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readme" sheetId="1" r:id="rId1"/>
    <sheet name="supp_table_12" sheetId="2" r:id="rId2"/>
  </sheets>
  <calcPr calcId="124519" fullCalcOnLoad="1"/>
</workbook>
</file>

<file path=xl/sharedStrings.xml><?xml version="1.0" encoding="utf-8"?>
<sst xmlns="http://schemas.openxmlformats.org/spreadsheetml/2006/main" count="6336" uniqueCount="5257">
  <si>
    <t>### data is on the other worksheet ###</t>
  </si>
  <si>
    <t>created on 2017.08.01.16.31.45</t>
  </si>
  <si>
    <t>supp_table_12</t>
  </si>
  <si>
    <t>Information of the trait terms (n=816) from GWASdb (GWAS SNPs) and PICS (fine-mapped SNPs).</t>
  </si>
  <si>
    <t>Column</t>
  </si>
  <si>
    <t>Description</t>
  </si>
  <si>
    <t>traitID</t>
  </si>
  <si>
    <t>ID of the trait term</t>
  </si>
  <si>
    <t>trait_type</t>
  </si>
  <si>
    <t>Type of the the trait term, inherited from GWASdb, "PICS" if from PICS</t>
  </si>
  <si>
    <t>trait_term</t>
  </si>
  <si>
    <t>Term of the the trait</t>
  </si>
  <si>
    <t>trait_description</t>
  </si>
  <si>
    <t>Description of the trait</t>
  </si>
  <si>
    <t>num_SNP</t>
  </si>
  <si>
    <t>Total number of SNPs overlap with genes</t>
  </si>
  <si>
    <t>num_associated_gene</t>
  </si>
  <si>
    <t>Number of genes associated with the trait, based on genomic overlapping</t>
  </si>
  <si>
    <t>CAT_browser_link</t>
  </si>
  <si>
    <t>Link to FANTOM CAT browser trait page</t>
  </si>
  <si>
    <t>SNPID</t>
  </si>
  <si>
    <t>SNPID overlapping with the genes</t>
  </si>
  <si>
    <t>associated_geneID</t>
  </si>
  <si>
    <t>GeneID associated with the trait, based on genomic overlapping</t>
  </si>
  <si>
    <t>literature_ID</t>
  </si>
  <si>
    <t>PMID of original literature describing the trait [inherited from GWASdb for GWAS snps]</t>
  </si>
  <si>
    <t>trait_in_original_literature</t>
  </si>
  <si>
    <t>Text used in the original literature describing the trait [inherited from GWASdb for GWAS snps]</t>
  </si>
  <si>
    <t>DOID:0000000</t>
  </si>
  <si>
    <t>disease_ontology</t>
  </si>
  <si>
    <t>gallbladder disease</t>
  </si>
  <si>
    <t>__na</t>
  </si>
  <si>
    <t>rs16953106,rs16953103,rs13356921,rs36006842,rs78459877,rs10486804,rs224024,rs79700168,rs7851959,rs7033540,rs585904,rs12551950,rs3779202,rs1389158,rs7717346,rs7037385,rs17001725,rs11619745,rs16953101,rs117321890</t>
  </si>
  <si>
    <t>ENSG00000232560.2,ENSG00000185352.7,ENSG00000102595.14,ENSG00000113240.8,ENSG00000006451.3,ENSG00000224700.2,ENSG00000230918.1,CATG00000095698.1,ENSG00000155886.7</t>
  </si>
  <si>
    <t>pha001404</t>
  </si>
  <si>
    <t>Gallbladder disease</t>
  </si>
  <si>
    <t>DOID:0050032</t>
  </si>
  <si>
    <t>mineral metabolism disease</t>
  </si>
  <si>
    <t>An acquired metabolic disease that is characterized by abnormal mineral metabolism.</t>
  </si>
  <si>
    <t>rs3781287,rs36045108,rs12217501,rs79780963,rs4919686,rs1926034,rs11191580,rs10748839,rs7076274,rs12571568,rs11191602,rs1591915,rs35615718,rs1926037,rs12414028,rs12774555,rs12774047,rs111622998,rs17115213,rs12416441,rs7100369,rs3740392,rs80020194,rs746293,rs12411886,rs17881367,rs7913461,rs10883796,rs6725560,rs11191587,rs12784384,rs10786715,rs7901197,rs10883868,rs7921574,rs12776863,rs11191535,rs284857,rs11191667,rs12219027,rs12765337,rs17115100,rs11191555,rs11191459,rs17881215,rs10786737,rs4917382,rs1536225,rs11191547,rs11191414,rs11191401,rs79082900,rs12413046,rs34747231,rs993557,rs7912578,rs12414777,rs12785223,rs11191582,rs7909591,rs6162,rs12264456,rs10786740,rs12261040,rs72846714,rs943035,rs7085104,rs11191512,rs12260436,rs12245343,rs2863730,rs80327774,rs3740397,rs10883832,rs7920697,rs11191593,rs11191425,rs3740393,rs4917986,rs10883815,rs3740387,rs10883817,rs12415199,rs4147157,rs72841270,rs11191424,rs4409766,rs12261294,rs11191439,rs619824,rs10883829,rs11191659,rs732998,rs11191578,rs3739155,rs12240508,rs77602510,rs74693936,rs7077291,rs10748838,rs284858,rs10883826,rs11191575,rs3781286,rs12355120,rs2066323,rs12255989,rs11191438,rs78821730,rs74233809,rs35756290,rs74376228,rs4919683,rs3740382,rs12249194,rs4919687,rs11191557,rs7096183,rs7894588,rs1541213,rs10786736,rs12244388,rs12996884,rs12268849,rs3781280,rs11191445,rs943036,rs4290163,rs12416687,rs2275271,rs12266291,rs1935323,rs10786725,rs5011520,rs77420391,rs11191413,rs10883836,rs35647154,rs4851045,rs112390216,rs284854,rs2281860,rs3824754,rs11191545,rs1926030,rs11191688,rs7094843,rs10786744,rs11191489,rs34572965,rs11191554,rs11687658,rs11191457,rs1807298,rs7894959,rs7902218,rs7896290,rs743572,rs12221193,rs10883801,rs7902804,rs17725614,rs7922349,rs11191467,rs2863731,rs10883785,rs7098825,rs12570528,rs7897654,rs7916476,rs1046778,rs4919694,rs12764154,rs10883781,rs743575,rs11191453,rs7097872,rs35348020,rs4917997,rs78384860,rs10786738,rs11191442,rs4919691,rs11191548,rs79237883,rs7091462,rs10786712,rs10786719,rs7096249,rs2281861,rs10883837,rs943037,rs284855,rs755443,rs10786745,rs12414232,rs3740386,rs6723328,rs3740381,rs56946876,rs11191589,rs3897401,rs17631425,rs3781281,rs3824755,rs12779263,rs34130454,rs75691516,rs7081075,rs11191531,rs2281877,rs3736922,rs4851046,rs11191434,rs10883830,rs284860,rs74233296,rs7896519,rs12221064,rs763914,rs3740394,rs10883795,rs11191551,rs2297786,rs7080935,rs12763665,rs7917650,rs7093461,rs12219247,rs10748836,rs2271751,rs11191568,rs11191514,rs76039638,rs76255497,rs12262258,rs11191422,rs75890466,rs2060783,rs17878846,rs17787717,rs7074395,rs12220743,rs11191560,rs10786722,rs4917994,rs7092690,rs35125602,rs2986014,rs10509759,rs7911789,rs4532960,rs11598702,rs7912517,rs7831,rs3758543,rs11191558,rs10883845,rs7896547,rs7067970,rs11191553,rs7903752,rs7073716,rs8139,rs12241091,rs10883790,rs12220375,rs3781282,rs35525740,rs7911488,rs9527,rs10458729,rs192569,rs12253284,rs4917985,rs12219901,rs4363528,rs34104646,rs10883802,rs12257941,rs11191549,rs10883867,rs12245779,rs4917995,rs12219304,rs17727391,rs77180047,rs17094683,rs10883842,rs7897663,rs10883824,rs12770034,rs2274339,rs10786727,rs7904113,rs7071373,rs12780134,rs7910900,rs1046411,rs77335224,rs1163086,rs12219346,rs11191513,rs11191454,rs1926029,rs284862,rs7095304,rs12771834,rs11191465,rs7096169,rs7092200,rs6584550,rs3740400,rs284856,rs117035074,rs12412038,rs7909286,rs79254677,rs35159404,rs6163,rs7581311,rs2152915,rs10509758,rs7913682,rs11191440,rs3740390,rs942900,rs11191577,rs4919685,rs2297787,rs11191686,rs10786724,rs7096475,rs1926032,rs55689128,rs12219246,rs1163238,rs11191447,rs4919690,rs10786741,rs10786721,rs12766205,rs7099987,rs112809537,rs1004467,rs10883814,rs79993475,rs7077097,rs6580,rs117449958,rs6748391,rs10509760,rs7898770,rs10748835,rs9919485,rs10883799,rs11191416,rs1430087,rs12220267,rs10883783,rs11191573</t>
  </si>
  <si>
    <t>CATG00000116275.1,CATG00000000690.1,ENSG00000173915.8,CATG00000116287.1,CATG00000000681.1,ENSG00000237827.1,CATG00000116290.1,ENSG00000156374.10,ENSG00000269707.1,ENSG00000239587.1,CATG00000044042.1,ENSG00000148835.9,ENSG00000076685.14,CATG00000000670.1,ENSG00000166275.11,CATG00000116280.1,ENSG00000233639.1,CATG00000116278.1,ENSG00000270316.1,ENSG00000148842.13,ENSG00000221767.1,ENSG00000148798.5,ENSG00000198914.2,CATG00000000679.1,ENSG00000229743.2,CATG00000000687.1,CATG00000000691.1,ENSG00000148795.5,ENSG00000148843.9,ENSG00000166272.12,ENSG00000214435.3,ENSG00000138172.6,CATG00000116288.1,ENSG00000203886.4,ENSG00000213277.3</t>
  </si>
  <si>
    <t>Urinary concentrations of arsenic metabolites (percentage monomethylarsonic acid),Urinary concentrations of arsenic metabolites (percentage dimethylarsinic acid),Arsenic metabolism and toxicity</t>
  </si>
  <si>
    <t>DOID:0050138</t>
  </si>
  <si>
    <t>podoconiosis</t>
  </si>
  <si>
    <t>not available</t>
  </si>
  <si>
    <t>rs9273373,rs3828790,rs9272725,rs9273499,rs9273386,rs72852265,rs9274207,rs9274660,rs9272962,rs9272350,rs9274564,rs9273376,rs9272346,rs9272618,rs9273352,rs9273020,rs9272611,rs9272958,rs9273241,rs1047989,rs9272574,rs9272613,rs9272442,rs9274187,rs72800651,rs1130034,rs9273483,rs72852267,rs3104364,rs9273509,rs9274537,rs9272567,rs1063345,rs9273427,rs9272647,rs7531483,rs9272355,rs9272662,rs9273136,rs9274607,rs9272994,rs9274336,rs9273473,rs9273441,rs9273322,rs9273416,rs2906965,rs9271382,rs9272609,rs9272584,rs1049057,rs9273230,rs9273185,rs75682559,rs9273350,rs9273338,rs9273074,rs9272468,rs9272491,rs9274186,rs9274536,rs9273479,rs9273426,rs9272339,rs9273354,rs9273013,rs1063349,rs2906964,rs9273328,rs9272981,rs9272625,rs9272583,rs9274669,rs9273086,rs9273194,rs9274562,rs9272614,rs9274529,rs9274554,rs9273462,rs9274546,rs111881653,rs9273242,rs9274565,rs112692669,rs9272628,rs9273510,rs9274575,rs1140347,rs9272712,rs77849763,rs9273261,rs9273505,rs2392863,rs112714448,rs1063355,rs9272578,rs9273445,rs9273084,rs9274550,rs28724260,rs9273405,rs9272546,rs9273443,rs9273056,rs9273475,rs9272416,rs9273331,rs9272568,rs111371403,rs1129740,rs9273415,rs1129808,rs113663338,rs9273069,rs9274552,rs9272441,rs9273497,rs9274594,rs9273324,rs72852269,rs3104363,rs11644557,rs3828789,rs2906966,rs9273288,rs9273046,rs9273409,rs9273467,rs9273474,rs9272723,rs9273021,rs9272722,rs72852266,rs3828798,rs9273444,rs9273493,rs1142333,rs1130430,rs77394587,rs17211510,rs3117099,rs9273326,rs9272411,rs9272629,rs9274173,rs9274470,rs9273339,rs9273482,rs9272553,rs9272482,rs9273356,rs9272656,rs6926894,rs9273024,rs9273351,rs9272581,rs9272467,rs10495412,rs9272484,rs9273353,rs9273337,rs79304200,rs9272545,rs9272357,rs112391576,rs36206058,rs9272497,rs9273330,rs1049060,rs115867015,rs11811532,rs9273172,rs9274605,rs9273800,rs9272661,rs9273349,rs9272494,rs9273374,rs3828811,rs9272637,rs9273559,rs1071630,rs9273407,rs9273038,rs9273417,rs3828791,rs9274561,rs9273053,rs34826728,rs9272488,rs9273329,rs9272617,rs9273382,rs9273355,rs9273524,rs9273372,rs9273406,rs9273469</t>
  </si>
  <si>
    <t>ENSG00000259024.2,ENSG00000179344.12,ENSG00000228962.1,CATG00000083581.1,ENSG00000129636.8,ENSG00000196126.6,ENSG00000260281.1,CATG00000088075.1,CATG00000088072.1,ENSG00000223534.1,ENSG00000231877.1,ENSG00000196735.7</t>
  </si>
  <si>
    <t>22455414,23698163</t>
  </si>
  <si>
    <t>Serum selenium levels,Podoconiosis</t>
  </si>
  <si>
    <t>DOID:0050155</t>
  </si>
  <si>
    <t>sensory system disease</t>
  </si>
  <si>
    <t>A nervous system disease which is located in a part of the nervous system responsible for processing sensory information that consists of sensory receptors, neural pathways, and parts of the brain involved in sensory perception. Commonly recognized sensory systems are those for vision, hearing, somatic sensation (touch), taste and olfaction (smell).</t>
  </si>
  <si>
    <t>rs28723374,rs11054120,rs4555437,rs10250822,rs35813024,rs8051205,rs12241379,rs2270961,rs13051128,rs8076790,rs1809305,rs2186288,rs7281533,rs691144,rs4764188,rs2456777,rs7282521,rs11054098,rs4763598,rs7298262,rs717579,rs17810798,rs455055,rs17885884,rs7308469,rs7138535,rs2448348,rs2123006,rs17883729,rs8055764,rs79928430,rs6826104,rs59758263,rs7305795,rs11054093,rs3818411,rs12667262,rs9688715,rs10240230,rs2242053,rs11762634,rs2010481,rs2814943,rs2744939,rs7898075,rs16946039,rs2570407,rs114118089,rs8050120,rs11054092,rs2708336,rs4730748,rs1650051,rs73052449,rs11054125,rs7302227,rs2887406,rs12771909,rs2822624,rs116769791,rs12530291,rs6867143,rs35616070,rs7917812,rs10772423,rs374130,rs8132105,rs10466839,rs6503724,rs2448361,rs2273551,rs2163953,rs7134681,rs115927649,rs4288845,rs10492100,rs6963959,rs1574583,rs7079072,rs61928618,rs2600369,rs12703386,rs4700943,rs61928642,rs68045377,rs567568,rs713150,rs13230489,rs12763385,rs61912249,rs11054103,rs8126912,rs10786583,rs3825516,rs28710039,rs2191498,rs34295495,rs13230393,rs73192146,rs3213051,rs4793187,rs10772393,rs11611410,rs58409512,rs4748070,rs2261327,rs73811444,rs3800457,rs11258774,rs10016658,rs666019,rs11258776,rs4750444,rs28715615,rs7979199,rs6517254,rs2832170,rs62486738,rs3180413,rs117014904,rs76695434,rs2215716,rs17162409,rs643797,rs10845296,rs7974464,rs60291063,rs11054094,rs9462012,rs2270962,rs1980369,rs8046408,rs4756057,rs2186287,rs4854071,rs78310590,rs7275340,rs2834580,rs8181,rs74698098,rs4763599,rs12782963,rs3800989,rs35183723,rs1047713,rs2289407,rs2227296,rs2448345,rs61912247,rs9931294,rs11054102,rs56309428,rs12478169,rs2333861,rs2418215,rs6485664,rs61914773,rs76397624,rs10845249,rs2959086,rs58646811,rs1013311,rs115270205,rs60745528,rs6955882,rs61912245,rs2932510,rs2293460,rs7134176,rs2939950,rs2409531,rs12770784,rs4748069,rs578581,rs4919431,rs66958587,rs7281040,rs6584354,rs687268,rs7134390,rs35119575,rs382571,rs73337997,rs9979191,rs7796976,rs7924996,rs8190,rs2822638,rs2456765,rs7810862,rs2600368,rs7397035,rs1047711,rs4917889,rs6870028,rs4763637,rs10262864,rs74363809,rs2123007,rs17879116,rs55991456,rs733014,rs13426680,rs4748068,rs2014832,rs1808860,rs2092344,rs11054097,rs66534347,rs7897454,rs11032130,rs2448362,rs28360610,rs2832203,rs11552148,rs11054113,rs12944462,rs10845253,rs6966981,rs62213793,rs13048477,rs7073610,rs2744938,rs7960202,rs73192190,rs9469860,rs34279308,rs10772414,rs12247992,rs75396075,rs11190443,rs7138343,rs2900552,rs1059513,rs9488999,rs11032115,rs1726867,rs2416545,rs7916126,rs7915944,rs57758302,rs2900577,rs66723060,rs73811445,rs2834588,rs3731267,rs7306087,rs7082753,rs35304582,rs2744937,rs2242052,rs1476640,rs2814973,rs11054110,rs10772392,rs4750445,rs4756058,rs8054314,rs76252309,rs10838558,rs11765575,rs11760572,rs1065271,rs1013559,rs1359082,rs28505606,rs4237661,rs1520225,rs9926192,rs6964456,rs6967301,rs35151793,rs13245001,rs35062002,rs2822636,rs4764186,rs7206909,rs1807355,rs9302758,rs871549,rs1999320,rs11258775,rs2832214,rs2070367,rs12530399,rs11054117,rs1650053,rs6503721,rs1567832,rs6500385,rs2814994,rs7305223,rs1047710,rs34892931,rs61912293,rs323496,rs1052990,rs2130470,rs8055028,rs7954941,rs62404950,rs2834586,rs4919440,rs11032139,rs2832172,rs2814985,rs1077236,rs17162386,rs36050405,rs10845261,rs114766111,rs73193848,rs2448346,rs691426,rs12627157,rs8047091,rs9462007,rs2230804,rs2708341,rs11054173,rs75550813,rs2456770,rs2959104,rs28567450,rs10258482,rs2744956,rs10845252,rs2456772,rs2293461,rs10221107,rs10896227,rs717578,rs1285968,rs2597933,rs8046814,rs2708338,rs7911259,rs3750709,rs2154447,rs61928613,rs2084648,rs13225438,rs1527309,rs12360549,rs2236610,rs11651780,rs7276506,rs17078202,rs112465583,rs11190444,rs2170007,rs2597940,rs11054099,rs2832158,rs7297167,rs7186777,rs17729417,rs2600367,rs11076565,rs10933821,rs9803107,rs2416546,rs1490082,rs6584353,rs76444092,rs12254005,rs1054611,rs3851586,rs2456778,rs17112654,rs7755822,rs4763611,rs75099308,rs11054109,rs17881019,rs2822652,rs12762869,rs2834587,rs36041034,rs1557271,rs9302757,rs7358099,rs13235900,rs1868212,rs10852953,rs77368109,rs2130469,rs2900578,rs3851583,rs8131533,rs13848,rs12674057,rs6939345,rs3774700,rs9938523,rs10772394,rs7923726,rs2171895,rs11771708,rs323500,rs6716293,rs28395427,rs2305386,rs2834582,rs640686,rs11190421,rs665499,rs7952952,rs11860789,rs78766379,rs12538056,rs71488053,rs11190456,rs2900127,rs2814993,rs62213788,rs7207335,rs10845260,rs13237944,rs6864729,rs12539499,rs13231071,rs381324,rs9462014,rs34424131,rs35982189,rs10257653,rs3768812,rs2708337,rs2834575,rs35963232,rs11172086,rs7072367,rs73555436,rs3927319,rs7921866,rs11054116,rs10492102,rs61928619,rs35982969,rs17162425,rs2456771,rs10845259,rs7134527,rs8051441,rs118035012,rs11827732,rs4726468,rs2448360,rs2333862,rs35773026,rs115115089,rs12780177,rs1545942,rs9942597,rs2708334,rs2832238,rs12703409,rs79017255,rs13235183,rs6601110,rs17885529,rs12269373,rs11980719,rs7585145,rs78499464,rs34277046,rs73192166,rs2832169,rs9932850,rs6488331,rs4281556,rs34774030,rs1530144,rs16894959,rs2456768,rs12668473,rs1871446,rs112107314,rs72811049,rs11054108,rs2286151,rs17881170,rs7534905,rs2597934,rs7912400,rs2832174,rs11762350,rs2814996,rs494312,rs59991709,rs6831485,rs11773340,rs2303012,rs17668309,rs35872576,rs1594776,rs77645208,rs9488993,rs7923115,rs12451424,rs11054111,rs28617382,rs56693020,rs2191499,rs61928644,rs35509244,rs3736896,rs11983865,rs2271539,rs12539011,rs28503222,rs2822644,rs2448344,rs73489433,rs4764185,rs1044682,rs6947065,rs34590962,rs2446585,rs323506,rs10743929,rs61928643,rs7138360,rs12950605,rs7917296,rs6927348,rs17418422,rs6979182,rs402684,rs9476906,rs2832224,rs4750446,rs10282035,rs8127430,rs12466838,rs10845258,rs7905395,rs1038733,rs2597935,rs9488991,rs7134148,rs11869496,rs12764727,rs12155463,rs2834561,rs7305054,rs13384965,rs2418224,rs35152300,rs13338757,rs28718435,rs2456774,rs2834574,rs16841822,rs9925772,rs2597939,rs10845250,rs35146948,rs12530637,rs2600370,rs7912631,rs2815005,rs56829365,rs10509741,rs7137212,rs12253275,rs62213791,rs2273553,rs4763616,rs646832,rs73489450,rs76704941,rs7093193,rs7082884,rs2878047,rs118034766,rs1669407,rs2834591,rs6568955,rs12764370,rs11054106,rs17743605,rs2597943,rs7196373,rs1075704,rs1376249,rs6584351,rs11054101,rs7281671,rs117326709,rs4726469,rs12113603,rs7222230,rs7937746,rs4516516,rs1359083,rs1868769,rs66550334,rs1318711,rs7092983,rs73813209,rs1594777,rs2047901,rs10845264,rs2928096,rs443759,rs17162391,rs4149541,rs2744954,rs1285950,rs2286150,rs2448357,rs6570901,rs9462016,rs775996,rs4719495,rs9993241,rs13247752,rs11227964,rs11054118,rs11702251,rs4919438,rs12265333,rs7922807,rs41290536,rs9488998,rs11054089,rs7905302,rs2448356,rs55701446,rs6570899,rs12806,rs10743938,rs4748066,rs10845262,rs3911800,rs11054121,rs56041224,rs116737385,rs12665928,rs71488052,rs68064197,rs1348963,rs6971275,rs67933359,rs7946524,rs3741843,rs78198567,rs380644,rs7072791,rs2764205,rs34270405,rs13048179,rs61928646,rs12365886,rs2167481,rs17730369,rs73192186,rs10400568,rs2072180,rs6584350,rs1075996,rs7910533,rs12768211,rs9283551,rs117680258,rs9469864,rs57171977,rs28378550,rs13222726,rs1551191,rs2065271,rs35692971,rs10281637,rs12703402,rs7796429,rs16946038,rs2110098,rs11610105,rs6823981,rs10845224,rs58880304,rs2832173,rs8127812,rs2708340,rs7308933,rs429464,rs4763231,rs12154716,rs58464490,rs693538,rs2744955,rs11190457,rs11076561,rs13235385,rs11054090,rs7187233,rs35037267,rs17668159,rs11032127,rs6832233,rs2597938,rs11054105,rs8051016,rs4763638,rs2832167,rs2834577,rs34018339,rs7089298,rs59142559,rs7798269,rs4349421,rs6570900,rs11770855,rs13424612,rs11761372,rs1904415,rs10845257,rs4854058,rs2456775,rs6955562,rs7594480,rs6485663,rs10772420,rs2110097,rs72475460,rs3924731,rs73206052,rs10897379,rs10845295,rs2448358,rs2130471,rs35266476,rs2834585,rs1904416,rs2058061,rs11871636,rs7918501,rs12531781,rs1165375,rs2597936,rs34531956,rs11557132,rs3779086,rs775995,rs13336264,rs66728174,rs9985898,rs7922870,rs1376250,rs10845247,rs60760669,rs2456766,rs4073964,rs2154443,rs1365888,rs28470315,rs4726470,rs6874176,rs1044683,rs10952502,rs9886215,rs11054095,rs8051186,rs73546403,rs6911549,rs28481895,rs4919429,rs7211104,rs12764732,rs7213973,rs12313469,rs2597984,rs4312363,rs7134036,rs2456776,rs7218454,rs2822629,rs12365818,rs2292539,rs2366501,rs11817486,rs8057475,rs73562063,rs13244878,rs1490087,rs74889474,rs3978773,rs12669740,rs2834579,rs78399734,rs6957037,rs4350836,rs10485188,rs62475469,rs765623,rs6887811,rs2834576,rs6938239,rs4726463,rs2448359,rs13051939,rs10452776,rs61928615,rs58472201,rs16879310,rs873818,rs72811045,rs7278227,rs28404785,rs7922090,rs775991,rs12370036,rs620449,rs71488049,rs4917887,rs4756054,rs7303183,rs17080196,rs34789127,rs61431557,rs34997499,rs6934810,rs1904417,rs7912345,rs12764617,rs73489442,rs7909855,rs75267077,rs7921741,rs11866529,rs73813217,rs76533184,rs35670156,rs10166720,rs8056846,rs6584349,rs8300,rs4281461,rs1650029,rs2597937,rs4763217,rs10845254,rs4726471,rs10845263,rs1285944,rs1008318,rs73192192,rs4028324,rs2260184,rs3757470,rs10772422,rs7911057,rs2273549,rs520036,rs1165376,rs34184650,rs10743936,rs2456767,rs3741578,rs13221024,rs11054112,rs7896703,rs2932515,rs6488332,rs11983864,rs7917314,rs76154193,rs116974825,rs17112791,rs28587043,rs11054123,rs2708339,rs2024211,rs2416547,rs2814944,rs17742991,rs56298491,rs2416544,rs9942694,rs775994,rs73053413,rs34763234,rs73192163,rs2822642,rs9469913,rs9940038,rs2448363,rs367955,rs10492101,rs1108287,rs7080581,rs55932867,rs8048098,rs11054119,rs3779511,rs11190430,rs11054054,rs422197,rs61914781,rs929244,rs13338978,rs56385363,rs11032136,rs898718,rs9481650,rs17878999,rs2281949,rs11054082,rs10906561,rs1669406,rs73045586,rs7924284,rs6859159,rs34104719,rs7794708,rs10845256,rs36011826,rs71488050,rs12370257,rs6971926,rs12479,rs2599414,rs4763232,rs7125387,rs3024971</t>
  </si>
  <si>
    <t>ENSG00000065060.12,ENSG00000228775.3,ENSG00000111215.7,ENSG00000261873.1,ENSG00000254722.1,ENSG00000134551.8,CATG00000096923.1,CATG00000088145.1,ENSG00000237773.1,ENSG00000229751.1,CATG00000087572.1,ENSG00000212127.5,ENSG00000261570.1,ENSG00000196821.5,ENSG00000139144.5,CATG00000069138.1,ENSG00000196072.7,ENSG00000166881.5,CATG00000097302.1,ENSG00000165076.9,ENSG00000156261.8,ENSG00000243064.4,CATG00000002198.1,ENSG00000170312.11,CATG00000055836.1,ENSG00000256660.1,ENSG00000244701.1,ENSG00000237621.3,ENSG00000164619.4,ENSG00000155304.4,ENSG00000258227.2,CATG00000031819.1,ENSG00000266967.2,ENSG00000176102.7,CATG00000033719.1,CATG00000096921.1,ENSG00000131459.8,ENSG00000272288.1,CATG00000070935.1,ENSG00000270181.1,ENSG00000006530.11,ENSG00000227492.1,ENSG00000107593.15,ENSG00000255090.1,ENSG00000231125.2,ENSG00000267060.1,ENSG00000134897.9,CATG00000103999.1,ENSG00000230224.1,ENSG00000166888.6,ENSG00000166886.8,ENSG00000217130.1,ENSG00000170017.8,ENSG00000121690.5,ENSG00000255929.1,CATG00000088143.1,ENSG00000237819.1,ENSG00000246375.2,CATG00000116182.1,ENSG00000108828.11,ENSG00000198863.3,ENSG00000114405.6,CATG00000086486.1,CATG00000078918.1,ENSG00000197826.7,CATG00000094350.1,ENSG00000241472.2,CATG00000069142.1,ENSG00000105974.7,ENSG00000256537.1,ENSG00000123612.11,ENSG00000131469.8,ENSG00000111404.2,ENSG00000256712.1,ENSG00000162804.9,ENSG00000078018.15,ENSG00000196911.5,ENSG00000111832.8,ENSG00000237813.3,CATG00000055540.1,ENSG00000068079.3,ENSG00000095485.12,ENSG00000111834.8,ENSG00000263539.1,ENSG00000106028.6,ENSG00000166860.2,ENSG00000130414.7,ENSG00000257335.4,CATG00000047306.1,ENSG00000175264.3,ENSG00000135365.11,ENSG00000240677.1,ENSG00000102910.9,ENSG00000159212.8,ENSG00000147697.4,CATG00000045246.1,ENSG00000257093.2,ENSG00000196470.7,CATG00000005507.1,CATG00000096918.1,ENSG00000106546.8,CATG00000100722.1,CATG00000005589.1,ENSG00000121270.11,CATG00000009161.1,ENSG00000108825.13,ENSG00000235005.1,ENSG00000124562.5,ENSG00000105971.10,ENSG00000176148.11,ENSG00000156265.11,ENSG00000107566.9,CATG00000050477.1,ENSG00000213341.6,CATG00000096924.1,ENSG00000153975.5,ENSG00000172322.9,ENSG00000105810.5,CATG00000096926.1</t>
  </si>
  <si>
    <t>23966204,22132133,23910658,23834954,20675712</t>
  </si>
  <si>
    <t>Bitter taste perception,Sensory disturbances after bilateral sagittal split ramus osteotomy,Taste perception,Bitter taste response,Odorant perception</t>
  </si>
  <si>
    <t>DOID:0050156</t>
  </si>
  <si>
    <t>idiopathic pulmonary fibrosis</t>
  </si>
  <si>
    <t>An idiopathic interstitial pneumonia which is a distinctive type of chronic fibrosing interstitial pneumonia with thick scarring in the lung creating a honeycomb appearance. The main symptoms start insidiously as shortness of breath on exertion, cough, and diminished stamina. Other common complaints include weight loss and fatigue. The level of oxygen in the blood decreases, and the skin may take on a bluish tinge (called cyanosis) and the ends of the fingers may become thick or club-shape. In most people, symptoms worsen over a period ranging from about 6 months to several years.</t>
  </si>
  <si>
    <t>rs72846376,rs10054203,rs111521887,rs7726159,rs5744034,rs17690703,rs2736100,rs4975538,rs72846402,rs5743931,rs5743894,rs7734992,rs5743890,rs7725218,rs72846383</t>
  </si>
  <si>
    <t>ENSG00000117983.13,ENSG00000185294.5,CATG00000001316.1,ENSG00000078902.11,ENSG00000164362.14</t>
  </si>
  <si>
    <t>18835860,24429156</t>
  </si>
  <si>
    <t>Idiopathic pulmonary fibrosis</t>
  </si>
  <si>
    <t>DOID:0050425</t>
  </si>
  <si>
    <t>restless legs syndrome</t>
  </si>
  <si>
    <t>A central nervous system disease characterized by throbbing, pulling creeping or other unpleasant sensations in the legs and the irresistible urge to move them.</t>
  </si>
  <si>
    <t>rs2252550,rs3095601,rs3112611,rs4261478,rs2241423,rs1699017,rs3104798,rs910516,rs7175517,rs28539889,rs2814894,rs9394502,rs2300478,rs3104793,rs7170185,rs28675295,rs2241421,rs3112609,rs3095605,rs12443086,rs28399056,rs4776375,rs1739621,rs4776982,rs60936387,rs61192259,rs28742003,rs28626095,rs3784711,rs3784709,rs9470888,rs1362550,rs3104796,rs922494,rs2241422,rs28587941,rs4776985,rs8030456,rs28376010,rs2241420,rs8044585,rs1739632,rs4776987,rs28463100,rs2144328,rs16951275,rs3104766,rs4784224,rs4626664,rs4489954,rs3803660,rs8025790,rs4776984,rs3104797,rs3104800,rs3104767,rs8046994,rs4238411,rs1699001,rs4776972,rs1852979,rs3112610,rs9349087,rs3784710,rs3112626,rs4776971</t>
  </si>
  <si>
    <t>ENSG00000183826.12,ENSG00000217227.1,CATG00000025356.1,ENSG00000260963.1,ENSG00000226533.1,CATG00000027321.1,ENSG00000137764.15,CATG00000083795.1,ENSG00000188779.6,ENSG00000143995.15,ENSG00000103460.12,CATG00000104674.1,ENSG00000259410.1,ENSG00000249231.3</t>
  </si>
  <si>
    <t>17634447,18660810,17637780,21779176</t>
  </si>
  <si>
    <t>Restless legs syndrome</t>
  </si>
  <si>
    <t>DOID:0050426</t>
  </si>
  <si>
    <t>Stevens Johnson syndrome</t>
  </si>
  <si>
    <t>rs2472622,rs35788171,rs2448003,rs2472621,rs114166819,rs4596920,rs8290,rs11029978,rs12806640,rs6484293,rs2472623,rs12286275,rs11029979,rs11821111,rs2448007,rs2472632,rs7937671,rs114803597,rs3815087,rs17131468,rs2472633,rs114953817,rs116461835,rs116765168,rs116677249,rs2448001,rs116023105,rs35697648,rs3130501,rs2472625,rs11238074,rs116367638,rs6484295,rs12808112,rs116096635,rs115013965,rs11029989,rs7941604,rs10734392,rs1979400,rs6672081,rs115080137,rs116460493,rs35755730,rs2448005,rs2844665,rs13197104,rs115566123,rs2351399,rs1046568,rs4923441,rs114673097,rs11029990,rs10835171,rs2734583</t>
  </si>
  <si>
    <t>ENSG00000204540.6,ENSG00000158764.6,ENSG00000205213.9,CATG00000001804.1,ENSG00000254870.1,ENSG00000198563.9,ENSG00000204531.11,ENSG00000137266.10,ENSG00000050628.16,ENSG00000255178.1,ENSG00000261272.1,ENSG00000109881.12,ENSG00000137310.7</t>
  </si>
  <si>
    <t>21221126,20947153,21912425,21801394</t>
  </si>
  <si>
    <t>Stevens-Johnson syndrome,Stevens-Johnson syndrome and toxic epidermal necrolysis (SJS-TEN)</t>
  </si>
  <si>
    <t>DOID:0050432</t>
  </si>
  <si>
    <t>Asperger syndrome</t>
  </si>
  <si>
    <t>An autism spectrum disorder that is characterized by significant difficulties in social interaction, along with restricted and repetitive patterns of behavior and interests. It differs from other autism spectrum disorders by its relative preservation of linguistic and cognitive development.</t>
  </si>
  <si>
    <t>rs592407,rs892055,rs12901551,rs11630265,rs12915713,rs7104131,rs11630160,rs3145,rs2279719,rs6508795,rs11856185,rs1448363,rs11071401,rs632811,rs2270664,rs7173317,rs1079161,rs28709922,rs17302038,rs1078001,rs604057,rs1448364,rs4310986,rs10518991,rs12462583,rs2013117,rs8029301,rs6590575,rs1550976,rs1092172,rs793571,rs7179456,rs11071400,rs431414,rs11858989,rs11853076,rs12916751,rs173214,rs677933,rs28529423,rs8035628,rs694918,rs11636723,rs7179399,rs964285</t>
  </si>
  <si>
    <t>CATG00000023173.1,ENSG00000137776.12,CATG00000023177.1,ENSG00000157450.11,ENSG00000171777.11,ENSG00000182667.10,ENSG00000259402.1,ENSG00000259738.1,ENSG00000128923.6,ENSG00000259353.1</t>
  </si>
  <si>
    <t>Asperger disorder</t>
  </si>
  <si>
    <t>DOID:0050451</t>
  </si>
  <si>
    <t>Brugada syndrome</t>
  </si>
  <si>
    <t>A heart conduction disease that is characterized by abnormal electrocardiogram (ECG) findings and an increased risk of sudden cardiac death.</t>
  </si>
  <si>
    <t>rs12717178,rs1578794,rs1935773,rs2747719,rs2797159,rs1832979,rs41312411,rs8180614,rs116302834,rs1418948,rs6569435,rs1418951,rs1739379,rs2747714,rs1954360,rs1739378,rs1739372,rs3799711,rs1630556,rs1578793,rs1739371,rs1935774,rs2797160,rs1418641,rs3799709,rs1739370,rs2797161,rs1268069,rs2211420,rs2747722,rs1739373,rs13328298,rs2747725,rs4895798,rs1418640,rs9398791,rs6904069,rs6927161,rs1739376,rs1739368,rs2747715,rs983543,rs9401845,rs3734634,rs1028481,rs80303782,rs78229684,rs1777194,rs1612274,rs2747723,rs114453855,rs1269175,rs980014,rs2797154,rs1739347,rs28629380,rs1739375,rs3757217,rs10457469,rs4897153,rs1777182,rs1935772,rs1777195,rs1739380,rs11154331,rs9401843,rs9388454,rs1612249,rs1268070,rs9321050,rs1739377,rs1418642,rs1777197,rs2747724,rs6904992,rs1739374,rs4897152,rs2797158,rs61299898,rs1739366,rs2747718,rs60515555,rs1739352,rs9321054,rs1739367,rs7764016,rs58305111,rs1418639,rs3966775,rs2226158,rs9375411,rs1832980,rs1739348,rs2747720,rs4897157,rs1954361,rs1777198,rs2211419,rs1777183,rs1739349,rs2797162,rs79896317,rs1811852,rs2326292,rs2211418,rs2747717,rs76407388</t>
  </si>
  <si>
    <t>ENSG00000135547.4,ENSG00000237742.2,ENSG00000232131.1,ENSG00000111912.14,ENSG00000168026.12,CATG00000089879.1,ENSG00000114745.9,ENSG00000183873.11,ENSG00000144655.10,ENSG00000224506.2</t>
  </si>
  <si>
    <t>DOID:0050486</t>
  </si>
  <si>
    <t>exanthem</t>
  </si>
  <si>
    <t>rs1265111,rs116457242,rs1265069,rs114573635,rs746647,rs2562519,rs6894539,rs11750517,rs1576,rs114388048,rs10942595,rs114805105,rs3933063,rs114573185,rs114223744,rs115803950,rs2562517,rs114805584,rs116247444,rs114457803,rs250376,rs2523833,rs2656953,rs1265112,rs1265078,rs2963698,rs2366768,rs2523834,rs12374570,rs1265079,rs2517985,rs1265114,rs115868860,rs2562520,rs1265067,rs2562515,rs116489920,rs116151586,rs1265076,rs111299097,rs7712322,rs1544958,rs2115500,rs115997058,rs116054459,rs2914672,rs2562518,rs1265087,rs746646,rs27658,rs116276225</t>
  </si>
  <si>
    <t>ENSG00000204540.6,ENSG00000113356.6,ENSG00000204538.3,ENSG00000204536.9,ENSG00000204531.11</t>
  </si>
  <si>
    <t>Nevirapine-induced rash</t>
  </si>
  <si>
    <t>DOID:0050527</t>
  </si>
  <si>
    <t>familial hypertriglyceridemia</t>
  </si>
  <si>
    <t>A lipid metabolism disorder characterized by elevated triglyceride levels as a result of excess hepatic production of VLDL or heterozygous LPL deficiency.</t>
  </si>
  <si>
    <t>rs1260330,rs4665969,rs6547521,rs7717643,rs1260326,rs757341,rs1528533,rs114650503,rs780104,rs7586601,rs71556715,rs10163148,rs1260334,rs72805129,rs2950835,rs12678604,rs76496571,rs1474382,rs2580761,rs67124903,rs13221253,rs17489185,rs56325201,rs2162070,rs11684134,rs13235543,rs35348663,rs780100,rs3845686,rs6555760,rs1557451,rs1104,rs114566157,rs312947,rs3739095,rs112994260,rs7732745,rs11825181,rs75082673,rs7007609,rs9962573,rs13168975,rs2949567,rs509728,rs7700944,rs10205219,rs964184,rs28693590,rs2580759,rs1313566,rs35368205,rs2911711,rs1474381,rs12285095,rs1133642,rs11856544,rs14415,rs2240466,rs13022659,rs1260329,rs13240065,rs17091891,rs1345618,rs780108,rs28721380,rs12294259,rs12056034,rs79624003,rs12287066,rs2959052,rs10169261,rs7007797,rs7933547,rs2949576,rs13231516,rs4779797,rs1260342,rs3794594,rs12907055,rs13226650,rs1426390,rs74869266,rs813592,rs739831,rs17145750,rs11695549,rs780093,rs58946909,rs28668219,rs17259154,rs12531645,rs78358410,rs17410962,rs1395,rs12682115,rs1647266,rs2286276,rs8395,rs6743819,rs12522248,rs11974409,rs116914402,rs1647276,rs9806159,rs2949572,rs56383788,rs35690183,rs4128744,rs798105,rs1275537,rs1803924,rs2949569,rs2072560,rs11631543,rs62130714,rs4235718,rs35073769,rs1345617,rs2303370,rs7575245,rs11983997,rs6589566,rs74855321,rs780117,rs34230359,rs3743233,rs12541373,rs7593448,rs11685326,rs76975037,rs28881289,rs1404470,rs7808877,rs77219697,rs1275522,rs6716894,rs312942,rs1345616,rs1260345,rs10503669,rs34678577,rs35258610,rs11989309,rs1880499,rs1275530,rs7811265,rs11134456,rs74615535,rs10205592,rs809058,rs2955796,rs704795,rs114964604,rs2293319,rs35120633,rs2339043,rs11682621,rs1260320,rs7793710,rs17091905,rs6983430,rs2160669,rs2959047,rs7927297,rs12541335,rs1404468,rs115849089,rs56182713,rs61906113,rs651821,rs780106,rs13234378,rs115129770,rs13247874,rs58965570,rs7819706,rs62496063,rs2291992,rs4665960,rs12458002,rs77005271,rs1039438,rs56076827,rs1059611,rs3845687,rs4665959,rs13234157,rs72805151,rs73600084,rs2955787,rs11608,rs1260328,rs10790162,rs1141313,rs3812316,rs61906117,rs6555762,rs1260341,rs6976930,rs2955783,rs61905088,rs6760828,rs35493868,rs63044061,rs62465144,rs4665963,rs704791,rs2042613,rs6729709,rs79871885,rs56224630,rs2949575,rs34670839,rs117779442,rs7178375,rs1619240,rs11126934,rs11681351,rs7930786,rs4779796,rs662799,rs28548813,rs7016880,rs12679834,rs2949571,rs1178979,rs11134526,rs78458743,rs75675187,rs34409737,rs1647265,rs71360517,rs6589565,rs75551077,rs17091909,rs1975384,rs13154140,rs2036402,rs17005956,rs60223219,rs77069344,rs7798357,rs6868706,rs2113945,rs34346326,rs79862839,rs780102,rs1051921,rs328,rs11126918,rs10750096,rs2303369,rs7176351,rs2014252,rs61010704,rs12475426,rs4665958,rs12441318,rs809673,rs3794596,rs60631624,rs2272218,rs12654554,rs78299715,rs1524876,rs12286037,rs13233571,rs72817536,rs2266788,rs780112,rs76259755,rs55747707,rs2074755,rs1501410,rs74983646,rs2873,rs581998,rs61906114,rs325,rs17119878,rs77237194,rs2955791,rs7735522,rs11126936,rs57200947,rs780107,rs7004149,rs17410914,rs2272417,rs28564430,rs6993414,rs2043062,rs1404469,rs1648373,rs80189144,rs75278536,rs6589564,rs2293571,rs12678919,rs6889164,rs286,rs62466264,rs61906079,rs780110,rs3743231,rs3735964,rs1178970,rs1426391,rs2280737,rs33951980,rs13388159,rs2862058,rs13391837,rs736287,rs77048596,rs11693052,rs4704725,rs13173581,rs3739092,rs930262,rs35332062,rs809059,rs13472,rs13244268,rs13232120,rs61905116,rs2949570,rs1648379,rs6749393,rs11823543,rs12678603,rs7178533,rs2955776,rs7785479,rs78963197,rs11693660,rs2955795,rs17489226,rs1049817,rs114366307,rs1306476,rs2955794,rs12657041,rs13246490,rs7722541,rs11127013,rs76737188,rs56120917,rs2078616,rs1647284,rs35659126,rs71474639,rs17482753,rs7602534,rs78300069,rs715326,rs1275538,rs72817542,rs79407615,rs34763247,rs6999813,rs1275528,rs72860013,rs12274192,rs7800944,rs11126935,rs1260333,rs28675909,rs17410983,rs35624969,rs12540011,rs2959039,rs9644568,rs1260327,rs2075290,rs6555761,rs17411024,rs1178977,rs2293320,rs57641217,rs11887784,rs74511360,rs7004158,rs17145732,rs35159031,rs11679220,rs13408252,rs60972755,rs17145713,rs59628076,rs3769143,rs1406295,rs715325,rs2959049,rs1992291,rs17410996,rs2272219,rs28927680,rs6968170,rs111837003,rs17120029,rs7841189,rs1122227,rs78404258,rs11126932,rs2293314,rs1647267,rs4665965,rs6716850,rs2293572,rs75801420,rs2949577,rs79236614,rs2862057,rs73588403,rs17259126,rs61906078,rs35497908,rs75802599,rs35330527,rs11570891,rs56225305,rs11991231,rs78810414,rs2949566,rs11070718,rs3825041,rs724311,rs1262430,rs7726556,rs11126999,rs61905108,rs78013771,rs62130713,rs4803,rs17411113,rs534100,rs72819536,rs75469215,rs10182937,rs6717980,rs7816447,rs56143464,rs3135506,rs1426389,rs720036,rs77606943,rs4779794,rs28583849,rs11215776,rs4665978,rs2949573,rs2955790,rs79198716,rs72817533,rs74444640,rs7169064,rs12292921,rs80073370,rs34060476,rs35797675,rs6885122,rs4582,rs6862569,rs312959,rs8179252,rs35162264,rs6586884,rs714052,rs11070678,rs113353646,rs113988682</t>
  </si>
  <si>
    <t>ENSG00000213453.3,CATG00000047979.1,ENSG00000259720.1,ENSG00000115194.6,ENSG00000138100.9,ENSG00000166912.12,ENSG00000138074.10,CATG00000092613.1,ENSG00000270015.1,ENSG00000236437.1,ENSG00000110243.7,ENSG00000115211.11,CATG00000101813.1,ENSG00000175445.10,ENSG00000103832.10,ENSG00000157992.8,ENSG00000115226.5,ENSG00000101782.10,ENSG00000237937.1,CATG00000042205.1,ENSG00000084774.9,ENSG00000168495.8,ENSG00000226645.1,ENSG00000163793.8,ENSG00000113249.8,ENSG00000134490.9,CATG00000024462.1,CATG00000042081.1,ENSG00000077800.7,ENSG00000115207.9,ENSG00000138002.10,CATG00000092614.1,ENSG00000234945.3,CATG00000003943.1,ENSG00000218819.3,ENSG00000009950.11,ENSG00000168490.9,ENSG00000115216.9,CATG00000092618.1,ENSG00000009954.6,ENSG00000115241.9,CATG00000042207.1,ENSG00000137656.7,ENSG00000154065.12,ENSG00000109917.6,CATG00000092610.1,ENSG00000145850.4,ENSG00000115204.10,ENSG00000163794.6,ENSG00000115234.6,ENSG00000134160.9,ENSG00000138085.12,ENSG00000233438.1,ENSG00000235267.1,ENSG00000234072.1,ENSG00000198690.5,CATG00000035307.1,ENSG00000163795.9,CATG00000098148.1,CATG00000081748.1,ENSG00000106635.3,CATG00000101822.1,CATG00000022446.1,ENSG00000106638.11,CATG00000022448.1,ENSG00000084734.4</t>
  </si>
  <si>
    <t>23505323,20657596</t>
  </si>
  <si>
    <t>Hypertriglyceridemia</t>
  </si>
  <si>
    <t>DOID:0050567</t>
  </si>
  <si>
    <t>orofacial cleft</t>
  </si>
  <si>
    <t>rs710715,rs3764769,rs775469,rs73139115,rs10991115,rs871851,rs2291494,rs902338,rs10839230,rs812657,rs9290003,rs12340574,rs9614903,rs4109176,rs3752355,rs7623587,rs12375983,rs11039538,rs74940995,rs8006797,rs1499780,rs11159178,rs41305104,rs4147804,rs1048866,rs79434472,rs12435962,rs7555285,rs775496,rs10100830,rs6806178,rs6735671,rs17816327,rs7649349,rs6767441,rs6540563,rs10782980,rs73139147,rs4920520,rs67875014,rs11215466,rs3765254,rs7737863,rs9429825,rs35491248,rs11900952,rs9661159,rs3737845,rs1765618,rs12056376,rs73139117,rs793486,rs58637469,rs3781566,rs13385292,rs10839238,rs793469,rs932347,rs1952254,rs33979934,rs12034758,rs793437,rs6540549,rs2205985,rs793501,rs1470206,rs2235415,rs793447,rs6776886,rs61148087,rs7650466,rs17015309,rs4590530,rs17072246,rs59689207,rs775492,rs497868,rs481931,rs775501,rs35207525,rs57078845,rs2179254,rs10956453,rs2275249,rs9348960,rs1334567,rs12403599,rs35898529,rs11576360,rs4303719,rs1718244,rs7650184,rs656566,rs680331,rs13137088,rs12050761,rs7599564,rs1718235,rs227223,rs1054750,rs73139121,rs72997346,rs6752,rs4791270,rs10116453,rs10859970,rs7545467,rs4556361,rs7552299,rs73139133,rs7469476,rs6540555,rs7846606,rs11165105,rs11784385,rs6685077,rs17241253,rs16958561,rs6540550,rs7108779,rs58639050,rs4921798,rs4674443,rs661849,rs2236908,rs1430049,rs7541569,rs6534434,rs987524,rs73139148,rs6685775,rs220652,rs2246627,rs2277389,rs11665980,rs792829,rs796976,rs4581900,rs598174,rs3752217,rs793462,rs793499,rs34147228,rs55918563,rs7833975,rs6683243,rs2316263,rs72705375,rs4074459,rs11787169,rs13248707,rs11627986,rs74551197,rs8081799,rs2073485,rs9348963,rs78455855,rs17174947,rs6803204,rs13059754,rs667681,rs10169772,rs126280,rs2249922,rs7571487,rs11039520,rs11239965,rs4240233,rs56393815,rs7536759,rs7525951,rs11165132,rs3789451,rs16930092,rs75610637,rs2600520,rs7036797,rs927088,rs6798114,rs10991116,rs2056314,rs7948129,rs116476973,rs12056838,rs55707701,rs10797126,rs1076815,rs62285478,rs793439,rs73139127,rs2279823,rs9380513,rs7947811,rs6700223,rs879846,rs8074130,rs12997119,rs76536361,rs2076150,rs79368019,rs79307481,rs7539638,rs10991109,rs1007693,rs15653,rs2697936,rs12434176,rs655712,rs35968370,rs4147816,rs669694,rs12175871,rs793445,rs17801380,rs28675124,rs16929986,rs12056842,rs77373345,rs775470,rs3769556,rs227221,rs4844891,rs13275724,rs6659549,rs1472100,rs1337531,rs17791016,rs74444088,rs3769528,rs3820915,rs10222474,rs3827712,rs1835323,rs11780050,rs73137382,rs56233205,rs12129718,rs3138512,rs7120737,rs793475,rs57848867,rs61311596,rs9908143,rs3737848,rs7627991,rs704583,rs11989880,rs10448299,rs1688766,rs28403314,rs12636710,rs73139135,rs17031097,rs6540552,rs742215,rs11196,rs885305,rs2073487,rs73139118,rs6742108,rs78879958,rs655713,rs7516430,rs2485890,rs112459305,rs17379739,rs3937886,rs1979167,rs7522045,rs1441994,rs7522250,rs9410320,rs3742533,rs16939317,rs202673,rs11776303,rs1538466,rs1209068,rs11888640,rs11119428,rs10078210,rs9585308,rs4844895,rs7548219,rs1579748,rs2013162,rs2272867,rs7545538,rs9872871,rs12433929,rs12636275,rs9430015,rs3769567,rs6544641,rs17031056,rs12546244,rs8015267,rs2249925,rs1384062,rs935336,rs17106937,rs17024820,rs2047812,rs7563089,rs4577503,rs2600527,rs75874509,rs793442,rs1628833,rs909710,rs7531962,rs7157154,rs595139,rs10863786,rs12033668,rs12056836,rs77073917,rs755793,rs2280588,rs3743106,rs4240231,rs10124184,rs3814835,rs17015183,rs6593751,rs628445,rs72737673,rs12025057,rs10511177,rs61245991,rs2049998,rs3753606,rs793465,rs10054436,rs117369495,rs4832654,rs10114167,rs13266585,rs35340152,rs10443184,rs12335094,rs76757304,rs72705397,rs7543663,rs704581,rs7010446,rs11119337,rs6692012,rs202701,rs62122693,rs757059,rs45483393,rs1711557,rs7821930,rs7020317,rs6739888,rs57821950,rs28696324,rs2291495,rs11108317,rs4791268,rs1873556,rs66969630,rs62285462,rs1866982,rs6772953,rs10129727,rs1364701,rs34154601,rs793502,rs9430017,rs726322,rs1387647,rs17031102,rs11622843,rs793467,rs6540564,rs11119340,rs4132699,rs12030655,rs935337,rs10868024,rs17072679,rs3820130,rs7018093,rs3769557,rs73137393,rs62133874,rs56384416,rs989240,rs7629487,rs58704213,rs79635114,rs66644399,rs2076185,rs17820135,rs1334568,rs3817821,rs28455859,rs59470270,rs17015379,rs1415543,rs73137395,rs55735499,rs4147812,rs2028518,rs7600872,rs6765027,rs1372450,rs10411989,rs12436470,rs12548721,rs112252173,rs28585618,rs674433,rs972156,rs12059226,rs61820582,rs2600525,rs66501488,rs10957258,rs3766524,rs7159631,rs10859971,rs71313585,rs1372449,rs17184173,rs1073150,rs7144326,rs710717,rs4263114,rs34900466,rs6694552,rs7046854,rs7566780,rs4832656,rs12131636,rs11903457,rs12402309,rs10936008,rs2869531,rs16958734,rs2064148,rs10157973,rs467920,rs2253838,rs720688,rs3825862,rs793440,rs58837313,rs2452320,rs12404113,rs116500938,rs595918,rs11831752,rs4733666,rs1519851,rs6715054,rs6809988,rs11157914,rs4244711,rs12056580,rs11850114,rs111817136,rs592694,rs1606481,rs12547241,rs17241908,rs2235373,rs79347271,rs12416787,rs6540551,rs793470,rs7017252,rs13032919,rs2145127,rs9557352,rs11810817,rs13267257,rs2235419,rs3769534,rs73710312,rs7636447,rs674804,rs1765622,rs1879164,rs13069311,rs6658763,rs2600519,rs4928150,rs7596480,rs7511989,rs13272774,rs113159718,rs7113857,rs1962735,rs4441472,rs12582750,rs926348,rs793460,rs2007530,rs7550857,rs79269549,rs6743149,rs68092024,rs9380473,rs11627989,rs1979169,rs7570487,rs61580176,rs793468,rs57436966,rs10874840,rs58357937,rs10164502,rs9366875,rs9837602,rs3138503,rs2609084,rs7144509,rs1929130,rs12710731,rs6881824,rs10075025,rs2767539,rs846810,rs2840190,rs13266086,rs2235416,rs11998097,rs17734627,rs793472,rs793446,rs17015250,rs775468,rs2236909,rs4928230,rs775493,rs73139129,rs2294426,rs10495788,rs616544,rs793461,rs12060420,rs17015361,rs11783808,rs6810262,rs4319933,rs13542,rs796977,rs220653,rs202705,rs35777905,rs745763,rs11119339,rs77995226,rs12436562,rs5007413,rs59100111,rs7871395,rs751233,rs3780136,rs12086634,rs793457,rs4928232,rs28728267,rs796978,rs2082351,rs227224,rs7536882,rs4674442,rs10188861,rs12244454,rs7129364,rs6679405,rs11899260,rs10820611,rs5765956,rs879845,rs710714,rs7815713,rs72809921,rs10991117,rs7358352,rs79278654,rs41281116,rs1319072,rs570926,rs7545542,rs1021102,rs9900753,rs7839874,rs7835741,rs12477823,rs6857137,rs6696463,rs79185255,rs17389184,rs117404534,rs7632502,rs17389436,rs59606861,rs2049091,rs657861,rs4964460,rs12025114,rs710713,rs28756786,rs7924724,rs1765621,rs1850889,rs66941142,rs7469453,rs6440938,rs72705374,rs7113355,rs3820912,rs35508116,rs12549494,rs4147803,rs4920521,rs12079960,rs2289835,rs4479633,rs11124931,rs4495524,rs793487,rs10519742,rs1055616,rs6758733,rs11165090,rs775497,rs111511488,rs1808191,rs77853663,rs73093853,rs12568866,rs73710310,rs75334064,rs35124509,rs58025312,rs2279822,rs10907325,rs12056579,rs8005709,rs73137387,rs7629426,rs12613096,rs55707612,rs4075038,rs861020,rs11628699,rs1607993,rs17198985,rs1512185,rs1895705,rs78212762,rs879255,rs793474,rs9815439,rs79837139,rs66840797,rs11239964,rs35885423,rs467951,rs7535547,rs7924702,rs9814549,rs10179648,rs4421592,rs10162539,rs6572850,rs7605661,rs6865183,rs7514322,rs9308411,rs2391467,rs56107503,rs10908914,rs1287284,rs2130369,rs61439239,rs12468063,rs4240234,rs61747285,rs2117137,rs935338,rs1871345,rs1765649,rs9430016,rs1883583,rs77141535,rs35645305,rs7552,rs12175671,rs9912402,rs35577546,rs10172734,rs73137381,rs8003291,rs77809681,rs4752791,rs1411700,rs6544667,rs7817443,rs7516902,rs1902865,rs926346,rs8009033,rs1037627,rs6694347,rs74487105,rs28414020,rs775495,rs2236907,rs2090735,rs17085106,rs6995235,rs73139134,rs4674444,rs6540553,rs987525,rs11897432,rs73139139,rs4832652,rs202719,rs2111780,rs6685182,rs793463,rs1372448,rs12548036,rs792828,rs590223,rs686582,rs2073486,rs7613864,rs793485,rs1532586,rs13265167,rs6540554,rs2270993,rs55865336,rs3789431,rs11119427,rs59537046,rs11630940,rs3135743,rs59435160,rs1979715,rs6485783,rs4488663,rs1416468,rs3789432,rs742214,rs12129172,rs10120108,rs10779513,rs7298576,rs7552506,rs6802422,rs112802365,rs115193871,rs643118,rs976406,rs7926211,rs77624124,rs7538484,rs6790877,rs3752218,rs5007483,rs34362234,rs9683429,rs2600526,rs77105145,rs7532324,rs2196457,rs629120,rs7573656,rs1687970,rs3088224,rs4990735,rs4703822,rs13253056,rs58629661,rs1872609,rs72790935,rs10778463,rs114467813,rs17024787,rs3753518,rs220649,rs1688782,rs7551944,rs9817005,rs77801740,rs3764628,rs793471,rs599649,rs704582,rs6541411,rs13269457,rs7822165,rs34439163,rs793476,rs11579626,rs11991038,rs1999642,rs7036818,rs2816019,rs654470,rs4610058,rs11119336,rs12468506,rs11119341,rs809415,rs72997355,rs13317017,rs10166054,rs585627,rs28425489,rs7594374,rs2161438,rs6485963,rs11670437,rs2205984,rs1411698,rs793503,rs6665715,rs1187363,rs3135730,rs3754830,rs12056369,rs649275,rs6860533,rs11668413,rs17015224,rs13323143,rs4088516,rs11921985,rs1866981,rs793464,rs3769558,rs2076152,rs68074367,rs4790966,rs1994706,rs1979168,rs10489342,rs16923598,rs73139125,rs6540556,rs13264707,rs12639506,rs9828079,rs2117914,rs202672,rs75308488,rs4611646,rs6585429,rs6802817,rs2452321,rs9429826,rs2303568,rs8006717,rs74736916,rs17015218,rs793494,rs622832,rs17816321,rs7604544,rs3765240,rs1541098,rs2547016,rs13427041,rs6698154,rs11040359,rs2357230,rs61248595,rs2600524,rs7566781,rs59844464,rs112071294,rs61747221,rs56062950,rs1287283,rs12436846,rs74935119,rs7548781,rs4832655,rs76970481,rs3741410,rs6750883,rs7543000,rs2273665,rs73137384,rs1411701,rs6543677,rs6879567,rs9847283,rs10808812,rs17015169,rs72726600,rs6544640,rs1934057,rs902337,rs57315825,rs11924356,rs17733882,rs1765623,rs56883841,rs4240232,rs1017967,rs7388305,rs654984,rs10863785,rs79245005,rs11157913,rs9323232,rs17807815,rs3762717,rs12120361,rs11119429,rs17015330,rs4791269,rs202689,rs2235375,rs75144062,rs80332434,rs7555501,rs6704504,rs1519850,rs6790535,rs73139144,rs77599330,rs1155582,rs793466,rs1489816,rs7124949,rs7815993,rs72707306,rs10174126,rs4505466,rs4832653,rs71420056,rs4400383,rs7078823,rs11239968,rs1711554,rs1879163,rs17317411,rs627670,rs7523300,rs6539264,rs6675890,rs17015226,rs7024024,rs73994204,rs73139119,rs7511996,rs17072282,rs4928153,rs4733684,rs3135732,rs2543391,rs6708479,rs12322558,rs793488,rs2494189,rs2297752,rs2294408,rs6843899,rs813218,rs116770625,rs8016583,rs4147811,rs2281127,rs6593755,rs6680778,rs1688758,rs11784358,rs1565747,rs11627896,rs4507108,rs17024778,rs17497801,rs10507065,rs2064163,rs766327,rs611861,rs926347,rs1334569,rs6758077,rs1519852,rs12631313,rs2076186,rs11265876,rs75374238,rs75092816,rs6679631,rs6702301,rs1044516,rs6691905,rs3788618,rs11165120,rs3792572,rs1519849,rs3766612,rs1209515,rs77518999,rs710716,rs73139131,rs58432030,rs6717933,rs1021103,rs4244713,rs28379322,rs4832657,rs7602181,rs55847434,rs1020561,rs2305982,rs11884433,rs1010316,rs793443,rs10891823,rs2235372,rs752981,rs1999826,rs17389198,rs8004186,rs1016914,rs220654,rs685248,rs72728736,rs117805570,rs2273184,rs627069,rs11177793,rs11829518,rs10839270,rs2119756,rs117611138,rs28856089,rs7580013,rs7469438,rs13257555,rs3922885,rs7650727,rs7521461,rs11819979,rs7036039,rs7559891,rs11776624,rs4928149</t>
  </si>
  <si>
    <t>ENSG00000266820.1,CATG00000002282.1,ENSG00000113805.8,ENSG00000087301.4,CATG00000109289.1,ENSG00000230876.2,ENSG00000018699.7,ENSG00000166046.6,CATG00000033682.1,ENSG00000226835.1,ENSG00000086205.12,ENSG00000234610.1,CATG00000005569.1,ENSG00000165923.11,ENSG00000137563.7,ENSG00000253858.1,CATG00000092417.1,ENSG00000235156.3,ENSG00000148704.8,ENSG00000187164.13,ENSG00000100815.8,ENSG00000136026.9,ENSG00000185942.7,CATG00000092416.1,CATG00000108976.1,ENSG00000009790.10,CATG00000100914.1,ENSG00000043355.6,ENSG00000148053.11,ENSG00000254275.2,ENSG00000215769.4,ENSG00000129422.9,ENSG00000131781.8,ENSG00000149177.8,ENSG00000230969.2,ENSG00000231363.1,ENSG00000253661.1,ENSG00000236098.1,CATG00000021861.1,ENSG00000162757.3,CATG00000033703.1,CATG00000092476.1,ENSG00000250400.3,ENSG00000239498.1,CATG00000005574.1,CATG00000104085.1,ENSG00000214176.5,CATG00000047734.1,ENSG00000030066.9,ENSG00000258343.1,ENSG00000117594.5,CATG00000100909.1,ENSG00000182132.8,ENSG00000261083.1,ENSG00000197872.7,CATG00000032111.1,ENSG00000232222.1,ENSG00000144810.11,ENSG00000152518.5,ENSG00000127325.14,ENSG00000136824.14,ENSG00000134516.11,ENSG00000165972.8,CATG00000074501.1,CATG00000108968.1,ENSG00000065320.4,CATG00000061079.1,ENSG00000235172.3,CATG00000074502.1,ENSG00000130147.11,CATG00000038842.1,CATG00000070099.1,ENSG00000115970.14,CATG00000002256.1,CATG00000070098.1,CATG00000106082.1,CATG00000065360.1,ENSG00000248905.4,CATG00000106075.1,ENSG00000066468.16,ENSG00000089916.13,ENSG00000130222.6,ENSG00000261372.1,CATG00000042610.1,ENSG00000248405.5,CATG00000019935.1,CATG00000036521.1,ENSG00000253647.1,CATG00000013178.1,ENSG00000205035.4,CATG00000079015.1,ENSG00000117597.13,ENSG00000131778.13,CATG00000092493.1,ENSG00000137962.8,CATG00000061075.1,ENSG00000111863.8,CATG00000100918.1,CATG00000109288.1,CATG00000021616.1,ENSG00000233482.1,CATG00000068251.1,CATG00000099691.1,ENSG00000184220.6,ENSG00000238389.1,CATG00000074500.1,ENSG00000188316.9,ENSG00000176566.3,CATG00000008832.1,CATG00000065362.1,ENSG00000167487.7,ENSG00000143469.12,CATG00000108815.1,CATG00000033744.1,ENSG00000196092.8,CATG00000049362.1,ENSG00000066427.17,CATG00000106442.1,ENSG00000271897.1,CATG00000017586.1,ENSG00000049323.11,CATG00000092419.1,ENSG00000139343.6,ENSG00000180998.7,ENSG00000227591.1,ENSG00000196878.8,ENSG00000113319.7,ENSG00000117595.6,ENSG00000182985.12,CATG00000081984.1,ENSG00000227308.2,ENSG00000187764.7,ENSG00000241484.5,ENSG00000140092.10,ENSG00000009709.7,CATG00000100922.1,ENSG00000198691.7,CATG00000051981.1,CATG00000015462.1,CATG00000100927.1,CATG00000065366.1,ENSG00000109920.8,ENSG00000139800.8,ENSG00000168386.14,ENSG00000044524.6,ENSG00000234936.1</t>
  </si>
  <si>
    <t>19270707,22863734,22419666,19656524,20023658,21618603</t>
  </si>
  <si>
    <t>Orofacial clefts (interaction),Orofacial clefts</t>
  </si>
  <si>
    <t>DOID:0050589</t>
  </si>
  <si>
    <t>inflammatory bowel disease</t>
  </si>
  <si>
    <t>An intestinal disease characterized by inflammation located_in all parts of digestive tract.</t>
  </si>
  <si>
    <t>rs7495132,rs11557466,rs3812036,rs10800756,rs2149091,rs6062298,rs11938795,rs153106,rs1050152,rs34489253,rs79845707,rs55792032,rs61813286,rs6866614,rs709591,rs28383408,rs4934540,rs1997797,rs2590313,rs921721,rs6734736,rs12240638,rs7709361,rs2486480,rs10058943,rs2236510,rs2259852,rs113724633,rs115825497,rs11153277,rs3910682,rs6935759,rs4661151,rs13037326,rs249643,rs10800755,rs415987,rs12722559,rs490498,rs4462528,rs10203039,rs2651246,rs1923894,rs12768019,rs13038717,rs12722527,rs1801274,rs115377566,rs1437465,rs9274335,rs11715915,rs4934536,rs10866478,rs1573895,rs62408237,rs2256814,rs9272463,rs791590,rs12053646,rs7503519,rs2645485,rs7086715,rs12769484,rs11864107,rs4244881,rs12908911,rs12655465,rs9271432,rs7559046,rs62025078,rs6724322,rs9272318,rs9837520,rs61868760,rs1989574,rs2424922,rs114153839,rs72926050,rs3205916,rs4932356,rs1128536,rs1267494,rs73406789,rs78644302,rs28383429,rs2271541,rs72773819,rs6750020,rs9585030,rs8078723,rs743478,rs11663253,rs2075965,rs1743440,rs9271519,rs2028501,rs34358242,rs1169314,rs2013815,rs168962,rs4912807,rs1040555,rs7998034,rs11190140,rs62123385,rs1788229,rs907092,rs4454949,rs9487627,rs405553,rs9272720,rs2790236,rs13316695,rs112529870,rs1267489,rs6089953,rs4851617,rs1403551,rs11793497,rs1036207,rs73314746,rs112837060,rs36095411,rs1080327,rs408087,rs3811697,rs74638570,rs10932768,rs3755268,rs4968401,rs1558627,rs151303,rs27747,rs10051765,rs115842840,rs6062509,rs12761675,rs62389638,rs11791262,rs11153283,rs9350281,rs2838521,rs117106271,rs4476150,rs3747093,rs63368160,rs2065576,rs112659139,rs2296286,rs11676272,rs1745632,rs10064334,rs9611131,rs13019784,rs74752114,rs4075958,rs76501189,rs11601687,rs11590283,rs6061183,rs11744408,rs221784,rs6011066,rs759382,rs12943279,rs4065275,rs10068016,rs17835641,rs7002027,rs630923,rs10870202,rs28510097,rs7750910,rs3024495,rs439833,rs1437459,rs2001893,rs62207057,rs1135314,rs12521868,rs1938658,rs2095892,rs16935880,rs4821116,rs77264136,rs2497318,rs1339588,rs13015714,rs991774,rs7193733,rs6759383,rs7908704,rs9271411,rs6131010,rs2297438,rs17031088,rs2902440,rs116162222,rs45626938,rs114833479,rs6809216,rs9910826,rs4851018,rs7970695,rs6746271,rs6737668,rs10478957,rs115258758,rs4934697,rs422780,rs2338819,rs2777941,rs6544668,rs4911110,rs2424905,rs2790174,rs114249316,rs4932361,rs27292,rs382009,rs2821109,rs7244202,rs4674283,rs38034,rs1131095,rs8026218,rs75498499,rs2266959,rs72789609,rs6517432,rs2292551,rs38036,rs55991577,rs2526933,rs1509396,rs34375045,rs114164193,rs63492863,rs441349,rs447042,rs3850383,rs736107,rs12598646,rs925255,rs11190134,rs240955,rs4823073,rs679563,rs4851614,rs2891077,rs6017733,rs10193407,rs3857422,rs13005100,rs1548964,rs79052344,rs7200798,rs28502782,rs2192758,rs9989749,rs6694415,rs8050084,rs28383434,rs9370777,rs28410083,rs73404463,rs11734090,rs58159560,rs2292554,rs111378844,rs10781505,rs2243616,rs11748158,rs8049439,rs11159831,rs10827477,rs6759861,rs10199829,rs4788074,rs76767593,rs11741861,rs2290400,rs10866705,rs2590306,rs4871611,rs13410999,rs76643719,rs117829269,rs2118826,rs4235799,rs12139150,rs7310409,rs1926554,rs4149389,rs296545,rs7733850,rs36038753,rs115904597,rs397349,rs116358035,rs10883362,rs7214085,rs11799915,rs4851586,rs1297265,rs1005042,rs194749,rs9557202,rs2590310,rs11624233,rs55752638,rs364451,rs13037833,rs13102768,rs7253917,rs4911108,rs4932353,rs27306,rs10872066,rs11074583,rs4911254,rs6733174,rs767009,rs2384289,rs10201184,rs6573857,rs2427532,rs4149398,rs13085791,rs11731632,rs4851610,rs12765038,rs296539,rs462493,rs7277261,rs3736164,rs7332472,rs113888335,rs3771170,rs6142618,rs402223,rs9272425,rs1453559,rs62381975,rs7021,rs6737882,rs10194082,rs113484779,rs114565051,rs6580229,rs2188962,rs34438281,rs1889532,rs6756265,rs1809167,rs2241117,rs910083,rs117656426,rs2149083,rs10142466,rs9273009,rs2282301,rs12996912,rs116173188,rs2706336,rs4127348,rs13010695,rs1357471,rs2769355,rs11652139,rs8061590,rs77552263,rs303446,rs3208008,rs969577,rs2738783,rs17840121,rs2301120,rs62067034,rs11618948,rs111693298,rs6061184,rs9272492,rs12987180,rs28383373,rs1169288,rs12598807,rs55840650,rs66711878,rs462779,rs2847260,rs111343881,rs2857654,rs4352593,rs4908724,rs9814873,rs6057661,rs6742381,rs11123935,rs3091323,rs2757054,rs116737275,rs9272485,rs11085732,rs9271624,rs4911260,rs6503695,rs1749405,rs1736143,rs3906528,rs116171428,rs11794847,rs6062498,rs13206219,rs1590257,rs7869487,rs2823285,rs28383425,rs455726,rs11603890,rs114700763,rs10042027,rs1151624,rs13405076,rs10076495,rs13114759,rs2925630,rs2143178,rs11879191,rs3850377,rs2760993,rs7603250,rs1065044,rs7923172,rs2790159,rs463854,rs3092502,rs116822900,rs10520692,rs34935401,rs4795418,rs75823810,rs10908808,rs114951502,rs1169301,rs4939196,rs296526,rs12261654,rs113282787,rs11084374,rs9272528,rs1250560,rs998382,rs73262807,rs3849365,rs27436,rs6062302,rs2050198,rs6058930,rs13355768,rs2278546,rs4911554,rs76629768,rs11672983,rs7776010,rs9271532,rs2270297,rs754536,rs1698374,rs12264744,rs10191548,rs12242110,rs62025074,rs6720105,rs1291206,rs2264782,rs118043265,rs4129196,rs79955955,rs660895,rs9349956,rs2590317,rs1870124,rs11649485,rs1314114,rs6010621,rs8181880,rs10845554,rs62036622,rs12856660,rs6580225,rs28383418,rs1646023,rs1169289,rs1022685,rs7411035,rs2790239,rs1517352,rs7979473,rs140489,rs2304256,rs3208007,rs3849749,rs7551957,rs10210680,rs1870137,rs28383312,rs17707300,rs11892869,rs12484001,rs2526355,rs11167520,rs10852936,rs9272417,rs34592588,rs9821311,rs7559428,rs6122159,rs10197284,rs1968752,rs27296,rs9303280,rs6057662,rs181826,rs1568681,rs9487666,rs4851607,rs2790145,rs9594415,rs12244306,rs6119834,rs1169284,rs113414682,rs7187776,rs1558650,rs73246597,rs9271542,rs2294889,rs11856388,rs4246215,rs17445836,rs17207042,rs12255409,rs113131349,rs7210316,rs3088081,rs11006105,rs1297262,rs7522462,rs11264426,rs7723666,rs111542599,rs9338188,rs113208333,rs2305479,rs77072520,rs736730,rs2896066,rs1819333,rs59287215,rs10922223,rs3197999,rs2286287,rs405567,rs73073085,rs2272128,rs2074225,rs4129134,rs12801241,rs9271521,rs4912622,rs7517357,rs114880286,rs7687716,rs9272785,rs249642,rs7764591,rs72926038,rs453776,rs12469959,rs28366201,rs12653866,rs8076131,rs942793,rs378672,rs3024861,rs6937734,rs28383359,rs118202,rs35175818,rs67927699,rs6925373,rs1024611,rs10896794,rs2253823,rs57406211,rs2424878,rs17697965,rs1008723,rs4851613,rs73925552,rs115297319,rs28383402,rs9271637,rs7193632,rs11010146,rs12443881,rs448060,rs3743403,rs28383375,rs2847274,rs10854116,rs1867572,rs7923217,rs4934710,rs28383378,rs2425753,rs4078099,rs1966176,rs389956,rs4788085,rs9273291,rs6058656,rs2275993,rs3760650,rs1790947,rs2590364,rs7221814,rs62036657,rs1267498,rs115546388,rs10883371,rs10743989,rs7083266,rs466923,rs56235845,rs34759713,rs78028320,rs11465583,rs1478463,rs4934711,rs4292112,rs2097797,rs10786052,rs55734382,rs62473048,rs9272362,rs117994013,rs1790964,rs6498089,rs7005585,rs9273026,rs4712554,rs8086433,rs2590358,rs6011033,rs1736147,rs6715003,rs60137005,rs149271,rs12917423,rs2790231,rs11078925,rs11697394,rs11644103,rs56186137,rs12432149,rs77888770,rs72743477,rs267931,rs1551399,rs3742130,rs2070552,rs11054935,rs1292051,rs4911258,rs113549285,rs113685916,rs762422,rs6737119,rs3765011,rs11078926,rs2368471,rs2032931,rs4794822,rs2008157,rs1820148,rs75126998,rs386548,rs2863210,rs4672886,rs34977583,rs73923215,rs1974882,rs35271121,rs11650661,rs2148482,rs34762726,rs2039415,rs35977271,rs10452495,rs2382829,rs6729058,rs1550773,rs11465728,rs2769345,rs10179654,rs17854357,rs6752378,rs12656600,rs45450798,rs7567997,rs11085725,rs3864283,rs80056484,rs114037940,rs6058891,rs1769044,rs4142967,rs11078934,rs4671664,rs28383363,rs28383441,rs7722694,rs1297269,rs973900,rs3812563,rs4823074,rs9818590,rs6941727,rs12424448,rs17030946,rs10182181,rs58717741,rs114544755,rs2790173,rs11145874,rs729022,rs17031092,rs56353819,rs4235804,rs2590307,rs73246513,rs55853334,rs12434101,rs1065048,rs79860256,rs2880791,rs10883367,rs12142127,rs72793809,rs459403,rs7722414,rs12778642,rs928055,rs7178774,rs28383404,rs2297433,rs6708949,rs80180464,rs13900,rs240993,rs7606480,rs11597392,rs6709284,rs9358366,rs12624279,rs11641016,rs16935881,rs7750792,rs7705547,rs28559730,rs11870965,rs1790604,rs2384057,rs4795405,rs6568423,rs3087886,rs2925629,rs7156516,rs12762493,rs4661218,rs11089629,rs1031458,rs7559416,rs2759663,rs707947,rs27993,rs4795893,rs1339580,rs2803962,rs8030781,rs2641116,rs4934736,rs1416765,rs9487645,rs9272980,rs28383380,rs59210712,rs2847259,rs2025269,rs9273036,rs4075959,rs4705917,rs9859556,rs2236515,rs433191,rs28383428,rs12467151,rs17080528,rs2790185,rs17583009,rs34588335,rs10269918,rs11589573,rs2287206,rs60433006,rs7176303,rs7718955,rs12735338,rs1002475,rs56380902,rs9271472,rs4656957,rs2424918,rs1475766,rs2790178,rs10051804,rs10845562,rs2803957,rs749910,rs413214,rs9272407,rs114113397,rs6496714,rs111251172,rs13143416,rs26528,rs151174,rs4788102,rs13114649,rs3759438,rs965321,rs5994638,rs6714379,rs11577179,rs526784,rs240974,rs1267488,rs388406,rs12118735,rs2617435,rs34947566,rs9633740,rs9367849,rs78689526,rs1169294,rs60553075,rs4544018,rs74818935,rs422608,rs40836,rs2259816,rs2891076,rs425537,rs4727427,rs6750851,rs2058660,rs116660816,rs40834,rs2440848,rs111788277,rs424977,rs16944683,rs1267490,rs6750971,rs27291,rs6011040,rs4635612,rs1790946,rs9271426,rs76422016,rs115289393,rs1187529,rs45567441,rs114404525,rs8373,rs2927609,rs17591781,rs11073942,rs3018275,rs1297261,rs4426489,rs6058894,rs10883365,rs3812584,rs464401,rs1987472,rs10786557,rs6708735,rs4932175,rs2526932,rs2802372,rs113933084,rs72849277,rs12563627,rs3213762,rs2110734,rs738127,rs7574996,rs6436047,rs9420589,rs869402,rs9891174,rs10058821,rs1396733,rs38035,rs1509393,rs8116700,rs9272461,rs404339,rs7087099,rs6481935,rs6933627,rs1548963,rs149299,rs1623866,rs13038881,rs6925032,rs62473005,rs9273042,rs3024847,rs11153280,rs9487644,rs3850380,rs6011016,rs11010122,rs888197,rs28383345,rs2590322,rs62034351,rs9932855,rs2424906,rs11465810,rs72797303,rs4625,rs10781500,rs3766357,rs11709525,rs3817266,rs34954932,rs115206228,rs6579038,rs4934537,rs168961,rs2015864,rs12939457,rs11130213,rs27997,rs7911264,rs76974218,rs12740409,rs71407321,rs4853457,rs34068533,rs7911680,rs465565,rs13429408,rs13020391,rs60823343,rs1623806,rs11576681,rs10781510,rs4934709,rs11624293,rs4911257,rs1211447,rs867550,rs115253830,rs1406827,rs11583328,rs117430792,rs6088008,rs62408236,rs62208880,rs4904408,rs376097,rs2548530,rs35696015,rs140492,rs11583546,rs9303283,rs11951091,rs6929024,rs2790222,rs57968500,rs8126495,rs57151617,rs112053914,rs28383360,rs7235567,rs116793060,rs4074995,rs17031095,rs608693,rs9271464,rs17031860,rs12800710,rs2393775,rs4809323,rs11692780,rs38043,rs4934700,rs11595898,rs365189,rs2790215,rs2645482,rs1292034,rs1321859,rs9271433,rs11605269,rs2889703,rs7105178,rs11746443,rs1363907,rs79165612,rs482205,rs1250556,rs4478387,rs1058319,rs4795412,rs1794694,rs6747229,rs921650,rs73241234,rs406095,rs10476696,rs28383392,rs1401884,rs55946717,rs35452057,rs114397253,rs2149093,rs12248333,rs6741757,rs10748781,rs9270161,rs1769042,rs71407319,rs7908573,rs6584283,rs1056441,rs3859172,rs28383369,rs7716903,rs112063507,rs911129,rs72789687,rs11649521,rs6708413,rs12793750,rs2297200,rs4567159,rs1169315,rs11557467,rs2018002,rs56297224,rs4409764,rs910084,rs114291341,rs12709365,rs113521434,rs13407913,rs115417906,rs10051924,rs407515,rs12825700,rs8114049,rs1151623,rs28383431,rs28383372,rs2066843,rs2868764,rs4919342,rs7917446,rs3852209,rs9271430,rs113938016,rs240990,rs8062405,rs905634,rs27295,rs7163189,rs12773647,rs458017,rs7495683,rs9656588,rs62123383,rs3743405,rs9652518,rs10038651,rs10896766,rs7117244,rs73560218,rs10870077,rs13140970,rs11010061,rs41269955,rs6503696,rs4244882,rs1769039,rs12928465,rs1024798,rs2859491,rs35753408,rs4932357,rs11010101,rs12037177,rs10883373,rs114588750,rs9273062,rs2993207,rs913678,rs17649451,rs114742549,rs4310785,rs2257764,rs115974809,rs10896796,rs9273025,rs111941374,rs9827021,rs9889296,rs932644,rs10074925,rs1042042,rs2278058,rs34725611,rs76979093,rs4947122,rs10489450,rs6141641,rs2757052,rs2306581,rs27290,rs79094559,rs11010067,rs11564258,rs2118304,rs113150735,rs4821130,rs2790235,rs3777905,rs11167518,rs1428553,rs112485576,rs12330269,rs641168,rs656737,rs4821124,rs7979478,rs240991,rs9374262,rs4280446,rs2227322,rs399219,rs6063502,rs6074015,rs6670493,rs3812570,rs2769346,rs1736020,rs35261698,rs9074,rs889648,rs10792172,rs934736,rs6017734,rs2790177,rs2254775,rs2790188,rs115816856,rs7524351,rs383022,rs1938657,rs7715981,rs28383435,rs2590363,rs8014798,rs10052606,rs2292555,rs9273031,rs430827,rs194748,rs12158299,rs116545108,rs1267495,rs9271549,rs28383407,rs990257,rs1790576,rs9271469,rs6058931,rs41269951,rs6062490,rs2891079,rs1474738,rs11089637,rs7578940,rs3213917,rs116638725,rs9387012,rs6711681,rs6417247,rs28383411,rs17123658,rs9950174,rs12712141,rs897877,rs4794820,rs6736362,rs2424915,rs2790244,rs1297264,rs112175921,rs3815129,rs115960964,rs116121309,rs11597237,rs12463527,rs878825,rs1407013,rs72796355,rs11117433,rs1615504,rs7736554,rs17030925,rs17591857,rs4261511,rs2548224,rs111556513,rs1860190,rs41268942,rs27307,rs6579042,rs28383414,rs3020805,rs4795400,rs267930,rs6505402,rs2490663,rs4238604,rs17123957,rs6720449,rs398607,rs3755274,rs402224,rs9271419,rs3787091,rs4609824,rs2149090,rs377232,rs10469840,rs1537028,rs380142,rs4239702,rs113104509,rs78719514,rs10044354,rs115477903,rs10932763,rs41299637,rs4661175,rs1132005,rs10896787,rs34601005,rs13355897,rs4674282,rs9292777,rs3766356,rs80075345,rs62036626,rs2272129,rs1751648,rs8065777,rs28587714,rs17419032,rs113459411,rs3761757,rs405500,rs12572520,rs9348211,rs118203,rs73404466,rs4795896,rs2819997,rs2297909,rs1801143,rs11229527,rs35777088,rs992157,rs4246905,rs6749422,rs38038,rs8081037,rs2285011,rs2417191,rs113277162,rs17621130,rs12712156,rs8069645,rs76391989,rs457492,rs4317019,rs3812558,rs3091316,rs6739236,rs1250559,rs12448902,rs3736161,rs4586,rs75597324,rs6543116,rs75559517,rs1014286,rs112207759,rs35707106,rs2045434,rs9272970,rs7217655,rs2251468,rs12990082,rs73404465,rs10206064,rs3804031,rs114203361,rs149301,rs13003464,rs2393791,rs12881008,rs929328,rs12904055,rs1867571,rs3766606,rs10883370,rs7187604,rs1267499,rs251341,rs57538600,rs9272896,rs12132349,rs6427552,rs28383385,rs6859168,rs7271735,rs2440856,rs1065043,rs2382817,rs1867573,rs421749,rs6544665,rs11580078,rs2424928,rs9271628,rs9271416,rs444309,rs1267487,rs62036658,rs1416764,rs4934735,rs303448,rs11229545,rs7070778,rs647035,rs40831,rs754537,rs59647005,rs9557195,rs111432098,rs7404003,rs13388024,rs6062301,rs239936,rs28383339,rs1815610,rs2227564,rs10508815,rs13419763,rs6062497,rs2063353,rs9272957,rs9370776,rs3024491,rs11153279,rs9271516,rs2548524,rs56399423,rs7359397,rs10781496,rs11073941,rs1870123,rs11242115,rs115177236,rs762423,rs7198606,rs62029864,rs55771973,rs368159,rs4788099,rs11746555,rs6010620,rs2192757,rs1363976,rs4976647,rs1003522,rs1860184,rs116410646,rs2126984,rs2857656,rs3931016,rs1999997,rs1551398,rs738128,rs56358680,rs6958790,rs7282490,rs400176,rs17387157,rs77779142,rs11922013,rs1352426,rs11606877,rs33921462,rs17539385,rs34156253,rs4254268,rs7554511,rs3816470,rs7448009,rs6057663,rs380557,rs4666072,rs6758540,rs2708101,rs180520,rs8121782,rs4656955,rs28383438,rs3849366,rs11861174,rs28724008,rs73404440,rs6141637,rs76627180,rs114838817,rs4487900,rs11605683,rs12189125,rs4077515,rs10946199,rs231976,rs17426593,rs296528,rs5754295,rs6427868,rs9557192,rs12466060,rs12982179,rs77617807,rs1187532,rs402191,rs455645,rs34236350,rs1531841,rs34659678,rs9585032,rs467042,rs73406767,rs73314714,rs240994,rs11742570,rs7197188,rs366938,rs421214,rs151179,rs12417275,rs12928404,rs74973123,rs1169310,rs28383420,rs1788103,rs4404048,rs2384058,rs1039823,rs12473028,rs2278060,rs465796,rs398075,rs3812564,rs17622656,rs56339474,rs10896050,rs11465729,rs115110712,rs759381,rs11743488,rs35912711,rs1968751,rs17106304,rs4456788,rs1065047,rs458806,rs116873224,rs3818724,rs1989055,rs4666070,rs400837,rs6058924,rs2236262,rs2522057,rs28383381,rs1559359,rs2231884,rs10190555,rs2803961,rs114915632,rs7498555,rs41313148,rs385460,rs10801605,rs118163697,rs17198,rs62037369,rs907611,rs13380741,rs3856261,rs4795399,rs10800746,rs79442859,rs2790184,rs3092169,rs1005043,rs8035793,rs4241211,rs12268745,rs240704,rs10494828,rs11706370,rs116664025,rs1272633,rs2645477,rs7087150,rs71352168,rs27289,rs2960548,rs10796955,rs1811121,rs28383340,rs4855881,rs72708239,rs378816,rs7997823,rs9271465,rs17499811,rs9888660,rs12142704,rs9457249,rs9271438,rs116330197,rs17523802,rs34294744,rs2590367,rs12214380,rs12992937,rs2790165,rs4787458,rs12983665,rs4656958,rs14316,rs6936840,rs2279990,rs306587,rs73114118,rs39602,rs1790963,rs114773114,rs4932350,rs12211763,rs2068737,rs8041597,rs112574272,rs6717791,rs1169312,rs4712555,rs116331885,rs456569,rs4705996,rs12903655,rs13119119,rs7929314,rs10870165,rs12447916,rs6746013,rs1267491,rs762633,rs3785354,rs2258287,rs2823288,rs17381047,rs4706360,rs463853,rs9272443,rs16935909,rs12122721,rs6543159,rs38042,rs3869549,rs73404456,rs77994584,rs116573973,rs10057988,rs6503524,rs402749,rs9272995,rs12246600,rs12712145,rs4932351,rs2590357,rs2790238,rs2838517,rs5011653,rs9324866,rs3822411,rs11729931,rs27302,rs7174232,rs888270,rs2807905,rs1539414,rs13114358,rs161800,rs73284141,rs28383453,rs55846942,rs2424879,rs75050485,rs6883302,rs7564886,rs643889,rs114308130,rs2590321,rs7600164,rs111953392,rs2790218,rs12987219,rs2382828,rs6058949,rs383994,rs11190141,rs2925628,rs1057108,rs117203659,rs1198984,rs13038017,rs3812573,rs73925553,rs116018922,rs17313265,rs9853683,rs6722022,rs2246031,rs1654644,rs3740083,rs4710147,rs4671665,rs6568680,rs6141814,rs4788068,rs492430,rs4620899,rs7216389,rs11229505,rs744170,rs4788073,rs17640009,rs6766581,rs116813230,rs55722650,rs61868761,rs455247,rs113129660,rs9689727,rs3176926,rs4851616,rs1736144,rs3168135,rs55860691,rs9271434,rs9303277,rs111994020,rs114142794,rs670523,rs17591163,rs1887428,rs111409670,rs3767498,rs9621715,rs111944465,rs12969657,rs7925560,rs429083,rs10138763,rs55770741,rs10053750,rs6890268,rs12885948,rs114448410,rs11229519,rs2508746,rs11700082,rs75542709,rs11159833,rs2424874,rs3850381,rs8072391,rs28383361,rs4330804,rs5998672,rs907613,rs9806836,rs2254545,rs709592,rs73925554,rs4625363,rs62182795,rs7276302,rs6702590,rs639398,rs62405631,rs9271400,rs2058622,rs7070427,rs4788083,rs12242882,rs2542148,rs74685767,rs422562,rs61737565,rs2769349,rs1187530,rs9271474,rs4657041,rs1938656,rs113027967,rs2351010,rs194747,rs7916751,rs3902920,rs1676863,rs459809,rs7171177,rs7561538,rs408918,rs10908483,rs6545776,rs1468791,rs7953249,rs2838516,rs1416763,rs432946,rs2345571,rs12659266,rs9631061,rs13392177,rs2008159,rs12922090,rs113096840,rs1968268,rs2876932,rs1064985,rs61271889,rs998658,rs1064993,rs4672884,rs736731,rs4934730,rs2384352,rs4149390,rs56750287,rs6739426,rs5763767,rs2790245,rs4794824,rs72743482,rs1865761,rs2891078,rs11718165,rs2896069,rs41278158,rs296543,rs1887406,rs10495903,rs7657746,rs6496712,rs62036617,rs1169286,rs1250555,rs6863411,rs34880409,rs7622302,rs2028500,rs731774,rs1887370,rs10922225,rs27300,rs10882100,rs34681319,rs55838263,rs2941522,rs1363908,rs4516207,rs2149092,rs539602,rs116099499,rs9411271,rs77599748,rs7590263,rs111554896,rs2048240,rs27621,rs3731859,rs2058657,rs1769041,rs73282209,rs28383376,rs35032841,rs1428554,rs2907,rs6451494,rs114754567,rs12260130,rs4075760,rs13003334,rs2079209,rs2345001,rs2305480,rs2590308,rs28383186,rs3785403,rs12443784,rs13380733,rs4705950,rs9271431,rs12727642,rs1736145,rs10883372,rs2149085,rs6481946,rs743479,rs28770304,rs445349,rs3743406,rs11677953,rs1420106,rs6724213,rs62208908,rs11168249,rs11748136,rs13041458,rs1861246,rs55808324,rs11599606,rs4810485,rs35716097,rs2271543,rs11592567,rs6496701,rs28624,rs9370774,rs3745902,rs1297260,rs13376801,rs34624872,rs17800987,rs11229555,rs112036107,rs415842,rs9271517,rs79638487,rs13430006,rs115632661,rs35164067,rs13152362,rs408040,rs35995511,rs6006356,rs7240004,rs115433275,rs4090473,rs9272323,rs4911262,rs2647072,rs3850379,rs34560498,rs10781518,rs4911252,rs7724036,rs7736873,rs28383427,rs2008514,rs62034323,rs9460563,rs9273007,rs28621895,rs10169718,rs17653757,rs11685483,rs12603332,rs2486486,rs116196531,rs118137831,rs422094,rs111384198,rs4439530,rs11601872,rs4958426,rs910085,rs11230563,rs116225564,rs1322077,rs6757251,rs3749171,rs450976,rs12823123,rs115420444,rs12453125,rs6498091,rs11006086,rs6779524,rs114539622,rs6058885,rs1010208,rs7714415,rs1902660,rs2477073,rs10508816,rs2014837,rs34157438,rs7559525,rs239935,rs1035440,rs62182826,rs6556942,rs12694432,rs9487668,rs4423579,rs28383406,rs240954,rs17031079,rs116154425,rs6547851,rs1416766,rs79569409,rs9309662,rs8112449,rs11190135,rs9271461,rs11941093,rs3787092,rs6922226,rs77106496,rs1406826,rs35146199,rs9273207,rs11158763,rs28383344,rs10852935,rs7498665,rs2106376,rs12720270,rs6871591,rs4562997,rs1267492,rs73622887,rs2033656,rs9271540,rs71407322,rs7848647,rs28383394,rs9878943,rs6427550,rs9273045,rs3804032,rs2274905,rs11133621,rs2075966,rs2058623,rs2016251,rs4788095,rs28383401,rs684395,rs9272337,rs2066850,rs1024637,rs9272952,rs13031757,rs2283790,rs115848534,rs2590315,rs73312821,rs3913893,rs9419741,rs6900341,rs11054970,rs66570627,rs74497428,rs735396,rs55855805,rs12126806,rs10065172,rs3869550,rs9272990,rs114515013,rs28383415,rs2236508,rs113693217,rs2424903,rs6738394,rs11153294,rs4851584,rs2424920,rs62207021,rs113824321,rs9271488,rs2015478,rs2790169,rs7534858,rs116332080,rs12830,rs7149271,rs55724039,rs9272538,rs6058893,rs60617687,rs1042029,rs112968327,rs9465891,rs742630,rs7899961,rs1155848,rs9272353,rs2298429,rs8026682,rs1855350,rs71562294,rs34835,rs1291209,rs6061195,rs13111671,rs12936231,rs55791529,rs13042651,rs7404095,rs11010125,rs11677107,rs41268938,rs763361,rs114447415,rs11010060,rs12864373,rs56961537,rs4380956,rs8081692,rs113353196,rs79973254,rs35848945,rs80279467,rs886114,rs8127691,rs404381,rs35128651,rs11145839,rs2757042,rs13017460,rs2803959,rs114509360,rs6595972,rs6436048,rs442118,rs115187291,rs9314181,rs2590369,rs74501107,rs2253829,rs482162,rs1794697,rs114973966,rs17500582,rs12434551,rs1031460,rs66887762,rs3816769,rs1267500,rs7532133,rs6584281,rs55830740,rs5743289,rs4705998,rs9272521,rs9272444,rs113785384,rs12777517,rs116670839,rs3024502,rs11054925,rs59925331,rs1736148,rs2015863,rs240995,rs532965,rs458486,rs7096909,rs61269242,rs6766131,rs3731860,rs1281947,rs9368232,rs151301,rs1465321,rs6010998,rs28729187,rs6074012,rs7502514,rs38031,rs11242054,rs2077031,rs41269945,rs2074227,rs114510001,rs1790575,rs3766358,rs425039,rs10072596,rs462832,rs1437460,rs27294,rs58398445,rs2790191,rs2777898,rs6427297,rs74447411,rs9348443,rs861857,rs72793811,rs1870138,rs1509394,rs11596502,rs2344180,rs10521318,rs449454,rs9989842,rs9812791,rs1169313,rs35951601,rs10792430,rs1794693,rs12444171,rs35675666,rs6556313,rs1788232,rs221794,rs4579248,rs7728773,rs2244608,rs1548962,rs10166376,rs7580081,rs113939416,rs1923095,rs61754256,rs9370775,rs10806926,rs2424914,rs11589638,rs11078928,rs3091315,rs1551397,rs7900480,rs7589485,rs9272420,rs7249459,rs6057559,rs35392347,rs34124834,rs8005161,rs151182,rs6595989,rs11907235,rs28383182,rs2769352,rs1927729,rs9557194,rs7522325,rs112296425,rs58048722,rs1267501,rs59559298,rs6062504,rs3829111,rs67717282,rs4934529,rs10059011,rs79780973,rs10932774,rs11697690,rs4899258,rs12658567,rs17180057,rs4976646,rs10748526,rs7559479,rs1169306,rs2227336,rs822508,rs7709464,rs416542,rs116487001,rs4934533,rs2838519,rs2217266,rs7918084,rs3767502,rs115643108,rs86755,rs4307445,rs1595261,rs2790230,rs73024232,rs35731977,rs2706403,rs1972346,rs17385065,rs71407313,rs12978984,rs78681698,rs1169311,rs1291210,rs303438,rs34250758,rs727088,rs465795,rs3736162,rs28383365,rs6658353,rs822509,rs111892599,rs11145750,rs2019022,rs9273103,rs907091,rs7079205,rs2769347,rs378404,rs296546,rs7239671,rs9303279,rs2258056,rs6707559,rs11707468,rs10946198,rs2111485,rs2236263,rs11127150,rs2759665,rs4932359,rs4674275,rs11747270,rs12206257,rs7237497,rs6057647,rs452307,rs34189114,rs2301118,rs4932358,rs4266763,rs10883361,rs9271643,rs114074434,rs116253018,rs4809221,rs973901,rs3812560,rs35569035,rs1736023,rs415217,rs5754426,rs2177317,rs5998599,rs6880419,rs11117432,rs116851933,rs1800668,rs10865315,rs114200924,rs7772390,rs28383343,rs249677,rs2505639,rs7085798,rs2411453,rs4976688,rs11860513,rs74636204,rs7766610,rs2285009,rs11167519,rs434541,rs12819116,rs7709977,rs11636695,rs41290504,rs3817465,rs11719996,rs1504215,rs875041,rs941823,rs113138877,rs111965977,rs4821108,rs12568523,rs1267493,rs9272433,rs413420,rs17185717,rs6061216,rs12142199,rs398076,rs9271409,rs7715399,rs9374263,rs11739135,rs59655222,rs2910793,rs8011558,rs6058896,rs11145763,rs6058569,rs4674280,rs4795403,rs3825568,rs6920014,rs11209026,rs1040554,rs56109829,rs6761129,rs455650,rs73404457,rs9127,rs66466805,rs10193189,rs11074582,rs424185,rs3777909,rs2382818,rs409356,rs113182435,rs74955473,rs28383416,rs9271470,rs1042658,rs3787089,rs6058869,rs153109,rs934730,rs6753717,rs6851362,rs9273052,rs3188543,rs73404451,rs2522052,rs9574421,rs10640,rs77749396,rs560530,rs2549794,rs2915896,rs118117537,rs6544666,rs38032,rs9273169,rs27659,rs7165170,rs10748783,rs28383397,rs2298428,rs111361258,rs6579806,rs3861928,rs3767501,rs4934720,rs7165476,rs73846647,rs180519,rs9416684,rs461646,rs12434297,rs12122809,rs536810,rs1883832,rs11584383,rs12764283,rs28383382,rs12817369,rs28383391,rs6927172,rs72790940,rs4666068,rs2651244,rs72803743,rs2297441,rs12446550,rs2289511,rs34977123,rs11682371,rs948788,rs4115668,rs41295117,rs2161548,rs34705003,rs10852256,rs11870347,rs11677002,rs1011082,rs2058658,rs441597,rs4385425,rs2790237,rs7445,rs7195232,rs11368,rs1926556,rs385113,rs3888190,rs2264778,rs77685459,rs12132298,rs17582416,rs10870146,rs4934528,rs867548,rs296529,rs13377158,rs1267496,rs9882740,rs114705459,rs2847293,rs78474935,rs7597819,rs9271544,rs27712,rs9907088,rs6739301,rs11065385,rs4934538,rs116146969,rs6427553,rs194778,rs11010102,rs17370071,rs2297559,rs180744,rs60735058,rs10438437,rs3867218,rs10900809,rs6727306,rs4385236,rs1916307,rs231977,rs4656956,rs2548532,rs428805,rs296563,rs1832556,rs28383439,rs114158560,rs116107168,rs114303873,rs73248018,rs614348,rs12653848,rs12655654,rs117050850,rs12202625,rs2099579,rs4851609,rs909423,rs74055839,rs28383338,rs74424156,rs9272742,rs79111276,rs115498596,rs3024493,rs111838566,rs115032920,rs9272319,rs488079,rs625658,rs12478126,rs3181718,rs27998,rs13137682,rs7404268,rs62036616,rs1561758,rs4129132,rs11010083,rs415890,rs9904624,rs2274910,rs28383423,rs12654812,rs9923441,rs10753888,rs367677,rs55719896,rs79192142,rs12922409,rs76065897,rs5998644,rs2871474,rs7585702,rs6712696,rs9271644,rs62036624,rs116731763,rs10781507,rs78481334,rs12103,rs62183964,rs876036,rs56102412,rs4902647,rs112526259,rs6058925,rs2425751,rs35886556,rs4705997,rs992472,rs12712155,rs72801738,rs2757046,rs66666960,rs115714701,rs427824,rs7818434,rs13206639,rs72926046,rs1250551,rs10932766,rs79580477,rs4911105,rs1790588,rs28383467,rs1782648,rs259956,rs1333469,rs1250558,rs11864750,rs7203341,rs10920084,rs617578,rs116432881,rs7568901,rs28724162,rs2027030,rs9272456,rs9565508,rs2910686,rs12722553,rs1291205,rs112981870,rs28383377,rs76621120,rs3859579,rs1541701,rs74981472,rs2790240,rs4812992,rs2984825,rs2244100,rs3088215,rs2790242,rs7578597,rs2329020,rs9858542,rs11167183,rs12473987,rs916956,rs387733,rs2790182,rs7893840,rs27293,rs2292550,rs709631,rs34779708,rs35971290,rs166079,rs2706396,rs11636571,rs11580823,rs78681289,rs4932352,rs430145,rs10191951,rs3020803,rs76765584,rs13193738,rs59247511,rs2427533,rs867549,rs9272973,rs2384287,rs1877714,rs2633971,rs16935945,rs482044,rs6032655,rs3906527,rs2257962,rs6891041,rs2064350,rs9631062,rs953005,rs7165429,rs17641524,rs6057540,rs7045740,rs11117431,rs41268940,rs76650283,rs2887259,rs11860759,rs2513517,rs80172373,rs7216558,rs111896154,rs404222,rs366615,rs1182933,rs9272486,rs38029,rs4788069,rs6498184,rs6547850,rs1046395,rs2790163,rs4661217,rs41309367,rs3744246,rs34266232,rs79151619,rs7191700,rs6701496,rs762421,rs3812565,rs1052897,rs12190634,rs34763586,rs4149393,rs115472351,rs1569722,rs9292776,rs13197778,rs36051895,rs62034324,rs78166434,rs4254896,rs34953890,rs116210899,rs12935137,rs738129,rs58568715,rs113060503,rs1292053,rs6543158,rs2149084,rs62027635,rs2790149,rs9270406,rs11597483,rs10845557,rs17180842,rs6770670,rs7224129,rs1023293,rs10870164,rs12332143,rs4617998,rs8031293,rs6765869,rs9272347,rs1332099,rs4934721,rs17111376,rs194746,rs73112140,rs12787765,rs6669582,rs4665736,rs72793812,rs477174,rs3024866,rs6496711,rs376222,rs6877851,rs3758567,rs306589,rs35736272,rs3826331,rs7677139,rs2757050,rs6074013,rs6754346,rs115823027,rs12889006,rs10193383,rs27711,rs4795397,rs9273014,rs116089928,rs9272422,rs113329671,rs12913082,rs34141382,rs35730213,rs12118913,rs56827,rs2464196,rs6671847,rs2542147,rs35784065,rs2590356,rs680522,rs3851225,rs10437420,rs4380337,rs12240347,rs12212193,rs4855884,rs80137464,rs1546922,rs2384059,rs80214776,rs538268,rs9273022,rs4712545,rs750658,rs4911198,rs17312926,rs6544664,rs1062158,rs11630272,rs1267497,rs4244880,rs28698667,rs5754387,rs61873887,rs6534344,rs455335,rs876038,rs1829849,rs4958848,rs259958,rs2590368,rs1267505,rs6740462,rs56344095,rs3820094,rs7163000,rs28383413,rs12722561,rs34875178,rs2382827,rs6451493,rs4812994,rs1169309,rs4851611,rs7718352,rs74842893,rs28667727,rs34965214,rs62034319,rs3860444,rs1974871,rs4911107,rs762634,rs35271699,rs6724109,rs27660,rs364283,rs28383187,rs2005557,rs76872831,rs2033655,rs1987628,rs10956252,rs11741640,rs4451951,rs11676371,rs12987130,rs907612,rs55674025,rs463860,rs77122291,rs76450091,rs12425553,rs460594,rs1250554,rs115831887,rs13381239,rs456871,rs3812550,rs4934719,rs6580223,rs3812575,rs10870201,rs10107630,rs1403550,rs115198367,rs1465788,rs67616625,rs2259820,rs1363974,rs4287835,rs2769354,rs114855991,rs2236507,rs10114470,rs6011067,rs35670379,rs113518441,rs1295810,rs1292055,rs1889533,rs16950687,rs45553631,rs10932769,rs466765,rs10048037,rs456865,rs2043280,rs6061182,rs28724033,rs429923,rs1794696,rs35404120,rs7191618,rs2236506,rs75513198,rs6584282,rs3935280,rs3755267,rs111701877,rs7175560,rs6489786,rs28772958,rs28403629,rs2343614,rs1736142,rs6058886,rs8957,rs11554825,rs9269863,rs9272987,rs3731861,rs11626883,rs1004820,rs28383362,rs9557193,rs2264750,rs2297792,rs2384275,rs67111717,rs28383424,rs4911261,rs12977594,rs367636,rs7752361,rs11054926,rs2883456,rs1169292,rs765132,rs12484550,rs2382819,rs2384283,rs34363169,rs3797796,rs55757739,rs401260,rs9400476,rs9273008,rs11650106,rs1169300,rs5743266,rs750155,rs12928014,rs9272435,rs115652289,rs736801,rs11153293,rs2901767,rs12946510,rs6466391,rs9791114,rs4809329,rs1295927,rs4855883,rs5754467,rs2297939,rs6568677,rs2549783,rs11041487,rs2790168,rs6751949,rs2032933,rs12211942,rs2757047,rs9554568,rs10163410,rs3850382,rs11870164,rs9272951,rs6087990,rs1479918,rs9271773,rs2248116,rs38039,rs114254076,rs7163773,rs6087420,rs743590,rs112528767,rs4705883,rs62473051,rs7219923,rs10866479,rs59716545,rs10134254,rs2028502,rs34995046,rs6122158,rs4795402,rs28383384,rs28383367,rs114701055,rs6511698,rs27613,rs110732,rs11585845,rs28383358,rs11647116,rs28383400,rs249638,rs12915979,rs6058926,rs12601611,rs1036209,rs72797306,rs17591135,rs9273044,rs3024505,rs376551,rs9271523,rs1790974,rs2590311,rs1790931,rs73314736,rs2066842,rs1172294,rs1049124,rs459147,rs6478109,rs928596,rs9805233,rs1769040,rs9273040,rs2131104,rs6058892,rs3849364,rs35907368,rs161802,rs4809321,rs7079498,rs2590316,rs61449529,rs17835647,rs2079210,rs28383405,rs4674274,rs2820000,rs1042157,rs4911259,rs114158220,rs9274298,rs2168704,rs1473901,rs12131796,rs57001853,rs9271404,rs56014530,rs9411267,rs6032644,rs9836291,rs240702,rs27741,rs7545687,rs249641,rs4976689,rs543713,rs112021043,rs2000252,rs1661321,rs11041476,rs80225417,rs7714584,rs35715041,rs77867566,rs2424907,rs3787088,rs12656877,rs56326707,rs62036620,rs2285008,rs1977354,rs6062510,rs251339,rs1407644,rs62037367,rs1151622,rs1990760,rs2024831,rs62037371,rs6104456,rs6696019,rs4795404,rs921720,rs10922221,rs28383410,rs6729638,rs72742357,rs422694,rs111919185,rs1790961,rs35969476,rs6543115,rs7444,rs6481941,rs111718017,rs4934702,rs6819058,rs35984981,rs2645479,rs13355837,rs11579874,rs430097,rs736106,rs28383433,rs12446589,rs74343539,rs2645462,rs10883366,rs78609837,rs12753070,rs6119279,rs11153287,rs12435329,rs1961946,rs35583150,rs16969406,rs914559,rs28383342,rs13277237,rs115712333,rs2488087,rs4934704,rs12722523,rs2790167,rs59278011,rs35317849,rs6997,rs4911255,rs4869313,rs28533072,rs3213545,rs1816256,rs13380815,rs75873078,rs12249814,rs62025073,rs2858870,rs3827027,rs11907716,rs6446272,rs17499247,rs6010636,rs9272363,rs11609905,rs413232,rs2790189,rs1183910,rs10827487,rs9557176,rs1790932,rs28383316,rs11612508,rs113010307,rs10845553,rs8055982,rs6883964,rs28383347,rs114561288,rs1048665,rs2838520,rs381069,rs1468274,rs62031607,rs1291207,rs35997236,rs2790179,rs111375871,rs9619386,rs971699,rs17539197,rs2823286,rs9823546,rs28383459,rs9349957,rs35950888,rs38033,rs4791,rs11150609,rs34815241,rs10197881,rs502803,rs12563704,rs4794823,rs1775448,rs11078927,rs112372067,rs4377699,rs27305,rs10224457,rs9271554,rs61270113,rs6580224,rs4902651,rs151181,rs34353396,rs2651245,rs77339347,rs6543137,rs6496703,rs4073153,rs60616028,rs9822268,rs415076,rs10758669,rs9320364,rs2276318,rs12775799,rs2525051,rs6873747,rs11870407,rs61966633,rs67602696,rs12659118,rs1292056,rs11748151,rs28383366,rs225120,rs180743,</t>
  </si>
  <si>
    <t>CATG00000079596.1,ENSG00000215483.4,ENSG00000186660.14,ENSG00000168496.3,ENSG00000238970.1,ENSG00000108175.12,ENSG00000112182.10,ENSG00000205683.7,CATG00000112543.1,ENSG00000167914.6,ENSG00000111266.4,ENSG00000065989.11,CATG00000053014.1,ENSG00000196735.7,ENSG00000124140.8,ENSG00000115602.12,CATG00000104371.1,CATG00000085325.1,ENSG00000263080.1,ENSG00000145908.8,ENSG00000102471.9,CATG00000079607.1,CATG00000054608.1,ENSG00000165714.6,ENSG00000235582.2,CATG00000079598.1,CATG00000053373.1,CATG00000010640.1,ENSG00000270640.1,ENSG00000101337.11,ENSG00000179914.4,ENSG00000128228.4,CATG00000073625.1,ENSG00000138688.11,CATG00000055464.1,ENSG00000175643.7,CATG00000002584.1,ENSG00000009413.11,CATG00000049492.1,CATG00000033595.1,CATG00000031307.1,CATG00000083573.1,ENSG00000187796.9,ENSG00000235217.5,ENSG00000188603.12,ENSG00000213221.4,ENSG00000268024.1,ENSG00000206052.6,CATG00000060081.1,CATG00000064602.1,ENSG00000233020.1,ENSG00000122873.7,ENSG00000260796.1,ENSG00000140577.11,CATG00000045322.1,ENSG00000164061.4,ENSG00000151151.5,CATG00000088075.1,ENSG00000204301.5,ENSG00000101246.15,ENSG00000213066.7,ENSG00000184730.6,CATG00000028187.1,ENSG00000229191.1,ENSG00000196301.3,CATG00000053548.1,ENSG00000242689.1,ENSG00000079841.14,CATG00000051536.1,ENSG00000273047.1,ENSG00000196502.7,ENSG00000185650.8,ENSG00000234005.3,CATG00000057185.1,CATG00000033444.1,ENSG00000172156.3,CATG00000033615.1,ENSG00000228889.2,ENSG00000169972.7,ENSG00000233293.1,CATG00000054610.1,CATG00000019407.1,ENSG00000165684.3,ENSG00000062716.6,ENSG00000164113.6,ENSG00000125245.8,CATG00000075659.1,ENSG00000165689.12,CATG00000077511.1,CATG00000012346.1,ENSG00000173214.5,ENSG00000237422.1,ENSG00000088305.14,ENSG00000116852.10,ENSG00000258826.1,ENSG00000241404.2,CATG00000088071.1,ENSG00000231889.3,CATG00000086133.1,ENSG00000196126.6,ENSG00000152518.5,ENSG00000259736.1,ENSG00000112977.11,ENSG00000273002.1,CATG00000107372.1,ENSG00000265799.1,ENSG00000251916.1,ENSG00000124203.5,ENSG00000232124.1,ENSG00000197375.8,ENSG00000173402.7,ENSG00000127837.5,CATG00000075662.1,ENSG00000253111.1,CATG00000031299.1,ENSG00000207475.1,ENSG00000160683.4,ENSG00000164062.8,ENSG00000001036.9,ENSG00000215529.8,ENSG00000130584.6,CATG00000109559.1,ENSG00000115607.5,ENSG00000249141.1,ENSG00000235908.1,CATG00000077557.1,CATG00000057735.1,ENSG00000131435.8,ENSG00000267302.1,ENSG00000105401.2,CATG00000084842.1,ENSG00000073605.14,CATG00000083579.1,CATG00000075661.1,ENSG00000185467.7,ENSG00000172803.13,CATG00000000226.1,ENSG00000077080.5,CATG00000026892.1,CATG00000083575.1,ENSG00000115970.14,CATG00000117746.1,ENSG00000230058.1,ENSG00000252812.1,ENSG00000229140.4,ENSG00000204310.6,ENSG00000179344.12,CATG00000042610.1,ENSG00000261766.1,ENSG00000116580.14,CATG00000095888.1,CATG00000053370.1,ENSG00000163466.11,ENSG00000101350.6,ENSG00000255299.1,CATG00000002582.1,CATG00000093267.1,ENSG00000247121.2,ENSG00000173077.10,ENSG00000143226.9,ENSG00000125347.9,CATG00000083577.1,ENSG00000244192.1,ENSG00000160803.7,CATG00000077512.1,ENSG00000115137.7,CATG00000000228.1,ENSG00000258366.3,CATG00000049487.1,CATG00000055462.1,ENSG00000255073.4,ENSG00000172057.5,CATG00000000460.1,ENSG00000201524.1,CATG00000093276.1,CATG00000002359.1,ENSG00000081248.6,ENSG00000057657.10,ENSG00000049247.9,CATG00000037507.1,CATG00000055461.1,ENSG00000243509.4,ENSG00000176476.4,ENSG00000146830.9,CATG00000048291.1,CATG00000017860.1,ENSG00000269636.1,ENSG00000101017.9,ENSG00000220412.1,ENSG00000138190.12,ENSG00000108342.8,ENSG00000026297.11,CATG00000051535.1,CATG00000053023.1,CATG00000053012.1,CATG00000051541.1,CATG00000043127.1,ENSG00000162302.8,ENSG00000135114.8,ENSG00000071242.7,ENSG00000162594.10,ENSG00000140030.4,CATG00000045522.1,CATG00000081190.1,CATG00000081483.1,ENSG00000150637.4,ENSG00000145022.4,ENSG00000272980.1,CATG00000029233.1,CATG00000092287.1,CATG00000089226.1,CATG00000031157.1,ENSG00000198502.5,ENSG00000229391.3,ENSG00000160360.7,ENSG00000177469.12,CATG00000019406.1,ENSG00000221988.8,ENSG00000175592.4,ENSG00000101346.7,CATG00000056415.1,CATG00000042232.1,ENSG00000178623.7,ENSG00000132718.7,CATG00000117745.1,ENSG00000149600.7,CATG00000056409.1,ENSG00000112394.12,ENSG00000213702.2,ENSG00000161405.12,ENSG00000236493.1,ENSG00000197208.5,ENSG00000095794.15,ENSG00000240403.1,ENSG00000197083.7,ENSG00000130592.9,CATG00000055568.1,ENSG00000234255.4,CATG00000083581.1,ENSG00000116288.8,CATG00000054609.1,ENSG00000131183.6,ENSG00000166949.11,ENSG00000162927.9,ENSG00000229951.1,ENSG00000234936.1,ENSG00000213047.7,ENSG00000113441.11,ENSG00000225331.1,ENSG00000180251.4,CATG00000075665.1,ENSG00000172757.8,ENSG00000026036.16,ENSG00000231046.1,ENSG00000138031.10,CATG00000030178.1,ENSG00000267654.1,ENSG00000235641.3,ENSG00000175646.3,ENSG00000218502.3,ENSG00000254589.1,ENSG00000198742.5,CATG00000038520.1,CATG00000079129.1,CATG00000058647.1,CATG00000083548.1,ENSG00000248955.1,ENSG00000197457.5,ENSG00000258867.1,ENSG00000230177.1,CATG00000032836.1,ENSG00000262703.1,ENSG00000149124.6,CATG00000035185.1,ENSG00000115604.6,ENSG00000143622.6,ENSG00000257582.1,ENSG00000049249.4,CATG00000043993.1,ENSG00000108688.7,CATG00000077822.1,ENSG00000226913.1,CATG00000053371.1,ENSG00000234261.1,CATG00000107551.1,ENSG00000229664.1,CATG00000026624.1,CATG00000000594.1,ENSG00000261832.1,ENSG00000106327.8,ENSG00000138378.13,ENSG00000145020.10,CATG00000088072.1,ENSG00000228956.4,ENSG00000204296.7,ENSG00000232698.1,ENSG00000260442.1,ENSG00000167207.7,ENSG00000161179.9,ENSG00000229299.2,ENSG00000264968.1,ENSG00000041982.10,ENSG00000132801.5,ENSG00000179921.10,CATG00000027047.1,CATG00000106823.1,ENSG00000176635.13,CATG00000055463.1,ENSG00000186431.14,CATG00000041426.1,ENSG00000075426.7,ENSG00000168071.17,CATG00000077520.1,ENSG00000134376.10,ENSG00000127054.14,CATG00000117857.1,ENSG00000178952.4,ENSG00000145029.7,ENSG00000163479.9,CATG00000104364.1,ENSG00000272324.1,CATG00000082160.1,ENSG00000258167.1,CATG00000010636.1,ENSG00000204929.7,ENSG00000013725.10,CATG00000083574.1,ENSG00000127838.9,ENSG00000224276.1,ENSG00000135100.13,CATG00000088070.1,CATG00000093205.1,ENSG00000101367.8,CATG00000031155.1,CATG00000005805.1,ENSG00000181634.7,ENSG00000261156.2,CATG00000057414.1,ENSG00000197114.7,ENSG00000172500.8,ENSG00000178188.10,CATG00000025895.1,ENSG00000264455.1,CATG00000019410.1,ENSG00000164308.12,CATG00000111995.1,ENSG00000110031.8,CATG00000057187.1,ENSG00000061273.13,ENSG00000205592.9,ENSG00000116584.13,ENSG00000128512.15,CATG00000064591.1,ENSG00000175354.14,ENSG00000172336.4,ENSG00000124160.7,ENSG00000168488.14,CATG00000106819.1,ENSG00000107968.5,ENSG00000227598.1,ENSG00000173531.11,ENSG00000008838.13,CATG00000028998.1,ENSG00000054983.12,ENSG00000125520.9,ENSG00000227354.2,ENSG00000136634.5,ENSG00000250405.2,ENSG00000270210.1,ENSG00000237281.1,ENSG00000221566.1,CATG00000031418.1,CATG00000068938.1,ENSG00000157895.7,CATG00000051537.1,ENSG00000108443.9,CATG00000079597.1,CATG00000054946.1,ENSG00000169508.6,ENSG00000204308.6,ENSG00000237693.4,CATG00000081246.1,ENSG00000108100.13,ENSG00000273154.1,ENSG00000227145.1,ENSG00000196296.9,ENSG00000108094.10,ENSG00000142224.11,ENSG00000197183.8,ENSG00000230534.2,ENSG00000158636.12,ENSG00000255670.1,ENSG00000131507.9,ENSG00000165688.7,ENSG00000152804.6,CATG00000000459.1,ENSG00000116285.8,ENSG00000122861.11,ENSG00000145996.7,CATG00000089605.1,CATG00000088077.1,ENSG00000108423.10,ENSG00000176046.7,ENSG00000167987.6,CATG00000052138.1,ENSG00000232848.1,ENSG00000056972.14,ENSG00000232132.1,ENSG00000235740.1,ENSG00000134882.11,ENSG00000171456.12,CATG00000054593.1,CATG00000005873.1,ENSG00000119919.9,ENSG00000226659.1,ENSG00000238241.1,ENSG00000203896.5,ENSG00000197272.2,CATG00000053372.1,ENSG00000096968.8,CATG00000111836.1,ENSG00000131584.14,ENSG00000067560.6,ENSG00000149485.12,CATG00000082898.1,CATG00000083570.1,ENSG00000175602.2,ENSG00000168610.10,CATG00000084841.1,ENSG00000186075.8,ENSG00000198369.5,ENSG00000189050.10,ENSG00000169220.13,CATG00000088073.1,ENSG00000163362.6,ENSG00000233276.2,CATG00000118297.1,ENSG00000197536.6,CATG00000088063.1,ENSG00000126003.6,ENSG00000197165.6,CATG00000057183.1,CATG00000000227.1,ENSG00000169567.7,CATG00000042135.1,ENSG00000272356.1,CATG00000088069.1,ENSG00000241388.3,ENSG00000224165.1,CATG00000024034.1,ENSG00000222047.4,ENSG00000167633.12,ENSG00000106952.3,ENSG00000260302.1,CATG00000089491.1,ENSG00000267318.1,ENSG00000229817.1,ENSG00000115267.5,ENSG00000185651.10,CATG00000077935.1,ENSG00000139746.11,ENSG00000132680.6,ENSG00000135926.8,ENSG00000108219.10,CATG00000083580.1,CATG00000028719.1,ENSG00000108344.10,ENSG00000108691.5,ENSG00000105397.9,ENSG00000223534.1,ENSG00000258388.3,CATG00000082896.1</t>
  </si>
  <si>
    <t>21699788,17068223,20014019,18758464,23128233,22788528,19915574</t>
  </si>
  <si>
    <t>Inflammatory bowel disease (early onset),Response to anti-TNF alpha therapy in inflammatory bowel disease,Inflammatory bowel disease,C-reactive protein and white blood cell count</t>
  </si>
  <si>
    <t>DOID:0050601</t>
  </si>
  <si>
    <t>ADULT syndrome</t>
  </si>
  <si>
    <t>An autosomal dominant disease that is characterized by light pigmentation with excessive freckling, sparse hair involving the scalp and axilla, lacrimal duct stenosis or atresia, onychodysplasia, hypodontia or early loss of permanent teeth, athelia or hypoplastic nipples, and breast hypoplasia, has_material_basis_in a mutation in TP63.</t>
  </si>
  <si>
    <t>rs819151,rs6057961,rs866027,rs819144,rs6087561,rs819143,rs6059723,rs8123521,rs864702,rs2424991,rs1805007,rs1205355,rs4911408,rs2284388,rs1555075,rs819157,rs76581091,rs819145,rs6059635,rs819146,rs1205366,rs12931267,rs74336735,rs2424988,rs4911407,rs55776749,rs6088454,rs1205352,rs2065912,rs1055857,rs1042602,rs819148,rs819159,rs58827852,rs1205357,rs12924124,rs4911401,rs6119484,rs73283845,rs2424987,rs1007090,rs75319471,rs6087557,rs2424990,rs73283867,rs819137,rs73283859,rs1205349,rs35415928,rs819134,rs6142098,rs6059709,rs2424985,rs6088412,rs819136,rs819156,rs6120519,rs6059733,rs4911392,rs2424989,rs819147,rs6059662,rs75570604,rs2235596,rs819142,rs6119447,rs6059710,rs819141,rs4311550,rs6058017,rs6088433,rs74474228,rs2235597,rs819138,rs2206448,rs819158,rs113891247,rs4911147,rs819155,rs4911410,rs819162,rs4911393,rs4911405,rs12480555,rs2284389,rs2268089,rs4911409,rs12203592,rs4911144,rs59038611,rs2424984,rs6088411,rs6059711,rs819177,rs4911394,rs619865,rs819133</t>
  </si>
  <si>
    <t>ENSG00000242372.2,ENSG00000101444.8,CATG00000053061.1,CATG00000053051.1,ENSG00000228265.1,ENSG00000187741.10,ENSG00000126005.11,ENSG00000223959.4,ENSG00000267048.1,ENSG00000088298.8,ENSG00000204991.6,ENSG00000125970.7,ENSG00000131165.10,ENSG00000256390.1,ENSG00000137265.10,ENSG00000101440.5,CATG00000053050.1,ENSG00000125977.6,ENSG00000259006.1,ENSG00000198211.8,ENSG00000141002.14,ENSG00000250917.1,ENSG00000261582.1,ENSG00000258839.2,ENSG00000167523.9,ENSG00000214185.3,ENSG00000125966.8,ENSG00000077498.8,CATG00000082306.1,CATG00000053054.1,ENSG00000158805.7,ENSG00000225246.1</t>
  </si>
  <si>
    <t>18488028,17952075,20585627</t>
  </si>
  <si>
    <t>Freckling,Freckles,Burning and freckling</t>
  </si>
  <si>
    <t>DOID:0050650</t>
  </si>
  <si>
    <t>familial atrial fibrillation</t>
  </si>
  <si>
    <t>An atrial fibrillation that has_material_basis_in autosomal dominant inheritance of the familial atrial fibrillation (ATFB) genes.</t>
  </si>
  <si>
    <t>rs174576,rs9552289,rs2762988,rs1473804,rs2818991,rs2302720,rs7484657,rs2300479,rs9833775,rs2763001,rs2818986,rs10515496,rs17037809,rs4767282,rs60181111,rs77700009,rs4744411,rs6891790,rs3859092,rs9552282,rs13084981,rs7722600,rs55892892,rs9552278,rs3749388,rs391784,rs1805124,rs3814795,rs12861578,rs10850422,rs113220048,rs73067109,rs114889347,rs174549,rs62241768,rs1049337,rs9845438,rs174591,rs9552281,rs61085191,rs1200042,rs16953690,rs928554,rs174592,rs62239930,rs73299219,rs2818988,rs7229,rs8192949,rs174536,rs1199949,rs12584799,rs4769134,rs114453855,rs7373779,rs1968753,rs2249901,rs6783,rs2265210,rs72643559,rs73299268,rs2093804,rs17037775,rs2585897,rs4770068,rs12441325,rs11067264,rs73054549,rs1152591,rs41312389,rs356131,rs3914956,rs17171580,rs10774784,rs77915370,rs61949192,rs174541,rs915057,rs1255986,rs1974708,rs55872442,rs174580,rs17171584,rs1041021,rs62239349,rs2818998,rs45439601,rs174529,rs41312433,rs174581,rs10993398,rs10744840,rs2120436,rs41275502,rs174599,rs11714074,rs2596148,rs17037814,rs62239939,rs1152588,rs7205790,rs174590,rs35231307,rs2585906,rs62239351,rs174589,rs7394190,rs2818995,rs4463942,rs9595453,rs7658797,rs3922843,rs3796387,rs9552444,rs174544,rs62145814,rs1997571,rs41307757,rs17376328,rs1473805,rs79845763,rs9550675,rs1325321,rs174578,rs1833249,rs12053903,rs4777180,rs2234628,rs34628941,rs9509353,rs7430407,rs3000678,rs9833086,rs1044045,rs174575,rs2302721,rs28431211,rs62239941,rs2922799,rs62239932,rs10824026,rs9506541,rs7429945,rs7487237,rs13110928,rs6891174,rs8192940,rs62241771,rs2013546,rs12636077,rs2314716,rs116054263,rs174600,rs11129795,rs174585,rs174572,rs7645178,rs62239348,rs4073797,rs174568,rs59132516,rs1896356,rs4238424,rs1760988,rs6799868,rs12490047,rs629234,rs41315485,rs2025243,rs2384555,rs693489,rs1997572,rs12570126,rs77085736,rs1925996,rs343860,rs99780,rs11711097,rs10151658,rs1044090,rs1925997,rs2253017,rs7311039,rs73300168,rs12430409,rs1152589,rs56695111,rs174556,rs9509350,rs56725097,rs34507694,rs9552265,rs10821415,rs2585896,rs4766748,rs11959181,rs12441341,rs3893204,rs174598,rs11612628,rs4746140,rs62239933,rs10850406,rs6489956,rs1199950,rs2168610,rs75741909,rs12869776,rs10865879,rs2315545,rs174579,rs10744836,rs12638090,rs2818987,rs6793245,rs12314403,rs174537,rs7787,rs2296977,rs2585901,rs11067327,rs944046,rs11955012,rs944047,rs4131778,rs9550741,rs3936081,rs9841329,rs174553,rs2818992,rs1200040,rs3807989,rs3859093,rs1805126,rs7986753,rs79896317,rs56990533,rs7999752,rs2818994,rs7200877,rs6480708,rs7966951,rs174573,rs62242769,rs174560,rs61949190,rs1152578,rs174597,rs8192946,rs4777192,rs2109517,rs7645358,rs9552453,rs1895596,rs116302834,rs12584783,rs1200055,rs7355944,rs9871385,rs4776474,rs113112965,rs3935472,rs2314715,rs2248433,rs17037819,rs2785741,rs174574,rs12932445,rs4770182,rs174593,rs7638909,rs10774762,rs1348370,rs174584,rs2031353,rs41315501,rs7300371,rs6422141,rs4777176,rs3843680,rs1152582,rs12636358,rs2300481,rs1256044,rs4311160,rs9327807,rs9315905,rs7204940,rs2277923,rs2243582,rs35644229,rs9552284,rs4130467,rs2772174,rs7428779,rs414253,rs12631864,rs7316919,rs73298155,rs9552438,rs1965658,rs108499,rs9812912,rs9579950,rs174548,rs659580,rs718426,rs2040862,rs2585895,rs174561,rs62239347,rs3818314,rs174533,rs28627016,rs72643557,rs1044021,rs11773845,rs10850405,rs2818997,rs8192935,rs7372251,rs56858708,rs102275,rs10743492,rs77459353,rs174559,rs55880069,rs76686233,rs2738413,rs10774788,rs2905586,rs2763002,rs1256045,rs13105921,rs9509356,rs1359190,rs61949194,rs7427874,rs7019822,rs4073796,rs174554,rs9550742,rs12865749,rs174569,rs17171731,rs115724079,rs6599222,rs174587,rs1255984,rs2762996,rs2585902,rs6771881,rs1896312,rs116706417,rs1535,rs116647799,rs998259,rs7966651,rs41312411,rs17679490,rs73825594,rs2476637,rs2905588,rs73188845,rs10492455,rs174594,rs174545,rs61764044,rs174566,rs1124477,rs2002577,rs1152577,rs4776470,rs9634371,rs62241189,rs9552442,rs7853195,rs7394178,rs2477164,rs7977151,rs2298422,rs4676616,rs73443821,rs2762990,rs61949191,rs1266927,rs35584557,rs174570,rs3847993,rs1044069,rs10850421,rs34979708,rs9552280,rs575063,rs7187684,rs1925995,rs61933462,rs97384,rs4770174,rs4767281,rs1833250,rs174601,rs1256043,rs11720166,rs2181751,rs2585898,rs11632508,rs2762998,rs174535,rs12706096,rs10850404,rs4676615,rs4122458,rs7394152,rs7374138,rs3772026,rs62239934,rs78424707,rs6762565,rs45505695,rs1152579,rs93923,rs2025242,rs2798280,rs174530,rs12635900,rs174547,rs2265951,rs174583,rs716480,rs1256065,rs41315507,rs73188841,rs62239356,rs174534,rs509360,rs174562,rs174555,rs7432532,rs17375901,rs7311915,rs58454174,rs11711602,rs12584780,rs2265211,rs10076361,rs693814,rs7980361,rs9552277,rs1199938,rs6792856,rs3886357,rs4744378,rs12584098,rs9843500,rs6781009,rs12497866,rs4770170,rs174546,rs13038095,rs17729892,rs7172796,rs6804918,rs174582,rs17010697,rs35685154,rs2244613,rs75360547,rs9509352,rs102274,rs574139,rs174577,rs513795,rs2818990,rs10850370,rs75358775,rs7997062,rs174528,rs2268754,rs2818996,rs11148159,rs17622791,rs11688578,rs10270072,rs56283404,rs2772175,rs174550,rs9861242,rs3922844,rs174538</t>
  </si>
  <si>
    <t>CATG00000023451.1,ENSG00000138639.13,ENSG00000168496.3,ENSG00000180776.11,CATG00000013396.1,ENSG00000177000.6,CATG00000016472.1,CATG00000013919.1,ENSG00000271848.1,ENSG00000175206.6,CATG00000013399.1,ENSG00000246323.2,ENSG00000144655.10,ENSG00000177733.4,ENSG00000089225.15,CATG00000002481.1,ENSG00000054654.11,CATG00000005705.1,ENSG00000250159.2,ENSG00000132953.12,CATG00000010509.1,ENSG00000148120.10,ENSG00000124920.9,ENSG00000168334.8,ENSG00000157036.8,CATG00000013944.1,ENSG00000165487.9,CATG00000023443.1,ENSG00000242349.1,ENSG00000172458.4,ENSG00000134532.11,ENSG00000150456.6,ENSG00000143995.15,ENSG00000207601.1,CATG00000109092.1,ENSG00000255864.1,CATG00000082431.1,ENSG00000114745.9,ENSG00000078795.12,ENSG00000183873.11,ENSG00000168356.7,CATG00000059824.1,ENSG00000259641.1,CATG00000021181.1,ENSG00000149485.12,ENSG00000231210.2,CATG00000010504.1,ENSG00000105974.7,ENSG00000140009.14,ENSG00000093217.5,CATG00000025394.1,ENSG00000198848.8,CATG00000077705.1,ENSG00000146021.10,ENSG00000228695.5,ENSG00000031003.6,ENSG00000257817.1,CATG00000082047.1,ENSG00000011021.17,CATG00000005706.1,ENSG00000140836.10,ENSG00000237556.1,ENSG00000116132.7,ENSG00000166317.7,ENSG00000134824.9,ENSG00000229589.1,ENSG00000215910.3,ENSG00000061492.7,ENSG00000138622.3,CATG00000078716.1,ENSG00000134825.9,ENSG00000266421.1,CATG00000013920.1,ENSG00000250260.1,CATG00000017025.1,CATG00000053427.1,ENSG00000114739.9,ENSG00000168026.12,CATG00000016488.1,ENSG00000173988.8,CATG00000025392.1,CATG00000096926.1,ENSG00000251106.1,ENSG00000183072.9</t>
  </si>
  <si>
    <t>23583979,22544366,19597492,23467860,17903304,21846873,19597491,24850809,20173747</t>
  </si>
  <si>
    <t>P wave duration,Atrial fibrillation,PR segment,Response to dabigatran etexilate treatment</t>
  </si>
  <si>
    <t>DOID:0050671</t>
  </si>
  <si>
    <t>female breast cancer</t>
  </si>
  <si>
    <t>rs114037797,rs77945250,rs55753922,rs56213832,rs17006687,rs114442739,rs17588395,rs10995195,rs73071406,rs4308987,rs2921003,rs1010878,rs153676,rs61913648,rs2579779,rs55931064,rs13280051,rs60531768,rs80217378,rs114729828,rs1153138,rs13069430,rs34742161,rs1248046,rs2945847,rs13077021,rs3803079,rs7533484,rs1248068,rs76724892,rs2921009,rs2948167,rs60235778,rs10772602,rs2295236,rs2979134,rs11925003,rs2113436,rs10995194,rs76481790,rs11612978,rs2948166,rs2976972,rs17832432,rs10995193,rs2066418,rs56088885,rs11928023,rs1153137</t>
  </si>
  <si>
    <t>ENSG00000255399.2,ENSG00000247498.5,ENSG00000196660.6,ENSG00000182319.5,ENSG00000143353.7,ENSG00000178878.8,ENSG00000144749.9,ENSG00000138311.11,ENSG00000111269.2,ENSG00000089225.15,ENSG00000123360.7,ENSG00000148655.10,CATG00000029606.1,CATG00000118288.1,ENSG00000213782.3,ENSG00000228063.1</t>
  </si>
  <si>
    <t>22180457,21278746,22532574</t>
  </si>
  <si>
    <t>Mammographic density,Response to tamoxifen in breast cancer</t>
  </si>
  <si>
    <t>DOID:0050718</t>
  </si>
  <si>
    <t>vitamin metabolic disorder</t>
  </si>
  <si>
    <t>An inherited metabolic disorder resulting from a deficiency in vitamin or vitamin cofactor transport or metabolism.</t>
  </si>
  <si>
    <t>rs7164837,rs10898201,rs4808964,rs2034404,rs8100394,rs10419998,rs12462157,rs4808965,rs2282621,rs1790345,rs968525,rs12460764,rs1792234,rs1792231,rs1790343,rs7938885,rs2282679,rs55830980,rs17217098,rs7250368,rs2916076,rs11825181,rs58858790,rs11187536,rs509728,rs964184,rs2301668,rs8103197,rs2074301,rs12768100,rs7235277,rs6909,rs3740823,rs12285095,rs16996185,rs8113181,rs7928249,rs7253807,rs7247263,rs4799583,rs41290218,rs12294259,rs12287066,rs4402322,rs4944958,rs10419245,rs2108622,rs7070884,rs73004959,rs2074550,rs12462273,rs11081702,rs6576651,rs1352846,rs12610191,rs11187538,rs12790558,rs2240117,rs12807718,rs11085259,rs2074299,rs2298850,rs2301786,rs1010207,rs12790010,rs73004962,rs2304098,rs4423214,rs10402308,rs1009136,rs10882273,rs12977937,rs12459676,rs12460665,rs11233933,rs2965183,rs11085261,rs2883194,rs2315610,rs3755967,rs1080093,rs2074300,rs7259434,rs4588,rs751858,rs4552122,rs10846740,rs10741656,rs2163805,rs8029541,rs1790349,rs10405625,rs2282680,rs3750997,rs7070492,rs12792306,rs11546509,rs1080094,rs2072560,rs117150858,rs78300366,rs3794884,rs114526434,rs6589566,rs1792235,rs10419672,rs3764567,rs12794668,rs1063966,rs7250658,rs1790344,rs17108978,rs1403247,rs11187547,rs1792264,rs12220124,rs12766992,rs2301669,rs73004967,rs1619577,rs4808961,rs2079287,rs10898211,rs73004926,rs4808194,rs12808368,rs909217,rs4808955,rs35120633,rs8110002,rs2160669,rs4808203,rs10898193,rs3794991,rs12610185,rs757000,rs12793530,rs56182713,rs61906113,rs651821,rs1123007,rs11187537,rs4808199,rs72999033,rs11233789,rs73004966,rs10882272,rs36014035,rs2353508,rs3794990,rs1792315,rs2965182,rs17660933,rs10790162,rs2301671,rs1054930,rs9304960,rs2074090,rs61906117,rs4944955,rs10403731,rs2276361,rs2074551,rs2074298,rs61905088,rs10898203,rs11606611,rs12241416,rs939968,rs11233746,rs56224630,rs10402451,rs75328868,rs11600569,rs11603330,rs11187533,rs7935125,rs7930786,rs2965180,rs6511038,rs662799,rs2315022,rs757001,rs28364617,rs2905435,rs12800438,rs4808939,rs1865034,rs6589565,rs2017686,rs58542926,rs7949129,rs736894,rs11606631,rs12793224,rs112403212,rs4808208,rs2079288,rs1993116,rs116380187,rs68133882,rs10422819,rs1791229,rs12789751,rs1790340,rs12982276,rs10750096,rs2288852,rs1792229,rs15622,rs2276358,rs11057830,rs2905424,rs12976025,rs1791228,rs12981405,rs3794057,rs2122941,rs11723621,rs2002064,rs7258508,rs12985655,rs1790341,rs4808967,rs892021,rs2965197,rs12807827,rs1047361,rs12791871,rs1630498,rs2301784,rs4808959,rs12286037,rs2315024,rs10898191,rs7094671,rs2266788,rs12265684,rs1792224,rs2965193,rs8107974,rs73004933,rs1037379,rs61906114,rs769267,rs17119878,rs2099334,rs11234027,rs57200947,rs34571439,rs2017964,rs4944959,rs4616066,rs12224205,rs2304128,rs8108647,rs68131763,rs3752151,rs1790330,rs3794060,rs7252888,rs10898186,rs10404728,rs6589564,rs1044482,rs8101938,rs751856,rs61906079,rs7120029,rs2905425,rs2276360,rs3093193,rs7246748,rs10898144,rs11233747,rs12462394,rs35484534,rs12460795,rs61905116,rs10766187,rs34647936,rs12785878,rs892022,rs10082458,rs4808196,rs12422045,rs11823543,rs8105984,rs8105094,rs3829251,rs17108991,rs2282620,rs9917108,rs4808960,rs1790324,rs1790339,rs2285627,rs7091052,rs12973258,rs10786115,rs6511036,rs7247309,rs10832290,rs58847337,rs117790382,rs3934667,rs35580950,rs7944926,rs2905421,rs12460289,rs35802546,rs11668104,rs1403249,rs73004975,rs12797951,rs7116978,rs1792226,rs2002063,rs12274192,rs35431690,rs11668954,rs2074296,rs2099333,rs11187539,rs66697381,rs10082472,rs732934,rs10421505,rs6464211,rs3794993,rs2075290,rs73002956,rs4944062,rs2575846,rs1473342,rs1868997,rs6486205,rs57641217,rs1858999,rs17108973,rs3093199,rs2276362,rs11600860,rs60972755,rs11668194,rs11606033,rs11187535,rs10882271,rs1792233,rs7254230,rs73001065,rs739846,rs28927680,rs17120029,rs4757268,rs4435028,rs4944956,rs754255,rs17484721,rs2163804,rs2285628,rs73588403,rs61906078,rs41313155,rs2965191,rs1790328,rs723744,rs2965198,rs56225305,rs1060767,rs7250893,rs13376835,rs4944957,rs3825041,rs4577218,rs2074303,rs2074089,rs58489806,rs1859287,rs1000237,rs2360217,rs61905108,rs10419912,rs13964,rs10500212,rs12419334,rs67720221,rs2315025,rs12806844,rs1629220,rs36077620,rs10282,rs3135506,rs56143464,rs3764476,rs2852853,rs1540127,rs4944949,rs74444640,rs12292921,rs2916068,rs2040323,rs59140933,rs12278461,rs12460173,rs1054284,rs1792227,rs11606612</t>
  </si>
  <si>
    <t>ENSG00000160161.5,ENSG00000267629.2,CATG00000003943.1,CATG00000040553.1,CATG00000040546.1,ENSG00000267453.2,CATG00000037194.1,ENSG00000186104.6,CATG00000040549.1,ENSG00000167491.13,ENSG00000105705.11,ENSG00000089639.6,CATG00000004908.1,ENSG00000172890.7,ENSG00000145321.8,CATG00000038863.1,ENSG00000186115.8,ENSG00000137656.7,ENSG00000258674.5,ENSG00000254682.1,ENSG00000109917.6,ENSG00000138207.8,CATG00000097540.1,ENSG00000073060.11,ENSG00000236437.1,ENSG00000178234.8,ENSG00000187664.8,ENSG00000110243.7,ENSG00000129933.16,CATG00000035518.1,ENSG00000186188.6,ENSG00000152270.4,ENSG00000129084.13,ENSG00000172893.11,ENSG00000237937.1,CATG00000006044.1,ENSG00000259242.2,ENSG00000250067.7,ENSG00000226645.1,ENSG00000213996.8,CATG00000004905.1,ENSG00000186010.14,ENSG00000178093.12,ENSG00000261622.1,ENSG00000105717.9,CATG00000040550.1,CATG00000040547.1,CATG00000038859.1,ENSG00000118271.5,ENSG00000055609.13</t>
  </si>
  <si>
    <t>20418485,23696881,22673963,20541252,21729881,20600896,21878437</t>
  </si>
  <si>
    <t>Vitamin E alpha tocopherol,Vitamin E levels,Vitamin D levels,Vitamin D insufficiency,Vitamin D concentrations,Retinol levels</t>
  </si>
  <si>
    <t>DOID:0050731</t>
  </si>
  <si>
    <t>vitamin B12 deficiency</t>
  </si>
  <si>
    <t>A vitamin metabolic disorder that results from low blood levels of vitamin B12.</t>
  </si>
  <si>
    <t>rs1704773,rs964924,rs60193984,rs116021505,rs516316,rs17103398,rs504963,rs10515552,rs838144,rs73302055,rs112854952,rs17103595,rs17103610,rs33988101,rs8102288,rs507711,rs75194460,rs17103621,rs2638282,rs2638280,rs6879415,rs427248,rs10515554,rs485073,rs17103444,rs10515557,rs1688264,rs603985,rs117507208,rs8101385,rs1433039,rs59016132,rs1433030,rs679574,rs569970,rs79007481,rs516246,rs418464,rs11672900,rs838147,rs12978752,rs77935136,rs17103600,rs78466687,rs681343,rs507766,rs6880648,rs75490337,rs1433034,rs78219072,rs17103458,rs7733723,rs633372,rs57175225,rs12979278,rs632111,rs1047781,rs838133,rs57170676,rs116689191,rs17103632,rs17103587,rs964922,rs57217872,rs17103624,rs11957251,rs17103568,rs12978750,rs676388,rs41281112,rs692854,rs76038018,rs2298585,rs74319125,rs3760776,rs602662,rs73794411,rs74796977,rs115798350,rs57531568,rs503279,rs973579,rs77380694,rs76187878,rs76982881,rs485186,rs492602,rs374886,rs77593323,rs11948853,rs75868912,rs281379,rs1422651,rs61352712,rs35866622,rs1560685,rs6859315,rs79824642</t>
  </si>
  <si>
    <t>ENSG00000105523.3,ENSG00000171119.2,ENSG00000105483.12,ENSG00000105479.11,ENSG00000104852.10,CATG00000039609.1,ENSG00000186314.7,ENSG00000176920.10,ENSG00000063176.11,ENSG00000255331.1,ENSG00000182264.4,ENSG00000176909.7,CATG00000041280.1,ENSG00000105550.4,CATG00000081536.1,ENSG00000125246.11,ENSG00000105538.4,ENSG00000149516.9,CATG00000039607.1,CATG00000005665.1,ENSG00000156413.9</t>
  </si>
  <si>
    <t>18776911,22367966</t>
  </si>
  <si>
    <t>Vitamin B12 levels</t>
  </si>
  <si>
    <t>DOID:0050741</t>
  </si>
  <si>
    <t>alcohol dependence</t>
  </si>
  <si>
    <t>rs10483681,rs8177297,rs36018280,rs11893926,rs6934047,rs2074356,rs2979132,rs9905605,rs3787212,rs113465719,rs7536883,rs12886169,rs4759529,rs12705418,rs10283399,rs73905515,rs1229966,rs11249192,rs11778693,rs115718561,rs3811647,rs7843828,rs62307318,rs8073831,rs11046969,rs6059928,rs6060267,rs1441141,rs57643304,rs700688,rs10849994,rs6057642,rs115714616,rs10901077,rs10422379,rs700690,rs61875362,rs57483319,rs4965978,rs55957528,rs2271971,rs1524518,rs55680063,rs8071887,rs74672435,rs6953344,rs11613302,rs34120252,rs2023711,rs11755713,rs10446261,rs1429417,rs11727978,rs9343973,rs7475232,rs7682289,rs10044718,rs4692097,rs73127088,rs61733782,rs1662053,rs2715607,rs72681456,rs11869819,rs7356594,rs4812042,rs1684889,rs8177248,rs990532,rs73236632,rs4646923,rs8086144,rs9303472,rs2281626,rs6498488,rs7544946,rs10808367,rs1631460,rs6952281,rs2268321,rs72796149,rs76450069,rs35947886,rs11585139,rs61423883,rs13026093,rs117607209,rs6538985,rs67235207,rs9313528,rs7632925,rs73902680,rs700681,rs2565161,rs7528066,rs8069100,rs7521706,rs560612,rs67012041,rs12568872,rs66524640,rs2106408,rs3732484,rs699319,rs1043147,rs59295642,rs284242,rs11781149,rs77357262,rs3738443,rs1864253,rs4360064,rs1566965,rs7315815,rs1895919,rs60955064,rs2246149,rs11066169,rs4949403,rs11867786,rs4315061,rs3800442,rs10753245,rs79449086,rs62241110,rs11722889,rs59317432,rs11546155,rs10515153,rs12230853,rs4911110,rs58127966,rs886947,rs114796206,rs77711820,rs1029487,rs34550139,rs1568447,rs61943000,rs12879679,rs67444259,rs115269603,rs947424,rs4791300,rs703712,rs7212295,rs2819176,rs4730258,rs2265629,rs8177245,rs7422899,rs1474791,rs112287493,rs1496969,rs12403795,rs114016540,rs10229027,rs10492015,rs59426248,rs1555788,rs113614011,rs6119545,rs9422543,rs6439439,rs4767017,rs11707869,rs61310902,rs4987320,rs10045832,rs843235,rs420755,rs3800455,rs10005290,rs2238149,rs737216,rs4282334,rs10095121,rs72917312,rs700674,rs2158028,rs9423596,rs1051091,rs10484210,rs2673668,rs7558238,rs35749556,rs4833095,rs67735430,rs61840059,rs3746450,rs12761801,rs4949202,rs76708712,rs4850786,rs1896857,rs4759531,rs1503441,rs2072124,rs7101356,rs11722813,rs2641571,rs6488766,rs115376465,rs242551,rs7665451,rs60410089,rs115699574,rs1789900,rs2289854,rs8075284,rs2131739,rs11980149,rs783305,rs11208264,rs2071629,rs788016,rs11921187,rs74779757,rs2278563,rs6026584,rs788023,rs7916880,rs9556711,rs970552,rs838525,rs10774667,rs6088653,rs77213515,rs76503460,rs3782887,rs78843916,rs1693480,rs11066222,rs2712218,rs1171827,rs8099314,rs2384069,rs61059728,rs28393318,rs79191875,rs2810097,rs11164109,rs7315734,rs6769868,rs6857821,rs838519,rs3782886,rs11722836,rs4987285,rs2305862,rs7624758,rs7312231,rs7894102,rs4820709,rs4889657,rs3773471,rs2857846,rs115478228,rs2515391,rs7515988,rs28372870,rs57743157,rs2749096,rs6793673,rs3856372,rs7016436,rs77043771,rs11678058,rs73816214,rs12540351,rs8180850,rs1889720,rs57976868,rs4605160,rs447749,rs73142654,rs1076638,rs1693476,rs2248961,rs1388175,rs58851383,rs880229,rs6142199,rs10889436,rs904095,rs4241357,rs6785450,rs11065749,rs6060254,rs75422121,rs13231387,rs1190596,rs1815658,rs3199856,rs9556709,rs11685770,rs8177260,rs6087634,rs4854762,rs1637995,rs11056429,rs2257016,rs2289855,rs117904105,rs77089125,rs8003535,rs3769769,rs3734258,rs10774668,rs7963258,rs55635019,rs13831,rs73285267,rs12580337,rs13181579,rs56134226,rs10882095,rs10037007,rs10110443,rs2829744,rs77277947,rs2360159,rs1535466,rs16947903,rs16834336,rs2064947,rs10074102,rs7956137,rs10914361,rs4854729,rs6930534,rs6119962,rs61745685,rs1436131,rs17135017,rs2304510,rs8177256,rs10431388,rs284243,rs4767521,rs1107413,rs1435568,rs2829745,rs12228104,rs6975897,rs11691728,rs4262195,rs5743551,rs11061270,rs28913042,rs6797713,rs113404589,rs4334268,rs404543,rs6788534,rs4849146,rs4790905,rs9556710,rs8177235,rs2072065,rs4589338,rs10251416,rs4965969,rs878051,rs4768598,rs7521463,rs61943010,rs7865365,rs6504550,rs1010290,rs768048,rs1057305,rs9341811,rs10776483,rs10889435,rs56043821,rs8177321,rs7520268,rs4911456,rs11129908,rs35024451,rs1833596,rs11883902,rs17114223,rs195174,rs117512188,rs696815,rs11587145,rs9288280,rs1789906,rs2305859,rs4845938,rs11056404,rs2255390,rs13249189,rs12725881,rs675530,rs10137456,rs62084237,rs1525892,rs7968377,rs138228,rs9890082,rs516503,rs4592028,rs6442506,rs2425007,rs2747524,rs12587301,rs2069952,rs1527286,rs6671606,rs6142285,rs3787223,rs1991533,rs7952320,rs7593557,rs10860715,rs9456636,rs4843651,rs958529,rs114234257,rs4907956,rs55742475,rs7623464,rs59514993,rs116018617,rs7281803,rs7492599,rs10148255,rs41224,rs7551871,rs7787612,rs17362650,rs77198361,rs8177271,rs10774606,rs2712208,rs4911258,rs10495387,rs9365249,rs10734985,rs10798839,rs9816354,rs7989284,rs12151767,rs2945856,rs3741999,rs55813500,rs2295885,rs7171233,rs2685,rs9965053,rs12563560,rs166093,rs1569687,rs74884317,rs6815814,rs2889849,rs4911449,rs66710928,rs2279959,rs770662,rs932542,rs964557,rs58012316,rs2272718,rs6748448,rs1441142,rs7213514,rs2341778,rs10753091,rs7314205,rs11065733,rs3735609,rs6753450,rs1465059,rs682204,rs703713,rs3917428,rs28432918,rs10256062,rs16947916,rs6425736,rs78535426,rs3741992,rs10774610,rs3805926,rs6918172,rs885247,rs900267,rs11851015,rs10850089,rs1429418,rs6060143,rs2248829,rs12770388,rs17310413,rs10963528,rs71488644,rs1660895,rs4987301,rs4358800,rs1789912,rs10043393,rs836927,rs4868044,rs11136092,rs6745660,rs7799308,rs4947,rs11838553,rs17040891,rs17080421,rs2172835,rs62081903,rs1979239,rs11466640,rs237231,rs13057433,rs4927632,rs11867401,rs8010063,rs9292042,rs787990,rs10143527,rs6785596,rs11064580,rs5743562,rs28378882,rs237230,rs55680800,rs12227016,rs116680972,rs13183352,rs16898759,rs10510438,rs12619427,rs8079291,rs1189902,rs41553317,rs11121601,rs2842581,rs61942999,rs7979656,rs2692672,rs6573131,rs2424918,rs9918544,rs117658916,rs7303257,rs115334164,rs2269239,rs2000291,rs6943555,rs16858529,rs11656743,rs6759960,rs10266547,rs10734983,rs56065612,rs699318,rs7678352,rs12878009,rs7271289,rs4767112,rs4597058,rs2280104,rs11064593,rs10497358,rs733086,rs7298507,rs10500553,rs6814837,rs2070898,rs3803171,rs6791465,rs11115355,rs3733492,rs3828347,rs3823956,rs7153726,rs7016174,rs9900810,rs71560477,rs11049633,rs8021887,rs56765781,rs11135479,rs2285806,rs62406523,rs1346649,rs1801058,rs734111,rs11568785,rs3806255,rs117139109,rs56298822,rs2059181,rs2274814,rs74594022,rs12581940,rs12602912,rs67881292,rs997130,rs12367261,rs16942009,rs2454908,rs2226102,rs12879947,rs2268322,rs10136423,rs2297884,rs73236615,rs1882377,rs284324,rs3743091,rs114894389,rs55913184,rs10918790,rs73236616,rs114464483,rs57262148,rs33988198,rs3857282,rs4940742,rs6120778,rs2395887,rs2289583,rs1789908,rs10043338,rs9456622,rs1693426,rs4911257,rs11891750,rs6989475,rs7615183,rs56354312,rs2749100,rs61840000,rs116645379,rs73114195,rs1242764,rs838512,rs4911160,rs56140217,rs17037791,rs73127087,rs2889703,rs1800277,rs3734238,rs13032363,rs2393960,rs7186921,rs2072701,rs6460537,rs1625439,rs882729,rs77767290,rs11066124,rs527840,rs71442743,rs7615230,rs4768085,rs10882096,rs7279022,rs6425737,rs10914338,rs708005,rs77442183,rs2269235,rs1789914,rs788022,rs2018002,rs13191009,rs4850436,rs6703230,rs75113235,rs9655493,rs12888256,rs433303,rs12667323,rs10148605,rs16843553,rs12403136,rs7792775,rs11725309,rs73491909,rs838526,rs12451721,rs10255598,rs2248253,rs12392447,rs116541370,rs3782888,rs2280613,rs4759814,rs2303572,rs56357984,rs1734330,rs3773472,rs13218101,rs55910185,rs11066187,rs4646926,rs12760073,rs28742931,rs11571448,rs7296555,rs3773470,rs41272194,rs117062473,rs1076637,rs116496016,rs1189904,rs11676450,rs2508246,rs13022455,rs35331620,rs2887631,rs61840052,rs3116864,rs8177313,rs2012937,rs78985567,rs1545837,rs11650356,rs1530404,rs57215902,rs56171930,rs2891411,rs12580069,rs2979133,rs6460542,rs4766522,rs7138247,rs34356257,rs2299666,rs265772,rs387808,rs4767531,rs36061340,rs115222308,rs1451722,rs655382,rs11066175,rs4571572,rs75083818,rs35595889,rs116491369,rs12472151,rs57594397,rs7546908,rs2398236,rs78382996,rs11153018,rs3811659,rs77184517,rs703718,rs7113729,rs6773354,rs8191542,rs3763789,rs11066097,rs700675,rs1474738,rs4674050,rs36535,rs9423597,rs11123155,rs3734259,rs9894464,rs1789898,rs6506076,rs2428955,rs61870535,rs4766577,rs2424915,rs2515394,rs17009854,rs10455370,rs11208265,rs7746515,rs12471390,rs2425009,rs116063575,rs12916379,rs7309681,rs12190520,rs8191589,rs79975758,rs6559369,rs4646949,rs7223842,rs62085993,rs6059915,rs77066662,rs116873087,rs9458135,rs10067606,rs61467945,rs788017,rs8177220,rs700651,rs3801940,rs2304439,rs17619996,rs61992606,rs6481323,rs8069702,rs3774086,rs117629678,rs13185451,rs11803705,rs34141940,rs7223733,rs2242287,rs62081902,rs10134515,rs11134672,rs8191598,rs35848871,rs72730586,rs4766521,rs62117031,rs4845943,rs57120696,rs76739762,rs34798300,rs12992248,rs2072134,rs62364748,rs34887423,rs1833597,rs77267911,rs10147790,rs6993814,rs4868059,rs7649367,rs57897158,rs9368842,rs2304509,rs734037,rs10955242,rs16959116,rs756823,rs73159719,rs62086044,rs11056403,rs11697940,rs77705563,rs13373754,rs12815577,rs7981680,rs5743565,rs4759532,rs72730585,rs2076667,rs62183656,rs66723559,rs4980974,rs7013576,rs114157837,rs3818273,rs36107877,rs6059916,rs7301931,rs9355870,rs10914505,rs56204241,rs347596,rs6905734,rs2252007,rs7549343,rs7964047,rs13019600,rs2622274,rs114643193,rs2339636,rs6141832,rs1358024,rs10012017,rs284300,rs6762719,rs77291795,rs35744046,rs7505606,rs6060180,rs11066143,rs62085992,rs934156,rs904094,rs9637853,rs4381605,rs34782647,rs2072064,rs9571077,rs2254574,rs1027841,rs66951531,rs16835033,rs2278981,rs6504549,rs12995058,rs1864982,rs11065769,rs7265992,rs3732728,rs62010794,rs3743832,rs10037670,rs7295406,rs6060243,rs7979186,rs1003522,rs35364999,rs6088655,rs1807318,rs10211202,rs111517520,rs6567002,rs4233174,rs8294,rs115714636,rs237232,rs75554881,rs28690459,rs110419,rs114535982,rs4838847,rs78148687,rs66835002,rs1409056,rs57174035,rs715616,rs12562165,rs4855752,rs35354883,rs78472911,rs187178,rs2273006,rs13127316,rs3093891,rs34745961,rs60148749,rs6679365,rs7735245,rs35168764,rs2792595,rs41370245,rs1426399,rs682654,rs941141,rs2111844,rs56021749,rs10913569,rs1693430,rs75632789,rs11746858,rs7193138,rs73129117,rs6026574,rs73029111,rs2515401,rs79317306,rs11065750,rs7580048,rs12490148,rs625735,rs7092156,rs77738954,rs4878507,rs2479505,rs2106407,rs9926522,rs11066198,rs8080453,rs7135486,rs12311834,rs35231453,rs2632662,rs11066052,rs700689,rs3821639,rs2275435,rs73457795,rs532010,rs7163083,rs10003641,rs11129773,rs17135046,rs879533,rs2472188,rs11576729,rs71630748,rs2060489,rs2286029,rs1563340,rs11066029,rs75456054,rs117604948,rs10488838,rs3933492,rs2162516,rs7313312,rs12444810,rs12994279,rs2471347,rs117877434,rs138227,rs7610741,rs75702917,rs55893433,rs58475265,rs2251872,rs11751075,rs2291231,rs4927594,rs961176,rs2001123,rs1506400,rs7541882,rs8177197,rs2650980,rs6060040,rs12448512,rs4766567,rs2712207,rs13271626,rs3847151,rs8023058,rs947422,rs2285518,rs11154777,rs2269246,rs2285220,rs17080429,rs10850005,rs1495706,rs2692695,rs41225,rs12663838,rs2477889,rs115397488,rs12884458,rs1014554,rs17105709,rs2141604,rs4843650,rs74669499,rs4911461,rs11766329,rs76935839,rs8071958,rs56977006,rs7185073,rs9456635,rs2062951,rs12130823,rs771010,rs555649,rs4850437,rs2279958,rs115628106,rs11066015,rs7527042,rs12039509,rs9423594,rs1370465,rs964556,rs73369548,rs10434219,rs11065756,rs4598478,rs7208408,rs7091995,rs35797027,rs45606034,rs116525498,rs1865586,rs11065762,rs2251876,rs6141814,rs3829954,rs8082968,rs66777881,rs13025089,rs700672,rs7724759,rs1115202,rs2068474,rs12665277,rs1766967,rs2153827,rs12694383,rs2287893,rs7217365,rs2011131,rs76654418,rs7310046,rs2934439,rs1894709,rs61901733,rs12627907,rs6060137,rs115175878,rs2230660,rs11245496,rs4987322,rs2269245,rs1532861,rs115235545,rs4995269,rs8068750,rs3767871,rs77609501,rs4656189,rs17114242,rs2298753,rs74611315,rs66735315,rs10225119,rs11066226,rs73057218,rs138229,rs2273622,rs11066096,rs116437537,rs11066218,rs58374969,rs12626971,rs41302375,rs3734263,rs9905016,rs73290117,rs3782889,rs11101951,rs2077574,rs10133566,rs1530550,rs115285606,rs4612984,rs10782495,rs12027168,rs1789902,rs3735894,rs4902931,rs770658,rs34178057,rs4240603,rs6481322,rs76274128,rs78789273,rs10498486,rs2285216,rs4301238,rs6088594,rs7223680,rs8080440,rs12469362,rs11066255,rs4674048,rs10044346,rs114784256,rs4048387,rs7523509,rs10158746,rs4949373,rs60732724,rs79695743,rs700664,rs77289652,rs7768555,rs59798370,rs115522852,rs6058077,rs60487483,rs55775495,rs4987306,rs4940418,rs7582536,rs986198,rs35303761,rs116779098,rs6087649,rs1789913,rs11066199,rs16843539,rs78257720,rs12151726,rs67260051,rs4930102,rs16866970,rs10800470,rs6582541,rs2064453,rs2747527,rs1606867,rs7973083,rs35988447,rs2188561,rs193440,rs10775200,rs10071274,rs35952885,rs9546563,rs16843169,rs2810099,rs2474118,rs6886735,rs16894945,rs118140814,rs66705712,rs115807384,rs62107992,rs3787220,rs1662060,rs12903120,rs2283356,rs3093911,rs57264696,rs10849958,rs7562971,rs11187114,rs4850808,rs7187350,rs4854760,rs58243375,rs700640,rs1394090,rs55817289,rs3924113,rs10139409,rs2298688,rs3208835,rs28581477,rs75580996,rs5743592,rs4616,rs7627408,rs7932687,rs12698896,rs2353709,rs4940749,rs10229155,rs7304481,rs73236617,rs2486006,rs1071901,rs12579002,rs17742691,rs6929,rs62184285,rs12947658,rs79636876,rs700693,rs3750952,rs2921010,rs9303474,rs76653504,rs2339598,rs3797233,rs115662565,rs56199300,rs7568250,rs61226717,rs4850812,rs62406522,rs4855753,rs115922945,rs700654,rs11937820,rs2269233,rs2106406,rs10935045,rs2486008,rs12228997,rs34690258,rs6970857,rs35503644,rs12230218,rs4911157,rs9394264,rs60647527,rs12665616,rs2424920,rs7592663,rs34241425,rs6434943,rs11167186,rs709047,rs705510,rs6058893,rs4766432,rs2071214,rs4940750,rs7977402,rs77306082,rs117576881,rs2515402,rs9373978,rs1855350,rs1436138,rs116920629,rs73127099,rs117528052,rs13029495,rs28524567,rs58067943,rs4872527,rs11835166,rs4130735,rs2195510,rs3748521,rs9906228,rs4656192,rs79320721,rs13033371,rs72928581,rs60240280,rs77410185,rs11066134,rs1690328,rs57453934,rs581045,rs2205847,rs7526063,rs7208663,rs10755410,rs4531329,rs6538983,rs837827,rs6504551,rs66979032,rs3758041,rs10745911,rs8076604,rs520313,rs74106267,rs10848580,rs17193924,rs3860498,rs115609835,rs6679393,rs6718039,rs10033960,rs7134747,rs17092080,rs7592511,rs7224179,rs10021589,rs13034353,rs703719,rs3798916,rs7607316,rs6073143,rs4242161,rs2037590,rs838513,rs4706834,rs3746432,rs61990380,rs2712211,rs73217233,rs906027,rs5359,rs16882297,rs9486719,rs11208259,rs10848581,rs10274201,rs10808368,rs311893,rs1884432,rs4766549,rs78083769,rs58141639,rs61753115,rs6808613,rs4384980,rs17114235,rs11251836,rs13395030,rs7114039,rs6060042,rs13176209,rs6060139,rs115998637,rs12228719,rs13042358,rs284322,rs13210597,rs6670731,rs930891,rs7301458,rs2057779,rs17054320,rs8177217,rs10228155,rs11066053,rs58758786,rs9394267,rs4766566,rs115521617,rs5356,rs2945851,rs60141528,rs3746386,rs78900292,rs700669,rs10257181,rs11099037,rs79343716,rs964555,rs6489835,rs8181986,rs60016092,rs1190587,rs75500359,rs74960999,rs4766865,rs79156775,rs1541646,rs3735607,rs3766296,rs12450907,rs906028,rs57953392,rs4759813,rs7987478,rs12155138,rs11065763,rs1693431,rs6060127,rs3821591,rs75580999,rs12231049,rs4909819,rs4129009,rs6057647,rs111556974,rs2265059,rs10084031,rs4929980,rs9365251,rs16883089,rs6679303,rs77617310,rs13034367,rs1800562,rs56268215,rs11134673,rs9908927,rs1994663,rs2441375,rs78625173,rs78534681,rs56842618,rs5743580,rs4766765,rs10899828,rs2607913,rs1570989,rs700686,rs56103249,rs4949380,rs12994491,rs72684780,rs1189900,rs3819197,rs10914504,rs285205,rs4911256,rs10849971,rs1457692,rs10849964,rs35878075,rs34032602,rs11746981,rs5743595,rs7966149,rs12201449,rs84504,rs1040554,rs115878499,rs6785365,rs4657158,rs925368,rs3847152,rs13221252,rs4886659,rs11904640,rs66995158,rs115814355,rs10849986,rs7213085,rs6058869,rs57951780,rs73131797,rs12320285,rs16894102,rs58785116,rs114846581,rs59530965,rs6088722,rs6729473,rs7713741,rs34647598,rs4883725,rs11695441,rs284303,rs2273683,rs114256985,rs2829742,rs75964712,rs13381399,rs7591211,rs7658893,rs12595,rs1573051,rs34986332,rs2060488,rs10850087,rs8177213,rs7664239,rs3093878,rs600035,rs9946840,rs71437665,rs58897835,rs8082122,rs79258137,rs1684914,rs8083125,rs3917413,rs2289853,rs112173995,rs12449442,rs6060218,rs9571078,rs61101261,rs8177198,rs11134663,rs1001808,rs265776,rs138240,rs11899188,rs4820711,rs3806931,rs1197902,rs2271015,rs2098982,rs13031491,rs10169266,rs6087641,rs2106970,rs8017410,rs4768600,rs2237679,rs3792160,rs3914624,rs4481157,rs16952780,rs242535,rs626645,rs284253,rs8177262,rs6756671,rs10099846,rs12533205,rs4764646,rs76923107,rs4766659,rs6573137,rs35480484,rs2605039,rs7630372,rs7975348,rs10042534,rs7214385,rs878053,rs73371518,rs11066137,rs77557609,rs9668896,rs13037664,rs2565163,rs935085,rs2877777,rs62307295,rs58069930,rs6459707,rs4017074,rs11707556,rs10045707,rs12034079,rs58751921,rs10495385,rs35978445,rs12989263,rs12132936,rs2866278,rs11725779,rs59459154,rs8073637,rs61839997,rs285172,rs804292,rs78930893,rs7203115,rs3793000,rs696817,rs59994890,rs11251842,rs7706715,rs886476,rs7475211,rs2695861,rs17480169,rs13051745,rs74639401,rs9908001,rs4706831,rs556437,rs2920998,rs12907141,rs204928,rs992472,rs6916405,rs55823952,rs10280622,rs75437797,rs4911105,rs10485500,rs1883102,rs1333469,rs16882302,rs115634737,rs35893718,rs4907237,rs12489456,rs2013012,rs73971225,rs34743278,rs1862238,rs2291234,rs2798289,rs237241,rs10778115,rs3773166,rs55930327,rs2038861,rs347606,rs9306967,rs11226,rs57213771,rs1885114,rs72796169,rs1012725,rs10853290,rs2038860,rs587784,rs2515403,rs11610779,rs2695860,rs7562952,rs787983,rs7969300,rs2271072,rs838527,rs12900224,rs4768601,rs2064350,rs116295961,rs8072225,rs7263157,rs79633117,rs4766370,rs7642930,rs6489822,rs13024449,rs9448898,rs12230336,rs17144687,rs3858704,rs60276590,rs4886656,rs904096,rs6060217,rs700673,rs8177184,rs12888273,rs4453564,rs746011,rs78945692,rs6466178,rs3798915,rs71565788,rs4481060,rs58270161,rs4907246,rs60496880,rs6088603,rs28690449,rs10280585,rs4006371,rs10153321,rs1693483,rs17269923,rs4767016,rs838514,rs4305016,rs847859,rs34906225,rs34960060,rs77509231,rs16865957,rs1693481,rs12208011,rs79229817,rs4602885,rs10798844,rs11838131,rs62107991,rs72698729,rs11251834,rs826955,rs10849952,rs73616623,rs8177303,rs4247103,rs11066225,rs13381281,rs114163569,rs1862609,rs4766844,rs10849969,rs13215208,rs762849,rs8177253,rs28626353,rs59790260,rs114352037,rs700653,rs732859,rs3734262,rs79831377,rs3198304,rs11065953,rs5743563,rs56365334,rs4911441,rs6058146,rs2238148,rs7216064,rs4417778,rs61148818,rs10257248,rs923638,rs3773176,rs771018,rs7333720,rs13224313,rs2515396,rs4736408,rs957201,rs7980647,rs1662049,rs72796155,rs3114048,rs13011033,rs8036102,rs6141509,rs1530551,rs1880669,rs6749159,rs242552,rs10931780,rs2298755,rs7620599,rs10507130,rs35057276,rs117841567,rs9422541,rs3825388,rs11066203,rs62942960,rs7650452,rs6481321,rs13049774,rs28946912,rs11065747,rs4949372,rs16834402,rs57788006,rs770657,rs1890514,rs28508285,rs7678046,rs7244279,rs2270861,rs284299,rs72683973,rs8029092,rs78976593,rs3180234,rs114896607,rs117303624,rs10785566,rs3917435,rs6538984,rs10849914,rs1042589,rs3738549,rs7225672,rs11936050,rs3773469,rs2635991,rs7553212,rs57862683,rs11780207,rs7747776,rs78267724,rs10940371,rs2322630,rs10808366,rs1472556,rs59612974,rs35508581,rs80188694,rs1693477,rs2059180,rs28580505,rs45588337,rs10063890,rs10947533,rs1041263,rs4835023,rs11713836,rs78808269,rs6087657,rs34137501,rs7687447,rs111273753,rs8539,rs700684,rs2712210,rs6059961,rs6670067,rs12317211,rs1954174,rs12626328,rs2075551,rs10219717,rs57018072,rs34980140,rs192563,rs8064899,rs2046323,rs16918322,rs12470426,rs16834907,rs116198758,rs74925975,rs12893208,rs905592,rs1693424,rs1189899,rs35779629,rs700691,rs6060268,rs11845312,rs953285,rs17009856,rs58971913,rs12444660,rs4428180,rs7740148,rs2378334,rs11855733,rs34758072,rs61750868,rs12989755,rs4906178,rs12698895,rs3761144,rs700692,rs8079754,rs703711,rs11066071,rs8177261,rs6087990,rs74346873,rs7817772,rs6119958,rs8070258,rs9905255,rs16947838,rs10486875,rs67657812,rs6087663,rs6504234,rs3860763,rs10234614,rs116121263,rs6087420,rs284252,rs75248072,rs4646944,rs853853,rs2242496,rs17198978,rs10145188,rs9303473,rs2106405,rs8062668,rs9947866,rs10897624,rs184032,rs3805885,rs4759530,rs8078621,rs10849919,rs2293374,rs12469546,rs9715841,rs1612735,rs2556352,rs838520,rs536850,rs13185893,rs3790857,rs6058892,rs4940748,rs7990610,rs540329,rs16834475,rs5743604,rs17080426,rs3768161,rs7310449,rs10130517,rs34664835,rs1693456,rs3781466,rs4911259,rs1362153,rs6026576,rs10850088,rs10776482,rs1056204,rs2234693,rs4758317,rs78833544,rs72923938,rs1045732,rs75423873,rs826960,rs6761919,rs16823115,rs114215410,rs12921780,rs13054520,rs2424907,rs3180235,rs56387259,rs74033873,rs311914,rs73236618,rs2305150,rs10046499,rs11650900,rs62243537,rs11582342,rs10914376,rs58688187,rs114026453,rs2205849,rs7076948,rs700687,rs2248632,rs2177587,rs2999274,rs34006431,rs8177221,rs1379486,rs6434930,rs10497807,rs498958,rs73131796,rs10914344,rs74375784,rs1862237,rs7174854,rs7132778,rs7559031,rs1358023,rs2999271,rs7131389,rs6119279,rs718854,rs111322976,rs16843481,rs1525889,rs4911255,rs11759769,rs2842588,rs78498506,rs3935969,rs17009885,rs7135295,rs2393938,rs112639733,rs10131287,rs114579820,rs73350416,rs7016087,rs2158029,rs56305452,rs10034903,rs11836748,rs8071264,rs700648,rs111644397,rs1884431,rs10166496,rs752449,rs4551629,rs4344281,rs7179270,rs3744407,rs6734781,rs9546562,rs4795495,rs9939607,rs117568317,rs10940372,rs59323245,rs17427389,rs76378235,rs12796102,rs4656697,rs73459717,rs79920061,rs10210179,rs6060128,rs13206617,rs13024825,rs4286697,rs35445752,rs2146506,rs910871,rs8080870,rs1867506,rs1065949,rs17826842,rs311894,rs10774611,rs555977,rs12665365,rs8016217,rs6778702,rs7555,rs3731570,rs41528047,rs73127097,rs78001611,rs906029,rs6664840,rs10475962,rs953361,rs1569686,rs728590,rs1035785,rs2277554,rs57219143,rs2298877,rs6060043,rs2879364,rs686729,rs6489834,rs6676682,rs311892,rs4843653,rs79441811,rs11631180,rs6504242,rs4459901,rs6665647,rs10237263,rs115608470,rs75771575,rs12587063,rs73114429,rs13048142,rs1360199,rs61901734,rs117868128,rs3736802,rs74623856,rs57678991,rs3779972,rs6142284,rs2866277,rs17040887,rs2298899,rs2293373,rs73818903,rs4785377,rs79196604,rs7063,rs114486699,rs536914,rs11065764,rs6734096,rs6451409,rs7335585,rs770661,rs4662640,rs2424921,rs7307262,rs195173,rs11738358,rs6037678,rs58731679,rs10849996,rs1335797,rs959829,rs77960250,rs6684181,rs490340,rs75127023,rs113585446,rs5743571,rs7623044,rs639233,rs2339174,rs2295352,rs4274855,rs16947871,rs73142930,rs283415,rs17080407,rs4804,rs9307620,rs6142300,rs10774609,rs7673348,rs62183658,rs4643,rs1029486,rs9912084,rs3924047,rs11066253,rs1474723,rs4987318,rs28417223,rs72683978,rs11069259,rs10849987,rs442143,rs6142237,rs1015626,rs7231860,rs12989106,rs1338565,rs2441376,rs79369955,rs4767390,rs1693471,rs4944082,rs61839991,rs79210737,rs844030,rs2810075,rs700670,rs118182375,rs6916232,rs2057291,rs17401012,rs13061,rs75231441,rs61990387,rs7313828,rs2692667,rs4006372,rs6087642,rs4970996,rs9613262,rs11612727,rs7973272,rs11691569,rs2867926,rs882919,rs116423797,rs59208060,rs12116935,rs77465209,rs35677247,rs6794361,rs4905078,rs77846643,rs1859337,rs677429,rs3756858,rs2872315,rs3910713,rs6708498,rs73285294,rs7796322,rs4767021,rs60789653,rs16947947,rs9394265,rs6073142,rs242536,rs6428814,rs696814,rs6141836,rs12562226,rs10850012,rs60328452,rs11832104,rs16834519,rs6693567,rs4764796,rs7977587,rs311925,rs61840056,rs3797814,rs1422158,rs56404791,rs1997797,rs7192665,rs2985,rs17526590,rs41229,rs35024396,rs56718086,rs58595551,rs2023709,rs11925420,rs12818548,rs9359467,rs55658871,rs11585368,rs11066232,rs2279956,rs271342,rs10216107,rs1880368,rs17093738,rs7904463,rs2157873,rs11661734,rs1197904,rs284251,rs78820567,rs41295778,rs729675,rs17078404,rs77583279,rs34230257,rs75028588,rs11965495,rs886478,rs13374887,rs13226923,rs6088650,rs76820338,rs2424922,rs7077418,rs113964240,rs190775,rs2244271,rs900266,rs62406499,rs10507131,rs3742577,rs2293375,rs80077775,rs115130831,rs1402452,rs4674058,rs4949209,rs1040555,rs76490485,rs771009,rs116711620,rs6993302,rs195179,rs3756859,rs6809513,rs1282535,rs7783307,rs117143028,rs17080410,rs17401719,rs35397478,rs1374286,rs1998232,rs9317632,rs12156163,rs11080076,rs9357191,rs6773777,rs66819621,rs28398934,rs73119857,rs1457564,rs3822012,rs6843043,rs7154208,rs10860710,rs12942774,rs57184074,rs10037212,rs2065576,rs66727130,rs59491131,rs74329661,rs10011835,rs10774648,rs7830206,rs36563,rs59651973,rs778228,rs1242762,rs67188216,rs6120810,rs73428133,rs7590720,rs1408272,rs11612569,rs59178061,rs1251179,rs60573176,rs2393958,rs2479559,rs7963896,rs607125,rs7940822,rs77152076,rs12135540,rs3809288,rs8177185,rs57074071,rs62360230,rs7142559,rs10851877,rs5743560,rs56154841,rs73114154,rs1789924,rs1057301,rs700685,rs9902065,rs10778113,rs982663,rs2424905,rs2792587,rs10254839,rs11066092,rs6088635,rs6932857,rs17114247,rs4767067,rs2075550,rs62086043,rs8121252,rs10931793,rs7305904,rs703717,rs83995,rs62307298,rs7155721,rs8177252,rs6088660,rs74575465,rs10135064,rs11208257,rs116649293,rs114511729,rs1468131,rs4949400,rs9303475,rs771013,rs66922907,rs74788723,rs4854732,rs9422540,rs9929235,rs7166695,rs2235760,rs3097384,rs957779,rs700649,rs28566795,rs9394261,rs2297885,rs4766660,rs4594348,rs1429414,rs6088658,rs195205,rs3761143,rs57432871,rs476164,rs10849918,rs11785031,rs7078691,rs75724608,rs17136048,rs11612480,rs1766970,rs2117738,rs12207570,rs9995799,rs3860764,rs13250895,rs416815,rs13217662,rs1534164,rs2229569,rs1065407,rs11065780,rs6662110,rs34079886,rs311889,rs9943637,rs116526271,rs12229891,rs910872,rs6141830,rs4911108,rs2269937,rs56393562,rs3766694,rs4911254,rs10225923,rs6442504,rs9911881,rs6088677,rs8026273,rs284237,rs13206405,rs2319974,rs34441328,rs7958358,rs2028005,rs11066202,rs7148502,rs73045711,rs4878508,rs10076811,rs7560741,rs17376019,rs1251172,rs1317251,rs3917436,rs7296094,rs910083,rs111395892,rs10153413,rs9361599,rs76097728,rs7302648,rs8177203,rs10882085,rs16936458,rs2285219,rs10277411,rs877595,rs583058,rs410488,rs7605813,rs114009238,rs2078863,rs9617102,rs2046725,rs115627915,rs56315139,rs6450660,rs10849915,rs4650716,rs4911260,rs3805876,rs10913566,rs3782871,rs10914368,rs1417364,rs11066151,rs71488648,rs1451723,rs2299667,rs11466645,rs77582577,rs10188260,rs4766864,rs11110742,rs67476681,rs4609654,rs1567193,rs2295443,rs77714205,rs3843551,rs2857841,rs17310328,rs79563311,rs2241781,rs886132,rs11066056,rs1229984,rs1546375,rs117791563,rs7748857,rs750648,rs13420708,rs195175,rs1789916,rs10059246,rs11208261,rs9323303,rs3108742,rs2292849,rs61703539,rs3798912,rs9344137,rs998382,rs4392222,rs73127092,rs74495791,rs74968977,rs56123979,rs9635290,rs2380243,rs3744409,rs110420,rs528301,rs11065963,rs58023964,rs59698991,rs756872,rs2066701,rs193441,rs7086537,rs8092917,rs4877118,rs1464786,rs10813890,rs1898286,rs6769792,rs2271970,rs4766721,rs78382461,rs11836582,rs79256507,rs4550664,rs10028351,rs28506855,rs12698857,rs1997237,rs838515,rs2851299,rs77698529,rs17031346,rs9613265,rs9369032,rs73159739,rs627240,rs8025412,rs4965417,rs8068311,rs2265628,rs3758042,rs429454,rs4355280,rs35318210,rs4766523,rs6698690,rs11691654,rs13197942,rs4850809,rs2301055,rs73995050,rs2153738,rs4368819,rs2798282,rs2792596,rs9932549,rs7214692,rs66499347,rs73369545,rs1862548,rs7980431,rs111475255,rs55643126,rs10744784,rs12601535,rs62117032,rs12132749,rs10254689,rs2339718,rs74806321,rs6755934,rs10445361,rs4911430,rs2161216,rs700663,rs17237245,rs2486003,rs78869284,rs4269806,rs11167185,rs58937998,rs17040878,rs75448782,rs6575334,rs1799852,rs1883229,rs73369551,rs11066194,rs7132509,rs2269247,rs12615819,rs77469171,rs11571409,rs116964164,rs2378259,rs34281605,rs521469,rs7915227,rs4886657,rs11638746,rs3803936,rs73221176,rs73459710,rs2217837,rs17806132,rs4677909,rs3761142,rs117833717,rs1382803,rs1427463,rs13381403,rs56253541,rs72754232,rs6538982,rs72698731,rs1044153,rs10055216,rs13037496,rs681038,rs4785204,rs6534760,rs11609516,rs9843728,rs1348255,rs250378,rs894110,rs7702285,rs6058115,rs1927522,rs11066002,rs508432,rs2798303,rs76902009,rs7533231,rs61840053,rs9352809,rs1009090,rs1013677,rs4850429,rs1189897,rs11579845,rs55830619,rs11066228,rs36038921,rs745849,rs700671,rs11123158,rs699771,rs1444600,rs6663098,rs1771016,rs58537274,rs7312071,rs6026580,rs1171822,rs7304487,rs916683,rs4767860,rs3792159,rs7702103,rs1357759,rs1421321,rs1530552,rs12932782,rs1018503,rs3797235,rs3919447,rs3862890,rs115480128,rs6763627,rs700666,rs60773954,rs2515398,rs2062479,rs6058891,rs35477997,rs57299337,rs2486013,rs2222544,rs2303575,rs9284981,rs284250,rs62081904,rs1750395,rs6504555,rs6922534,rs554588,rs59677118,rs28372869,rs10275021,rs114490662,rs7958347,rs6088646,rs1789911,rs77251453,rs6141827,rs6763180,rs3093927,rs11066201,rs11680291,rs4767362,rs11187007,rs61765292,rs73057219,rs13274060,rs12708776,rs4242434,rs855355,rs1320584,rs2526858,rs7604700,rs2242637,rs2934436,rs2239197,rs886125,rs1882358,rs57910820,rs9380478,rs6060255,rs55707752,rs6808704,rs3849714,rs621541,rs67210036,rs60148197,rs56265469,rs17178655,rs12467676,rs926734,rs9912770,rs11670669,rs4312298,rs76736770,rs8069428,rs13226711,rs7980320,rs4766517,rs7572123,rs7191384,rs11065827,rs10468563,rs7519766,rs2269240,rs17863842,rs138232,rs55683734,rs35189763,rs34270511,rs11066065,rs9365246,rs10849920,rs2339635,rs61400757,rs1809452,rs4141253,rs34749932,rs114745419,rs71409959,rs6088647,rs6969375,rs2070918,rs60991032,rs73419689,rs700682,rs57166100,rs10246184,rs7782475,rs7896356,rs3917405,rs1882357,rs17863848,rs917391,rs78213046,rs11065960,rs7504922,rs11065753,rs700665,rs347597,rs9349054,rs237240,rs17092066,rs2301610,rs2071689,rs10147251,rs1566966,rs1442480,rs58097051,rs4850813,rs945960,rs6957740,rs6489821,rs1057569,rs8177186,rs6059931,rs4776427,rs1686806,rs11922697,rs4710255,rs2393959,rs3773165,rs4741,rs2074055,rs13245080,rs11096956,rs4911453,rs78527496,rs7979081,rs2300419,rs1980783,rs2424906,rs7297771,rs117088249,rs17009851,rs10778112,rs2407405,rs11066231,rs4646776,rs114517753,rs35160978,rs10512502,rs16823091,rs72730598,rs1911109,rs114325431,rs11066210,rs116714297,rs10489326,rs982664,rs4580155,rs10849970,rs4615566,rs62282383,rs2934427,rs956598,rs17114228,rs2041330,rs1629270,rs7962233,rs7893169,rs4766895,rs56041414,rs1555107,rs10457159,rs4820710,rs6088008,rs2230661,rs4810149,rs284304,rs1858929,rs3742578,rs11625871,rs17054318,rs10914383,rs7418242,rs11665082,rs2339173,rs8177224,rs10931779,rs117595162,rs12600941,rs2269234,rs9805710,rs10135879,rs8177215,rs9571076,rs9448893,rs11066147,rs12729234,rs3006379,rs6996455,rs2301712,rs4867636,rs61991211,rs10497806,rs6413436,rs113858497,rs6504232,rs645654,rs11656125,rs1415771,rs7611000,rs7590010,rs7219630,rs6026578,rs6434942,rs10006705,rs73140130,rs77329547,rs7653908,rs284238,rs6073152,rs1858887,rs970551,rs910084,rs6450181,rs117472336,rs7626433,rs12464398,rs4850807,rs67332874,rs4293480,rs7303958,rs6679305,rs2290719,rs9323304,rs10192466,rs12236686,rs4843652,rs11610301,rs2271074,rs61776295,rs62239291,rs10083213,rs10083939,rs2889363,rs7160447,rs74087228,rs17554702,rs56289835,rs1180659,rs3735606,rs6119559,rs41272198,rs10849999,rs3805877,rs79220007,rs6925772,rs2906596,rs6060009,rs1049296,rs10234892,rs12718983,rs114150025,rs16876027,rs2354237,rs757399,rs2857842,rs4324757,rs1799899,rs3792686,rs1557213,rs744570,rs10250285,rs12648974,rs5012022,rs1423725,rs78087823,rs4308568,rs2314378,rs16834549,rs2269241,rs8177191,rs17789925,rs2075633,rs36007872,rs111732524,rs16941968,rs3219123,rs55922358,rs12563333,rs3917423,rs61310516,rs9902418,rs73290112,rs3006380,rs1478331,rs9897606,rs7669329,rs58405512,rs494459,rs6660351,rs26777,rs2866153,rs10850008,rs59489940,rs13381333,rs1861662,rs947425,rs930890,rs1057246,rs12312583,rs12149709,rs67719080,rs11102896,rs9458121,rs866788,rs958530,rs7079328,rs11608415,rs9961487,rs9387562,rs73375122,rs73457799,rs4643111,rs10246631,rs17123658,rs2042321,rs78213270,rs2062596,rs855349,rs4646780,rs12562172,rs11066003,rs1862239,rs7669776,rs61390774,rs2934437,rs61839996,rs67928326,rs12602655,rs6442505,rs4987314,rs111535158,rs346078,rs60818033,rs6119284,rs9394262,rs12374873,rs26885,rs9571019,rs5743593,rs10758168,rs116180830,rs6679360,rs10849584,rs2101521,rs2295886,rs7637226,rs1534165,rs11066019,rs12698871,rs6688946,rs2314377,rs2999279,rs76827810,rs2269242,rs9423403,rs1366630,rs3843903,rs79785622,rs6500280,rs78875423,rs7114018,rs10235781,rs189359,rs13269603,rs4271626,rs10849917,rs3821593,rs78367510,rs10135805,rs7306810,rs76229347,rs10515739,rs11874669,rs1883228,rs7850895,rs2564389,rs2272005,rs1171811,rs9416594,rs16947882,rs2295701,rs34562067,rs11136093,rs3797234,rs2425012,rs17040902,rs79119786,rs195204,rs1530553,rs4949399,rs8117491,rs13020968,rs1813977,rs3857020,rs1882376,rs79033629,rs10005625,rs700662,rs73236649,rs2798298,rs794349,rs7141198,rs12531206,rs916164,rs1242760,rs7223813,rs4985031,rs4987328,rs7513516,rs74904532,rs60959055,rs6664668,rs9905689,rs12231744,rs13035632,rs10512887,rs62084246,rs756838,rs10769847,rs74639147,rs2189587,rs116542612,rs6060017,rs13113741,rs1662057,rs6120005,rs11066227,rs4886658,rs7307405,rs4574559,rs4692468,rs2424928,rs1116734,rs9326506,rs242553,rs9380482,rs4142034,rs6737781,rs7622358,rs10917746,rs838516,rs3790858,rs2283353,rs7094791,rs11187107,rs9351958,rs1435570,rs75074593,rs7603645,rs705511,rs11203183,rs1</t>
  </si>
  <si>
    <t>CATG00000051467.1,ENSG00000182319.5,ENSG00000179295.11,CATG00000083829.1,ENSG00000166159.6,CATG00000025021.1,ENSG00000111249.9,ENSG00000258517.1,ENSG00000143382.9,ENSG00000111271.10,ENSG00000121766.10,CATG00000105130.1,ENSG00000110693.11,ENSG00000100731.11,ENSG00000120805.9,ENSG00000151694.8,CATG00000044590.1,ENSG00000196639.6,CATG00000058214.1,CATG00000021520.1,ENSG00000186665.8,ENSG00000187145.10,CATG00000025376.1,ENSG00000136574.13,CATG00000028654.1,ENSG00000232650.1,ENSG00000100427.11,CATG00000068332.1,CATG00000088201.1,ENSG00000105879.7,CATG00000066151.1,CATG00000045268.1,ENSG00000149177.8,ENSG00000184156.11,ENSG00000134533.2,ENSG00000101057.11,CATG00000101916.1,CATG00000015547.1,ENSG00000153113.19,ENSG00000175779.1,ENSG00000109066.9,ENSG00000230704.1,ENSG00000162105.12,ENSG00000246090.2,ENSG00000178031.11,CATG00000118196.1,CATG00000064037.1,ENSG00000111252.6,ENSG00000263155.1,ENSG00000014123.9,ENSG00000101464.6,CATG00000053087.1,CATG00000085011.1,ENSG00000110367.7,ENSG00000236977.1,ENSG00000088305.14,ENSG00000163125.11,ENSG00000262136.1,ENSG00000261602.1,ENSG00000227674.1,ENSG00000091831.17,CATG00000054077.1,ENSG00000259439.1,CATG00000046147.1,ENSG00000154917.6,ENSG00000146166.12,ENSG00000188404.4,ENSG00000215529.8,ENSG00000089234.11,ENSG00000198929.8,CATG00000028655.1,ENSG00000196535.10,ENSG00000115425.9,ENSG00000136696.6,ENSG00000218048.2,ENSG00000111300.5,ENSG00000088298.8,CATG00000034351.1,ENSG00000177398.14,CATG00000115266.1,CATG00000093649.1,ENSG00000205423.7,ENSG00000142655.8,ENSG00000170624.9,ENSG00000198794.7,ENSG00000174607.6,ENSG00000089022.9,ENSG00000118733.12,ENSG00000181019.8,CATG00000098185.1,ENSG00000250629.1,CATG00000054662.1,ENSG00000175455.10,ENSG00000227671.3,ENSG00000176399.3,CATG00000097857.1,ENSG00000136636.8,ENSG00000272667.1,ENSG00000060688.8,CATG00000003248.1,ENSG00000158321.11,ENSG00000102683.6,CATG00000019107.1,ENSG00000055957.6,CATG00000015171.1,ENSG00000114982.13,ENSG00000112214.6,ENSG00000258890.2,ENSG00000117410.9,ENSG00000174640.8,ENSG00000023902.9,CATG00000056966.1,ENSG00000223109.1,CATG00000054663.1,ENSG00000174123.6,CATG00000025564.1,CATG00000014130.1,CATG00000090461.1,ENSG00000196182.6,CATG00000019456.1,ENSG00000162944.6,ENSG00000136697.8,ENSG00000144867.7,CATG00000053750.1,ENSG00000053770.7,CATG00000068366.1,ENSG00000026652.9,ENSG00000115541.6,CATG00000104033.1,ENSG00000120913.19,ENSG00000120278.10,ENSG00000257595.2,ENSG00000123106.6,CATG00000023641.1,CATG00000056950.1,ENSG00000091137.7,ENSG00000144481.12,CATG00000012839.1,ENSG00000131067.12,CATG00000058436.1,ENSG00000184640.13,ENSG00000136695.10,ENSG00000118242.11,ENSG00000197943.5,ENSG00000129484.9,ENSG00000233642.1,ENSG00000256725.1,CATG00000020828.1,ENSG00000271855.1,ENSG00000248539.1,ENSG00000144381.12,ENSG00000183643.2,CATG00000017658.1,ENSG00000263244.1,ENSG00000087460.19,CATG00000034672.1,ENSG00000065413.12,CATG00000054609.1,ENSG00000008513.10,CATG00000053094.1,CATG00000073438.1,ENSG00000254506.1,CATG00000028058.1,CATG00000010165.1,ENSG00000065060.12,ENSG00000166833.15,CATG00000035913.1,CATG00000071632.1,CATG00000096796.1,ENSG00000109736.10,ENSG00000078804.8,ENSG00000117411.12,ENSG00000144476.5,ENSG00000054118.9,CATG00000027120.1,ENSG00000260152.2,ENSG00000236502.1,ENSG00000184226.10,ENSG00000134330.14,ENSG00000260377.1,ENSG00000087274.12,ENSG00000138316.6,ENSG00000197555.5,ENSG00000272374.1,ENSG00000263709.1,CATG00000058910.1,ENSG00000002016.12,ENSG00000253559.1,ENSG00000260257.1,ENSG00000231529.1,ENSG00000196517.7,ENSG00000162843.13,ENSG00000229271.1,CATG00000097856.1,ENSG00000179388.8,ENSG00000201151.1,CATG00000034353.1,CATG00000046159.1,ENSG00000261835.1,ENSG00000016864.12,CATG00000003036.1,CATG00000061432.1,ENSG00000104537.12,ENSG00000196843.11,CATG00000010431.1,ENSG00000248734.2,ENSG00000116017.6,ENSG00000138385.11,ENSG00000197386.6,CATG00000038099.1,ENSG00000164530.9,ENSG00000185847.3,CATG00000023643.1,CATG00000012385.1,ENSG00000173064.6,CATG00000019461.1,ENSG00000212766.5,CATG00000072641.1,ENSG00000131389.12,ENSG00000090382.2,CATG00000021516.1,ENSG00000270757.1,ENSG00000248144.1,CATG00000061870.1,ENSG00000079739.11,ENSG00000080823.17,ENSG00000249065.2,ENSG00000204842.10,ENSG00000100991.7,ENSG00000139793.14,ENSG00000258099.1,ENSG00000251314.2,ENSG00000124562.5,CATG00000024759.1,CATG00000083830.1,CATG00000020359.1,ENSG00000250983.1,ENSG00000225979.1,ENSG00000231304.1,ENSG00000138160.4,ENSG00000267226.1,ENSG00000187758.3,CATG00000046569.1,ENSG00000101158.8,ENSG00000204460.3,ENSG00000133958.9,CATG00000095021.1,ENSG00000060237.12,ENSG00000172461.6,ENSG00000224660.1,CATG00000099978.1,ENSG00000023892.9,ENSG00000102967.7,ENSG00000131375.5,ENSG00000125753.9,CATG00000059304.1,ENSG00000010704.14,ENSG00000163131.6,CATG00000059306.1,ENSG00000248332.2,ENSG00000271758.1,ENSG00000196821.5,CATG00000013335.1,ENSG00000162267.8,ENSG00000203804.3,ENSG00000228126.1,CATG00000107789.1,ENSG00000163781.8,ENSG00000144229.7,ENSG00000064999.12,ENSG00000136631.8,ENSG00000108654.7,ENSG00000091513.10,ENSG00000204764.8,ENSG00000146197.7,ENSG00000269927.1,ENSG00000101452.10,ENSG00000249673.2,ENSG00000154118.8,ENSG00000117408.6,ENSG00000164576.7,CATG00000012900.1,ENSG00000105357.11,CATG00000032183.1,CATG00000118070.1,ENSG00000151612.11,ENSG00000172469.10,ENSG00000228035.1,ENSG00000116984.8,ENSG00000102908.16,ENSG00000133121.16,ENSG00000226226.1,CATG00000056931.1,CATG00000118167.1,CATG00000080989.1,ENSG00000259747.1,CATG00000013999.1,ENSG00000117407.12,ENSG00000065371.13,ENSG00000255346.5,CATG00000053077.1,CATG00000102623.1,CATG00000008709.1,CATG00000089297.1,ENSG00000117691.5,CATG00000020196.1,ENSG00000138382.9,ENSG00000259843.2,CATG00000071631.1,ENSG00000106346.7,ENSG00000138294.9,ENSG00000182831.7,ENSG00000150471.11,ENSG00000132975.6,ENSG00000115705.16,ENSG00000231704.1,ENSG00000189319.9,ENSG00000197594.7,ENSG00000248594.2,CATG00000008705.1,CATG00000053085.1,ENSG00000070367.11,ENSG00000112245.6,CATG00000066148.1,ENSG00000142694.6,ENSG00000106799.8,CATG00000009732.1,ENSG00000143384.8,ENSG00000267010.1,ENSG00000070269.9,CATG00000007157.1,CATG00000080377.1,CATG00000070196.1,ENSG00000112182.10,ENSG00000247626.3,ENSG00000115540.10,CATG00000001369.1,CATG00000081558.1,CATG00000097771.1,ENSG00000115520.4,ENSG00000154328.11,ENSG00000185760.11,CATG00000054608.1,ENSG00000146267.11,ENSG00000080824.14,ENSG00000175029.12,ENSG00000073146.11,CATG00000098061.1,ENSG00000214193.5,ENSG00000199335.1,ENSG00000131370.11,ENSG00000163041.5,ENSG00000184909.8,ENSG00000252237.1,ENSG00000161509.9,ENSG00000254366.2,CATG00000068371.1,ENSG00000258484.3,ENSG00000225806.3,ENSG00000225546.1,ENSG00000259222.1,CATG00000008128.1,CATG00000028653.1,ENSG00000147439.7,ENSG00000170819.4,ENSG00000194297.2,CATG00000001489.1,CATG00000008706.1,CATG00000075456.1,ENSG00000254621.1,ENSG00000258673.1,CATG00000013327.1,ENSG00000269888.1,ENSG00000163938.12,ENSG00000227365.1,CATG00000068365.1,ENSG00000116883.8,ENSG00000257767.2,ENSG00000137672.8,ENSG00000144357.12,ENSG00000185069.2,ENSG00000218198.2,CATG00000088142.1,ENSG00000111245.10,CATG00000015003.1,CATG00000020195.1,ENSG00000091138.8,CATG00000034266.1,ENSG00000107263.14,ENSG00000172175.8,CATG00000079114.1,ENSG00000042781.8,CATG00000054610.1,ENSG00000255422.1,ENSG00000198646.9,ENSG00000151490.9,CATG00000053082.1,CATG00000054891.1,ENSG00000095951.12,ENSG00000137808.12,CATG00000075060.1,ENSG00000179873.10,ENSG00000226455.1,CATG00000106346.1,ENSG00000071205.7,ENSG00000266566.1,ENSG00000234840.1,CATG00000107234.1,ENSG00000259719.1,CATG00000032105.1,ENSG00000261366.1,CATG00000021238.1,CATG00000073764.1,ENSG00000185559.9,ENSG00000143420.13,ENSG00000187475.4,ENSG00000121769.3,ENSG00000240021.5,ENSG00000185433.4,CATG00000021517.1,CATG00000075438.1,ENSG00000122025.10,ENSG00000236384.3,CATG00000012605.1,ENSG00000108091.10,ENSG00000207444.1,ENSG00000089169.10,ENSG00000272078.1,CATG00000090487.1,ENSG00000221995.4,ENSG00000222489.1,CATG00000101903.1,ENSG00000159214.8,ENSG00000131069.15,ENSG00000144868.9,ENSG00000168038.6,ENSG00000068784.8,ENSG00000233797.1,ENSG00000134532.11,ENSG00000256525.2,CATG00000117067.1,ENSG00000104067.12,CATG00000075061.1,CATG00000112270.1,ENSG00000124564.13,ENSG00000138621.7,CATG00000052002.1,CATG00000047577.1,CATG00000034265.1,ENSG00000089685.10,ENSG00000169302.10,ENSG00000111452.8,CATG00000060979.1,ENSG00000259146.2,CATG00000053083.1,ENSG00000092345.9,ENSG00000152784.11,CATG00000053023.1,ENSG00000215210.3,CATG00000050359.1,ENSG00000169372.8,ENSG00000178082.5,ENSG00000232347.1,ENSG00000251218.1,ENSG00000085511.15,CATG00000018673.1,ENSG00000179935.5,ENSG00000111275.8,ENSG00000197712.7,CATG00000015114.1,ENSG00000161513.7,ENSG00000101000.4,ENSG00000258240.1,ENSG00000108854.11,ENSG00000163113.10,CATG00000092568.1,ENSG00000149600.7,ENSG00000253966.1,CATG00000072216.1,ENSG00000000460.12,ENSG00000241764.3,ENSG00000236493.1,CATG00000054650.1,ENSG00000177105.9,ENSG00000087269.11,ENSG00000259001.2,ENSG00000166407.9,ENSG00000241852.5,ENSG00000100814.13,CATG00000100646.1,ENSG00000087266.11,ENSG00000174125.3,ENSG00000139437.13,ENSG00000141101.8,ENSG00000135747.7,ENSG00000179104.4,ENSG00000233334.2,ENSG00000227712.1,ENSG00000109956.8,ENSG00000151025.9,ENSG00000264584.1,CATG00000015116.1,ENSG00000115524.11,CATG00000112881.1,ENSG00000171634.12,ENSG00000115896.11,CATG00000042297.1,ENSG00000135148.7,ENSG00000088888.13,CATG00000118234.1,CATG00000106070.1,CATG00000118233.1,ENSG00000128694.7,CATG00000037669.1,ENSG00000126091.15,ENSG00000127946.12,ENSG00000177119.11,CATG00000079774.1,ENSG00000235480.1,CATG00000083804.1,ENSG00000132185.12,CATG00000075516.1,CATG00000083814.1,CATG00000098161.1,ENSG00000186442.6,ENSG00000213962.2,ENSG00000164307.8,ENSG00000255529.3,CATG00000023642.1,ENSG00000156475.14,ENSG00000064995.12,ENSG00000226783.1,CATG00000088143.1,CATG00000013067.1,ENSG00000225680.1,ENSG00000156886.11,CATG00000092575.1,ENSG00000186862.13,ENSG00000187323.7,ENSG00000083123.10,CATG00000063155.1,ENSG00000249715.5,ENSG00000172955.13,ENSG00000168824.10,ENSG00000273125.1,ENSG00000235257.4,ENSG00000239828.2,ENSG00000137878.12,ENSG00000266176.1,CATG00000097427.1,ENSG00000078618.15,ENSG00000256826.1,ENSG00000064933.12,ENSG00000234608.3,ENSG00000101367.8,ENSG00000102755.6,CATG00000044768.1,ENSG00000262944.1,ENSG00000249993.1,ENSG00000009765.10,CATG00000099288.1,ENSG00000196793.9,ENSG00000263568.1,ENSG00000185305.6,ENSG00000198270.8,ENSG00000168528.7,ENSG00000184007.13,ENSG00000008256.11,CATG00000051167.1,ENSG00000143799.8,ENSG00000140829.7,ENSG00000212493.1,ENSG00000248235.2,ENSG00000171195.6,ENSG00000158941.12,CATG00000106348.1,CATG00000093683.1,ENSG00000174130.8,ENSG00000180596.7,ENSG00000125388.15,CATG00000088059.1,ENSG00000187008.2,CATG00000057527.1,ENSG00000196482.12,ENSG00000101605.8,CATG00000090743.1,ENSG00000197548.8,ENSG00000244625.1,ENSG00000272841.1,CATG00000017483.1,ENSG00000155393.8,ENSG00000118292.4,ENSG00000152430.13,CATG00000071110.1,ENSG00000235750.5,ENSG00000229447.2,ENSG00000176723.5,ENSG00000138083.3,ENSG00000101052.8,CATG00000045193.1,ENSG00000196616.8,ENSG00000248719.1,CATG00000095882.1,ENSG00000101460.8,ENSG00000163939.14,ENSG00000188897.4,ENSG00000268310.1,ENSG00000143457.6,CATG00000075493.1,ENSG00000138381.5,ENSG00000139436.16,ENSG00000245275.3,ENSG00000164500.6,ENSG00000132423.6,ENSG00000264050.1,ENSG00000213057.4,ENSG00000179761.7,ENSG00000137409.14,ENSG00000140153.13,ENSG00000183476.8,ENSG00000230261.1,ENSG00000134115.8,ENSG00000100983.5,CATG00000063734.1,ENSG00000111331.8,ENSG00000213104.3,CATG00000092678.1,ENSG00000116141.11,ENSG00000226043.1,ENSG00000007908.11,ENSG00000132164.5,ENSG00000162746.10,CATG00000108238.1,CATG00000010164.1,CATG00000097858.1,CATG00000004001.1,ENSG00000249085.1,ENSG00000176826.11,ENSG00000164574.11,ENSG00000120800.4,CATG00000013317.1,ENSG00000242337.1,ENSG00000224034.1,ENSG00000119912.11,ENSG00000060709.9,ENSG00000173093.8,ENSG00000114904.8,ENSG00000169504.10,ENSG00000078814.11,ENSG00000089248.6,CATG00000051173.1,ENSG00000248210.1,CATG00000015107.1,ENSG00000014914.15,CATG00000046152.1,ENSG00000130940.10</t>
  </si>
  <si>
    <t>21184583,24962325,24277619,21529783,21372407,23456092,23743675,20202923,pha002893,21471458,21703634,22481050,pha002892,22613542,pha001397,23455491,19581569,23953852,23216389,23555315,pha002891,pha001402,21314694,20201924,20158304,23089632,21665994,pha001398,23942779,21956439,22488850,22004471,21876473,21270382,pha001400,22096494,23364009,23691058</t>
  </si>
  <si>
    <t>Event-related brain oscillations,Alcohol craving with or without dependence,Alcohol and nictotine co-dependence,Alcohol consumption (transferrin glycosylation),Alcohol (ever vs. never),Alcoholism (12-month weekly alcohol consumption),Alcohol consumption,Illicit drug use,Alcohol dependence,Alcohol dependence (age at onset),Alcoholism,Alcoholism (alcohol use disorder factor score),Behavioural disinhibition (generation interaction),Alcoholism (heaviness of drinking),Alcoholism (alcohol dependence factor score),Alcohol consumption (maxi-drinks),Drinking behavior,Response to alcohol consumption (flushing response)</t>
  </si>
  <si>
    <t>DOID:0050742</t>
  </si>
  <si>
    <t>nicotine dependence</t>
  </si>
  <si>
    <t>rs297772,rs2058866,rs3847609,rs1274698,rs36018280,rs2542496,rs6934047,rs1439468,rs1154238,rs2979132,rs74566205,rs9905605,rs12886169,rs4887070,rs29941,rs73905515,rs10141794,rs12372778,rs7247910,rs3134301,rs1296371,rs11901455,rs10770067,rs948481,rs9550162,rs1131817,rs3743075,rs3129,rs6057642,rs3101338,rs4658628,rs61875362,rs4800170,rs9944540,rs113809575,rs74159992,rs55680063,rs3796002,rs11854099,rs10446261,rs948070,rs630865,rs7682289,rs10044718,rs4740171,rs17487514,rs3903687,rs73127088,rs4800516,rs806103,rs61733782,rs11215466,rs2180896,rs4242789,rs11219506,rs3732001,rs62008194,rs27426,rs10790660,rs9303472,rs13024118,rs56802524,rs6498488,rs12973666,rs4852780,rs9305659,rs10886786,rs4800487,rs8058599,rs79715402,rs2268321,rs27027,rs73113054,rs874056,rs73225380,rs12101809,rs151303,rs4805437,rs40534,rs34422348,rs67235207,rs9313528,rs115571840,rs55691643,rs4741746,rs11896745,rs10991730,rs6761531,rs67012041,rs12568872,rs66524640,rs3027409,rs7188071,rs114360898,rs74752114,rs34910028,rs25900,rs73225385,rs2010604,rs77357262,rs10850113,rs10168299,rs116562702,rs4758042,rs116175156,rs2287785,rs10185835,rs7249124,rs7193733,rs616662,rs11867786,rs891387,rs2345070,rs114048794,rs79449086,rs2604895,rs62241110,rs10790652,rs6879997,rs13016997,rs1293774,rs2075726,rs4911110,rs74145392,rs886947,rs17399725,rs12910100,rs12766904,rs67444259,rs947424,rs3783158,rs55991577,rs2265629,rs112287493,rs1496969,rs6866923,rs4437064,rs12069618,rs2343355,rs7937716,rs12403795,rs114016540,rs60163900,rs10955194,rs79745728,rs9422543,rs57003567,rs10859021,rs2236707,rs61310902,rs10045832,rs11900088,rs28410083,rs420755,rs34449854,rs4282334,rs2141321,rs6439923,rs1504549,rs4668926,rs7799229,rs16969968,rs72917312,rs13410999,rs6804445,rs11848347,rs2118826,rs2293577,rs35749556,rs117071142,rs67735430,rs7171916,rs60335223,rs2036533,rs12761801,rs2337181,rs7180002,rs76708712,rs7713874,rs11105747,rs12050671,rs1460953,rs1293767,rs7101356,rs10112207,rs10975820,rs8039449,rs6488766,rs10514464,rs35145721,rs242551,rs11691286,rs76452314,rs12587438,rs4149398,rs10838747,rs9577804,rs34138960,rs17243470,rs2892829,rs34412239,rs11881577,rs823246,rs55959949,rs2871753,rs3026779,rs4668445,rs838525,rs11121915,rs111338759,rs2111453,rs78843916,rs8099314,rs61059728,rs13010695,rs116821696,rs9929088,rs8190542,rs73031803,rs11543742,rs957446,rs59180831,rs71324490,rs6769868,rs72620821,rs838519,rs2403222,rs1928520,rs6577096,rs1667644,rs7596969,rs4887082,rs7894102,rs4848208,rs3773471,rs2052438,rs13033762,rs2515391,rs28372870,rs3133651,rs11031378,rs11988987,rs4923461,rs57743157,rs3755558,rs11105744,rs77043771,rs3828464,rs112262084,rs1809419,rs12277932,rs10116852,rs11134641,rs5027505,rs9973946,rs4605160,rs447749,rs75840293,rs113402086,rs10790667,rs7910805,rs13125919,rs11854052,rs79426720,rs1190596,rs622326,rs1815658,rs76591066,rs10929367,rs4802706,rs11056429,rs4658632,rs7608831,rs2257016,rs9579087,rs117904105,rs765432,rs2182244,rs11681369,rs9806693,rs7120065,rs73285267,rs2084946,rs10882095,rs10037007,rs1218951,rs2829744,rs4868017,rs77277947,rs9459639,rs2059943,rs16947903,rs2337179,rs72656182,rs3742897,rs75179579,rs10074102,rs34805176,rs6119962,rs11892869,rs9847379,rs12763722,rs74030415,rs7078211,rs8023462,rs12787112,rs881635,rs116218442,rs73467212,rs3825845,rs2829745,rs56358545,rs1968752,rs6495307,rs3805102,rs6576866,rs7717673,rs181209,rs2036627,rs10077,rs6743785,rs9550154,rs10191096,rs7187776,rs28913042,rs404543,rs1726774,rs57391591,rs3813567,rs6788534,rs11072796,rs4849146,rs6468664,rs4487645,rs12790913,rs1258114,rs113208333,rs7184597,rs867559,rs6852848,rs34211616,rs73528999,rs117506457,rs11129908,rs2316204,rs1833596,rs7588125,rs17114223,rs17134724,rs3847607,rs4907539,rs11105743,rs3738541,rs35175818,rs6725454,rs12273851,rs935370,rs10512774,rs12032943,rs55876153,rs1545165,rs17187325,rs11056404,rs518425,rs12441354,rs6601940,rs4496529,rs4243083,rs3134167,rs9298629,rs12986712,rs138228,rs78312195,rs516503,rs545608,rs4788085,rs16974060,rs8046545,rs4922788,rs12549452,rs11859512,rs6442506,rs62036657,rs2049908,rs12821639,rs1861768,rs2277952,rs2445845,rs28408315,rs6601924,rs42234,rs76448262,rs12988342,rs830356,rs58158181,rs117045759,rs11886574,rs1106459,rs6498089,rs4843651,rs608970,rs114234257,rs1549017,rs10955213,rs7011648,rs7623464,rs10857529,rs1498101,rs59514993,rs55893057,rs7281803,rs7242218,rs10148255,rs6676789,rs6870201,rs7311182,rs4838394,rs12910984,rs2282009,rs1644736,rs77198361,rs28730587,rs4911258,rs34851962,rs10495387,rs4900350,rs41958,rs72670301,rs13119035,rs2945856,rs10089538,rs4434907,rs7725517,rs3847608,rs3861729,rs6760748,rs79714879,rs75201067,rs2685,rs9965053,rs12563560,rs1569687,rs1997307,rs3818275,rs9550144,rs7231895,rs9607391,rs11030100,rs41959,rs6748448,rs10753091,rs2542534,rs12339094,rs4909311,rs11219470,rs3761964,rs16947916,rs6745917,rs4821566,rs1035247,rs8040100,rs72793809,rs13296237,rs12770388,rs11101202,rs4341710,rs5750339,rs1373639,rs2607415,rs637871,rs10840056,rs3817334,rs10401345,rs7192628,rs71488644,rs7170068,rs4880723,rs10043393,rs7022858,rs73877793,rs8042260,rs4868044,rs11691147,rs4474069,rs2183022,rs4668912,rs4947,rs16897440,rs11596429,rs79128373,rs10153655,rs17040891,rs9909,rs17080421,rs6489881,rs1075986,rs41952,rs59834349,rs10769910,rs13057433,rs4927632,rs78467973,rs11639044,rs3786552,rs13384921,rs10850103,rs10871736,rs7967461,rs879972,rs11072774,rs7260329,rs73530957,rs215610,rs117964594,rs1491850,rs3772397,rs10510438,rs12619427,rs4848705,rs41553317,rs55677087,rs4803368,rs1061187,rs11011216,rs2424918,rs7921838,rs117658916,rs2000291,rs1423312,rs2296421,rs13019322,rs2274301,rs60368823,rs6508003,rs6698826,rs26528,rs503464,rs12173,rs6759960,rs12574508,rs7678352,rs2111454,rs4821570,rs11679632,rs1390985,rs12439240,rs8093164,rs7132564,rs28730591,rs1652376,rs11948075,rs4382173,rs4803419,rs57609901,rs7658127,rs6762543,rs3849311,rs9900810,rs2049720,rs10207209,rs58013871,rs28634025,rs116901435,rs6714723,rs3740688,rs79624041,rs2656070,rs11568785,rs4734426,rs1623060,rs2059181,rs2274814,rs74594022,rs4699701,rs2304297,rs17187262,rs7683704,rs1156361,rs10207975,rs2226102,rs7242601,rs6863978,rs2268322,rs10758683,rs55937626,rs2856661,rs3743091,rs114894389,rs7582707,rs28534575,rs11084020,rs56333627,rs115774991,rs114464483,rs57262148,rs4940742,rs7590340,rs11887395,rs112270518,rs9410969,rs10043338,rs79071212,rs10774681,rs4911257,rs2542528,rs9550156,rs1889899,rs1990753,rs55871624,rs1131816,rs10770068,rs74712532,rs12036135,rs7331110,rs17408276,rs56354312,rs208079,rs73114195,rs1242764,rs838512,rs11219505,rs764604,rs2421770,rs73127087,rs2889703,rs10859023,rs12151282,rs118046324,rs296680,rs12904234,rs2393960,rs7186921,rs2072701,rs12594391,rs77767290,rs4510823,rs7615230,rs638585,rs1147695,rs7556480,rs10882096,rs3859172,rs10812465,rs7279022,rs2670716,rs11646653,rs115386319,rs77442183,rs1631685,rs1413780,rs4821565,rs7676892,rs2018002,rs117756156,rs17259493,rs77557761,rs10790666,rs33935225,rs75406471,rs74147505,rs9655493,rs12888256,rs12667323,rs2607238,rs2070113,rs3133648,rs7828366,rs838526,rs4992357,rs10255598,rs2010881,rs72620820,rs2303572,rs3773472,rs55910185,rs11634351,rs6709497,rs3812616,rs6597518,rs12760073,rs6894038,rs1061731,rs7507090,rs637137,rs3773470,rs12977172,rs2403221,rs1859329,rs56031625,rs7237244,rs35331620,rs2887631,rs10109429,rs1487022,rs12440014,rs67224967,rs13065073,rs57215902,rs56171930,rs12795941,rs2979133,rs2502610,rs10165298,rs9549543,rs13001585,rs387808,rs10859020,rs11570094,rs12593950,rs4881426,rs7825907,rs7111729,rs4571572,rs3805104,rs7087111,rs75083818,rs11632102,rs9607398,rs1147857,rs1652002,rs684513,rs532574,rs5756401,rs78382996,rs12985344,rs12050661,rs77184517,rs76415224,rs13017772,rs10790668,rs2269899,rs4620720,rs7113729,rs11649091,rs8191542,rs713171,rs3763789,rs28501554,rs2075943,rs1474738,rs16849898,rs1517032,rs11123155,rs7012866,rs9894464,rs6506076,rs2495225,rs2287267,rs2424915,rs2515394,rs77989629,rs60920266,rs62107065,rs12887943,rs10835197,rs1035246,rs17187283,rs8191589,rs494611,rs16834030,rs55704209,rs79975758,rs2032863,rs35624992,rs7223842,rs11105748,rs11601173,rs10761103,rs2450558,rs76260062,rs74145928,rs2075725,rs10419205,rs11160371,rs4800488,rs61467945,rs10085904,rs25668,rs2304439,rs12914694,rs61992606,rs8069702,rs7556457,rs7230879,rs13385430,rs10146571,rs117629678,rs13185451,rs7223733,rs7658118,rs2170311,rs2271566,rs734287,rs76039769,rs11134672,rs10512775,rs7131789,rs79433641,rs8191598,rs73467215,rs1023015,rs62117031,rs76739762,rs34798300,rs34887423,rs7181245,rs1833597,rs77267911,rs4868059,rs12912673,rs11030030,rs7649367,rs41957,rs7602186,rs6997909,rs62010327,rs1570474,rs9607397,rs17259583,rs11056403,rs11697940,rs77705563,rs3099407,rs12457619,rs1859331,rs13373754,rs13194997,rs4800162,rs4868018,rs12448902,rs11770353,rs11636605,rs2747525,rs12913173,rs116075029,rs66723559,rs34839,rs885769,rs4802091,rs2616812,rs11674618,rs28498264,rs1726824,rs75033275,rs4867628,rs17595424,rs10742178,rs59301467,rs7718387,rs2252007,rs4243084,rs2036534,rs17472227,rs2056407,rs905468,rs73225393,rs66511710,rs6141832,rs6729018,rs62036658,rs13280604,rs12052092,rs6740724,rs4668911,rs40831,rs16953819,rs7505606,rs4800169,rs2353512,rs9637853,rs6508002,rs4381605,rs74145998,rs13022830,rs1027841,rs1497129,rs7909380,rs72656181,rs3937434,rs66951531,rs11636131,rs9326098,rs35902101,rs6894316,rs6708288,rs73877726,rs6773030,rs10092190,rs75309380,rs728322,rs3732728,rs62010794,rs9788682,rs7198606,rs3743832,rs4788099,rs10037670,rs79792807,rs7072747,rs1003522,rs16873932,rs36120511,rs12910978,rs7797855,rs111517520,rs6567002,rs6765451,rs9313520,rs56358680,rs11633178,rs2287786,rs3816916,rs4838847,rs78148687,rs1409056,rs715616,rs10832177,rs3133645,rs12562165,rs74294211,rs35354883,rs10511775,rs2795001,rs78472911,rs2023753,rs187178,rs11861174,rs6869048,rs2795002,rs17115490,rs60148749,rs74527416,rs7735245,rs11747859,rs6489880,rs35168764,rs231976,rs10425359,rs11039200,rs6468663,rs9577803,rs7397685,rs758642,rs56030824,rs7156355,rs6484179,rs31566,rs2111844,rs56021749,rs2542506,rs117484453,rs12441998,rs208064,rs1293744,rs4880724,rs2604910,rs75632789,rs11746858,rs151179,rs73129117,rs2515401,rs889131,rs6507720,rs62013185,rs5750338,rs625735,rs7092156,rs4878507,rs4742868,rs593920,rs4238033,rs41950,rs9926522,rs1968751,rs41951,rs1788158,rs12901971,rs7824155,rs3743077,rs79225714,rs2542513,rs9550164,rs6942513,rs7607231,rs80155944,rs76826387,rs41946,rs78332053,rs34067845,rs73028250,rs3821639,rs950776,rs3026762,rs10193326,rs11129773,rs12898323,rs240704,rs12915428,rs2472188,rs6445115,rs2188654,rs2968204,rs1986279,rs35184771,rs1108988,rs7662987,rs75456054,rs117604948,rs115537279,rs7566794,rs25899,rs2273689,rs3933492,rs2280061,rs61842492,rs7132908,rs138227,rs12057080,rs7575720,rs9577806,rs10202998,rs4803369,rs17134533,rs4820262,rs4787458,rs35638500,rs2251872,rs4927594,rs961176,rs2236273,rs29939,rs8043227,rs12537795,rs9643891,rs7602387,rs2650980,rs114584665,rs2463245,rs11151967,rs12448512,rs11117274,rs6746013,rs11066468,rs947422,rs11154777,rs2285220,rs72620819,rs17080429,rs7359276,rs114549620,rs1495706,rs12663838,rs12884458,rs1014554,rs4239882,rs10421447,rs11011239,rs507217,rs17115256,rs2938674,rs1807546,rs11928472,rs4843650,rs12692261,rs12798346,rs11852372,rs76935839,rs8071958,rs56977006,rs7185073,rs57064725,rs7782110,rs3825576,rs555649,rs115628106,rs11042002,rs59639671,rs881634,rs73369548,rs10434219,rs4752999,rs6753675,rs4598478,rs7208408,rs11150184,rs7091995,rs35797027,rs6722022,rs12091191,rs2251876,rs57104699,rs6141814,rs1652348,rs10460041,rs13403149,rs4788073,rs66777881,rs2241615,rs6694797,rs3176926,rs12665277,rs2279011,rs2153827,rs11158827,rs58671738,rs2287893,rs77499790,rs76669111,rs9549534,rs7683802,rs62382294,rs1574351,rs1990755,rs29938,rs1894709,rs12627907,rs3750571,rs2230660,rs208078,rs11245496,rs11105745,rs9710962,rs4391399,rs8089445,rs11889160,rs10788126,rs115235545,rs2836822,rs117600605,rs12418852,rs8068750,rs7944119,rs77609501,rs7251570,rs4788083,rs17114242,rs74611315,rs10225119,rs61737565,rs11676198,rs73057218,rs9304703,rs12678371,rs227416,rs138229,rs72793818,rs76035350,rs7321448,rs4525665,rs116437537,rs4801833,rs6545776,rs12626971,rs7182642,rs208101,rs2075941,rs1021070,rs11815997,rs7738964,rs3733829,rs72668476,rs2075724,rs4887084,rs9905016,rs7181447,rs1917810,rs11547772,rs11101951,rs7977345,rs1530550,rs115285606,rs74145927,rs6585666,rs2895072,rs11209943,rs62036617,rs1832007,rs10782495,rs10859022,rs2542523,rs9947098,rs2225694,rs76274128,rs56871315,rs924840,rs79407989,rs2285216,rs4301238,rs7223680,rs1809415,rs12906284,rs79504871,rs6685190,rs6452953,rs1967554,rs60732724,rs79695743,rs71407299,rs77289652,rs7768555,rs11598824,rs3750568,rs34817887,rs3812617,rs74786238,rs6597519,rs4940418,rs7949017,rs986198,rs116779098,rs1652727,rs4923456,rs16849793,rs2982847,rs4461039,rs75223378,rs3134166,rs75457170,rs25898,rs5022780,rs35988447,rs11639347,rs10775200,rs10071274,rs5029904,rs9546563,rs1570475,rs7901496,rs3828465,rs10838724,rs11921556,rs4936920,rs16920607,rs2588992,rs11594448,rs2008514,rs61842467,rs62107992,rs17308341,rs7934396,rs8192478,rs57264696,rs74990643,rs111384198,rs4752845,rs13024104,rs7600317,rs215607,rs11187114,rs7911101,rs9408629,rs16849867,rs1394090,rs74145926,rs4935881,rs2298688,rs2032692,rs80257253,rs3208835,rs75580996,rs7627408,rs59686685,rs7932687,rs117986283,rs4940749,rs6666739,rs12632806,rs7107539,rs2499862,rs76789970,rs1801272,rs569385,rs12579002,rs7498665,rs79636876,rs181206,rs2921010,rs9303474,rs76653504,rs901364,rs856608,rs56199300,rs8055197,rs4805439,rs5029620,rs11634450,rs937392,rs987052,rs77364195,rs2296055,rs296683,rs7785157,rs35583595,rs10475952,rs13397218,rs34690258,rs79913558,rs113927489,rs12893425,rs7047157,rs6790630,rs39481,rs9577802,rs13081675,rs3101336,rs10166429,rs56400411,rs60647527,rs11689269,rs4905558,rs1504550,rs2424920,rs12665616,rs10746504,rs1997304,rs4821561,rs1941513,rs11167186,rs709047,rs6058893,rs3813740,rs2071214,rs823244,rs4940750,rs77306082,rs1800863,rs117576881,rs2515402,rs11778878,rs78776444,rs12914385,rs12490216,rs1855350,rs1436138,rs79802316,rs34835,rs10991722,rs755555,rs73127099,rs954144,rs13066717,rs58067943,rs12903203,rs13398393,rs4699699,rs1580498,rs12907519,rs1931679,rs1117254,rs7112153,rs35031105,rs9906228,rs11607981,rs4400127,rs76830757,rs79320721,rs1667643,rs7185232,rs3099401,rs2216659,rs16969920,rs77410185,rs7596435,rs6745922,rs7587665,rs11636753,rs581045,rs882128,rs35123590,rs10774671,rs4905555,rs7526063,rs7163204,rs115139091,rs515591,rs12571932,rs3099412,rs520313,rs2644898,rs10848580,rs389633,rs5019794,rs1024871,rs11833142,rs151301,rs6537547,rs28729187,rs77389451,rs1316971,rs1564499,rs11039390,rs13007310,rs2077031,rs6073143,rs4242161,rs13400108,rs838513,rs12995845,rs2463241,rs2072713,rs35903867,rs9365967,rs16882297,rs17363630,rs4710999,rs7086209,rs7307,rs10848581,rs56276142,rs311893,rs78083769,rs7249044,rs61753115,rs2315836,rs2807946,rs20598,rs17114235,rs7120333,rs4752476,rs472054,rs10871767,rs7114039,rs3103703,rs72620818,rs115998637,rs4848197,rs73564685,rs10761102,rs6758246,rs930891,rs17054320,rs10203007,rs10228155,rs4668898,rs115521617,rs10955192,rs11639166,rs7505285,rs2945851,rs72733527,rs4756208,rs10818641,rs79787210,rs2890488,rs9653380,rs608233,rs296684,rs60141528,rs3746386,rs3825844,rs10257181,rs10735079,rs329476,rs2276664,rs1859330,rs4396685,rs17472557,rs12448419,rs79830964,rs7076044,rs10202957,rs58609749,rs2904228,rs35508045,rs938682,rs2271749,rs1190587,rs76551580,rs7235445,rs1541646,rs6431698,rs2588993,rs57953392,rs11165677,rs3105179,rs12457261,rs10269223,rs75580999,rs757405,rs55927797,rs10109864,rs6057647,rs1788157,rs75341503,rs1030523,rs11033052,rs35882866,rs4676776,rs3755334,rs6679303,rs77617310,rs615470,rs7773620,rs59133824,rs17050782,rs1108989,rs11134673,rs7460625,rs12599552,rs9908927,rs4908641,rs11637630,rs10743051,rs3102877,rs7599658,rs79873152,rs2411453,rs1545166,rs2441375,rs12286,rs78625173,rs55732163,rs1803037,rs2076,rs10899828,rs8086910,rs10950212,rs12496013,rs1570989,rs56103249,rs2930969,rs74506206,rs4821568,rs41947,rs7103273,rs11786424,rs3813572,rs285205,rs4911256,rs1457692,rs114430544,rs6999263,rs36069416,rs10913469,rs17399232,rs11746981,rs84504,rs1041939,rs1040554,rs4887088,rs115878499,rs9886333,rs75820128,rs4907726,rs11681344,rs7299132,rs74827320,rs7818037,rs41304149,rs4366683,rs2387112,rs11904640,rs11030029,rs11680044,rs7337422,rs7213085,rs116502920,rs6058869,rs41954,rs2274303,rs10769872,rs12320285,rs1585290,rs1023766,rs75938423,rs4740174,rs10489790,rs2380657,rs59530965,rs60209245,rs7713741,rs72733528,rs13424541,rs34647598,rs10851907,rs1374263,rs767624,rs10170568,rs1574228,rs28574858,rs2829742,rs6265,rs28511883,rs16834007,rs12446550,rs1573051,rs76662803,rs2644899,rs1726808,rs9946840,rs1531066,rs8082122,rs1321677,rs58897835,rs79258137,rs9408630,rs6580742,rs11023075,rs1825084,rs1924074,rs7606850,rs11642015,rs11134663,rs13006997,rs9921354,rs28668971,rs61854738,rs3888190,rs138240,rs9459642,rs3806931,rs2271015,rs57421385,rs1532289,rs9299012,rs3133657,rs113050428,rs74908776,rs8017410,rs1293764,rs2111456,rs7572131,rs3133649,rs16952780,rs242535,rs626645,rs180744,rs34496784,rs231977,rs10782060,rs76923107,rs35480484,rs4838549,rs7171578,rs3813565,rs7630372,rs10742803,rs11039412,rs10042534,rs7214385,rs116738793,rs73371518,rs12901300,rs7715402,rs34225855,rs35569094,rs77557609,rs9668896,rs111692029,rs57976846,rs9550146,rs37823,rs6459707,rs7167806,rs114405775,rs34172643,rs3814028,rs3102841,rs12034079,rs509325,rs12574474,rs4752873,rs10495385,rs35978445,rs4907537,rs62036624,rs9549547,rs59459154,rs8073637,rs7239575,rs9656260,rs285172,rs804292,rs4380901,rs2588972,rs6660718,rs35712364,rs78930893,rs12595538,rs7203115,rs6484311,rs13051745,rs71324489,rs11039265,rs9908001,rs2230532,rs56119998,rs556437,rs2920998,rs9931989,rs12907141,rs992472,rs55714084,rs1530802,rs72840990,rs1809409,rs10840047,rs16973976,rs1866520,rs11600581,rs6507716,rs4668910,rs4911105,rs7229481,rs10485500,rs1883102,rs1333469,rs3818462,rs11864750,rs16882302,rs115634737,rs4668901,rs12907169,rs10893210,rs1862238,rs10200346,rs77697233,rs4820261,rs12110065,rs13083670,rs16849804,rs1372047,rs529098,rs12441088,rs2402322,rs12593229,rs3088215,rs11685272,rs1317286,rs2287264,rs11041929,rs1941512,rs12882853,rs10853290,rs11861132,rs2515403,rs1873930,rs187354,rs41305947,rs3750567,rs13001923,rs11072766,rs10838704,rs4668446,rs838527,rs9973344,rs6597520,rs2064350,rs4343391,rs11542286,rs117781425,rs116295961,rs57728226,rs79633117,rs3825807,rs71448830,rs25897,rs2609502,rs11858230,rs6771903,rs17115197,rs12898346,rs2052439,rs60276590,rs6495309,rs296709,rs4371390,rs6507814,rs3738535,rs7684986,rs7139689,rs75757326,rs73639400,rs12888273,rs4453564,rs78945692,rs7544230,rs1024870,rs74145391,rs10280585,rs10153321,rs4006371,rs763356,rs838514,rs12574765,rs4305016,rs208100,rs56351858,rs12238083,rs11689153,rs61204066,rs11039307,rs2293580,rs3101457,rs58124311,rs62107991,rs7705465,rs826955,rs4247103,rs12192,rs9923598,rs12264845,rs77741025,rs4665736,rs2495222,rs2075911,rs29937,rs1504546,rs4735600,rs28626353,rs28491128,rs73024290,rs11639375,rs952216,rs812051,rs79831377,rs4676698,rs12591557,rs11117279,rs74753416,rs3123094,rs11857218,rs1816113,rs28480606,rs6489879,rs59264629,rs2293578,rs61148818,rs4489303,rs10257248,rs10788127,rs6745731,rs2384059,rs60079197,rs2515396,rs957201,rs16940425,rs74801173,rs74812368,rs4752857,rs1407519,rs11629637,rs8036102,rs116368002,rs1054032,rs1530551,rs2075940,rs1475559,rs2836823,rs10739911,rs9710889,rs242552,rs12787330,rs12799778,rs12916326,rs16834047,rs10456250,rs13417248,rs7620599,rs72842803,rs896079,rs3205718,rs1678623,rs10099186,rs9422541,rs16919829,rs10901075,rs115298515,rs4886571,rs13049774,rs62008174,rs151226,rs8092476,rs3103698,rs16834402,rs7507049,rs4740298,rs16941111,rs1890514,rs11041944,rs4451951,rs7678046,rs80127885,rs13132563,rs7244279,rs1994018,rs1866516,rs78976593,rs3180234,rs114896607,rs117303624,rs10767649,rs879048,rs36045869,rs9696872,rs10164574,rs3780261,rs12533111,rs1042589,rs3127226,rs3738549,rs55676755,rs7225672,rs9550158,rs34577742,rs3773469,rs16907041,rs9632487,rs7747776,rs78267724,rs13076468,rs71563797,rs113134267,rs11891724,rs28695518,rs7105851,rs11134647,rs1541665,rs6479320,rs12916999,rs74146331,rs28772958,rs28403629,rs2059180,rs75711359,rs10114193,rs2111449,rs55828312,rs10063890,rs4835023,rs11713836,rs78808269,rs7410682,rs1542321,rs1013443,rs955998,rs3781624,rs12626328,rs6461614,rs2075551,rs6735633,rs8064899,rs114099309,rs16918322,rs7177143,rs73007968,rs9410963,rs2510344,rs4870821,rs12287643,rs12916648,rs78883056,rs7590458,rs2011197,rs35779629,rs2510202,rs10203196,rs28668079,rs10840051,rs953285,rs8057839,rs8034658,rs3815178,rs11855733,rs34758072,rs9788721,rs11837040,rs61750868,rs4906178,rs133405,rs11558455,rs11039219,rs7236271,rs6087990,rs74346873,rs1891263,rs6119958,rs8070258,rs40222,rs9905255,rs16947838,rs13410044,rs6504234,rs3860763,rs6087420,rs116121263,rs2921387,rs743590,rs11219522,rs9646303,rs853853,rs17198978,rs9303473,rs4887083,rs10893211,rs7094236,rs9947866,rs184032,rs3732234,rs8078621,rs78438328,rs3101337,rs806106,rs9581866,rs1424233,rs6728350,rs2002854,rs4887063,rs1024890,rs28610385,rs11030084,rs17104688,rs74145925,rs9577801,rs11631955,rs6813085,rs11860827,rs1056104,rs838520,rs536850,rs1667642,rs74159991,rs71541945,rs7955267,rs73113088,rs13185893,rs6058892,rs111473904,rs4940748,rs16834475,rs11674824,rs17080426,rs3768161,rs2869887,rs1201783,rs1788156,rs4911259,rs76727552,rs3102878,rs72923938,rs240702,rs1045732,rs826960,rs56315283,rs11684001,rs4834708,rs2915439,rs908078,rs13054520,rs2424907,rs3180235,rs56387259,rs311914,rs56100867,rs713172,rs2305150,rs10046499,rs11650900,rs2119460,rs9550143,rs58688187,rs215608,rs6661946,rs10859025,rs1786045,rs181204,rs3123091,rs7076948,rs7048821,rs2542508,rs7032584,rs41948,rs2999274,rs16833972,rs1574352,rs3813571,rs74375784,rs1862237,rs115163637,rs17134531,rs41953,rs4742226,rs117103706,rs12596320,rs11862527,rs7092548,rs9323954,rs12446589,rs2999271,rs2463240,rs7003870,rs6119279,rs3793798,rs111322976,rs115622525,rs8093035,rs4911255,rs28730605,rs78498506,rs6474414,rs2393938,rs11837641,rs112639733,rs73350416,rs4907724,rs6651157,rs34128973,rs75445692,rs3128341,rs8071264,rs8055982,rs76656738,rs13417550,rs4244804,rs1847530,rs10754827,rs62031607,rs35858034,rs3805103,rs7173267,rs11672227,rs59099419,rs4344281,rs7179270,rs4668899,rs3744407,rs9546562,rs9939607,rs9833354,rs7140,rs59323245,rs17427389,rs9579086,rs11248407,rs17141125,rs76378235,rs12796102,rs76787057,rs10202600,rs6508960,rs4286697,rs12910289,rs73548851,rs296686,rs117310669,rs2146506,rs10893170,rs7082291,rs8080870,rs4149394,rs7929900,rs311894,rs4239558,rs4800520,rs12665365,rs73030195,rs17585293,rs7040388,rs6778702,rs7023669,rs4752832,rs6431699,rs77714023,rs2315837,rs72658011,rs4880722,rs9607392,rs73127097,rs12890357,rs6664840,rs10475962,rs180743,rs1569686,rs481134,rs72625801,rs950063,rs78251573,rs2277554,rs8058676,rs78231476,rs2421766,rs7541944,rs2298877,rs2075942,rs2879364,rs5019044,rs11120937,rs12692274,rs10760398,rs311892,rs4843653,rs11631180,rs6504242,rs1533380,rs11030099,rs1951311,rs11893272,rs76468500,rs117947621,rs75771575,rs12587063,rs73114429,rs3105178,rs13048142,rs4886584,rs4821567,rs2272515,rs10767654,rs977794,rs74623856,rs10203419,rs1618725,rs7694170,rs17040887,rs78520371,rs196052,rs2296535,rs6760842,rs28480369,rs7853089,rs12325113,rs2435307,rs9319366,rs11161479,rs2055593,rs11105746,rs2445828,rs11665867,rs2588971,rs297768,rs4852784,rs4845828,rs56242514,rs37824,rs4140715,rs7845663,rs2424921,rs11676730,rs76828280,rs62036621,rs11902128,rs6037678,rs16833979,rs9549548,rs77960250,rs55900452,rs12146565,rs490340,rs7935708,rs12455940,rs2339174,rs3765687,rs118176037,rs16947871,rs7183604,rs73142930,rs17080407,rs3857983,rs73551541,rs12899351,rs6997225,rs1557866,rs75229687,rs1474723,rs11694485,rs1495328,rs10779682,rs442143,rs7921281,rs7947332,rs72840993,rs7231860,rs1809420,rs11886117,rs75830521,rs12989106,rs1338565,rs12038318,rs3098716,rs2441376,rs11693457,rs10411195,rs40837,rs34066814,rs12372394,rs79210737,rs535534,rs10462999,rs12906951,rs4767045,rs12966114,rs1374262,rs17588,rs56404918,rs958875,rs78957675,rs4881425,rs78585347,rs9950463,rs17401012,rs12954357,rs1825083,rs11823126,rs4006372,rs10929374,rs3134171,rs4970996,rs12455172,rs116746600,rs78036448,rs7874549,rs1258144,rs28661610,rs2867926,rs4788070,rs10985557,rs3133658,rs4396684,rs74014814,rs4905078,rs77846643,rs11638830,rs9920506,rs2872315,rs73285294,rs1288634,rs7796322,rs4339945,rs6455602,rs112331818,rs10851906,rs16947947,rs2901954,rs6073142,rs242536,rs6141836,rs12562226,rs767107,rs6749375,rs16834519,rs17033780,rs71519599,rs6693567,rs612674,rs4887074,rs28401552,rs7551758,rs296681,rs684663,rs7708782,rs153106,rs311925,rs55792032,rs1422158,rs16833940,rs11639049,rs35142762,rs1997797,rs6455601,rs71480157,rs12916801,rs60122939,rs116818771,rs11925420,rs62535726,rs11585368,rs2196128,rs3755335,rs271342,rs10216107,rs9837190,rs7904463,rs17407257,rs3813564,rs3813739,rs10416399,rs11661734,rs11864107,rs729675,rs2420894,rs72620817,rs34230257,rs11965495,rs13374887,rs76820338,rs2424922,rs7077418,rs13030859,rs10211222,rs7164665,rs3843043,rs2869566,rs1558901,rs2300876,rs2277545,rs892413,rs67922847,rs8025429,rs80077775,rs16833956,rs10108338,rs7181405,rs1040555,rs4838547,rs76490485,rs2413435,rs1424234,rs7546120,rs7783307,rs7089935,rs17080410,rs2296534,rs35397478,rs116564669,rs4336840,rs36146269,rs1374286,rs2670711,rs12156163,rs7097673,rs3792579,rs73119857,rs943521,rs16834025,rs7796148,rs11632604,rs2896241,rs57184074,rs2065576,rs59491131,rs74329661,rs41288614,rs11917099,rs9581853,rs9653414,rs11676272,rs1242762,rs4800495,rs3954894,rs1574227,rs10149107,rs11986595,rs1825085,rs59178061,rs11992803,rs487654,rs60573176,rs34490490,rs9607395,rs2393958,rs242597,rs10178648,rs607125,rs29943,rs116447369,rs56051501,rs77152076,rs58514314,rs16833893,rs73430668,rs8034191,rs2053979,rs7142559,rs16834013,rs73114154,rs11083571,rs10007099,rs9902065,rs208098,rs6749219,rs72670300,rs73028248,rs2424905,rs12915652,rs3019295,rs17114247,rs2075550,rs11238441,rs1072003,rs4133515,rs10871766,rs4881423,rs6887850,rs4740851,rs17134585,rs10857526,rs9550148,rs2058869,rs83995,rs4752856,rs4742225,rs28730640,rs4658419,rs74575465,rs1951312,rs3813570,rs114511729,rs3769753,rs12692264,rs9303475,rs6578932,rs4800521,rs4740175,rs74788723,rs9422540,rs9929235,rs75055770,rs10514465,rs2235760,rs7595512,rs78686304,rs10840060,rs116389769,rs8049439,rs58057291,rs10774684,rs114990200,rs4788074,rs1363713,rs4594348,rs1274596,rs56369405,rs10181148,rs12899135,rs1069980,rs11219521,rs10818643,rs12907425,rs114006023,rs4149389,rs7078691,rs75724608,rs12902294,rs35728263,rs17136048,rs7070862,rs1804020,rs1363839,rs3860764,rs4243773,rs416815,rs2869565,rs12576763,rs735991,rs11121921,rs117740268,rs311889,rs663129,rs62034318,rs7188903,rs6141830,rs6765272,rs4911108,rs13014906,rs3766694,rs115136622,rs4911254,rs10225923,rs6442504,rs7701760,rs6664817,rs2319974,rs11632720,rs571312,rs7425203,rs492044,rs6687973,rs3101458,rs11072799,rs112769931,rs4878508,rs72670298,rs9287620,rs76228520,rs4072402,rs1673019,rs10076811,rs13383758,rs7108907,rs35212593,rs7910648,rs910083,rs111395892,rs10153413,rs76097728,rs692780,rs7082695,rs11642449,rs72711957,rs4907725,rs2289921,rs10882085,rs7577512,rs12434466,rs8061590,rs2285219,rs12101270,rs10744791,rs410488,rs3737234,rs7254192,rs16897473,rs9314774,rs57672192,rs114009238,rs4131072,rs9617102,rs13097755,rs2046725,rs2215914,rs9577771,rs115627915,rs13070508,rs10261104,rs35728822,rs1317164,rs12327049,rs4650716,rs2276677,rs4911260,rs4299116,rs12598931,rs13392164,rs71488648,rs77582577,rs10188260,rs1298062,rs77714205,rs883058,rs12903285,rs8053,rs10172344,rs79563311,rs2925630,rs74827952,rs117791563,rs7748857,rs10059246,rs3743057,rs6468665,rs3805106,rs998382,rs1965073,rs73127092,rs13397663,rs74968977,rs9635290,rs76629768,rs3744409,rs754536,rs528301,rs1901252,rs13311,rs59698991,rs2311554,rs6565300,rs76792063,rs1673018,rs6466647,rs7086537,rs8092917,rs10813890,rs9424976,rs8060365,rs78382461,rs7714577,rs72778430,rs6716384,rs4881424,rs62036622,rs2242250,rs59135666,rs28506855,rs77288847,rs12547849,rs10190876,rs838515,rs11219502,rs9643853,rs2545757,rs77698529,rs9369032,rs17707300,rs6733847,rs9577820,rs8068311,rs75920811,rs76663089,rs2265628,rs3743963,rs112523714,rs10120865,rs12986371,rs59756524,rs7182583,rs10179754,rs75273069,rs6565259,rs2153738,rs12057030,rs4368819,rs9932549,rs7214692,rs66499347,rs73369545,rs1862548,rs1317149,rs12417017,rs2273865,rs77487352,rs7074319,rs9550159,rs62117032,rs6484178,rs6760888,rs10254689,rs7169584,rs10743119,rs2161216,rs6437740,rs2445841,rs11161478,rs11167185,rs1976007,rs14810,rs79646394,rs77776078,rs2856650,rs57026087,rs6588415,rs28730595,rs17040878,rs75448782,rs6575334,rs2058900,rs10991728,rs7587257,rs7596951,rs10818642,rs73369551,rs3794096,rs12615819,rs116964164,rs12443881,rs7475281,rs7915227,rs11105750,rs11705450,rs4243774,rs10097383,rs4734420,rs1422978,rs13017859,rs7588148,rs12433177,rs62010332,rs10471012,rs10893184,rs9577800,rs7131998,rs10171071,rs4668921,rs1382803,rs1427463,rs11773983,rs8109848,rs12903129,rs56253541,rs4905557,rs1044153,rs10055216,rs12112697,rs13037496,rs992035,rs931794,rs2274304,rs6702707,rs1348255,rs4624929,rs2960578,rs7940536,rs72670297,rs7702285,rs2287266,rs76384106,rs2071305,rs2277546,rs76902009,rs1978371,rs2675635,rs149271,rs28538643,rs6431694,rs7505334,rs56186137,rs11123158,rs72620816,rs699771,rs10267938,rs6468668,rs3123093,rs2809925,rs1771016,rs4392794,rs58537274,rs9577821,rs7304487,rs12964689,rs7702103,rs856615,rs79344329,rs1421321,rs2289025,rs1530552,rs28438420,rs7605936,rs4668447,rs117390243,rs4579776,rs1516637,rs13016989,rs60841920,rs6752378,rs7567997,rs2515398,rs115806083,rs7500623,rs35361454,rs6058891,rs7549792,rs57299337,rs10495379,rs2303575,rs9284981,rs114776470,rs352751,rs29944,rs10182181,rs12798028,rs7100158,rs1831977,rs554588,rs8023822,rs71563796,rs2305797,rs3127229,rs28372869,rs7832639,rs8051989,rs658106,rs10275021,rs114490662,rs2303860,rs6484307,rs7893332,rs3750572,rs7234958,rs61924895,rs6141827,rs2268986,rs10820825,rs1051730,rs12711639,rs755553,rs62535727,rs11247044,rs7011067,rs14031,rs73113087,rs13096973,rs55935157,rs11187007,rs111416177,rs2384057,rs73057219,rs1990754,rs13081694,rs2925629,rs16849858,rs4905553,rs12708776,rs9635135,rs10063683,rs2010389,rs112149738,rs115404610,rs57910820,rs7192056,rs7906894,rs10865015,rs72731351,rs4270096,rs3849714,rs293138,rs4909502,rs12902493,rs11948056,rs60148197,rs17178655,rs10123732,rs62048402,rs7475279,rs11670669,rs7741311,rs8069428,rs7824614,rs9968699,rs10468563,rs16834015,rs138232,rs77503049,rs1055381,rs34270511,rs73465003,rs1990775,rs4788102,rs151174,rs1820025,rs40815,rs11664076,rs61400757,rs114745419,rs77307863,rs6733647,rs60991032,rs11199607,rs4802104,rs57166100,rs40836,rs40834,rs12595350,rs9635138,rs113334868,rs4560672,rs4767044,rs7812298,rs78213046,rs7504922,rs78835362,rs59989824,rs7177699,rs9349054,rs58747753,rs1987472,rs4461636,rs732385,rs29942,rs10201564,rs7574879,rs1274604,rs12993042,rs58097051,rs1131476,rs10929376,rs7245595,rs149299,rs4776427,rs34419312,rs2896242,rs2393959,rs4339944,rs1298962,rs12433112,rs10760211,rs1996518,rs3026776,rs7581030,rs10857527,rs78527496,rs2300419,rs62034351,rs5756405,rs2424906,rs7297771,rs12599409,rs7980275,rs1990773,rs6489882,rs10512502,rs10112186,rs76498480,rs4424574,rs10489326,rs2287263,rs956598,rs7163730,rs17114228,rs11676115,rs6712333,rs12230372,rs1139224,rs27427,rs7893169,rs73551526,rs7027577,rs56041414,rs6751994,rs13118409,rs11620265,rs6088008,rs1668174,rs2230661,rs12677357,rs1125534,rs4734419,rs11625871,rs17399774,rs2607414,rs4140714,rs17054318,rs4881422,rs11665082,rs2339173,rs1908162,rs1900273,rs6484776,rs1015424,rs56354901,rs4668900,rs3754246,rs242028,rs4258332,rs74919892,rs10985555,rs6578968,rs11039212,rs769435,rs3006379,rs4887072,rs4867636,rs2873465,rs1504545,rs12905740,rs1497128,rs1293765,rs6504232,rs1055233,rs11852830,rs4838548,rs73140130,rs12713748,rs6073152,rs1293745,rs910084,rs2660,rs1009145,rs13407913,rs3805105,rs56057809,rs3134169,rs67332874,rs4293480,rs9314773,rs1030524,rs4073568,rs6679305,rs8062405,rs4843652,rs2670719,rs2279619,rs76197780,rs78497227,rs2052437,rs62239291,rs2899276,rs71324491,rs12903542,rs9550139,rs77653188,rs4800526,rs57440424,rs2217732,rs6925772,rs12576762,rs7316865,rs1786302,rs12718983,rs114150025,rs4838393,rs12232702,rs10888740,rs113934061,rs37825,rs10250285,rs1528622,rs948433,rs78087823,rs4308568,rs56007453,rs1889459,rs16834549,rs1995662,rs76341666,rs36007872,rs111732524,rs3219123,rs12563333,rs9902418,rs11547373,rs3006380,rs10158416,rs9897606,rs75050878,rs78346678,rs6872337,rs1673020,rs1568431,rs494459,rs28446446,rs59489940,rs74649513,rs74363289,rs947425,rs6740183,rs4583564,rs930890,rs1057246,rs12312583,rs12149709,rs5769209,rs3098709,rs7898250,rs6578931,rs866788,rs7079328,rs7751659,rs9961487,rs9387562,rs73375122,rs34664138,rs114853635,rs10859019,rs2419078,rs17123658,rs543138,rs78213270,rs10445707,rs11120935,rs35712350,rs12562172,rs1862239,rs67426328,rs7141028,rs7909379,rs67928326,rs4800522,rs1274685,rs6442505,rs891386,rs10051071,rs935052,rs60818033,rs6119284,rs10222232,rs4800493,rs3020805,rs9410966,rs10758168,rs2842586,rs2058868,rs676538</t>
  </si>
  <si>
    <t>ENSG00000182319.5,ENSG00000166159.6,ENSG00000111961.12,ENSG00000143382.9,ENSG00000106686.12,CATG00000005551.1,ENSG00000172247.3,ENSG00000247746.4,ENSG00000236404.4,CATG00000054135.1,ENSG00000198610.6,ENSG00000169762.12,CATG00000066713.1,ENSG00000271557.1,ENSG00000165923.11,ENSG00000187145.10,ENSG00000090905.13,ENSG00000254372.1,CATG00000062688.1,CATG00000025376.1,ENSG00000136574.13,CATG00000048939.1,CATG00000028654.1,ENSG00000232650.1,ENSG00000109881.12,CATG00000103353.1,ENSG00000100427.11,CATG00000002237.1,ENSG00000254261.1,ENSG00000260796.1,ENSG00000261067.2,CATG00000096951.1,ENSG00000135472.4,ENSG00000184635.9,ENSG00000149177.8,CATG00000054460.1,ENSG00000134533.2,ENSG00000101057.11,CATG00000015547.1,ENSG00000166426.7,ENSG00000254154.4,CATG00000104018.1,ENSG00000198915.7,ENSG00000149187.13,ENSG00000106852.11,CATG00000108916.1,CATG00000002254.1,ENSG00000122033.10,CATG00000085011.1,ENSG00000110367.7,ENSG00000173728.6,ENSG00000088305.14,ENSG00000163125.11,CATG00000058556.1,ENSG00000259439.1,CATG00000075695.1,ENSG00000130038.5,ENSG00000136378.10,ENSG00000215529.8,ENSG00000107742.8,ENSG00000155974.7,CATG00000028655.1,ENSG00000136696.6,ENSG00000131446.11,CATG00000040747.1,ENSG00000265817.1,ENSG00000154143.2,ENSG00000196990.4,ENSG00000245573.3,ENSG00000177398.14,ENSG00000236307.2,CATG00000053458.1,ENSG00000170624.9,CATG00000075693.1,ENSG00000148498.11,ENSG00000256612.3,CATG00000023745.1,CATG00000037049.1,CATG00000040729.1,ENSG00000253704.1,ENSG00000164024.7,ENSG00000234226.4,CATG00000029301.1,ENSG00000153015.11,CATG00000097857.1,CATG00000049641.1,ENSG00000075420.8,CATG00000080043.1,ENSG00000158321.11,ENSG00000107104.14,CATG00000057022.1,ENSG00000258890.2,ENSG00000141668.5,CATG00000109807.1,ENSG00000023902.9,ENSG00000111335.8,ENSG00000267419.1,ENSG00000237118.2,CATG00000001816.1,ENSG00000224413.1,ENSG00000169826.6,ENSG00000176476.4,CATG00000090461.1,CATG00000039006.1,ENSG00000169213.6,ENSG00000265752.2,ENSG00000075292.14,ENSG00000136697.8,CATG00000047374.1,CATG00000008872.1,ENSG00000181744.4,CATG00000100937.1,ENSG00000262621.2,ENSG00000120278.10,ENSG00000253948.1,ENSG00000167578.12,ENSG00000154065.12,ENSG00000105877.13,ENSG00000184640.13,ENSG00000163428.3,ENSG00000136695.10,ENSG00000081665.9,ENSG00000130948.5,ENSG00000183287.9,ENSG00000077522.8,ENSG00000153936.12,CATG00000058438.1,ENSG00000197408.4,CATG00000017658.1,ENSG00000263244.1,ENSG00000197275.8,CATG00000034672.1,CATG00000054609.1,CATG00000073438.1,ENSG00000164944.7,CATG00000035913.1,ENSG00000077312.4,CATG00000100133.1,CATG00000029009.1,ENSG00000226115.1,ENSG00000272168.1,ENSG00000144191.7,CATG00000062689.1,ENSG00000226403.1,ENSG00000236502.1,ENSG00000233643.2,ENSG00000256771.2,ENSG00000259347.1,ENSG00000053747.11,ENSG00000237720.1,CATG00000101070.1,CATG00000058910.1,ENSG00000261832.1,ENSG00000260750.1,ENSG00000232283.1,ENSG00000188266.9,CATG00000000438.1,CATG00000021489.1,ENSG00000273058.1,ENSG00000260257.1,ENSG00000231529.1,ENSG00000162843.13,ENSG00000128534.3,ENSG00000268797.1,CATG00000097856.1,CATG00000016350.1,CATG00000027047.1,CATG00000004187.1,ENSG00000131409.8,CATG00000028953.1,ENSG00000169682.13,ENSG00000167751.8,ENSG00000113369.4,ENSG00000178952.4,ENSG00000188029.4,ENSG00000030066.9,ENSG00000140718.14,ENSG00000142156.10,ENSG00000050767.11,CATG00000093100.1,ENSG00000212766.5,CATG00000017547.1,ENSG00000124374.8,ENSG00000145832.8,ENSG00000231039.2,ENSG00000080823.17,ENSG00000264745.1,ENSG00000246273.2,CATG00000047720.1,ENSG00000078269.9,ENSG00000138160.4,ENSG00000267226.1,ENSG00000241572.1,ENSG00000168488.14,CATG00000028998.1,ENSG00000251102.1,ENSG00000133958.9,CATG00000026925.1,CATG00000015976.1,CATG00000037709.1,CATG00000040565.1,CATG00000095021.1,ENSG00000224660.1,CATG00000035322.1,ENSG00000080644.11,ENSG00000108826.11,CATG00000039685.1,CATG00000030035.1,ENSG00000131375.5,ENSG00000072110.9,ENSG00000140941.8,ENSG00000163131.6,CATG00000002261.1,ENSG00000248332.2,ENSG00000196296.9,ENSG00000143006.7,ENSG00000153107.7,ENSG00000203804.3,ENSG00000228126.1,ENSG00000145526.7,CATG00000026931.1,ENSG00000136631.8,ENSG00000108654.7,ENSG00000204764.8,ENSG00000221389.1,ENSG00000168234.8,ENSG00000176046.7,CATG00000050033.1,ENSG00000004660.10,ENSG00000257277.1,ENSG00000242613.1,ENSG00000086544.2,ENSG00000101452.10,ENSG00000154118.8,CATG00000033937.1,ENSG00000198542.9,ENSG00000164576.7,CATG00000015367.1,CATG00000012900.1,ENSG00000261303.1,ENSG00000105357.11,ENSG00000197272.2,ENSG00000185958.5,CATG00000005563.1,CATG00000076640.1,CATG00000118070.1,ENSG00000151612.11,ENSG00000172469.10,ENSG00000117971.7,ENSG00000116984.8,ENSG00000114439.14,ENSG00000198732.6,ENSG00000133121.16,ENSG00000226226.1,CATG00000056931.1,ENSG00000152268.8,CATG00000093626.1,ENSG00000136527.13,ENSG00000165916.4,CATG00000056036.1,ENSG00000227307.1,ENSG00000182836.5,ENSG00000267620.1,ENSG00000134107.4,CATG00000007311.1,ENSG00000102466.11,ENSG00000255346.5,ENSG00000205213.9,ENSG00000197165.6,ENSG00000154678.12,CATG00000089297.1,ENSG00000183346.6,CATG00000020196.1,ENSG00000166436.11,ENSG00000122390.13,ENSG00000106346.7,ENSG00000138294.9,ENSG00000182831.7,ENSG00000150471.11,ENSG00000115705.16,ENSG00000231704.1,ENSG00000197594.7,ENSG00000176953.6,CATG00000001804.1,ENSG00000015532.5,ENSG00000171517.5,ENSG00000119487.12,ENSG00000185787.10,ENSG00000106799.8,ENSG00000172260.9,ENSG00000152147.6,ENSG00000143384.8,ENSG00000267010.1,CATG00000007157.1,ENSG00000112182.10,ENSG00000268532.1,CATG00000108917.1,CATG00000036255.1,ENSG00000154328.11,ENSG00000267268.1,CATG00000054608.1,ENSG00000130413.11,ENSG00000146267.11,ENSG00000080824.14,ENSG00000175029.12,ENSG00000158258.11,ENSG00000058799.9,ENSG00000235831.2,ENSG00000073146.11,ENSG00000176697.14,ENSG00000170946.10,CATG00000043315.1,ENSG00000131370.11,ENSG00000163041.5,ENSG00000254366.2,ENSG00000142530.6,ENSG00000188603.12,ENSG00000258484.3,ENSG00000259222.1,CATG00000008128.1,CATG00000028653.1,ENSG00000194297.2,CATG00000075456.1,CATG00000078399.1,ENSG00000254621.1,CATG00000052335.1,ENSG00000161677.7,ENSG00000269888.1,ENSG00000243347.1,ENSG00000184730.6,ENSG00000227365.1,ENSG00000185069.2,ENSG00000196502.7,CATG00000098639.1,CATG00000020195.1,CATG00000034266.1,CATG00000109121.1,ENSG00000107263.14,ENSG00000123444.9,ENSG00000172175.8,CATG00000079114.1,CATG00000093644.1,ENSG00000147434.4,CATG00000041012.1,CATG00000054610.1,ENSG00000255422.1,ENSG00000120008.11,CATG00000009893.1,ENSG00000254456.1,CATG00000052051.1,ENSG00000151490.9,ENSG00000004948.9,ENSG00000157445.10,CATG00000054891.1,ENSG00000100284.16,ENSG00000141452.5,ENSG00000164649.15,ENSG00000095951.12,ENSG00000137808.12,ENSG00000148943.7,CATG00000106346.1,ENSG00000226455.1,ENSG00000071205.7,ENSG00000266566.1,ENSG00000103811.11,ENSG00000177455.7,ENSG00000110536.9,ENSG00000197894.6,CATG00000021461.1,CATG00000102296.1,CATG00000032105.1,ENSG00000261366.1,ENSG00000143420.13,ENSG00000155511.13,CATG00000025662.1,ENSG00000116977.14,ENSG00000185433.4,ENSG00000163430.5,ENSG00000236384.3,CATG00000106035.1,CATG00000118375.1,ENSG00000204653.5,ENSG00000261766.1,CATG00000025651.1,ENSG00000024048.6,ENSG00000168038.6,ENSG00000068784.8,ENSG00000223935.1,ENSG00000132549.14,ENSG00000142039.3,ENSG00000237721.1,CATG00000108914.1,ENSG00000100749.3,ENSG00000256525.2,ENSG00000115137.7,ENSG00000136381.8,CATG00000065894.1,ENSG00000269858.1,ENSG00000260661.1,ENSG00000116117.13,ENSG00000126216.8,ENSG00000104067.12,ENSG00000141458.8,ENSG00000256248.1,ENSG00000165731.13,ENSG00000228216.1,CATG00000034265.1,ENSG00000089685.10,ENSG00000169302.10,CATG00000044179.1,CATG00000101708.1,ENSG00000186184.11,ENSG00000268518.1,CATG00000057028.1,CATG00000053023.1,ENSG00000231121.2,ENSG00000133812.10,CATG00000078238.1,ENSG00000089127.8,ENSG00000066827.11,CATG00000002235.1,ENSG00000169372.8,CATG00000001493.1,ENSG00000122335.9,ENSG00000166446.10,CATG00000002239.1,CATG00000070396.1,CATG00000007301.1,CATG00000109985.1,ENSG00000182985.12,CATG00000026936.1,CATG00000005113.1,ENSG00000108854.11,ENSG00000163113.10,CATG00000007308.1,ENSG00000165917.5,CATG00000022044.1,ENSG00000149600.7,ENSG00000253966.1,CATG00000007304.1,ENSG00000196666.3,ENSG00000236493.1,CATG00000099949.1,ENSG00000166402.4,ENSG00000246820.2,ENSG00000105329.5,CATG00000001919.1,ENSG00000110436.7,ENSG00000267774.1,ENSG00000251642.1,ENSG00000106013.8,ENSG00000189221.5,ENSG00000253591.1,ENSG00000177548.8,ENSG00000172403.6,ENSG00000140090.13,ENSG00000115648.9,ENSG00000138031.10,ENSG00000227712.1,ENSG00000264584.1,CATG00000001101.1,ENSG00000161671.12,ENSG00000272047.1,ENSG00000153885.10,ENSG00000088888.13,ENSG00000151779.8,ENSG00000178764.6,ENSG00000233968.2,ENSG00000164920.5,ENSG00000167981.4,ENSG00000213307.4,CATG00000037669.1,CATG00000103357.1,ENSG00000041357.11,CATG00000052046.1,CATG00000039683.1,CATG00000075516.1,ENSG00000172995.12,ENSG00000253915.1,CATG00000095055.1,CATG00000012526.1,ENSG00000186442.6,ENSG00000260442.1,ENSG00000255197.1,ENSG00000185681.8,ENSG00000147432.2,ENSG00000226783.1,CATG00000063155.1,ENSG00000267301.1,CATG00000025648.1,ENSG00000235257.4,CATG00000014110.1,ENSG00000157483.4,ENSG00000268854.1,ENSG00000078618.15,ENSG00000256826.1,ENSG00000233994.2,ENSG00000101367.8,CATG00000000858.1,ENSG00000233622.1,ENSG00000114200.5,ENSG00000182132.8,CATG00000076629.1,ENSG00000262944.1,CATG00000099288.1,ENSG00000178188.10,ENSG00000196793.9,ENSG00000264455.1,CATG00000058505.1,ENSG00000165915.9,CATG00000041900.1,CATG00000013808.1,ENSG00000008256.11,ENSG00000143799.8,ENSG00000260876.1,ENSG00000104375.11,ENSG00000058335.11,ENSG00000162086.10,ENSG00000265467.1,CATG00000106348.1,CATG00000093683.1,ENSG00000079785.10,ENSG00000254862.1,CATG00000073686.1,ENSG00000143603.14,ENSG00000215421.5,ENSG00000240661.1,ENSG00000054611.9,ENSG00000110002.11,CATG00000057527.1,ENSG00000199366.1,CATG00000002249.1,ENSG00000101605.8,ENSG00000086967.9,CATG00000002256.1,CATG00000054136.1,ENSG00000178645.8,ENSG00000185404.12,ENSG00000245688.1,CATG00000017483.1,ENSG00000118292.4,ENSG00000058804.10,ENSG00000267272.1,ENSG00000235750.5,ENSG00000138083.3,ENSG00000213619.5,ENSG00000101052.8,CATG00000020063.1,ENSG00000121621.6,ENSG00000140948.7,CATG00000002240.1,ENSG00000213658.6,CATG00000099948.1,CATG00000004376.1,CATG00000066174.1,ENSG00000120341.14,ENSG00000171570.6,ENSG00000166405.10,ENSG00000145391.9,ENSG00000131773.9,ENSG00000166562.4,ENSG00000102452.11,ENSG00000268310.1,ENSG00000143457.6,CATG00000075493.1,ENSG00000245275.3,ENSG00000264247.1,CATG00000101711.1,ENSG00000132423.6,ENSG00000070748.13,ENSG00000140153.13,ENSG00000170959.10,ENSG00000183476.8,ENSG00000233009.1,ENSG00000134571.6,ENSG00000111331.8,ENSG00000066336.7,ENSG00000235888.1,ENSG00000116141.11,ENSG00000267581.1,CATG00000042135.1,CATG00000108238.1,ENSG00000224165.1,ENSG00000109919.5,CATG00000097858.1,CATG00000004001.1,CATG00000052047.1,ENSG00000236253.3,ENSG00000169684.9,ENSG00000176826.11,ENSG00000104723.16,ENSG00000164574.11,ENSG00000207804.1,ENSG00000196405.8,ENSG00000147799.7,ENSG00000198739.6,ENSG00000263327.2,ENSG00000224034.1,ENSG00000119912.11,ENSG00000251003.3,ENSG00000164674.11,ENSG00000255974.2,ENSG00000100368.9,ENSG00000014914.15,ENSG00000109920.8,ENSG00000131697.13,ENSG00000169604.15,CATG00000037059.1,ENSG00000119285.6</t>
  </si>
  <si>
    <t>20811658,23216389,23049750,20418888,22832964,18519826,23643383,24665060,22377092,19268276,18385739,20158304,19247474,19188921,20418890,22524403,23942779,20418889,22488850,22006218,17158188,23542338,18227835</t>
  </si>
  <si>
    <t>Smoking quantity,Smoking initiation,Behavioural disinhibition (generation interaction),Alcohol and nictotine co-dependence,Smoking behavior,Nicotine dependence,Nicotine smoking,Nicotine dependence (smoking),Nicotine use,Smoking cessation,Illicit drug use</t>
  </si>
  <si>
    <t>DOID:0060041</t>
  </si>
  <si>
    <t>autism spectrum disorder</t>
  </si>
  <si>
    <t>A pervasive developmental disorder that is a spectrum of psychological conditions. The disease has_symptom widespread abnormalities of social interactions and communication, has_symptom severely restricted interests and has_symptom highly repetitive behavior.</t>
  </si>
  <si>
    <t>rs10800756,rs9881468,rs3791568,rs2276824,rs80289781,rs1926037,rs1702292,rs11130314,rs17115213,rs859337,rs10800755,rs1892552,rs215000,rs12487591,rs60226615,rs7893473,rs1564824,rs7188458,rs3797822,rs488673,rs72583273,rs12665866,rs3797817,rs284857,rs2239951,rs13071584,rs9405533,rs115842294,rs17881215,rs9302952,rs11062170,rs6584757,rs6557227,rs2449113,rs7652191,rs4765904,rs4431050,rs11811315,rs3757437,rs2286800,rs2529090,rs12619195,rs4634961,rs10875120,rs6891206,rs12085094,rs11062157,rs2097662,rs10510760,rs3740397,rs2272154,rs11599868,rs11191425,rs3733041,rs13310638,rs35190087,rs6557229,rs4343926,rs4409766,rs13094414,rs4234258,rs72694079,rs62255362,rs4338361,rs2273656,rs26765,rs544098,rs3785408,rs214945,rs11191438,rs78821730,rs78020509,rs12530888,rs55943631,rs214954,rs555191,rs26760,rs4480407,rs7519691,rs11130308,rs262967,rs4130905,rs1078323,rs2606219,rs12139286,rs5020305,rs2076828,rs55852431,rs76309136,rs836490,rs561795,rs7799006,rs7085668,rs6945053,rs836548,rs10883836,rs2154402,rs250584,rs66513313,rs3824754,rs6908747,rs118080908,rs12162020,rs4460308,rs13068293,rs6584758,rs263037,rs2606225,rs250579,rs72696828,rs120962,rs6537825,rs7902804,rs4968006,rs263030,rs562812,rs116018728,rs921055,rs71393133,rs4900521,rs12924138,rs11074561,rs492904,rs1046778,rs1446309,rs13087772,rs35167198,rs263022,rs2283288,rs6506462,rs11191453,rs250551,rs11205383,rs214964,rs4919691,rs214987,rs7096249,rs75867508,rs10873171,rs10185424,rs75395522,rs9384000,rs177330,rs214980,rs4218,rs34610142,rs4847337,rs553642,rs4968019,rs2582092,rs11719685,rs3897401,rs6697362,rs2079929,rs6497672,rs11191589,rs35440248,rs6591223,rs12779263,rs2675954,rs59359988,rs10747496,rs6445529,rs938569,rs352578,rs72696841,rs7309351,rs30019,rs67539070,rs865102,rs9302410,rs12071067,rs490448,rs112733079,rs59499291,rs12105766,rs58095590,rs1023708,rs2289249,rs34537256,rs296545,rs1133415,rs262962,rs1625579,rs9806806,rs12763665,rs836518,rs3789624,rs502258,rs11861636,rs1561337,rs2268700,rs11643602,rs2040573,rs538023,rs11074559,rs9324384,rs12932412,rs3096145,rs7187920,rs10467029,rs28560019,rs6700742,rs4917994,rs35629140,rs296539,rs35791351,rs4964489,rs8139,rs6140786,rs4950118,rs1570534,rs17116632,rs1938558,rs9651184,rs6733495,rs35703701,rs17032797,rs1673931,rs508931,rs11191549,rs1782815,rs549720,rs2067693,rs10883824,rs7897663,rs7071373,rs1409313,rs77594830,rs2391902,rs7188841,rs7405145,rs196351,rs4687629,rs11588184,rs34755378,rs12643345,rs250553,rs302714,rs116123526,rs77195211,rs30014,rs2152915,rs36020363,rs2268025,rs6436915,rs12145082,rs3757440,rs10786741,rs6575882,rs262979,rs262981,rs3774355,rs579740,rs7898770,rs2389677,rs6979037,rs222497,rs11227610,rs10774036,rs8042896,rs1002226,rs34418140,rs12321625,rs9973895,rs35555888,rs214996,rs10744560,rs11689645,rs12637632,rs75693420,rs12670104,rs12424245,rs11574846,rs214997,rs1203233,rs11580764,rs16835780,rs263033,rs769087,rs8006692,rs2465066,rs836486,rs6429030,rs58637977,rs4798528,rs262993,rs35902265,rs2623934,rs12163610,rs1061594,rs60184724,rs2521753,rs1814453,rs11191555,rs11191459,rs4378243,rs17052256,rs34954168,rs11205386,rs9293195,rs58499341,rs4234633,rs55900703,rs12134634,rs9429544,rs11588221,rs263031,rs12514201,rs3733046,rs7085104,rs12587472,rs1579808,rs2449116,rs10883832,rs3774365,rs6497664,rs939946,rs214973,rs3740393,rs12708640,rs114952263,rs2022865,rs262972,rs11074562,rs12130082,rs74377593,rs12038990,rs6537828,rs2457566,rs7522462,rs296559,rs2098167,rs2369008,rs2268699,rs8906,rs10778508,rs284858,rs12497998,rs3789615,rs10780035,rs3617,rs57092337,rs41313288,rs10920083,rs4678911,rs7522820,rs116531486,rs7576652,rs2293780,rs3956597,rs7204605,rs630501,rs2391873,rs10786959,rs250581,rs1702294,rs4012691,rs378672,rs943036,rs2297908,rs3791549,rs2660300,rs2203985,rs10786725,rs3922316,rs11205368,rs2660303,rs4319342,rs116309193,rs7199108,rs73015604,rs55636820,rs6701427,rs7804563,rs9324,rs7896290,rs58395667,rs72997501,rs35107891,rs9659624,rs733611,rs2675968,rs579464,rs6494064,rs6445531,rs4150167,rs4300734,rs4309482,rs74127616,rs11113090,rs7897654,rs13074853,rs1610,rs55734382,rs1647224,rs152457,rs778371,rs11701866,rs4506495,rs34336365,rs1446238,rs1938562,rs214944,rs193937,rs7759578,rs13227554,rs13031713,rs75513088,rs13001052,rs262989,rs8046051,rs215003,rs523422,rs11720432,rs1532965,rs3824755,rs159961,rs9836489,rs1613436,rs2281877,rs3736922,rs17829848,rs1797052,rs2286798,rs12979,rs2302417,rs284860,rs2072390,rs11701364,rs11214903,rs59145859,rs9383622,rs79933482,rs13008436,rs283470,rs296552,rs127196,rs1343965,rs45527939,rs11811950,rs36023386,rs12220743,rs11191560,rs3789619,rs12901035,rs9729897,rs7706375,rs6584500,rs4687552,rs4532960,rs1938571,rs8128,rs67632157,rs250556,rs844396,rs9938117,rs6445528,rs503288,rs6921231,rs35699789,rs7022535,rs1782810,rs77276404,rs10858049,rs4919635,rs250588,rs35322831,rs12219901,rs34104646,rs731831,rs7771568,rs836519,rs2015971,rs16836940,rs11588874,rs4970725,rs79806073,rs73068054,rs17164,rs7547836,rs75561597,rs12769316,rs9440393,rs113775984,rs11645271,rs2391904,rs4318888,rs10858053,rs3740400,rs4246649,rs214967,rs4574653,rs7552883,rs12501939,rs2391384,rs12652977,rs4072458,rs391662,rs214941,rs9882911,rs17264436,rs2297787,rs11102806,rs737027,rs531805,rs11589573,rs736408,rs7203580,rs9440288,rs9371252,rs9821223,rs62193981,rs10865973,rs11113119,rs34568831,rs7404039,rs61785883,rs70015,rs12528394,rs79867,rs2251219,rs533581,rs11584070,rs6904183,rs41264139,rs12639043,rs12145630,rs12652318,rs1938559,rs2878632,rs79780963,rs965321,rs12913177,rs6497669,rs841362,rs1075653,rs13076398,rs12414028,rs12118735,rs3791562,rs7100369,rs10467028,rs214970,rs4984255,rs1628294,rs2675959,rs746293,rs12750395,rs76046323,rs1570231,rs9926049,rs215001,rs6704763,rs262958,rs12037358,rs2968475,rs11587682,rs2154403,rs41314009,rs9932138,rs6497520,rs12951042,rs2297913,rs263021,rs3132581,rs2675955,rs11165209,rs16836230,rs836561,rs373507,rs6467987,rs1083522,rs527021,rs120963,rs3852066,rs1486878,rs12260436,rs28661185,rs404339,rs9383995,rs35893526,rs1938563,rs4147157,rs7026165,rs62255396,rs2802535,rs6429031,rs214963,rs4678912,rs9724773,rs71525363,rs945030,rs2210045,rs759194,rs4411173,rs8049651,rs8391,rs71394508,rs262990,rs3828222,rs11576681,rs1446239,rs7894588,rs10786736,rs4801131,rs12244388,rs4467143,rs11709448,rs11583328,rs2275271,rs1935323,rs12142874,rs11583546,rs114689270,rs2535629,rs2414621,rs284854,rs34017441,rs34739010,rs6557228,rs2336149,rs11165210,rs77332559,rs34237895,rs10748919,rs35242318,rs1320700,rs4046190,rs10750790,rs2391903,rs369856,rs578359,rs60858458,rs11893358,rs12924572,rs12778231,rs10754395,rs28650940,rs4851533,rs7787274,rs77177197,rs9811916,rs11191548,rs79237883,rs10431791,rs1678035,rs12021674,rs61258389,rs4754183,rs10431462,rs116745303,rs13596,rs12414232,rs3740386,rs12629701,rs905634,rs3096175,rs3781281,rs4573558,rs35585,rs1135045,rs222498,rs2073951,rs1409312,rs9659996,rs10875124,rs72698829,rs7775384,rs6056236,rs4950119,rs2106456,rs12089652,rs2270197,rs3755798,rs1959035,rs1022329,rs2237306,rs33967311,rs41264059,rs763914,rs6976,rs11177,rs4150176,rs7917650,rs35574960,rs525210,rs566370,rs61785886,rs12637627,rs262982,rs437647,rs758170,rs13096744,rs6902037,rs17878846,rs600695,rs20585,rs34513,rs12328350,rs2097055,rs4816105,rs4887379,rs8050843,rs72963738,rs78611897,rs73209366,rs1198574,rs4144795,rs34195340,rs263038,rs4900520,rs2268023,rs1782811,rs10778505,rs6445535,rs10752743,rs2304003,rs41273537,rs1892551,rs2336545,rs4917985,rs9804754,rs10744559,rs4307059,rs1677990,rs4687638,rs11129735,rs72710629,rs7186974,rs258335,rs77180047,rs1959034,rs7763343,rs6686809,rs2274339,rs1108842,rs10786727,rs13237786,rs4973563,rs7622694,rs5213,rs4567290,rs2272156,rs10861669,rs9934477,rs6969410,rs2159044,rs1926029,rs10923803,rs2040572,rs1559446,rs7092200,rs9324383,rs4576107,rs250585,rs12412038,rs1554782,rs3791558,rs7793598,rs1475078,rs55695740,rs6140787,rs488131,rs11191447,rs13064064,rs35978968,rs998241,rs10883814,rs12154473,rs77165503,rs11062145,rs9919485,rs1468138,rs7190131,rs1809588,rs11191573,rs28546070,rs12217501,rs2660304,rs35582947,rs2106455,rs41299637,rs17302163,rs7149609,rs72696824,rs1591915,rs12129491,rs2077432,rs1782818,rs3800938,rs11874716,rs73358821,rs836560,rs73360920,rs39815,rs17419032,rs62253740,rs12138432,rs1108221,rs11717043,rs4678909,rs8036907,rs77381320,rs12443954,rs11191535,rs2297909,rs12136332,rs12369214,rs12765337,rs551900,rs4131791,rs30018,rs11130327,rs9371603,rs7226077,rs79082900,rs77832409,rs2720208,rs521514,rs8047364,rs72698868,rs12635140,rs13082208,rs778370,rs7207517,rs12966547,rs11576997,rs943035,rs10875125,rs5005705,rs33964154,rs262964,rs12132349,rs7977247,rs619824,rs9727941,rs10883829,rs12487445,rs71393137,rs11191578,rs68123490,rs77602510,rs6557230,rs262988,rs12757823,rs473101,rs4667847,rs74233809,rs2070986,rs4701518,rs841359,rs2022864,rs16881977,rs6537827,rs7443340,rs60089041,rs7542510,rs7096183,rs263024,rs2283287,rs4000655,rs61789083,rs2285522,rs4290163,rs1475531,rs5011520,rs2238045,rs78854402,rs28538407,rs262994,rs2710331,rs70017,rs7894959,rs4315640,rs1198583,rs72696807,rs10428248,rs7554511,rs460477,rs488251,rs78597273,rs263032,rs7588933,rs72700806,rs114463757,rs2521754,rs2137365,rs11589632,rs7145448,rs30010,rs1866268,rs10783082,rs2238048,rs1029871,rs4687551,rs10218699,rs1738438,rs6771655,rs593658,rs7098825,rs11121172,rs9651957,rs12034144,rs1938568,rs503287,rs6427868,rs11133650,rs10779702,rs492233,rs2391905,rs9332846,rs263007,rs2241462,rs4839385,rs11927309,rs10786745,rs9324387,rs2606221,rs6497666,rs55911544,rs72700810,rs527392,rs4687625,rs59945804,rs12739283,rs2369013,rs6573535,rs3827735,rs9324380,rs11597058,rs548400,rs11191434,rs10883830,rs2779249,rs11587400,rs17010480,rs745565,rs263017,rs74233296,rs7896519,rs12221064,rs6718068,rs13061423,rs6925067,rs74335909,rs941633,rs10800746,rs2297786,rs8021418,rs6656393,rs12969453,rs7184325,rs7959062,rs10494828,rs169975,rs11191568,rs457964,rs778341,rs9887831,rs2028216,rs263034,rs7092690,rs11113120,rs12142704,rs10509759,rs7911789,rs79007493,rs12141218,rs74008632,rs4968016,rs11130313,rs67903303,rs7755453,rs3774349,rs459603,rs7948661,rs702482,rs13073816,rs11600959,rs7614498,rs11214899,rs77417901,rs2268026,rs62341120,rs6718262,rs12219304,rs12122721,rs1432270,rs215004,rs564669,rs11614764,rs12770034,rs12405486,rs7904113,rs11706780,rs263028,rs7910900,rs214947,rs2779251,rs1299655,rs35235058,rs7928810,rs71662879,rs214978,rs11720159,rs2314812,rs7095304,rs152454,rs1922435,rs7096169,rs12407408,rs2369009,rs214971,rs115120320,rs214974,rs11587837,rs7909286,rs11113121,rs263016,rs759196,rs6780071,rs11813620,rs10734252,rs1570,rs196349,rs7638808,rs263045,rs1163238,rs67401222,rs11576293,rs12446791,rs35632,rs11074563,rs6959956,rs7077097,rs9397518,rs112747863,rs7160127,rs7538880,rs10883799,rs11191416,rs14135,rs6823868,rs964213,rs3767498,rs70016,rs36011035,rs4292998,rs57764580,rs9332819,rs262984,rs3850841,rs12940892,rs1949962,rs12571568,rs9332858,rs7977765,rs80336602,rs55961529,rs11152191,rs6702590,rs9662232,rs55848758,rs4413183,rs4968014,rs11592574,rs9324389,rs11642764,rs66569010,rs12784384,rs7901197,rs7921574,rs17115100,rs214993,rs998909,rs13173056,rs2074311,rs12413046,rs550685,rs4150140,rs1741137,rs12785223,rs1961958,rs10210953,rs152455,rs4148646,rs17510124,rs9324382,rs7237913,rs214951,rs11718420,rs296543,rs1922432,rs544125,rs11191593,rs962501,rs4270662,rs12776002,rs75639917,rs3740387,rs35479964,rs6694768,rs10774035,rs11191424,rs1043293,rs55838263,rs117684731,rs12736683,rs67882944,rs465193,rs7077291,rs10748838,rs10754968,rs548985,rs13219552,rs6862624,rs116533240,rs249954,rs12741448,rs4950117,rs3794799,rs2275018,rs12824306,rs112979695,rs250555,rs34005367,rs7577237,rs6804145,rs1541213,rs11689851,rs3808943,rs159962,rs6494065,rs215002,rs214943,rs11130311,rs77420391,rs12760023,rs4847339,rs10431792,rs222493,rs2582090,rs13060675,rs17195098,rs7137868,rs55864908,rs78916510,rs743572,rs11647958,rs7791571,rs10883801,rs1056341,rs17725614,rs13095332,rs11191467,rs9936542,rs73747735,rs30016,rs11642434,rs4648844,rs6768697,rs13007579,rs72698842,rs9520689,rs7800565,rs12705279,rs6701915,rs8025816,rs11113124,rs73745633,rs71393144,rs9661157,rs73360921,rs4327046,rs3860673,rs2376978,rs12739646,rs7642198,rs79151843,rs6692002,rs761755,rs1892550,rs2452551,rs548591,rs284855,rs529900,rs2159644,rs4950120,rs2414619,rs56946876,rs80224417,rs1980062,rs12673012,rs6617,rs76676700,rs11191531,rs968369,rs11711421,rs59238838,rs7611731,rs2268698,rs9429542,rs34643195,rs2225302,rs61789082,rs67862842,rs3913893,rs10883795,rs12673652,rs62244134,rs12120683,rs7196534,rs2239550,rs12126806,rs2582079,rs55678971,rs10778506,rs71394505,rs836488,rs360947,rs11191514,rs6497673,rs6467988,rs7781856,rs897604,rs7912517,rs9440293,rs7184107,rs9707,rs10231378,rs7147979,rs10261415,rs11191553,rs296560,rs35525740,rs2217076,rs727238,rs74469897,rs11683099,rs77162489,rs263044,rs28692912,rs8040456,rs2158566,rs7547048,rs17094683,rs35816125,rs58335303,rs2391000,rs550065,rs6691804,rs9940058,rs10861661,rs7948839,rs502268,rs11688166,rs2291881,rs6494054,rs12740915,rs34474737,rs853769,rs263020,rs4331993,rs2802532,rs1801265,rs13042768,rs2284239,rs10218701,rs7254215,rs263039,rs2504927,rs13169369,rs35527453,rs77562388,rs11191577,rs1612684,rs12154597,rs55689128,rs262996,rs263042,rs262969,rs61786696,rs6762813,rs394908,rs12766205,rs11074564,rs79645663,rs262952,rs3783369,rs12438111,rs7541221,rs11024271,rs72698870,rs4995274,rs59007575,rs2721819,rs4128242,rs1938564,rs1938566,rs1904298,rs1023706,rs258336,rs3781287,rs11191580,rs12131376,rs7157928,rs548181,rs4150192,rs2071044,rs2623958,rs7965923,rs215005,rs9927961,rs11589638,rs262987,rs10890647,rs55973252,rs263029,rs1938569,rs11765639,rs7175246,rs263025,rs13085895,rs12219027,rs214946,rs4298967,rs75319510,rs3782709,rs4964186,rs189714,rs1772893,rs214952,rs3733033,rs1293672,rs2303364,rs7912578,rs3796353,rs4546346,rs7731547,rs6162,rs3767502,rs2310173,rs10747495,rs11535,rs7910584,rs77664961,rs2281538,rs80044494,rs12402335,rs11640702,rs34215106,rs1013625,rs4687550,rs10883817,rs35568883,rs12415199,rs1198573,rs7415086,rs11214898,rs12760666,rs6575883,rs12083584,rs4851534,rs1064826,rs296546,rs11642395,rs6670041,rs1532820,rs11235,rs4967958,rs1884296,rs2150291,rs1532819,rs56334435,rs1973675,rs30012,rs999572,rs10468237,rs4322261,rs62253733,rs6663811,rs9397512,rs2434871,rs3781280,rs11589873,rs10923923,rs77579852,rs11576289,rs112390216,rs12588314,rs1926030,rs7094843,rs11191489,rs6497670,rs9926303,rs6461233,rs2239549,rs7902218,rs11130324,rs59655222,rs34848955,rs12921516,rs35066133,rs2336542,rs6497524,rs4481150,rs757110,rs2237326,rs11583278,rs7523112,rs748002,rs79171181,rs1058766,rs61787829,rs60111388,rs8321,rs12902541,rs7202661,rs6659362,rs13065851,rs13358066,rs214969,rs6079597,rs169974,rs4624519,rs4968011,rs7097872,rs10153059,rs4917997,rs10786738,rs767418,rs11585926,rs116185978,rs11130323,rs6736770,rs10786712,rs10786719,rs3861928,rs3767501,rs7810970,rs73522915,rs262991,rs34606734,rs7964605,rs40817,rs12122809,rs11584383,rs12673992,rs2285521,rs12326641,rs59800082,rs844210,rs214994,rs13336666,rs2268027,rs35635,rs72696808,rs432477,rs10433615,rs12311439,rs120961,rs549981,rs61785881,rs79705809,rs6944712,rs13069481,rs115917085,rs12132298,rs30017,rs2074310,rs11165211,rs6537839,rs4598496,rs77692043,rs2300149,rs12219247,rs2623969,rs77810433,rs2549208,rs2590838,rs3849273,rs12486554,rs59070929,rs7074395,rs77545831,rs10746063,rs2268697,rs16836143,rs7652637,rs1811458,rs11598702,rs551681,rs296563,rs1108222,rs9397106,rs2289911,rs1639921,rs6683048,rs10883845,rs2072062,rs11074560,rs78849264,rs2230534,rs3781282,rs11113118,rs11984133,rs10458729,rs745566,rs12405921,rs2288152,rs4456128,rs58976236,rs1702293,rs9938300,rs1980713,rs35212068,rs4433659,rs10753888,rs2029706,rs77905718,rs111405302,rs3783365,rs1961959,rs77494723,rs7141494,rs77335224,rs1042779,rs801754,rs11594302,rs56272216,rs214962,rs75107726,rs70018,rs12219346,rs4274076,rs12908992,rs4687548,rs214965,rs11191454,rs2623970,rs284862,rs2159100,rs250583,rs7142002,rs4719468,rs3848841,rs2021722,rs1892549,rs3732385,rs11130312,rs4000658,rs10062188,rs10920084,rs4973564,rs263035,rs301798,rs171507,rs10786721,rs1004467,rs11191721,rs79993475,rs2252865,rs428438,rs13083798,rs1557765,rs250577,rs4447033,rs2289250,rs10748835,rs79342176,rs1938560,rs17352344,rs9324386,rs2008263,rs3755806,rs30015,rs2315271,rs113833990,rs12496634,rs36045108,rs214979,rs1926034,rs2255015,rs10748839,rs40076,rs117653200,rs11191602,rs250587,rs11580823,rs12567900,rs492921,rs56403818,rs4475032,rs12411886,rs214942,rs57565292,rs10883796,rs4789,rs1076425,rs6557226,rs262961,rs6414569,rs10861662,rs9931842,rs3796186,rs10778502,rs76643379,rs2535627,rs4240958,rs722069,rs12077962,rs263036,rs1778190,rs9608521,rs12534131,rs11191582,rs6765687,rs12315711,rs4150174,rs1994850,rs72710627,rs10786740,rs2682439,rs263012,rs262997,rs61789078,rs6701496,rs4754180,rs80044625,rs262980,rs34707169,rs41285694,rs12739612,rs12057251,rs12726274,rs72841270,rs1922438,rs12424114,rs2582091,rs2369011,rs2391385,rs57530083,rs1782813,rs17855177,rs71393143,rs1557686,rs9324381,rs2075880,rs12138453,rs11191575,rs182480,rs35031220,rs2066323,rs8021069,rs34157897,rs7238703,rs55816515,rs4919683,rs6497674,rs2074314,rs5215,rs4478846,rs55757090,rs13079063,rs778369,rs8058234,rs34364594,rs35730213,rs2164885,rs4304177,rs9324388,rs7762190,rs222502,rs41312702,rs10263314,rs2239551,rs55971719,rs11130310,rs35249778,rs9293202,rs67733549,rs10786744,rs1011546,rs17762822,rs7941217,rs1807298,rs7731520,rs475796,rs11155853,rs2289247,rs56319614,rs6875340,rs9933261,rs1074701,rs2106458,rs7186729,rs2240919,rs709937,rs12772374,rs41300865,rs75293346,rs12308186,rs3862206,rs8092059,rs3761168,rs4964494,rs7756410,rs6672519,rs3813745,rs7113959,rs9332809,rs10883837,rs943037,rs12273098,rs6915547,rs12136548,rs11739167,rs12131083,rs9332781,rs17828224,rs1510230,rs3783362,rs34130454,rs12488461,rs78677475,rs79422801,rs4000656,rs10160758,rs9293194,rs6778844,rs4141015,rs1863199,rs10821748,rs2710323,rs2606226,rs2675953,rs35360904,rs7191999,rs250559,rs34115864,rs35271178,rs36029278,rs12739019,rs58315628,rs10459765,rs113645552,rs1938565,rs3105751,rs375237,rs78827849,rs7792631,rs1938567,rs222499,rs450787,rs61750672,rs7763880,rs11130315,rs11074565,rs60213435,rs765361,rs35125602,rs2802533,rs6951493,rs55757739,rs2746418,rs13082960,rs11191558,rs7896547,rs73358852,rs12220375,rs79731181,rs116780502,rs164742,rs3778546,rs2000813,rs2051772,rs677504,rs72583274,rs8043419,rs4363528,rs11082763,rs35211965,rs546055,rs9371599,rs7191183,rs10489525,rs13065019,rs6667058,rs4968013,rs727228,rs164744,rs1702291,rs13024330,rs4847338,rs7300105,rs11582563,rs836474,rs214981,rs10224497,rs4906164,rs4741649,rs35884071,rs41264469,rs12142178,rs12519238,rs11191513,rs250578,rs4906163,rs10942147,rs4240960,rs71394506,rs262971,rs56133109,rs2106454,rs12116970,rs11872765,rs7546225,rs77146033,rs6163,rs296570,rs7913682,rs3740390,rs7096475,rs1926032,rs499812,rs12760228,rs1741158,rs2240920,rs2590846,rs12588329,rs7145940,rs2623968,rs3105128,rs59300369,rs1104764,rs631022,rs36038234,rs4968008,rs28536166,rs9332871,rs4678910,rs4240959,rs3774366,rs426674,rs12131796,rs2268696,rs550070,rs12731738,rs8453,rs1006737,rs73479266,rs7560115,rs12415921,rs1198572,rs1050818,rs841340,rs11191587,rs4477335,rs10786715,rs10848642,rs2255019,rs11205362,rs369807,rs2040574,rs3733039,rs2457574,rs6778329,rs12947286,rs11191547,rs11191414,rs33981648,rs34747231,rs7219060,rs6497671,rs2431522,rs72698822,rs10853291,rs72696842,rs3732386,rs3774354,rs4968018,rs2878628,rs7909591,rs10218700,rs420259,rs4000657,rs61787828,rs1867757,rs836479,rs11579874,rs6445534,rs1938570,rs4584446,rs12136802,rs3757439,rs540719,rs10883815,rs9883001,rs11130317,rs942453,rs544863,rs4144797,rs9332816,rs12489732,rs1010552,rs732998,rs115578438,rs17807744,rs10865974,rs11165939,rs677379,rs12136689,rs10883826,rs61786697,rs12355120,rs3781286,rs8009846,rs9332793,rs165579,rs7417465,rs2893376,rs1938561,rs11191557,rs61602415,rs7177131,rs2968474,rs2144428,rs1922433,rs263014,rs3791556,rs77531051,rs6977099,rs7755437,rs5219,rs2268701,rs841361,rs55953485,rs301797,rs9324385,rs4964187,rs12999865,rs2072061,rs222495,rs11720243,rs6140785,rs2071702,rs12221193,rs67602696,rs56139445,rs11214897,rs6550435,rs4531679,rs11585780,rs1024582,rs214976,rs13085775,rs76149940,rs6670974,rs10883785,rs7539693,rs296547,rs79251484,rs214949,rs60006336,rs3767496,rs12496476,rs2336363,rs7542068,rs36122812,rs12668156,rs506181,rs34864279,rs2230535,rs2190771,rs9930307,rs1037013,rs34074963,rs10786958,rs11584761,rs9942541,rs4394665,rs112317879,rs166397,rs12138787,rs75085280,rs7081075,rs2276045,rs6687012,rs10920087,rs214961,rs7204714,rs4973569,rs9371601,rs11587606,rs76674794,rs72749166,rs62255364,rs10493877,rs78994852,rs11191551,rs430208,rs743041,rs263026,rs7531957,rs2660299,rs79556778,rs10748836,rs3732384,rs522437,rs41274118,rs152460,rs10786722,rs56321241,rs7529695,rs80296637,rs258337,rs533406,rs12637912,rs3758543,rs17052259,rs2465063,rs7067970,rs352580,rs9371254,rs10802146,rs7576964,rs112509803,rs7797088,rs4346064,rs192569,rs6978184,rs6787154,rs675960,rs8005273,rs7086205,rs4719391,rs6039319,rs9819304,rs10832778,rs12486847,rs10883842,rs2369007,rs3733045,rs250550,rs11714030,rs1046411,rs836547,rs172531,rs61789077,rs7933177,rs11548267,rs755786,rs717998,rs12140420,rs78006781,rs78436753,rs262992,rs923815,rs284856,rs12525011,rs169850,rs11165212,rs678,rs72710628,rs8092097,rs11808242,rs1061593,rs10786724,rs6435387,rs12219246,rs9658841,rs77882218,rs2083180,rs61785882,rs10746064,rs76297957,rs370411,rs214995,rs7113994,rs3208703,rs11803278</t>
  </si>
  <si>
    <t>ENSG00000237827.1,ENSG00000202569.2,ENSG00000142599.13,ENSG00000143466.9,CATG00000062608.1,ENSG00000260136.1,CATG00000049133.1,ENSG00000117360.8,ENSG00000083093.5,ENSG00000198765.7,ENSG00000117362.8,ENSG00000187145.10,ENSG00000173715.11,ENSG00000148842.13,CATG00000091660.1,ENSG00000188211.4,ENSG00000185046.14,ENSG00000150760.8,CATG00000028941.1,CATG00000075456.1,ENSG00000261528.2,ENSG00000256025.1,ENSG00000185088.8,ENSG00000172264.12,CATG00000007455.1,CATG00000017605.1,ENSG00000229191.1,ENSG00000163938.12,CATG00000000681.1,CATG00000091051.1,CATG00000030094.1,ENSG00000136238.13,ENSG00000010327.6,CATG00000000660.1,ENSG00000235914.1,ENSG00000106268.11,CATG00000074854.1,ENSG00000168434.8,ENSG00000163486.8,ENSG00000226193.1,ENSG00000136717.10,ENSG00000170802.11,ENSG00000163125.11,ENSG00000116852.10,ENSG00000089057.10,ENSG00000151067.16,ENSG00000074410.9,CATG00000028311.1,ENSG00000009307.11,CATG00000003033.1,ENSG00000103168.12,ENSG00000163393.8,CATG00000013771.1,ENSG00000188641.8,CATG00000026874.1,CATG00000013738.1,ENSG00000121848.9,ENSG00000213277.3,ENSG00000197323.6,CATG00000028573.1,CATG00000116275.1,ENSG00000055955.11,ENSG00000059915.12,CATG00000116287.1,CATG00000013679.1,CATG00000091049.1,ENSG00000101680.9,ENSG00000255435.2,CATG00000016167.1,ENSG00000131018.18,ENSG00000213281.4,ENSG00000054654.11,ENSG00000166275.11,ENSG00000168631.7,ENSG00000118898.11,CATG00000011013.1,CATG00000032772.1,ENSG00000260196.1,ENSG00000254671.1,ENSG00000149527.13,ENSG00000183454.9,CATG00000044527.1,ENSG00000120436.3,ENSG00000109906.9,ENSG00000224081.3,ENSG00000107862.4,CATG00000077512.1,ENSG00000055957.6,ENSG00000134398.8,ENSG00000157456.3,CATG00000075373.1,CATG00000003740.1,ENSG00000234127.4,ENSG00000023902.9,CATG00000075427.1,ENSG00000116117.13,ENSG00000184408.5,ENSG00000081248.6,CATG00000049478.1,ENSG00000214435.3,ENSG00000103184.7,ENSG00000212452.1,ENSG00000114902.9,ENSG00000107859.5,ENSG00000115474.6,ENSG00000107872.8,ENSG00000077150.13,CATG00000005914.1,CATG00000074170.1,ENSG00000146555.14,CATG00000004949.1,ENSG00000111785.14,ENSG00000179331.2,ENSG00000076685.14,ENSG00000182621.12,CATG00000075148.1,ENSG00000243696.4,ENSG00000166851.10,ENSG00000204120.10,ENSG00000249184.1,ENSG00000140538.12,CATG00000079344.1,ENSG00000151150.16,ENSG00000106266.4,ENSG00000103353.11,ENSG00000203886.4,CATG00000056050.1,CATG00000116288.1,CATG00000037606.1,ENSG00000139364.6,ENSG00000157450.11,ENSG00000168280.12,ENSG00000116752.5,ENSG00000261723.1,ENSG00000078304.15,ENSG00000136653.15,ENSG00000257545.1,CATG00000043978.1,ENSG00000166128.8,ENSG00000225206.4,ENSG00000146477.4,ENSG00000267506.1,CATG00000037523.1,ENSG00000171530.9,CATG00000075358.1,ENSG00000248592.3,ENSG00000168918.9,CATG00000003892.1,ENSG00000105926.11,CATG00000063089.1,ENSG00000122687.13,ENSG00000135899.12,ENSG00000215264.4,CATG00000025238.1,ENSG00000112699.6,ENSG00000232053.2,CATG00000060189.1,ENSG00000266501.1,ENSG00000168356.7,ENSG00000115594.7,ENSG00000251593.1,ENSG00000016864.12,ENSG00000066379.10,ENSG00000107874.6,CATG00000002705.1,ENSG00000106537.7,ENSG00000197102.6,CATG00000056869.1,CATG00000075260.1,ENSG00000157483.4,ENSG00000226965.1,ENSG00000261617.1,CATG00000091402.1,ENSG00000123607.10,ENSG00000169862.14,ENSG00000118298.6,ENSG00000181031.11,ENSG00000266202.1,CATG00000009516.1,ENSG00000251249.1,ENSG00000007171.12,ENSG00000168268.6,ENSG00000232912.1,CATG00000025233.1,ENSG00000235192.1,ENSG00000187486.5,ENSG00000204623.4,ENSG00000070882.8,ENSG00000116748.15,ENSG00000226053.1,CATG00000088265.1,CATG00000000662.1,ENSG00000115590.9,ENSG00000134910.8,CATG00000093372.1,ENSG00000212493.1,ENSG00000103642.7,ENSG00000129993.10,ENSG00000103365.11,ENSG00000143374.10,ENSG00000149256.10,CATG00000091277.1,ENSG00000267284.1,ENSG00000075213.6,ENSG00000101605.8,CATG00000047278.1,ENSG00000186364.7,ENSG00000187912.7,ENSG00000166847.5,CATG00000026873.1,ENSG00000229195.1,ENSG00000006071.7,ENSG00000260163.1,ENSG00000244625.1,ENSG00000118292.4,ENSG00000162267.8,ENSG00000228126.1,ENSG00000131788.11,ENSG00000175984.10,ENSG00000118058.16,ENSG00000164535.10,ENSG00000101670.7,ENSG00000270316.1,ENSG00000151422.8,ENSG00000269998.1,ENSG00000163939.14,CATG00000013183.1,ENSG00000136261.10,CATG00000074856.1,ENSG00000226869.2,ENSG00000163872.11,ENSG00000222001.2,CATG00000028939.1,ENSG00000167523.9,ENSG00000143401.10,ENSG00000004779.5,CATG00000051919.1,ENSG00000148795.5,ENSG00000158089.10,ENSG00000162869.11,ENSG00000243831.1,ENSG00000103356.11,ENSG00000182600.5,ENSG00000198626.11,CATG00000025237.1,ENSG00000226431.1,ENSG00000111783.8,ENSG00000180834.3,CATG00000000659.1,ENSG00000154099.13,ENSG00000174827.9,ENSG00000105928.9,ENSG00000164626.8,ENSG00000006611.11,ENSG00000131165.10,ENSG00000163362.6,CATG00000067610.1,CATG00000074991.1,CATG00000000670.1,ENSG00000080503.15,ENSG00000168016.9,CATG00000116280.1,ENSG00000231295.1,ENSG00000143369.10,ENSG00000185324.17,ENSG00000108018.11,CATG00000116278.1,ENSG00000159208.11,CATG00000008939.1,ENSG00000196628.9,CATG00000072770.1,ENSG00000114904.8,ENSG00000002822.11,ENSG00000166272.12,ENSG00000236480.1,ENSG00000168273.3,ENSG00000068024.12,CATG00000023179.1,ENSG00000173599.9,ENSG00000256721.1,ENSG00000066248.10,ENSG00000138613.9</t>
  </si>
  <si>
    <t>24152035,21519539,19404256,20663923,24564958,21151189,24189344,22843504,22412387,24133439,19812673,22935194,23453885,19456320,24047820</t>
  </si>
  <si>
    <t>Contrast sensitivity,Autism spectrum disorder, attention deficit-hyperactivity disorder, bipolar disorder, major depressive disorder, and schizophrenia (combined),Autism,Autism spectrum disorders,Social autistic-like traits,Social communication problems,Autism spectrum disorders (language delay),Autism, gender differences</t>
  </si>
  <si>
    <t>DOID:0060052</t>
  </si>
  <si>
    <t>neurological disorder</t>
  </si>
  <si>
    <t>A physical disorder that is the result of structural, biochemical or electrical abnormalities in the brain or spinal cord, or in the nerves leading to or from them, can result in symptoms such as paralysis, muscle weakness, poor coordination, loss of sensation, seizures, confusion, pain and altered levels of consciousness.</t>
  </si>
  <si>
    <t>rs765961,rs335656,rs388924,rs2295008,rs3101871,rs35648592,rs3800190,rs62045205,rs689661,rs2505658,rs2450307,rs335626,rs9345489,rs2479008,rs419578,rs40012,rs3823287,rs335604,rs62043792,rs335661,rs62046605,rs434515,rs335669,rs73808821,rs335663,rs11550869,rs13217030,rs335657,rs2505661,rs16997016,rs62043764,rs163029,rs62043761,rs17819300,rs163030,rs335609,rs152952,rs335668,rs78649755,rs7639977,rs9378688,rs7629924,rs335608,rs335600,rs40594,rs367188,rs2450299,rs448293,rs251469,rs163037,rs62046642,rs467380,rs11963138,rs62046649,rs41104,rs335602,rs335666,rs163036,rs179815,rs2505678,rs75624459,rs9392375,rs2560076,rs9836723,rs79476505,rs466219,rs335636,rs62046606,rs114334043,rs335611,rs163031,rs73808820,rs3101869,rs163023,rs9405550,rs1460047,rs152953,rs2505663,rs33198,rs335655,rs2505659,rs1380577,rs163028,rs62043763,rs2505662,rs406068,rs17238482,rs62043760,rs9351424,rs74998877,rs62046644,rs163021,rs2505660,rs2479004,rs335621,rs335662,rs179814,rs2505677,rs1678772,rs410620,rs42764,rs9392377,rs40595,rs335624,rs1650444,rs163038,rs62046641,rs62046648,rs2505657,rs335607,rs251470,rs335635,rs7879933,rs9328087,rs12661136,rs4774833,rs163032,rs41105,rs335629,rs7174459,rs163035,rs1460046,rs163025,rs17238489,rs335610,rs163018,rs17238461,rs6926509</t>
  </si>
  <si>
    <t>CATG00000082348.1,ENSG00000250903.4,ENSG00000144619.10,ENSG00000069869.11,ENSG00000077721.11,ENSG00000172264.12,CATG00000023102.1,ENSG00000113231.9,ENSG00000216853.1,ENSG00000186416.8,ENSG00000112699.6,ENSG00000164253.8</t>
  </si>
  <si>
    <t>23471985,21502949</t>
  </si>
  <si>
    <t>Brain connectivity,Caudate nucleus volume</t>
  </si>
  <si>
    <t>DOID:0060056</t>
  </si>
  <si>
    <t>hypersensitivity reaction disease</t>
  </si>
  <si>
    <t>An immune system disease that is caused by abnormal immune responses.</t>
  </si>
  <si>
    <t>rs115216656,rs10815390,rs8034004,rs11557466,rs1536263,rs8142880,rs115655843,rs9501571,rs113465719,rs4787427,rs72823646,rs17613585,rs56718086,rs1555849,rs4952584,rs55658871,rs343476,rs17132798,rs2501611,rs114221007,rs12470582,rs6710885,rs114477357,rs9274505,rs700688,rs62068174,rs1011818,rs1265763,rs9807962,rs700690,rs2281333,rs9274335,rs12919828,rs7197422,rs7462675,rs10134502,rs13296970,rs17843723,rs9273807,rs59164529,rs847,rs484416,rs6906175,rs7739273,rs2241116,rs12733312,rs4530809,rs3771164,rs4485584,rs10183869,rs74020121,rs11123912,rs1429417,rs11727978,rs113964240,rs7558339,rs2244271,rs11090049,rs2781233,rs17804470,rs72823628,rs116282626,rs114775993,rs12419147,rs7685,rs8081462,rs1465325,rs115130831,rs17401924,rs73236632,rs6594498,rs771009,rs45605540,rs2523557,rs116745114,rs193436,rs16924624,rs10115883,rs907092,rs10492971,rs78280924,rs4410871,rs1998140,rs7583016,rs1536501,rs5758368,rs4240248,rs7192695,rs36095411,rs66819621,rs79130357,rs2844579,rs10062929,rs2189521,rs115625625,rs7664687,rs6843043,rs7689284,rs113461895,rs12882311,rs6837037,rs700681,rs2565161,rs34708051,rs2146598,rs117008983,rs7665774,rs115363057,rs9273549,rs12075450,rs699319,rs17401966,rs8019,rs6752482,rs10947208,rs35032408,rs4065275,rs17027258,rs116204553,rs12475650,rs10174323,rs11795355,rs2290680,rs77296290,rs951192,rs75909202,rs59672618,rs13289925,rs72823661,rs6659911,rs9910826,rs5743560,rs11722889,rs700685,rs28431078,rs13052294,rs7034720,rs2185252,rs2395401,rs12734068,rs3788191,rs111856630,rs746881,rs11587854,rs2180632,rs59384771,rs6470578,rs7422899,rs6457401,rs76453615,rs117938201,rs11730661,rs10050834,rs10931793,rs6498021,rs10975512,rs1188529,rs12130563,rs11061973,rs1155456,rs16924591,rs12757288,rs1956442,rs7867,rs873022,rs2160227,rs2513504,rs114398973,rs3927586,rs771013,rs62068175,rs10455025,rs5751074,rs66922907,rs791588,rs4952589,rs55887250,rs11587495,rs3755284,rs3097384,rs10061842,rs700649,rs116367134,rs4505848,rs34778121,rs76390226,rs1556917,rs5758297,rs3771175,rs9611528,rs2290400,rs1429414,rs700674,rs2516467,rs45610037,rs11241098,rs741174,rs3985275,rs4833095,rs36038753,rs2381288,rs3771187,rs12233799,rs17554123,rs4850786,rs1896857,rs9857509,rs17613643,rs11722813,rs876476,rs79545281,rs117552134,rs6852188,rs13408661,rs115859846,rs45568341,rs2071593,rs114679330,rs115576545,rs4237164,rs11701436,rs12734551,rs115345993,rs115924973,rs5758307,rs788016,rs6995861,rs1453559,rs12137880,rs3788200,rs12999364,rs4988957,rs756138,rs2313640,rs788023,rs10176820,rs2381290,rs10739098,rs2241130,rs2501616,rs970552,rs9984436,rs3880459,rs7521948,rs33962342,rs28393318,rs1307490,rs1049887,rs10192157,rs499691,rs12253731,rs62067034,rs12725210,rs7605813,rs17027255,rs11722836,rs4845930,rs1876143,rs114743091,rs1339458,rs35498631,rs9274408,rs928414,rs12153402,rs12683567,rs10149161,rs62558390,rs9887843,rs11466645,rs4851015,rs17027060,rs112960431,rs971914,rs73142654,rs2235846,rs2284079,rs2241099,rs10490204,rs10156244,rs1866320,rs13156086,rs7123361,rs3917265,rs35759975,rs2278546,rs4900918,rs1535540,rs56179005,rs1476999,rs9923455,rs11955335,rs6734762,rs12572136,rs2289276,rs36057482,rs3732127,rs28461348,rs7664452,rs7185202,rs10189629,rs13250346,rs114470046,rs77726226,rs13357747,rs115642648,rs17553936,rs4550664,rs15989,rs2155220,rs9273803,rs9425853,rs12708713,rs1929929,rs7016076,rs2508756,rs1307494,rs9807934,rs11241100,rs7189071,rs73142673,rs77887875,rs7142673,rs3197153,rs7705304,rs3891175,rs7857628,rs115225594,rs1436131,rs10852936,rs75107956,rs1131596,rs17777974,rs116172817,rs1435568,rs3894193,rs1003603,rs9303280,rs7652023,rs3123521,rs10182710,rs4850809,rs6531673,rs4475756,rs5743551,rs1457114,rs7025417,rs61907714,rs9306132,rs4742211,rs6742931,rs12474373,rs11241082,rs11576866,rs1987430,rs1939467,rs9996228,rs6859041,rs2483686,rs6561505,rs12751375,rs2305479,rs11465736,rs79338029,rs7694115,rs2272127,rs28634154,rs10776483,rs1263763,rs117512423,rs74885123,rs2041733,rs73414826,rs1598729,rs115168029,rs700663,rs62323898,rs11883902,rs115858108,rs9380379,rs8076131,rs11639295,rs1956433,rs666103,rs696815,rs76755639,rs9288280,rs28445734,rs11606394,rs10197862,rs788019,rs1008723,rs7130588,rs10033036,rs17496549,rs9274251,rs1903419,rs4833103,rs16924634,rs1876140,rs4075500,rs4534865,rs9274465,rs2395446,rs6915136,rs2039278,rs80160034,rs1391046,rs7723819,rs1318691,rs3771188,rs2217837,rs10012016,rs2236484,rs6571798,rs11689730,rs45493291,rs12927543,rs7221814,rs4900966,rs2596574,rs9273530,rs113999119,rs56177082,rs36045143,rs6856416,rs275601,rs1420099,rs1558640,rs3917273,rs2075186,rs1898671,rs115653241,rs13185610,rs62026377,rs6990534,rs34083796,rs1882348,rs12473710,rs4850429,rs13431673,rs11078925,rs17843727,rs11466740,rs55830619,rs12132134,rs61583674,rs3771171,rs700671,rs79748582,rs73307935,rs72743477,rs7185491,rs7493775,rs9274130,rs7767142,rs2890664,rs12712144,rs72687036,rs11078926,rs10168222,rs2477107,rs3792159,rs12358961,rs4846210,rs6889889,rs7657170,rs75884992,rs12151767,rs11650661,rs11722421,rs11255967,rs4141723,rs55813500,rs4851570,rs10947436,rs700666,rs2235850,rs115961869,rs10032644,rs2589559,rs9274623,rs115073924,rs117108003,rs17145118,rs28618095,rs6815814,rs1035130,rs7278332,rs114787263,rs1158700,rs770662,rs115040800,rs2341778,rs13017455,rs9999985,rs2838955,rs5751071,rs6753450,rs116154775,rs10758784,rs6543124,rs7184431,rs4901012,rs116240557,rs116031752,rs2234651,rs10029775,rs1993465,rs75660123,rs10440635,rs2319677,rs8019227,rs4272809,rs1429418,rs78807872,rs55904957,rs115954638,rs3828081,rs2501608,rs11680291,rs114160205,rs13330160,rs114460771,rs11870965,rs115345246,rs12753426,rs4795405,rs114936047,rs62376846,rs116583941,rs6745660,rs1031458,rs1888529,rs1979239,rs7604700,rs115255509,rs2857607,rs11466640,rs7553228,rs3771150,rs7603730,rs787990,rs912963,rs5743562,rs11736617,rs113471308,rs116598056,rs116739740,rs2395004,rs7681215,rs77300459,rs28760527,rs11692656,rs7546364,rs56380902,rs11694360,rs73930806,rs7146958,rs2178899,rs116644991,rs7699742,rs7572123,rs11096955,rs4458030,rs1154688,rs118116490,rs12515367,rs66509816,rs116288224,rs10002420,rs3771166,rs11466661,rs17132810,rs13179305,rs9274292,rs917994,rs11940396,rs11241081,rs699318,rs61423750,rs2286972,rs79551951,rs720130,rs116097288,rs6758443,rs4333852,rs12923849,rs2287048,rs4851583,rs10174949,rs2056417,rs79173012,rs700682,rs6856864,rs76212701,rs9273529,rs115714029,rs17027037,rs115619172,rs11688559,rs115278825,rs9274437,rs340935,rs7752348,rs1522435,rs3817999,rs12659,rs6592645,rs729558,rs391755,rs700665,rs1468788,rs544289,rs3806933,rs6674843,rs115385728,rs4900967,rs11683700,rs6907610,rs113974384,rs1379299,rs1346649,rs11255965,rs869402,rs4850813,rs9891174,rs7767216,rs741173,rs112564603,rs11751943,rs112737094,rs10975507,rs4957300,rs17229044,rs17624321,rs2112541,rs115695678,rs6457402,rs2844523,rs11096956,rs9501572,rs79881201,rs10752155,rs10184523,rs7583215,rs17623337,rs3788190,rs10166535,rs3788201,rs10793167,rs73236615,rs12127604,rs12939457,rs11951907,rs9273520,rs9286931,rs114820193,rs73236616,rs10848552,rs78319592,rs35137324,rs343475,rs56199421,rs636291,rs75623765,rs1188530,rs7761068,rs7184093,rs2287041,rs11688573,rs75625516,rs11891750,rs55953436,rs4625500,rs4851605,rs4952585,rs3788199,rs6682558,rs7520935,rs28642853,rs13147049,rs10043846,rs57151617,rs4851016,rs5010059,rs10931779,rs11576459,rs1295686,rs10045255,rs11578788,rs56741530,rs117400157,rs9998350,rs1876144,rs115604865,rs921650,rs3739654,rs35318065,rs4952400,rs34582516,rs6503525,rs17843722,rs10497806,rs72687029,rs12738317,rs2252223,rs115043599,rs7590010,rs6434942,rs6884870,rs10492972,rs115257533,rs1002076,rs7653908,rs3135392,rs4380997,rs115320990,rs11557467,rs788022,rs970551,rs9425859,rs12709365,rs17801791,rs4850436,rs114643230,rs66739581,rs9289373,rs115377761,rs12619033,rs4988958,rs4850807,rs35732840,rs11466619,rs114903578,rs12376117,rs3857881,rs10210006,rs10192466,rs11725309,rs1383046,rs2235845,rs79833061,rs57573835,rs955754,rs7702774,rs114878174,rs7272453,rs78503863,rs2889363,rs56357984,rs117888627,rs56289835,rs7223318,rs680608,rs114783216,rs1861245,rs2416257,rs2080289,rs7145475,rs58291302,rs10170583,rs2513508,rs11792139,rs2838956,rs34555121,rs10055177,rs10856837,rs77190260,rs75379843,rs56044378,rs2275424,rs10852330,rs9926590,rs1051298,rs78568895,rs2501617,rs204993,rs116583816,rs7560478,rs971915,rs7669329,rs12346455,rs78572108,rs34613310,rs11241097,rs10056760,rs6871834,rs7693745,rs58053556,rs10206753,rs28461360,rs2160202,rs67719080,rs2039778,rs17106954,rs9461905,rs7167532,rs9274297,rs11236752,rs700675,rs2513513,rs9292778,rs464306,rs73868682,rs661272,rs4794820,rs3821204,rs56396280,rs2480777,rs113265161,rs6921772,rs2038438,rs17026825,rs17623144,rs6928482,rs4321646,rs2293225,rs11466749,rs115423459,rs6751967,rs73389036,rs9982301,rs9976727,rs12125535,rs13416449,rs17132785,rs114892830,rs9286932,rs10808333,rs4795400,rs5743593,rs897800,rs117151189,rs788017,rs700651,rs9933623,rs4237163,rs6906021,rs3771182,rs35123741,rs2101521,rs9611546,rs77061255,rs2302621,rs1044305,rs4851612,rs4952398,rs7662500,rs4988955,rs648399,rs56166614,rs116023339,rs34225619,rs114360486,rs9807989,rs9274253,rs9889716,rs73176685,rs12811035,rs12741973,rs4851005,rs7725052,rs114654655,rs17230818,rs2564389,rs8065777,rs7722241,rs12737239,rs72679750,rs734037,rs73416829,rs116123955,rs114234440,rs10005625,rs73236649,rs700662,rs112660930,rs7842724,rs10056179,rs116489331,rs28360855,rs1057536,rs943473,rs17498196,rs322117,rs12924259,rs13291472,rs2026792,rs11121552,rs3755292,rs1420098,rs5743565,rs12130220,rs1157159,rs1956439,rs1050351,rs7572853,rs11255961,rs11579365,rs4833837,rs114188680,rs116123774,rs2506892,rs75353524,rs2508755,rs116359848,rs6824319,rs716501,rs115419464,rs76729373,rs4651055,rs1370964,rs10038058,rs696816,rs74599649,rs28613877,rs12495856,rs1116734,rs114437091,rs10012017,rs2395447,rs2513523,rs3917279,rs1556916,rs13412022,rs28628758,rs75083875,rs4851606,rs1435570,rs11465702,rs17133733,rs72930511,rs10051830,rs1307491,rs10975583,rs115264705,rs6574348,rs3814711,rs2103890,rs12117635,rs10211202,rs2310241,rs115784049,rs116269636,rs74460762,rs9283753,rs346835,rs1922291,rs3891174,rs11123923,rs10510829,rs10975504,rs1997502,rs7712015,rs3816470,rs72820194,rs4833093,rs61784580,rs4463484,rs17027166,rs79479517,rs13337016,rs1403,rs3753037,rs1135354,rs3894194,rs11553814,rs114300842,rs7663239,rs12718488,rs684119,rs113347788,rs10167431,rs12912045,rs2287035,rs76552338,rs1024791,rs7681628,rs6911777,rs6880351,rs2483677,rs73930807,rs12886692,rs115521141,rs4851011,rs3917318,rs9273494,rs2236678,rs67712706,rs6911419,rs2208211,rs7520651,rs4819130,rs76356253,rs16855164,rs116699341,rs10758785,rs62376845,rs1379298,rs4495224,rs9977610,rs10204837,rs17294280,rs3771158,rs17613578,rs7851003,rs7199305,rs112821975,rs13030675,rs570963,rs55903115,rs700689,rs2024567,rs75164522,rs79866309,rs68051257,rs7019575,rs4795399,rs17613613,rs12708714,rs34757365,rs9715769,rs608971,rs2501613,rs2033570,rs2235849,rs3743976,rs3136534,rs6541089,rs12122029,rs891058,rs2060489,rs73265363,rs177831,rs1563340,rs77408166,rs9332414,rs2289410,rs570749,rs9273371,rs11587309,rs8062923,rs77387647,rs77194953,rs10492973,rs1474309,rs2174284,rs35743441,rs9901483,rs17027071,rs72776797,rs7033258,rs36096180,rs62323944,rs11952682,rs16924631,rs116567150,rs5751077,rs12347573,rs7404554,rs114500655,rs73142667,rs77793850,rs6503524,rs7679798,rs3792158,rs919433,rs11688568,rs12141201,rs45454992,rs2477106,rs6881147,rs3741578,rs4711350,rs1398553,rs771010,rs4850437,rs117007900,rs2239709,rs80149837,rs10043631,rs3849361,rs12801570,rs965933,rs17495592,rs7681513,rs17625012,rs1865586,rs114682638,rs661256,rs7165382,rs7216389,rs115638298,rs658087,rs12469506,rs8081437,rs60743860,rs700672,rs4952586,rs114783026,rs4263962,rs4957311,rs73142650,rs17034821,rs10208708,rs2107357,rs9611542,rs9303277,rs9967887,rs9274413,rs10172553,rs12141416,rs10048735,rs3024971,rs56859134,rs55642223,rs118125134,rs73040736,rs2508746,rs1983631,rs1921622,rs1700820,rs1956440,rs3771181,rs3771177,rs6760891,rs115792023,rs58312523,rs530722,rs66735315,rs115951456,rs2838957,rs7149939,rs73236628,rs114006940,rs3902920,rs3771172,rs3732126,rs6761291,rs114719937,rs58374969,rs2287034,rs34138206,rs1127348,rs2847337,rs115219819,rs4685,rs56750287,rs3821203,rs10173193,rs116428036,rs72743482,rs7608638,rs11691123,rs1379300,rs2513514,rs10941515,rs11241096,rs10975516,rs61327788,rs2941522,rs77996142,rs770658,rs17768466,rs115878045,rs116462901,rs11466617,rs729559,rs12474258,rs13018263,rs3902024,rs61894543,rs113843392,rs10208293,rs1362348,rs700664,rs117803979,rs16899524,rs2305480,rs13218331,rs55775495,rs112763802,rs4900971,rs7582536,rs1700818,rs115105525,rs7681314,rs12403443,rs2027331,rs12514810,rs871657,rs4300410,rs12151726,rs114621171,rs1950886,rs6540931,rs1536500,rs16866970,rs6021270,rs11466643,rs20541,rs58015965,rs10452136,rs116861351,rs5751072,rs7744001,rs2501618,rs13408569,rs67206233,rs2235852,rs10187031,rs3806932,rs3748577,rs115807384,rs11096957,rs114877365,rs12603332,rs4945096,rs115670196,rs9308857,rs751727,rs2182659,rs66510675,rs4850808,rs17533167,rs8019549,rs72823669,rs10856838,rs1059513,rs700640,rs73142652,rs3924113,rs12905,rs5743592,rs7161228,rs11123929,rs35895227,rs116481167,rs4851566,rs16924356,rs73236617,rs61778404,rs10852935,rs55919113,rs11465705,rs700693,rs4562997,rs771005,rs10039043,rs75030547,rs115536899,rs5743557,rs7553935,rs7568250,rs4850812,rs116498567,rs2301747,rs61138871,rs700654,rs1307497,rs10815393,rs12472862,rs13330724,rs205811,rs10143976,rs7143956,rs10059658,rs11123925,rs10758786,rs2073045,rs6434932,rs8056098,rs6126246,rs77130699,rs466545,rs6021269,rs10491424,rs114045064,rs4851565,rs16924626,rs56167534,rs73401025,rs530614,rs6434943,rs6021268,rs9295988,rs2289259,rs9461907,rs2477117,rs3771180,rs887971,rs7696349,rs4903536,rs12936231,rs7544467,rs12999970,rs59663729,rs114010990,rs8069202,rs12722830,rs1041973,rs13029495,rs6531663,rs117677337,rs2195510,rs12912010,rs7732974,rs2508759,rs4818790,rs17132758,rs1317230,rs34540843,rs61778406,rs3817969,rs11715209,rs10931791,rs72928581,rs10149217,rs3748579,rs34899546,rs114483728,rs2110727,rs1031460,rs12645200,rs3213734,rs1135430,rs17624673,rs6825115,rs66979032,rs2286975,rs117454760,rs9501374,rs114535635,rs115503670,rs3891176,rs67616109,rs116959129,rs6718039,rs2477109,rs3924112,rs7873756,rs1420101,rs7592511,rs13034353,rs67224409,rs1453560,rs9274282,rs10975605,rs116550709,rs75240434,rs8052325,rs2077169,rs4622030,rs28666972,rs1013952,rs11172086,rs2037590,rs6749114,rs17613549,rs12921922,rs622623,rs4145717,rs6531674,rs114035917,rs620405,rs3781701,rs7685212,rs4781027,rs4952587,rs7029772,rs11089013,rs17616434,rs4819128,rs9274511,rs17533090,rs17410793,rs12518884,rs1950884,rs28650929,rs7209742,rs756139,rs17843724,rs7160774,rs114970147,rs1061808,rs55806963,rs1044265,rs741176,rs11078928,rs73236646,rs114773933,rs12712142,rs13395030,rs13431828,rs10140175,rs16958082,rs1846030,rs966068,rs4845931,rs67723747,rs72914969,rs115501623,rs57562559,rs114887921,rs17613563,rs34608683,rs10491423,rs397081,rs2501614,rs2071595,rs700669,rs700650,rs10185897,rs700668,rs1369511,rs73142641,rs7835153,rs75831066,rs35837142,rs7184815,rs10144334,rs12402052,rs12708492,rs6709635,rs2160203,rs2858330,rs72689561,rs652049,rs10070903,rs12807383,rs34584722,rs116705419,rs907091,rs9274134,rs10975627,rs9303279,rs11466754,rs45609936,rs1157160,rs12806750,rs12935657,rs4129009,rs79098571,rs11678975,rs6734561,rs7201658,rs6710530,rs34189114,rs3771162,rs2508740,rs117324942,rs9425858,rs118072961,rs9914973,rs35569035,rs114724356,rs67088699,rs17637748,rs10004195,rs13186410,rs7107058,rs8061859,rs17410217,rs2276100,rs7212938,rs7849201,rs117486637,rs914231,rs117077597,rs204995,rs2330182,rs114895130,rs80296113,rs35111552,rs130072,rs5743580,rs7852539,rs700686,rs1523204,rs2065075,rs688209,rs7179893,rs73868680,rs6021264,rs1974675,rs115982681,rs2251075,rs3749946,rs55766949,rs111697879,rs4795403,rs7153867,rs5743595,rs10899219,rs12482346,rs114924854,rs1307489,rs743077,rs4851585,rs12476585,rs887972,rs79198297,rs4543123,rs2844510,rs12467251,rs3917285,rs322118,rs114118219,rs912961,rs75514524,rs77749396,rs114656621,rs7659256,rs114846581,rs7530167,rs6729473,rs55739615,rs61893515,rs10135285,rs115814077,rs114092652,rs114282649,rs3771186,rs2089128,rs189348,rs7942257,rs116473572,rs13020778,rs7658893,rs114629221,rs7143938,rs2060488,rs7664239,rs116288322,rs9761637,rs1888530,rs114655458,rs1011082,rs5751080,rs3755276,rs7207600,rs7148710,rs2034897,rs597438,rs6865932,rs11692304,rs9274498,rs10491836,rs6751977,rs11899188,rs59785529,rs66919607,rs1375,rs9274476,rs1342768,rs6754556,rs79634461,rs34946515,rs56083757,rs3748578,rs79748991,rs1981314,rs56408159,rs114768553,rs3792160,rs9907088,rs7696175,rs10030742,rs4833092,rs115510687,rs10021161,rs115727786,rs2442719,rs9273453,rs2605039,rs4147171,rs6531672,rs2286974,rs9273455,rs76947914,rs11585794,rs17609240,rs10060003,rs7655305,rs56258475,rs2182326,rs73416828,rs12987977,rs1950824,rs72823663,rs12118323,rs949963,rs2565163,rs2293223,rs7851921,rs9904624,rs34636442,rs10204137,rs11948089,rs10931794,rs80108948,rs9273595,rs11221247,rs4742199,rs66730758,rs13424006,rs7927515,rs11638064,rs4604657,rs114090555,rs11725779,rs11687698,rs3755287,rs9940674,rs700683,rs2075188,rs7717304,rs12522383,rs696817,rs714229,rs10931784,rs6477086,rs9808453,rs3732125,rs2054933,rs2506889,rs11121531,rs35445172,rs2415391,rs7190969,rs4833820,rs2501619,rs6741380,rs3732131,rs75260399,rs6543119,rs2024566,rs28705856,rs4688764,rs943476,rs17616765,rs11121551,rs4833099,rs10026487,rs4504265,rs4846212,rs1007654,rs5743618,rs34215045,rs6592635,rs4851569,rs13416555,rs6827784,rs12370257,rs9306967,rs2216000,rs2289261,rs9926615,rs9292961,rs746580,rs2058656,rs4851582,rs10758787,rs787983,rs10173081,rs10145536,rs7212944,rs13030642,rs10194716,rs4652461,rs11241090,rs11685349,rs11465723,rs7926009,rs12132635,rs12521169,rs10150704,rs6425602,rs13392100,rs1929992,rs8018823,rs78043801,rs2513517,rs10490203,rs7216558,rs723586,rs116879155,rs7509663,rs1598728,rs17027029,rs10073277,rs13001714,rs17624563,rs11702537,rs700673,rs3744246,rs35181686,rs971913,rs57299708,rs1861548,rs9273873,rs9274442,rs7561950,rs17554224,rs721653,rs10739097,rs9274474,rs11096962,rs10856839,rs3771156,rs12339348,rs76675570,rs6735214,rs12475676,rs115775466,rs12499753,rs3781699,rs9998678,rs28690449,rs7605606,rs7038893,rs2229687,rs7224129,rs871656,rs10122116,rs2182658,rs10955230,rs3771157,rs9288281,rs1956443,rs12998521,rs117275633,rs117014904,rs9889711,rs10815392,rs58566767,rs10815391,rs11791651,rs944973,rs73236629,rs6602392,rs3755285,rs4245443,rs8009361,rs12141246,rs6692394,rs35736272,rs28663019,rs487835,rs12896336,rs12924112,rs4851017,rs700653,rs11466741,rs114576848,rs4795397,rs5743563,rs6822503,rs2069763,rs2477111,rs55645612,rs12375,rs13283381,rs45515895,rs771018,rs57193538,rs16924171,rs700638,rs7197754,rs9273463,rs7713025,rs7865955,rs73236633,rs115444066,rs1904522,rs1061235,rs1814005,rs117106455,rs10931780,rs11790625,rs3771184,rs2501610,rs115975124,rs11792633,rs9268831,rs117840351,rs7720838,rs887864,rs6543123,rs2297291,rs72825956,rs3821206,rs78318003,rs115409002,rs12120191,rs3917304,rs770657,rs4742170,rs731945,rs13186912,rs11074952,rs10192036,rs3930305,rs700655,rs2302620,rs10793169,rs56386507,rs17599077,rs700667,rs1013953,rs111812333,rs1064213,rs1563103,rs1989084,rs7072398,rs35799924,rs11936050,rs9937309,rs3827265,rs12451084,rs57862683,rs16950687,rs114055571,rs4485585,rs3219184,rs114544105,rs7658651,rs2039277,rs75228250,rs10041894,rs996916,rs13153937,rs17411502,rs55718051,rs10038177,rs4845934,rs45588337,rs1043828,rs10975515,rs17423753,rs7687447,rs111273753,rs7729832,rs700684,rs8539,rs115081529,rs1998949,rs12468673,rs7671357,rs9368737,rs115608555,rs1468790,rs10030125,rs55977477,rs8199,rs10899217,rs61778401,rs3087876,rs10856840,rs17613606,rs3732129,rs770659,rs1558641,rs4846209,rs115326485,rs116198758,rs3129878,rs7364221,rs114272556,rs6742782,rs700691,rs12946510,rs12120042,rs6498135,rs11743867,rs11123928,rs4851615,rs2281332,rs2289277,rs2501615,rs700692,rs4623,rs5743556,rs115838115,rs1158701,rs4900972,rs741175,rs714230,rs75188672,rs67657812,rs9611527,rs12593904,rs12913547,rs116490515,rs9295990,rs9425857,rs17027006,rs7219923,rs2025345,rs59716545,rs2381289,rs77970458,rs17730989,rs4795402,rs9931964,rs9273519,rs504698,rs10864448,rs9274497,rs7035413,rs12131441,rs12469546,rs9715841,rs12139981,rs7143494,rs3171692,rs35139442,rs56245262,rs12409754,rs17132795,rs7597017,rs60667221,rs5743566,rs12472872,rs5743604,rs116138574,rs10776482,rs4147170,rs1051296,rs10198606,rs2508741,rs6761919,rs10975514,rs3771161,rs4952565,rs76572590,rs114494568,rs13178997,rs34415928,rs61894507,rs549652,rs79288809,rs12472780,rs28397975,rs2065074,rs73236618,rs4988956,rs9883988,rs17027179,rs16997701,rs62376847,rs13359107,rs12934193,rs788018,rs28576899,rs4795404,rs11241095,rs700687,rs61422440,rs17145095,rs12341955,rs1889309,rs114171373,rs12291771,rs6434930,rs10497807,rs623813,rs115729121,rs6880924,rs3901386,rs115498839,rs9761781,rs10947428,rs13406331,rs34306440,rs115404981,rs12233690,rs114194329,rs11679146,rs10905504,rs55896948,rs7145768,rs4379644,rs13380815,rs1029629,rs7629719,rs1369512,rs11123927,rs9274509,rs7944463,rs80084476,rs12110124,rs10034903,rs2287037,rs700648,rs6594497,rs7569033,rs6734781,rs4952590,rs10975603,rs4819129,rs17582919,rs4846213,rs2513520,rs11241099,rs5743596,rs62026376,rs6743671,rs1330383,rs114782831,rs10941516,rs7572871,rs17583068,rs11078927,rs75313558,rs7143872,rs6592657,rs3917267,rs10758783,rs1065949,rs2302612,rs114505996,rs2330183,rs205816,rs8064154,rs117128196,rs2302557,rs4713676,rs3902025,rs3731570,rs597723,rs2513511,rs1991993,rs12328618,rs2319773,rs1308520,rs55971224,rs6734742,rs11695627,rs4425550,rs17034643,rs7159456,rs11156962,rs13274662,rs114032050,rs735868,rs72689565,rs2523545,rs4952588,rs11722788,rs12888204,rs2286973,rs7601800,rs1051266,rs9895948,rs112572902,rs116860055,rs10975509,rs176095,rs11121545,rs2596428,rs55799002,rs11956705,rs11255998,rs73416822,rs1956434,rs8848,rs9273786,rs12233670,rs6734096,rs72823677,rs2508753,rs2565160,rs968350,rs770661,rs55969942,rs6820957,rs34188221,rs116420756,rs2319676,rs6477087,rs8076474,rs1263764,rs343495,rs9274266,rs114455056,rs7835920,rs1295685,rs5743571,rs6743219,rs116566084,rs9935174,rs17132800,rs3177928,rs2069772,rs4274855,rs34962120,rs10118795,rs13298500,rs114667288,rs6731042,rs205817,rs74961551,rs1320644,rs75934478,rs8079416,rs3755286,rs1007655,rs1985372,rs7673348,rs3788203,rs2596480,rs11241083,rs12408430,rs883770,rs3781700,rs183266,rs55927292,rs10198860,rs11727369,rs1550431,rs11466750,rs7194305,rs602399,rs79986241,rs7525460,rs11465633,rs115481010,rs7876000,rs7941790,rs11466621,rs11121532,rs3737155,rs12525722,rs115146939,rs73399080,rs6676989,rs2089127,rs4144896,rs848,rs13161853,rs3771185,rs9274514,rs700670,rs4820435,rs2034896,rs115057925,rs2513525,rs10125914,rs2282611,rs113415086,rs17802927,rs1435569,rs12233776,rs648324,rs7146935,rs1876142,rs9303281,rs9273504,rs10176664,rs9913044,rs17388568,rs8007653,rs12451100,rs115595191,rs596537,rs3788189,rs5743810,rs1109151,rs4900969,rs914232,rs10213846,rs17613599,rs78468647,rs12621129,rs118038522,rs6126249,rs2270298,rs2221903,rs696814,rs3213733,rs2145179,rs3746420,rs7510226,rs8013855,rs112196771,rs2075187,rs2480782,rs6704565,rs4851608</t>
  </si>
  <si>
    <t>ENSG00000247626.3,ENSG00000258414.1,ENSG00000231852.2,ENSG00000167914.6,ENSG00000115540.10,ENSG00000115602.12,ENSG00000107036.7,ENSG00000204344.10,ENSG00000115520.4,ENSG00000228789.2,ENSG00000229917.2,ENSG00000204304.7,CATG00000079607.1,ENSG00000170777.9,ENSG00000228962.1,CATG00000048245.1,ENSG00000259087.1,ENSG00000138688.11,CATG00000080858.1,CATG00000031305.1,ENSG00000167074.10,ENSG00000120215.5,CATG00000033595.1,CATG00000049492.1,ENSG00000273333.1,CATG00000075669.1,ENSG00000258819.1,CATG00000083638.1,CATG00000068371.1,CATG00000080870.1,ENSG00000228285.2,ENSG00000204387.8,ENSG00000046889.14,ENSG00000234006.1,ENSG00000077238.9,ENSG00000204301.5,CATG00000027002.1,ENSG00000196301.3,ENSG00000226925.1,ENSG00000251629.2,ENSG00000232940.1,CATG00000068365.1,ENSG00000038532.10,ENSG00000162878.8,CATG00000068362.1,ENSG00000175279.17,CATG00000004289.1,ENSG00000261329.1,ENSG00000179583.13,ENSG00000164113.6,CATG00000107582.1,ENSG00000236977.1,ENSG00000231389.3,ENSG00000236790.1,CATG00000053605.1,ENSG00000236304.1,ENSG00000258708.1,ENSG00000241563.2,ENSG00000196126.6,CATG00000014056.1,CATG00000046147.1,CATG00000104622.1,ENSG00000100410.3,ENSG00000047578.8,ENSG00000109471.4,CATG00000031299.1,ENSG00000204498.6,ENSG00000189283.5,ENSG00000173638.14,ENSG00000135837.11,ENSG00000103522.11,CATG00000018591.1,ENSG00000115607.5,CATG00000075668.1,ENSG00000182108.5,ENSG00000231500.2,ENSG00000206503.7,ENSG00000073605.14,ENSG00000254870.1,ENSG00000255135.3,CATG00000079611.1,CATG00000080859.1,ENSG00000246548.3,ENSG00000233183.2,CATG00000038834.1,ENSG00000142655.8,ENSG00000137507.7,ENSG00000204539.3,ENSG00000204310.6,ENSG00000213791.4,ENSG00000179344.12,ENSG00000204531.11,ENSG00000224557.3,ENSG00000204516.5,ENSG00000265236.1,CATG00000079615.1,ENSG00000253613.2,ENSG00000262222.1,CATG00000049641.1,ENSG00000006831.9,CATG00000080864.1,ENSG00000172752.10,ENSG00000248966.1,ENSG00000223865.6,ENSG00000223501.4,ENSG00000172057.5,ENSG00000130939.14,ENSG00000166888.6,ENSG00000233367.1,ENSG00000102531.12,ENSG00000214784.4,ENSG00000205716.4,ENSG00000151338.14,CATG00000083553.1,ENSG00000174123.6,ENSG00000169181.8,CATG00000028702.1,ENSG00000137288.5,ENSG00000204348.5,ENSG00000162944.6,CATG00000068366.1,ENSG00000105656.8,ENSG00000115541.6,ENSG00000204420.4,ENSG00000168944.11,CATG00000088115.1,ENSG00000204396.6,ENSG00000203469.2,ENSG00000155666.7,ENSG00000197712.7,ENSG00000179240.4,ENSG00000243649.4,CATG00000026619.1,ENSG00000151062.10,ENSG00000101096.15,ENSG00000138684.3,ENSG00000206384.6,ENSG00000183032.6,ENSG00000119669.3,CATG00000048246.1,ENSG00000161405.12,ENSG00000144381.12,CATG00000021645.1,ENSG00000223808.1,CATG00000104629.1,ENSG00000096395.6,CATG00000083581.1,ENSG00000065413.12,ENSG00000166949.11,ENSG00000174125.3,ENSG00000180251.4,ENSG00000142657.16,ENSG00000115524.11,ENSG00000249859.3,ENSG00000115896.11,ENSG00000115604.6,ENSG00000272501.1,ENSG00000201785.1,ENSG00000213588.4,CATG00000083550.1,ENSG00000145777.10,ENSG00000229664.1,ENSG00000174226.4,ENSG00000206337.6,ENSG00000213654.5,ENSG00000147854.12,CATG00000018592.1,CATG00000088072.1,ENSG00000234745.5,CATG00000083634.1,ENSG00000204287.9,ENSG00000204296.7,CATG00000104631.1,ENSG00000096433.6,CATG00000098986.1,CATG00000026811.1,ENSG00000223442.1,ENSG00000264968.1,ENSG00000166886.8,ENSG00000226979.4,CATG00000088062.1,ENSG00000204525.10,ENSG00000266509.1,CATG00000046159.1,ENSG00000115594.7,ENSG00000230174.1,CATG00000107585.1,ENSG00000237649.3,CATG00000104364.1,ENSG00000100413.12,ENSG00000160049.7,ENSG00000129514.4,ENSG00000112511.13,ENSG00000197283.8,ENSG00000166860.2,CATG00000102520.1,ENSG00000099219.9,ENSG00000219797.2,ENSG00000204385.6,ENSG00000204540.6,ENSG00000172728.11,CATG00000028700.1,ENSG00000270757.1,CATG00000033613.1,ENSG00000111186.8,CATG00000051167.1,CATG00000028709.1,ENSG00000112514.11,ENSG00000134460.11,ENSG00000174130.8,ENSG00000204305.9,CATG00000020751.1,ENSG00000225979.1,CATG00000092282.1,ENSG00000204394.8,ENSG00000168477.13,ENSG00000204520.8,CATG00000028706.1,ENSG00000115598.5,ENSG00000169194.5,ENSG00000259202.1,ENSG00000100403.10,CATG00000028705.1,ENSG00000054523.12,ENSG00000204444.6,ENSG00000227145.1,ENSG00000153107.7,ENSG00000158636.12,ENSG00000166881.5,ENSG00000234752.1,ENSG00000226398.1,ENSG00000152430.13,ENSG00000201680.1,CATG00000075667.1,CATG00000088077.1,ENSG00000100401.15,CATG00000088014.1,CATG00000083624.1,ENSG00000152495.6,ENSG00000254130.1,ENSG00000204351.7,CATG00000046418.1,ENSG00000228432.1,ENSG00000182871.10,CATG00000070034.1,ENSG00000161904.7,CATG00000102988.1,ENSG00000186106.7,ENSG00000204536.9,ENSG00000204511.2,ENSG00000251503.3,CATG00000046393.1,ENSG00000129317.10,ENSG00000100412.11,CATG00000117279.1,ENSG00000186075.8,ENSG00000261817.1,ENSG00000213104.3,CATG00000117270.1,ENSG00000139865.12,ENSG00000263575.1,ENSG00000213722.4,ENSG00000254810.1,ENSG00000183354.7,ENSG00000134987.7,ENSG00000271581.1,ENSG00000137033.7,CATG00000079612.1,ENSG00000244255.1,ENSG00000249346.2,ENSG00000198563.9,ENSG00000227057.3,CATG00000025430.1,ENSG00000178445.8,ENSG00000204463.8,CATG00000009161.1,ENSG00000271989.1,ENSG00000173157.12,CATG00000051173.1,CATG00000083580.1,ENSG00000213760.6,CATG00000075670.1,ENSG00000161896.6,ENSG00000030110.8,CATG00000117277.1,CATG00000046152.1,ENSG00000223534.1,CATG00000102152.1,ENSG00000258388.3,CATG00000070055.1</t>
  </si>
  <si>
    <t>21428769,19961619,22379998,21094521,23817571,21625490,23817569</t>
  </si>
  <si>
    <t>Self-reported allergy,Adverse response to lamotrigine and phenytoin,Allergic sensitization,Atopy,Adverse response to carbamapezine</t>
  </si>
  <si>
    <t>DOID:0060060</t>
  </si>
  <si>
    <t>non Hodgkin lymphoma</t>
  </si>
  <si>
    <t>A lymphoma that is characterized as any kind of lymphoma except Hodgkin&amp;apos;s lymphoma.</t>
  </si>
  <si>
    <t>rs2218430,rs2086252,rs36202959,rs116356575,rs116280962,rs112498791,rs28546069,rs114329825,rs4311549,rs113834902,rs67110942,rs74404950,rs111463829,rs268634,rs112005040,rs28582842,rs61670843,rs9274488,rs9274450,rs1049213,rs9274218,rs75908211,rs34113780,rs111261719,rs115210714,rs72850215,rs115890722,rs10862168,rs9273754,rs3830058,rs116029711,rs115930051,rs9273440,rs115917790,rs114247673,rs28592859,rs16870214,rs116235343,rs3828805,rs116045857,rs4380799,rs115291342,rs115403363,rs9274472,rs9273448,rs28633132,rs71534544,rs115128073,rs9274295,rs116062875,rs116740328,rs114856993,rs28724036,rs115084258,rs114171505,rs115017903,rs9274478,rs28895187,rs28724035,rs115809589,rs116424139,rs11114519,rs72850285,rs2669003,rs114378717,rs28675910,rs116578233,rs9274460,rs78754254,rs66919410,rs3830123,rs115058891,rs9273429,rs115633142,rs75400359,rs116537475,rs72845719,rs115202730,rs113647600,rs9274214,rs35899011,rs115229320,rs115888720,rs72850283,rs114905105,rs115331437,rs116016352,rs115553940,rs75562136,rs72850290,rs4476870,rs74369881,rs380090,rs9273841,rs114932108,rs116528287,rs116244998,rs1049053,rs114626330,rs28595021,rs80161116,rs28579642,rs716182,rs111481666,rs9274211,rs112445259,rs113124383,rs115426926,rs112688248,rs79088280,rs116664169,rs113910491,rs74792292,rs4382332,rs114477255,rs57817449,rs115197424,rs72845728,rs78560634,rs114374268,rs35056503,rs28630828,rs9274512,rs115195925,rs28707773,rs111834435,rs113376387,rs111939443,rs9274185,rs35043862,rs60216782,rs28707527,rs9274436,rs9274485,rs112168044,rs9274528,rs72845703,rs115010847,rs72850273,rs112036107,rs114137577,rs72850250,rs2632230,rs9274614,rs114520015,rs13198610,rs113011288,rs17095748,rs56112437,rs114856598,rs35515288,rs35305251,rs28638783,rs28656080,rs28637452,rs55917093,rs9274257,rs111816680,rs36218421,rs115338403,rs10862167,rs55827921,rs9272460,rs114564384,rs115386562,rs72850287,rs76226946,rs28586893,rs116355107,rs115748535,rs112591225,rs115624864,rs112500757,rs115269796,rs9274469,rs115400623,rs9274491,rs433017,rs61161997,rs114823234,rs115103320,rs4761338,rs9274579,rs114051707,rs35467127,rs34232590,rs116135379,rs116239728,rs115523138,rs9274321,rs36097962,rs716181,rs72850244,rs74961301,rs74403476,rs114278347,rs35923643,rs28708071,rs79002914,rs2157051,rs735665,rs9274112,rs114360309,rs72850029,rs72845704,rs268642,rs36217730,rs113128041,rs72847685,rs35406945,rs35848793,rs35762874,rs36233208,rs1049225,rs112064499,rs35092298,rs9274184,rs72847691,rs10886046,rs4403294,rs9274494,rs1858427,rs11114793,rs10862170,rs9274626,rs2137376,rs112114770,rs72850280,rs28437824,rs72850296,rs1063347,rs9274296,rs1049133,rs9274486,rs716183,rs112464913,rs35662241,rs12529049,rs76369274,rs36202958,rs28441428,rs72844251,rs115903357,rs116814953,rs56245106,rs111541957,rs66553215,rs10862164,rs115983931,rs116700547,rs115752743,rs9274507,rs114810456,rs115709389,rs115286105,rs116828794,rs9274637,rs115924774,rs111724557,rs111461278,rs72847688,rs9274535,rs78823360,rs28589559,rs9274495,rs72844135,rs9274264,rs74885839,rs28654242,rs113891305,rs9274482,rs115896307,rs4377824,rs441890,rs72850261,rs2632237,rs9273442,rs73403128,rs9274428,rs9273423,rs77403728,rs36022997,rs113851292,rs16862738,rs9274250,rs111997466,rs36218422,rs1512504,rs115407432,rs9274526,rs72850056,rs72850021,rs4588721,rs115615486,rs1049055,rs116061064,rs9274468,rs116734397,rs34118047,rs1143089,rs35129460,rs112488096,rs2669006,rs34811813,rs2854267,rs6536942,rs111498499,rs72850016,rs9274483,rs77893469,rs114131797,rs28666575,rs115920156,rs116048662,rs9274308,rs9274481,rs112265803,rs114569840,rs9274421,rs116668078,rs9273817,rs28409699,rs115212945,rs56851862,rs17426565,rs28718904,rs113277075,rs73889243,rs115643100,rs35696625,rs112025959,rs115841136,rs10749240,rs74635404,rs72850259,rs9274267,rs9274489,rs9270002,rs9273472,rs2632234,rs4516985,rs112074947,rs9271376,rs72850289,rs4566915,rs28545281,rs114687007,rs72850277,rs115902946,rs9273498,rs112809271,rs28693734</t>
  </si>
  <si>
    <t>ENSG00000236864.1,CATG00000083579.1,CATG00000083570.1,ENSG00000243071.1,ENSG00000241106.2,ENSG00000196735.7,ENSG00000038295.3,CATG00000088073.1,CATG00000083574.1,ENSG00000204267.9,CATG00000088063.1,ENSG00000179344.12,CATG00000088070.1,ENSG00000228962.1,ENSG00000234474.2,CATG00000088069.1,CATG00000088077.1,CATG00000063210.1,ENSG00000198502.5,ENSG00000229391.3,ENSG00000147592.4,CATG00000088071.1,ENSG00000023171.10,ENSG00000213272.5,CATG00000083577.1,CATG00000083573.1,ENSG00000196126.6,CATG00000088072.1,ENSG00000251916.1,ENSG00000224187.1,ENSG00000204287.9,CATG00000083580.1,CATG00000083581.1,CATG00000088075.1,CATG00000088062.1,ENSG00000223534.1,ENSG00000221947.3,ENSG00000246366.2,ENSG00000250264.1,ENSG00000196301.3</t>
  </si>
  <si>
    <t>19620980,23749188,23025665,21533074,20639881</t>
  </si>
  <si>
    <t>Follicular lymphoma,B cell non-Hodgkin lymphoma</t>
  </si>
  <si>
    <t>DOID:0060108</t>
  </si>
  <si>
    <t>brain glioma</t>
  </si>
  <si>
    <t>A brain cancer that has_material_basis_in glial cells.</t>
  </si>
  <si>
    <t>rs6659485,rs521348,rs6062298,rs12754747,rs6010986,rs79181048,rs10811647,rs7027048,rs10924558,rs505933,rs12042049,rs7556372,rs3787098,rs6669604,rs2760074,rs17121825,rs3001269,rs687513,rs78301458,rs7027950,rs573687,rs17267491,rs2236510,rs10802344,rs12362152,rs10890214,rs12752670,rs11216930,rs4083754,rs2810423,rs61271866,rs510370,rs323718,rs2297440,rs4498823,rs483217,rs564398,rs2427533,rs4654093,rs11217016,rs36195710,rs76497095,rs74839329,rs6701655,rs6672034,rs10811640,rs10892257,rs2276065,rs56166058,rs115934432,rs1008878,rs349406,rs12188441,rs6010721,rs2690015,rs641458,rs7036656,rs6683143,rs10493921,rs11485298,rs3738504,rs79666073,rs17110757,rs1570431,rs2810419,rs17121972,rs2069416,rs834164,rs3808846,rs41309367,rs4253936,rs2362252,rs2518723,rs12727498,rs2760069,rs115586409,rs1770570,rs2811713,rs12041683,rs1623866,rs17122001,rs56234700,rs1395333,rs2383207,rs6011016,rs17188937,rs7518943,rs580611,rs17189000,rs3787090,rs528969,rs659030,rs17121644,rs349405,rs6540681,rs7049105,rs6666947,rs6089953,rs644835,rs2807547,rs2473813,rs1395332,rs59995170,rs7531070,rs117251211,rs554742,rs12803321,rs10924538,rs79253638,rs76184305,rs3795461,rs3217992,rs577396,rs2810418,rs1046690,rs74400540,rs11578881,rs11166424,rs10965234,rs644273,rs7532378,rs561735,rs11216956,rs6684697,rs6010720,rs517124,rs6062492,rs4144664,rs575323,rs73446314,rs76753718,rs599452,rs12568189,rs114204888,rs6789970,rs11166412,rs3845517,rs1856746,rs6703167,rs4809323,rs7028570,rs77134167,rs10890212,rs834163,rs2297438,rs116767333,rs11166407,rs2803398,rs7030641,rs684519,rs78637929,rs495871,rs405445,rs75733496,rs34256746,rs482466,rs28651134,rs2816596,rs12742885,rs12141086,rs4907900,rs17172437,rs564562,rs2777941,rs4659862,rs10892256,rs6669548,rs79887429,rs10757263,rs7110526,rs6697816,rs76353046,rs115133454,rs57826955,rs11166396,rs3218012,rs12036284,rs6702358,rs17122062,rs4245184,rs10875286,rs2816594,rs6685526,rs79747455,rs1465483,rs974336,rs118080850,rs12730828,rs6660019,rs17121831,rs12569232,rs6658712,rs4809397,rs17122057,rs8114049,rs1151623,rs10965215,rs10924690,rs2760072,rs6062630,rs41287250,rs10892247,rs57901403,rs12035706,rs654423,rs7530361,rs834278,rs59519183,rs3787092,rs67616625,rs577539,rs624270,rs41275358,rs10790256,rs4660668,rs2367020,rs2810425,rs2236507,rs114534514,rs17761446,rs10802350,rs3825057,rs1295810,rs7124498,rs17418475,rs74769216,rs12146139,rs12047398,rs568451,rs114465516,rs2236506,rs2893426,rs17121792,rs74439105,rs511309,rs10115049,rs3806160,rs2810421,rs4955677,rs534252,rs472498,rs6475604,rs6682639,rs1892212,rs10811645,rs1051122,rs1148719,rs2151280,rs12754607,rs11581889,rs58417395,rs506044,rs17121900,rs1077236,rs10757265,rs114378029,rs7541105,rs7535372,rs2236508,rs10890210,rs12130834,rs633683,rs34585230,rs277369,rs61848984,rs5021683,rs6699449,rs10738609,rs4977753,rs6681810,rs2427532,rs10790261,rs4377388,rs6577152,rs700532,rs323716,rs2690016,rs1570433,rs79458573,rs965953,rs1892211,rs2784176,rs114029574,rs115854706,rs6577157,rs115072018,rs2345436,rs452242,rs79206717,rs1004638,rs114751930,rs17121940,rs73001406,rs1537378,rs1291209,rs111964459,rs4955678,rs28374832,rs7514752,rs2807545,rs77706751,rs631977,rs496798,rs115840260,rs1063192,rs2784177,rs559833,rs17600823,rs12046458,rs575971,rs11485555,rs11919269,rs564938,rs2249632,rs3208008,rs1360590,rs2738783,rs662463,rs3738200,rs6062490,rs545226,rs12133399,rs2274569,rs62207047,rs480958,rs7519073,rs2253829,rs6577145,rs78873927,rs2816603,rs77097724,rs2473814,rs12077589,rs2810424,rs834277,rs67772854,rs10779505,rs116584584,rs1892213,rs115484638,rs4659861,rs944796,rs581097,rs117914182,rs80025604,rs7554748,rs79788736,rs2690017,rs2736100,rs1340232,rs11603023,rs17267554,rs11166384,rs10120806,rs10892282,rs12130070,rs277374,rs75057473,rs6122158,rs12225399,rs17267561,rs2178401,rs117561861,rs571697,rs6011018,rs700529,rs17172435,rs7734992,rs11166391,rs78777686,rs10924556,rs6010998,rs7530204,rs4145871,rs2811712,rs17121842,rs12564436,rs7028268,rs4659521,rs28568334,rs76533361,rs12569063,rs1151624,rs4556326,rs4975538,rs76902654,rs580678,rs35791308,rs6677998,rs3218010,rs77683570,rs4422999,rs10783128,rs10737785,rs11515,rs12126596,rs277368,rs10892248,rs58739288,rs526331,rs3787091,rs4809321,rs2149190,rs5021682,rs944799,rs2985441,rs12407413,rs868047,rs877245,rs35771425,rs6062302,rs349410,rs4809320,rs78079041,rs10924554,rs45540840,rs834575,rs909334,rs547241,rs6062596,rs1291206,rs7865618,rs10811643,rs613243,rs1556515,rs79856022,rs17121889,rs2878077,rs17121829,rs6577158,rs3753492,rs6679980,rs115878436,rs2760078,rs7936556,rs116795376,rs78826170,rs3787088,rs6704125,rs277402,rs117218557,rs12065700,rs6010621,rs700533,rs73151219,rs28573307,rs12187089,rs1151622,rs11738172,rs2285327,rs3750149,rs6089763,rs2811708,rs28583318,rs12118470,rs10802349,rs4143056,rs3816069,rs58555027,rs2289015,rs2807552,rs12566802,rs3208007,rs75982482,rs59418901,rs17834457,rs7532782,rs2738785,rs10737786,rs7361098,rs1333037,rs7725218,rs659514,rs483598,rs6882,rs72774461,rs2236661,rs62560774,rs1333045,rs4660665,rs531174,rs529244,rs2784173,rs10757267,rs76834240,rs6122159,rs72967698,rs115655999,rs76810097,rs7853090,rs34440485,rs12021720,rs2277296,rs914559,rs5021681,rs481660,rs8181050,rs3218005,rs78501482,rs1291210,rs12563381,rs74421629,rs12411250,rs615552,rs496547,rs11216960,rs3763491,rs12408715,rs2690018,rs12733952,rs10802347,rs7531066,rs77588214,rs1537374,rs2258056,rs11216934,rs1770567,rs113618067,rs1109770,rs116260124,rs494560,rs10802348,rs1048665,rs997871,rs6062301,rs1291207,rs114131091,rs6691123,rs10924545,rs78766516,rs10802351,rs349409,rs1920116,rs12727653,rs74647865,rs7341786,rs9787046,rs7732320,rs76738795,rs67307131,rs496892,rs6010620,rs2760070,rs79209443,rs17296479,rs323714,rs78344978,rs6699888,rs3819946,rs11166416,rs10159376,rs12073609,rs3218020,rs2881153,rs2253823,rs10924557,rs10737787,rs12760117,rs116876910,rs79471979,rs2069418,rs11217014,rs10790255,rs4955676,rs3931020,rs7866783,rs12403783,rs13256078,rs2304306,rs72965775,rs679038,rs74599268,rs3218007,rs117761422,rs67764962,rs58068806,rs3218002,rs10245472,rs4639966,rs10733376,rs2784174,rs77953206,rs11216961,rs6681721,rs490669,rs10779506,rs114775204,rs35711226,rs6696764,rs75453456,rs12131455,rs559428,rs72899606,rs116023270,rs10892246,rs482778,rs2784175,rs3787089,rs525487,rs560659,rs543830,rs10738604,rs7552138,rs6662945,rs484615,rs75119298,rs77822456,rs613312,rs2853676,rs1702014,rs4243806,rs944797,rs10924539,rs17121850,rs2760081,rs504318,rs2257440,rs6577156,rs522696,rs4809324,rs10757274,rs66967207,rs11216937,rs1537376,rs77792598,rs10965219,rs6011033,rs10158777,rs7539358,rs1750492,rs576351,rs77467777,rs116207798,rs28482086,rs114396551,rs80248631,rs41298529,rs1741708,rs4654221,rs2297441,rs12406327,rs78333053,rs12133404,rs10757266,rs3761124,rs968358,rs12035782,rs2277297,rs693045,rs28879157,rs349386,rs72743233,rs10811641,rs455032,rs12743163,rs11166408,rs10733108,rs2157719,rs485619,rs17253615,rs2383204,rs555778,rs10494090,rs12403817,rs7556054,rs634537,rs59950316,rs7522428,rs1333039,rs75227345,rs3737247,rs11210705,rs2816597,rs75095270,rs11217018,rs115823056,rs4636162,rs17121827,rs561119,rs2383205,rs9803929,rs10924552,rs57879882,rs2333994,rs77287281,rs571579,rs12137787,rs482873,rs79129117,rs2738778,rs944801,rs12070304,rs115998071,rs2658648,rs10754497,rs12733930,rs77563194,rs640030,rs2304309,rs35617436,rs7341791,rs17172436,rs6677080,rs1157819,rs12225548,rs114793320,rs501700,rs116687743,rs10924559,rs526128,rs35899462,rs12143941,rs7547717,rs116143961,rs10890142,rs75726430,rs10811644,rs111567828,rs2760075,rs11166409,rs78545330,rs6426285,rs542508,rs111719136,rs73001486,rs10892258,rs2297433,rs6010994,rs17188916,rs1537375,rs6665958,rs112959066,rs12729996,rs28671241,rs6700036,rs2304304,rs1070281,rs573905,rs58722767,rs7532911,rs2294938,rs11805428,rs7528471,rs12411272,rs114169149,rs34538116,rs115868416,rs3808845,rs13374373,rs10924555,rs56102412,rs12043287,rs277396,rs17110755,rs12743458,rs11166389,rs2760084,rs76964725,rs114118651,rs10924553,rs73652846,rs10511701,rs76521274,rs17748,rs12760396,rs10875281,rs7035484,rs277375,rs4809322,rs79493311,rs1764447,rs10054203,rs10120688,rs11216938,rs17834367,rs115140513,rs11210707,rs2184061,rs2257885,rs6011291,rs944800,rs171125,rs12126083,rs2230307,rs67607946,rs45565037,rs79127597,rs6664781,rs3848669,rs3731201,rs72764847,rs2106115,rs114895875,rs8181047,rs2362253,rs17121622,rs12034019,rs7515169,rs12188878,rs11709840,rs1570432,rs10965235,rs629340,rs11580728,rs16847897,rs12737127,rs11580205,rs909341,rs7726159,rs6657820,rs598664,rs34027321,rs1291205,rs2383206,rs6676031,rs498872,rs6089789,rs74147727,rs34787051,rs114600647,rs12035163,rs12404020,rs3859579,rs7928371,rs2069422,rs17452162,rs78264155,rs1591136,rs11577134,rs10738605,rs77402806,rs6577155,rs611421,rs2803396,rs118159501,rs2803399,rs4659864,rs73446312,rs6658001,rs62525580,rs12567224</t>
  </si>
  <si>
    <t>ENSG00000172497.4,ENSG00000026036.16,CATG00000001614.1,CATG00000007150.1,ENSG00000162623.11,ENSG00000085491.11,ENSG00000164008.9,ENSG00000153363.8,ENSG00000125510.11,ENSG00000118094.7,ENSG00000273154.1,CATG00000056333.1,ENSG00000197457.5,ENSG00000162897.10,ENSG00000162688.11,ENSG00000137992.10,ENSG00000162390.13,ENSG00000230937.5,ENSG00000116791.9,ENSG00000240498.2,CATG00000092846.1,CATG00000059124.1,ENSG00000171695.6,ENSG00000156876.8,ENSG00000147889.12,CATG00000055464.1,ENSG00000203706.4,CATG00000092822.1,ENSG00000101210.6,CATG00000064507.1,ENSG00000101203.12,ENSG00000101152.6,ENSG00000258366.3,ENSG00000171703.12,ENSG00000164007.6,ENSG00000162391.7,CATG00000055462.1,ENSG00000145687.11,ENSG00000229299.2,ENSG00000196421.3,ENSG00000203896.5,ENSG00000122435.5,ENSG00000114248.5,ENSG00000264545.1,ENSG00000101246.15,CATG00000055463.1,ENSG00000226986.3,ENSG00000198276.9,CATG00000055461.1,ENSG00000271723.1,ENSG00000243509.4,ENSG00000156875.9,ENSG00000164362.14,ENSG00000143469.12,ENSG00000267848.1,ENSG00000019144.12,ENSG00000082512.10,ENSG00000273047.1,ENSG00000225169.1,ENSG00000146648.11,CATG00000040913.1,ENSG00000117385.11,ENSG00000230184.1,ENSG00000082497.7,CATG00000047993.1,CATG00000041891.1,ENSG00000266446.1,ENSG00000255422.1,ENSG00000235054.1,ENSG00000231684.2,ENSG00000215221.2,ENSG00000110367.7,ENSG00000147697.4,ENSG00000164010.9,ENSG00000264680.1,ENSG00000197114.7,ENSG00000185420.14,ENSG00000117625.9,CATG00000027173.1,CATG00000007149.1,ENSG00000228084.1,ENSG00000101161.6,ENSG00000065978.13,ENSG00000101204.11,CATG00000007151.1,CATG00000040912.1,ENSG00000125522.3,ENSG00000117620.8,ENSG00000162849.11,ENSG00000177868.7,ENSG00000137996.8,ENSG00000130584.6,ENSG00000147883.9,CATG00000092342.1,ENSG00000241073.1,ENSG00000095139.9,ENSG00000125520.9,ENSG00000122477.8,CATG00000104959.1</t>
  </si>
  <si>
    <t>24908248,21827660,21531791,22472174,19578366,22886559,19578367</t>
  </si>
  <si>
    <t>Glioma,Glioma (high-grade),Glioblastoma</t>
  </si>
  <si>
    <t>DOID:0080001</t>
  </si>
  <si>
    <t>bone disease</t>
  </si>
  <si>
    <t>A connective tissue disease that affects the structure or development of bone or causes an impairment of normal bone function.</t>
  </si>
  <si>
    <t>rs475419,rs8176757,rs2022464,rs7164837,rs10898201,rs1268169,rs676457,rs7949129,rs2256923,rs186939,rs1993116,rs1268166,rs1245548,rs2490272,rs10457180,rs505922,rs2745205,rs116552240,rs1245542,rs2282679,rs3800228,rs643434,rs13292932,rs500499,rs11723621,rs2122941,rs8176634,rs8176731,rs9411370,rs9328546,rs507666,rs2769071,rs13217795,rs116122257,rs9411364,rs3740823,rs10898191,rs9400240,rs600038,rs1668154,rs1268171,rs676996,rs612169,rs1935951,rs613534,rs1037379,rs1065656,rs115478735,rs1268170,rs76745579,rs1245553,rs11234027,rs659104,rs491626,rs6576651,rs635634,rs514659,rs1352846,rs476410,rs7873416,rs579459,rs495203,rs2298850,rs4946935,rs4945816,rs3800231,rs2153960,rs500498,rs1245552,rs10898186,rs1245547,rs529565,rs7469795,rs11233933,rs2883194,rs9411473,rs7120029,rs494242,rs12766266,rs35396874,rs6597616,rs10751502,rs60484807,rs3755967,rs4588,rs1268178,rs1935952,rs12554580,rs9374040,rs35484534,rs7903371,rs532436,rs554833,rs10741656,rs10766187,rs9398171,rs660340,rs2802290,rs8029541,rs4946936,rs3800227,rs657152,rs3829251,rs1268164,rs1790349,rs2802288,rs2282680,rs7893890,rs3800229,rs10832290,rs687621,rs768023,rs344352,rs114820734,rs1245543,rs493246,rs78300366,rs1268179,rs582094,rs649129,rs1245550,rs114526434,rs180753,rs6597617,rs677355,rs7873522,rs1403249,rs7116978,rs582118,rs1268165,rs1403247,rs1935949,rs651007,rs1245549,rs6464211,rs687289,rs2575846,rs2764264,rs1268168,rs2745206,rs7025839,rs1868997,rs6486205,rs3817902,rs77171886,rs9411474,rs1268174,rs7087475,rs10898211,rs1268177,rs1245545,rs9411488,rs1268162,rs581107,rs2073824,rs543968,rs4757268,rs2207731,rs10898193,rs645982,rs2519093,rs8176720,rs12784395,rs4363269,rs2394851,rs2353508,rs2253310,rs1060767,rs111727905,rs1159806,rs4946932,rs9923699,rs545971,rs1268167,rs2965069,rs9400239,rs7849280,rs2360217,rs550057,rs10898203,rs527210,rs9384679,rs544873,rs939968,rs674302,rs7047076,rs11789207,rs1268180,rs473268,rs75328868,rs644234,rs7087178,rs2764261,rs1245551,rs1268163,rs561204,rs492488,rs7466962,rs9398172,rs495828,rs6911407,rs2802292,rs1245546</t>
  </si>
  <si>
    <t>ENSG00000152270.4,ENSG00000138303.13,CATG00000089561.1,ENSG00000129084.13,ENSG00000162032.11,ENSG00000118690.8,ENSG00000172893.11,ENSG00000186104.6,CATG00000004908.1,ENSG00000172890.7,ENSG00000145321.8,CATG00000092189.1,ENSG00000203801.4,ENSG00000095906.12,CATG00000085279.1,ENSG00000099769.5,CATG00000004905.1,CATG00000097540.1,ENSG00000107742.8,ENSG00000118689.10,ENSG00000271875.1,ENSG00000261622.1,ENSG00000178234.8,ENSG00000055609.13,ENSG00000175164.9</t>
  </si>
  <si>
    <t>20418485,22673963,24094242,20600896,21216879</t>
  </si>
  <si>
    <t>Serum alkaline phosphatase levels,Vitamin D levels,Insulin-like growth factors,Vitamin D concentrations</t>
  </si>
  <si>
    <t>DOID:0080007</t>
  </si>
  <si>
    <t>bone deterioration disease</t>
  </si>
  <si>
    <t>A bone structure disease that results_in change or damage of structure located_in bone.</t>
  </si>
  <si>
    <t>rs62030874,rs4984891,rs11968421,rs35067229,rs1205890,rs4266178,rs916416,rs59985111,rs13072454,rs2269559,rs4148948,rs11710404,rs17477361,rs4984896,rs57213835,rs209814,rs3796334,rs13072633,rs1205879,rs13062913,rs7189540,rs7633347,rs1205887,rs4262946,rs1871451,rs3743903,rs2384978,rs209812,rs11710829,rs12935215,rs10903017,rs4148946,rs4802669,rs11927499,rs4984898,rs9589949,rs209816,rs13093380,rs2270750,rs1205875,rs11707685,rs11921280,rs7759659,rs116585450,rs11969002,rs710925,rs1205877,rs6764910,rs11968174,rs2198117,rs13093192,rs60416950,rs10428135,rs1917481,rs11643039,rs2269560,rs73807499,rs2071979,rs4984669,rs1205867,rs1981484,rs78611191,rs1205876,rs11720410,rs916414,rs4984677,rs7192508,rs11711365,rs4754978,rs60156256,rs1205873,rs55948235,rs11710312,rs7744666,rs4984903,rs56048717,rs56221890,rs16872095,rs1205888,rs763014,rs11719986,rs56205740,rs11915596,rs11000138,rs3864058,rs209813,rs3752568,rs62030902,rs55762838,rs59552060,rs2017567,rs4984670,rs11929083,rs77187733,rs4499578,rs8675,rs11706544,rs4144003,rs960414,rs4984675,rs4984894,rs8909,rs73060998,rs1205881,rs3743901,rs1205883,rs3899068,rs999823,rs6602024,rs2018789,rs7614778,rs8060921,rs3967123,rs4054850,rs16872104,rs6942149,rs1981483,rs73549639,rs12497542,rs12917944,rs73099901,rs11714002,rs714493,rs3743904,rs1205871,rs7906901,rs4984897,rs62112645,rs2291865,rs16895989,rs7907949,rs9790130,rs4148949,rs77298975,rs8060585,rs7205409,rs3967125,rs111471079,rs7895905,rs55946647,rs11918654,rs4984893,rs11130291,rs17132175,rs1245582,rs2071982,rs56215613,rs209815,rs2269561,rs62253635,rs55929162,rs11929290,rs2388566,rs114814269,rs1205874,rs10428151,rs74902861,rs62255880,rs4881087,rs13068579,rs15564,rs4148941,rs9713188,rs2071980,rs11926551,rs73099896,rs1045277,rs7199839,rs1205884,rs11708037,rs55934167,rs7896691,rs7191939,rs7917172,rs1205889,rs35666389,rs6798806,rs4984892,rs4006748,rs11926606,rs999824,rs2105944,rs4054852,rs4984904,rs4881085,rs1205891,rs16895999,rs78966844,rs62253640,rs6803009,rs1205866,rs1871452,rs59476302,rs3752567,rs8054842,rs3864059,rs4984895,rs1205882,rs28455838,rs2071981,rs11130285,rs1205880,rs6935853,rs2384977,rs62030903,rs73549650,rs710924,rs3743902,rs2269558,rs2384972,rs56354891,rs4802666,rs35642938,rs3796335,rs77105201,rs1205872,rs1245580,rs7740251,rs9469300,rs3856889,rs3864060,rs60842168,rs916415,rs11648728,rs3749982,rs4284332,rs6602023,rs2097540</t>
  </si>
  <si>
    <t>CATG00000003643.1,ENSG00000007541.10,CATG00000101522.1,ENSG00000233912.1,CATG00000006805.1,CATG00000088082.1,ENSG00000105357.11,ENSG00000122863.5,ENSG00000134108.8,ENSG00000161992.5,ENSG00000188107.9,ENSG00000183098.6,ENSG00000197562.5,CATG00000028394.1,ENSG00000236347.1,CATG00000059027.1,CATG00000082753.1,ENSG00000127578.6,ENSG00000067057.12,CATG00000083589.1,CATG00000028395.1</t>
  </si>
  <si>
    <t>22993228,24216480</t>
  </si>
  <si>
    <t>Disc degeneration (lumbar)</t>
  </si>
  <si>
    <t>DOID:0080010</t>
  </si>
  <si>
    <t>bone structure disease</t>
  </si>
  <si>
    <t>A bone disease that has_material_basis_in an abnormality in the location or function of the skeletal structure.</t>
  </si>
  <si>
    <t>rs798487,rs7158297,rs1636253,rs7639674,rs6963481,rs7784066,rs625039,rs798529,rs2241666,rs1182175,rs12522542,rs2283779,rs1182206,rs35746165,rs2393069,rs11982418,rs1827371,rs721101,rs962554,rs709282,rs1182151,rs798488,rs9383746,rs1322331,rs12655763,rs2283784,rs17326792,rs7777484,rs1182176,rs11974915,rs28361368,rs2527688,rs798490,rs7807978,rs155259,rs9403383,rs66570305,rs2533870,rs798492,rs1040814,rs17326898,rs4818134,rs2393070,rs7409930,rs798491,rs4444692,rs1182208,rs1984028,rs678741,rs1040526,rs2248390,rs679206,rs35957220,rs2260230,rs2527689,rs3748069,rs2527690,rs798486,rs798528,rs2644274,rs1182155,rs60858966,rs12898016,rs34558549,rs6937121,rs117456342,rs13163292,rs12288455,rs1322330,rs1636252,rs1182174,rs267766,rs798489,rs9496374,rs1400181,rs9496369,rs3898058,rs6570508,rs4719654,rs798557,rs3950032,rs9384309,rs4091908,rs12658867,rs2273615,rs17508914,rs594791,rs9397806,rs2527682,rs1040525,rs2283783,rs1636250,rs7914775,rs2294764,rs8037645,rs12513526,rs113924626,rs6790856,rs34783816,rs4896582,rs10883597,rs9310378,rs798530,rs2644275,rs1639036,rs4869468,rs11131185,rs2290027,rs79417103,rs2983528,rs2222973,rs13243214,rs1827369,rs4818133,rs6929442,rs2533886,rs12434148,rs1183085,rs16873842,rs12193765,rs4818135,rs798558,rs79648198,rs115691797,rs1639040,rs75378327,rs798480,rs798531,rs798485,rs1400180,rs798527,rs6570509,rs950995,rs17165157,rs2012987,rs1182143,rs1048587,rs1322332,rs2527686,rs1182177,rs6970963,rs1636249,rs1182209,rs4415106,rs13247250,rs2012367,rs2294771,rs76319884,rs798556,rs17165161,rs1636254,rs13156321,rs17342682,rs3008011,rs1393158,rs11981648,rs1636251,rs17343598,rs1040815</t>
  </si>
  <si>
    <t>CATG00000022467.1,ENSG00000171587.10,ENSG00000151348.9,CATG00000091080.1,CATG00000094961.1,ENSG00000226380.3,CATG00000116206.1,ENSG00000227128.3,CATG00000116205.1,ENSG00000168671.5,ENSG00000138136.5,ENSG00000174945.9,ENSG00000112414.10,CATG00000115220.1,ENSG00000196132.7,CATG00000091077.1,ENSG00000257185.1,ENSG00000257842.1,ENSG00000231357.1,ENSG00000235381.1,ENSG00000052850.5,ENSG00000146535.9,ENSG00000231721.2,CATG00000094965.1,ENSG00000146426.13,CATG00000093957.1,ENSG00000122952.12,CATG00000090552.1,ENSG00000224318.1,ENSG00000029639.6,ENSG00000236366.1,ENSG00000112541.9,CATG00000086280.1,CATG00000091079.1,ENSG00000164187.6</t>
  </si>
  <si>
    <t>23666238,24023777,21216876,22019779</t>
  </si>
  <si>
    <t>Scoliosis,adolescent idiopathic scoliosis,Adolescent idiopathic scoliosis</t>
  </si>
  <si>
    <t>DOID:0080011</t>
  </si>
  <si>
    <t>bone resorption disease</t>
  </si>
  <si>
    <t>A bone remodeling disease that results in an abnormal decrease of bone density or mass.</t>
  </si>
  <si>
    <t>rs11246386,rs73169642,rs10189068,rs11898505,rs7256513,rs12493635,rs2155730,rs9375439,rs78520297,rs10934241,rs2081106,rs10138787,rs9482757,rs10189693,rs73169668,rs1856057,rs4325622,rs1135215,rs1056892,rs2267003,rs75609213,rs948315,rs77699599,rs67005337,rs35351574,rs17646718,rs12450956,rs11760993,rs112789297,rs117029878,rs9383935,rs4647934,rs5996470,rs9388486,rs7160366,rs2073617,rs80349780,rs34157185,rs3759579,rs67909852,rs8005489,rs6141549,rs2036297,rs11573830,rs2283803,rs1870958,rs2566968,rs62007718,rs6947941,rs10838619,rs34766614,rs224419,rs62121593,rs11713015,rs314750,rs2179320,rs5759595,rs2273700,rs1024743,rs7106010,rs273550,rs2305546,rs7763994,rs76462939,rs10984902,rs34815820,rs10501398,rs10234955,rs12302975,rs13262205,rs10767667,rs10835215,rs7988338,rs430727,rs7249983,rs77887083,rs3740628,rs61921797,rs2712367,rs116557593,rs66473612,rs7111517,rs4683243,rs11644916,rs387329,rs62215861,rs344070,rs35614616,rs12952179,rs8137762,rs12977470,rs2219783,rs12675085,rs116703650,rs12996954,rs28701683,rs1156850,rs4506602,rs2472415,rs10838628,rs67546174,rs59709264,rs7102451,rs3783150,rs2270215,rs12728737,rs12485445,rs72789542,rs11170496,rs259565,rs1361262,rs35793694,rs8074028,rs12681420,rs16909765,rs73181510,rs12143676,rs23691,rs2862926,rs177706,rs2019003,rs4790881,rs3740631,rs35223785,rs4985124,rs2622874,rs7216487,rs77949524,rs6675867,rs3762552,rs1810741,rs2929163,rs273559,rs720824,rs798949,rs67814017,rs10235191,rs925486,rs11621843,rs35192078,rs1052969,rs6060442,rs10001601,rs10235232,rs1803283,rs2536176,rs9533062,rs62265549,rs58561056,rs2012720,rs875082,rs6774742,rs8100718,rs6510346,rs4908283,rs10850371,rs72865313,rs4339479,rs4310926,rs35952547,rs9908901,rs12319419,rs872008,rs7116994,rs344060,rs57691884,rs4817776,rs9858728,rs7870540,rs35027158,rs3763965,rs3102732,rs2480403,rs78831902,rs1241162,rs12740738,rs17378840,rs423937,rs13074382,rs7316953,rs7119422,rs10838612,rs2342315,rs71664966,rs4567782,rs3767272,rs57828943,rs877084,rs853961,rs35411566,rs10492096,rs3853616,rs13414536,rs80192420,rs10503891,rs1107748,rs28478131,rs163886,rs13090194,rs1485131,rs5759593,rs10215854,rs12608825,rs4533341,rs896496,rs55723020,rs12449783,rs12103671,rs28403377,rs76201639,rs13084541,rs12740462,rs56318008,rs10276139,rs17655188,rs4073203,rs8107468,rs8020017,rs1802074,rs28729946,rs3768579,rs55950019,rs6060435,rs13245690,rs9899889,rs750487,rs3920498,rs9517310,rs7198000,rs1569938,rs13068570,rs2282686,rs13345542,rs1056692,rs1999806,rs11772629,rs909769,rs17780175,rs273553,rs10261671,rs228769,rs2835281,rs4727338,rs11604127,rs71327027,rs447911,rs2472625,rs2529398,rs79155454,rs2003134,rs34798099,rs11167267,rs1054016,rs474472,rs1538956,rs7988345,rs3935379,rs12864265,rs12060031,rs41281692,rs4759061,rs14347,rs6058276,rs2236159,rs2622844,rs59149636,rs4500751,rs271173,rs79162867,rs17703094,rs9910625,rs10940644,rs3801383,rs7221743,rs3099597,rs12410251,rs6591344,rs12724152,rs2707480,rs4714659,rs1906450,rs11029948,rs2248393,rs2425055,rs6485692,rs3779381,rs2179319,rs2248890,rs12462509,rs2749531,rs1741,rs12729602,rs679745,rs62288160,rs2280407,rs1463038,rs1359201,rs11228284,rs1763345,rs2220189,rs12742440,rs73585909,rs7830515,rs12605367,rs12104083,rs986944,rs61778045,rs7046645,rs6142378,rs10874677,rs2904016,rs12217619,rs13154277,rs11061819,rs13431319,rs1676494,rs10783573,rs10849483,rs12118365,rs17574378,rs35758028,rs7992415,rs12088552,rs6823014,rs4462272,rs1551744,rs73169649,rs75594602,rs7831792,rs2707475,rs4759320,rs77742229,rs111282013,rs6120995,rs1038304,rs608343,rs28798076,rs11649268,rs2513242,rs7517054,rs12722908,rs71327006,rs11602954,rs12712827,rs12459751,rs3803573,rs1886696,rs7325567,rs36036427,rs3020348,rs4911180,rs6600745,rs917726,rs2536164,rs7108770,rs8080343,rs80077239,rs1520483,rs734206,rs13345954,rs113543800,rs12101270,rs12586065,rs10734549,rs2072235,rs12672958,rs1012282,rs273617,rs6505162,rs10759960,rs107236,rs9533090,rs12924048,rs12981443,rs6952113,rs2306033,rs6561045,rs16842540,rs599301,rs10876529,rs2740,rs9634003,rs17528522,rs78504529,rs2293166,rs60655559,rs2152876,rs9897206,rs1524498,rs7978841,rs11973173,rs77544982,rs12750176,rs13271442,rs498782,rs17617941,rs6947826,rs224381,rs798914,rs3734806,rs302714,rs11130092,rs6120954,rs7675606,rs3773684,rs7798294,rs2240500,rs600231,rs66568021,rs11981478,rs12038474,rs9532063,rs4429586,rs35303057,rs59056571,rs2895415,rs4752932,rs117316083,rs2237468,rs1884546,rs4640029,rs3136457,rs8129393,rs12704870,rs9288982,rs7254758,rs798913,rs4881176,rs62039480,rs12427714,rs3134050,rs9288984,rs4377989,rs62070271,rs2406983,rs3020305,rs78417395,rs1948186,rs2326387,rs6918545,rs60300452,rs675160,rs689179,rs11573885,rs2041894,rs12944395,rs3816745,rs41288311,rs273565,rs4373103,rs7247582,rs10838629,rs2425062,rs2052694,rs73181541,rs7743432,rs10955915,rs12610115,rs4979902,rs12024349,rs41288341,rs6994814,rs427384,rs11029953,rs56084710,rs981818,rs13233295,rs7209622,rs4731000,rs35183025,rs2904017,rs2982556,rs12037376,rs1540928,rs11937853,rs56173818,rs12807111,rs968997,rs6719975,rs117684664,rs7001162,rs55692417,rs6987313,rs4768346,rs11130536,rs1824691,rs73066479,rs35798589,rs9944117,rs13095602,rs2077177,rs11627441,rs6947453,rs11159985,rs7107622,rs4811211,rs11711311,rs35516580,rs1402152,rs1406947,rs2772296,rs76272871,rs8103733,rs2622870,rs6517330,rs28373215,rs114936111,rs4820537,rs6468060,rs41268661,rs34282253,rs6894139,rs77132719,rs76491897,rs273572,rs11080115,rs4655024,rs9630321,rs17703080,rs6480949,rs7521902,rs5751590,rs34433787,rs4759319,rs7932354,rs2235458,rs9315908,rs227580,rs7212854,rs11003045,rs2235456,rs10835164,rs17090691,rs10942299,rs9388489,rs13054985,rs4259688,rs10880043,rs11228278,rs10799737,rs798937,rs7095538,rs1823070,rs3093301,rs34558600,rs7139583,rs2982554,rs9896582,rs3754496,rs1110720,rs7787044,rs430577,rs11067267,rs11003040,rs12951836,rs35930050,rs11599750,rs11599088,rs3828552,rs2536184,rs7814274,rs55781039,rs12463,rs12460367,rs35846875,rs11002226,rs10953934,rs1974784,rs3134065,rs62070344,rs2306862,rs7993166,rs62169393,rs7622403,rs61959444,rs7807894,rs2254082,rs534330,rs2783570,rs59279352,rs1465965,rs11160084,rs13429321,rs4759062,rs10158380,rs7848950,rs4383904,rs16931831,rs224349,rs4822361,rs12636577,rs12666345,rs3848364,rs35089588,rs59284691,rs273606,rs818219,rs3824850,rs78740585,rs10415307,rs168248,rs2303393,rs11698935,rs57704144,rs11928590,rs3733341,rs2296484,rs12028158,rs9814003,rs4727923,rs17143194,rs12431875,rs8013649,rs12433177,rs73181507,rs6932260,rs2129909,rs11003049,rs12422771,rs163883,rs558112,rs3736930,rs79574529,rs10248019,rs10212375,rs271163,rs4922788,rs916583,rs9854504,rs11164649,rs9909093,rs6891161,rs17163647,rs112305913,rs6088816,rs428510,rs78073266,rs224424,rs12728656,rs9398808,rs505404,rs11228288,rs2707504,rs10429035,rs2368503,rs880610,rs10031594,rs12753580,rs273571,rs72646419,rs117888342,rs17536328,rs3826907,rs10023770,rs71655807,rs2194754,rs395032,rs3829948,rs1890010,rs6845120,rs87939,rs12522630,rs11583757,rs2235811,rs73169651,rs55908060,rs7113287,rs10874672,rs6963115,rs73349067,rs4671215,rs10500083,rs13427924,rs12750407,rs12977652,rs34320754,rs6142358,rs1903787,rs55767696,rs11030027,rs9811200,rs8066602,rs11002989,rs59166444,rs10193034,rs9810340,rs10125592,rs35811052,rs11030032,rs442115,rs10205005,rs1951392,rs1031820,rs12706314,rs71664952,rs7315688,rs159961,rs11164653,rs13097030,rs17599774,rs3736935,rs56301546,rs7225462,rs12210699,rs1932333,rs1871981,rs2342314,rs11782304,rs58470539,rs11686403,rs11559082,rs2622876,rs2904176,rs3102735,rs11061818,rs2880987,rs3827316,rs72655632,rs4964509,rs4024576,rs59858465,rs58061357,rs76153255,rs62212957,rs28862110,rs13142228,rs10896348,rs10247686,rs718766,rs10170317,rs10948546,rs4487685,rs2272313,rs17639305,rs596494,rs12772115,rs9533064,rs12631232,rs2536168,rs10100952,rs11926317,rs661988,rs9533155,rs2306026,rs3748479,rs76951892,rs2056593,rs34362455,rs3795159,rs7635521,rs3949337,rs3811818,rs116338036,rs6689957,rs2029364,rs3134070,rs117214332,rs497261,rs6907898,rs9909172,rs13189566,rs17457484,rs1373003,rs8112531,rs7213436,rs4671214,rs11147961,rs2070850,rs12977906,rs4811245,rs10835163,rs71454826,rs3780673,rs931273,rs1524506,rs431867,rs62121590,rs9839075,rs2330336,rs6060479,rs13061150,rs4985155,rs2306028,rs2902364,rs7622515,rs851060,rs851055,rs6484307,rs4453193,rs13086858,rs6971407,rs10260002,rs8104585,rs9828449,rs216196,rs9848993,rs3742135,rs55748380,rs1073040,rs7430431,rs1864325,rs17494872,rs10413169,rs3783395,rs344071,rs224361,rs4473252,rs4822360,rs898604,rs55969606,rs224418,rs2483061,rs11180837,rs8067580,rs3760849,rs1477943,rs9902329,rs798917,rs1043925,rs17197835,rs2003950,rs75512512,rs12121824,rs9845542,rs77103510,rs11003038,rs11776163,rs34163237,rs6068008,rs1676491,rs6774629,rs7102898,rs12574512,rs11841716,rs7127948,rs10983975,rs5759598,rs34882475,rs2536156,rs6067831,rs3900804,rs4906321,rs2074577,rs3829479,rs10853136,rs6088880,rs2052959,rs6791703,rs9845382,rs12927169,rs271156,rs111251485,rs2184968,rs62260279,rs2529401,rs11064210,rs10195046,rs1964428,rs7150317,rs2026749,rs17754780,rs6764048,rs1175385,rs4316515,rs6517329,rs17066368,rs75859313,rs9851731,rs7092106,rs163879,rs7995222,rs10832531,rs12427596,rs2062717,rs224392,rs2536175,rs344053,rs3102731,rs2273061,rs72699855,rs68006216,rs9320452,rs7578091,rs7798060,rs7214540,rs4811210,rs818215,rs10119527,rs9533061,rs12749646,rs4832981,rs2291467,rs224364,rs72761170,rs10198148,rs62550118,rs8107235,rs34866669,rs2306037,rs7324216,rs683978,rs909770,rs2536166,rs9913074,rs667126,rs12486039,rs1241181,rs57609901,rs6830825,rs114680000,rs17050349,rs10804510,rs60176674,rs58360854,rs78139041,rs58458373,rs7148427,rs61014003,rs12650204,rs6914432,rs12424778,rs1563071,rs62174818,rs871212,rs10902272,rs10766280,rs10169306,rs35869148,rs4822359,rs1856859,rs7808155,rs78491283,rs411124,rs7902708,rs16966952,rs10896329,rs163885,rs896497,rs2721372,rs728232,rs3796254,rs9525603,rs4682139,rs879893,rs7335692,rs2252146,rs6853389,rs11987501,rs17133984,rs5759596,rs9881005,rs11623618,rs11667815,rs7212292,rs2291501,rs314751,rs73181522,rs2267002,rs13095717,rs10031495,rs1107747,rs4780132,rs172073,rs6067854,rs4904964,rs4411372,rs1990447,rs10747668,rs1559087,rs273551,rs9304776,rs61436594,rs6060431,rs3020349,rs10865942,rs6512730,rs4353117,rs3134049,rs2237473,rs1534019,rs2283802,rs3929244,rs12748384,rs7995392,rs7118897,rs11604876,rs9533059,rs10264106,rs1828720,rs7037806,rs10416265,rs11601356,rs417052,rs17679475,rs7017914,rs10275526,rs2525719,rs977533,rs4711738,rs1013650,rs7275433,rs3794809,rs12584046,rs73709542,rs3102734,rs1532042,rs12151967,rs2982575,rs2707507,rs450615,rs6792447,rs4786872,rs5759594,rs35334665,rs10458505,rs2290702,rs66786803,rs273589,rs11170494,rs1534014,rs36047866,rs62007719,rs7919753,rs777346,rs2504072,rs7071681,rs3134077,rs2296533,rs79177613,rs1976848,rs1503487,rs1893495,rs3814830,rs2707492,rs12463355,rs114421472,rs4727924,rs2536153,rs11602951,rs9612237,rs271164,rs80194749,rs12329250,rs376362,rs10742784,rs13235373,rs28583452,rs11170495,rs11003043,rs3760891,rs7612402,rs3758643,rs11629324,rs2187300,rs10242100,rs7992844,rs35150936,rs709932,rs61232790,rs77450477,rs11228268,rs734207,rs1054629,rs11626787,rs12738140,rs2615977,rs71327007,rs9991524,rs4817785,rs11602248,rs851970,rs41274916,rs71664955,rs72878029,rs12704873,rs10896337,rs11593916,rs12637066,rs73169671,rs10769205,rs401349,rs917652,rs10150072,rs2070851,rs7216494,rs34171066,rs10938749,rs12775196,rs13089554,rs59449023,rs7150651,rs7095115,rs6469789,rs16931857,rs78204988,rs57542549,rs13596,rs12636536,rs7198290,rs4076557,rs35461173,rs607887,rs2279128,rs60527147,rs60050503,rs872007,rs8126939,rs6752877,rs224371,rs7544210,rs8133163,rs58295000,rs2421994,rs12736,rs4693883,rs11003048,rs116165482,rs273601,rs6857656,rs2306032,rs7801723,rs2536165,rs12273521,rs9985254,rs3020304,rs10747689,rs1863329,rs431052,rs11130093,rs11911678,rs66504061,rs12431176,rs9634002,rs4084149,rs56031625,rs7987414,rs12976097,rs12649529,rs4911510,rs2278941,rs7155799,rs11039014,rs2952564,rs1045926,rs6485696,rs56263729,rs12706311,rs61946575,rs180747,rs60258676,rs55850306,rs87938,rs4768347,rs227584,rs72708893,rs11624512,rs62315865,rs2707465,rs6769509,rs6088800,rs6013310,rs9632722,rs973473,rs60056083,rs78558654,rs273563,rs3788351,rs10419332,rs2236164,rs17140337,rs9849400,rs721769,rs3134063,rs12328860,rs6786704,rs34452002,rs35269818,rs12575609,rs62572608,rs2035068,rs58743273,rs2835289,rs55859054,rs9388487,rs45441198,rs3134062,rs10023907,rs9525625,rs7109294,rs10275439,rs1385502,rs1333476,rs7744352,rs1982763,rs7158972,rs4731007,rs12733933,rs7943866,rs7849497,rs7386,rs6925996,rs6491427,rs1999807,rs612171,rs6965592,rs2753935,rs1581492,rs112114764,rs72878036,rs1983490,rs7120876,rs9533158,rs3020347,rs6835189,rs6472538,rs6067868,rs12308036,rs11155800,rs916585,rs2254591,rs4338381,rs7950129,rs1542039,rs917648,rs6142379,rs1535184,rs12887943,rs28602855,rs2268177,rs11130538,rs11029947,rs3825566,rs35283688,rs13081931,rs1284194,rs6813016,rs12610053,rs35659176,rs60547087,rs475712,rs67621984,rs8107232,rs6693211,rs17140313,rs1463039,rs12250340,rs12729803,rs7591932,rs12492797,rs10147131,rs61484190,rs2222543,rs12743150,rs10896341,rs1026364,rs9594738,rs7320725,rs11613567,rs2305488,rs9910970,rs4407910,rs10808112,rs1763344,rs163881,rs2373089,rs1676495,rs74967757,rs34323226,rs7325635,rs1890662,rs4621122,rs7145113,rs12706318,rs7683315,rs7632776,rs7252607,rs2691034,rs12070603,rs9827559,rs6058254,rs7323067,rs4822362,rs2287679,rs35580034,rs273603,rs116567928,rs11030101,rs3134066,rs1861000,rs2908004,rs7638449,rs2296486,rs3829940,rs7805735,rs72774845,rs77294241,rs10023902,rs2622846,rs10880042,rs10762869,rs7222308,rs7599890,rs378967,rs9884575,rs273573,rs11921326,rs1575525,rs11605246,rs10230310,rs76902575,rs17521586,rs11080007,rs11067268,rs12150261,rs10427139,rs3828553,rs3811819,rs7255968,rs6789283,rs11030030,rs55638511,rs4731008,rs1474647,rs3786933,rs3134073,rs17289076,rs3020346,rs3764077,rs7940441,rs11628969,rs6580942,rs1324003,rs877081,rs4731001,rs6965122,rs1974783,rs11962268,rs55965121,rs78110303,rs1152620,rs4099161,rs6498541,rs7635695,rs10876433,rs798950,rs271159,rs2490062,rs8139779,rs1979572,rs7258010,rs72878032,rs55837946,rs3773682,rs28897216,rs28577577,rs10785239,rs3020308,rs2230322,rs7994609,rs2536160,rs1048892,rs11180838,rs4820538,rs3134067,rs4429345,rs2054988,rs224362,rs35574015,rs9855613,rs12426399,rs79646678,rs1325800,rs28392640,rs9320451,rs56144965,rs114737240,rs12977993,rs4964507,rs5759587,rs9862490,rs12460342,rs77134759,rs12328211,rs7213076,rs17107592,rs78500566,rs12284933,rs10742178,rs68018913,rs4816521,rs12873631,rs12944572,rs57977421,rs916584,rs72645184,rs5028563,rs224415,rs62167019,rs1838393,rs2707479,rs35908252,rs401680,rs10769212,rs2536185,rs6096488,rs73169650,rs11228279,rs17703254,rs73237514,rs997782,rs560214,rs7807953,rs568859,rs3806641,rs2237471,rs6986657,rs114742512,rs3810340,rs11573909,rs2883187,rs11080118,rs4793020,rs551419,rs10408093,rs1241166,rs11606393,rs3021523,rs4319131,rs74071424,rs1564243,rs3133585,rs981819,rs10835165,rs3861457,rs61337452,rs112615776,rs1860910,rs2982555,rs62032884,rs4792909,rs1193699,rs10865999,rs4700328,rs12277225,rs17184313,rs13064616,rs7260051,rs4895807,rs4809859,rs34882924,rs34638154,rs7217858,rs13019948,rs1784235,rs10791982,rs35698251,rs117902080,rs7217502,rs12277574,rs10224602,rs9634018,rs3809897,rs878639,rs77488196,rs2031239,rs35268629,rs419918,rs216195,rs6947974,rs567594,rs11029951,rs61128227,rs273567,rs9304844,rs4693884,rs6485695,rs8104319,rs67718113,rs114075534,rs1873000,rs983034,rs114639392,rs11859916,rs6067889,rs3136449,rs6416905,rs7776725,rs12202204,rs6141548,rs12981146,rs765634,rs2267001,rs7805374,rs224351,rs13343790,rs11981613,rs11121172,rs113745074,rs2071450,rs1554634,rs1392296,rs4911496,rs2425063,rs10405770,rs1107244,rs3936006,rs7994236,rs62078931,rs2271498,rs3818441,rs16842548,rs10779702,rs36040135,rs1463034,rs273564,rs2536179,rs2840336,rs6808142,rs10211364,rs9964959,rs2536170,rs8066731,rs12361673,rs8079310,rs1877633,rs2157710,rs3825739,rs6993326,rs17066376,rs4811221,rs66509940,rs554734,rs10141388,rs6940887,rs7895388,rs74569579,rs112778338,rs28476487,rs1136165,rs4356528,rs68109992,rs11064198,rs273616,rs7678318,rs7944870,rs117502586,rs71664959,rs63689361,rs4343336,rs1022736,rs12272917,rs71664965,rs6805469,rs3093291,rs34614532,rs35214141,rs7412010,rs12189673,rs10849484,rs10410232,rs9566957,rs649772,rs7781265,rs4758965,rs1140711,rs2291499,rs4869742,rs10876531,rs6142370,rs2306029,rs74722488,rs77634630,rs10018389,rs7930533,rs3748317,rs271170,rs7249860,rs344072,rs75202638,rs2052958,rs4670221,rs2177578,rs2373255,rs4817782,rs13243267,rs63271961,rs7259582,rs923346,rs35196641,rs430848,rs3773681,rs10406916,rs55910643,rs273582,rs2886129,rs11039018,rs13390448,rs11973801,rs11164662,rs917651,rs4654785,rs1879328,rs471966,rs34385410,rs16842516,rs2041895,rs2254595,rs6795099,rs7592119,rs11706621,rs60507951,rs4811195,rs11573923,rs894738,rs4294527,rs4942107,rs2600942,rs28375756,rs11717807,rs1799867,rs894672,rs7935021,rs71664962,rs1065235,rs2110281,rs12979164,rs7146506,rs1373004,rs12738133,rs7940578,rs7286262,rs9882193,rs224363,rs73374920,rs12723167,rs4670779,rs13232048,rs6531604,rs6088815,rs1932336,rs72655633,rs8017311,rs11979342,rs3742136,rs13069742,rs2344914,rs66626223,rs17066364,rs9897313,rs7617313,rs12262178,rs7302653,rs7247748,rs10490823,rs653056,rs8015224,rs76764789,rs4626447,rs1023940,rs71664951,rs12536002,rs10259383,rs7339274,rs13073843,rs66531224,rs58321225,rs11624035,rs12533251,rs10166598,rs2332478,rs66752716,rs5751589,rs11228258,rs10507507,rs60212556,rs2373090,rs9533063,rs2715101,rs9375449,rs2235457,rs675217,rs67016898,rs73181513,rs62622821,rs6650873,rs67401222,rs114207366,rs17270051,rs599083,rs77847487,rs35384282,rs56681564,rs2622873,rs12379034,rs12885068,rs7211246,rs6928740,rs114106823,rs12450441,rs74109145,rs6730287,rs11158827,rs12538826,rs9866806,rs3136512,rs1990446,rs9902340,rs74426694,rs34182380,rs3783005,rs1555568,rs7333592,rs74865514,rs2281849,rs61959442,rs11809524,rs17161687,rs9398804,rs3751883,rs12750147,rs9525641,rs12119459,rs7633832,rs4817774,rs1906451,rs406589,rs2622854,rs10256195,rs1960394,rs2707466,rs736825,rs1136001,rs7987728,rs11573888,rs876668,rs1485307,rs4353719,rs71664950,rs12266233,rs3742137,rs2691032,rs11642334,rs227416,rs3801387,rs9584855,rs10403238,rs2536182,rs11061817,rs74339152,rs12610266,rs2035798,rs1608660,rs3757322,rs73436425,rs9890205,rs12928797,rs34584867,rs2721354,rs10129401,rs6096522,rs56112621,rs59890391,rs747984,rs8019578,rs271165,rs34110240,rs2472623,rs11573927,rs72655634,rs3810614,rs11002234,rs2161225,rs4752927,rs2029362,rs1832727,rs1135999,rs10158553,rs117444649,rs143384,rs3783402,rs12047268,rs4584,rs12692777,rs6802051,rs12416665,rs9921222,rs76752222,rs2134619,rs10421407,rs8077194,rs2707477,rs12376337,rs34460587,rs11228269,rs72710714,rs7223645,rs2054846,rs35714147,rs11164650,rs2242108,rs2288860,rs1045546,rs3848365,rs12539772,rs12948898,rs909542,rs6674392,rs4809871,rs77856798,rs163882,rs4985154,rs7124442,rs6466773,rs10408604,rs11003015,rs3741663,rs739362,rs3020307,rs2236160,rs3134072,rs12704872,rs7259333,rs72655629,rs227583,rs535716,rs28550432,rs2290884,rs71327024,rs10215765,rs13097556,rs7552614,rs17603185,rs3803575,rs1491951,rs2273952,rs10230784,rs159962,rs1065657,rs674639,rs17470961,rs55669614,rs12869627,rs4923456,rs273615,rs56364616,rs2242798,rs10222761,rs273610,rs12637067,rs4811199,rs10896346,rs1948467,rs4994353,rs6797697,rs12535424,rs3946124,rs9533057,rs9311391,rs60694493,rs1379610,rs13240903,rs7216294,rs7831507,rs9994391,rs6503488,rs10423531,rs9985253,rs11649040,rs6991329,rs73359248,rs7607330,rs28624478,rs10405757,rs2301554,rs9908642,rs2100908,rs1863328,rs9813630,rs9533165,rs6120959,rs34542642,rs10953928,rs978108,rs7094406,rs7974499,rs2045258,rs6021357,rs3209593,rs28706743,rs2295294,rs4811244,rs9898353,rs34229612,rs1112810,rs3788350,rs10248011,rs71512568,rs10504480,rs73239835,rs3102733,rs4817781,rs4811196,rs10835166,rs115031388,rs4731006,rs3755955,rs2402173,rs34334514,rs9309078,rs4811232,rs6800163,rs10480747,rs3134064,rs2176861,rs6795389,rs7994209,rs1392297,rs62580498,rs1241165,rs56326816,rs9789281,rs12750303,rs1043132,rs10018836,rs11064227,rs10158410,rs2536150,rs62174820,rs3136441,rs17703218,rs10865941,rs17535675,rs35370706,rs2049924,rs12518773,rs1621055,rs1524507,rs17536071,rs11003044,rs271158,rs4900138,rs62212958,rs9168,rs6532019,rs1968293,rs16966953,rs56195309,rs1892486,rs4822358,rs6972481,rs6060434,rs7265068,rs2631298,rs7297416,rs7532572,rs4281980,rs62247795,rs7813321,rs2786122,rs36000197,rs10934243,rs11038993,rs11881367,rs55816191,rs56079856,rs1042173,rs344055,rs10143247,rs1124086,rs41288313,rs10193993,rs343992,rs79358083,rs1241164,rs227444,rs7101374,rs10206672,rs12917907,rs1986111,rs11715395,rs8111272,rs930900,rs11170506,rs3783148,rs35735840,rs12636240,rs10240199,rs116168096,rs4911502,rs7106320,rs1554635,rs7522293,rs9865965,rs78068548,rs7222685,rs7604662,rs6512731,rs10904044,rs7417366,rs73070422,rs2707491,rs8110181,rs6485702,rs9534008,rs62070337,rs73488193,rs76617429,rs72646403,rs742358,rs11646942,rs72878047,rs16930174,rs2064182,rs71428876,rs17508510,rs900866,rs72876533,rs55938609,rs2536167,rs10265385,rs7252505,rs10416218,rs9533104,rs12131379,rs7155457,rs1237278,rs67910622,rs4655025,rs4556501,rs436448,rs73359284,rs2536174,rs7587291,rs6088799,rs4144252,rs35159820,rs546803,rs73181509,rs11627032,rs273562,rs11715350,rs879894,rs688926,rs6040061,rs57222164,rs5896,rs9833810,rs1122979,rs8009277,rs34143330,rs13422985,rs344062,rs3790161,rs57411618,rs28363937,rs2615999,rs17825877,rs224370,rs118182992,rs13238393,rs73169674,rs1286079,rs7088552,rs9462866,rs689075,rs55766194,rs384934,rs4911493,rs9848284,rs72654399,rs11003051,rs921741,rs2061704,rs884205,rs11881372,rs10279122,rs73585910,rs368006,rs80206240,rs6510348,rs740160,rs10250692,rs4964506,rs344076,rs4715169,rs1385503,rs12365160,rs9869609,rs2721375,rs17537827,rs2536189,rs35613209,rs12531355,rs56934486,rs2235466,rs12459496,rs1491950,rs2019603,rs10260858,rs35454877,rs8015918,rs9304845,rs11084449,rs1238728,rs1867279,rs7283730,rs3745826,rs885485,rs3788349,rs7621549,rs7104877,rs62210592,rs35391575,rs56105763,rs11623869,rs13077644,rs17535911,rs3788347,rs6142360,rs227417,rs11653805,rs74368024,rs10876432,rs4752947,rs13430211,rs11084450,rs170041,rs2327285,rs344059,rs12742130,rs79876630,rs17521593,rs9525624,rs224395,rs907576,rs17037864,rs227579,rs28792710,rs17760050,rs10411529,rs2525713,rs7084921,rs3826412,rs10099895,rs1051875,rs192024,rs11667814,rs66544849,rs59658823,rs9533159,rs11954948,rs61912201,rs4322451,rs3773683,rs2041386,rs1125447,rs34257469,rs9860642,rs7983438,rs168295,rs28461430,rs7095383,rs11164657,rs34770628,rs7787512,rs8140742,rs7996210,rs5759600,rs12706321,rs3801385,rs1622838,rs12636773,rs531163,rs17161761,rs28444993,rs9384867,rs7141712,rs2566784,rs603129,rs11228276,rs12729588,rs17808854,rs12328073,rs71327017,rs34187339,rs2029464,rs2508834,rs57804402,rs2070852,rs1980617,rs1485126,rs7626378,rs62259232,rs10415710,rs12753781,rs2236708,rs1393952,rs2251165,rs3820282,rs3934896,rs71664954,rs9645985,rs1064826,rs13123354,rs9525642,rs1463609,rs12247120,rs75185853,rs56099911,rs2129881,rs61768001,rs11130094,rs7267595,rs11247864,rs5760076,rs595435,rs34587338,rs1503488,rs2348301,rs6951990,rs3809898,rs440719,rs2152750,rs9890075,rs4239666,rs11656871,rs9811746,rs874138,rs12731622,rs10416345,rs56347778,rs6772937,rs73324694,rs1903798,rs9383929,rs1966817,rs34200989,rs2437135,rs2065922,rs4647940,rs10411921,rs4822357,rs9525607,rs61321902,rs117350455,rs1377303,rs115134980,rs58964157,rs7929294,rs416486,rs74133652,rs10774765,rs798918,rs7318528,rs7203451,rs13448,rs9603213,rs11623470,rs9375435,rs7318683,rs9584850,rs58351981,rs344032,rs881839,rs58820389,rs67947146,rs9634004,rs9612234,rs10507508,rs1404267,rs2277438,rs224390,rs12874878,rs7995726,rs10782914,rs11228287,rs175398,rs62357977,rs12602065,rs12274114,rs118132305,rs55639339,rs964551,rs7097953,rs11079983,rs6563551,rs115672546,rs11928494,rs7674013,rs7099953,rs4911503,rs2603792,rs10250907,rs1058766,rs35037054,rs3826559,rs568330,rs1676493,rs8079336,rs3800791,rs7584262,rs1884548,rs10981082,rs11030029,rs73163167,rs12973407,rs12715490,rs9970306,rs12666947,rs55963900,rs57980352,rs8079028,rs34337798,rs4305309,rs12610071,rs113558139,rs1420076,rs4793023,rs2240226,rs12673770,rs10901216,rs922949,rs7995712,rs9533095,rs73365132,rs211791,rs10917141,rs4681951,rs4793016,rs1415671,rs7118404,rs1227842,rs10133035,rs4752936,rs922996,rs3819131,rs6591341,rs12496623,rs10233479,rs2054987,rs1787871,rs7123564,rs12146809,rs73324683,rs9388501,rs72655609,rs2144831,rs11573824,rs12498847,rs2835292,rs12806687,rs4711795,rs224333,rs61240589,rs12175106,rs58636152,rs9901694,rs1477604,rs6142369,rs11601767,rs12600549,rs10767644,rs6815946,rs901823,rs10835171,rs73333526,rs2278600,rs9401882,rs13221538,rs977532,rs58355182,rs8112935,rs28477952,rs74682200,rs2037391,rs58524394,rs12328580,rs7089,rs76533702,rs594122,rs7224199,rs2504069,rs4817775,rs3748318,rs754133,rs11029955,rs7984870,rs7805658,rs7207021,rs3790159,rs4609139,rs1861001,rs1463035,rs7213517,rs9896012,rs2235461,rs9636161,rs11228292,rs11573935,rs2305545,rs671236,rs192802,rs11003047,rs10865650,rs7544130,rs447408,rs4731009,rs224401,rs12451122,rs7221154,rs3093292,rs7014206,rs12749981,rs78016804,rs11080121,rs9863050,rs56261554,rs1385505,rs56666624,rs112687852,rs6126259,rs2237472,rs71512566,rs117150476,rs2273060,rs7062,rs224416,rs2306036,rs11080120,rs4908281,rs4295981,rs113919457,rs2905981,rs12283755,rs36109745,rs9991133,rs3786934,rs2536178,rs12750179,rs380893,rs1053051,rs184677,rs2622858,rs35486863,rs7207464,rs877082,rs1547266,rs745639,rs2029706,rs10767638,rs8129352,rs34478154,rs11892988,rs6836258,rs10141433,rs6485690,rs12243096,rs11818417,rs10179912,rs12205644,rs273604,rs4964511,rs45618033,rs259567,rs10854188,rs56312618,rs591291,rs10769208,rs4294654,rs7650764,rs273587,rs60933810,rs4659411,rs384097,rs896498,rs1241182,rs10850373,rs4820539,rs34492478,rs3020300,rs2173641,rs12609819,rs344016,rs638076,rs12712830,rs74350623,rs428903,rs117141435,rs8481,rs12256387,rs34264781,rs56324843,rs948316,rs6794614,rs6580941,rs189049,rs8111153,rs4752940,rs851054,rs3134068,rs13321446,rs301798,rs35921056,rs73433974,rs6552,rs6003518,rs56019622,rs13081,rs9566958,rs3813034,rs2235470,rs7808120,rs3736228,rs11179959,rs7200543,rs2252865,rs10741684,rs13085367,rs271171,rs12262251,rs9294432,rs1121,rs386132,rs2040810,rs2062716,rs11088338,rs10824766,rs4714661,rs9998343,rs8133593,rs1453141,rs61959446,rs2538485,rs875989,rs34249834,rs1443131,rs2236161,rs4283041,rs2721367,rs10499926,rs4911494,rs12630791,rs56225815,rs2113841,rs9827682,rs4994355,rs6040063,rs11249395,rs12112058,rs4942143,rs13253842,rs7126340,rs9848648,rs12226585,rs10519834,rs10780039,rs12877676,rs224354,rs7602948,rs11039017,rs3816614,rs6466774,rs6818409,rs211793,rs2268179,rs9827714,rs1235378,rs7212741,rs12258467,rs9879526,rs224429,rs4759086,rs12460349,rs1128156,rs34090601,rs1031197,rs6970383,rs11718013,rs12671290,rs7143806,rs12244216,rs7609851,rs55727637,rs10275938,rs2246287,rs1075472,rs6503489,rs41293080,rs115790973,rs7782699,rs34458493,rs71327023,rs10226310,rs8065059,rs7108376,rs4730998,rs7927592,rs13280922,rs3765351,rs2299156,rs3734805,rs10235235,rs271137,rs10793951,rs9825081,rs4811197,rs273560,rs7985565,rs12726274,rs4811220,rs3020306,rs73436037,rs7830550,rs13075528,rs6088881,rs7941964,rs10098252,rs10896334,rs4670780,rs2275979,rs10734548,rs11622356,rs74068650,rs511490,rs9894893,rs7250326,rs12124588,rs273569,rs3765350,rs273608,rs10492829,rs12426815,rs1881107,rs2004199,rs9824651,rs6591339,rs13070720,rs1976938,rs1286147,rs444561,rs2242109,rs344054,rs35498106,rs436705,rs3115089,rs78227127,rs4795529,rs1385504,rs10778517,rs34698290,rs8080687,rs9892016,rs13251192,rs9905950,rs2029363,rs5751587,rs1149356,rs6120951,rs61305,rs1052974,rs6561055,rs35863913,rs4876869,rs1968294,rs6987310,rs12371184,rs9533156,rs8065261,rs12294029,rs11130082,rs7557266,rs6058275,rs4667835,rs10506821,rs11761528,rs9398803,rs11003035,rs4144090,rs9584854,rs884373,rs2027299,rs2287680,rs745931,rs7797976,rs725908,rs917650,rs370387,rs11023778,rs6931664,rs939915,rs2317133,rs17312595,rs73181511,rs78065645,rs7212573,rs1912998,rs11649255,rs6088812,rs6904261,rs4075623,rs10422776,rs2293165,rs7870795,rs3751884,rs1463037,rs433610,rs35893260,rs227419,rs4731005,rs367027,rs11617581,rs117585038,rs2049046,rs61959439,rs12630833,rs12625256,rs4855313,rs4897182,rs2707476,rs7628447,rs3781586,rs9831196,rs10876530,rs17283473,rs1825368,rs4233949,rs1053050,rs7160208,rs10260631,rs12025848,rs1564858,rs2411326,rs12483755,rs3020303,rs3790160,rs273579,rs56673898,rs13438127,rs10747662,rs10767649,rs12271290,rs7638378,rs9657746,rs79199805,rs6820715,rs73353046,rs61992600,rs344077,rs753215,rs2835279,rs798948,rs7992656,rs7308105,rs13269513,rs6060448,rs2267000,rs2109426,rs73169662,rs9924506,rs13439134,rs894737,rs6503490,rs4809877,rs2536173,rs1839939,rs224360,rs10359,rs55744550,rs8079873,rs2157709,rs12756627,rs10769210,rs7126451,rs78331458,rs9533065,rs344063,rs2425065,rs7781370,rs2009849,rs12941382,rs2282563,rs75590993,rs2296402,rs10838620,rs6465508,rs6096486,rs4964505,rs11164648,rs7321671,rs1771351,rs4988291,rs7741085,rs999411,rs6060438,rs7282480,rs11597528,rs12937692,rs273605,rs11003050,rs10791984,rs2273951,rs640569,rs399996,rs73075158,rs736032,rs583545,rs273552,rs4340059,rs4342521,rs7334078,rs2150097,rs58922799,rs10824760,rs1286078,rs12981254,rs17283542,rs11618657,rs2235465,rs107253,rs8124827,rs2622840,rs227412,rs7931247,rs12948136,rs73180604,rs76048788,rs2320010,rs7104230,rs1609474,rs7302408,rs730228,rs2513277,rs224396,rs11710590,rs4811233,rs10769211,rs10139279,rs10484041,rs2297455,rs3801382,rs12461219,rs9846282,rs1005400,rs9990702,rs59780201,rs61754164,rs6498540,rs17013308,rs56069724,rs7315495,rs1241172,rs7851693,rs10273424,rs2820500,rs3935378,rs1054627,rs1570387,rs7213347,rs11080114,rs2631299,rs72646413,rs6831280,rs11620104,rs72865316,rs745638,rs11765163,rs7768165,rs4291298,rs2273703,rs2050367,rs10135868,rs7933516,rs10502,rs28588484,rs62299980,rs10250624,rs2603789,rs7546225,rs3736845,rs72789541,rs7213902,rs1860911,rs10226308,rs9303628,rs12748084,rs13158346,rs1570841,rs78847256,rs12871228,rs7104345,rs73349078,rs10130887,rs7321341,rs4670218,rs273618,rs9877748,rs3803253,rs8102334,rs13412460,rs7607093,rs1356090,rs2425066,rs2022130,rs80269068,rs7994365,rs12674694,rs4752933,rs7898709,rs7129248,rs1559088,rs12258451,rs9820759,rs11122807,rs6947934,rs12975011,rs4683159,rs2786125,rs34700891,rs10418246,rs1392298,rs1810742,rs12979526,rs851059,rs1947090,rs4759318,rs114096928,rs957280,rs2536155,rs11940728,rs71327009,rs4797795,rs11766324,rs383911,rs10944442,rs12656026,rs6829789,rs1867712,rs7248278,rs6992723,rs271161,rs10808100,rs55990714,rs3180912,rs35341324,rs55883802,rs12712828,rs917727,rs12871509,rs3802342,rs6906130,rs9291683,rs11771945,rs1570004,rs2236165,rs12571849,rs7107778,rs2062377,rs4470197,rs34127208,rs7067581,rs10849482,rs1475248,rs12704871,rs11959132,rs4510305,rs7246562,rs2615987,rs1377302,rs2166841,rs851056,rs75186174,rs4942121,rs9897794,rs2536172,rs2622877,rs3759584,rs10489289,rs16966947,rs13063635,rs2707463,rs415997,rs10498635,rs4281830,rs3134046,rs6691487,rs6718777,rs7738836,rs9371220,rs78282117,rs224378,rs2290883,rs1004605,rs422623,rs62229302,rs1980618,rs7220138,rs13137431,rs525592,rs3783149,rs11555142,rs34991083,rs76602404,rs10774766,rs11228256,rs273614,rs61959445,rs28677956,rs175399,rs4743138,rs7988959,rs9845655,rs6928402,rs10808111,rs3733342,rs67446678,rs7212162,rs13253342,rs989354,rs1763346,rs4881177,rs1348386,rs1884549,rs2323487,rs6058282,rs271172,rs12042830,rs2566963,rs3780674,rs66840742,rs3760893,rs7953656,rs3791848,rs12911913,rs17760532,rs2041893,rs67991850,rs7809615,rs9533054,rs7127507,rs4074170,rs7677103,rs12663827,rs11573884,rs13726,rs1543655,rs7486393,rs48385,rs10896340,rs12723922,rs72771861,rs2374653,rs892596,rs71655808,rs11064218,rs2707481,rs344058,rs12136689,rs12941,rs1467561,rs660274,rs56292278,rs4768345,rs894736,rs2378349,rs1227843,rs9383589,rs79934378,rs8116304,rs9315906,rs6848974,rs80027302,rs9865435,rs3859274,rs3734804,rs7118170,rs12729964,rs12139120,rs9471999,rs7136889,rs1337186,rs13401161,rs34311408,rs4098282,rs73169672,rs7120635,rs11573916,rs4985148,rs4654783,rs11978345,rs72878027,rs216215,rs10261661,rs11618756,rs9525604,rs7269017,rs3136516,rs3788348,rs17837951,rs3136460,rs35161099,rs301797,rs13258368,rs1676497,rs59698523,rs10195970,rs13401256,rs71664953,rs2016266,rs71327010,rs2244812,rs7593043,rs11023787,rs10896343,rs62533063,rs13345828,rs11908977,rs12890357,rs10849462,rs12666340,rs13255886,rs1318648,rs224421,rs4493117,rs12755987,rs61778046,rs60409141,rs10876528,rs41478448,rs6827815,rs7760851,rs35834443,rs385905,rs12422600,rs2311398,rs3136447,rs11838657,rs1999805,rs1558541,rs11039024,rs9881154,rs2235529,rs2235464,rs1430740,rs885486,rs576118,rs2306027,rs6458720,rs11627529,rs6650875,rs12274785,rs78536107,rs2056594,rs3732793,rs34456893,rs2409758,rs56352991,rs114906037,rs11573829,rs8100392,rs2052960,rs62299975,rs925485,rs72771874,rs224331,rs2472622,rs7397757,rs9645938,rs344017,rs1355280,rs2536149,rs56154989,rs12404660,rs7994182,rs35539222,rs3794808,rs7146689,rs11228262,rs8181197,rs818225,rs1536317,rs2152751,rs7</t>
  </si>
  <si>
    <t>ENSG00000248309.1,CATG00000102861.1,ENSG00000254661.2,CATG00000019998.1,ENSG00000196652.7,ENSG00000244219.2,ENSG00000231752.1,ENSG00000126653.11,ENSG00000106246.13,ENSG00000233393.1,ENSG00000086289.7,CATG00000014387.1,ENSG00000164761.4,ENSG00000142599.13,ENSG00000139193.3,ENSG00000228064.1,ENSG00000071243.11,ENSG00000168591.11,ENSG00000142789.15,ENSG00000033100.10,ENSG00000196937.6,ENSG00000127418.10,ENSG00000232284.3,ENSG00000217404.2,ENSG00000207422.1,ENSG00000136932.9,CATG00000048245.1,ENSG00000120563.4,ENSG00000175216.10,ENSG00000160185.9,CATG00000064716.1,ENSG00000254946.1,ENSG00000198046.7,ENSG00000166166.8,ENSG00000267253.1,ENSG00000176697.14,CATG00000096985.1,ENSG00000107164.15,ENSG00000160868.10,ENSG00000083635.7,ENSG00000232495.2,ENSG00000168675.14,ENSG00000238043.1,ENSG00000218510.3,ENSG00000103126.10,ENSG00000232316.1,ENSG00000197037.6,ENSG00000212556.1,ENSG00000180210.10,ENSG00000223351.1,ENSG00000197980.7,ENSG00000109881.12,ENSG00000101019.17,CATG00000073050.1,CATG00000102917.1,ENSG00000255432.1,ENSG00000177963.8,ENSG00000131941.3,ENSG00000151414.10,ENSG00000151418.7,CATG00000033733.1,ENSG00000237658.1,ENSG00000178662.11,CATG00000007813.1,ENSG00000268520.1,ENSG00000061656.5,ENSG00000237803.1,CATG00000007455.1,ENSG00000221947.3,ENSG00000100784.5,CATG00000042820.1,ENSG00000086288.7,ENSG00000128266.7,ENSG00000078328.15,CATG00000012026.1,ENSG00000138944.7,ENSG00000125975.9,ENSG00000146926.6,ENSG00000029559.5,CATG00000004918.1,ENSG00000265394.1,ENSG00000167941.2,ENSG00000162878.8,ENSG00000136861.13,ENSG00000112319.13,ENSG00000267080.1,ENSG00000135476.7,CATG00000031483.1,ENSG00000227082.1,ENSG00000226933.1,ENSG00000152266.2,ENSG00000113448.12,ENSG00000115306.11,ENSG00000254872.2,ENSG00000197343.6,ENSG00000072858.6,CATG00000059992.1,ENSG00000260411.2,ENSG00000212628.1,ENSG00000163486.8,ENSG00000125991.14,ENSG00000134569.5,ENSG00000163825.3,ENSG00000091831.17,CATG00000010836.1,CATG00000039455.1,ENSG00000106070.13,ENSG00000148943.7,CATG00000044402.1,CATG00000059993.1,ENSG00000179889.14,ENSG00000111639.3,ENSG00000178919.7,ENSG00000106483.7,ENSG00000185627.13,ENSG00000103522.11,ENSG00000060718.14,CATG00000100485.1,ENSG00000167384.6,ENSG00000130429.8,CATG00000086576.1,CATG00000002214.1,ENSG00000142197.8,CATG00000001815.1,ENSG00000214146.2,ENSG00000166165.8,ENSG00000225402.1,ENSG00000127415.8,CATG00000009030.1,ENSG00000115339.9,ENSG00000245573.3,ENSG00000103249.13,ENSG00000241468.3,ENSG00000164900.4,ENSG00000269403.1,ENSG00000256612.3,CATG00000064369.1,ENSG00000215039.2,CATG00000033740.1,CATG00000045043.1,CATG00000016998.1,ENSG00000273046.1,ENSG00000131018.18,CATG00000064485.1,CATG00000026225.1,CATG00000010872.1,ENSG00000067167.3,ENSG00000146833.11,CATG00000002641.1,CATG00000073733.1,CATG00000100467.1,ENSG00000224067.2,ENSG00000168056.10,ENSG00000267905.1,ENSG00000180376.12,ENSG00000176542.5,ENSG00000100218.7,ENSG00000165181.12,ENSG00000177150.8,CATG00000094606.1,ENSG00000081189.9,ENSG00000023516.7,ENSG00000184956.11,ENSG00000130939.14,ENSG00000120262.8,ENSG00000076650.2,CATG00000048497.1,ENSG00000271840.1,ENSG00000273049.1,ENSG00000256913.1,CATG00000001816.1,CATG00000088381.1,ENSG00000183199.6,ENSG00000175224.12,CATG00000022144.1,CATG00000059988.1,CATG00000059995.1,ENSG00000228149.1,ENSG00000155906.12,CATG00000061378.1,ENSG00000198838.7,ENSG00000221909.2,CATG00000064482.1,CATG00000053098.1,CATG00000086582.1,CATG00000000200.1,CATG00000041478.1,CATG00000083882.1,ENSG00000147592.4,ENSG00000132792.14,ENSG00000125965.4,ENSG00000157045.4,ENSG00000268340.1,ENSG00000230390.1,CATG00000001906.1,CATG00000005113.1,ENSG00000251108.1,ENSG00000272583.1,ENSG00000002745.8,ENSG00000229774.1,ENSG00000160917.10,CATG00000010877.1,CATG00000039087.1,CATG00000031460.1,ENSG00000266919.1,ENSG00000012223.8,ENSG00000141655.11,ENSG00000133114.13,CATG00000011000.1,CATG00000005974.1,CATG00000085799.1,CATG00000026450.1,ENSG00000121579.8,ENSG00000037965.4,ENSG00000236830.2,CATG00000069337.1,ENSG00000159231.5,ENSG00000116729.9,ENSG00000165966.10,ENSG00000010292.8,ENSG00000141298.13,CATG00000054732.1,ENSG00000267984.1,CATG00000115694.1,ENSG00000242659.1,CATG00000066599.1,CATG00000087480.1,CATG00000094604.1,ENSG00000106244.8,ENSG00000173578.6,CATG00000076009.1,ENSG00000152595.12,ENSG00000162337.7,ENSG00000236885.1,ENSG00000176395.8,ENSG00000184374.2,CATG00000060840.1,CATG00000022142.1,ENSG00000241529.2,ENSG00000224418.1,CATG00000056942.1,CATG00000082824.1,CATG00000059990.1,ENSG00000127922.5,CATG00000021489.1,ENSG00000182544.8,ENSG00000088340.11,ENSG00000230068.2,ENSG00000163946.9,ENSG00000188782.3,ENSG00000272647.1,ENSG00000267454.1,CATG00000005860.1,CATG00000115144.1,ENSG00000177947.9,ENSG00000251357.4,ENSG00000198556.9,CATG00000096987.1,ENSG00000137171.10,ENSG00000197851.3,ENSG00000021461.12,ENSG00000246366.2,ENSG00000203760.4,ENSG00000198440.5,ENSG00000213236.3,ENSG00000197959.9,ENSG00000152767.11,ENSG00000100599.11,CATG00000049947.1,ENSG00000170374.4,ENSG00000225028.1,ENSG00000251138.2,ENSG00000018869.12,ENSG00000120054.7,CATG00000089888.1,ENSG00000226965.1,CATG00000085807.1,CATG00000059983.1,ENSG00000230291.4,CATG00000015896.1,CATG00000040722.1,ENSG00000257817.1,ENSG00000163827.8,ENSG00000236457.1,ENSG00000197757.7,CATG00000059985.1,CATG00000033735.1,ENSG00000198353.6,CATG00000012047.1,ENSG00000260329.1,ENSG00000244691.1,ENSG00000106245.5,ENSG00000139190.12,ENSG00000150054.14,ENSG00000232912.1,CATG00000064488.1,ENSG00000111186.8,ENSG00000142082.10,CATG00000005527.1,ENSG00000242507.2,ENSG00000175220.7,CATG00000006449.1,CATG00000012452.1,ENSG00000103326.6,ENSG00000082014.12,CATG00000062386.1,ENSG00000106034.13,ENSG00000240875.1,ENSG00000237560.1,CATG00000042818.1,ENSG00000125319.10,ENSG00000086504.11,ENSG00000270117.1,ENSG00000251562.3,ENSG00000175161.9,ENSG00000075413.13,CATG00000116175.1,CATG00000054680.1,ENSG00000002079.8,ENSG00000157168.14,CATG00000085975.1,CATG00000020234.1,CATG00000073059.1,ENSG00000102572.10,CATG00000085809.1,ENSG00000120659.10,ENSG00000230155.2,ENSG00000033050.3,ENSG00000217325.2,CATG00000117071.1,ENSG00000114573.5,ENSG00000160908.14,CATG00000073761.1,ENSG00000100228.8,ENSG00000226398.1,CATG00000091959.1,CATG00000064486.1,ENSG00000112651.7,ENSG00000243926.1,CATG00000108112.1,ENSG00000243018.1,ENSG00000177951.13,ENSG00000164123.6,ENSG00000245526.4,CATG00000014631.1,ENSG00000248988.1,ENSG00000108576.5,ENSG00000183016.9,ENSG00000198833.6,CATG00000071570.1,ENSG00000146476.6,ENSG00000176927.10,ENSG00000236213.1,ENSG00000101654.13,ENSG00000175213.2,CATG00000002765.1,CATG00000109156.1,ENSG00000162194.8,CATG00000010876.1,ENSG00000172789.3,ENSG00000161664.2,CATG00000023739.1,ENSG00000044090.4,CATG00000031463.1,ENSG00000105379.5,ENSG00000163659.8,CATG00000010875.1,CATG00000010873.1,ENSG00000101384.7,ENSG00000126001.11,CATG00000115129.1,ENSG00000198732.6,CATG00000060012.1,CATG00000016929.1,CATG00000098445.1,CATG00000005855.1,CATG00000028379.1,ENSG00000222581.1,ENSG00000170959.10,CATG00000030149.1,ENSG00000178175.7,CATG00000049948.1,CATG00000005975.1,ENSG00000112137.12,ENSG00000114541.10,CATG00000051544.1,CATG00000005861.1,CATG00000093699.1,ENSG00000088808.12,ENSG00000250377.1,ENSG00000230457.3,ENSG00000205213.9,ENSG00000197249.8,ENSG00000070831.11,ENSG00000156113.16,ENSG00000183625.10,CATG00000067721.1,ENSG00000199071.2,CATG00000085804.1,CATG00000096991.1,CATG00000084817.1,ENSG00000087152.11,ENSG00000065882.11,CATG00000031558.1,CATG00000005856.1,ENSG00000133460.15,ENSG00000228397.1,ENSG00000135409.6,ENSG00000254559.1,CATG00000073051.1,CATG00000005541.1,ENSG00000070366.9,ENSG00000248919.3,ENSG00000139192.7,ENSG00000163820.10,ENSG00000241685.4,CATG00000014533.1,ENSG00000151135.5,ENSG00000162552.10,ENSG00000169344.11,CATG00000019990.1,ENSG00000110075.10,CATG00000004532.1,ENSG00000120832.5,ENSG00000260285.1,ENSG00000247675.2,CATG00000076006.1,ENSG00000108840.11</t>
  </si>
  <si>
    <t>22504420,23074152,19874204,22792070,21533022,21124946,23437003,19079262,19801982,21104366,19181680,23436924,23644456,23207799,17903296,23572186,20096396,18455228,21927923,20164292,19249006,24249740,22792071,21427758,22087292,18445777,24945404,20175129,22692763</t>
  </si>
  <si>
    <t>Femoral neck bone geometry,Spine bone size,Lumbar spine bone mineral density (males),Femoral neck bone mineral density (premenopausal),Bone mineral traits, in men,Bone mineral density (spine),Bone mineral density (paediatric, total body less head),Femoral neck bone mineral density,Bone mineral density (BMD), in women,Bone mineral density (paediatric, skull),Bone mineral density,Bone mineral density (hip),Bone mineral density (paediatric, lower limb),Bone mineral density (paediatric, upper limb),Lumbar spine bone mineral density (premenopausal),Lumbar spine bone mineral density,Hip geometry</t>
  </si>
  <si>
    <t>DOID:10024</t>
  </si>
  <si>
    <t>migraine with aura</t>
  </si>
  <si>
    <t>A migraine characterized by migraine headache which is preceded or accompanied by a transient focal neurological phenomenon.</t>
  </si>
  <si>
    <t>rs73167771,rs6426278,rs1416087,rs10990975,rs7857261,rs11562954,rs263423,rs4861124,rs10512239,rs7861768,rs3780603,rs7862759,rs17863841,rs7562952,rs7032363,rs17868384,rs1004478,rs7867323,rs55971690,rs55979049,rs2145985,rs9600324,rs1996185,rs7020681,rs12051934,rs12118406,rs9646720,rs7856709,rs73167752,rs2362290,rs13286210,rs9299370,rs10803665,rs10991352,rs215349,rs10820447,rs10990682,rs2286430,rs80024379,rs7870253,rs10924534,rs115888974,rs10763756,rs10820741,rs1244181,rs4448619,rs11563216,rs10761006,rs12677314,rs2820656,rs255730,rs468182,rs4345220,rs10820746,rs7597012,rs10189040,rs34447339,rs6711120,rs7035328,rs1055583,rs12051999,rs7602303,rs10820633,rs2076054,rs7044184,rs2897257,rs12120959,rs2304647,rs1197908,rs2787970,rs3865418,rs2244575,rs4149607,rs4663990,rs6477493,rs11563060,rs758276,rs3732215,rs34476861,rs12552288,rs4233636,rs2787965,rs10112502,rs12679855,rs7030316,rs2074193,rs10820410,rs1056448,rs12056115,rs10990768,rs67646620,rs12132151,rs7853063,rs215347,rs6741751,rs4058287,rs154002,rs11072159,rs76865516,rs4861125,rs2153029,rs4860999,rs10123368,rs2787969,rs10990621,rs111821073,rs2302155,rs6693724,rs7604471,rs2787963,rs917432,rs10991367,rs2788009,rs6740118,rs364671,rs1125963,rs600306,rs12470426,rs2159200,rs10820745,rs917434,rs154003,rs10121676,rs10929309,rs13299054,rs6477496,rs10119629,rs7021496,rs2788007,rs4663988,rs1832433,rs73654887,rs963265,rs111828826,rs10760999,rs10519991,rs10512238,rs17864742,rs6666549,rs1003540,rs6431648,rs2244967,rs2181071,rs61839429,rs10490012,rs16910750,rs2302153,rs2254863,rs6738375,rs12473889,rs602848,rs154000,rs7020954,rs7597116,rs1416089,rs10924523,rs10122517,rs55778218,rs80097588,rs10924535,rs2286431,rs10492724,rs2787993,rs56157510,rs7848376,rs17862920,rs10991354,rs1416086,rs12988953,rs2108810,rs10803666,rs6479286,rs4491650,rs737636,rs12972997,rs10868824,rs117767863,rs34326138,rs10170399,rs758275,rs2159201,rs10820757,rs10820727,rs6709005,rs2289338,rs9646718,rs6477495,rs7044391,rs7851198,rs6828218,rs3865419,rs11142411,rs12376719,rs10490014,rs10454598,rs2215173,rs6669550,rs10490010,rs3805639,rs4663986,rs59285308,rs13028228,rs4058288,rs7562971,rs468026,rs17051901,rs2108809,rs10122107,rs255725,rs11142398,rs17862921,rs7558436,rs887061,rs1913518,rs10991378,rs1364402,rs17863842,rs11142402,rs10929319,rs2025151,rs4149609,rs1197909,rs12454023,rs968402,rs7870106,rs917433,rs12084046,rs2337110,rs917435</t>
  </si>
  <si>
    <t>CATG00000109127.1,ENSG00000165244.6,CATG00000117734.1,ENSG00000224287.2,CATG00000016767.1,ENSG00000118507.11,ENSG00000081377.12,ENSG00000267892.1,CATG00000102201.1,ENSG00000238251.2,CATG00000089989.1,ENSG00000257906.1,CATG00000106279.1,ENSG00000197308.4,ENSG00000123485.7,ENSG00000165633.8,ENSG00000144481.12,ENSG00000049759.12,CATG00000047090.1,CATG00000101168.1,CATG00000105517.1,ENSG00000119138.3,CATG00000101165.1,ENSG00000185420.14,ENSG00000257924.1,ENSG00000130956.9,CATG00000108451.1,ENSG00000130958.7,CATG00000106274.1,ENSG00000184459.4,ENSG00000232638.1,CATG00000025410.1,CATG00000108454.1,CATG00000011845.1,ENSG00000254092.1,CATG00000105525.1,ENSG00000234352.5,ENSG00000229108.1,ENSG00000107485.11,ENSG00000172915.14,ENSG00000064042.13,ENSG00000138829.6,ENSG00000267764.1,CATG00000101171.1</t>
  </si>
  <si>
    <t>Migraine with aura</t>
  </si>
  <si>
    <t>DOID:10124</t>
  </si>
  <si>
    <t>corneal disease</t>
  </si>
  <si>
    <t>rs11171806,rs11787585,rs6492926,rs28665282,rs9991165,rs1469995,rs11733525,rs68147025,rs35822182,rs4358459,rs12926024,rs6812482,rs801211,rs1010739,rs77301647,rs4894414,rs883108,rs7691129,rs2082729,rs62279170,rs16832440,rs7868892,rs7696877,rs56858978,rs7090871,rs4880079,rs1974769,rs8033531,rs4988145,rs2481962,rs4718307,rs6961155,rs71614422,rs502822,rs10031483,rs114857361,rs2707856,rs1383532,rs2322818,rs11204213,rs74798200,rs73958637,rs748841,rs2444240,rs7560053,rs4864863,rs7165361,rs16838320,rs10278014,rs1152777,rs78332141,rs470941,rs12040493,rs744051,rs7087998,rs4857405,rs35034167,rs71642219,rs2275526,rs6481400,rs34443280,rs2034276,rs1723275,rs1470457,rs6534141,rs1105825,rs6499199,rs58509842,rs6978429,rs11145945,rs10821955,rs6815934,rs36040693,rs12141961,rs11211511,rs56122576,rs4675171,rs11098497,rs309176,rs809025,rs8031500,rs6534140,rs72856980,rs309159,rs4113952,rs878376,rs59123273,rs11098489,rs3743349,rs2280824,rs11946576,rs10826198,rs11575232,rs1363952,rs12598940,rs3778917,rs1435577,rs3125630,rs1800810,rs7685268,rs12593811,rs2066818,rs72871462,rs3769012,rs56815075,rs72489565,rs4279493,rs3775845,rs12909761,rs1860468,rs9633535,rs28458294,rs28625958,rs11731400,rs7522400,rs56028712,rs3125628,rs781145,rs13301993,rs13113885,rs55803206,rs75389345,rs11724758,rs2291185,rs10281080,rs35271032,rs7789460,rs3857688,rs3730381,rs17235633,rs4718403,rs12472293,rs4001191,rs474137,rs34708051,rs6724569,rs11734241,rs1802236,rs3820794,rs41363748,rs10010355,rs6843509,rs191079,rs11098530,rs10763553,rs1397608,rs9371135,rs3749530,rs77447765,rs795047,rs309181,rs485842,rs721765,rs4282823,rs1880555,rs717452,rs10274773,rs10908289,rs74218286,rs66506550,rs494965,rs75105179,rs2322660,rs77031930,rs4880175,rs11726229,rs11817332,rs9868587,rs74673257,rs2420168,rs3800812,rs11051695,rs28502463,rs34022452,rs74990953,rs16838492,rs4717275,rs2659891,rs10842183,rs9551421,rs309171,rs1080247,rs71614438,rs4253940,rs4309825,rs10006192,rs8033300,rs10020027,rs9691480,rs12898685,rs3775852,rs10982086,rs1800813,rs10496738,rs33392,rs2462573,rs9791712,rs13432793,rs73958618,rs10763565,rs1370095,rs778708,rs721717,rs778722,rs7800620,rs2659897,rs6850748,rs7181543,rs12137491,rs2755237,rs7091440,rs745500,rs77469808,rs6708957,rs1870717,rs7177311,rs188680,rs10022508,rs709609,rs12373779,rs4948502,rs28572238,rs7688997,rs6846442,rs6481402,rs57684115,rs4242708,rs7181877,rs12510133,rs10781527,rs2291621,rs2275528,rs2271869,rs9994730,rs880166,rs1546503,rs11987235,rs16832162,rs114760827,rs10013305,rs11575234,rs2250402,rs28710386,rs28578007,rs59107957,rs309118,rs74907857,rs2695789,rs4864864,rs7917717,rs6460304,rs12117241,rs13420297,rs78142404,rs35144554,rs55773927,rs75718857,rs7095501,rs7657849,rs13068223,rs8025126,rs6554162,rs778694,rs890203,rs9759478,rs4864861,rs62465434,rs2273127,rs7521145,rs74225561,rs3749260,rs3846973,rs6849889,rs1167406,rs13242290,rs56351126,rs12911370,rs778702,rs60098078,rs72676074,rs113157952,rs11792444,rs17036411,rs1274496,rs12698526,rs12513310,rs773652,rs6858777,rs2304599,rs6800292,rs6728205,rs7789554,rs1552095,rs1800812,rs12502423,rs1144895,rs67051312,rs10017335,rs1011361,rs1643374,rs12498539,rs10763551,rs13435802,rs79826902,rs2892848,rs17552387,rs117705946,rs34454281,rs9884728,rs3816155,rs3890049,rs35648084,rs4700664,rs35165976,rs10006524,rs12918094,rs12143172,rs28652763,rs6442925,rs6847248,rs309130,rs13129661,rs2707854,rs12645745,rs3845486,rs78965683,rs908829,rs470876,rs13108589,rs2306456,rs56306166,rs10019674,rs7308126,rs12464050,rs2659895,rs2055682,rs12533585,rs1274490,rs9672951,rs7862602,rs4876271,rs2008188,rs709597,rs78121408,rs58791678,rs778711,rs9371114,rs115469964,rs12912010,rs59257065,rs1042712,rs8116696,rs12140947,rs484953,rs73252950,rs6711493,rs4643535,rs77120931,rs12132215,rs1829943,rs884218,rs9633557,rs6430585,rs2444239,rs77341088,rs10189064,rs77761655,rs12244874,rs1016265,rs12506395,rs309152,rs781143,rs4608502,rs12124598,rs6716070,rs1783830,rs2420827,rs2695782,rs3851992,rs17009144,rs2300090,rs28547403,rs1860470,rs1981798,rs2236783,rs72758850,rs11736416,rs10173844,rs10249404,rs10821953,rs77096272,rs55787025,rs1771798,rs309165,rs2275522,rs12552193,rs11145959,rs6971897,rs78108399,rs12502389,rs309137,rs16838349,rs12471801,rs3769005,rs28815324,rs2027245,rs17036416,rs10205224,rs3822194,rs58233308,rs9436838,rs3740353,rs3739020,rs11587731,rs117597856,rs62279172,rs28445340,rs2742080,rs12148121,rs2249458,rs11098513,rs7403354,rs16950804,rs10031538,rs13242467,rs6689687,rs10028773,rs3822191,rs6425966,rs2077593,rs2003294,rs7302992,rs237250,rs16832417,rs3099428,rs62466794,rs7635832,rs13289286,rs6947808,rs2231318,rs17005535,rs483905,rs1866320,rs3775858,rs3775854,rs2191268,rs7688802,rs908833,rs1444935,rs10064586,rs7789768,rs6029617,rs12719930,rs112931321,rs10781528,rs75939420,rs17009122,rs74670146,rs10807697,rs11575229,rs6976714,rs1469536,rs78271920,rs10018280,rs61045038,rs6862857,rs7868723,rs11630071,rs10013032,rs8059139,rs35231655,rs7687843,rs3767705,rs28673870,rs3098103,rs11787588,rs12711071,rs3733523,rs36097682,rs773664,rs73957037,rs4718405,rs72761097,rs7959567,rs17118439,rs57953080,rs4728472,rs7872382,rs2095973,rs71629403,rs7681399,rs7079648,rs2659900,rs778721,rs28369518,rs12508316,rs35526714,rs909708,rs6946143,rs6857105,rs57279772,rs16953610,rs12117235,rs76466034,rs41274516,rs13226693,rs6764388,rs2821095,rs10928542,rs78171702,rs59699848,rs10015965,rs116886255,rs1553609,rs896691,rs10870148,rs8031440,rs2742081,rs309113,rs7677751,rs12708492,rs2386136,rs9650068,rs309161,rs12033825,rs12142905,rs2386137,rs547124,rs4718383,rs531260,rs2278670,rs12186615,rs79151635,rs77415512,rs11247253,rs2964,rs11841661,rs8116803,rs34315739,rs12498599,rs7201034,rs74752435,rs1354272,rs543104,rs2659892,rs3730379,rs1865452,rs4273746,rs17595727,rs12145459,rs11259972,rs13396374,rs344035,rs3754689,rs13133522,rs2707853,rs2335276,rs1546505,rs2020854,rs75995933,rs6460302,rs79824801,rs11630342,rs41269821,rs1664099,rs1695820,rs11263858,rs938056,rs709595,rs8031319,rs2289790,rs2127823,rs73252946,rs11917436,rs11098531,rs11639295,rs7692994,rs76151170,rs12505491,rs35809595,rs13400300,rs8040504,rs12448211,rs79979354,rs907205,rs11074272,rs740145,rs1511025,rs470725,rs13429656,rs72918577,rs13134665,rs2307049,rs2275942,rs62279163,rs73137982,rs116650138,rs1383533,rs67265404,rs10031194,rs1144894,rs3800823,rs12595334,rs11947234,rs2114039,rs31238,rs28498458,rs9995277,rs9636213,rs908839,rs8038403,rs13226170,rs3956464,rs7709692,rs13283724,rs3769008,rs3765903,rs529681,rs80193813,rs35378740,rs8057716,rs538636,rs2014081,rs4717300,rs2063442,rs7809814,rs4072744,rs10215132,rs801216,rs1182882,rs17036421,rs13382832,rs2270676,rs56100046,rs2659889,rs10229345,rs778715,rs4776905,rs56030803,rs4894535,rs309166,rs881285,rs96067,rs10263935,rs10950044,rs2472725,rs309178,rs1800809,rs680428,rs11817440,rs10031665,rs7069916,rs13300320,rs75271563,rs6714750,rs9791713,rs885070,rs12143731,rs35111518,rs1917563,rs72768548,rs868102,rs28650939,rs2909688,rs75223002,rs58136452,rs8034616,rs2164210,rs3740354,rs11006169,rs4079144,rs309122,rs6460300,rs10928545,rs58435984,rs28480509,rs17118403,rs11088316,rs1480939,rs28528897,rs778696,rs7659501,rs951570,rs6460296,rs12644749,rs470645,rs28369503,rs58852079,rs2659904,rs4842879,rs11098499,rs12139042,rs778700,rs6851130,rs9996494,rs1022145,rs1981799,rs12988076,rs1879827,rs2322659,rs17593163,rs72856979,rs1565669,rs2322813,rs80007328,rs118130855,rs2203039,rs8037546,rs12644751,rs34818745,rs9554210,rs12673450,rs3754686,rs9938149,rs1988659,rs778707,rs2643623,rs12471781,rs28655325,rs2271872,rs7708044,rs6722977,rs12935558,rs1968126,rs11773628,rs6760188,rs12900758,rs7441137,rs55825515,rs9287442,rs6758183,rs4776922,rs34774248,rs6445055,rs11730138,rs12593856,rs12122483,rs908837,rs12507964,rs2307101,rs3099427,rs9922572,rs9677760,rs55765213,rs6720554,rs7698425,rs55656330,rs57817160,rs116535779,rs1564892,rs309168,rs6815725,rs59626664,rs13294373,rs4305262,rs1480930,rs7699064,rs11247277,rs66538320,rs7699170,rs11638064,rs11616662,rs2220626,rs10518716,rs1152776,rs3822195,rs1159105,rs111885088,rs3771395,rs10213554,rs2231317,rs2659899,rs13395921,rs11857324,rs55825471,rs36126086,rs550164,rs35197422,rs55775809,rs3769001,rs6849171,rs12125835,rs72956609,rs7689729,rs7673853,rs12698522,rs73252948,rs7679903,rs116849218,rs3778909,rs9997631,rs10004484,rs2293162,rs6970357,rs4988201,rs9991166,rs59419007,rs76161631,rs79955809,rs7801282,rs2278682,rs6978028,rs2278544,rs732465,rs9925231,rs9633556,rs73148609,rs9633534,rs111682961,rs113281911,rs3775844,rs6732236,rs2758741,rs4988235,rs62302291,rs12593138,rs6853998,rs2066819,rs1553610,rs11121697,rs8057342,rs10177910,rs12431682,rs12502531,rs17008998,rs697968,rs1363055,rs28714531,rs781144,rs4467826,rs17517414,rs3743342,rs344067,rs4635872,rs811880,rs11761542,rs878373,rs2306693,rs2304370,rs1560414,rs9996382,rs7073504,rs11793934,rs868961,rs79718165,rs10008791,rs778712,rs2707837,rs3981131,rs2280823,rs75667274,rs11732621,rs2721051,rs12144023,rs28712309,rs58670479,rs12117270,rs117739083,rs4864504,rs8792,rs3925058,rs12118083,rs309162,rs61253125,rs12619365,rs67810171,rs78084790,rs9996501,rs41311857,rs12119863,rs892715,rs115553816,rs28600756,rs13099331,rs10471654,rs34308924,rs72958670,rs7500824,rs76430365,rs9799664,rs4243401,rs6497000,rs5008341,rs3737611,rs79327037,rs3872807,rs77406244,rs17264166,rs17235612,rs1880556,rs10213221,rs6979382,rs2003301,rs6947339,rs4718428,rs2659906,rs11971949,rs60253740,rs79271117,rs2393730,rs2066807,rs78698483,rs1468510,rs76509852,rs28374326,rs730005,rs34941495,rs35070132,rs72856930,rs12116957,rs778699,rs79101914,rs77768890,rs8043243,rs2136911,rs3740352,rs12467770,rs12143194,rs13302464,rs908915,rs8032007,rs11145951,rs13139045,rs61348003,rs11772264,rs61047802,rs57717739,rs13301994,rs1511018,rs35643470,rs1057031,rs4843047,rs7693893,rs1995389,rs76593596,rs10023641,rs12917612,rs7809991,rs8025774,rs1444936,rs4718377,rs12698550,rs12595381,rs6955582,rs77853814,rs6755383,rs10496737,rs4954279,rs7589832,rs11841544,rs2420824,rs309179,rs12641563,rs3800820,rs13135170,rs6758128,rs4864865,rs1110414,rs12124629,rs35434465,rs2076658,rs7860696,rs2071006,rs56145315,rs6951302,rs1546502,rs4864862,rs7792762,rs2420611,rs113055615,rs12351283,rs3771397,rs1183245,rs10752586,rs2271868,rs10902678,rs1167411,rs7100474,rs68128210,rs2017057,rs7851235,rs34111024,rs77051175,rs1480936,rs9436412,rs875971,rs17006190,rs3754080,rs11679508,rs7404292,rs11211517,rs11098496,rs3733520,rs34191148,rs6974355,rs1033891,rs3737809,rs4954623,rs12935576,rs4072743,rs687670,rs344027,rs28551750,rs28714195,rs79026312,rs73842633,rs75265219,rs7607174,rs717453,rs13105499,rs10876882,rs71614446,rs703830,rs12508504,rs117779516,rs67507817,rs3785076,rs4988183,rs13289108,rs11709829,rs12535036,rs75754909,rs8059298,rs6700737,rs4838968,rs11940028,rs868080,rs6822808,rs17103186,rs801209,rs13151285,rs10178538,rs35597368,rs59466412,rs309158,rs117951208,rs12081669,rs60453613,rs10006304,rs2643626,rs114013076,rs28634456,rs1129531,rs34887308,rs7569057,rs6978178,rs1052633,rs10438355,rs75317577,rs6497006,rs2707847,rs7791814,rs75753154,rs13232191,rs35886370,rs2371454,rs12509054,rs4652900,rs11071940,rs6849561,rs4653160,rs7606267,rs4880172,rs7993121,rs13401530,rs12122254,rs344028,rs77293243,rs709604,rs12551860,rs9995716,rs77195550,rs4954490,rs72956621,rs3986377,rs778720,rs10950050,rs13396148,rs11886852,rs539598,rs12915601,rs709596,rs17532455,rs73699792,rs10006877,rs407690,rs7170370,rs4948296,rs2306457,rs11247730,rs1968225,rs34868248,rs12447690,rs937215,rs11732087,rs11765965,rs7686588,rs12591489,rs2707839,rs11731008,rs6666361,rs6734846,rs13408039,rs2161065,rs13412397,rs28698464,rs80242894,rs12534637,rs10188066,rs4718421,rs309151,rs10186843,rs3775841,rs76745316,rs11636578,rs10213267,rs28378192,rs925936,rs9934580,rs12698534,rs13432639,rs12122575,rs4718278,rs7664986,rs7040705,rs11630455,rs35510581,rs72958643,rs7910442,rs4594504,rs74910801,rs3781223,rs2732509,rs12141233,rs17118431,rs3769013,rs13407360,rs35526611,rs218174,rs2175381,rs552585,rs79439529,rs12125777,rs9285356,rs67992621,rs778710,rs309167,rs8038272,rs10006688,rs8031627,rs1438305,rs28718422,rs1502048,rs60963894,rs4776906,rs1962050,rs1551,rs7170235,rs3099429,rs10212775,rs9994810,rs6945775,rs4542025,rs62418396,rs7191361,rs10172516,rs579807,rs4988163,rs7668190,rs3125633,rs34356500,rs28571712,rs4409675,rs1469996,rs4834779,rs801217,rs7781698,rs930847,rs75274818,rs1511015,rs6719488,rs529657,rs115605868,rs116322383,rs7803416,rs11935596,rs2013908,rs974239,rs9999724,rs561498,rs28374891,rs2393729,rs3213890,rs58727676,rs34277251,rs12185927,rs1546504,rs79939258,rs3749591,rs10817573,rs75915455,rs10111334,rs28685688,rs7167532,rs778680,rs12136339,rs488672,rs12506610,rs3733519,rs115378528,rs10252765,rs10003567,rs13114751,rs12913547,rs2460432,rs2304601,rs2302918,rs13293168,rs2307121,rs111837148,rs16838464,rs13227951,rs13125526,rs309164,rs10763552,rs12616520,rs12551078,rs1427202,rs12469551,rs2109297,rs12186259,rs11793787,rs118009701,rs12551097,rs12633114,rs10031033,rs732749,rs76967748,rs7834164,rs1809406,rs2024192,rs28412533,rs59243420,rs79750959,rs11211503,rs11575231,rs6445054,rs55760351,rs4954493,rs16832205,rs1860469,rs17036353,rs12637941,rs2306455,rs3742406,rs61045524,rs1786707,rs4238407,rs28526212,rs13422013,rs35933592,rs6970030,rs871130,rs1050115,rs34639626,rs28364839,rs77032009,rs1830070,rs7859131,rs752092,rs12698523,rs12510269,rs2755238,rs67388297,rs2275525,rs34835603,rs4718357,rs12773075,rs9530,rs2389809,rs35417004,rs878372,rs7673027,rs2170276,rs7789615,rs2290868,rs12142212,rs3822192,rs17036539,rs4718343,rs74496027,rs2393728,rs10006259,rs10281499,rs78221809,rs4717292,rs74041921,rs80052412,rs2304371,rs12778514,rs4505806,rs6955837,rs12141131,rs10794509,rs13224319,rs77306281,rs79633114,rs2707824,rs2015532,rs4954280,rs9640926,rs12643367,rs4938790,rs7608045,rs778692,rs182549,rs808919,rs3815685,rs57870697,rs28360855,rs41392645,rs309134,rs59219097,rs35179524,rs10010696,rs77604741,rs62279162,rs59811639,rs12555781,rs6963048,rs3864144,rs11731571,rs7782320,rs72918579,rs274754,rs60806423,rs11171803,rs11028,rs13301523,rs1010740,rs2277911,rs801215,rs7040970,rs12141008,rs6535581,rs309172,rs66559844,rs1427201,rs6664471,rs11211527,rs72871407,rs4422403,rs1983372,rs3743347,rs13227219,rs1643388,rs10034450,rs28698552,rs11789276,rs12502503,rs4717315,rs12116962,rs13080090,rs309123,rs117178087,rs13382202,rs9644317,rs6481401,rs7632729,rs4717319,rs6497004,rs75024619,rs35091806,rs67600360,rs11772819,rs6837898,rs12476127,rs192822,rs17036350,rs10030660,rs11769079,rs10163040,rs7573555,rs1167408,rs17024380,rs67073020,rs59862925,rs2291361,rs12719931,rs17103075,rs477612,rs2460421,rs41423244,rs2701857,rs773665,rs11729521,rs77478131,rs10950043,rs272833,rs7579771,rs12915085,rs11247726,rs656326,rs2016325,rs7786892,rs470370,rs17036418,rs13536,rs10163187,rs2622923,rs7356491,rs7078900,rs7182945,rs476940,rs111466222,rs28380422,rs72958638,rs9644261,rs12033824,rs12121319,rs115944351,rs72761096,rs56797473,rs778682,rs78178988,rs13126596,rs12502524,rs7678400,rs1274493,rs3098104,rs344034,rs6975044,rs17036508,rs1167399,rs74740267,rs16845236,rs78553942,rs9307471,rs12533997,rs12532998,rs4726019,rs7166081,rs7074778,rs57866200,rs6728946,rs4718344,rs7684942,rs57137641,rs907204,rs17084051,rs2821096,rs79064754,rs11731756,rs11263860,rs12476,rs78839407,rs2066808,rs8038652,rs9996644,rs62466796,rs2229307,rs3775849,rs12475516,rs17235654,rs11722872,rs1361133,rs12145341,rs697970,rs6975195,rs12506487,rs309133,rs12912045,rs35280960,rs117137640,rs12478005,rs737381,rs4936509,rs8033360,rs17566701,rs56269347,rs12698521,rs75267698,rs11631804,rs13061457,rs17118409,rs7690503,rs11098500,rs1546506,rs2002049,rs2087647,rs28904872,rs77342433,rs6693322,rs11944880,rs117683816,rs10207652,rs67101161,rs7788576,rs1304541,rs80317430,rs3764903,rs75598973,rs2371494,rs6834796,rs2272608,rs58116536,rs116040400,rs10207586,rs11731675,rs10826199,rs7782587,rs12594381,rs11931312,rs566935,rs4432221,rs35513875,rs117732839,rs7537052,rs6855761,rs56022659,rs34272107,rs10005237,rs12644709,rs1480931,rs1511019,rs17179419,rs3775843,rs3822190,rs13292961,rs13104219,rs28495013,rs2306694,rs3771396,rs7921207,rs28396837,rs778706,rs3733524,rs697969,rs7181556,rs2244022,rs7147503,rs11790360,rs7695620,rs3753237,rs11098498,rs114246274,rs2536,rs59213715,rs12510138,rs115718919,rs11729978,rs2234495,rs3864142,rs10025925,rs7681978,rs12142442,rs670855,rs4988226,rs7169562,rs309170,rs11788014,rs9633555,rs2695788,rs1167390,rs1446584,rs1033890,rs28489067,rs17747530,rs2076656,rs4001305,rs2296268,rs58301703,rs12501602,rs2289262,rs13149407,rs778697,rs77131854,rs4653162,rs2389802,rs1152775,rs1083554,rs309180,rs9650067,rs614193,rs4880081,rs2307050,rs313523,rs78430653,rs3754691,rs10427505,rs10278371,rs41274512,rs17278348,rs2504220,rs778705,rs13308803,rs13226966,rs4334737,rs55962648,rs7542594,rs7664440,rs1565670,rs17035153,rs2175383,rs714899,rs3806808,rs78495928,rs3098102,rs12506290,rs78149779,rs59295315,rs605374,rs2629447,rs736270,rs36029373,rs6560652,rs58601355,rs79436528,rs3087343,rs10009626,rs117305040,rs12719932,rs61293565,rs77824585,rs4894531,rs6535580,rs13145352,rs7606754,rs17257252,rs9685777,rs17036414,rs6534130,rs11763189,rs10190396,rs17289724,rs74389227,rs2273335,rs79239594,rs3857684,rs2291619,rs4472123,rs10029750,rs72856978,rs309160,rs3125624,rs10065275,rs7689569,rs7660560,rs4833612,rs67279506,rs6958484,rs746857,rs58770287,rs2289791,rs62466793,rs10905711,rs7165382,rs4954218,rs12117032,rs1155576,rs6760329,rs1968127,rs4514077,rs1643375,rs7033713,rs10028020,rs2659893,rs2898984,rs557277,rs13069468,rs11933966,rs11765791,rs2271870,rs4610622,rs7681544,rs2707845,rs1814814,rs35850374,rs4880078,rs6961990,rs76097170,rs4652902,rs2286417,rs1002152,rs9371133,rs10950049,rs1814813,rs2707850</t>
  </si>
  <si>
    <t>ENSG00000242314.1,ENSG00000174306.17,ENSG00000170776.15,ENSG00000226648.1,ENSG00000169919.12,ENSG00000103591.8,ENSG00000076003.4,ENSG00000172530.15,ENSG00000134853.7,ENSG00000164889.8,ENSG00000228409.1,ENSG00000230337.1,ENSG00000140319.6,ENSG00000117748.5,ENSG00000218052.4,ENSG00000144224.12,ENSG00000235831.2,ENSG00000122574.6,ENSG00000176601.7,CATG00000016561.1,ENSG00000159216.14,ENSG00000013374.11,ENSG00000260798.1,ENSG00000230805.2,ENSG00000122870.7,CATG00000004063.1,CATG00000111005.1,ENSG00000039139.9,CATG00000052927.1,ENSG00000198793.8,ENSG00000223403.3,ENSG00000116871.11,CATG00000096238.1,ENSG00000229180.4,CATG00000095992.1,ENSG00000226194.1,ENSG00000162368.9,ENSG00000232125.2,ENSG00000106617.9,ENSG00000130768.10,ENSG00000115866.6,CATG00000096002.1,CATG00000105506.1,ENSG00000116031.7,ENSG00000116035.2,ENSG00000054116.7,ENSG00000259630.2,ENSG00000196715.5,ENSG00000272848.1,CATG00000062391.1,ENSG00000259182.1,CATG00000030269.1,ENSG00000135912.6,ENSG00000231890.3,ENSG00000263711.1,ENSG00000214070.3,CATG00000084640.1,CATG00000109541.1,ENSG00000039068.14,ENSG00000176984.2,ENSG00000237310.1,ENSG00000187260.11,CATG00000023940.1,ENSG00000205596.4,ENSG00000126522.12,ENSG00000151276.19,CATG00000017843.1,ENSG00000154165.3,ENSG00000257727.1,ENSG00000048991.12,ENSG00000106609.12,ENSG00000175538.6,ENSG00000120820.8,ENSG00000127152.13,CATG00000066860.1,ENSG00000226824.2,ENSG00000049192.10,ENSG00000249319.1,ENSG00000244657.1,ENSG00000071205.7,ENSG00000272831.1,ENSG00000171812.6,ENSG00000128829.7,ENSG00000107317.7,CATG00000095998.1,ENSG00000169031.14,CATG00000092485.1,CATG00000110627.1,CATG00000118282.1,ENSG00000226806.1,ENSG00000259867.1,ENSG00000249244.1,CATG00000095991.1,ENSG00000184925.7,ENSG00000116649.5,ENSG00000240875.1,ENSG00000199092.2,CATG00000024312.1,ENSG00000248839.1,ENSG00000184384.9,ENSG00000121933.13,ENSG00000159069.9,ENSG00000150907.6,ENSG00000145384.3,ENSG00000062485.14,ENSG00000238268.2,ENSG00000172461.6,ENSG00000120254.11,ENSG00000235070.3,CATG00000023943.1,ENSG00000106615.5,ENSG00000260704.1,CATG00000096015.1,ENSG00000138735.11,ENSG00000259202.1,ENSG00000223473.1,ENSG00000154710.11,CATG00000026130.1,CATG00000044692.1,ENSG00000248508.2,CATG00000118215.1,ENSG00000179406.6,ENSG00000243335.4,ENSG00000124406.12,CATG00000054939.1,ENSG00000150347.10,ENSG00000232559.2,ENSG00000243926.1,ENSG00000171824.9,ENSG00000257303.1,ENSG00000115850.5,ENSG00000130635.11,ENSG00000135469.9,CATG00000073563.1,ENSG00000145216.11,ENSG00000147677.6,ENSG00000153015.11,CATG00000013219.1,CATG00000089308.1,ENSG00000231234.1,ENSG00000075420.8,ENSG00000124181.10,ENSG00000183016.9,ENSG00000131873.5,CATG00000080043.1,ENSG00000104728.11,CATG00000026140.1,ENSG00000241258.2,ENSG00000170581.9,ENSG00000208027.2,CATG00000072568.1,ENSG00000134532.11,ENSG00000261553.1,CATG00000115239.1,ENSG00000135473.10,CATG00000094617.1,ENSG00000176919.7,CATG00000050077.1,ENSG00000110944.4,ENSG00000171819.4,CATG00000092486.1,ENSG00000163659.8,ENSG00000080819.2,ENSG00000198454.2,CATG00000073560.1,CATG00000069957.1,ENSG00000135913.6,CATG00000044695.1,CATG00000016617.1,CATG00000025329.1,ENSG00000145390.7,CATG00000096019.1,ENSG00000168958.15,CATG00000069946.1,ENSG00000182256.8,CATG00000073567.1,CATG00000009125.1,ENSG00000245958.2,CATG00000015313.1,ENSG00000198900.5,ENSG00000258861.1,ENSG00000120278.10,ENSG00000164096.10,ENSG00000236432.3,ENSG00000164885.8,ENSG00000169902.9,ENSG00000230457.3,ENSG00000180389.6,ENSG00000184232.4,ENSG00000139645.9,ENSG00000235118.3,CATG00000012098.1,CATG00000110480.1,ENSG00000168955.3,ENSG00000236204.1,CATG00000029692.1,ENSG00000080822.12,ENSG00000138814.12,CATG00000050073.1,ENSG00000172399.5,ENSG00000114948.8,ENSG00000230583.2,ENSG00000103599.15,CATG00000079744.1,ENSG00000127191.13,ENSG00000242670.1,ENSG00000139540.7,ENSG00000154237.8,ENSG00000139515.5,CATG00000076082.1,ENSG00000107618.4,ENSG00000151623.10,ENSG00000165556.9,ENSG00000144785.4,CATG00000095995.1,ENSG00000137699.12,ENSG00000232546.1,ENSG00000201186.1,CATG00000092477.1,CATG00000057917.1,ENSG00000166949.11,CATG00000080051.1,ENSG00000178636.4,ENSG00000181234.8,ENSG00000123473.11</t>
  </si>
  <si>
    <t>22144915,21979947,23401653,21665993,22003120,24963161,22969067,23291589,23322567,23761726</t>
  </si>
  <si>
    <t>Corneal curvature,Corneal structure,Corneal astigmatism</t>
  </si>
  <si>
    <t>DOID:10126</t>
  </si>
  <si>
    <t>keratoconus</t>
  </si>
  <si>
    <t>A corneal disease characterized by structural changes within the cornea causing it to thin and change, leading to a protruding conical shape.</t>
  </si>
  <si>
    <t>rs12719930,rs2755238,rs2721051,rs35417004,rs4962690,rs12926024,rs33962,rs11693479,rs8089367,rs2543048,rs7238877,rs3132322,rs61045038,rs4894414,rs11245331,rs10085935,rs78084790,rs115020263,rs13099331,rs74041921,rs10471977,rs75268785,rs3767705,rs33954,rs7500824,rs28673870,rs72907128,rs4243401,rs6497000,rs7737440,rs57953080,rs72907112,rs2543045,rs8088346,rs4652903,rs10942936,rs2543050,rs59219097,rs56064494,rs61746775,rs72911104,rs274754,rs7704160,rs59699848,rs2729457,rs960990,rs12697147,rs12033825,rs117963452,rs33957,rs6664471,rs4841895,rs73369330,rs4843047,rs12520354,rs12598940,rs7201034,rs55849517,rs10064714,rs16885455,rs10099498,rs13080090,rs61738602,rs7632729,rs7522400,rs7234512,rs6497004,rs261215,rs72913096,rs11259972,rs72915060,rs72907142,rs72907199,rs55779584,rs12719931,rs7243309,rs10752586,rs11263858,rs4953321,rs2701857,rs7241858,rs33964,rs272833,rs3754080,rs10163187,rs795047,rs74066023,rs7404292,rs12448211,rs72907179,rs7550047,rs12033824,rs2729491,rs10908289,rs6890031,rs33953,rs72907155,rs114554410,rs11245358,rs1033891,rs77031930,rs12935576,rs2729459,rs74740267,rs72907177,rs16845236,rs274763,rs4962698,rs7240843,rs33956,rs6984887,rs7543855,rs79014214,rs74990953,rs379507,rs8038403,rs2729456,rs7236403,rs8092148,rs79064754,rs55878647,rs11263860,rs80193813,rs72911106,rs8057716,rs8059298,rs6700737,rs2063442,rs72907143,rs11245330,rs2296263,rs11875703,rs55992954,rs2543046,rs261214,rs116034476,rs737381,rs4894535,rs2755237,rs4351606,rs888820,rs7177311,rs7242313,rs96067,rs33951,rs2510442,rs6497006,rs33963,rs475591,rs7238432,rs55664322,rs6693322,rs2274122,rs4652900,rs274759,rs4653160,rs17472,rs72907164,rs12551860,rs11877721,rs28710386,rs2345960,rs3909285,rs10205024,rs8034616,rs12416106,rs12447690,rs10056675,rs7537052,rs10216901,rs7521145,rs56838465,rs12591489,rs33959,rs34550784,rs152447,rs79559894,rs4842879,rs11263856,rs72907105,rs28378192,rs9934580,rs870139,rs3844303,rs261212,rs55781503,rs912497,rs55938990,rs8037546,rs679457,rs7707109,rs74910801,rs72905276,rs75278955,rs2729460,rs76313312,rs28459891,rs115599755,rs9938149,rs11598804,rs7169562,rs11245348,rs11595063,rs8094449,rs1033890,rs12935558,rs12918094,rs3767703,rs67175576,rs272834,rs7170235,rs79692714,rs11874423,rs2543047,rs6874301,rs3845486,rs33960,rs2277264,rs72913091,rs56095591,rs2296268,rs56306166,rs6445055,rs1555951,rs4653162,rs28380659,rs11245346,rs261213,rs9922572,rs888821,rs72913098,rs56352844,rs2423322,rs114091764,rs2148702,rs10113563,rs2543049,rs72907132,rs7542594,rs72915074,rs77761655,rs75915455,rs66772486,rs11616662,rs7894089,rs4962399,rs11877929,rs2231317,rs33955,rs33961,rs274120,rs72661637,rs12719932,rs13356699,rs33950,rs4894531,rs2683599,rs12552193,rs152438,rs74389227,rs6983940,rs77250355,rs34134330,rs115867632,rs491603,rs10901827,rs80166062,rs11874267,rs2278775,rs11263855,rs12697146,rs58233308,rs7013824,rs2543044,rs4962672,rs9925231,rs6686192,rs6450392,rs66899567,rs72909109,rs12123086,rs4962401,rs7403354,rs10089533,rs56188847,rs11597901,rs12593138,rs6425966,rs13355587,rs6445054,rs2003294,rs7726265,rs35137435,rs1900148,rs12637941,rs58471792,rs7635832,rs3768736,rs11263857,rs11245332,rs28526212,rs2231318,rs10216703,rs35933592,rs4652902,rs152439,rs12074848,rs10942937</t>
  </si>
  <si>
    <t>ENSG00000092850.7,CATG00000035862.1,CATG00000023943.1,ENSG00000233334.2,ENSG00000170776.15,CATG00000037469.1,ENSG00000203791.9,CATG00000030269.1,ENSG00000230058.1,ENSG00000172530.15,CATG00000023940.1,CATG00000054939.1,ENSG00000232862.4,CATG00000075910.1,ENSG00000188676.9,ENSG00000171132.9,ENSG00000218052.4,ENSG00000130635.11,CATG00000110480.1,ENSG00000231336.1,ENSG00000113319.7,ENSG00000116863.10,CATG00000028279.1,ENSG00000075420.8,ENSG00000231185.2,ENSG00000107902.9,CATG00000030274.1,CATG00000110051.1,CATG00000066860.1,CATG00000111005.1,ENSG00000251450.1,CATG00000116767.1,ENSG00000116871.11,ENSG00000189319.9,ENSG00000171812.6,ENSG00000078043.11,ENSG00000165660.7,ENSG00000126070.14,CATG00000110627.1,ENSG00000270112.2,ENSG00000206181.4,ENSG00000248727.1,ENSG00000101323.4,ENSG00000054116.7,ENSG00000150907.6,CATG00000076764.1,CATG00000054959.1,ENSG00000258539.1</t>
  </si>
  <si>
    <t>22661486,20485516,22814818,21098505,23493294,20719862</t>
  </si>
  <si>
    <t>Central corneal thickness</t>
  </si>
  <si>
    <t>DOID:10159</t>
  </si>
  <si>
    <t>osteonecrosis</t>
  </si>
  <si>
    <t>An ischemic bone disease that results_in necrosis located_in bone.</t>
  </si>
  <si>
    <t>rs1925327,rs1934951,rs2335376,rs1325307,rs2335377,rs6658892,rs12903202,rs1886629,rs3752988,rs1325305,rs7511738,rs10801521,rs75151422,rs78395000,rs1886630,rs117989564,rs11572101,rs185048472,rs10882525,rs1925329,rs1325303,rs74930859,rs7514363,rs1058932,rs2094026,rs10882520,rs117896694,rs6658670,rs10882517,rs6583969,rs2094027,rs1934985,rs75971893,rs1325304,rs7514160,rs10882518,rs2335382,rs1925328,rs6678687,rs1934984,rs1886628,rs7514163,rs77110164,rs6667493,rs12571878,rs117122001,rs2335384,rs2275620,rs11167,rs10922047,rs1891071,rs2104405,rs2335379,rs2335380,rs1925326,rs7515038,rs11064477,rs2335378,rs7910936,rs11188149</t>
  </si>
  <si>
    <t>ENSG00000089693.6,CATG00000029725.1,ENSG00000272201.1,ENSG00000145416.9,ENSG00000111679.12,ENSG00000182326.10,ENSG00000126749.10,ENSG00000138115.9,ENSG00000257084.1,ENSG00000253301.1,CATG00000087910.1,ENSG00000128918.10,ENSG00000111684.6</t>
  </si>
  <si>
    <t>18594024,22267851</t>
  </si>
  <si>
    <t>Bisphosphonate-induced osteonecrosis of the jaw,Osteonecrosis of the jaw</t>
  </si>
  <si>
    <t>DOID:1024</t>
  </si>
  <si>
    <t>leprosy</t>
  </si>
  <si>
    <t>A primary bacterial infectious disease that results_in infection located_in superficial peripheral nerves, located_in skin, located_in mucous membranes of the upper respiratory tract, located_in anterior chamber of the eyes, or located_in testes, has_material_basis_in Mycobacterium leprae, which is transmitted_by aerosol spread from infected nasal secretions to exposed nasal and oral mucosa. The infection has_symptom skin lesions, has_symptom sensory loss, has_symptom motor loss and has_symptom eye damage.</t>
  </si>
  <si>
    <t>rs72852265,rs9271117,rs12090164,rs9274564,rs72781392,rs9272346,rs117157305,rs12563505,rs2184882,rs8063362,rs2462692,rs9270075,rs58972679,rs9274488,rs9269817,rs9273483,rs9271004,rs1077861,rs9270967,rs9269827,rs16900484,rs114941040,rs116764109,rs9271078,rs9273754,rs73395587,rs9273136,rs9270890,rs9270885,rs115120730,rs56069285,rs9273322,rs113528942,rs9271049,rs4959030,rs3762318,rs9269844,rs9269821,rs115366122,rs9270902,rs9273338,rs2325085,rs114872385,rs9274186,rs2111235,rs9269898,rs11542299,rs112825823,rs9272981,rs9269874,rs72508447,rs39763,rs3129871,rs9273194,rs13339578,rs42343,rs72926050,rs34445952,rs9274529,rs73694485,rs9269911,rs40545,rs9271144,rs9274460,rs9274546,rs9273429,rs9274214,rs9270939,rs9271103,rs112480946,rs9270949,rs9271466,rs9271771,rs9273505,rs389848,rs75517349,rs72508453,rs9272578,rs9270387,rs9270281,rs28724260,rs9271635,rs7745797,rs9270909,rs43229,rs114082536,rs62246183,rs8044354,rs9273841,rs115030899,rs9272416,rs218899,rs5011861,rs115719435,rs77212406,rs4659442,rs9270880,rs78110223,rs434264,rs6703475,rs66884109,rs9270029,rs9270892,rs9271536,rs61258433,rs9272441,rs9272627,rs9273324,rs72783307,rs276687,rs9270940,rs9270091,rs9270945,rs116025180,rs115487975,rs9273409,rs2235226,rs9272723,rs471638,rs9270971,rs9271072,rs11209003,rs114413241,rs2218497,rs116969494,rs9269904,rs115738559,rs6872622,rs1142333,rs1130430,rs9274436,rs6588243,rs9271085,rs9270923,rs9273482,rs9270997,rs72844177,rs3856834,rs9272656,rs6690458,rs9271151,rs73726170,rs116583016,rs7613489,rs112722721,rs9270905,rs9273337,rs9269876,rs9272545,rs9271051,rs4659374,rs9269859,rs11960628,rs9272497,rs117593760,rs7010806,rs9273800,rs9271145,rs6683455,rs9273374,rs3828811,rs75265356,rs114755433,rs9933594,rs116491533,rs9271068,rs116400190,rs2743283,rs2743326,rs9270018,rs542907,rs9274469,rs9274491,rs6032109,rs9272725,rs66503531,rs4942252,rs9270917,rs12095536,rs34746653,rs66482188,rs12069782,rs9270180,rs11086958,rs9273241,rs72508424,rs117550746,rs9269688,rs9271013,rs73727913,rs114815211,rs11959084,rs2517467,rs13180258,rs9273342,rs72926006,rs43134,rs7848647,rs115862317,rs1049225,rs7982698,rs34017352,rs9273230,rs114730467,rs393891,rs72508429,rs3798461,rs9271622,rs9274626,rs115420917,rs9273013,rs28455809,rs115307019,rs17042365,rs6666144,rs9272583,rs9269902,rs9270882,rs9273086,rs114661385,rs9274296,rs9271418,rs9270947,rs1049133,rs55881928,rs9272614,rs9274486,rs79939898,rs3802581,rs112486883,rs9270969,rs9270008,rs9270933,rs116482899,rs111823233,rs9269779,rs9271097,rs4941474,rs76396365,rs9271178,rs9274575,rs9270980,rs12060309,rs112997206,rs117140603,rs117261188,rs40453,rs17007605,rs9270950,rs218901,rs9271168,rs74468352,rs9273331,rs7642448,rs112412042,rs114242990,rs111662020,rs116436195,rs9274482,rs115080362,rs9269963,rs454561,rs72844134,rs9273415,rs9274552,rs55991232,rs2741501,rs527465,rs9270366,rs2071554,rs9273423,rs112208663,rs9270502,rs9270991,rs3828789,rs9270051,rs2072793,rs9270978,rs9271166,rs72781397,rs823888,rs34328493,rs72844167,rs116974844,rs39771,rs9270229,rs1049055,rs116555882,rs276683,rs6792255,rs218948,rs1143089,rs9273326,rs55650397,rs9271205,rs9438551,rs4530904,rs1932990,rs43225,rs16900589,rs9273024,rs516124,rs9271080,rs1397308,rs6693659,rs276688,rs116277159,rs11231771,rs9567289,rs9688190,rs385524,rs9270941,rs79304200,rs60327583,rs2325074,rs9270111,rs7543257,rs11606015,rs1049060,rs116054316,rs115575182,rs7869487,rs9270088,rs2743396,rs372981,rs9274267,rs72508433,rs9270925,rs402886,rs4516985,rs9273407,rs9271641,rs9273053,rs7530096,rs9273498,rs9271053,rs111936136,rs9273406,rs9271069,rs114668194,rs13188664,rs10792430,rs116464514,rs9272962,rs2290588,rs9270874,rs7755068,rs9269899,rs9271176,rs4785448,rs428484,rs11906694,rs9272574,rs2293807,rs112575025,rs11917783,rs9729046,rs411279,rs9272442,rs114350506,rs9274218,rs9271149,rs9270237,rs9273509,rs9269813,rs9272567,rs1063345,rs9272647,rs9925315,rs9271011,rs569731,rs9272994,rs3830058,rs9270468,rs9269900,rs9273416,rs4286817,rs383592,rs9271212,rs9274689,rs9269852,rs8043770,rs3828805,rs9270920,rs9272468,rs7426833,rs519763,rs9274536,rs9269909,rs9270881,rs78129921,rs16900617,rs9264868,rs9271121,rs589984,rs9272625,rs9274478,rs114828170,rs7730186,rs647145,rs117730294,rs9274554,rs77007175,rs2949853,rs9269622,rs9271775,rs9269762,rs113596745,rs9274565,rs2227274,rs276685,rs9273510,rs9271209,rs9270041,rs9271055,rs9269915,rs10504883,rs34973031,rs9271148,rs72781391,rs9270964,rs3802587,rs78093064,rs431264,rs9273405,rs9270977,rs6656196,rs9270101,rs112784054,rs9271088,rs40546,rs1884443,rs9274211,rs9270007,rs76436269,rs55697113,rs78607994,rs9269913,rs9273497,rs114241655,rs112055084,rs2445635,rs617051,rs411310,rs72926038,rs474901,rs116530091,rs56716125,rs72508435,rs9273474,rs9271639,rs113025416,rs9270887,rs78374989,rs72852266,rs775059,rs9271074,rs55945927,rs62405633,rs113164324,rs4655521,rs9270879,rs9271077,rs40379,rs9272328,rs9343316,rs9272629,rs9274173,rs184302,rs75142923,rs9270974,rs113362368,rs7770824,rs9270913,rs115271083,rs9269825,rs10982385,rs28383200,rs9273351,rs587495,rs612448,rs7642783,rs9270992,rs9271107,rs218947,rs74476209,rs9271172,rs9271007,rs405734,rs9270141,rs78865162,rs113029963,rs9271422,rs111487226,rs775075,rs9270908,rs9272494,rs114193205,rs9270944,rs36192217,rs72849280,rs9271629,rs3828791,rs9271161,rs9273382,rs9269868,rs218895,rs112762698,rs7829418,rs9274579,rs444078,rs113205727,rs9270206,rs1321156,rs2270368,rs9269626,rs9274321,rs115940887,rs1130034,rs115666507,rs10489631,rs9274112,rs9271112,rs116691706,rs9784191,rs7202124,rs67019217,rs9272662,rs9270489,rs116529242,rs7615747,rs4682825,rs113230016,rs11465753,rs9269836,rs76771988,rs13178508,rs9270404,rs9272584,rs9271100,rs9274184,rs116508225,rs10036221,rs9270158,rs75682559,rs9271003,rs9271179,rs9270498,rs116181571,rs9270362,rs28624101,rs9270035,rs112640290,rs9525863,rs2287195,rs1845830,rs9271020,rs9302752,rs9269938,rs9269854,rs1063347,rs9274562,rs9271090,rs34550909,rs35842108,rs39761,rs80177780,rs111881653,rs9270049,rs9269766,rs112692669,rs9271155,rs9271146,rs77993032,rs75700544,rs9272712,rs9271062,rs11647143,rs9272410,rs1063355,rs9269819,rs9525873,rs9274550,rs9269773,rs9270932,rs9271116,rs9273443,rs3802585,rs116133718,rs9269764,rs9274495,rs9274264,rs28534491,rs2743290,rs72492326,rs72781398,rs72783325,rs59191033,rs9274407,rs40247,rs75224370,rs9273083,rs9273069,rs9273442,rs9271083,rs538147,rs3104363,rs9271050,rs9271070,rs116670730,rs9269841,rs9271153,rs1108276,rs72781379,rs9273493,rs17857342,rs116008969,rs77394587,rs9271174,rs9271009,rs7720220,rs9270478,rs9270050,rs6926894,rs116336619,rs39508,rs9562516,rs9270915,rs55770543,rs61662505,rs9274481,rs9273353,rs7540900,rs114365271,rs116796784,rs2395173,rs68176300,rs9274421,rs72926046,rs13302079,rs113229010,rs9273817,rs1004621,rs17600623,rs9270021,rs9270937,rs39505,rs34790866,rs115279755,rs61886926,rs9271086,rs111765571,rs78597810,rs72849276,rs9270893,rs9273349,rs3816539,rs3802580,rs9273472,rs1071630,rs114365244,rs3104369,rs736197,rs9273329,rs9271105,rs16900480,rs9273355,rs9270999,rs9273372,rs9838026,rs9273373,rs113734026,rs9270946,rs116462107,rs72783304,rs1353474,rs4311549,rs116148759,rs9270922,rs79250000,rs653343,rs9270031,rs72845727,rs9271058,rs4659444,rs74371950,rs1047989,rs112532723,rs116582121,rs9270912,rs40452,rs9270215,rs9271156,rs9533662,rs9270891,rs9270994,rs426240,rs1049213,rs9274450,rs9273384,rs9270934,rs9271525,rs73403125,rs9270970,rs9272355,rs9865882,rs9270927,rs9270998,rs9273440,rs78995218,rs1049057,rs600377,rs9271060,rs9274472,rs9269640,rs2166300,rs9273479,rs76185397,rs113996162,rs9274295,rs74290583,rs7649029,rs9269905,rs750427,rs114816478,rs9271150,rs75420341,rs115148459,rs114307051,rs7047097,rs6588242,rs9270886,rs9271079,rs74933827,rs9273462,rs9273242,rs114459930,rs112638707,rs77849763,rs218946,rs112714448,rs876064,rs508168,rs9921146,rs9273445,rs9270918,rs9270019,rs2743327,rs9272546,rs115911664,rs75600948,rs115112538,rs9270069,rs56793332,rs111608017,rs1129740,rs115235455,rs67776298,rs67452113,rs9271106,rs113663338,rs112003947,rs7824932,rs1884444,rs113022490,rs75395649,rs9269661,rs2743246,rs112795139,rs9271005,rs77258390,rs9273046,rs8062727,rs9533667,rs12568393,rs72926005,rs9274185,rs9269828,rs7656,rs2066848,rs9274485,rs9271092,rs9273339,rs9274528,rs9272553,rs116020203,rs72783323,rs2064691,rs9271163,rs72508455,rs40454,rs9271421,rs116344849,rs9274614,rs115505845,rs3856833,rs9270898,rs36206058,rs9271012,rs9273330,rs6675469,rs115635482,rs9274605,rs111232699,rs9271119,rs9274257,rs39503,rs218900,rs111454690,rs9271118,rs113201078,rs9269668,rs2111234,rs114816817,rs9274561,rs9270931,rs72781363,rs9272488,rs116277398,rs9271413,rs61615404,rs74331352,rs9273469,rs75925649,rs9270914,rs9270979,rs9273386,rs34538678,rs9274660,rs71534545,rs9272350,rs111998127,rs9270936,rs9271160,rs2004804,rs9269881,rs895265,rs9272611,rs9273020,rs9272958,rs12496585,rs114241342,rs9270924,rs115329755,rs9274187,rs35570280,rs12212816,rs9271423,rs9271165,rs116553455,rs34195497,rs9269870,rs9271109,rs10114470,rs7720773,rs113389919,rs9274607,rs523465,rs115009271,rs4403294,rs9271081,rs11247958,rs9272491,rs9271073,rs10982386,rs1063349,rs6998044,rs115163973,rs9271052,rs2760994,rs113417311,rs16900592,rs751271,rs114362020,rs9270906,rs11231770,rs475032,rs116143544,rs115231037,rs3088362,rs7649081,rs10897488,rs9273261,rs113015546,rs9270054,rs9274637,rs7759127,rs9273475,rs9273056,rs9274535,rs218902,rs9272336,rs9271170,rs111371403,rs39509,rs9274428,rs116644729,rs115622535,rs9274250,rs11086959,rs9271094,rs9270025,rs9274526,rs1834051,rs4655681,rs9270968,rs9274468,rs114649219,rs3828798,rs4520043,rs2254756,rs39499,rs9271063,rs618239,rs9271010,rs9274470,rs7763262,rs2854267,rs9269901,rs9295953,rs11606081,rs9274483,rs9271772,rs9273356,rs10789224,rs10504882,rs9272581,rs9274308,rs9269840,rs113950375,rs77102498,rs9264870,rs775060,rs3828840,rs9271019,rs45615137,rs72508454,rs9271096,rs9272349,rs72844166,rs2227275,rs35455030,rs2121032,rs4659443,rs9270105,rs9272661,rs7724477,rs9269778,rs9271104,rs9273559,rs73731427,rs6478109,rs9271143,rs40544,rs9271376,rs9272617,rs670358,rs9270981,rs9271631,rs9269858,rs113641488,rs12659289,rs9274207,rs112774109,rs113845942,rs9271075,rs9273376,rs116653075,rs113593344,rs73694486,rs76413308,rs9272613,rs115312438,rs56118532,rs3104364,rs9274537,rs9270385,rs77512282,rs2497462,rs9270962,rs115991944,rs115609502,rs9343317,rs34288859,rs9269912,rs115447373,rs9271089,rs73397417,rs4246905,rs9272609,rs9270948,rs3802582,rs9270096,rs9273185,rs9269693,rs9273350,rs1064701,rs115161103,rs115422791,rs9270322,rs4959108,rs9271162,rs9270904,rs9273426,rs4785225,rs9271636,rs9270926,rs112314594,rs895266,rs9271640,rs17612503,rs9271529,rs521950,rs9271108,rs117483431,rs78917656,rs9270916,rs78115934,rs6838706,rs400411,rs9273032,rs112319761,rs12569203,rs9271006,rs7373358,rs1140347,rs115331437,rs9264885,rs114584388,rs9272458,rs3122646,rs9270145,rs9273084,rs72845730,rs55914077,rs9271171,rs9270935,rs1049053,rs117140121,rs447618,rs111481666,rs218903,rs9271101,rs9271061,rs1587601,rs77729185,rs9270873,rs419754,rs9270204,rs9271159,rs73395560,rs115602633,rs72852269,rs6869486,rs8057341,rs114652893,rs9273288,rs115084676,rs73729748,rs9273021,rs35034173,rs9270107,rs115037614,rs9274512,rs4655679,rs9270984,rs2532934,rs1337200,rs6803356,rs9271098,rs9270467,rs9272411,rs114096084,rs36183131,rs9272482,rs9270099,rs9270236,rs35885814,rs112424089,rs112833698,rs9271211,rs9567292,rs9271115,rs3743748,rs9271774,rs76235285,rs2072789,rs115867015,rs6693662,rs9273172,rs34231814,rs111528531,rs7720958,rs39500,rs3802584,rs7650366,rs9270963,rs9273417,rs9438626,rs113462448,rs6442020,rs9270090,rs115481587,rs9533646,rs34826728,rs111607661,rs9274274,rs9271056,rs9273524,rs36215042,rs2076023,rs16870907,rs10897487,rs1064707,rs1981760,rs115309371,rs3828790,rs9273499,rs9269910,rs115313187,rs9271082,rs117593544,rs9274212,rs9272618,rs77584288,rs2981389,rs9273352,rs3764147,rs9264869,rs111418223,rs2235227,rs116703220,rs72781399,rs76091599,rs111877524,rs72852267,rs117301158,rs115229851,rs9271008,rs56339474,rs10902748,rs218944,rs9273427,rs72781390,rs113464648,rs9273473,rs9274336,rs78650231,rs9273441,rs9273082,rs62641685,rs9271382,rs9271173,rs9270928,rs1420685,rs9270026,rs9274494,rs9273074,rs28615351,rs9272339,rs9273354,rs4659375,rs9273328,rs9274669,rs115729463,rs116042608,rs9270142,rs115119913,rs9270015,rs9270921,rs4076927,rs67456882,rs9269823,rs9271087,rs775072,rs3180268,rs115851225,rs112578072,rs9271213,rs9270187,rs9272628,rs9271152,rs645078,rs3810936,rs12561798,rs9270907,rs3127010,rs9274507,rs2325089,rs72844190,rs9270089,rs9271164,rs39506,rs73026255,rs59117905,rs115238241,rs9270022,rs9272568,rs115737433,rs111511242,rs2275606,rs113595653,rs55702923,rs4377824,rs3811461,rs11698266,rs1129808,rs7372799,rs9270043,rs77180119,rs2270369,rs7524421,rs9269926,rs9274594,rs9269867,rs7633016,rs9269627,rs9273467,rs9271066,rs9270875,rs112441817,rs4588721,rs111353892,rs9272722,rs62405634,rs218905,rs78135308,rs9273444,rs115602422,rs115716256,rs6669111,rs9360935,rs116370429,rs673508,rs113451008,rs9270972,rs79825512,rs114350615,rs40377,rs9269853,rs42490,rs9271091,rs9272467,rs114877820,rs9272484,rs11645448,rs113251427,rs9271122,rs494252,rs11465754,rs9272357,rs112391576,rs9269919,rs13332952,rs9271645,rs9269798,rs12926429,rs9271111,rs9271093,rs68097662,rs72844137,rs9271076,rs9274489,rs9272637,rs66468365,rs9270102,rs9270938,rs2741511,rs77039514,rs9273038,rs9270258,rs7194886,rs276684,rs60183011,rs59924471,rs116819869,rs114299781,rs1158199,rs9271110,rs78945258,rs13071203,rs9271147,rs113751852,rs9271154</t>
  </si>
  <si>
    <t>ENSG00000214944.5,CATG00000083579.1,ENSG00000173264.9,ENSG00000137411.12,CATG00000083575.1,ENSG00000204538.3,CATG00000106127.1,ENSG00000196735.7,ENSG00000233570.1,ENSG00000221273.1,ENSG00000204539.3,ENSG00000228789.2,CATG00000117227.1,CATG00000052140.1,ENSG00000204267.9,ENSG00000232591.1,ENSG00000179344.12,ENSG00000204531.11,CATG00000099735.1,ENSG00000196260.3,ENSG00000118492.12,ENSG00000086475.10,ENSG00000251136.4,ENSG00000227939.1,CATG00000088077.1,CATG00000002582.1,CATG00000075561.1,CATG00000083577.1,CATG00000109557.1,CATG00000103146.1,CATG00000083573.1,ENSG00000112701.13,ENSG00000181585.3,CATG00000088022.1,ENSG00000203963.7,ENSG00000234745.5,CATG00000072415.1,CATG00000088072.1,ENSG00000204287.9,ENSG00000124159.11,ENSG00000249464.1,ENSG00000237468.2,ENSG00000204296.7,ENSG00000124232.6,ENSG00000240065.3,ENSG00000171219.8,CATG00000088065.1,ENSG00000167207.7,CATG00000103149.1,CATG00000052117.1,ENSG00000260922.1,CATG00000079257.1,CATG00000088075.1,ENSG00000225891.1,ENSG00000204525.10,ENSG00000204301.5,ENSG00000149782.7,ENSG00000140873.11,ENSG00000204536.9,ENSG00000137310.7,CATG00000008375.1,ENSG00000250264.1,ENSG00000196301.3,CATG00000088019.1,ENSG00000179630.6,CATG00000011545.1,CATG00000083570.1,ENSG00000168071.17,CATG00000106066.1,CATG00000117243.1,ENSG00000241106.2,ENSG00000117682.12,CATG00000088073.1,ENSG00000198830.6,CATG00000027285.1,CATG00000083574.1,CATG00000088063.1,ENSG00000151773.8,CATG00000088070.1,ENSG00000162302.8,CATG00000052162.1,ENSG00000162594.10,CATG00000005805.1,CATG00000088069.1,ENSG00000181634.7,ENSG00000271581.1,ENSG00000261603.1,CATG00000029233.1,ENSG00000204540.6,ENSG00000198502.5,ENSG00000229391.3,CATG00000005802.1,CATG00000088071.1,ENSG00000238156.1,ENSG00000233725.3,ENSG00000196126.6,ENSG00000178038.12,ENSG00000251916.1,ENSG00000198879.7,CATG00000088064.1,CATG00000083580.1,ENSG00000225914.1,CATG00000109559.1,CATG00000083581.1,ENSG00000261272.1,ENSG00000223534.1,ENSG00000167208.10,ENSG00000232629.4,ENSG00000204520.8,ENSG00000104312.6,ENSG00000107537.9</t>
  </si>
  <si>
    <t>pha002872,22019778,20018961</t>
  </si>
  <si>
    <t>Leprosy</t>
  </si>
  <si>
    <t>DOID:10257</t>
  </si>
  <si>
    <t>vitamin A deficiency</t>
  </si>
  <si>
    <t>rs10408596,rs67547316,rs1667619,rs4889281,rs7153035,rs7498199,rs71381171,rs7204019,rs74583594,rs115816763,rs7192873,rs10925824,rs59712763,rs13087441,rs6807882,rs1887742,rs9867678,rs12128275,rs178290,rs17217098,rs2296925,rs34421340,rs1201122,rs9934272,rs11825181,rs56397647,rs67367335,rs8058385,rs12285095,rs12433448,rs16996185,rs59270749,rs828842,rs16844728,rs4678406,rs7929976,rs2351511,rs1028879,rs8055330,rs72831363,rs8017327,rs12287066,rs10163303,rs13429886,rs6438452,rs7201173,rs73004959,rs79860973,rs2541468,rs11859427,rs2719647,rs12610191,rs7199144,rs73004962,rs8060218,rs72831372,rs10871408,rs11501117,rs16861403,rs10892122,rs79101254,rs6420424,rs10139943,rs58080742,rs178294,rs11150369,rs2296924,rs7499007,rs7644769,rs4356603,rs12563639,rs10118380,rs59073622,rs4077824,rs7200341,rs1814267,rs10871406,rs72716312,rs1574433,rs3741278,rs8044334,rs12919179,rs7206918,rs7185774,rs4355274,rs7199195,rs11820589,rs73116639,rs34426320,rs73004967,rs1201123,rs7499175,rs8060294,rs9924371,rs4077825,rs178291,rs11216419,rs2155216,rs976272,rs73004926,rs10470904,rs35120633,rs9933579,rs535068,rs9846480,rs3794991,rs12610185,rs7192688,rs13383683,rs828844,rs2541470,rs55930720,rs56182713,rs10871409,rs11803123,rs12149068,rs6074962,rs73004966,rs7186108,rs117604662,rs12277788,rs9924039,rs12920361,rs7194222,rs67538389,rs11847871,rs1571389,rs71381172,rs1148475,rs56273306,rs16861410,rs2256028,rs56074951,rs61906117,rs11823335,rs2291093,rs7187507,rs10163279,rs61905088,rs11646931,rs1148474,rs9924275,rs7187615,rs56224630,rs2233537,rs75700660,rs73614474,rs11628101,rs8178626,rs8017918,rs4899015,rs1201171,rs8059604,rs57009615,rs58542926,rs4734506,rs10136489,rs7194418,rs10139651,rs57962361,rs9924530,rs3732840,rs4271791,rs7638688,rs11622762,rs7204310,rs12487025,rs76165981,rs12928568,rs2296923,rs11150368,rs2296927,rs7199804,rs2541462,rs2382812,rs3926800,rs2302909,rs12891663,rs7146305,rs3903091,rs685332,rs7572146,rs12597617,rs75027819,rs178292,rs12286037,rs9926227,rs12490046,rs6724941,rs1667613,rs1399563,rs79715740,rs2541465,rs9816586,rs66626039,rs9790284,rs28720066,rs10137033,rs8107974,rs73004933,rs10148902,rs112544,rs2180830,rs61906114,rs4659905,rs17119878,rs7205492,rs57200947,rs2719644,rs9297299,rs2977929,rs2304128,rs7558276,rs2541467,rs12600076,rs4902023,rs828866,rs11150373,rs12920351,rs2300471,rs943820,rs80245801,rs61906079,rs3856636,rs1201124,rs2697649,rs7189792,rs4151226,rs6564840,rs67756960,rs73002960,rs117619988,rs61905116,rs9289556,rs71381173,rs11823543,rs79954596,rs35573509,rs6564839,rs7194443,rs12973258,rs2903242,rs62052455,rs77032624,rs9786986,rs77127015,rs6080008,rs1192618,rs58847337,rs7193743,rs2149301,rs482170,rs7606346,rs11668104,rs73004975,rs72831366,rs10804540,rs12274192,rs2977939,rs2371007,rs1723289,rs2155393,rs73002956,rs1667618,rs6573359,rs56857962,rs12597639,rs2697651,rs57641217,rs6805348,rs60972755,rs4889279,rs74840013,rs11216421,rs7193614,rs739846,rs73001065,rs2382811,rs28927680,rs17120029,rs2351509,rs2302908,rs7610981,rs1958281,rs10934451,rs1192622,rs9846722,rs73588403,rs10150465,rs12924335,rs61906078,rs16844718,rs1201126,rs10142811,rs28469042,rs2300472,rs56225305,rs7191351,rs10131264,rs8051027,rs2719636,rs56056704,rs2296921,rs11150372,rs11150367,rs12920352,rs8058156,rs6564838,rs6564849,rs1944153,rs10488699,rs4889285,rs8182472,rs61905108,rs943819,rs10500212,rs3135506,rs56143464,rs12443974,rs9787165,rs3955293,rs7194394,rs3856633,rs4413306,rs10143003,rs13391067,rs2300473,rs2697650,rs2272668,rs5006116,rs74444640,rs12292921,rs4151201,rs13416810,rs8057336,rs11150370,rs10871407,rs7185883,rs77670311,rs7186093</t>
  </si>
  <si>
    <t>ENSG00000166473.12,ENSG00000020426.6,ENSG00000120949.10,ENSG00000196782.8,ENSG00000163554.7,CATG00000019191.1,ENSG00000114098.13,ENSG00000169379.11,ENSG00000167491.13,ENSG00000205423.7,ENSG00000187605.11,CATG00000065792.1,CATG00000103390.1,ENSG00000258674.5,ENSG00000173226.12,ENSG00000099949.14,ENSG00000236437.1,ENSG00000257800.1,ENSG00000164749.7,ENSG00000110243.7,ENSG00000129933.16,ENSG00000261242.1,CATG00000054339.1,CATG00000049033.1,ENSG00000237937.1,ENSG00000139974.11,CATG00000040232.1,CATG00000019188.1,ENSG00000181322.9,ENSG00000259242.2,ENSG00000226645.1,ENSG00000213996.8,ENSG00000184500.10,ENSG00000178700.3,ENSG00000177103.9,CATG00000038859.1,ENSG00000021826.10,ENSG00000160161.5,ENSG00000162885.8,ENSG00000267629.2,CATG00000003943.1,CATG00000040546.1,CATG00000108456.1,ENSG00000154001.9,CATG00000069024.1,CATG00000040549.1,ENSG00000089639.6,ENSG00000105705.11,CATG00000021315.1,ENSG00000137656.7,ENSG00000109917.6,ENSG00000258892.1,ENSG00000249036.1,ENSG00000100625.8,CATG00000049218.1,ENSG00000103274.6,ENSG00000184436.7,ENSG00000126814.6,ENSG00000250067.7,ENSG00000100614.13,ENSG00000178093.12,ENSG00000186010.14,ENSG00000126778.7,ENSG00000105717.9,ENSG00000166676.10,ENSG00000153060.3,ENSG00000204520.8</t>
  </si>
  <si>
    <t>Carotenoid and tocopherol levels</t>
  </si>
  <si>
    <t>DOID:10264</t>
  </si>
  <si>
    <t>mumps</t>
  </si>
  <si>
    <t>A viral infectious disease that results_in inflammation located_in salivary gland, has_material_basis_in Mumps virus, which is transmitted_by droplet spread of saliva or mucus from the mouth, nose, or throat of an infected person, or transmitted_by contaminated fomites. The infection has_symptom fever, has_symptom headache, has_symptom muscle aches, has_symptom tiredness, has_symptom loss of appetite, has_symptom swollen and tender salivary glands under the ears or jaw on one or both sides of the face.</t>
  </si>
  <si>
    <t>rs17083985,rs17084034,rs61944784,rs61944783,rs61944780,rs9896061,rs7218761,rs3736995,rs57988501,rs80196119,rs79736656</t>
  </si>
  <si>
    <t>ENSG00000007174.13,ENSG00000132964.7,CATG00000027928.1</t>
  </si>
  <si>
    <t>Immune response to measles-mumps-rubella vaccine</t>
  </si>
  <si>
    <t>DOID:10273</t>
  </si>
  <si>
    <t>heart conduction disease</t>
  </si>
  <si>
    <t>A cardiovascular system disease that involves the heart&amp;apos;s electrical conduction system.</t>
  </si>
  <si>
    <t>rs2287729,rs28401552,rs8023255,rs6069225,rs490559,rs1984312,rs11741570,rs6941759,rs6896900,rs62336127,rs12592161,rs2745980,rs6675002,rs6429433,rs10009738,rs4717934,rs2883417,rs2174608,rs12741766,rs180270,rs4696492,rs6830178,rs3796041,rs7640050,rs62435803,rs28490337,rs11579772,rs2832356,rs11070809,rs12741540,rs4799832,rs2300637,rs10933368,rs11576939,rs17083397,rs4656671,rs3771061,rs12879243,rs2211887,rs6895099,rs6127448,rs78455529,rs1542204,rs1123395,rs111707808,rs3754329,rs77105272,rs13374460,rs174592,rs12124049,rs6123471,rs959407,rs1003918,rs7522233,rs11758375,rs7199856,rs255298,rs11580454,rs10499102,rs1123648,rs3848129,rs77090613,rs147069939,rs10472254,rs11746099,rs1374735,rs1499813,rs4609756,rs10212996,rs6592355,rs556186,rs1358712,rs338270,rs11720070,rs760998,rs174541,rs674063,rs9982216,rs11070795,rs826856,rs2003359,rs174580,rs66922484,rs4869587,rs941089,rs17171584,rs2195352,rs11766153,rs114286107,rs1528233,rs4656657,rs61882894,rs28397238,rs7147668,rs6569020,rs3766052,rs11952373,rs27160,rs145522533,rs114275778,rs80161871,rs34349127,rs2286136,rs4717156,rs114547451,rs13085153,rs1660559,rs11950974,rs7235604,rs3825719,rs12134420,rs9375071,rs12894284,rs1398057,rs35122644,rs9299920,rs17362588,rs34925922,rs155523,rs55794209,rs10800408,rs76873618,rs62336094,rs114650986,rs10064741,rs34628941,rs13090836,rs56233647,rs117432663,rs12175261,rs2193565,rs72706963,rs10837753,rs115671492,rs2431637,rs12116683,rs12568741,rs7934834,rs1283532,rs8176526,rs9695214,rs3737474,rs37369,rs267542,rs11161569,rs17083091,rs7751467,rs864324,rs28470808,rs883433,rs2724392,rs221784,rs3738640,rs6827651,rs4585597,rs3909800,rs725673,rs62017203,rs62017189,rs7546347,rs56396231,rs3769860,rs1522832,rs11099901,rs12442721,rs709209,rs13415136,rs12442787,rs17577184,rs75140285,rs2832351,rs76397776,rs12057856,rs7717823,rs12775743,rs4869476,rs267569,rs7709723,rs491907,rs17026152,rs78982630,rs17452152,rs6976992,rs9320665,rs3753293,rs11738269,rs4766748,rs3754324,rs28414157,rs6701735,rs136343,rs10850406,rs4820899,rs10755257,rs71615830,rs6753700,rs17079123,rs4949927,rs75381031,rs3777970,rs1789537,rs1879955,rs37061,rs7046525,rs7971226,rs12748911,rs1773176,rs11154537,rs12072226,rs114067672,rs12593556,rs116536894,rs11824752,rs2207791,rs41312391,rs7517921,rs476875,rs12048188,rs13174311,rs12894478,rs12437803,rs12733626,rs55697000,rs1893229,rs2248536,rs344507,rs4106226,rs7775048,rs7226363,rs2213857,rs4262,rs11956668,rs2735594,rs6889260,rs56036336,rs12410387,rs2289263,rs34011442,rs17739348,rs116528957,rs12445577,rs7931059,rs62406176,rs12061405,rs35260692,rs6864535,rs6975022,rs12092528,rs3131582,rs6659180,rs17184923,rs12745732,rs10203781,rs28475524,rs826881,rs233113,rs12354315,rs11727144,rs114223730,rs7534004,rs332372,rs1419322,rs1877022,rs27164,rs233111,rs77903963,rs1912848,rs72729053,rs35223036,rs867411,rs12047189,rs7118558,rs2735591,rs37055,rs3200575,rs945416,rs67006021,rs336491,rs9304153,rs8176528,rs644890,rs174533,rs592197,rs12061215,rs12067139,rs11773845,rs11691917,rs3805788,rs4141879,rs223114,rs10743492,rs102275,rs7630012,rs12910371,rs6427187,rs59953491,rs10792938,rs36004063,rs12744655,rs698590,rs7519609,rs2298716,rs174554,rs72690490,rs1486345,rs6574016,rs74826756,rs10449303,rs3743197,rs1572381,rs2619692,rs1535,rs4949897,rs8042172,rs1534967,rs12125057,rs10040024,rs115426111,rs2271836,rs2420009,rs6127466,rs75505858,rs34028708,rs4461243,rs3816930,rs709208,rs56594061,rs2058670,rs10872354,rs12601850,rs10212994,rs11636964,rs2291309,rs10084269,rs3109897,rs7444550,rs10489190,rs482329,rs174570,rs283062,rs17884589,rs7176498,rs540107,rs79568165,rs2166528,rs6544089,rs2168812,rs13173819,rs57824597,rs10824549,rs179521,rs12092952,rs3798420,rs180260,rs75391399,rs624203,rs12084793,rs45451292,rs35458577,rs10927078,rs8016846,rs1884139,rs77978198,rs28540805,rs35935287,rs6544050,rs3117035,rs7519724,rs35589413,rs4759850,rs180262,rs60778210,rs9541391,rs62239356,rs61769484,rs1646010,rs36125179,rs509360,rs190994806,rs62434683,rs174562,rs76569679,rs10081959,rs11061340,rs6499961,rs8023582,rs230033,rs617029,rs283044,rs9636825,rs230030,rs3797776,rs17645499,rs41458244,rs37051,rs6038724,rs78099598,rs16866497,rs75013764,rs12614599,rs10493763,rs12705091,rs28850334,rs3743200,rs115084028,rs174577,rs3809594,rs36057816,rs251640,rs10180573,rs12083249,rs78416998,rs6701558,rs10890919,rs6575533,rs3825798,rs62255276,rs76903305,rs3802811,rs3912614,rs915576,rs1106724,rs12884929,rs12740555,rs11579530,rs117595934,rs35946935,rs4688568,rs4651271,rs75487543,rs2253324,rs77901384,rs2724375,rs34347034,rs3131595,rs763273,rs10941225,rs10158674,rs10515496,rs2269001,rs3105590,rs900171,rs62336122,rs12758208,rs77475562,rs440466,rs72647839,rs10927050,rs930912,rs34258593,rs13010657,rs13394423,rs2300159,rs3743201,rs7157716,rs2279144,rs4949889,rs9887857,rs6433537,rs6948536,rs6127467,rs2291311,rs12145939,rs6853435,rs9309010,rs10069995,rs73299219,rs118027382,rs174536,rs473357,rs37376,rs62133082,rs2306569,rs2832342,rs17135105,rs17427116,rs11674811,rs76598065,rs10489510,rs2273601,rs3109892,rs74876818,rs12755385,rs6433536,rs11052705,rs10792940,rs10875979,rs17026155,rs4538180,rs12059944,rs7805647,rs221803,rs8030066,rs1355521,rs17135348,rs1829287,rs501107,rs116035390,rs61991246,rs3896609,rs1484962,rs12442145,rs11926767,rs11633404,rs1789536,rs12129132,rs6499960,rs72692220,rs13186771,rs8056620,rs17767499,rs2001156,rs1534984,rs116211193,rs13002045,rs12079386,rs35111245,rs2207790,rs6675415,rs7144,rs246258,rs1124843,rs12740040,rs11578744,rs72622279,rs2356491,rs35599105,rs1320966,rs12096347,rs762192,rs233099,rs2796272,rs40187,rs35588240,rs332373,rs116567340,rs8111746,rs4952632,rs34802220,rs7947510,rs7633075,rs10919105,rs12053903,rs17035975,rs12401966,rs1072384,rs4656677,rs3796079,rs72738870,rs1564900,rs3754331,rs58054756,rs13020186,rs314373,rs7156460,rs78967023,rs1048245,rs17518147,rs35159355,rs4430920,rs35620527,rs12894016,rs11131980,rs610329,rs11129795,rs4400838,rs7156313,rs12145897,rs57276516,rs76029943,rs732286,rs3737683,rs67285003,rs7177664,rs11540994,rs474100,rs11634746,rs12034249,rs11161574,rs12482218,rs12708424,rs139656641,rs1675938,rs112574551,rs10400322,rs36093218,rs1568399,rs75424060,rs28438575,rs60718898,rs4698521,rs34561661,rs1947150,rs10141703,rs163843,rs2012763,rs6599204,rs12175163,rs826876,rs10865879,rs12028208,rs698893,rs10744836,rs35029161,rs10194247,rs112030927,rs267539,rs3811005,rs2735592,rs180841827,rs1091584,rs11067327,rs17035964,rs553274,rs1484958,rs17054258,rs17083358,rs7957882,rs60129000,rs61808870,rs41258144,rs34120121,rs77424676,rs958581,rs2029213,rs12117559,rs9795768,rs616256,rs66672811,rs7189568,rs7414819,rs10501277,rs1320976,rs75562388,rs12082618,rs72807339,rs8041463,rs4656179,rs114481403,rs116302834,rs547104,rs9924724,rs113870561,rs13145266,rs4964484,rs1789533,rs34129533,rs10751153,rs2899462,rs12576500,rs3754322,rs4656653,rs35054229,rs655506,rs4915741,rs10927040,rs61748134,rs72809767,rs73123050,rs6432018,rs11710077,rs77679441,rs12591735,rs6669293,rs2154494,rs12143131,rs13386827,rs2663536,rs174584,rs4775900,rs11227123,rs233109,rs16866532,rs79274950,rs3109881,rs251236,rs7220181,rs17460016,rs1860561,rs6422141,rs7175532,rs12622715,rs71652692,rs611634,rs35029749,rs11600611,rs1549605,rs2832355,rs114160901,rs13025087,rs12126141,rs9288751,rs761275,rs12117362,rs4311160,rs4679066,rs12462270,rs17083302,rs72938314,rs6693365,rs12324599,rs233108,rs13172280,rs77117323,rs17083405,rs868606,rs2040862,rs6942067,rs4784960,rs236374,rs2785632,rs37040,rs80183232,rs2745975,rs11161597,rs73973186,rs6940985,rs7946741,rs2300633,rs7161644,rs1204759,rs2284800,rs2098477,rs12476289,rs114570090,rs79011457,rs1002620,rs13105921,rs72740459,rs12697347,rs13127241,rs4511718,rs76197751,rs3746467,rs12735503,rs6054773,rs76051064,rs75023730,rs111733694,rs4949926,rs4945683,rs4907138,rs12667888,rs12072953,rs192253604,rs10792936,rs2488252,rs7374458,rs1883084,rs13172948,rs116706417,rs12521945,rs237448,rs4775897,rs4946560,rs3816929,rs1725791,rs11581797,rs17703435,rs13010889,rs114209144,rs12916845,rs7250014,rs174545,rs12199463,rs2647396,rs6742228,rs3131601,rs9985119,rs6898295,rs12751593,rs17083389,rs2735588,rs4799843,rs3101853,rs745922,rs7735702,rs72947415,rs17878749,rs75304322,rs142338941,rs1534092,rs62132551,rs11118962,rs7598858,rs4656667,rs11903296,rs698588,rs1010069,rs116847364,rs698583,rs8018690,rs13182061,rs75409354,rs4945623,rs12660455,rs29794,rs2300158,rs35184598,rs35573737,rs10457338,rs766251,rs4144169,rs10160981,rs581172,rs9932278,rs11957898,rs10941228,rs3766101,rs12066493,rs6762565,rs7251903,rs45505695,rs61550917,rs10919110,rs7277610,rs11895180,rs2902488,rs1719848,rs3755000,rs251248,rs79595351,rs4972801,rs2207793,rs750517,rs16899974,rs115958434,rs10919074,rs183373550,rs4512701,rs636705,rs541021,rs17788344,rs3770770,rs12643219,rs11965985,rs11578508,rs7184114,rs4656656,rs3741464,rs1318765,rs27097,rs12143790,rs9387963,rs8176501,rs7174399,rs11891985,rs1419324,rs111320474,rs35092233,rs5022760,rs4696493,rs7142180,rs10941262,rs56050783,rs7535388,rs76869342,rs10873703,rs997251,rs2663557,rs283086,rs36074690,rs77841333,rs62255282,rs139672965,rs6851894,rs3848130,rs6606689,rs6451208,rs493728,rs66677602,rs2977293,rs1498375,rs17083156,rs3825928,rs2292175,rs10237437,rs4656177,rs9975608,rs3777971,rs8176592,rs35871557,rs55942507,rs7521269,rs72722697,rs13191610,rs12891975,rs12084964,rs7433277,rs1484959,rs73123084,rs7519279,rs962409,rs2488250,rs28831840,rs2137708,rs7580640,rs3738633,rs115688111,rs7973992,rs116185378,rs10800430,rs37062,rs631817,rs7125695,rs6069234,rs12066538,rs7536370,rs12881957,rs221785,rs72807595,rs6741554,rs3131584,rs945421,rs12758813,rs9372668,rs16984336,rs3105595,rs40188,rs56165560,rs8033417,rs72805164,rs11663697,rs469033,rs13062474,rs11749262,rs1871460,rs7565646,rs3135967,rs35187553,rs73299268,rs2279651,rs62336128,rs605266,rs12902649,rs67832971,rs6920163,rs8042320,rs885389,rs12736110,rs2663531,rs1962149,rs283080,rs74199055,rs55872442,rs11752626,rs1763601,rs115522963,rs58137325,rs56120016,rs13393577,rs928813,rs233080,rs35014850,rs17389822,rs72722933,rs1146381,rs10919124,rs12744341,rs1371968,rs12118950,rs3754323,rs3807376,rs28199,rs2731359,rs3898595,rs1789539,rs8086395,rs6941337,rs13072731,rs10261793,rs4583547,rs75748886,rs1955,rs2291702,rs7589042,rs3109877,rs13356541,rs10918790,rs7281815,rs826851,rs79191863,rs2109276,rs11579110,rs255295,rs8023644,rs7140195,rs62351875,rs11678431,rs750766,rs63191260,rs1880842,rs75082736,rs12741323,rs12086983,rs511987,rs9292607,rs171081,rs12196824,rs4073797,rs1517746,rs3766057,rs237252,rs2276103,rs72637225,rs12490047,rs12208772,rs55839873,rs6709092,rs233112,rs1419323,rs1320967,rs10732554,rs34469007,rs114531422,rs12437770,rs12198461,rs8133773,rs343860,rs3792527,rs72724639,rs12997023,rs12121346,rs57776592,rs62336114,rs72704035,rs11809180,rs12118611,rs12730053,rs112547346,rs7170303,rs6432020,rs34029790,rs67215606,rs12070626,rs3766045,rs3766053,rs72692218,rs230966,rs6657750,rs6489956,rs572408,rs8182079,rs4274577,rs6927800,rs13343794,rs174537,rs2286135,rs9320995,rs4696489,rs116264366,rs12043926,rs56118429,rs71615838,rs7129507,rs79896317,rs844115,rs3792943,rs12143140,rs2053445,rs28488032,rs1424071,rs174560,rs10133326,rs180261,rs35344745,rs3109898,rs12082810,rs72722665,rs1048237,rs35107735,rs72715412,rs883394,rs3846633,rs246196,rs7276532,rs1883085,rs76072953,rs1014965,rs4855075,rs846111,rs7591567,rs344156,rs7174839,rs74496310,rs112147824,rs4703492,rs12729571,rs12464703,rs2291308,rs56322028,rs6780338,rs11070798,rs11749934,rs114666016,rs2071166,rs4670727,rs251251,rs9956938,rs10472255,rs13074160,rs758891,rs1132064,rs4949898,rs11207739,rs12645134,rs3846632,rs12565852,rs3777972,rs9636824,rs2832373,rs761760,rs2051216,rs3217869,rs2277923,rs868158,rs4717937,rs233095,rs12751062,rs1757070,rs4799831,rs4799835,rs3131592,rs12446307,rs11719771,rs13178208,rs73298155,rs116250248,rs7794210,rs79924380,rs34400381,rs180269,rs174561,rs62406177,rs1519528,rs117383901,rs17083211,rs78410692,rs76436171,rs8182062,rs3109894,rs7573700,rs233085,rs4729600,rs3749387,rs789850,rs186937,rs35553573,rs12025397,rs1505368,rs6451174,rs1200164,rs3103778,rs2905586,rs78266198,rs62434682,rs6516910,rs2105443,rs2112646,rs17345531,rs17171731,rs11036602,rs2431623,rs1048238,rs7433287,rs57027211,rs28580327,rs13374332,rs56986882,rs117347796,rs1739842,rs762317,rs72692274,rs10499110,rs1786242,rs12912106,rs114896629,rs6892674,rs2796283,rs1773177,rs10212988,rs1124477,rs17645649,rs12083075,rs6697277,rs13092164,rs7452622,rs13030174,rs11161535,rs34454371,rs1074328,rs116446983,rs6437391,rs4698431,rs62433102,rs35058264,rs9489155,rs8037961,rs506597,rs2243,rs980007,rs78182683,rs12724494,rs55895806,rs10496166,rs255294,rs2531950,rs6715628,rs72706084,rs62435804,rs73072752,rs12063025,rs2627041,rs11099899,rs166509,rs2284820,rs6585436,rs6054771,rs97384,rs34528131,rs3101860,rs79518434,rs4767281,rs1194743,rs55923021,rs4907139,rs945419,rs34860830,rs7569142,rs3821184,rs1830556,rs2832350,rs12062884,rs11635045,rs56363446,rs8062094,rs12212582,rs1288987,rs3733017,rs2035660,rs16967338,rs2627040,rs117524737,rs41315507,rs2589266,rs28529410,rs174534,rs696092,rs3131583,rs7729774,rs180238,rs174555,rs74719654,rs11640929,rs4862307,rs111844084,rs12562404,rs607708,rs2298715,rs7980361,rs682791,rs291713,rs1912849,rs116381803,rs221792,rs12796556,rs118075771,rs17026114,rs17883557,rs3905328,rs9939133,rs12442197,rs37056,rs74707546,rs102274,rs10919172,rs945417,rs233114,rs12061601,rs28869008,rs62002277,rs7678113,rs114407799,rs2735590,rs6796845,rs12443283,rs12373937,rs7517340,rs3732472,rs10079528,rs3777980,rs12121185,rs28494067,rs3810765,rs16967319,rs6681863,rs2268753,rs10844582,rs79329534,rs35649338,rs237450,rs762191,rs55654737,rs12593778,rs12126269,rs3755815,rs4944092,rs33959111,rs12153699,rs4656651,rs12125501,rs34766086,rs9844986,rs11636576,rs55797717,rs34479834,rs66502040,rs34415799,rs2339525,rs2724400,rs2276624,rs61989373,rs4304967,rs11154542,rs4811601,rs78776423,rs77253475,rs12044487,rs59250739,rs11168985,rs1517742,rs9401596,rs7720917,rs3805786,rs874665,rs1540042,rs10919071,rs72807015,rs13226502,rs927348,rs762210,rs9924805,rs1763607,rs11161573,rs4670645,rs66624209,rs1498374,rs1403372,rs2488255,rs3820059,rs3803544,rs37370,rs4714014,rs1891423,rs3923664,rs174529,rs722633,rs7191330,rs12666989,rs12042082,rs10919062,rs7710189,rs6709006,rs12668582,rs485615,rs40199,rs2300668,rs1541006,rs9812118,rs11070832,rs4656678,rs7658797,rs686226,rs62435800,rs2414074,rs12410456,rs1728690,rs34657537,rs4545589,rs915557,rs9956556,rs1473805,rs2186457,rs62148203,rs2306795,rs762209,rs10931284,rs4509958,rs11036588,rs17759502,rs72700067,rs9833086,rs36110670,rs27555,rs149747749,rs16899975,rs7586970,rs28397054,rs12118645,rs11711260,rs900172,rs115140449,rs6851366,rs17345184,rs4147024,rs13170082,rs6069232,rs7175149,rs233091,rs114966886,rs174568,rs10171049,rs6898441,rs539383,rs37431,rs1124769,rs12997042,rs2291312,rs758890,rs3786848,rs3797762,rs2384555,rs1973391,rs78572524,rs8015004,rs11579568,rs12039980,rs233121,rs13170556,rs12136624,rs75594584,rs11850304,rs1789535,rs99780,rs4679053,rs6054770,rs58386410,rs73300168,rs17178206,rs1073505,rs12673771,rs10898664,rs8015016,rs9652060,rs180240,rs612499,rs7519673,rs10803408,rs2796271,rs10927051,rs147269019,rs1053931,rs12697346,rs7172230,rs2138898,rs5749161,rs78097821,rs7661707,rs2018055,rs78067941,rs94111,rs79040695,rs1763604,rs10403540,rs512708,rs8003478,rs34061264,rs1483012,rs10494478,rs11644404,rs3849274,rs12439744,rs7511980,rs11955012,rs3131596,rs35952414,rs1763599,rs3109880,rs12102878,rs1483009,rs12999051,rs6433535,rs17382844,rs43160,rs1932825,rs2370840,rs12728466,rs37439,rs9304154,rs115971986,rs3757458,rs2389194,rs7176874,rs10807935,rs6580755,rs36092684,rs13172279,rs72783237,rs2109517,rs7177123,rs34273878,rs181951,rs2724386,rs113108144,rs10165975,rs37442,rs7642472,rs72883058,rs116760455,rs708632,rs37371,rs10077149,rs2488253,rs6427180,rs687826,rs67492154,rs314370,rs2054238,rs506693,rs7638909,rs6845865,rs11580090,rs62133105,rs1469021,rs77812966,rs73532215,rs34281405,rs7141695,rs6445482,rs7372849,rs62435799,rs1732826,rs115918131,rs3823587,rs12124170,rs12410548,rs649185,rs2051391,rs507920,rs4725385,rs10919127,rs12765436,rs1200083,rs761759,rs826873,rs12753391,rs3131700,rs13185749,rs6639,rs1474496,rs1015451,rs1739843,rs2300640,rs108499,rs62207635,rs11579848,rs7140965,rs2077072,rs72692227,rs4656668,rs1839313,rs2248449,rs4600745,rs112356857,rs72805186,rs72740453,rs1065800,rs75390293,rs72643557,rs59649576,rs12090585,rs138851971,rs35613269,rs7955162,rs62404347,rs72713383,rs174559,rs3098201,rs2372788,rs1817364,rs62434685,rs236373,rs1986074,rs2242284,rs13392310,rs6893300,rs3809596,rs12705089,rs231276,rs1534091,rs6599222,rs117161311,rs42947,rs77785556,rs2252408,rs2143287,rs28305,rs12210016,rs11258019,rs2300669,rs7140931,rs35240561,rs466566,rs7966651,rs3131577,rs12063863,rs2280397,rs1110007,rs80341830,rs3810843,rs1549606,rs34870006,rs221796,rs1773184,rs2832354,rs2284651,rs3798380,rs35372376,rs1858740,rs7686027,rs62133071,rs74614020,rs61771057,rs6712162,rs4255398,rs376439,rs6802071,rs2303040,rs251240,rs2745967,rs11720524,rs491427,rs8097597,rs2899463,rs12512426,rs12878989,rs7649984,rs12757137,rs6443176,rs8026710,rs12071630,rs174601,rs37436,rs2832376,rs73840299,rs12706096,rs7188697,rs10009567,rs11099900,rs826874,rs3766090,rs17083417,rs56378114,rs17647040,rs13092539,rs61991247,rs4656655,rs1870914,rs3026444,rs10032475,rs2000321,rs1542958,rs17083360,rs180265,rs174530,rs174583,rs13333216,rs144104397,rs12900658,rs12709001,rs2482073,rs7512286,rs4817291,rs797990,rs10521021,rs492430,rs77690739,rs12592778,rs34502197,rs114509484,rs6507158,rs11065688,rs1168980,rs4799844,rs728926,rs12948362,rs6868348,rs174546,rs17729892,rs2832346,rs1147132,rs75358775,rs56282717,rs1204758,rs77758819,rs17020136,rs35645879,rs6544090,rs174550,rs11744616,rs9782958,rs251638,rs3922844,rs27161,rs11161595,rs114544285,rs2249126,rs813150,rs1456389,rs7133936,rs174576,rs16829016,rs2877729,rs9782883,rs11805562,rs9366917,rs12991033,rs3815459,rs6457748,rs34524083,rs1830557,rs180239,rs4767282,rs37053,rs10457342,rs6706,rs6891790,rs13245899,rs60541514,rs170337,rs4531906,rs1904430,rs76178721,rs28566661,rs2037250,rs12775330,rs11852922,rs223109,rs28307,rs10278598,rs4946561,rs12124144,rs4756672,rs3762788,rs233115,rs10247962,rs13071458,rs12049529,rs11065706,rs10800406,rs744016,rs2131311,rs8016142,rs3757868,rs412768,rs7176496,rs78930933,rs6692649,rs3746471,rs12117884,rs8015466,rs2070397,rs16863218,rs1912846,rs56783248,rs74738164,rs2291701,rs17733716,rs2735589,rs114453855,rs3026443,rs34919402,rs1053932,rs8095592,rs10919104,rs1739841,rs2663540,rs13003735,rs1074327,rs12993290,rs233118,rs365990,rs12888970,rs11621695,rs6936178,rs2798321,rs10754807,rs9512592,rs221793,rs3914956,rs13167483,rs9695757,rs12886658,rs72952771,rs154431,rs66833516,rs2238341,rs12119479,rs62406228,rs10457337,rs56657193,rs1970530,rs13020198,rs3784304,rs62133104,rs1138486,rs12034839,rs74805196,rs62133077,rs4698432,rs62133081,rs12644640,rs1895689,rs62002276,rs2832349,rs2241570,rs58900680,rs174599,rs581790,rs78623676,rs722145,rs114722823,rs3827594,rs12661338,rs344151,rs12081030,rs3796387,rs7447772,rs1133814,rs12518581,rs75747353,rs11578506,rs13244629,rs79303243,rs10927059,rs8026309,rs75973176,rs28529751,rs6853522,rs35822724,rs9573330,rs60011235,rs1052536,rs3109899,rs12475053,rs2070488,rs7511739,rs4656669,rs72713384,rs7958683,rs56170748,rs34847919,rs189095643,rs67530972,rs136337,rs7487237,rs4371464,rs8125593,rs113043887,rs251636,rs1115964,rs4255714,rs945420,rs37034,rs2356183,rs7645178,rs11626367,rs10067949,rs10489189,rs34388001,rs12598088,rs1994318,rs115887800,rs13079757,rs223116,rs61991248,rs41315485,rs10499017,rs80068653,rs66462949,rs130575,rs1997572,rs4589164,rs17178234,rs115572979,rs1786210,rs2302194,rs10941226,rs2143290,rs13173943,rs11584869,rs10919076,rs1321817,rs13185264,rs4407366,rs4799834,rs163908,rs2090727,rs12724812,rs13059189,rs17093124,rs1706276,rs698592,rs59732929,rs4982764,rs13158903,rs2291305,rs2133183,rs10800443,rs12049228,rs12126112,rs12693471,rs72740493,rs4781128,rs3098202,rs452036,rs17349677,rs9887903,rs35356517,rs283042,rs17020125,rs17545593,rs731695,rs62435801,rs5026717,rs554381,rs6895902,rs3786839,rs2306636,rs60838463,rs35131588,rs12739337,rs233094,rs883079,rs2756206,rs233088,rs698582,rs111978325,rs1376505,rs12786406,rs3109895,rs10919156,rs113428154,rs3766082,rs28646219,rs6451205,rs681223,rs1204760,rs915556,rs9978297,rs35720264,rs7088627,rs2300639,rs12564596,rs56113315,rs79009327,rs62336125,rs61047106,rs62132535,rs11088121,rs10032634,rs3810998,rs9812588,rs11070802,rs909928,rs762193,rs10400826,rs6859898,rs752046,rs147783303,rs74896820,rs1919873,rs789846,rs17083421,rs58914241,rs1406667,rs11036615,rs2207789,rs283059,rs1786239,rs755595,rs2587539,rs2204402,rs7950205,rs11855605,rs78277513,rs80133134,rs11070800,rs37039,rs41315501,rs7457868,rs12124168,rs62357019,rs973399,rs2124140,rs1001222,rs80052894,rs1598632,rs1786244,rs1705999,rs35760656,rs17739282,rs12736517,rs7103550,rs11630054,rs2135452,rs60785155,rs12031293,rs17590006,rs62336123,rs60325409,rs4799407,rs9374658,rs1805120,rs76963517,rs4832375,rs12214483,rs11578698,rs9661528,rs608251,rs283084,rs1932824,rs34431655,rs62356992,rs3105598,rs117718953,rs6959031,rs2242285,rs11578041,rs7527703,rs17702205,rs7165721,rs582521,rs12470905,rs116860052,rs59671368,rs4930696,rs79629995,rs11581407,rs13177986,rs1763596,rs10489417,rs1874807,rs3786851,rs114632123,rs3131593,rs4073796,rs3101852,rs17608766,rs233097,rs620462,rs35232605,rs2230518,rs2213856,rs230893,rs13101181,rs113124671,rs12312513,rs116747692,rs27162,rs76734697,rs174594,rs9320843,rs78438816,rs3766100,rs4656180,rs136344,rs485790,rs28479997,rs116201445,rs12140272,rs77470382,rs1549607,rs12035622,rs7977151,rs812481,rs893473,rs17244776,rs2071165,rs10800420,rs10078924,rs10465576,rs79542132,rs35566392,rs1905427,rs3792528,rs2193563,rs114332937,rs9320663,rs17345170,rs61933462,rs3822736,rs10919153,rs34873919,rs2290754,rs12406341,rs11070834,rs1366068,rs10850404,rs57367442,rs6795127,rs2724382,rs4122458,rs2745938,rs11118960,rs3766054,rs267567,rs872712,rs283081,rs17079281,rs35176895,rs4717939,rs72965660,rs116079184,rs61989367,rs11632543,rs2211779,rs12144280,rs7117070,rs2001155,rs28676415,rs1371458,rs13174848,rs34725136,rs6123474,rs1486357,rs2414059,rs80245260,rs11764290,rs3826600,rs9843500,rs6781009,rs615086,rs11118555,rs12065224,rs581753,rs9887916,rs59152787,rs12120960,rs13170299,rs3757859,rs2414073,rs859706,rs10270072,rs12273325,rs17054305,rs112068007,rs13017846,rs6669901,rs7615974,rs2243463,rs1473804,rs2619689,rs16899972,rs9832424,rs34599386,rs221794,rs29796,rs35151594,rs4147025,rs35407905,rs2154778,rs10853174,rs11685402,rs56080544,rs7596929,rs740952,rs10939643,rs3738643,rs72805187,rs3109888,rs1644395,rs7632998,rs35621718,rs2280683,rs6857680,rs763254,rs9783117,rs233090,rs62406178,rs72738869,rs3820053,rs11198000,rs1859643,rs2011825,rs7631525,rs11036592,rs7145893,rs62172532,rs826870,rs9541373,rs17038861,rs7373828,rs7715356,rs1840741,rs17617710,rs7373779,rs115215686,rs9978893,rs13163727,rs9932944,rs28380131,rs13026826,rs73124169,rs6756468,rs4817290,rs4869618,rs4463110,rs75595624,rs10499108,rs55844607,rs4637381,rs12691502,rs652023,rs3749386,rs3131580,rs2195885,rs1195940,rs283045,rs1060846,rs1885421,rs34767050,rs181715218,rs12880291,rs4698164,rs11750803,rs10144405,rs77915370,rs3026482,rs4631749,rs1046048,rs12074492,rs3766055,rs28718130,rs10492229,rs10158486,rs1088450,rs12140967,rs10927887,rs60057142,rs11855889,rs7143356,rs4775899,rs7278064,rs12197337,rs179844,rs59524479,rs1885419,rs283090,rs7649323,rs36011854,rs3922843,rs10744765,rs174544,rs40200,rs1997571,rs10521022,rs11968176,rs3101859,rs4656652,rs73825705,rs650470,rs10792937,rs4895867,rs67014132,rs1428281,rs12568382,rs826855,rs7552484,rs75183347,rs73117478,rs255303,rs10514767,rs37441,rs12731740,rs34080181,rs12081854,rs8062299,rs62133110,rs12402774,rs12095171,rs1469020,rs59678707,rs7758614,rs67700546,rs10137642,rs2488254,rs7429945,rs7772214,rs1283310,rs12199346,rs6891174,rs35495179,rs174600,rs12022768,rs2028004,rs12694890,rs11952305,rs114842949,rs588965,rs116667290,rs76079930,rs4856886,rs13961,rs12402128,rs8036107,rs113680499,rs17881696,rs58062754,rs1896356,rs6799868,rs62255280,rs77903023,rs35037551,rs12438305,rs12120007,rs37440,rs72690488,rs34480549,rs71635617,rs11958367,rs2630,rs2626375,rs114410869,rs3131576,rs7311039,rs460172,rs62435790,rs11700533,rs163910,rs2357118,rs530112,rs74907362,rs180242,rs17035954,rs11161617,rs2431622,rs10941257,rs1953654,rs1632282,rs932394,rs4657158,rs56060107,rs577583,rs2028303,rs3771067,rs144541104,rs6793245,rs734200,rs163837,rs6820368,rs621167,rs7430191,rs730012,rs9691852,rs4131778,rs3807989,rs221786,rs58391860,rs77351539,rs13169995,rs7111101,rs7647657,rs117020115,rs62102257,rs17345156,rs72934421,rs530006,rs115737712,rs28597910,rs1510464,rs11685426,rs622239,rs859705,rs17030434,rs3784062,rs74775566,rs608747,rs2414060,rs237449,rs7170310,rs476733,rs7585334,rs9824011,rs10837754,rs6127461,rs8037045,rs6715817,rs4759545,rs80164664,rs12044882,rs884838,rs73123081,rs2067082,rs35447001,rs10429893,rs6723869,rs78210093,rs3109878,rs9877282,rs62132521,rs150794106,rs6919000,rs12074013,rs34461385,rs619469,rs4988606,rs698593,rs37379,rs13093640,rs4130467,rs4074536,rs11070822,rs76800137,rs727957,rs9541529,rs2614787,rs1789540,rs2366123,rs11682782,rs7316919,rs2619690,rs1757063,rs9375338,rs2832345,rs4775893,rs1919876,rs12066426,rs8054895,rs10495869,rs11959896,rs3745859,rs11099902,rs233122,rs1073506,rs37434,rs62406223,rs13188540,rs56345129,rs344152,rs2832374,rs146858807,rs12882828,rs2290130,rs3101858,rs2074518,rs2762494,rs62172376,rs221797,rs16863217,rs6771881,rs1896312,rs860859,rs16940970,rs4727457,rs2647394,rs79478286,rs2160411,rs283091,rs4725386,rs2292174,rs10919157,rs12066676,rs2291699,rs1864357,rs332375,rs7942471,rs2098478,rs2257077,rs283087,rs76721825,rs78638854,rs13019491,rs10919128,rs117965356,rs3131597,rs72706975,rs783132,rs11637228,rs17026106,rs3864937,rs522356,rs12889944,rs62336119,rs1048334,rs76083652,rs12705095,rs10482996,rs12102473,rs11720166,rs17122364,rs36093383,rs11169169,rs4676615,rs11772918,rs2724388,rs2756205,rs12128350,rs7522565,rs79668718,rs267512,rs2133674,rs35899323,rs6698331,rs1204708,rs62133080,rs8035534,rs6733349,rs72647889,rs174547,rs1355519,rs9309009,rs34513890,rs17026131,rs4656181,rs9829192,rs12954183,rs3756614,rs1058945,rs767139,rs10927067,rs3105592,rs34297067,rs6495356,rs10919070,rs4656680,rs17821321,rs6587925,rs596339,rs74480823,rs10134974,rs7140354,rs6599206,rs75734790,rs2579333,rs2311422,rs17026128,rs7168964,rs762190,rs2602072,rs115117621,rs17879755,rs3786845,rs6780349,rs2724387,rs153008,rs826878,rs77444371,rs28637301,rs62434684,rs174538,rs2235990,rs16934917,rs2832375,rs60486111,rs10130434,rs8035851,rs2832348,rs7790022,rs62434680,rs12136214,rs7484657,rs17739306,rs3813600,rs37041,rs6054768,rs2076699,rs6672289,rs12614600,rs72722663,rs1805152,rs37428,rs950843,rs77700009,rs283043,rs62101367,rs3738646,rs6127471,rs74967728,rs7722600,rs757744,rs7444370,rs1809444,rs12138168,rs116366854,rs3791748,rs10753785,rs12126266,rs62433645,rs2614793,rs7731733,rs12082748,rs62357020,rs627279,rs2834498,rs37429,rs35154566,rs4811602,rs174549,rs10817260,rs9845438,rs61783988,rs4687716,rs12120551,rs76484580,rs11694342,rs6792762,rs2070489,rs17702175,rs17646025,rs67485965,rs74613655,rs180728022,rs59164036,rs3743198,rs1474742,rs1200085,rs10941229,rs7912892,rs221800,rs3734381,rs115639491,rs1317632,rs1889785,rs72643559,rs2724368,rs10919079,rs113665554,rs116252892,rs2770371,rs4799833,rs7170036,rs1135397,rs6535949,rs62435798,rs797989,rs2291304,rs1052897,rs7790522,rs1484948,rs11118961,rs7756111,rs6500857,rs468327,rs427684,rs6671947,rs2420015,rs9986918,rs945422,rs826879,rs2627037,rs75540618,rs2291107,rs80335285,rs55863869,rs12145073,rs11580769,rs6864139,rs6463335,rs7175590,rs283060,rs233093,rs567109,rs37377,rs10919082,rs2735595,rs1973916,rs12122154,rs7693661,rs12565089,rs37054,rs13306969,rs61223539,rs13170390,rs2294911,rs174578,rs11953842,rs34674149,rs12440387,rs17054255,rs6851855,rs4696491,rs460053,rs12124113,rs2197693,rs11631253,rs12212972,rs79712755,rs57324163,rs12595526,rs255292,rs1892092,rs1892694,rs12042780,rs283058,rs11580436,rs789852,rs10800407,rs77257332,rs9388010,rs826886,rs2154495,rs10499103,rs62435806,rs2735587,rs2241569,rs78025447,rs55740341,rs11641991,rs62434686,rs17026148,rs11874,rs11773764,rs116805787,rs59272134,rs2278650,rs2742347,rs11873821,rs1773175,rs61991249,rs3754953,rs8176525,rs11169142,rs17349271,rs11161570,rs114741200,rs7538259,rs534043,rs1789513,rs685557,rs7570928,rs75142230,rs16967317,rs221798,rs7552993,rs79771210,rs8047769,rs174598,rs12724802,rs7147434,rs9930898,rs57565368,rs112818704,rs11633545,rs2070396,rs997259,rs12626352,rs13359524,rs17083356,rs61969852,rs56057581,rs2798322,rs17825652,rs72809766,rs17645935,rs12691876,rs7958151,rs283089,rs10927041,rs10143786,rs174553,rs112803146,rs62406219,rs76006088,rs1739844,rs6024001,rs7686028,rs72952795,rs1757069,rs7966951,rs10083038,rs498518,rs117201501,rs12121891,rs7671482,rs61380056,rs6894385,rs2405203,rs11579778,rs35042871,rs7980799,rs6753260,rs2072412,rs1789538,rs114678528,rs623185,rs2414072,rs267541,rs826858,rs11855838,rs3848128,rs116334309,rs2100142,rs136345,rs7315028,rs9636429,rs17646917,rs16935090,rs57902684,rs7300371,rs11153763,rs3105597,rs12138621,rs639538,rs35134290,rs1204706,rs12045787,rs2700662,rs57115092,rs2054708,rs17083375,rs2069481,rs62017197,rs12089118,rs17633401,rs4298175,rs11636930,rs2595503,rs221783,rs173475,rs78146159,rs6604904,rs11802239,rs12079745,rs181519890,rs10213045,rs6433738,rs12079856,rs2269000,rs34057981,rs338266,rs7759673,rs17672040,rs6499962,rs59301753,rs4698433,rs58796031,rs7517152,rs2281289,rs34740832,rs9832895,rs11088122,rs4882283,rs11579609,rs114021680,rs114293697,rs35337287,rs10800432,rs12794557,rs79653718,rs4145339,rs62336126,rs55871860,rs12405767,rs6734390,rs60572996,rs2420010,rs17083385,rs10493762,rs1870915,rs3796080,rs56030306,rs291712,rs76408423,rs11070801,rs255300,rs7423101,rs3765227,rs512578,rs41312411,rs283082,rs13017279,rs2003360,rs79146658,rs9401463,rs11590830,rs2157597,rs56345539,rs9926577,rs76743037,rs3131573,rs2897253,rs6724505,rs36029422,rs72805188,rs12517170,rs62336124,rs11710498,rs180271,rs40202,rs74952830,rs72722607,rs4676616,rs2080512,rs10873700,rs9292570,rs2794668,rs1320965,rs13116053,rs2887398,rs681075,rs3778869,rs17767523,rs4944697,rs2832353,rs332370,rs79604592,rs35133990,rs370164,rs8176506,rs1147137,rs10929590,rs72740456,rs4894803,rs78648088,rs638454,rs7525814,rs10132111,rs72692216,rs11153748,rs2796268,rs72615166,rs1343676,rs17135097,rs62433108,rs6681713,rs10188926,rs12147432,rs10919107,rs3109879,rs12758237,rs2562829,rs2284798,rs6852465,rs17615134,rs12144832,rs6569386,rs729655,rs117752763,rs3131594,rs9887854,rs6535950,rs12497866,rs6599207,rs1986075,rs62133107,rs6804918,rs533048,rs61736636,rs789845,rs3811003,rs3131578,rs9832963,rs1355520,rs12076373,rs174528,rs163841,rs12104503,rs36079696,rs7373816,rs10027628,rs922984,rs223115,rs55868831,rs77238711,rs12673102,rs13153580,rs55840738,rs12143965,rs745921,rs5020754,rs13074025,rs117953218,rs17054275,rs13177884,rs11866002,rs332374,rs9860525,rs35100559,rs12693473,rs17767553,rs10042935,rs4651282,rs155520,rs16849113,rs12515119,rs115566586,rs77535249,rs3821013,rs1557277,rs7604033,rs2735593,rs9541286,rs76569162,rs332371,rs11968351,rs12803566,rs7789815,rs7655654,rs72958930,rs12998237,rs2832352,rs6936540,rs2745939,rs180274,rs1320977,rs17052877,rs12889478,rs11641184,rs7175835,rs140785363,rs2724389,rs143554335,rs4946258,rs6580083,rs115430328,rs56142888,rs4946350,rs4786125,rs11580286,rs13019501,rs13097628,rs74387383,rs77535462,rs682426,rs188594614,rs62133108,rs73054549,rs17083420,rs860400,rs117992778,rs13063978,rs62435772,rs17171580,rs10927892,rs10197836,rs11065612,rs6107933,rs10919075,rs314300,rs12034588,rs163838,rs10880914,rs78757409,rs35149591,rs2179491,rs114318364,rs37057,rs57002197,rs7734102,rs12401619,rs174581,rs11082410,rs1000666,rs1892093,rs13157836,rs12282633,rs1919872,rs1885422,rs11655300,rs56163473,rs76181418,rs435216,rs4573997,rs35231307,rs858744,rs246194,rs3762791,rs13209706,rs11960801,rs11621876,rs35950692,rs3732834,rs2064510,rs2030976,rs251641,rs3776603,rs61808940,rs765020,rs11755121,rs1739840,rs12705092,rs12744184,rs10136498,rs283046,rs7541230,rs17081500,rs6879337,rs11738720,rs9838614,rs2259397,rs1805123,rs564449,rs78640361,rs2724398,rs2724394,rs62019154,rs2070399,rs114092408,rs34186735,rs1007607,rs283085,rs233119,rs1077996,rs6775364,rs4656654,rs6764551,rs41301261,rs114104630,rs10078803,rs17026156,rs35551186,rs7137903,rs34248297,rs3026433,rs74995883,rs1320760,rs114652441,rs1400836,rs336465,rs7565236,rs143713361,rs884837,rs486650,rs10800445,rs111866505,rs174556,rs185186,rs34327155,rs2745969,rs3109891,rs35314502,rs11959181,rs6883204,rs12697348,rs4832374,rs1147134,rs980777,rs75885634,rs1885420,rs233087,rs4775894,rs28624276,rs56180634,rs1885035,rs79119761,rs10919129,rs6736717,rs13184057,rs1484961,rs1395297,rs2305959,rs17703518,rs10039940,rs4894037,rs29795,rs57446135,rs10890920,rs2832344,rs12909839,rs116866259,rs7556757,rs4140799,rs9401080,rs114677379,rs2663542,rs1805126,rs76929088,rs13092473,rs</t>
  </si>
  <si>
    <t>ENSG00000062038.9,ENSG00000110025.8,ENSG00000168496.3,CATG00000055856.1,ENSG00000236299.3,CATG00000089784.1,CATG00000056008.1,ENSG00000251537.4,ENSG00000155868.7,ENSG00000155657.19,CATG00000030788.1,ENSG00000133816.9,ENSG00000248474.1,ENSG00000183049.8,ENSG00000111231.4,ENSG00000232456.1,ENSG00000137766.12,ENSG00000097096.8,CATG00000097514.1,ENSG00000177733.4,ENSG00000153904.14,ENSG00000125409.8,CATG00000002481.1,CATG00000005705.1,CATG00000065345.1,ENSG00000225783.2,CATG00000029427.1,ENSG00000151694.8,CATG00000026477.1,ENSG00000231131.2,ENSG00000137441.7,CATG00000008606.1,ENSG00000240393.1,ENSG00000106404.9,ENSG00000259378.1,ENSG00000259044.1,CATG00000023000.1,CATG00000096624.1,ENSG00000225179.1,CATG00000078892.1,ENSG00000151164.14,CATG00000037287.1,CATG00000086994.1,CATG00000053477.1,ENSG00000142867.8,CATG00000113348.1,ENSG00000134308.9,ENSG00000170236.10,ENSG00000113456.14,CATG00000069509.1,ENSG00000173641.13,CATG00000096635.1,CATG00000085596.1,CATG00000086171.1,ENSG00000249884.4,CATG00000064672.1,CATG00000027469.1,CATG00000018943.1,ENSG00000005156.7,CATG00000088087.1,ENSG00000162290.12,ENSG00000106397.7,ENSG00000142619.4,CATG00000029426.1,ENSG00000234838.3,ENSG00000039560.9,ENSG00000231210.2,ENSG00000203709.5,CATG00000010504.1,ENSG00000168389.13,ENSG00000258902.1,ENSG00000108433.11,CATG00000060207.1,CATG00000068882.1,CATG00000094595.1,ENSG00000230628.1,ENSG00000186298.7,ENSG00000113460.8,ENSG00000146021.10,CATG00000006080.1,ENSG00000141404.11,CATG00000047024.1,ENSG00000234604.2,ENSG00000168724.10,ENSG00000198915.7,ENSG00000111229.11,ENSG00000204856.7,ENSG00000122035.6,ENSG00000151276.19,CATG00000082226.1,ENSG00000118971.3,ENSG00000213500.3,CATG00000002986.1,ENSG00000233184.2,ENSG00000163219.7,ENSG00000235926.1,ENSG00000134824.9,ENSG00000229589.1,ENSG00000170613.4,ENSG00000061492.7,ENSG00000120729.5,ENSG00000181355.16,ENSG00000134825.9,ENSG00000111860.9,CATG00000078716.1,ENSG00000137801.9,ENSG00000183888.4,ENSG00000266421.1,ENSG00000071205.7,ENSG00000117174.6,ENSG00000111237.14,CATG00000010423.1,CATG00000080058.1,ENSG00000232439.1,CATG00000005404.1,ENSG00000106868.12,ENSG00000253439.1,ENSG00000273003.1,ENSG00000198929.8,CATG00000096622.1,ENSG00000087087.14,ENSG00000255171.1,ENSG00000130427.2,ENSG00000166575.12,ENSG00000153898.8,ENSG00000171189.12,ENSG00000145354.5,ENSG00000080493.9,ENSG00000183072.9,ENSG00000271860.1,CATG00000041477.1,CATG00000001005.1,ENSG00000223485.1,ENSG00000077080.5,CATG00000045691.1,CATG00000062981.1,CATG00000092216.1,ENSG00000207444.1,ENSG00000100916.9,CATG00000093280.1,ENSG00000230585.2,CATG00000006223.1,CATG00000085616.1,CATG00000068347.1,ENSG00000164024.7,ENSG00000259447.1,ENSG00000250159.2,ENSG00000113734.13,CATG00000002605.1,CATG00000022668.1,ENSG00000224557.3,ENSG00000165424.6,ENSG00000144724.14,ENSG00000115808.7,ENSG00000226912.1,ENSG00000223653.1,CATG00000093267.1,CATG00000059703.1,ENSG00000075420.8,CATG00000018945.1,ENSG00000122986.9,ENSG00000168334.8,ENSG00000007062.7,ENSG00000204659.4,ENSG00000055118.10,ENSG00000164463.8,ENSG00000164867.6,ENSG00000130402.7,ENSG00000134532.11,CATG00000022995.1,ENSG00000230971.1,ENSG00000197585.5,CATG00000047025.1,CATG00000067896.1,ENSG00000214252.4,ENSG00000120519.10,ENSG00000221926.7,ENSG00000255864.1,ENSG00000196411.5,ENSG00000262633.1,ENSG00000143156.9,ENSG00000180509.7,CATG00000093276.1,ENSG00000117335.14,ENSG00000267375.1,ENSG00000114450.5,CATG00000024909.1,CATG00000071171.1,ENSG00000129460.11,CATG00000089796.1,ENSG00000106392.6,CATG00000059824.1,ENSG00000174059.12,CATG00000047577.1,ENSG00000145428.10,ENSG00000146830.9,CATG00000048410.1,ENSG00000122970.11,ENSG00000111452.8,ENSG00000259146.2,CATG00000041485.1,CATG00000117814.1,ENSG00000079156.12,CATG00000067897.1,ENSG00000162745.6,ENSG00000031003.6,ENSG00000146828.13,ENSG00000171502.10,CATG00000082283.1,ENSG00000115561.10,CATG00000044711.1,ENSG00000111785.14,ENSG00000158445.7,ENSG00000118729.10,ENSG00000118922.12,ENSG00000261257.1,ENSG00000169871.8,ENSG00000237576.1,CATG00000088116.1,ENSG00000163536.8,ENSG00000176125.3,ENSG00000198523.5,CATG00000082298.1,ENSG00000174453.5,ENSG00000164483.12,CATG00000078712.1,ENSG00000229066.1,CATG00000106703.1,CATG00000098840.1,ENSG00000271855.1,ENSG00000141428.12,CATG00000089825.1,ENSG00000251833.1,ENSG00000123080.6,ENSG00000196932.7,ENSG00000113263.8,CATG00000069564.1,ENSG00000254293.1,CATG00000000183.1,CATG00000045621.1,ENSG00000124772.7,ENSG00000251642.1,ENSG00000087085.9,ENSG00000114739.9,ENSG00000047936.6,ENSG00000168026.12,CATG00000037289.1,ENSG00000141425.13,CATG00000089740.1,ENSG00000264323.1,CATG00000116439.1,ENSG00000163104.13,CATG00000093287.1,ENSG00000186510.7,ENSG00000157388.9,CATG00000096926.1,ENSG00000234437.1,ENSG00000231770.1,CATG00000089731.1,ENSG00000138639.13,CATG00000042543.1,ENSG00000113492.9,ENSG00000162241.8,ENSG00000128655.12,CATG00000013396.1,CATG00000067895.1,ENSG00000263142.1,ENSG00000267892.1,ENSG00000145014.13,ENSG00000237707.1,ENSG00000162642.9,CATG00000013399.1,CATG00000092436.1,ENSG00000246323.2,ENSG00000164484.7,CATG00000033239.1,CATG00000085467.1,CATG00000091886.1,ENSG00000124920.9,ENSG00000134330.14,ENSG00000106400.7,ENSG00000254614.1,ENSG00000227910.1,ENSG00000197555.5,ENSG00000184792.11,ENSG00000158286.8,ENSG00000106327.8,ENSG00000226342.1,ENSG00000163110.10,ENSG00000146839.14,CATG00000100669.1,ENSG00000003436.10,ENSG00000225051.4,CATG00000091921.1,ENSG00000207601.1,CATG00000043713.1,ENSG00000189067.8,ENSG00000272323.1,ENSG00000151693.5,ENSG00000103034.10,ENSG00000261872.1,CATG00000006142.1,CATG00000085625.1,ENSG00000113249.8,ENSG00000008869.7,ENSG00000064989.8,ENSG00000183873.11,CATG00000044709.1,ENSG00000168356.7,ENSG00000114861.14,ENSG00000092054.12,ENSG00000169744.8,ENSG00000146670.5,ENSG00000143196.4,CATG00000057534.1,CATG00000041486.1,ENSG00000002726.15,ENSG00000172955.13,ENSG00000156273.11,ENSG00000133895.10,ENSG00000144668.7,CATG00000077705.1,CATG00000053591.1,ENSG00000162643.8,ENSG00000271850.1,ENSG00000068615.12,ENSG00000150667.6,ENSG00000091181.15,ENSG00000161011.15,CATG00000005706.1,ENSG00000144741.13,CATG00000100667.1,ENSG00000152582.8,ENSG00000092439.9,ENSG00000196850.4,CATG00000019461.1,ENSG00000151474.15,ENSG00000168066.16,ENSG00000127928.8,ENSG00000163492.9,CATG00000100676.1,CATG00000106709.1,CATG00000100659.1,ENSG00000228363.2,CATG00000078890.1,CATG00000055807.1,CATG00000058292.1,ENSG00000196376.6,ENSG00000258537.1,ENSG00000224113.2,ENSG00000205838.8,CATG00000080463.1,CATG00000100664.1,CATG00000015297.1,ENSG00000146350.9,ENSG00000058335.11,ENSG00000142871.11,ENSG00000183023.14,ENSG00000116809.7,ENSG00000172336.4,ENSG00000103037.7,ENSG00000053918.11,ENSG00000087077.7,ENSG00000117479.8,CATG00000065948.1,ENSG00000125107.12,ENSG00000197616.7,CATG00000002630.1,ENSG00000182472.4,ENSG00000178568.9,ENSG00000145423.4,ENSG00000135077.4,CATG00000008581.1,ENSG00000214944.5,CATG00000033166.1,ENSG00000156966.6,ENSG00000113916.13,ENSG00000203601.3,ENSG00000168702.12,ENSG00000085741.8,ENSG00000259202.1,CATG00000079491.1,ENSG00000255528.1,ENSG00000226581.1,ENSG00000161013.12,ENSG00000174437.12,CATG00000117930.1,ENSG00000164303.6,ENSG00000144655.10,ENSG00000152661.7,ENSG00000244625.1,ENSG00000198597.4,CATG00000092063.1,ENSG00000117475.9,ENSG00000258444.1,ENSG00000175548.4,ENSG00000153157.8,ENSG00000089225.15,ENSG00000127022.10,ENSG00000236570.1,ENSG00000227110.2,CATG00000058300.1,CATG00000004243.1,CATG00000053171.1,ENSG00000228044.2,CATG00000063216.1,ENSG00000149823.3,ENSG00000143153.8,ENSG00000139926.11,CATG00000049184.1,CATG00000042961.1,ENSG00000005339.8,ENSG00000157036.8,ENSG00000152217.12,CATG00000093273.1,ENSG00000164576.7,ENSG00000236213.1,ENSG00000149633.7,ENSG00000143995.15,CATG00000045899.1,CATG00000082230.1,CATG00000024436.1,ENSG00000164465.14,CATG00000006141.1,CATG00000013305.1,ENSG00000241475.1,ENSG00000204006.4,ENSG00000114745.9,ENSG00000185104.15,ENSG00000078795.12,CATG00000082231.1,ENSG00000242330.2,CATG00000071322.1,CATG00000096625.1,ENSG00000187621.10,CATG00000036629.1,ENSG00000149485.12,ENSG00000111783.8,ENSG00000237298.4,ENSG00000233987.1,ENSG00000213062.3,ENSG00000093217.5,ENSG00000164434.7,CATG00000094593.1,ENSG00000224063.1,ENSG00000169876.9,ENSG00000250771.2,ENSG00000139117.9,ENSG00000117020.12,ENSG00000154229.7,CATG00000082047.1,ENSG00000259240.1,ENSG00000156113.16,ENSG00000161021.7,CATG00000028030.1,ENSG00000151615.3,ENSG00000258210.1,CATG00000071168.1,CATG00000018307.1,CATG00000024916.1,ENSG00000237222.3,ENSG00000138600.5,ENSG00000092871.12,ENSG00000065882.11,ENSG00000235720.1,ENSG00000144320.9,ENSG00000117477.8,ENSG00000207182.1,ENSG00000163931.11,ENSG00000204852.11,ENSG00000223401.1,ENSG00000138622.3,CATG00000016597.1,CATG00000024911.1,ENSG00000110975.4,CATG00000023752.1,ENSG00000183578.5,CATG00000041487.1,ENSG00000144749.9,ENSG00000176463.9,CATG00000048123.1,CATG00000023005.1,ENSG00000127920.5,CATG00000006211.1,ENSG00000081014.6,ENSG00000250260.1,ENSG00000162599.11,ENSG00000228329.1,CATG00000071146.1,CATG00000067333.1,CATG00000083746.1,ENSG00000115548.12,ENSG00000213316.5,ENSG00000258927.1,ENSG00000163629.8,CATG00000089730.1,ENSG00000173200.8,ENSG00000239305.2,ENSG00000136848.12,CATG00000034995.1,ENSG00000100994.7</t>
  </si>
  <si>
    <t>24223155,23583979,20031603,22683750,22247754,19305408,20062060,23166209,22174390,pha003051,23463857,23459443,19389651,pha003054,16648850,22342860,17903306,pha003053,20639392,19305409,19587794,23534349,21347284,20622880,22726844,17603472,21076409,20062063,24680774,23183192,23139255,24159190,20062061</t>
  </si>
  <si>
    <t>RR interval (heart rate),Atrial fibrillation/atrial flutter,PR duration,Serum dimethylarginine levels (asymmetric),QRS duration,Heart Rate,Heart rate variability traits,QT interval,PR interval,Cardiac repolarization,Electrocardiographic conduction measures,Serum dimethylarginine levels (symmetric),Electrocardiographic traits,Ventricular conduction,Drug-induced torsades de pointes,QT duration,Ventricular fibrillation in acute MI,Serum dimethylarginine levels (asymmetric/symetric ratio),Heart rate,Life threatening arrhythmia,QT interval (interaction),Resting heart rate</t>
  </si>
  <si>
    <t>DOID:10283</t>
  </si>
  <si>
    <t>prostate cancer</t>
  </si>
  <si>
    <t>A male reproductive organ cancer that is located_in the prostate.</t>
  </si>
  <si>
    <t>rs12622106,rs1840709,rs6062298,rs2098547,rs2655262,rs17370577,rs4916999,rs12087657,rs1957005,rs2676801,rs12643569,rs10993443,rs7697181,rs11982766,rs7298305,rs6010813,rs13070989,rs6984314,rs60733156,rs79374607,rs75554205,rs676754,rs12925933,rs6486339,rs27996,rs12741351,rs2236510,rs3856807,rs17165934,rs909667,rs1567780,rs887392,rs2900333,rs12783102,rs2281020,rs55695110,rs57045514,rs299662,rs6865864,rs55788547,rs11055991,rs2127965,rs339353,rs13075946,rs1043312,rs2172448,rs139585434,rs1456900,rs12500761,rs7809990,rs9811706,rs9607685,rs3771585,rs9666924,rs7806977,rs216776,rs11039538,rs4935573,rs17769387,rs7405776,rs6459841,rs56052835,rs10829699,rs7311765,rs4809465,rs2256814,rs7797085,rs55806643,rs12053646,rs579908,rs17021972,rs28433352,rs709161,rs9560568,rs3743825,rs4683606,rs61286260,rs2767322,rs4716191,rs7101582,rs1243647,rs11245446,rs6488679,rs10249315,rs1980456,rs774356,rs2413546,rs11004246,rs6579000,rs4242382,rs4714476,rs35714499,rs79624592,rs7395734,rs12491732,rs4872177,rs57456326,rs12634077,rs2179143,rs12533412,rs17540621,rs62172862,rs7820073,rs7632756,rs1379178,rs11017121,rs7531728,rs7289855,rs6972893,rs7812894,rs7637236,rs5995599,rs4951407,rs6465658,rs9930371,rs13063404,rs12488539,rs6799016,rs290986,rs58473751,rs7011792,rs2596830,rs117459698,rs10853111,rs2466031,rs6065332,rs6089953,rs12526840,rs1701939,rs60209440,rs1870029,rs4949003,rs76268442,rs6062509,rs6470178,rs1001926,rs6907937,rs28551764,rs7814837,rs6065328,rs73013442,rs2076828,rs59088018,rs1130499,rs62152795,rs6594015,rs79508374,rs8041414,rs7090326,rs12505788,rs10487577,rs299637,rs11780272,rs1569492,rs116108611,rs78753622,rs77043922,rs460073,rs75155111,rs4809459,rs7777543,rs4809460,rs6011066,rs11686101,rs35436820,rs76087798,rs9866309,rs1065201,rs12151655,rs923796,rs55815535,rs759945,rs10795917,rs11196784,rs10007915,rs1321366,rs79760216,rs9306329,rs66606621,rs7011998,rs4403931,rs10900596,rs452932,rs6944626,rs7599564,rs2297438,rs6789365,rs7900977,rs61571577,rs6122358,rs31484,rs76341431,rs1290543,rs74265000,rs4560233,rs77266993,rs12771312,rs139911,rs12766066,rs4581397,rs5750926,rs62190407,rs2979451,rs6699043,rs117482456,rs931849,rs57967327,rs4909223,rs45533432,rs2777941,rs2639504,rs10231602,rs11921816,rs7678440,rs10949460,rs4642178,rs13388333,rs6927262,rs7621574,rs61597100,rs7023713,rs55764424,rs2348195,rs7265394,rs3747744,rs6917270,rs883994,rs10906053,rs6583399,rs71455921,rs76604606,rs198974,rs79308483,rs1062687,rs5757165,rs7821103,rs6470499,rs9611261,rs73528886,rs4578216,rs2267393,rs7071471,rs12508849,rs10038750,rs1928462,rs8136657,rs11017096,rs2366639,rs59602719,rs2104506,rs6897609,rs9948028,rs10203346,rs9987109,rs12471291,rs9856453,rs74028139,rs10499419,rs58057291,rs72641552,rs75079490,rs112774011,rs35256094,rs13422328,rs4821798,rs17118922,rs114356926,rs452384,rs6681905,rs7514323,rs897696,rs61042478,rs75391114,rs7789937,rs10491079,rs16911551,rs902773,rs35565791,rs7284966,rs2414795,rs17165896,rs2168592,rs5757237,rs11079877,rs58016468,rs7939250,rs7288882,rs10866010,rs724016,rs78533368,rs7794989,rs2287015,rs11039520,rs4821941,rs115423548,rs75578357,rs56054577,rs928199,rs78500387,rs2248549,rs402710,rs10829704,rs429410,rs4714480,rs1532533,rs7620538,rs13273305,rs2596827,rs2427532,rs2955102,rs79732011,rs3784184,rs7210100,rs150717903,rs1021954,rs73924934,rs7527344,rs6651002,rs10456811,rs2277768,rs4992383,rs1025487,rs7459268,rs73872711,rs1342104,rs10187185,rs6011535,rs3072,rs77452010,rs9905861,rs79246016,rs28562819,rs11609105,rs6594018,rs362184,rs10590,rs1338057,rs2037545,rs112242888,rs61044983,rs6533182,rs72901016,rs17386695,rs11665748,rs34342214,rs11902017,rs112940654,rs763121,rs2417345,rs1289947,rs11528544,rs62186433,rs6458228,rs2335409,rs12494989,rs17097185,rs17165929,rs10872027,rs1891805,rs1735545,rs3208008,rs2633442,rs2738783,rs1406982,rs9367972,rs816864,rs897586,rs4821809,rs1983162,rs7003835,rs147739031,rs4903329,rs10971458,rs4252685,rs12268797,rs11233451,rs1072557,rs59301534,rs299645,rs6089828,rs16860515,rs2072881,rs11603101,rs12879580,rs78960151,rs4630241,rs11805405,rs2251337,rs17144566,rs7074524,rs2736100,rs1440024,rs1114203,rs2807500,rs6486340,rs1472100,rs3757391,rs55867175,rs13064692,rs12281017,rs77874425,rs6001204,rs2171689,rs6936629,rs10512250,rs2294013,rs414781,rs729566,rs6062498,rs4764079,rs7568458,rs62003517,rs4147730,rs5757251,rs6072263,rs4617646,rs62190410,rs113767318,rs13275277,rs139915,rs1151624,rs9864034,rs1543324,rs5751192,rs11819955,rs62152790,rs11656535,rs7797283,rs6445880,rs6854173,rs8006682,rs9878353,rs11017111,rs61282155,rs4234713,rs9868316,rs3827356,rs1582874,rs10193919,rs62293481,rs12342874,rs2267390,rs6129760,rs7106574,rs4252686,rs4712313,rs3761454,rs12518584,rs1924466,rs6062302,rs4681982,rs2289081,rs1554584,rs7541589,rs2340690,rs9636257,rs11079874,rs7114418,rs2705141,rs1291206,rs73340399,rs17511136,rs6729659,rs6129762,rs6762914,rs16952956,rs11990378,rs1013339,rs1317911,rs11166932,rs7387451,rs6602556,rs1571457,rs1456904,rs4491963,rs2344481,rs11004422,rs1009,rs4821808,rs114117232,rs6010621,rs37011,rs6011548,rs6001872,rs6583426,rs79509278,rs3852484,rs72709458,rs6686873,rs8042820,rs12611084,rs17165942,rs5750652,rs1249893,rs9882120,rs77804121,rs421629,rs6089824,rs78520368,rs3208007,rs2900328,rs6929070,rs139909,rs3807324,rs2280003,rs3750906,rs55974173,rs28372020,rs200068984,rs6807596,rs7824785,rs9818773,rs6062393,rs898343,rs5757187,rs6768943,rs11997225,rs2347728,rs6763763,rs16856135,rs10846002,rs115819213,rs7715021,rs6122159,rs74421833,rs114347809,rs6020130,rs11598549,rs414965,rs869048,rs6686264,rs11768309,rs2038542,rs2302075,rs8073868,rs6547621,rs138705,rs1400187,rs75219487,rs10078017,rs6507013,rs13394027,rs2676798,rs3807323,rs77073917,rs10743180,rs2639508,rs6507258,rs12492247,rs3735183,rs628492,rs114238189,rs59630616,rs2843562,rs1563828,rs6460937,rs2457566,rs7557535,rs11786766,rs2110673,rs7225566,rs9679780,rs17024154,rs1125537,rs2064187,rs2705142,rs76817691,rs3849943,rs10266368,rs2129430,rs11017108,rs7637001,rs114099824,rs7171982,rs6808936,rs4546703,rs11704416,rs920188,rs11240760,rs1384632,rs1968488,rs6465654,rs7127866,rs7820203,rs60604866,rs2281019,rs735171,rs7996031,rs7107102,rs4244228,rs887391,rs34575154,rs9853113,rs6960916,rs11055933,rs13086363,rs11070,rs1006140,rs7803621,rs12718238,rs55958994,rs4430796,rs4571300,rs79971938,rs1701925,rs8065596,rs12726343,rs2456453,rs4809471,rs61743581,rs4681760,rs880932,rs2253823,rs2660758,rs7085948,rs17165910,rs79289555,rs35107753,rs3748680,rs7804218,rs55721826,rs6062775,rs3770098,rs11856549,rs401681,rs11919078,rs77218291,rs6062786,rs700791,rs6576986,rs79481012,rs16824420,rs6967448,rs57835825,rs1058205,rs7082126,rs1911830,rs56980695,rs4716189,rs1935365,rs16877397,rs1556197,rs55777546,rs4821940,rs7592344,rs10840588,rs113082846,rs28566774,rs9343,rs77338752,rs5758528,rs16972650,rs2264371,rs11086151,rs9652424,rs9847659,rs75092916,rs13277605,rs1567669,rs1020153,rs16837649,rs3803362,rs115797694,rs7228876,rs9829851,rs5750630,rs4909268,rs11785563,rs67379609,rs2061690,rs2153784,rs7574337,rs3824617,rs1554587,rs80350679,rs10923163,rs5757140,rs10763193,rs9811855,rs31489,rs35067980,rs6935782,rs185658468,rs6062396,rs757144,rs998771,rs115684078,rs7539805,rs7694162,rs4857837,rs77930236,rs13377521,rs9857814,rs12895473,rs8103659,rs2314131,rs1446669,rs11017104,rs66504230,rs1551688,rs2659107,rs59287719,rs12782469,rs6011033,rs1436644,rs1886816,rs75401941,rs2276654,rs6739804,rs883995,rs6445872,rs10215266,rs1116450,rs2390410,rs75786553,rs1838618,rs7781993,rs10176842,rs367489,rs7544528,rs4773556,rs6978933,rs4809455,rs10900601,rs12525308,rs2596829,rs6716262,rs4821815,rs3806662,rs74623204,rs9866183,rs6445875,rs10808556,rs74830554,rs76733736,rs2293648,rs60277316,rs299641,rs8137829,rs4775559,rs1553910,rs6090205,rs11255686,rs1911758,rs58931576,rs2474694,rs2596819,rs130067,rs4975616,rs3849941,rs139603502,rs6964270,rs56095813,rs62258413,rs7796884,rs12714145,rs1565096,rs2893613,rs55811034,rs9846190,rs4748602,rs10459230,rs35794388,rs7551495,rs57212784,rs2317876,rs361676,rs7298685,rs79562419,rs467095,rs17747516,rs2887429,rs5751168,rs10905365,rs3762876,rs4951389,rs8014474,rs6486341,rs5757199,rs7593969,rs4951398,rs12882452,rs10193261,rs4917010,rs11043140,rs2869531,rs2926493,rs7115348,rs12039454,rs474629,rs1078004,rs62190413,rs2705161,rs7702666,rs12453443,rs2076576,rs6507016,rs7907503,rs75106152,rs56923532,rs1595803,rs6001190,rs12976534,rs3769524,rs3849939,rs59260313,rs74437831,rs72899094,rs7586312,rs9610993,rs10182643,rs4721092,rs74304180,rs2281551,rs2807493,rs9311648,rs113425597,rs16860513,rs11989688,rs67289834,rs6096788,rs76328768,rs2861484,rs2297433,rs975658,rs6786818,rs11072968,rs12202378,rs6689022,rs9679865,rs72865183,rs79021913,rs59662471,rs59496049,rs1476332,rs7355887,rs74280679,rs7127078,rs13074607,rs5995842,rs1058588,rs35149886,rs76550775,rs361907,rs3774870,rs6486343,rs10772780,rs5750621,rs1887414,rs17021846,rs4245737,rs11704021,rs6122086,rs10905361,rs712012,rs1699362,rs11764933,rs796174,rs11568818,rs2157369,rs10268223,rs5757213,rs3734650,rs7643596,rs6837308,rs3743824,rs7604315,rs17297991,rs7585486,rs16843536,rs5758477,rs4681978,rs3752367,rs9306895,rs7642234,rs8035547,rs2454435,rs16972646,rs62193209,rs860990,rs5757161,rs7113857,rs113623543,rs1972297,rs905644,rs56209748,rs7785905,rs11639162,rs4916531,rs6419887,rs10900599,rs55785988,rs9611257,rs62240773,rs7481129,rs7726159,rs62193210,rs198978,rs5750677,rs5757226,rs78662936,rs12138846,rs12628051,rs78647569,rs6001743,rs11004047,rs58357937,rs12172,rs4077456,rs199604026,rs10971457,rs4951083,rs1435567,rs7231628,rs6802245,rs10853426,rs2647250,rs651164,rs77058558,rs1991534,rs62179283,rs11257494,rs7954210,rs796173,rs7358578,rs6089825,rs2088396,rs77591303,rs2453565,rs73054817,rs1894292,rs12715504,rs1354774,rs12205910,rs1008348,rs7774470,rs11257473,rs8039607,rs10252372,rs35522482,rs17852687,rs6976931,rs2829996,rs4681973,rs1942995,rs78066682,rs6011040,rs10846005,rs7114836,rs16855350,rs12413020,rs56314660,rs10743176,rs77488129,rs450289,rs78176199,rs1290553,rs7955289,rs299638,rs11962354,rs7078860,rs62113216,rs1155811,rs60929305,rs2045368,rs12573077,rs1043848,rs73002111,rs4349930,rs34269636,rs8064966,rs10245556,rs167257,rs35716361,rs6773434,rs10184904,rs9607557,rs1344672,rs16856139,rs6945357,rs9489066,rs12074120,rs9835658,rs12155172,rs116740377,rs7956414,rs58670869,rs1623866,rs76757460,rs111237064,rs6001728,rs61021444,rs1885131,rs2767318,rs6426031,rs739707,rs75936570,rs6001205,rs10949457,rs12523784,rs2926534,rs115360269,rs12669608,rs6459576,rs2028900,rs6001188,rs6011016,rs750916,rs4475429,rs10274371,rs1560719,rs12405650,rs2736108,rs10900597,rs74335760,rs62190373,rs16824376,rs2639503,rs12412140,rs58362207,rs7129364,rs4490652,rs2442819,rs12191613,rs11899260,rs36049191,rs2003060,rs6920106,rs9944296,rs57587465,rs6495714,rs299628,rs73058818,rs61547459,rs2076028,rs112203567,rs57196672,rs3734234,rs12491227,rs58021463,rs113627792,rs2255648,rs11043132,rs62003529,rs6889768,rs8029934,rs4764078,rs12997383,rs9862408,rs959088,rs7612786,rs1774051,rs6785384,rs10283733,rs16877384,rs2866372,rs75454187,rs6122352,rs7635070,rs609437,rs3816365,rs16843639,rs4716184,rs141331999,rs7749814,rs76402890,rs10971469,rs1321371,rs75942214,rs12505053,rs13266333,rs9815580,rs12262998,rs6020712,rs1020700,rs2170809,rs11072966,rs11672691,rs57390430,rs2025645,rs6737888,rs2508861,rs9907478,rs116287148,rs6786696,rs2872542,rs2164327,rs4981965,rs4809323,rs4951408,rs11264290,rs6001823,rs7625841,rs11938654,rs4075818,rs16843542,rs59413186,rs12095061,rs3014606,rs77608624,rs6465657,rs1058319,rs12245589,rs12499446,rs75055654,rs79121204,rs909666,rs7606177,rs11974866,rs55946717,rs2326130,rs2647244,rs883010,rs2540234,rs79763854,rs4716192,rs965764,rs7659399,rs1122346,rs1080945,rs6439112,rs6129733,rs17178377,rs7920517,rs2340689,rs2664155,rs4714479,rs4234394,rs77635586,rs75179301,rs67708237,rs62193171,rs1056441,rs116543272,rs9869463,rs9654050,rs111693809,rs140712764,rs79341287,rs75334064,rs6982104,rs9866748,rs2072796,rs2271999,rs13070406,rs13258681,rs1012691,rs1342105,rs62177795,rs9679781,rs5758503,rs1338058,rs1850984,rs1799929,rs3849945,rs59424533,rs8108845,rs4774522,rs2102423,rs8114049,rs11010436,rs1151623,rs28824820,rs6001862,rs1971352,rs2453552,rs9297760,rs12644587,rs4919763,rs1741275,rs3788545,rs10807617,rs747528,rs79564261,rs6943714,rs6773904,rs6062778,rs7779095,rs4451736,rs10519716,rs76155024,rs11113843,rs2592551,rs5995808,rs79984567,rs2633443,rs7256586,rs12763720,rs17076100,rs11043147,rs13082048,rs115494215,rs76443574,rs4276648,rs11228580,rs77146632,rs9852085,rs11753026,rs59536819,rs74780896,rs78355687,rs2633049,rs62186400,rs3746749,rs27069,rs1145531,rs71423932,rs116457516,rs9828863,rs10109547,rs7604790,rs6029549,rs6011542,rs16866940,rs2807494,rs4991763,rs138702,rs116081712,rs10019142,rs74028151,rs139914,rs198958,rs138713,rs2807490,rs345049,rs11055949,rs11581917,rs380286,rs1556198,rs77427690,rs8102476,rs9381076,rs2045624,rs10262295,rs17166017,rs2119141,rs4919742,rs7771058,rs77809681,rs77902097,rs6029636,rs7776864,rs4252718,rs4809462,rs11043142,rs3821285,rs1699402,rs926299,rs35171886,rs4681729,rs898387,rs67347006,rs4252725,rs4297946,rs11055969,rs963959,rs13404177,rs16915583,rs11043133,rs3753326,rs2427487,rs57684920,rs10456812,rs13427868,rs760645,rs13260084,rs10206961,rs35174018,rs7812429,rs6020125,rs34988175,rs10993447,rs56917624,rs299646,rs74563484,rs116774988,rs897695,rs113972237,rs7771879,rs45452092,rs928201,rs78370900,rs7298595,rs73054867,rs17058131,rs5757222,rs28366745,rs6122089,rs1476331,rs6519119,rs6062490,rs2739476,rs10993446,rs7267951,rs11017112,rs114470577,rs28510118,rs6011552,rs73004354,rs1600,rs12668329,rs6779879,rs73004382,rs9297759,rs35878664,rs2277767,rs13419073,rs13395526,rs6945167,rs3771590,rs6726148,rs7721718,rs4992384,rs462608,rs1344674,rs6810158,rs1042010,rs1060490,rs11917335,rs7313259,rs74270732,rs78137488,rs11239587,rs10176176,rs9611267,rs6551477,rs1481302,rs112703681,rs1473483,rs709160,rs9827928,rs12595629,rs10456809,rs11089985,rs116198421,rs9973492,rs116724469,rs111970699,rs6745129,rs60757145,rs9821568,rs73428006,rs4975538,rs1048740,rs6439115,rs4714481,rs3784183,rs71350740,rs16825188,rs77247327,rs12533416,rs3803981,rs34886486,rs1997563,rs2242652,rs6016511,rs7289577,rs4264100,rs28379291,rs3734092,rs7123299,rs1021955,rs17024325,rs3787091,rs3816659,rs10772783,rs2739493,rs9941957,rs67451924,rs2006783,rs115130353,rs7799902,rs12593210,rs55885457,rs12266738,rs7427792,rs7363432,rs4951393,rs517973,rs74522468,rs74028147,rs56927818,rs7405696,rs73348257,rs10851942,rs10923164,rs7123312,rs339351,rs6579003,rs4909267,rs2369244,rs78242270,rs111834333,rs7641133,rs7791463,rs9655205,rs1551512,rs79525463,rs6551465,rs11657964,rs11765552,rs2454057,rs17119598,rs77357334,rs62152834,rs1379177,rs13386066,rs34740867,rs17021872,rs733697,rs10513681,rs5750929,rs2178476,rs6950922,rs6805490,rs7824451,rs6460940,rs115478065,rs36037881,rs7290587,rs2859761,rs74543692,rs764250,rs7291691,rs9901746,rs950266,rs2647248,rs2289972,rs78582092,rs8142098,rs4951402,rs1013338,rs1699344,rs6460933,rs4486572,rs12671655,rs2508865,rs7767494,rs6419888,rs11707667,rs10437480,rs1056801,rs6578999,rs67988001,rs5750633,rs3849531,rs4812497,rs8036618,rs2064088,rs2528521,rs34565749,rs2764326,rs1010,rs1573019,rs115019463,rs3800858,rs4346380,rs4479040,rs7978070,rs1114491,rs17310802,rs59938443,rs8002817,rs4821807,rs12442921,rs34320230,rs8105275,rs3890160,rs11004324,rs115096632,rs6062301,rs115888961,rs11627622,rs6062497,rs3747170,rs2461794,rs62300391,rs1911757,rs79768864,rs4252677,rs3801294,rs2484319,rs6129795,rs10046491,rs885012,rs1109815,rs55897185,rs17032,rs6878145,rs9853018,rs739183,rs6001182,rs6776438,rs6010620,rs367070,rs2002916,rs3754822,rs504518,rs10259259,rs398182,rs37010,rs11240751,rs7625549,rs680660,rs1456899,rs74355465,rs75389853,rs12418968,rs11759416,rs1957002,rs1540908,rs10096902,rs79521877,rs11264287,rs58139576,rs74463760,rs1998172,rs2185710,rs73216784,rs7543051,rs28837144,rs73913927,rs62448569,rs6550512,rs16860634,rs115394889,rs9607566,rs3773354,rs6486342,rs4809456,rs7904396,rs4681987,rs4470881,rs9806417,rs1456907,rs1699351,rs2130837,rs7109219,rs1050347,rs10829695,rs11655744,rs1735558,rs6993736,rs4252687,rs1012462,rs76862931,rs6708232,rs138706,rs6095714,rs2639507,rs450981,rs4859060,rs56010252,rs10949698,rs13072470,rs11920225,rs74659133,rs6445922,rs6943527,rs5757253,rs6679311,rs7875287,rs5757169,rs40182,rs7612065,rs12498596,rs2726521,rs12409639,rs12227075,rs75224806,rs10793765,rs73110432,rs7013278,rs12747946,rs2045623,rs7225025,rs2148342,rs6977321,rs61529219,rs8033857,rs41412044,rs11086152,rs79381203,rs3801366,rs67746093,rs12416741,rs114426561,rs73528892,rs56363214,rs8095136,rs590732,rs11263763,rs6001773,rs5757232,rs13068733,rs4349931,rs5750627,rs12053975,rs27070,rs79600430,rs6999725,rs7817677,rs73921625,rs11004584,rs8138996,rs5757162,rs7964899,rs4458820,rs6486344,rs10262986,rs11658063,rs7172647,rs6941125,rs5757212,rs1561198,rs12287551,rs17103469,rs6122087,rs3731827,rs7829558,rs3827357,rs6908104,rs5759182,rs12436868,rs73303229,rs73142696,rs12435831,rs7970587,rs1863868,rs6576989,rs35199062,rs9465073,rs13413407,rs299650,rs2335407,rs2886915,rs3891625,rs2395779,rs9821226,rs68119320,rs16865677,rs5750659,rs3747174,rs7789714,rs13085459,rs12370700,rs28655530,rs9869007,rs9857375,rs2939820,rs56307075,rs6904998,rs17746508,rs10905362,rs147321492,rs6757376,rs138457,rs12570611,rs2442812,rs72811623,rs150292099,rs939883,rs2445610,rs10853425,rs299649,rs2136071,rs2596820,rs11971132,rs6122344,rs941743,rs6922497,rs4857870,rs7847271,rs11650886,rs75610917,rs10906052,rs10121459,rs114330680,rs4681972,rs12781411,rs6062395,rs149219547,rs2241033,rs6029568,rs60043259,rs7918967,rs6689543,rs7804210,rs729198,rs6062780,rs6682208,rs6001159,rs6445874,rs74766959,rs543686,rs11055952,rs73340394,rs4721095,rs6129820,rs4857836,rs2417349,rs299642,rs6485784,rs12897529,rs784411,rs10971460,rs3731941,rs1030656,rs11055980,rs9383330,rs3806663,rs55752432,rs8039384,rs79208422,rs6928200,rs62207535,rs16954064,rs7290298,rs7620992,rs78242372,rs10808557,rs17070181,rs7803631,rs4611499,rs4444133,rs12763717,rs17070147,rs2293647,rs5757208,rs8026419,rs2711715,rs17311089,rs11017103,rs4975615,rs75708426,rs10054203,rs6486337,rs6995173,rs299630,rs5750668,rs6733550,rs10515882,rs77355601,rs4245736,rs2305982,rs2807485,rs9849052,rs6579798,rs16972622,rs12784517,rs2736109,rs2739473,rs4748603,rs117426315,rs1456306,rs345048,rs7842760,rs1289948,rs3769525,rs9841270,rs8027473,rs4077343,rs73054898,rs61754056,rs10825187,rs6775574,rs4462937,rs6102287,rs6001191,rs2110672,rs5750662,rs11819979,rs4821816,rs2294014,rs7559891,rs2447853,rs11582856,rs198977,rs17275374,rs11916437,rs2111509,rs62650858,rs16922131,rs67798996,rs1320149,rs6001214,rs13274686,rs4151685,rs11767962,rs1043441,rs5757200,rs4799694,rs4699316,rs73288158,rs7004019,rs67071074,rs6707521,rs115534772,rs757210,rs7734425,rs10453084,rs56246423,rs150846687,rs4810312,rs966474,rs56034110,rs6020129,rs16987929,rs7681843,rs4935090,rs4721093,rs2267395,rs3752355,rs4239896,rs12709101,rs17551810,rs4681979,rs2028898,rs5750649,rs59883302,rs62499144,rs812858,rs2305560,rs7082651,rs11153152,rs12981216,rs1618545,rs115160117,rs2076575,rs1380576,rs201982196,rs10240315,rs6488674,rs75969336,rs115844435,rs6908184,rs7909976,rs7611440,rs2235362,rs57501786,rs4821811,rs7288667,rs7840842,rs4988372,rs12773600,rs1979428,rs59754186,rs2290855,rs2251773,rs1589655,rs6817664,rs4903327,rs6757876,rs7939803,rs114250359,rs16877494,rs8064701,rs12228415,rs116002,rs6758677,rs2051098,rs198976,rs7501939,rs1887406,rs73020143,rs7126629,rs704530,rs2522279,rs9052,rs6062777,rs6944055,rs17464871,rs9811862,rs62258415,rs7647609,rs2999046,rs4809268,rs9813266,rs7974852,rs6001175,rs73054827,rs57340905,rs10179195,rs10875446,rs7082798,rs17165862,rs33955793,rs58411385,rs6089826,rs116445943,rs12162215,rs12228753,rs4077457,rs7220274,rs6801961,rs5750626,rs2807487,rs79844519,rs12123842,rs9844203,rs10222393,rs6445869,rs5750654,rs11789520,rs6751690,rs8013938,rs7620664,rs62480204,rs60890030,rs2147208,rs7094325,rs3806963,rs4245739,rs55694026,rs68010019,rs1073557,rs869943,rs11263762,rs77615390,rs12780827,rs11004415,rs79935174,rs685201,rs11889050,rs1139697,rs138772212,rs1968422,rs76676728,rs726383,rs7100949,rs5757133,rs80194334,rs6095711,rs1547325,rs6445882,rs2235230,rs8064454,rs7796334,rs10898075,rs35966003,rs1290552,rs8036808,rs10505482,rs3849942,rs2235367,rs16915582,rs8100926,rs13399458,rs111246615,rs898386,rs73056743,rs10171934,rs878064,rs1379180,rs11055996,rs1022031,rs9555981,rs7699545,rs6828631,rs11191371,rs10519306,rs1030796,rs6124323,rs4252694,rs138699,rs6124314,rs79116221,rs73442318,rs1810020,rs198957,rs6506877,rs78786886,rs299640,rs1992195,rs11043134,rs12046459,rs6122347,rs12465081,rs11072972,rs8105211,rs11168576,rs62193207,rs11682567,rs117853079,rs1342106,rs6486336,rs6551466,rs10234768,rs9922255,rs673795,rs7216993,rs62330911,rs1134702,rs8577,rs747782,rs774357,rs12771627,rs77110838,rs4242384,rs5757193,rs6943534,rs17386555,rs2205802,rs60649179,rs2273669,rs111962601,rs12667317,rs80047832,rs7299037,rs1702122,rs5758478,rs2121742,rs4716193,rs6481982,rs12594720,rs115086675,rs58564340,rs72811627,rs1511843,rs8059,rs4237951,rs11970018,rs3787092,rs10278216,rs9489065,rs6001185,rs2999035,rs900678,rs4951400,rs73622887,rs2655260,rs2508866,rs7629216,rs9306894,rs17076079,rs11988421,rs1048148,rs4809467,rs2716706,rs75904857,rs11113839,rs16901979,rs80272295,rs114241981,rs12487501,rs2125855,rs56339671,rs73043340,rs2054823,rs2098545,rs79474289,rs36029122,rs1979762,rs1321372,rs2058877,rs6029602,rs899690,rs16865976,rs12756715,rs7292602,rs11010697,rs2236508,rs6519216,rs4951409,rs28556916,rs11710260,rs2262462,rs10772782,rs35306249,rs10845984,rs7234678,rs7307092,rs7904252,rs10993448,rs59244622,rs16972625,rs1552484,rs12366507,rs11891348,rs4764091,rs11924142,rs6987723,rs13426236,rs61105114,rs6914013,rs9910829,rs4274387,rs56246246,rs9787697,rs6762826,rs6951017,rs456366,rs11113842,rs299639,rs6001877,rs4951080,rs7297660,rs1784257,rs1291209,rs860221,rs55791529,rs116330805,rs12488346,rs56272612,rs6072279,rs59476799,rs78208413,rs4492869,rs1106853,rs2767320,rs62152860,rs11978548,rs7163796,rs2647247,rs11240758,rs10194115,rs79368019,rs6743174,rs877343,rs139913,rs11845734,rs11585808,rs10846001,rs7784095,rs12418533,rs2211498,rs1567278,rs508133,rs4621844,rs1020152,rs10886903,rs2012677,rs175120,rs78835808,rs6445920,rs2253829,rs6020846,rs7121039,rs6002485,rs6982324,rs10424878,rs2767532,rs6932826,rs3813499,rs9611008,rs1326322,rs1543332,rs6011540,rs4675811,rs2899334,rs7630422,rs2033569,rs1438221,rs61546182,rs17190390,rs17791016,rs66509917,rs7292999,rs11676748,rs2504927,rs10827645,rs7767587,rs784406,rs73054825,rs6072249,rs3746748,rs5758484,rs79431769,rs62190370,rs2383300,rs13010236,rs12340788,rs76071785,rs7734992,rs6029641,rs699664,rs9855015,rs6010998,rs17747613,rs1957004,rs2169137,rs5758522,rs56882727,rs1911756,rs266878,rs11825381,rs7120737,rs9622833,rs9381080,rs345052,rs11921019,rs80339560,rs10488155,rs11753112,rs6696628,rs6576987,rs4773558,rs2348196,rs13077048,rs7640218,rs1554534,rs7845933,rs2305983,rs2340687,rs61874388,rs930947,rs4821810,rs67143603,rs114910934,rs10191488,rs4451253,rs9898150,rs58147284,rs2335408,rs71455920,rs35496488,rs1043402,rs434124,rs9367966,rs10107700,rs115712867,rs1964690,rs2271494,rs7290828,rs2235366,rs3825750,rs2284073,rs630045,rs10949462,rs198956,rs77029420,rs5757135,rs79698113,rs10233818,rs631102,rs9816323,rs10971462,rs73008126,rs56328334,rs56207534,rs11888640,rs6583398,rs7790221,rs421284,rs6029638,rs17165995,rs56239176,rs75187588,rs12004,rs6764985,rs13322614,rs6062504,rs66543278,rs56129392,rs57076782,rs13257371,rs35749740,rs10861905,rs115436579,rs2413748,rs6090203,rs11896232,rs2292884,rs4321502,rs11781886,rs86796,rs3792157,rs62186378,rs12775883,rs5750672,rs13165,rs5750669,rs12259027,rs78803914,rs9879889,rs7725218,rs11581175,rs2247539,rs928200,rs78123955,rs2124802,rs79562022,rs1654517,rs9611305,rs12507642,rs2739472,rs7449801,rs7585429,rs299643,rs1291210,rs10097473,rs13071205,rs3746747,rs9841271,rs7310929,rs10046485,rs58276103,rs10236637,rs6753987,rs1289871,rs9869433,rs7106731,rs6532491,rs742136,rs79748557,rs12566957,rs116464297,rs2258056,rs417676,rs17432775,rs6011563,rs7505632,rs9612011,rs7625886,rs138711,rs1361152,rs6065311,rs6774777,rs11228565,rs2247628,rs16972648,rs6089829,rs11156742,rs2235091,rs4809221,rs3820068,rs7532236,rs6001774,rs10470695,rs12477565,rs2413547,rs6001209,rs13121500,rs1158858,rs11055971,rs12500116,rs843835,rs12488495,rs1539596,rs10930559,rs848001,rs37009,rs11766459,rs9396804,rs2032417,rs4821797,rs78885459,rs2071887,rs3747172,rs5757166,rs1237094,rs59612321,rs6426030,rs116689915,rs55905850,rs1056661,rs2147210,rs3760511,rs299651,rs2755075,rs6579002,rs10793766,rs10135,rs73324348,rs6122348,rs58081878,rs4412357,rs11043135,rs58453314,rs17144544,rs796169,rs10905363,rs2293255,rs115121438,rs6125818,rs6029588,rs9560574,rs3927461,rs115254960,rs9610986,rs972175,rs11724570,rs4714482,rs2454421,rs7940062,rs12241712,rs7178551,rs9821703,rs1329536,rs9827120,rs138716,rs73058821,rs3747173,rs7165424,rs74111789,rs5757211,rs910942,rs10993445,rs76110214,rs11774189,rs11264092,rs1797889,rs7273930,rs7796586,rs1440017,rs2872543,rs7273917,rs8004021,rs6788879,rs16915613,rs2201207,rs757146,rs2191139,rs16986916,rs3787089,rs10967965,rs941742,rs10501410,rs7125026,rs6968600,rs6689638,rs12437314,rs2292885,rs55659456,rs9611004,rs10492519,rs17275527,rs11582917,rs7088182,rs2807495,rs4981964,rs7867908,rs9815835,rs2454437,rs116116889,rs11982928,rs111229831,rs138703,rs11130583,rs1139132,rs7753653,rs8180965,rs816862,rs12674442,rs4341685,rs7600872,rs58044536,rs2297441,rs9849659,rs68120835,rs115015520,rs10971450,rs74904942,rs1379181,rs7619750,rs13418586,rs74500456,rs7605975,rs4634684,rs74028171,rs11135910,rs56846060,rs2147209,rs6896168,rs62113212,rs1562323,rs1629856,rs10845988,rs453755,rs6594016,rs114742258,rs3093376,rs12846,rs114797722,rs2705126,rs3752513,rs2807486,rs4764093,rs61036532,rs7127900,rs455433,rs16860478,rs10846004,rs17024299,rs1680094,rs12501386,rs7174565,rs2726459,rs16825181,rs12275055,rs4917102,rs61265543,rs73510170,rs116523980,rs7563787,rs2072795,rs6955728,rs4871022,rs2807497,rs60084130,rs4314621,rs41266959,rs62193221,rs7942031,rs17839824,rs7090241,rs17694496,rs7787390,rs34853047,rs2528528,rs12661470,rs676296,rs4681986,rs12351915,rs4569015,rs11524959,rs9477525,rs10900592,rs1456903,rs1801280,rs17369893,rs201218136,rs3771587,rs7706544,rs9680064,rs59031967,rs72915498,rs8037963,rs10215258,rs12278923,rs10783256,rs55645375,rs6125821,rs1364450,rs6781489,rs4721094,rs143984295,rs3904905,rs116679801,rs55887894,rs3213882,rs1460983,rs10088308,rs6602301,rs4620729,rs4714487,rs16865262,rs880930,rs6975517,rs5757231,rs7594727,rs12995914,rs112799961,rs10949699,rs763072,rs9680012,rs56720968,rs17098988,rs59060587,rs12729055,rs1982768,rs2294296,rs4470425,rs1378897,rs12523811,rs115915966,rs4757493,rs13386290,rs7621767,rs1783632,rs11043143,rs4776316,rs3731828,rs7427577,rs12670369,rs17178293,rs80178661,rs4644650,rs9838772,rs4407380,rs7825905,rs56102412,rs13032919,rs59739486,rs9886,rs7172773,rs3847137,rs1290549,rs9856584,rs2276046,rs10971466,rs7608074,rs13178866,rs10923165,rs56013339,rs78718649,rs17724926,rs4346018,rs11264286,rs8032043,rs10046487,rs115963429,rs2290854,rs17098990,rs1130500,rs5750658,rs6670599,rs650834,rs7123180,rs6001740,rs2413544,rs1957000,rs35270244,rs2272496,rs2659124,rs543651,rs33970734,rs6791072,rs60086365,rs2814707,rs10190033,rs7109474,rs6062781,rs62172863,rs115218749,rs16836521,rs2901964,rs7125035,rs57669200,rs1291205,rs6062773,rs1833459,rs1957001,rs11639497,rs2522278,rs6998061,rs140911005,rs3859579,rs1797874,rs6440007,rs3755014,rs74565417,rs1048739,rs6460934,rs10886902,rs34965005,rs4917114,rs11017118,rs9928940,rs4408358,rs10949458,rs116079162,rs62186411,rs57436966,rs75177774,rs77096235,rs11113841,rs6679717,rs114895075,rs9813459,rs60693047,rs73192977,rs2337711,rs72643495,rs16972624,rs6810769,rs2705123,rs11599333,rs5757234,rs57132167,rs9394807,rs4951399,rs1565097,rs7632381,rs11233454,rs72853963,rs17632542,rs2427533,rs6794181,rs5750664,rs77373614,rs6102334,rs17036821,rs57614093,rs55971080,rs3805266,rs2807488,rs12168758,rs1032990,rs11665698,rs17024276,rs78268306,rs7782926,rs1695227,rs11130590,rs4951075,rs2829997,rs2048019,rs12156322,rs75523497,rs7570882,rs6020122,rs2569742,rs77762745,rs2899685,rs55826659,rs76366926,rs7967823,rs73054839,rs10519307,rs705094,rs10885579,rs6011544,rs910943,rs6459840,rs2442803,rs10220834,rs10840584,rs7958859,rs73137967,rs1348818,rs1056610,rs8076023,rs6011567,rs74991574,rs41309367,rs4719306,rs4981154,rs2218628,rs11651755,rs10993451,rs2235229,rs1523110,rs12547471,rs1342107,rs13281139,rs4076054,rs4628973,rs6791946,rs147951568,rs5750622,rs73058820,rs174776,rs79362222,rs2477523,rs11992541,rs11017114,rs2072798,rs4997812,rs6966230,rs13092681,rs55716301,rs6506878,rs11191372,rs4681992,rs74934949,rs62193197,rs559707,rs7177245,rs3764706,rs17842373,rs2160207,rs6020127,rs6966663,rs9623117,rs10505483,rs11985916,rs466502,rs776052,rs4810311,rs6713555,rs11233456,rs7642653,rs4681731,rs12610267,rs6488675,rs56171963,rs1837988,rs7661349,rs41281265,rs74670163,rs6779700,rs381949,rs370348,rs760699,rs2314130,rs11017095,rs902772,rs62177792,rs11804762,rs4917116,rs5757141,rs3824249,rs73350138,rs900677,rs504217,rs7126857,rs2076146,rs12797162,rs13378948,rs10085906,rs2231909,rs7117262,rs2330097,rs116776862,rs7296122,rs72620830,rs11004409,rs7084475,rs11239585,rs4809468,rs77806006,rs12053002,rs3844360,rs5750629,rs11988563,rs2072858,rs60096331,rs11897786,rs17081861,rs7546741,rs114541428,rs2273103,rs7043308,rs12761195,rs6445873,rs198975,rs13093618,rs10222584,rs6062397,rs11624620,rs7738483,rs4252717,rs6519124,rs12130686,rs7745578,rs2807473,rs1060489,rs6583432,rs12529501,rs2359863,rs4916440,rs865702,rs61981113,rs745180,rs9600082,rs6062776,rs1934249,rs4716190,rs393829,rs76698413,rs17784294,rs1019587,rs2611502,rs11681045,rs4675944,rs9847167,rs11130582,rs2223745,rs3771570,rs1032625,rs12125533,rs2596831,rs6029552,rs2072794,rs12133735,rs2007785,rs1379179,rs299648,rs11239577,rs3740023,rs73324323,rs6737914,rs17103483,rs78580914,rs11240764,rs6947576,rs9829584,rs2739482,rs1957006,rs11113840,rs2058621,rs898804,rs8105985,rs762684,rs6470498,rs1516342,rs74826125,rs1038617,rs4821812,rs9818333,rs2133086,rs2739475,rs67186729,rs56156035,rs4903328,rs7288160,rs465498,rs6001734,rs75448602,rs898803,rs17068611,rs17275416,rs11966104,rs735172,rs10826127,rs2279822,rs1851779,rs73108440,rs1482680,rs60983130,rs872842,rs6016534,rs78774277,rs17198985,rs6440006,rs73002120,rs79390512,rs299644,rs11653243,rs67616625,rs299632,rs12674384,rs1510230,rs2005705,rs10172544,rs6547629,rs79837139,rs73052734,rs4917001,rs459961,rs2236507,rs9560569,rs6568554,rs12259058,rs1295810,rs7753554,rs62003516,rs2647246,rs8102454,rs35416445,rs10845995,rs3815262,rs62113214,rs61729197,rs10179648,rs1572597,rs1249892,rs2660757,rs2287018,rs61354735,rs10069690,rs2236506,rs9306328,rs2348194,rs3788544,rs4684867,rs596726,rs6978292,rs11548491,rs6760078,rs34712916,rs10170771,rs57977953,rs6089827,rs8957,rs4684871,rs12216823,rs11638095,rs11239591,rs962504,rs2278604,rs3105751,rs62193175,rs1911755,rs2726519,rs10861903,rs16823148,rs2646416,rs7759680,rs62152794,rs4752791,rs12294487,rs9855744,rs12243913,rs6001203,rs6917029,rs114368959,rs461251,rs7587716,rs11985415,rs11962337,rs12485434,rs200428393,rs10266592,rs7584475,rs76765083,rs7832071,rs2853669,rs12601991,rs10827646,rs77436191,rs4871789,rs12524702,rs70940824,rs996427,rs200378467,rs201254365,rs117801358,rs11970599,rs2427340,rs111986123,rs2466027,rs7922968,rs6785012,rs1654556,rs6122346,rs12285347,rs4821799,rs13098672,rs4785625,rs138700,rs13387754,rs6763931,rs116131523,rs113478147,rs10829696,rs4809329,rs72985681,rs7793625,rs10936632,rs116306855,rs2267394,rs111785807,rs4951401,rs5757196,rs12468394,rs6918261,rs7844219,rs6011559,rs7298594,rs17464981,rs2739486,rs12473819,rs74028138,rs4872176,rs12923514,rs146778617,rs902774,rs2270993,rs11082067,rs7832031,rs6519120,rs6001827,rs4239217,rs13237215,rs6001184,rs11055976,rs31490,rs62186361,rs115933707,rs79914567,rs6485783,rs2611471,rs73288159,rs6741759,rs60896516,rs3852485,rs2075375,rs60079260,rs74652956,rs4714483,rs56116758,rs16853958,rs12416156,rs742134,rs2522268,rs62410763,rs7637993,rs6804040,rs1545985,rs9829537,rs75772189,rs1552485,rs842075,rs2241988,rs2456451,rs998071,rs6780251,rs6122158,rs12678505,rs6012775,rs12041075,rs75555274,rs72901010,rs6129731,rs7075697,rs59618192,rs6765099,rs17165936,rs6439113,rs16844773,rs2508201,rs5757203,rs112211350,rs57396902,rs700828,rs7787501,rs7082816,rs1446299,rs62152783,rs3823541,rs71422705,rs10900595,rs339341,rs2705133,rs2255655,rs60589938,rs10908278,rs6908714,rs7115232,rs10845979,rs3852483,rs10254572,rs12139477,rs75307211,rs6122350,rs731174,rs1916284,rs6090206,rs9882859,rs2523395,rs6594019,rs7749695,rs1208,rs4809321,rs1012241,rs6831536,rs117298489,rs78269931,rs57462547,rs1060491,rs11072970,rs4681977,rs76274863,rs4951078,rs5758470,rs16824264,rs73056811,rs1315646,rs7517651,rs2228135,rs58139647,rs11658483,rs4736010,rs457130,rs10905364,rs7990672,rs11109,rs7308067,rs2292879,rs34382227,rs3743041,rs6122349,rs4763381,rs4917115,rs13405290,rs37870</t>
  </si>
  <si>
    <t>ENSG00000169894.13,CATG00000017636.1,ENSG00000121067.13,ENSG00000272146.1,ENSG00000171681.8,ENSG00000259727.1,ENSG00000235840.1,ENSG00000136504.7,ENSG00000167641.6,ENSG00000140406.2,CATG00000098275.1,ENSG00000236048.2,ENSG00000100354.16,CATG00000032035.1,ENSG00000131503.16,CATG00000102511.1,CATG00000055464.1,CATG00000047340.1,ENSG00000165923.11,CATG00000015271.1,ENSG00000106992.13,ENSG00000172671.15,ENSG00000152154.6,ENSG00000156206.9,CATG00000095379.1,ENSG00000159248.4,CATG00000002792.1,ENSG00000180370.6,ENSG00000204301.5,ENSG00000101246.15,ENSG00000151320.6,ENSG00000144677.10,ENSG00000149177.8,ENSG00000120327.4,ENSG00000081842.13,CATG00000073317.1,ENSG00000213365.3,ENSG00000226690.2,CATG00000095531.1,CATG00000094961.1,CATG00000008099.1,ENSG00000132906.13,ENSG00000158715.5,ENSG00000122711.4,ENSG00000273047.1,ENSG00000120440.9,CATG00000006002.1,CATG00000008758.1,ENSG00000197588.5,ENSG00000132155.7,CATG00000102466.1,ENSG00000138107.7,ENSG00000155816.15,ENSG00000139223.1,ENSG00000100206.5,ENSG00000072858.6,ENSG00000261329.1,ENSG00000172409.5,ENSG00000149187.13,ENSG00000106852.11,CATG00000117987.1,ENSG00000174514.8,ENSG00000142319.14,CATG00000097867.1,ENSG00000188730.4,CATG00000110093.1,CATG00000098888.1,ENSG00000225450.1,ENSG00000198625.8,ENSG00000047578.8,ENSG00000244491.1,ENSG00000142192.16,ENSG00000121316.6,ENSG00000115841.15,ENSG00000103522.11,ENSG00000087074.7,ENSG00000249141.1,ENSG00000168883.15,CATG00000060254.1,CATG00000089573.1,ENSG00000238284.1,ENSG00000241933.1,ENSG00000206530.4,ENSG00000204117.1,CATG00000013234.1,CATG00000060894.1,ENSG00000166689.10,CATG00000078736.1,CATG00000047339.1,CATG00000074958.1,ENSG00000100242.11,ENSG00000213523.5,ENSG00000168769.8,ENSG00000174562.9,ENSG00000167749.7,CATG00000066038.1,CATG00000085288.1,ENSG00000204961.5,ENSG00000049656.9,ENSG00000258366.3,ENSG00000205356.5,ENSG00000234753.1,ENSG00000197376.2,ENSG00000108753.8,ENSG00000165025.10,ENSG00000148660.16,ENSG00000272715.1,ENSG00000239608.1,ENSG00000141252.15,ENSG00000259998.1,ENSG00000243509.4,ENSG00000212993.3,ENSG00000131738.5,ENSG00000100294.8,ENSG00000135111.10,CATG00000065281.1,ENSG00000164853.8,ENSG00000162944.6,ENSG00000007952.13,CATG00000049225.1,CATG00000043859.1,ENSG00000228274.3,ENSG00000267107.2,ENSG00000197479.4,ENSG00000115541.6,ENSG00000099204.14,CATG00000023255.1,ENSG00000248714.2,ENSG00000235879.1,ENSG00000173406.11,CATG00000032558.1,ENSG00000163346.12,ENSG00000142515.10,ENSG00000272933.1,ENSG00000198477.3,ENSG00000137166.10,CATG00000108997.1,CATG00000084730.1,ENSG00000215704.5,CATG00000054839.1,ENSG00000144381.12,CATG00000024189.1,ENSG00000226755.2,ENSG00000158711.9,ENSG00000204584.1,ENSG00000270361.1,CATG00000081048.1,CATG00000090881.1,ENSG00000272741.1,ENSG00000026036.16,ENSG00000235848.2,CATG00000062111.1,CATG00000057682.1,CATG00000002264.1,ENSG00000226648.1,CATG00000057855.1,ENSG00000153294.7,ENSG00000184949.11,CATG00000035290.1,ENSG00000197457.5,ENSG00000258867.1,ENSG00000006607.9,CATG00000054732.1,ENSG00000068724.11,ENSG00000087338.4,ENSG00000120314.14,ENSG00000146477.4,ENSG00000168763.11,ENSG00000239453.1,ENSG00000106991.9,ENSG00000177311.6,CATG00000114863.1,CATG00000017742.1,CATG00000045523.1,CATG00000025223.1,CATG00000010343.1,ENSG00000182185.14,ENSG00000257735.1,ENSG00000163110.10,ENSG00000086065.9,CATG00000049364.1,ENSG00000042813.3,CATG00000008101.1,ENSG00000253438.2,ENSG00000166960.12,ENSG00000164715.5,ENSG00000168906.8,ENSG00000148773.8,CATG00000063775.1,ENSG00000163344.5,CATG00000105389.1,ENSG00000213291.3,ENSG00000091490.6,ENSG00000184292.5,CATG00000055463.1,ENSG00000261202.1,ENSG00000118640.6,CATG00000046159.1,CATG00000085376.1,ENSG00000123636.13,ENSG00000119685.15,CATG00000115023.1,ENSG00000167751.8,ENSG00000104537.12,CATG00000074959.1,ENSG00000108010.7,ENSG00000253768.1,CATG00000114104.1,CATG00000057669.1,CATG00000069911.1,ENSG00000030066.9,ENSG00000204970.5,ENSG00000012779.6,CATG00000090511.1,ENSG00000110092.3,ENSG00000176087.10,ENSG00000272070.1,CATG00000093100.1,CATG00000012005.1,ENSG00000151461.15,ENSG00000256463.4,ENSG00000197114.7,ENSG00000162129.8,ENSG00000154743.13,ENSG00000270757.1,ENSG00000132793.7,ENSG00000271427.1,ENSG00000243056.1,ENSG00000128298.12,CATG00000098972.1,ENSG00000132394.6,CATG00000085291.1,ENSG00000100201.14,ENSG00000141013.10,ENSG00000243587.6,ENSG00000235202.1,ENSG00000221818.4,CATG00000095147.1,ENSG00000081853.13,ENSG00000103888.11,ENSG00000237840.2,ENSG00000168385.13,CATG00000104027.1,CATG00000052050.1,ENSG00000077235.13,CATG00000118069.1,ENSG00000233017.1,ENSG00000264564.1,ENSG00000206072.8,ENSG00000170927.10,CATG00000068896.1,ENSG00000162004.12,ENSG00000142615.7,ENSG00000137547.4,ENSG00000115694.10,ENSG00000183317.12,ENSG00000118690.8,ENSG00000236653.1,ENSG00000143869.5,ENSG00000114988.7,ENSG00000091409.10,CATG00000008994.1,ENSG00000100221.6,ENSG00000019995.6,ENSG00000103995.9,ENSG00000163545.7,ENSG00000153253.11,CATG00000102420.1,ENSG00000228599.1,ENSG00000226878.1,ENSG00000168374.6,ENSG00000188655.6,ENSG00000121104.3,CATG00000060892.1,CATG00000023809.1,CATG00000019800.1,ENSG00000198900.5,ENSG00000176358.11,ENSG00000167434.5,ENSG00000120162.9,CATG00000066312.1,CATG00000001057.1,ENSG00000072840.8,ENSG00000170382.7,ENSG00000080546.9,ENSG00000225205.1,ENSG00000136603.9,ENSG00000213189.4,ENSG00000167695.10,ENSG00000145681.6,CATG00000033913.1,ENSG00000138294.9,ENSG00000092931.7,ENSG00000225526.4,ENSG00000146007.6,ENSG00000115183.9,ENSG00000249637.1,ENSG00000204642.9,ENSG00000198691.7,ENSG00000232044.4,ENSG00000070193.4,ENSG00000132669.8,ENSG00000163820.10,ENSG00000165458.9,CATG00000064748.1,ENSG00000224722.3,ENSG00000133056.9,ENSG00000124491.11,CATG00000001203.1,ENSG00000186007.5,ENSG00000265855.1,ENSG00000166508.13,ENSG00000246228.2,ENSG00000163959.5,ENSG00000226963.1,ENSG00000247626.3,ENSG00000137177.14,ENSG00000115540.10,CATG00000037027.1,CATG00000052161.1,ENSG00000204956.4,ENSG00000258580.1,CATG00000085368.1,ENSG00000115520.4,ENSG00000170421.7,ENSG00000104804.3,ENSG00000175029.12,ENSG00000228962.1,ENSG00000148120.10,CATG00000005569.1,CATG00000064744.1,ENSG00000115677.12,ENSG00000115486.7,ENSG00000100226.11,CATG00000081433.1,ENSG00000107262.12,CATG00000054845.1,ENSG00000079557.3,CATG00000088298.1,ENSG00000073712.9,CATG00000004606.1,CATG00000002414.1,ENSG00000117899.6,ENSG00000133477.12,ENSG00000167680.11,ENSG00000170266.11,ENSG00000100196.6,ENSG00000204969.5,CATG00000053275.1,CATG00000117496.1,ENSG00000167632.10,ENSG00000137502.5,ENSG00000175792.7,CATG00000047215.1,CATG00000008996.1,CATG00000057696.1,CATG00000057756.1,ENSG00000123444.9,ENSG00000253929.1,CATG00000032317.1,ENSG00000138050.10,CATG00000078742.1,ENSG00000131495.4,CATG00000052051.1,CATG00000094822.1,ENSG00000225032.1,ENSG00000004948.9,ENSG00000115504.10,ENSG00000104237.6,ENSG00000167693.12,ENSG00000268485.1,ENSG00000170458.9,ENSG00000103168.12,ENSG00000130584.6,ENSG00000241146.1,ENSG00000148356.9,ENSG00000146530.7,CATG00000095879.1,ENSG00000147481.9,ENSG00000174840.8,ENSG00000248166.1,CATG00000060907.1,ENSG00000265943.1,CATG00000057697.1,ENSG00000115970.14,CATG00000000187.1,CATG00000008626.1,ENSG00000248464.1,ENSG00000168427.7,ENSG00000267748.2,ENSG00000134317.13,CATG00000052158.1,CATG00000105110.1,ENSG00000165462.5,ENSG00000133069.10,ENSG00000254996.1,ENSG00000138111.10,ENSG00000160691.14,CATG00000036054.1,CATG00000012003.1,ENSG00000204963.4,ENSG00000247844.1,ENSG00000137673.4,CATG00000057694.1,CATG00000065636.1,ENSG00000113073.10,ENSG00000255503.1,CATG00000055462.1,ENSG00000134690.6,CATG00000048698.1,ENSG00000168890.9,ENSG00000170820.7,ENSG00000075975.11,ENSG00000254361.1,ENSG00000170866.7,CATG00000055461.1,ENSG00000139209.11,ENSG00000164362.14,CATG00000025706.1,ENSG00000021826.10,ENSG00000198740.4,CATG00000100806.1,ENSG00000106588.6,ENSG00000026297.11,ENSG00000120594.12,ENSG00000267968.1,ENSG00000181038.9,ENSG00000143951.11,CATG00000102471.1,ENSG00000166391.10,ENSG00000100211.6,ENSG00000115507.5,ENSG00000167642.8,ENSG00000251431.1,ENSG00000132792.14,ENSG00000120328.4,ENSG00000119686.5,ENSG00000175003.8,ENSG00000224318.1,ENSG00000196666.3,ENSG00000222019.3,ENSG00000264349.1,ENSG00000174844.10,CATG00000100646.1,CATG00000117970.1,ENSG00000224721.1,ENSG00000115648.9,ENSG00000058262.5,ENSG00000198162.8,ENSG00000174306.17,ENSG00000147894.10,ENSG00000230149.2,ENSG00000115524.11,ENSG00000199059.1,ENSG00000185002.5,CATG00000028359.1,ENSG00000161547.10,ENSG00000196975.10,ENSG00000115896.11,ENSG00000261738.2,CATG00000006003.1,ENSG00000229598.1,ENSG00000239388.4,ENSG00000260785.1,CATG00000028360.1,CATG00000049366.1,CATG00000033899.1,ENSG00000165406.11,ENSG00000150510.11,ENSG00000241956.5,CATG00000060893.1,ENSG00000136877.10,ENSG00000244573.3,ENSG00000167034.9,ENSG00000166507.12,CATG00000074964.1,ENSG00000134247.9,ENSG00000246067.3,ENSG00000229299.2,ENSG00000041982.10,CATG00000063771.1,ENSG00000214922.5,ENSG00000168899.4,ENSG00000163681.10,ENSG00000155846.12,CATG00000019782.1,ENSG00000171206.9,ENSG00000156398.8,ENSG00000173207.8,ENSG00000125514.5,ENSG00000177627.5,ENSG00000086102.14,ENSG00000250007.2,ENSG00000184669.6,ENSG00000118961.10,ENSG00000163126.10,ENSG00000226053.1,ENSG00000147896.3,ENSG00000205277.5,ENSG00000256646.3,ENSG00000237119.1,ENSG00000158158.7,ENSG00000143603.14,ENSG00000224445.2,ENSG00000125520.9,ENSG00000253471.1,ENSG00000239831.1,CATG00000030356.1,CATG00000087617.1,ENSG00000172965.10,CATG00000002256.1,ENSG00000236779.1,ENSG00000273154.1,ENSG00000100290.2,ENSG00000170423.8,ENSG00000164393.4,ENSG00000204740.5,CATG00000032004.1,ENSG00000152430.13,ENSG00000170445.8,CATG00000091305.1,ENSG00000253871.1,ENSG00000253236.1,ENSG00000116922.10,ENSG00000213619.5,ENSG00000167987.6,ENSG00000124181.10,ENSG00000258743.1,ENSG00000113108.13,ENSG00000156006.4,ENSG00000100216.4,ENSG00000138175.8,ENSG00000272259.1,CATG00000095882.1,ENSG00000136235.11,ENSG00000113119.8,CATG00000009000.1,ENSG00000163611.7,ENSG00000203896.5,CATG00000057766.1,ENSG00000013297.6,ENSG00000250751.1,CATG00000116885.1,CATG00000046153.1,ENSG00000164500.6,ENSG00000272916.1,ENSG00000243831.1,ENSG00000153094.17,ENSG00000168754.9,ENSG00000204536.9,ENSG00000259549.1,CATG00000077763.1,ENSG00000161217.7,ENSG00000232790.2,ENSG00000154099.13,ENSG00000155093.13,CATG00000049362.1,CATG00000058667.1,CATG00000063770.1,ENSG00000213104.3,ENSG00000204967.6,CATG00000105112.1,CATG00000103018.1,CATG00000050805.1,ENSG00000113141.11,ENSG00000137834.10,CATG00000109095.1,CATG00000075963.1,CATG00000009007.1,CATG00000064751.1,ENSG00000183137.10,CATG00000039219.1,ENSG00000183117.13,ENSG00000186153.12,ENSG00000228326.1,CATG00000066314.1,CATG00000051173.1,ENSG00000267168.1,ENSG00000109920.8,ENSG00000213337.4,ENSG00000174839.8</t>
  </si>
  <si>
    <t>23269536,18264096,21743057,18264097,22130093,19117981,18073375,23023329,22532847,17401363,19767753,18264098,21602798,24740154,20676098,23376709,17903305,23065704,21743467,24974847,19767754,21467234,23555315,23359319,17401366,23555189,pha002877,24185611,22219177,17603485,23535732,20978177,20932654,20830292,22923026,21160077,pha002878,24919509,23021708,24753544</t>
  </si>
  <si>
    <t>Prostate cancer mortality,Prostate cancer (early onset),Erectile dysfunction and prostate cancer treatment,Prostate-specific antigen levels,Prostate cancer (advanced),Adenoma (male),Selenium resistance in NCI60 cancer cell lines,Prostate cancer and type 2 diabetes,PCA3 expression level,Colorectal cancer vs adenoma controls (males),Erectile dysfunction after radiotherapy for prostate cancer,Colorectal cancer vs. adenoma controls,Prostate-specific antigen,Prostate cancer (gene x gene interaction),Response to radiotherapy in prostate cancer (toxicity),Ratio of free to total prostate-specific antigen,Prostate cancer,Prostate cancer(aggressive),Urinary symptoms in response to radiotherapy in prostate cancer,Breast cancer and prostate cancer</t>
  </si>
  <si>
    <t>DOID:10334</t>
  </si>
  <si>
    <t>craniofacial abnormality</t>
  </si>
  <si>
    <t>rs34347438,rs10843125,rs10164502,rs10904847,rs10883967,rs2832437,rs76761568,rs76739530,rs7298652,rs3012486,rs12614482,rs7250189,rs77021467,rs12710731,rs61565615,rs4791008,rs56318627,rs7924229,rs116257812,rs112830203,rs17801442,rs75342997,rs10932947,rs4848667,rs74568403,rs7638608,rs10162552,rs78610369,rs10146943,rs2274272,rs113314894,rs3012487,rs7310135,rs73905787,rs6785990,rs112072844,rs13010895,rs7907367,rs76413332,rs805694,rs6140707,rs77478035,rs11049464,rs753900,rs4848661,rs12620338,rs4481068,rs13186555,rs12481911,rs76997592,rs74940995,rs8003961,rs7704929,rs13393468,rs1008591,rs79434472,rs3886935,rs12612538,rs4832658,rs56358335,rs7801112,rs159801,rs4319933,rs60166972,rs113988581,rs17128275,rs11049428,rs34973112,rs76519094,rs75881457,rs526269,rs894776,rs117109421,rs7638710,rs17801436,rs4700424,rs10883978,rs2075598,rs80138865,rs159828,rs113033175,rs6487671,rs1946327,rs4287773,rs11746049,rs11049418,rs7628370,rs112508138,rs7138173,rs58737648,rs2034130,rs2121435,rs11049439,rs77672797,rs12996969,rs3012485,rs13385292,rs78088921,rs8009718,rs9977828,rs10175579,rs115109406,rs7154368,rs6487669,rs13387980,rs79306172,rs75317035,rs8009244,rs4920011,rs2017924,rs79408362,rs6968367,rs1478334,rs9841688,rs4625911,rs894777,rs2186705,rs1969927,rs79554957,rs10904855,rs11888576,rs10144326,rs35207525,rs584082,rs11049441,rs300660,rs7307078,rs41299199,rs4148974,rs10485860,rs12372059,rs11568536,rs78589204,rs2340930,rs2832436,rs13074933,rs112885781,rs4633993,rs11049415,rs77262603,rs11049405,rs117176738,rs4303719,rs74324636,rs4485237,rs11049440,rs1862091,rs460128,rs77822860,rs77976030,rs11191946,rs13003395,rs4573721,rs7606088,rs3914238,rs6056119,rs75220705,rs10883986,rs4803910,rs73905790,rs59334910,rs114014870,rs73905782,rs11049438,rs12765998,rs717463,rs7141563,rs17675052,rs6435346,rs11747263,rs17672376,rs55726252,rs11070784,rs12907450,rs13322072,rs4848664,rs55849728,rs111804033,rs7927762,rs75641602,rs7979050,rs7630170,rs2079936,rs2179477,rs57750925,rs76104714,rs74550269,rs1430049,rs946058,rs34525222,rs7256780,rs17673930,rs74050937,rs1860655,rs72717745,rs77590387,rs77247150,rs1747676,rs12613096,rs11049361,rs79485449,rs10843124,rs80226907,rs61734233,rs11049478,rs464625,rs12151292,rs76074907,rs75999922,rs647037,rs17645290,rs13432147,rs61594056,rs4581900,rs11049416,rs12829273,rs116406109,rs2240926,rs79486031,rs112900863,rs6740620,rs12591094,rs2677509,rs80147881,rs7155936,rs1801231,rs13379158,rs4637115,rs58998389,rs6794518,rs10843139,rs78733901,rs79109213,rs3012492,rs78837103,rs12779591,rs2156317,rs4625912,rs77604075,rs6740601,rs11049472,rs12468063,rs1524082,rs4240234,rs4848669,rs59700273,rs7311059,rs73905783,rs17660300,rs963767,rs12372073,rs12151352,rs10822055,rs7552,rs8010853,rs7794939,rs7571487,rs10172734,rs11049384,rs2274107,rs4240233,rs78790560,rs79740169,rs1887276,rs6785895,rs10883966,rs6462564,rs73905785,rs11049447,rs56192604,rs28458813,rs118083722,rs9831673,rs60960895,rs11191933,rs115659015,rs72717752,rs7157585,rs2932894,rs13385738,rs4832652,rs4625910,rs117960693,rs4848666,rs17128230,rs11844443,rs79816457,rs4554927,rs12971702,rs112645491,rs6719286,rs1019212,rs7908452,rs77895518,rs79908604,rs12997119,rs1015092,rs7306838,rs7420788,rs116538864,rs1939699,rs7147666,rs1886784,rs1549726,rs15653,rs4675638,rs75410433,rs935215,rs4764977,rs117874454,rs7974979,rs4488663,rs6733810,rs55807207,rs8025363,rs11049420,rs78893190,rs1019213,rs9971100,rs11845848,rs78926712,rs7160411,rs4147788,rs74050932,rs11049385,rs12481746,rs28593056,rs12372372,rs73905779,rs76225411,rs11049448,rs77157289,rs9861542,rs6729613,rs112672921,rs5007483,rs4848660,rs113773209,rs58081677,rs13426821,rs11677443,rs11049403,rs3131562,rs8013528,rs118044538,rs111965728,rs1862088,rs7573656,rs78560304,rs6743040,rs3088224,rs3098180,rs9841458,rs74480665,rs958118,rs11880853,rs10777211,rs4842693,rs77790976,rs10130894,rs7970711,rs114832448,rs463183,rs4848663,rs2286805,rs13004504,rs73905784,rs73905780,rs10904854,rs10883980,rs10883979,rs7349266,rs76072059,rs2084234,rs11049402,rs12482137,rs17742621,rs12917238,rs1246060,rs115212380,rs3828294,rs28787988,rs4803909,rs2932891,rs12984840,rs11049387,rs2274101,rs76605795,rs7303930,rs10883963,rs7617069,rs12626216,rs75574803,rs2286804,rs11743702,rs7965999,rs13175381,rs12983861,rs17672950,rs17740413,rs6414599,rs11681136,rs2034127,rs13432231,rs7591658,rs2942356,rs113379416,rs1801229,rs57196783,rs78962984,rs11049446,rs8010791,rs6462534,rs113080764,rs12306800,rs115172688,rs1001609,rs10507116,rs4848668,rs17128262,rs7608778,rs4610058,rs7959071,rs112293280,rs77721860,rs17030143,rs894883,rs117376143,rs61920245,rs35438183,rs12617878,rs13379398,rs935216,rs3012493,rs76113365,rs76424283,rs61752593,rs61662514,rs7563089,rs9647668,rs77904849,rs11110371,rs4920003,rs1478335,rs34637056,rs10843140,rs2078017,rs35673179,rs10219470,rs7139279,rs10182313,rs112231368,rs35070799,rs1801234,rs117946406,rs9323280,rs895545,rs6741506,rs11689760,rs3012491,rs963766,rs74801332,rs4240231,rs7966278,rs7644051,rs2253940,rs3012488,rs11110370,rs11680138,rs11049409,rs112815650,rs80089534,rs2034132,rs73346474,rs114664794,rs7966317,rs7897704,rs12442900,rs111710593,rs80148613,rs4611646,rs117189454,rs7961407,rs2286803,rs76424323,rs4832654,rs78033747,rs4147789,rs1747677,rs895546,rs79864358,rs2243855,rs17128434,rs9980902,rs2061758,rs12368602,rs8007038,rs76264591,rs62122693,rs112159172,rs61416942,rs11591291,rs76480089,rs6778219,rs1457996,rs112116674,rs7911229,rs11049386,rs2088969,rs7566781,rs11105466,rs3012489,rs1883549,rs159829,rs113591677,rs8017821,rs7158989,rs10270404,rs4832655,rs10134983,rs11191942,rs78040821,rs11568537,rs61920243,rs11110369,rs28479499,rs11844441,rs112826204,rs12366932,rs79759423,rs11049410,rs11049417,rs74050921,rs4053148,rs78572718,rs74382149,rs78848050,rs8012397,rs11049445,rs4855096,rs11049401,rs935217,rs114785311,rs75117746,rs4240232,rs62359237,rs11049471,rs463498,rs75068943,rs115310731,rs4848662,rs79245005,rs13387979,rs636555,rs61920228,rs2034129,rs3012477,rs7967828,rs79907117,rs12984069,rs11740126,rs74570264,rs10168963,rs62111781,rs117343607,rs7117635,rs7372490,rs60715972,rs114481436,rs71527468,rs76977612,rs80264061,rs1551986,rs6716757,rs76790102,rs10171967,rs76187513,rs11191947,rs12711535,rs888620,rs9817167,rs6883938,rs77977490,rs10139912,rs4717015,rs72823965,rs77634916,rs11191941,rs4848665,rs78497231,rs2356587,rs11049369,rs28661252,rs4803908,rs6086580,rs112349258,rs4832653,rs116374309,rs7965082,rs35811428,rs72717751,rs79196946,rs12912348,rs9883607,rs6039272,rs8134583,rs7159490,rs2166563,rs3098172,rs4263114,rs34575630,rs12367188,rs11049414,rs113716510,rs7566780,rs74689872,rs11049437,rs74689820,rs76477842,rs9758723,rs4832656,rs74749187,rs7913144,rs10263906,rs13175459,rs11049444,rs1005381,rs34290907,rs76888310,rs11049465,rs2327089,rs74621685,rs12439719,rs466182,rs11604811,rs34023582,rs11739353,rs11105474,rs78702540,rs73905789,rs12146881,rs10498475,rs115731228,rs74050928,rs2271464,rs7148663,rs74050975,rs10219040,rs77240767,rs74788661,rs11122837,rs6790272,rs10498474,rs6573008,rs9287953,rs75031745,rs7898138,rs4507108,rs3012490,rs75539435,rs9977159,rs406327,rs6056066,rs12711536,rs12948260,rs11049443,rs4717014,rs6758077,rs74655491,rs11191910,rs77629082,rs113289681,rs10226642,rs11191909,rs78435477,rs7816288,rs75336057,rs7974904,rs35082180,rs1922085,rs11191960,rs11191931,rs17671923,rs11254293,rs10140881,rs10860590,rs112648884,rs2274271,rs10171766,rs11683100,rs11519332,rs11125,rs78200999,rs12050594,rs12260034,rs2034128,rs1551987,rs805722,rs17741681,rs10858947,rs3012494,rs11049442,rs17769201,rs4832657,rs79740990,rs62203524,rs11110372,rs2341909,rs73905788,rs112208515,rs34378873,rs17128370,rs6752432,rs11110366,rs805693,rs76755122,rs7153322,rs17645209,rs1478336,rs75434949,rs17741825,rs11049476,rs11513467,rs4441472,rs75285274,rs4816083,rs952242,rs13226987,rs11203166,rs13156637,rs77450776,rs57834162,rs10480120,rs7974701,rs3731858,rs6743149,rs74990556,rs9879264,rs1939713,rs2839603,rs397723,rs10786785,rs4848134,rs4422162,rs7570487</t>
  </si>
  <si>
    <t>ENSG00000269637.1,ENSG00000185532.10,CATG00000094785.1,ENSG00000197748.8,ENSG00000156384.10,CATG00000019062.1,ENSG00000224271.1,CATG00000064804.1,ENSG00000166748.8,CATG00000019064.1,ENSG00000269707.1,ENSG00000178974.5,CATG00000060957.1,ENSG00000149972.6,ENSG00000259564.1,ENSG00000258413.1,ENSG00000178722.8,CATG00000011600.1,ENSG00000160193.7,ENSG00000074047.16,CATG00000034321.1,ENSG00000243903.1,ENSG00000126775.8,CATG00000021193.1,CATG00000094784.1,ENSG00000131981.11,CATG00000055146.1,ENSG00000138592.9,ENSG00000138400.8,ENSG00000271180.1,ENSG00000170236.10,ENSG00000233056.1,ENSG00000268621.1,CATG00000025802.1,CATG00000045514.1,ENSG00000257194.2,ENSG00000204866.4,CATG00000015154.1,CATG00000118087.1,CATG00000019058.1,ENSG00000186635.10,ENSG00000253551.1,CATG00000009873.1,ENSG00000213165.2,CATG00000034464.1,ENSG00000247934.3,ENSG00000179520.6,ENSG00000248529.1,CATG00000053591.1,CATG00000045631.1,ENSG00000136522.9,ENSG00000146555.14,ENSG00000259318.1,ENSG00000239686.1,ENSG00000129003.11,CATG00000080380.1,ENSG00000135903.14,CATG00000044042.1,CATG00000047734.1,ENSG00000123106.6,ENSG00000126787.8,ENSG00000136518.12,ENSG00000107611.10,ENSG00000174680.5,CATG00000009874.1,ENSG00000182621.12,CATG00000021190.1,ENSG00000188293.5,ENSG00000197872.7,CATG00000053593.1,ENSG00000118246.9,ENSG00000124243.13,ENSG00000101096.15,ENSG00000160194.13,CATG00000046779.1,CATG00000000702.1,ENSG00000198535.5,ENSG00000258469.1,ENSG00000065618.12,CATG00000021195.1,CATG00000000703.1,CATG00000019065.1,ENSG00000186642.11,CATG00000021187.1,ENSG00000136521.8,CATG00000116315.1,ENSG00000258216.1</t>
  </si>
  <si>
    <t>23028347,22341974</t>
  </si>
  <si>
    <t>Facial morphology</t>
  </si>
  <si>
    <t>DOID:104</t>
  </si>
  <si>
    <t>bacterial infectious disease</t>
  </si>
  <si>
    <t>A disease by infectious agent that results_in infection, has_material_basis_in Bacteria.</t>
  </si>
  <si>
    <t>rs6002000,rs73171007,rs2159501,rs5758018,rs1019180,rs13249197,rs4140512,rs11766341,rs2413624,rs17002067,rs12158399,rs17172685,rs10480164,rs8141330,rs12531618,rs55746155,rs11766312,rs6991688,rs6001990,rs7795499,rs13274775,rs55916800,rs5758008,rs17513961,rs6462817,rs62500432,rs7284768,rs5995886,rs17002069,rs56169543,rs56051217,rs733999,rs1860522,rs7292804,rs13273073,rs73171013,rs73169098,rs55775429,rs56203629,rs13265208,rs6462818,rs9611367,rs4723738,rs7788819,rs6975531,rs5995890,rs133055,rs133050,rs7293100,rs8142396,rs133056</t>
  </si>
  <si>
    <t>ENSG00000180053.6,CATG00000058685.1,ENSG00000196588.10,ENSG00000010270.9,ENSG00000237760.1,CATG00000091979.1,CATG00000057773.1,CATG00000058678.1,ENSG00000128285.4,CATG00000058672.1</t>
  </si>
  <si>
    <t>Treatment response for severe sepsis</t>
  </si>
  <si>
    <t>DOID:1040</t>
  </si>
  <si>
    <t>chronic lymphocytic leukemia</t>
  </si>
  <si>
    <t>A lymphoblastic leukemia characterized by over production of B-cells and their accumulation in bone marrow and blood.</t>
  </si>
  <si>
    <t>rs10188318,rs115767459,rs374934,rs4802322,rs112808533,rs305089,rs9273072,rs60286362,rs2292982,rs2141595,rs11679356,rs535777,rs72738631,rs9272341,rs60368538,rs9272423,rs13426326,rs2521269,rs4778686,rs9273060,rs27996,rs11635624,rs1594511,rs9272683,rs66852389,rs9273047,rs9272582,rs369801,rs10202244,rs4403119,rs9272626,rs114488097,rs940136,rs12775232,rs9272668,rs10281582,rs1861444,rs12123828,rs114503402,rs10461079,rs9272657,rs13410628,rs727505,rs3748697,rs3752986,rs116474693,rs12916980,rs757978,rs7563873,rs61373424,rs3795521,rs7677491,rs34805055,rs6858698,rs7590080,rs10936601,rs11632023,rs1367841,rs2631758,rs2255501,rs7633750,rs2466030,rs6858542,rs56313563,rs9822885,rs28693552,rs11638872,rs66513837,rs388355,rs3772190,rs10201872,rs1554005,rs56374620,rs115966838,rs305093,rs9272499,rs7910435,rs4142481,rs2688224,rs11072110,rs6742641,rs4142718,rs9273015,rs56199698,rs1864699,rs9271401,rs9272585,rs116135227,rs2651837,rs305073,rs9272535,rs3732276,rs59104589,rs62407566,rs116072878,rs7163544,rs3759843,rs9272558,rs116343613,rs1880024,rs1259183,rs2236256,rs2099259,rs9272616,rs116704769,rs9272685,rs9271412,rs1365171,rs937614,rs2688231,rs7790856,rs2177327,rs10166621,rs9272674,rs114684193,rs9860874,rs335523,rs9271410,rs3786708,rs7625734,rs1679013,rs9273037,rs115651656,rs2074020,rs11671189,rs9271437,rs2241842,rs2466031,rs116572519,rs11686159,rs12696304,rs2041840,rs9273227,rs466502,rs11071246,rs7180567,rs2160393,rs7621631,rs12595366,rs10400906,rs9273016,rs9391997,rs2456447,rs11855735,rs381949,rs370348,rs62405895,rs28374463,rs115703154,rs7585107,rs28626343,rs9273055,rs305080,rs391525,rs116426410,rs3770744,rs9272464,rs11083846,rs2651838,rs9272954,rs460073,rs13426106,rs113736220,rs78998985,rs76041705,rs114590821,rs115447844,rs12800998,rs9273363,rs9271538,rs1020700,rs34329027,rs1501467,rs112037939,rs10936599,rs11097970,rs116770912,rs72508425,rs7743445,rs10504154,rs7096473,rs1383748,rs3789061,rs1064994,rs9272667,rs11631963,rs12694997,rs79663413,rs1054873,rs452932,rs28728448,rs113742126,rs115048812,rs13409250,rs305091,rs2521268,rs2124599,rs2249965,rs76516493,rs77551289,rs8086644,rs10246424,rs9272559,rs31484,rs7601738,rs4977776,rs11072113,rs4777177,rs115002464,rs9271402,rs3103067,rs1087837,rs2001874,rs913043,rs9272311,rs2631745,rs1029411,rs1604344,rs11681497,rs305094,rs12630450,rs305074,rs10230610,rs7557418,rs76361685,rs1145172,rs4987856,rs1324551,rs34123564,rs9272536,rs9272352,rs9272677,rs2862830,rs13011791,rs10498246,rs2688223,rs3781202,rs3821383,rs982764,rs210134,rs3759842,rs3824730,rs4302219,rs465498,rs34805914,rs4776469,rs7570017,rs1357481,rs448989,rs34855578,rs746675,rs16976734,rs1281937,rs9272446,rs13270667,rs34186444,rs2074019,rs2430494,rs116370618,rs9272624,rs3950296,rs1837368,rs11693230,rs2456458,rs11638060,rs9272686,rs4670678,rs9273164,rs16980701,rs115347165,rs35923643,rs9271545,rs9272649,rs56387611,rs4777179,rs2862832,rs735665,rs2688243,rs9272462,rs9273041,rs872071,rs459961,rs2031612,rs11680329,rs77869737,rs72738615,rs72660461,rs9272714,rs734094,rs116105527,rs4779053,rs11679955,rs74938462,rs1880023,rs73116320,rs452384,rs28638102,rs9827710,rs2540973,rs10069690,rs3848113,rs9989735,rs4987855,rs2688222,rs9272659,rs11688943,rs12611683,rs115982876,rs13422793,rs10189015,rs27069,rs4632643,rs9479767,rs2074023,rs9272445,rs9811216,rs1571019,rs3103070,rs62134790,rs2862833,rs9271524,rs417844,rs114913832,rs10178975,rs13018977,rs6603033,rs13026988,rs2110964,rs9270493,rs12276847,rs539846,rs380286,rs2251795,rs11689496,rs2286175,rs116643693,rs2631768,rs1920120,rs11071253,rs1059920,rs79554105,rs2688233,rs4779039,rs115818511,rs7911226,rs402710,rs9272580,rs4987845,rs9272315,rs115878318,rs115656411,rs7167880,rs9272676,rs115559593,rs111529210,rs10162807,rs8057456,rs1468063,rs940133,rs62134788,rs1021954,rs9866776,rs62134833,rs9272450,rs62134835,rs9271550,rs9272308,rs78451334,rs9271633,rs11711621,rs111986123,rs56952027,rs305092,rs2466027,rs456366,rs335527,rs72941317,rs9272577,rs2466024,rs16976719,rs11681267,rs113290790,rs7577824,rs2923166,rs13279206,rs73116332,rs3103099,rs7182403,rs35614125,rs115146228,rs10887878,rs9272591,rs10936600,rs1715919,rs1837367,rs9272419,rs2074018,rs1810763,rs79925720,rs9272610,rs12224967,rs72742652,rs1977389,rs6826742,rs116708952,rs75968739,rs114132298,rs17627049,rs115850597,rs7496954,rs9272658,rs12607746,rs897586,rs9273343,rs31490,rs9272603,rs6716753,rs9272340,rs11736916,rs1142323,rs113008958,rs116815131,rs7910660,rs112099108,rs74804551,rs2160395,rs9272615,rs10224463,rs7941928,rs72738638,rs871768,rs10264060,rs3803459,rs3770745,rs2540972,rs35743491,rs462608,rs1468816,rs3770768,rs2456451,rs9658767,rs115907058,rs114998940,rs112833617,rs502771,rs9273012,rs34401800,rs62407565,rs12988792,rs115277375,rs7772162,rs3752985,rs72738620,rs7734992,rs59624055,rs6738805,rs7915235,rs114515261,rs116817785,rs335524,rs1065045,rs115657185,rs10233385,rs6544065,rs62134825,rs7944004,rs7596240,rs9273023,rs16976751,rs2242652,rs3862689,rs2445608,rs9272424,rs111264507,rs28379291,rs6746127,rs115271170,rs9272991,rs2540977,rs7095466,rs1021955,rs3816659,rs72738618,rs9274373,rs13069553,rs9270976,rs9273054,rs6737152,rs7896789,rs6911036,rs9273097,rs9272434,rs7901656,rs2236259,rs12592096,rs6586164,rs67585224,rs1267658,rs3797001,rs33961871,rs2058716,rs56156930,rs11202928,rs73116328,rs114055836,rs115598371,rs7801661,rs9831661,rs7600666,rs4956038,rs9378816,rs10933558,rs1964690,rs9273051,rs2277560,rs457130,rs11022157,rs9272680,rs9273310,rs73114178,rs114434283,rs13013693,rs8043401,rs10177970,rs114038635,rs2466022,rs9273344,rs35084808,rs37011,rs2010758,rs12461666,rs9272589,rs12637184,rs37008,rs421284,rs72709458,rs9272495,rs13006939,rs9272573,rs9273173,rs2714470,rs114664812,rs62134793,rs7289,rs535773,rs112859328,rs421629,rs73116317,rs115905432,rs112476100,rs9271462,rs2456449,rs11687941,rs115019163,rs12712530,rs56216989,rs9272621,rs9272493,rs11674517,rs61399930,rs115051904,rs77260349,rs2234767,rs1029408,rs9271407,rs3796999,rs3103069,rs115055593,rs75590058,rs502055,rs2160391,rs2296603,rs4843321,rs116746389,rs1946410,rs11632745,rs11695244,rs11674695,rs68187092,rs481245,rs9271405,rs10887885,rs2234306,rs9272449,rs448617,rs414965,rs926070,rs438034,rs9272554,rs10078017,rs35102815,rs3789065,rs722560,rs2858864,rs3771577,rs335548,rs2631735,rs2160392,rs9989746,rs41342147,rs59126600,rs387535,rs11629674,rs79772695,rs2041837,rs9272496,rs59196510,rs1267657,rs74942078,rs4696828,rs10162751,rs1050976,rs3903454,rs1426079,rs10148185,rs62407567,rs114595403,rs9272630,rs9271417,rs62018159,rs305090,rs756920,rs11649318,rs2466035,rs10210090,rs417082,rs116049104,rs72738636,rs10209615,rs795793,rs11752179,rs12592130,rs37009,rs7494860,rs9272982,rs940134,rs28445040,rs2445612,rs79999819,rs116399836,rs17158390,rs2631731,rs37010,rs2456453,rs115924479,rs62407564,rs2651829,rs9272781,rs1378902,rs115603804,rs114219102,rs1550586,rs4902232,rs1950005,rs116359373,rs2688235,rs9989899,rs7582746,rs7165125,rs2688219,rs11687481,rs919054,rs401681,rs116148828,rs1065049,rs11670473,rs1044873,rs9273175,rs335547,rs674313,rs112956379,rs2466032,rs116163557,rs13423900,rs9272715,rs10253613,rs9272975,rs10887886,rs9272620,rs2296602,rs1029409,rs115106707,rs1800682,rs56332659,rs7578199,rs11776806,rs9658741,rs9652483,rs9272687,rs66670902,rs9272560,rs3796145,rs7563433,rs3902740,rs73227503,rs9973927,rs116105952,rs783543,rs9274389,rs9272648,rs6793295,rs9274390,rs17676949,rs11668987,rs1064991,rs3789064,rs2688242,rs11637433,rs2631738,rs1047993,rs9272688,rs10192057,rs874144,rs115451105,rs35319025,rs40182,rs2466025,rs9272934,rs2631736,rs9868000,rs9272992,rs1837366,rs4776471,rs31489,rs9271528,rs2521263,rs10933559,rs10831733,rs9273029,rs35405610,rs75119990,rs59601805,rs6708784,rs9322448,rs7676998,rs2074771,rs2241844,rs116108048,rs80085676,rs55683509,rs9273035,rs4987852,rs9272650,rs6743984,rs2466021,rs10887883,rs115937692,rs7556786,rs9272440,rs1881966,rs73116319,rs116297990,rs3103071,rs35008063,rs114105834,rs62405896,rs111943976,rs9272782,rs3819199,rs27070,rs764014,rs9273019,rs9658769,rs3214004,rs9272655,rs116103378,rs2466028,rs9272784,rs9658742,rs8243,rs13280807,rs9652482,rs11071245,rs11202931,rs2278355,rs71430328,rs4930079,rs9272329,rs9271619,rs113457344,rs28667458,rs2296601,rs34227388,rs13385151,rs11633829,rs7181030,rs113034033,rs2870966,rs1920123,rs7593932,rs10220831,rs783521,rs6711704,rs6436922,rs4975616,rs444971,rs9271392,rs617058,rs9273217,rs455433,rs2465488,rs111888138,rs9271424,rs2521267,rs1473581,rs6854803,rs113395735,rs9271626,rs1029410,rs116333316,rs4779041,rs1029406,rs3789068,rs467095,rs17246404,rs10198539,rs759461,rs113642651,rs9272465,rs6845969,rs36011793,rs9876206,rs11124575,rs7593638,rs2292980,rs1317082,rs376776,rs9272672,rs67084428,rs9272354,rs74935648,rs390110,rs335546,rs7602904,rs2445610,rs9272631,rs2236258,rs12593569,rs2239532,rs9273039,rs9272646,rs6952721,rs10205490,rs9273018,rs210142,rs7004273,rs12111865,rs116150265,rs8088707,rs7182364,rs116427798,rs377293,rs73116340,rs9273011,rs35477346,rs9272394,rs2372888,rs435043,rs116572691,rs17453555,rs35993967,rs2456461,rs62405926,rs6726915,rs2631740,rs76454978,rs9272532,rs9271541,rs10788628,rs9272314,rs7257942,rs117579506,rs116516410,rs9273145,rs35371323,rs9272612,rs11684403,rs9271526,rs1920122,rs12775501,rs116658014,rs111483859,rs1821968,rs78396656,rs7791430,rs7171180,rs34882686,rs72742667,rs2284189,rs116792440,rs12121403,rs1145173,rs79586391,rs7590653,rs7795943,rs2372990,rs9273028,rs871363,rs13178866,rs78564544,rs2631746,rs874145,rs6586163,rs9272807,rs10244817,rs9272623,rs4975615,rs2293607,rs7597299,rs4930078,rs2631754,rs2386227,rs9272783,rs2456448,rs1360136,rs9272418,rs77602785,rs2521265,rs6730503,rs114682654,rs9989835,rs35857956,rs2296600,rs9272421,rs115354686,rs13384787,rs1029407,rs1997392,rs783520,rs116791034,rs7504604,rs68007199,rs9273126,rs115902733,rs1050979,rs17676919,rs6902403,rs2456455,rs9272682,rs9271439,rs1168980,rs3103072,rs9272448,rs4777190,rs2456452,rs10153800,rs111304709,rs4779044,rs116139966,rs72742619,rs66526112,rs803688,rs77484723,rs116152465,rs62407569,rs3740286,rs7423615,rs7910825,rs113817777,rs2241841,rs1867089,rs72738616,rs9270870,rs9271627,rs305077,rs10887882,rs2447853,rs2052702,rs9272665</t>
  </si>
  <si>
    <t>ENSG00000055332.12,ENSG00000168385.13,ENSG00000145349.12,CATG00000083579.1,ENSG00000240344.4,ENSG00000232021.2,CATG00000083575.1,ENSG00000100916.9,ENSG00000196735.7,ENSG00000185404.12,ENSG00000105281.8,ENSG00000171791.10,ENSG00000205959.3,ENSG00000006607.9,ENSG00000137265.10,ENSG00000153093.14,ENSG00000107796.8,CATG00000023105.1,ENSG00000179344.12,ENSG00000173889.11,ENSG00000270141.2,CATG00000047339.1,CATG00000052158.1,CATG00000088077.1,CATG00000028180.1,ENSG00000171757.11,ENSG00000115677.12,CATG00000097034.1,ENSG00000023171.10,CATG00000023443.1,ENSG00000170775.2,ENSG00000085274.11,CATG00000083577.1,ENSG00000115694.10,ENSG00000146205.9,ENSG00000087008.11,ENSG00000135899.12,CATG00000104986.1,CATG00000083624.1,CATG00000023444.1,ENSG00000247844.1,ENSG00000269889.1,CATG00000088072.1,ENSG00000049656.9,CATG00000093823.1,ENSG00000253438.2,ENSG00000224897.2,ENSG00000204296.7,ENSG00000238184.1,ENSG00000128513.10,CATG00000087083.1,CATG00000073375.1,CATG00000074964.1,ENSG00000104081.9,ENSG00000218739.5,ENSG00000156970.8,ENSG00000138134.7,ENSG00000261333.2,ENSG00000115825.5,ENSG00000115816.9,ENSG00000103723.8,ENSG00000026103.15,ENSG00000003509.11,ENSG00000239219.2,CATG00000088075.1,CATG00000069822.1,ENSG00000105287.8,ENSG00000079263.14,CATG00000048115.1,ENSG00000153094.17,ENSG00000259641.1,ENSG00000164362.14,CATG00000036331.1,CATG00000066791.1,ENSG00000181027.6,ENSG00000131149.13,ENSG00000184378.2,ENSG00000236921.1,CATG00000036242.1,CATG00000083570.1,ENSG00000154001.9,CATG00000025394.1,ENSG00000237807.3,ENSG00000117724.8,CATG00000083626.1,CATG00000074959.1,CATG00000088073.1,ENSG00000167306.14,CATG00000083574.1,ENSG00000151575.10,ENSG00000214575.5,CATG00000088070.1,ENSG00000110665.7,ENSG00000140968.6,ENSG00000138795.5,CATG00000001365.1,ENSG00000198502.5,CATG00000083622.1,ENSG00000259462.1,ENSG00000229391.3,ENSG00000260836.1,CATG00000088071.1,ENSG00000138587.5,CATG00000023114.1,ENSG00000196126.6,ENSG00000251916.1,ENSG00000074706.9,ENSG00000234840.1,CATG00000047337.1,CATG00000019244.1,ENSG00000090372.10,ENSG00000064201.11,CATG00000047333.1,ENSG00000115828.11,CATG00000087082.1,ENSG00000181827.10,CATG00000083580.1,CATG00000049632.1,CATG00000023109.1,ENSG00000030110.8,CATG00000024991.1,CATG00000025392.1,ENSG00000155275.14,CATG00000022687.1</t>
  </si>
  <si>
    <t>22700719,21131588,24292274,21659360,20062064,23770605,18758461</t>
  </si>
  <si>
    <t>Chronic lymphocytic leukemia,Response to antineoplastic agents</t>
  </si>
  <si>
    <t>DOID:10487</t>
  </si>
  <si>
    <t>Hirschsprung s disease</t>
  </si>
  <si>
    <t>A megacolon that is characterized by a blockage of the large intestine due to improper muscle movement in the bowel.</t>
  </si>
  <si>
    <t>rs2565204,rs57944175,rs7915431,rs116020045,rs9510744,rs1864400,rs715106,rs2505990,rs114665180,rs10899779,rs3795961,rs2742241,rs11596204,rs2505505,rs67518133,rs2435337,rs3004212,rs4684303,rs3750839,rs2505553,rs2257767,rs2919374,rs2505559,rs2505996,rs2435384,rs2774314,rs3026750,rs3802159,rs2505557,rs2505530,rs2435380,rs741968,rs114633183,rs115478952,rs78316666,rs1864402,rs112753528,rs11695930,rs2503864,rs41287996,rs2304713,rs2435378,rs10094655,rs2742239,rs2435382,rs2435354,rs67481060,rs74889050,rs2505993,rs74451800,rs75427407,rs1272142,rs2472740,rs1254962,rs1569897,rs2742243,rs2975504,rs11196791,rs2251674,rs2122256,rs2420247,rs2505508,rs76163658,rs2075912,rs2435381,rs1800861,rs2435355,rs12267460,rs1254968,rs2497718,rs1270015,rs61268333,rs2774336,rs7647560,rs7919610,rs2247528,rs112976896,rs72637869,rs2774338,rs2503848,rs2505514,rs2742244,rs2565201,rs1800858,rs2435377,rs2742235,rs10899780,rs7638651,rs2742237,rs1864404,rs1864395,rs58175190,rs1254963,rs11678061,rs2289358,rs2505991,rs4733128,rs73234136,rs2841892,rs77728439,rs2075910,rs2505999,rs1275510,rs3026727,rs115440520,rs1879317,rs2505995,rs1254959,rs2435366,rs2435353,rs115436845,rs75939373,rs67085467,rs1275508,rs7834206,rs1254961,rs2505556,rs2503841,rs671600,rs2505506,rs115602170,rs76916468,rs73359051,rs2247624,rs2505512,rs3819975,rs2304714,rs2505552,rs1864401,rs77275385,rs11691585,rs2503865,rs732610,rs2505997,rs4733129,rs9421179,rs115426020,rs114867878,rs60845448,rs1254965,rs2082107,rs2293020,rs1864403,rs2475242,rs35874715,rs3764070,rs3802158,rs741763,rs72741287,rs2304678,rs7080341,rs115912452,rs2435352,rs2246676,rs6442644,rs2565203,rs10900297,rs2435341,rs2505992,rs2251029,rs75421319,rs2742234,rs2435385,rs7625233,rs1864399,rs3026766,rs36213229,rs2435376,rs11616461,rs953920,rs67893181,rs17028,rs2497719,rs2483596,rs2774337,rs2742240,rs77297866,rs115090227,rs4733130,rs2774339,rs2278593,rs2435373,rs2503849,rs2505513,rs2503881,rs2483595,rs2914985,rs2742233,rs1059484,rs2145894,rs2256550,rs1254967,rs2435383,rs2565200,rs2289359,rs2565202,rs3004214,rs2472738,rs1254960,rs67357105,rs2304680,rs1864405,rs71539631,rs2183482,rs2774327,rs2505998,rs2503866,rs2435349,rs2483599,rs73137304,rs2420248,rs2503863,rs2075913,rs35800403,rs114749313,rs3802160,rs114244368,rs2435379,rs2774335,rs2742236,rs9510745,rs2115817,rs2505994,rs11197571,rs2497711</t>
  </si>
  <si>
    <t>ENSG00000157168.14,CATG00000117927.1,ENSG00000243660.5,CATG00000098483.1,ENSG00000221957.4,CATG00000059304.1,ENSG00000099204.14,CATG00000059306.1,CATG00000102147.1,ENSG00000084693.11,CATG00000117930.1,CATG00000102148.1,ENSG00000273008.1,ENSG00000228474.1,ENSG00000198915.7,ENSG00000272148.1,ENSG00000167633.12,ENSG00000196793.9,ENSG00000232977.2,ENSG00000138073.9,ENSG00000168243.6,ENSG00000119777.14,CATG00000116524.1,ENSG00000154822.11,CATG00000113348.1,ENSG00000143994.9,CATG00000117940.1,CATG00000109016.1,CATG00000001086.1,ENSG00000186143.6,ENSG00000138162.13,ENSG00000163792.5,ENSG00000165731.13,ENSG00000169826.6</t>
  </si>
  <si>
    <t>Hirschsprung's disease</t>
  </si>
  <si>
    <t>DOID:10533</t>
  </si>
  <si>
    <t>viral pneumonia</t>
  </si>
  <si>
    <t>A pneumonia described as an inflammatory illness of the lung commonly caused by viruses such as influenza virus, parainfluenza, adenovirus, rhinovirus, herpes simplex virus, respiratory syncytial virus, hantavirus, and cytomegalovirus.</t>
  </si>
  <si>
    <t>rs12218227,rs3020285,rs4621673,rs2598372,rs10279206,rs2761303,rs462149,rs11062747,rs2700689,rs7801268,rs17793829,rs17836203,rs887305,rs10848906,rs1544537,rs11187368,rs2761296,rs1323686,rs2797568,rs7073726,rs10848904,rs10848896,rs10882203,rs10744623,rs7294806,rs2797565,rs10848898,rs3795825,rs2336366,rs1544536,rs7134436,rs7358204,rs7138453,rs9788743,rs1323689,rs75370234,rs7894223,rs11062752,rs1861969,rs10848899,rs2761297,rs6978591,rs10882204,rs7316666,rs1323688,rs1235106,rs12305925,rs10278866,rs11062749,rs55787340,rs17720583,rs12534049,rs76100917,rs10848895,rs1323687,rs17170316,rs17836207,rs7358167,rs12538946,rs17170315,rs10882205,rs4766151,rs12535011,rs1494320,rs2336393,rs7297853,rs4766152,rs12538989,rs10774161,rs11187367,rs1494324</t>
  </si>
  <si>
    <t>ENSG00000147316.8,ENSG00000143119.8,CATG00000000468.1,CATG00000071573.1,CATG00000094759.1,ENSG00000213432.2,ENSG00000122507.16,CATG00000116040.1,CATG00000019898.1,ENSG00000236544.1,ENSG00000166748.8,ENSG00000160183.9,ENSG00000130038.5</t>
  </si>
  <si>
    <t>Cytomegalovirus antibody response</t>
  </si>
  <si>
    <t>DOID:10534</t>
  </si>
  <si>
    <t>stomach cancer</t>
  </si>
  <si>
    <t>A gastrointestinal system cancer that is located_in the stomach.</t>
  </si>
  <si>
    <t>rs56310840,rs760136,rs73015011,rs10509670,rs6453133,rs4971089,rs111989435,rs11187899,rs7528419,rs2075569,rs10786161,rs2285950,rs11264341,rs6453131,rs1305062,rs74825688,rs2285943,rs11187897,rs405509,rs10882436,rs5762752,rs56165099,rs55730499,rs9297,rs11045879,rs4971073,rs4421576,rs7897678,rs5744672,rs1531517,rs984976,rs11187900,rs752140,rs6583937,rs157590,rs4276914,rs12217597,rs4822983,rs646776,rs55695203,rs3781264,rs2878417,rs5744680,rs11264343,rs4971100,rs28445596,rs2990246,rs2285947,rs7084988,rs3846663,rs2974930,rs1277930,rs3740360,rs8106922,rs7365544,rs6878990,rs3765524,rs760077,rs11187853,rs2075650,rs12220091,rs11102967,rs4245791,rs7412,rs11264345,rs11187882,rs11187894,rs2075571,rs75409190,rs4149056,rs17109875,rs1807609,rs7085378,rs157584,rs11187864,rs11187851,rs11187844,rs4970837,rs6544713,rs2974929,rs7094783,rs7096037,rs3740359,rs11187870,rs753724,rs11187883,rs4971101,rs2049805,rs3818432,rs11187876,rs5752774,rs11187842,rs1038026,rs79746649,rs4299376,rs115785198,rs12217792,rs11187869,rs6583934,rs7084339,rs1160985,rs17244834,rs5752776,rs1045253,rs12407919,rs6970597,rs497829,rs7100430,rs7100870,rs11264339,rs3781266,rs7092226,rs10882416,rs4420638,rs10509672,rs2066981,rs2285944,rs11187840,rs5752775,rs7099485,rs10229224,rs602633,rs3846662,rs4549504,rs56112907,rs734074,rs11187866,rs12916,rs7096883,rs741780,rs9613667,rs4149067,rs738722,rs583104,rs2990245,rs4072037,rs11558740,rs10882437,rs12411216,rs12740374,rs2285948,rs2878419,rs7733436,rs2075649,rs4971059,rs1547014,rs4803750,rs11187845,rs4390169,rs599839,rs3781265,rs10228845,rs660240,rs1160983,rs11748027,rs10455872,rs2075568,rs9426886,rs62117205,rs1871395,rs67734975,rs2285946,rs7914672,rs56289821,rs3768566,rs10882430,rs12654264,rs4971088,rs4745,rs4704227,rs11187893,rs10882435,rs914615,rs5762753,rs34342646,rs12317268,rs10509671,rs11187877,rs114314935,rs6970985,rs12263737,rs4149080,rs75017201,rs11187901,rs11187881,rs7096678,rs5752773,rs1807042,rs11187837,rs741756,rs2285949,rs10882424,rs2990220,rs611917,rs2070803,rs34404554,rs2078555,rs11187895,rs71352238,rs79193572,rs11264333,rs12781451,rs157585,rs10045497,rs12972970,rs10038095,rs11187850,rs6583935,rs1546818,rs13436857,rs11556505,rs10258022,rs2274223,rs9628662,rs58310495,rs3740365,rs73067080,rs157588,rs34878901,rs11187847,rs6511720,rs3814316,rs12220125,rs12904,rs4971093,rs1033667,rs11187890,rs629301,rs11187852,rs12972156,rs11187863,rs7100626,rs5744696,rs1076556,rs10882422</t>
  </si>
  <si>
    <t>ENSG00000160767.16,CATG00000076300.1,ENSG00000268894.2,ENSG00000198670.7,ENSG00000134222.12,ENSG00000163463.7,CATG00000116071.1,ENSG00000177628.11,ENSG00000130208.5,CATG00000019904.1,CATG00000041150.1,ENSG00000173145.7,ENSG00000130164.7,ENSG00000271748.1,ENSG00000183765.16,ENSG00000169231.9,CATG00000080231.1,ENSG00000127616.13,ENSG00000267282.1,ENSG00000160766.10,ENSG00000105877.13,CATG00000041148.1,ENSG00000247372.2,ENSG00000130202.5,ENSG00000122008.11,ENSG00000273088.1,CATG00000008291.1,CATG00000019981.1,ENSG00000169242.7,ENSG00000138193.10,ENSG00000163462.13,ENSG00000113163.11,ENSG00000143921.6,CATG00000008292.1,ENSG00000069399.8,ENSG00000130204.8,ENSG00000130203.5,ENSG00000185499.12,ENSG00000143126.7,ENSG00000231064.1,CATG00000080230.1,CATG00000041149.1,CATG00000019939.1,ENSG00000134538.2,ENSG00000189045.9,ENSG00000176444.14,ENSG00000113161.11,ENSG00000169241.13,ENSG00000179085.7,ENSG00000173171.10</t>
  </si>
  <si>
    <t>23103227,20729852</t>
  </si>
  <si>
    <t>Esophageal cancer and gastric cancer,Multiple cancers (lung cancer, gastric cancer, and squamous cell carcinoma)</t>
  </si>
  <si>
    <t>DOID:10575</t>
  </si>
  <si>
    <t>calcium metabolism disease</t>
  </si>
  <si>
    <t>rs9821958,rs8065251,rs3812036,rs1057335,rs6715575,rs115794719,rs2950835,rs55797836,rs13081171,rs395188,rs6091826,rs2281212,rs16928960,rs34830005,rs12417389,rs56303024,rs1313566,rs451041,rs4758502,rs2287322,rs4525526,rs1042636,rs3749206,rs4491840,rs9851180,rs80872,rs115064026,rs4678191,rs2800592,rs56380082,rs116663095,rs9507570,rs434114,rs6115097,rs11929034,rs12659266,rs2583422,rs2663882,rs12362615,rs2274132,rs377765,rs2519166,rs12150338,rs739401,rs10833024,rs62090058,rs436580,rs2519163,rs12946666,rs73188402,rs6107024,rs56291736,rs57865159,rs28365795,rs17200894,rs112138211,rs4398255,rs4634051,rs440130,rs13428243,rs12805426,rs751089,rs11024708,rs3847646,rs9859250,rs67931976,rs76019772,rs12789474,rs1801725,rs11921027,rs10051765,rs36215075,rs16928958,rs1803092,rs9811581,rs6939653,rs9844040,rs80871,rs397919,rs79227000,rs7948848,rs2519165,rs73597824,rs4075958,rs2551956,rs10190,rs11553085,rs2281562,rs9511912,rs35716097,rs6924739,rs428726,rs6771201,rs28630628,rs756693,rs4074995,rs12786344,rs16928912,rs9834317,rs515481,rs12574391,rs73186057,rs16925010,rs7594823,rs6107016,rs10832935,rs9507567,rs4790821,rs6759445,rs11746443,rs1077335,rs8077638,rs1317708,rs9343075,rs6727030,rs73190116,rs3749207,rs68007865,rs3759025,rs13432250,rs34853504,rs116797716,rs11918758,rs2551963,rs2663883,rs11905437,rs12491981,rs693687,rs12107092,rs6107049,rs36215078,rs56297224,rs17838788,rs11741640,rs6768471,rs17201246,rs34599286,rs6771095,rs57903761,rs2519162,rs2583426,rs6091824,rs79818758,rs2106229,rs114585867,rs4678174,rs11024759,rs3804590,rs2877602,rs2663881,rs9442952,rs10866705,rs6805448,rs12798150,rs13153019,rs11922857,rs12481037,rs13093602,rs3749208,rs511990,rs7318484,rs9823459,rs1393200,rs6115177,rs2924808,rs112251048,rs116679682,rs3792291,rs7621124,rs6734585,rs67111717,rs12480898,rs2583443,rs2270916,rs413368,rs68053392,rs508314,rs55780469,rs73107411,rs115903243,rs17244452,rs2583424,rs6115115,rs2519164,rs28719935,rs59084937,rs432585,rs16883133,rs1827381,rs2663889,rs2270859,rs16928874,rs751087,rs420127,rs9511908,rs6037190,rs9532958,rs2259383,rs16833168,rs9507571,rs3787080,rs3736720,rs4517958,rs1260333,rs16928838,rs412842,rs13061521,rs59528203,rs2519161,rs8119343,rs34006803,rs7503952,rs2583425,rs2663886,rs4147047,rs3814964,rs9507558,rs73190129,rs73192114,rs2551934,rs55744726,rs10222633,rs28579258,rs16840004,rs115659555,rs77800083,rs2551957,rs6803240,rs10934578,rs1067,rs2583438,rs116725701,rs71476699,rs17194733,rs17194726,rs7775539,rs6115193,rs73109499,rs4706554,rs9823467,rs6107023,rs4815438,rs73192129,rs7502296,rs2237905,rs7319447,rs2270917,rs7212936,rs7638180,rs16987806,rs17266816,rs9873684,rs12806061,rs4678176,rs34767607,rs1260326,rs55781608,rs6115092,rs12805915,rs4531919,rs6556313,rs4485669,rs11901400,rs1260334,rs55792313,rs73188397,rs9511925,rs9343078,rs2274130,rs11078597,rs7328352,rs906851,rs11700297,rs838716,rs4976689,rs6438724,rs2072976,rs12421922,rs438384,rs7272126,rs13061727,rs9507569,rs4741472,rs4809957,rs78659232,rs55793255,rs75603099,rs56118506,rs421196,rs2001006,rs115751829,rs2911711,rs7328609,rs73188394,rs2551960,rs366422,rs12937244,rs55911744,rs79922356,rs874424,rs4758621,rs62195072,rs55776828,rs2071103,rs4976646,rs2663864,rs12944946,rs2221266,rs17194719,rs7332372,rs9874163,rs73192112,rs1468102,rs927652,rs780093,rs12493036,rs2281560,rs74842811,rs6115135,rs4790285,rs114211730,rs9831600,rs35416160,rs76282583,rs66508963,rs62189197,rs6755821,rs59723062,rs9912287,rs3749209,rs16928844,rs12805661,rs76053052,rs6115227,rs36173120,rs9511916,rs912505,rs2296239,rs1045806,rs66638809,rs17267388,rs56902014,rs10455097,rs11078596,rs4989024,rs115489343,rs6791616,rs4413264,rs2281558,rs9507556,rs399565,rs1310,rs2296240,rs754492,rs16928925,rs6438725,rs4976688,rs4976647,rs6050456,rs34173813,rs7935584,rs1570670,rs56251619,rs34962442,rs16833165,rs12802296,rs12635478,rs2663884,rs2551962,rs3764135,rs16928946,rs6115187,rs2070863,rs74726754,rs71329268,rs13428247,rs73190127,rs369461,rs7769064,rs451060,rs33921462,rs6768280,rs3749203,rs2761134,rs13417854,rs55880208,rs2050097,rs3787553,rs105686,rs16928977,rs9507559,rs2055427,rs6091825,rs2663880,rs2239898,rs11924963,rs56235845,rs3976,rs13059402,rs12487598,rs12793371,rs12939051,rs6115130,rs10045,rs12486623,rs6115178,rs8505,rs6115145,rs2279802,rs2663879,rs73101732,rs2583435,rs449164,rs7127342,rs2281561,rs6097810,rs9842752,rs4677957,rs73190130,rs6107025,rs756692,rs4708089,rs6724297,rs9442959,rs10943125,rs4758623,rs12489643,rs115844830,rs114387746,rs11698992,rs12372841,rs7333778,rs62090051,rs6744579,rs2663885,rs13073563,rs927651,rs62090057,rs2583442,rs2663877,rs6712007,rs11135015,rs375579,rs7646147,rs6453696,rs12485716,rs406598,rs6115202,rs67704588,rs3749204,rs73190196,rs34346613,rs9507573,rs11024766,rs11748165,rs4260225,rs1802757,rs36216412,rs6780181,rs9740,rs56290035,rs9511926,rs2296238,rs7125287,rs75213072,rs73192119,rs768882,rs12803828,rs2332179,rs11700338,rs10943126,rs12804412,rs79523291,rs755950,rs449466,rs2663866,rs12797969,rs114859018,rs114119966,rs4473273,rs6788318,rs3749205,rs55779801,rs75300282,rs399467,rs17857107,rs9507561,rs13399784,rs12654812,rs7481584,rs66807280,rs2519167,rs7326697,rs9507572,rs62189199,rs13083990,rs57665068,rs12625357,rs2071110,rs6115142,rs79733381,rs4075959,rs429289,rs17711722,rs2551961,rs412149,rs11603638,rs2274890,rs113564910,rs2296237,rs7323058,rs516443,rs729662,rs62090056,rs12634642,rs114205572,rs1574525,rs9839253,rs6918540,rs56243008,rs7935422,rs1570669,rs55740225,rs4306808</t>
  </si>
  <si>
    <t>ENSG00000240236.1,CATG00000051365.1,ENSG00000197586.8,CATG00000001382.1,CATG00000054538.1,CATG00000001379.1,CATG00000065942.1,ENSG00000167333.8,CATG00000035490.1,ENSG00000114030.8,ENSG00000138496.12,ENSG00000121552.3,ENSG00000196981.2,ENSG00000170191.4,CATG00000046405.1,ENSG00000114023.11,ENSG00000155158.16,ENSG00000019186.5,ENSG00000163406.6,CATG00000046409.1,ENSG00000100997.14,ENSG00000185561.8,ENSG00000259793.1,ENSG00000077044.5,CATG00000004631.1,ENSG00000110619.12,ENSG00000036828.9,ENSG00000173193.9,ENSG00000260661.1,ENSG00000247473.1,ENSG00000163249.5,CATG00000001381.1,ENSG00000102763.11,ENSG00000156535.9,ENSG00000198033.7,CATG00000001378.1,ENSG00000205531.8,CATG00000004472.1,CATG00000032777.1,ENSG00000112232.8,ENSG00000160124.5,CATG00000079410.1,ENSG00000169220.13,CATG00000082160.1,CATG00000054531.1,ENSG00000101004.10,ENSG00000163840.5,ENSG00000186594.8,CATG00000001384.1,CATG00000014509.1,ENSG00000130684.9,ENSG00000163251.3,CATG00000061563.1,ENSG00000213742.2,ENSG00000233438.1,ENSG00000101003.8,CATG00000001377.1,ENSG00000176463.9,ENSG00000169223.10,ENSG00000201616.1,ENSG00000272758.1,ENSG00000167711.9,CATG00000092477.1,ENSG00000131183.6,ENSG00000084734.4,ENSG00000167716.14,ENSG00000100994.7,CATG00000061571.1</t>
  </si>
  <si>
    <t>pha003085,20661308,24068962,20705733</t>
  </si>
  <si>
    <t>Calcium levels</t>
  </si>
  <si>
    <t>DOID:10591</t>
  </si>
  <si>
    <t>pre eclampsia</t>
  </si>
  <si>
    <t>A hypertension occurring during pregnancy characterized by large amounts of protein in the urine (proteinuria) and edema, usually by the last trimester of pregnancy.</t>
  </si>
  <si>
    <t>rs12475854,rs4922161,rs10988944,rs10988932,rs7580254,rs10989030,rs10819718,rs2346414,rs1178627,rs7853561,rs606861,rs1553399,rs6854919,rs17049242,rs4665826,rs1371553,rs687532,rs611979,rs9318469,rs13003074,rs10739793,rs9544460,rs74789551,rs41343448,rs10951078,rs1055187,rs4953397,rs34573741,rs8124775,rs56137757,rs7984926,rs4922159,rs6562983,rs75685382,rs1530628,rs2185468,rs10760722,rs670513,rs6720312,rs10988982,rs56098307,rs2346415,rs6749855,rs17024118,rs13018039,rs892448,rs60142940,rs1597040,rs79624931,rs6748745,rs3791730,rs13008418,rs73491452,rs62454591,rs6739061,rs7982454,rs985578,rs10988957,rs2289021,rs12583159,rs16919015,rs1550382,rs2243834,rs60277994,rs36006825,rs12869227,rs6562991,rs424391,rs7853264,rs624575,rs17027094,rs28763912,rs16873909,rs10819749,rs7985601,rs9309135,rs4665299,rs12003061,rs10819748,rs11842917,rs115150587,rs17490847,rs11699124,rs17490895,rs1962051,rs78277364,rs10989027,rs10511134,rs76634393,rs611960,rs77752041,rs12585476,rs17491153,rs2012022,rs2279720,rs7323733,rs9530631,rs72823859,rs7325942,rs9332419,rs13008445,rs7020150,rs3856396,rs4921711,rs6139884,rs114441151,rs73491475,rs114703480,rs7868632,rs10819726,rs79521608,rs4601325,rs1044499,rs77702584,rs34334183,rs10182857,rs2121698,rs4815879,rs4665809,rs10988979,rs34408900,rs17490756,rs10739792,rs14297,rs77869000,rs75009515,rs7025412,rs11515540,rs13383267,rs57734783,rs7556828,rs7648284,rs17195631,rs2346416,rs985577,rs9832427,rs727839,rs880671,rs7557190,rs1550381,rs6586910,rs13014744,rs1479510,rs11715539,rs11126375,rs7337686,rs6139886,rs13023346,rs2121700,rs2289022,rs10988972,rs4922160,rs6546716,rs6719054,rs10400634,rs12715649,rs11617740,rs4665298,rs73505786,rs10739794,rs16919019,rs2384359,rs7856932,rs75440316,rs1969954,rs6139881,rs4953379,rs28699126,rs2084679,rs7021923,rs6053902,rs2274548,rs79808484,rs12003124,rs8253,rs17412582,rs7565188,rs57875316,rs7598712,rs9788300,rs2384324,rs17412929,rs7858119,rs7328012,rs7853672,rs56840267,rs79043235,rs2274547,rs17490805,rs61701220,rs115160309,rs9318466,rs10883969,rs75426183,rs7589747,rs10503679,rs114098572,rs61607700,rs115810256,rs9318468,rs739622,rs4922175,rs8192614,rs7022208,rs76461998,rs79236354,rs6709595,rs56665981,rs2005365,rs9976946,rs591576,rs55700547,rs6546715,rs41285975,rs7867803,rs7858208,rs6139879,rs10988978,rs7986578,rs17412623,rs114981951,rs6742226,rs2329028,rs1859038,rs6705,rs28522795,rs62454592,rs11572435,rs35272216,rs594171,rs6660579,rs7986138,rs12667261,rs6546780,rs7994657,rs3177055,rs72823845,rs9530626,rs10117638,rs114321078,rs10819746,rs10819741,rs6562994,rs6139882,rs3814045,rs10819725,rs4563285,rs2329029,rs114687641,rs17040322,rs7860660,rs11699020,rs17067242,rs747306,rs2839440,rs55638716,rs7579199,rs4665811,rs115954067,rs73491451,rs77483627,rs896210,rs7602922,rs34854267,rs7011182,rs1553398,rs61342713,rs114421408,rs2433349,rs113633689,rs13002880,rs13008941,rs35413760,rs896209,rs7847149,rs700359,rs10819747,rs55724720,rs11678157,rs7272705,rs73491444,rs6139878,rs116086290,rs79903675,rs7047193,rs13010097,rs4952830,rs7870701,rs62128394,rs35673104,rs115362040,rs7989377,rs6562990</t>
  </si>
  <si>
    <t>ENSG00000166734.14,ENSG00000229400.1,ENSG00000156384.10,ENSG00000268412.1,ENSG00000005812.6,ENSG00000137770.9,ENSG00000237232.3,ENSG00000255274.4,CATG00000109242.1,CATG00000047935.1,ENSG00000255145.1,ENSG00000125872.7,ENSG00000207185.1,ENSG00000159216.14,ENSG00000137731.9,CATG00000017542.1,ENSG00000223561.2,ENSG00000187600.8,CATG00000055979.1,ENSG00000252581.1,ENSG00000088766.7,ENSG00000152936.6,ENSG00000254844.3,ENSG00000253164.1,ENSG00000064835.6,ENSG00000143786.3,ENSG00000005810.13,CATG00000003969.1,ENSG00000177103.9,ENSG00000136874.6,CATG00000015362.1,CATG00000047936.1,ENSG00000264119.1,CATG00000016847.1,ENSG00000110324.5,CATG00000052431.1,ENSG00000231655.1,ENSG00000023318.7,ENSG00000071282.7,ENSG00000149575.5,ENSG00000183722.7,ENSG00000242697.2,ENSG00000228100.1,CATG00000109246.1,ENSG00000163116.5,ENSG00000119509.8,ENSG00000084733.6,CATG00000042679.1,CATG00000054178.1,CATG00000042171.1,ENSG00000135966.8,ENSG00000205181.5,ENSG00000102805.9,CATG00000007149.1,ENSG00000125772.8,ENSG00000264482.1,ENSG00000089195.10,ENSG00000125885.9,ENSG00000018408.10,CATG00000054167.1,CATG00000042166.1,ENSG00000095139.9,ENSG00000196482.12,ENSG00000101311.11,CATG00000054177.1,ENSG00000250565.2,ENSG00000083937.4</t>
  </si>
  <si>
    <t>22432041,23551011,22748001</t>
  </si>
  <si>
    <t>Preeclampsia</t>
  </si>
  <si>
    <t>DOID:10608</t>
  </si>
  <si>
    <t>celiac disease</t>
  </si>
  <si>
    <t>An autoimmune disease of gastrointestinal tract that is caused by a reaction located_in small intestine to gliadin, a prolamin (gluten protein) found in wheat, and similar proteins found in the crops of the tribe Triticeae. The disease is associated with HLA-DQ gene. It has_symptom abdominal pain, has_symptom constipation, has_symptom diarrhea, has_symptom nausea and vomiting, and has_symptom loss of appetite.</t>
  </si>
  <si>
    <t>rs7666367,rs10800756,rs4938572,rs2252662,rs11938795,rs774891,rs2141595,rs45532838,rs897628,rs1468671,rs4648563,rs1815945,rs10910099,rs6734736,rs874621,rs7553528,rs1555790,rs10184978,rs4648888,rs10892283,rs10800755,rs2282861,rs2764840,rs9868056,rs4356268,rs2847297,rs73097731,rs10936601,rs7633750,rs6834379,rs1418600,rs1053862,rs1573895,rs62408237,rs4323544,rs56324422,rs6724322,rs4733605,rs10903117,rs2569018,rs194742,rs41412948,rs6545872,rs10985073,rs2055782,rs605777,rs1014530,rs73406789,rs17029137,rs4836834,rs2765889,rs76549919,rs72773819,rs434816,rs6750020,rs11663253,rs17533699,rs1064248,rs17615336,rs1002658,rs3732170,rs10182034,rs9962964,rs2292627,rs658158,rs9860874,rs7625734,rs62150977,rs13095940,rs72731549,rs12713428,rs2301249,rs4851617,rs1403551,rs62323936,rs253759,rs9391997,rs10183178,rs918738,rs3755268,rs2843403,rs1558627,rs6441962,rs34942362,rs2395818,rs7639425,rs3747093,rs28626343,rs72657048,rs7542123,rs2561476,rs12100841,rs11700858,rs61034654,rs10018130,rs855866,rs1516968,rs13019784,rs12528689,rs529693,rs9975418,rs759382,rs60687045,rs7414934,rs2564097,rs6456149,rs4821116,rs13015714,rs2736353,rs9853223,rs2518553,rs117176996,rs7194978,rs12539741,rs12622458,rs10183971,rs4851018,rs6746271,rs6737668,rs9990458,rs7525903,rs115258758,rs10739580,rs1016349,rs13422089,rs5013920,rs7839341,rs7678898,rs7864019,rs2266959,rs547268,rs12282082,rs7180484,rs441349,rs7232921,rs7421663,rs525977,rs12598646,rs2250788,rs9457259,rs926657,rs13096307,rs11712165,rs33932899,rs6589226,rs3950296,rs778155,rs4851614,rs3752520,rs10193407,rs4818887,rs72664855,rs971290,rs2192758,rs9989749,rs8050084,rs73404463,rs11734090,rs4671207,rs28157,rs670671,rs2187893,rs6728441,rs7149650,rs11125859,rs11574915,rs864537,rs9827710,rs8017547,rs7218,rs10840563,rs10027398,rs11776972,rs3935077,rs802739,rs296545,rs936230,rs397349,rs13114983,rs802726,rs34423195,rs10946208,rs7046108,rs3127172,rs6518351,rs4851586,rs9929997,rs2070554,rs62323927,rs1005042,rs2288789,rs745368,rs17809756,rs7241650,rs2251795,rs55752638,rs11571291,rs13102768,rs590861,rs10887150,rs10505604,rs75198077,rs6733174,rs10201184,rs4538835,rs10790261,rs11731632,rs79166174,rs13112924,rs4851610,rs11802714,rs12713439,rs34725944,rs296539,rs8018116,rs867436,rs3771170,rs8128292,rs888271,rs13136827,rs9826253,rs3918361,rs3821222,rs6478484,rs73097738,rs2416806,rs62321693,rs11876290,rs1871417,rs2241117,rs17880969,rs6939,rs9385803,rs3176826,rs4648662,rs62323948,rs10496164,rs57247470,rs9459854,rs1357471,rs62324204,rs7684187,rs947472,rs7605863,rs969577,rs12046118,rs2289688,rs12639747,rs10026580,rs3816281,rs2222136,rs10797439,rs75034409,rs2847260,rs77382805,rs2694634,rs4908724,rs387493,rs72664814,rs6742381,rs938646,rs11123935,rs62149417,rs212396,rs67574266,rs4648356,rs2462552,rs7749278,rs34850017,rs7021049,rs12706861,rs10760118,rs13114759,rs45558836,rs7760495,rs2542162,rs7603250,rs6848239,rs4818892,rs881375,rs7664905,rs1893593,rs73097725,rs26233,rs12124059,rs513185,rs7314152,rs502763,rs9459838,rs16958175,rs598373,rs1250560,rs3849365,rs2050198,rs11258237,rs2032174,rs243318,rs9831661,rs2270297,rs7539951,rs10191548,rs62323943,rs55688935,rs11779360,rs118043265,rs6767895,rs8011242,rs199528,rs481095,rs12998880,rs744254,rs2985857,rs3176825,rs1646023,rs1432296,rs7513156,rs421946,rs11875687,rs777591,rs7528484,rs10910106,rs6855036,rs140489,rs13426947,rs17338998,rs10210680,rs1967531,rs12484001,rs2508916,rs6545877,rs3136668,rs7631853,rs10197284,rs10956687,rs1060404,rs10910108,rs12648614,rs17693908,rs243324,rs1568681,rs4851607,rs11688096,rs4648659,rs10460003,rs2152655,rs1558650,rs2294889,rs12481932,rs9917949,rs10490574,rs802733,rs7522462,rs229489,rs10197292,rs9671648,rs12412095,rs71327048,rs16902941,rs6923307,rs3748817,rs2272128,rs296548,rs56377544,rs4612730,rs906868,rs2476601,rs78506337,rs567915,rs7517357,rs13256690,rs7031096,rs9813756,rs7687716,rs35802,rs7355584,rs13052840,rs942793,rs378672,rs7034390,rs6804872,rs9457252,rs1209434,rs6478487,rs117473643,rs13434446,rs67927699,rs9210,rs115550443,rs1033522,rs4851613,rs2269061,rs10108770,rs2301365,rs10912491,rs12620692,rs2949661,rs3739266,rs667520,rs3761846,rs73097740,rs116388173,rs73950681,rs394581,rs2847274,rs7535818,rs60520190,rs11216961,rs2600663,rs6847129,rs4780355,rs4278312,rs7014565,rs4233945,rs2518563,rs78057203,rs72872144,rs7567325,rs113152482,rs10168266,rs73832826,rs11465583,rs4292112,rs7107388,rs7194862,rs55734382,rs45589038,rs2237274,rs10083154,rs55736164,rs41276529,rs4818888,rs11785901,rs34007496,rs72925907,rs2270231,rs28778337,rs7226608,rs8086433,rs45499403,rs253756,rs2839517,rs2109895,rs1723022,rs62141115,rs10946204,rs1881966,rs951941,rs57786342,rs62323935,rs9459855,rs11778171,rs1250549,rs9309416,rs2847277,rs62637734,rs6737119,rs2415258,rs2032931,rs1547624,rs9459849,rs3779966,rs10186325,rs1531577,rs2008157,rs802722,rs3136667,rs1016350,rs3809973,rs77943279,rs68101593,rs1974882,rs4559105,rs9295384,rs77027760,rs169858,rs7561229,rs11465728,rs10179654,rs2561477,rs855867,rs45450798,rs6668693,rs4886629,rs7557230,rs9876206,rs6695422,rs72625792,rs4675364,rs56353819,rs386352,rs7688705,rs9457516,rs7278940,rs10752747,rs8087237,rs871402,rs10797435,rs4675377,rs7523907,rs10892258,rs8043625,rs16996623,rs6708949,rs6904946,rs1876518,rs6709284,rs1854853,rs2899832,rs34500159,rs5979785,rs1810820,rs758959,rs13103880,rs812925,rs62478615,rs11089629,rs10946205,rs2239657,rs212392,rs2641116,rs11249213,rs3024886,rs59210712,rs2847259,rs982424,rs1048710,rs35451117,rs74683257,rs4733862,rs7686937,rs1050979,rs11589573,rs17103522,rs2518562,rs12735338,rs4671127,rs6698817,rs1400656,rs1089652,rs6470625,rs3761849,rs2069778,rs7107546,rs36090551,rs8011060,rs13143416,rs1790189,rs7812345,rs1206,rs13114649,rs11043100,rs965321,rs17029173,rs5994638,rs6714379,rs11758213,rs2843402,rs7569113,rs2223727,rs9457515,rs10505603,rs402962,rs2564119,rs117448730,rs12118735,rs199525,rs34947566,rs2292626,rs113128584,rs55924544,rs9969601,rs39984,rs4671910,rs13152833,rs114426477,rs425537,rs62324205,rs6750851,rs45456495,rs12539476,rs2058660,rs6750971,rs3770648,rs8009666,rs62323933,rs4837799,rs9822885,rs1848185,rs35502934,rs73279198,rs75822141,rs745367,rs444779,rs738127,rs2110734,rs6701238,rs12149160,rs35107102,rs4552468,rs1031117,rs4648390,rs62183989,rs17801607,rs404339,rs9961827,rs6925032,rs11715698,rs6546390,rs530181,rs2847285,rs56358455,rs6849238,rs4648652,rs2167566,rs12532822,rs9932855,rs2181058,rs4671658,rs10760119,rs1548784,rs12740409,rs4648889,rs9694294,rs17035355,rs11576681,rs62321691,rs4288539,rs12713436,rs774890,rs7579928,rs4430924,rs11583328,rs7859805,rs12128982,rs10910098,rs62408236,rs11216956,rs1024162,rs140492,rs11583546,rs73541868,rs1815950,rs1729657,rs7602859,rs74769806,rs4299301,rs10439884,rs10936599,rs7241016,rs7235567,rs11072509,rs12923756,rs2288786,rs61056617,rs9321627,rs1177212,rs6854090,rs10209878,rs13122573,rs1321859,rs11641715,rs57523508,rs4648562,rs62323952,rs7090696,rs10892256,rs16939895,rs10146691,rs62321703,rs1008381,rs62321698,rs10187305,rs861318,rs6708413,rs10770175,rs3116494,rs960221,rs6666788,rs13195812,rs2985855,rs2329712,rs10774624,rs2181622,rs3117159,rs73097726,rs4886619,rs177055,rs4797709,rs2306986,rs16889420,rs41300092,rs62323932,rs375637,rs905634,rs10903118,rs1383044,rs1867310,rs113564629,rs66912914,rs73560218,rs13140970,rs62149416,rs1516967,rs1024798,rs2600672,rs28641066,rs10795791,rs2894446,rs11200608,rs74374575,rs2165918,rs2463102,rs72664816,rs72925920,rs9459839,rs11249207,rs17529061,rs938645,rs10489450,rs4766578,rs212395,rs1920120,rs1048024,rs28520439,rs13131644,rs1491247,rs35234849,rs4821130,rs4143384,rs2387397,rs4445406,rs10797436,rs26232,rs4821124,rs56114055,rs17449270,rs11711621,rs12730932,rs778140,rs6983126,rs4527505,rs10198357,rs7523328,rs889648,rs13122023,rs6546151,rs1177228,rs802738,rs74136277,rs4565845,rs55806663,rs2282860,rs716650,rs12158299,rs58911644,rs3087243,rs990257,rs2847298,rs856056,rs195656,rs11089637,rs7606167,rs1177299,rs1678542,rs855871,rs1884715,rs6667564,rs10496092,rs10985070,rs28550261,rs9969622,rs10173253,rs12712141,rs802725,rs3826556,rs2305156,rs855865,rs35976602,rs11156874,rs878825,rs6920858,rs1284464,rs17103488,rs78737072,rs17103044,rs3093025,rs13131565,rs9365019,rs7917676,rs115277375,rs12535158,rs876445,rs2068824,rs10008533,rs3734660,rs3809982,rs7037195,rs116817785,rs35112301,rs61492899,rs1980421,rs34135604,rs2593633,rs1878658,rs10909839,rs7011219,rs4238604,rs7588217,rs10105991,rs10753064,rs62515998,rs3755274,rs238516,rs6441961,rs4987053,rs3758113,rs7441808,rs62323902,rs10469840,rs2209014,rs12528323,rs4899261,rs4239702,rs2038580,rs78719514,rs41299637,rs62324201,rs1564267,rs9378816,rs366437,rs73832830,rs7037140,rs1250552,rs9875668,rs7748224,rs2272129,rs13208636,rs118168717,rs17419032,rs61896821,rs405500,rs2764845,rs1350193,rs75448874,rs73404466,rs2297909,rs11681201,rs2441465,rs3748818,rs6505769,rs7162232,rs12712156,rs7858209,rs637751,rs6739236,rs2542167,rs1250559,rs10175798,rs6543116,rs7555518,rs1014286,rs61896822,rs72923977,rs1177288,rs73404465,rs62323899,rs117501724,rs3920213,rs13003464,rs9981704,rs62228216,rs3826557,rs10905713,rs3766606,rs478582,rs2764841,rs57538600,rs6545845,rs12132349,rs62321683,rs1883475,rs2736345,rs496547,rs2409780,rs11216960,rs10187388,rs9679557,rs61907765,rs7519046,rs6470624,rs62323937,rs2847258,rs41523949,rs59502802,rs10946203,rs243317,rs10910107,rs1822470,rs647108,rs2764848,rs6471108,rs2004781,rs12097671,rs1214596,rs11200609,rs28532547,rs2071501,rs2542160,rs2077579,rs2239826,rs7235964,rs55771973,rs2847281,rs778148,rs3176824,rs2192757,rs12213683,rs4145319,rs1014529,rs35311276,rs6689711,rs568999,rs28595460,rs3931016,rs859637,rs738128,rs4936443,rs11709846,rs7611476,rs74418734,rs7563678,rs12996059,rs10516442,rs3809972,rs2118305,rs62323956,rs62324206,rs415595,rs59976846,rs7554511,rs35469349,rs13315591,rs3849366,rs62321694,rs73404440,rs4938487,rs7875829,rs7572603,rs12407074,rs678385,rs2421203,rs12544478,rs28595864,rs5754295,rs62321756,rs6427868,rs12919717,rs556560,rs11249215,rs6923582,rs73239074,rs796597,rs73406767,rs13026755,rs7197188,rs4672423,rs4265380,rs9494844,rs932036,rs2051629,rs113526534,rs802728,rs7117261,rs72664820,rs7004267,rs11640138,rs12599600,rs11465729,rs759381,rs2002367,rs212391,rs7523334,rs1177267,rs62023594,rs1186703,rs10190555,rs12483372,rs62321686,rs2069777,rs3127180,rs10445003,rs1491234,rs10800746,rs4142712,rs1005043,rs884276,rs10021037,rs4241211,rs1600510,rs10084881,rs2072438,rs10494828,rs7191538,rs62321750,rs13131135,rs9459846,rs4750316,rs515151,rs2847261,rs4396611,rs12142704,rs434830,rs1089653,rs9457249,rs28393420,rs17259544,rs1986838,rs17523802,rs34294744,rs10210193,rs12616709,rs10511390,rs80054410,rs10905718,rs9979841,rs869767,rs3127176,rs4146894,rs7841408,rs13119119,rs11249212,rs78033334,rs2593632,rs4706360,rs1877385,rs802719,rs12122721,rs6543159,rs73404456,rs2069779,rs638173,rs12712145,rs7572216,rs56320994,rs75290071,rs2057060,rs9399224,rs35162796,rs78621754,rs77552566,rs3821236,rs888270,rs161800,rs13114358,rs10797440,rs2293607,rs10760125,rs11893029,rs28676688,rs112874163,rs76257979,rs9962337,rs2561478,rs881640,rs11486042,rs597325,rs116054367,rs56067118,rs802732,rs6726160,rs2187668,rs7594784,rs199533,rs11889922,rs10818485,rs1378938,rs2075049,rs4851616,rs45519541,rs13143866,rs45495097,rs2847286,rs11043104,rs2256615,rs3767498,rs9621715,rs802737,rs13017457,rs35779395,rs11125872,rs2057061,rs11645146,rs80125913,rs2593625,rs5998672,rs6917441,rs1032355,rs13239597,rs12713437,rs6702590,rs4310388,rs13139650,rs62321702,rs7768653,rs2058622,rs403214,rs2301436,rs12749591,rs78414178,rs2542148,rs4459999,rs4710171,rs10840565,rs2694643,rs55743914,rs1293203,rs7746803,rs12971201,rs59517722,rs7176022,rs2271198,rs4819388,rs55828835,rs2984920,rs1468791,rs10105992,rs7499673,rs7034492,rs10187319,rs12922090,rs2008159,rs2285147,rs2070197,rs1968268,rs72664840,rs777593,rs3739268,rs17424602,rs12212247,rs2142371,rs6739426,rs55887816,rs10760128,rs6734628,rs7372767,rs7529070,rs17103047,rs10139199,rs7236563,rs1860823,rs9321626,rs6853093,rs508214,rs296543,rs3809971,rs6545835,rs7657746,rs59471125,rs12147199,rs62321704,rs6478486,rs10910105,rs34880409,rs10760126,rs1523068,rs731774,rs13227075,rs12615783,rs55838263,rs13426377,rs9295089,rs56084564,rs2284035,rs11883722,rs2159778,rs6670198,rs35858516,rs2058657,rs7097701,rs4145468,rs72731551,rs766447,rs2618444,rs12529238,rs3127171,rs11130089,rs11249210,rs13390252,rs3748816,rs62324202,rs62184012,rs16904802,rs60007040,rs2137868,rs12727642,rs55697721,rs3809983,rs72644701,rs1057027,rs6747837,rs1420106,rs6724213,rs1861246,rs3805336,rs28708376,rs4810485,rs2120334,rs28624,rs778157,rs540180,rs947474,rs2416804,rs62321687,rs9459841,rs1359062,rs6441960,rs1930786,rs13152362,rs10797437,rs675520,rs2168519,rs3024851,rs4090473,rs2847262,rs72664819,rs62254460,rs8091566,rs60600003,rs243329,rs6709441,rs802743,rs28693740,rs11685483,rs9459836,rs1879877,rs4649040,rs118137831,rs212399,rs775322,rs1848186,rs1177268,rs10751776,rs1322077,rs35292974,rs10774625,rs4288027,rs10117059,rs11200629,rs34157438,rs60389769,rs12536266,rs34919616,rs885113,rs62323957,rs4699753,rs11648940,rs11941093,rs1033180,rs872071,rs598047,rs56232028,rs4840568,rs11200604,rs2847299,rs6813193,rs7697177,rs11759145,rs10016215,rs3732046,rs10497872,rs74534599,rs4648653,rs4940400,rs2984919,rs2058623,rs867435,rs34518355,rs113629932,rs62323903,rs11778320,rs2283790,rs67178054,rs3913893,rs75616526,rs936229,rs66570627,rs6600245,rs34870159,rs6718887,rs6705235,rs7085,rs12126806,rs7550635,rs56322344,rs17035375,rs4648565,rs36044991,rs13096371,rs26234,rs62141147,rs28582446,rs1182688,rs8098730,rs413024,rs3117151,rs10788284,rs434294,rs4851584,rs10910111,rs10739577,rs2015478,rs2736332,rs13397,rs3784790,rs2298429,rs41432345,rs802740,rs10009888,rs13111671,rs11677107,rs1008382,rs618371,rs13110062,rs2237276,rs802735,rs9886724,rs6985454,rs1723023,rs6571694,rs4886615,rs3809981,rs404381,rs1177213,rs6749371,rs3980934,rs2421017,rs6448432,rs678645,rs4622303,rs11258238,rs11847049,rs11782322,rs953312,rs1214595,rs62323934,rs59250396,rs72809436,rs149597,rs34695944,rs4330658,rs55708341,rs12152646,rs12436351,rs1465321,rs12929112,rs6998301,rs7527098,rs11172254,rs10892294,rs813915,rs2277461,rs1893592,rs861857,rs2290574,rs11172250,rs2237277,rs9321623,rs7079976,rs13069553,rs2843401,rs9989842,rs28718614,rs35675666,rs10174579,rs12442901,rs13129806,rs9459853,rs10435844,rs7678445,rs2561479,rs35797,rs10840561,rs2060824,rs12734338,rs11589638,rs56020080,rs73359351,rs7493705,rs703832,rs7028641,rs6548002,rs34124834,rs9818053,rs8019482,rs17879298,rs115468654,rs802724,rs67717282,rs2256617,rs6938,rs936228,rs62183988,rs509260,rs6682013,rs174847,rs7031752,rs1555887,rs7559479,rs7683061,rs62150982,rs11125885,rs936226,rs4671914,rs3767502,rs56305550,rs35801,rs35731977,rs2416805,rs1353248,rs35860408,rs1559392,rs16939788,rs9307505,rs12596540,rs766448,rs7119044,rs73846618,rs6757666,rs13151961,rs4671913,rs17103033,rs296546,rs9888561,rs3117158,rs62266701,rs7237497,rs56758835,rs62266700,rs2664156,rs4265149,rs1111186,rs12928665,rs2694632,rs7667951,rs5754426,rs840016,rs2181059,rs5998599,rs2177317,rs2569015,rs10209620,rs28674927,rs9459845,rs1930785,rs4710176,rs10496090,rs4952111,rs56119720,rs1838978,rs3817465,rs3117153,rs1504215,rs6589227,rs4821108,rs2542157,rs79248435,rs2843404,rs59655222,rs2887186,rs652401,rs2847257,rs1177283,rs35026134,rs11634474,rs62321751,rs917770,rs10946207,rs6664969,rs1646019,rs56067343,rs3825078,rs73404457,rs76100675,rs1051533,rs8011549,rs2008130,rs6518350,rs10484531,rs10188563,rs2305155,rs6753717,rs6851362,rs73404451,rs9868000,rs4508560,rs7612940,rs62184013,rs61742999,rs1400479,rs2852151,rs1548783,rs115379140,rs10034361,rs11585048,rs2298428,rs3861928,rs3767501,rs56344965,rs73846647,rs11571305,rs6471109,rs12122809,rs1186710,rs1883832,rs11584383,rs77157427,rs45627241,rs3761847,rs6927172,rs34398286,rs9970196,rs1894603,rs614120,rs1860824,rs2260976,rs8033381,rs62321696,rs1543157,rs2058658,rs441597,rs9402913,rs28158,rs742718,rs199526,rs10185028,rs7282137,rs7445,rs4648657,rs243325,rs12676542,rs12620105,rs10760121,rs12132298,rs4600249,rs10455982,rs11257496,rs4073286,rs9917879,rs2220636,rs34683507,rs472641,rs2847293,rs2542152,rs7597819,rs10184881,rs13254463,rs6739301,rs62183992,rs6441959,rs3116497,rs60735058,rs212400,rs2838531,rs6727306,rs1916307,rs11689314,rs296563,rs7536201,rs2244234,rs11850487,rs2415284,rs3933376,rs4851609,rs3771261,rs7532198,rs1274955,rs2736344,rs7591345,rs114908389,rs1031118,rs4899260,rs12529876,rs2288787,rs13137682,rs56739127,rs7908662,rs8104556,rs10892290,rs12444882,rs10753888,rs6424092,rs10206825,rs13264468,rs12922409,rs5998644,rs856057,rs1920122,rs2871474,rs7550552,rs62321695,rs6712696,rs2985859,rs62323926,rs6534342,rs3190930,rs802731,rs1373199,rs694069,rs79645730,rs3923093,rs41285280,rs7523412,rs35217978,rs12472591,rs842630,rs7675468,rs3181080,rs12712155,rs2810886,rs1997392,rs4671402,rs79580477,rs7566035,rs12138909,rs10920084,rs3771258,rs2777,rs8019741,rs10818482,rs4760168,rs10972211,rs6909180,rs243330,rs1541701,rs9856098,rs2764842,rs2395816,rs12526548,rs876938,rs55965762,rs3001837,rs10932031,rs1953126,rs62321749,rs493179,rs2421021,rs11580823,rs2249937,rs10018725,rs62025663,rs17449312,rs117901633,rs6505765,rs3771327,rs59247511,rs12441505,rs8127114,rs55893906,rs12446094,rs7501204,rs802747,rs10751775,rs3792683,rs7556462,rs476246,rs243327,rs8019182,rs10892257,rs1600509,rs3093023,rs7154292,rs72731550,rs2280141,rs2838533,rs4522587,rs2239658,rs62321688,rs35401661,rs2138634,rs3772190,rs802744,rs212397,rs80172373,rs7619005,rs802727,rs17005690,rs12509976,rs117944677,rs6498184,rs542829,rs7682281,rs28654311,rs212398,rs7191700,rs1926261,rs1738074,rs6701496,rs17207512,rs3770650,rs2403910,rs4899262,rs3117157,rs669822,rs12935137,rs738129,rs4464161,rs11645404,rs10818484,rs6543158,rs9457257,rs11993357,rs1930780,rs10027161,rs7581149,rs1177269,rs72644684,rs4855301,rs4673260,rs716611,rs1418601,rs12696304,rs11782405,rs7621631,rs62323947,rs62323958,rs6456143,rs869769,rs2427885,rs12612982,rs56299324,rs115703154,rs6719472,rs7677139,rs4648890,rs6754346,rs72680652,rs778158,rs4553232,rs2600660,rs10903116,rs35730213,rs9457518,rs2542147,rs57355908,rs34446513,rs6725199,rs1214598,rs78780360,rs1356329,rs114487778,rs72932400,rs5754387,rs6534344,rs1930782,rs888269,rs12209395,rs1829849,rs4675374,rs12630450,rs36022055,rs4675365,rs2569016,rs72731554,rs10118357,rs4851611,rs922483,rs3860444,rs870685,rs62515997,rs1523069,rs3821383,rs10760129,rs56178904,rs6724109,rs75906064,rs12103986,rs74602955,rs12206203,rs2451278,rs4902652,rs10891258,rs1992765,rs11676371,rs4671912,rs10796035,rs7677941,rs77574900,rs2421016,rs62321692,rs607906,rs3087898,rs10932034,rs1403550,rs12752515,rs9813011,rs28654406,rs72730503,rs60733400,rs12025176,rs45553631,rs2289689,rs6739427,rs2241003,rs6904167,rs2237273,rs9989775,rs10782265,rs1799865,rs592390,rs3755267,rs4648663,rs35156445,rs7951740,rs9811216,rs248919,rs61896820,rs78412217,rs62323939,rs1553675,rs2269060,rs411648,rs6566979,rs2264100,rs2016588,rs7812613,rs3181078,rs3748819,rs7238238,rs12484550,rs1539234,rs58844793,rs9860365,rs9962203,rs10101431,rs6981617,rs28676870,rs10903119,rs55757739,rs7155697,rs10892293,rs9866776,rs7283760,rs10001984,rs187579,rs12122315,rs2016574,rs4073285,rs6706689,rs9457258,rs4648564,rs5754467,rs10936600,rs114099917,rs6751949,rs17283712,rs9789444,rs2032933,rs12031692,rs940074,rs12482807,rs10163410,rs12473138,rs2847276,rs11676659,rs72925978,rs6545871,rs1479918,rs1437466,rs744253,rs12447450,rs194743,rs3184504,rs17035378,rs62228210,rs12468949,rs3732171,rs9111,rs7848332,rs45620941,rs12507390,rs6585827,rs4818889,rs10210292,rs34865316,rs10488631,rs812845,rs6672420,rs1008383,rs4648658,rs656214,rs4672436,rs11645592,rs17035374,rs10103591,rs115988724,rs10865940,rs11782262,rs3849364,rs4074789,rs161802,rs6518352,rs12131796,rs34560460,rs3802843,rs7545687,rs7742214,rs10739579,rs6981042,rs35188261,rs9936459,rs28768712,rs62321752,rs13073189,rs3117150,rs34265215,rs12637184,rs35800,rs7119038,rs10435843,rs10797438,rs12617911,rs57494551,rs6729638,rs11601107,rs6543115,rs7444,rs3746963,rs17029269,rs1869959,rs13035157,rs2258734,rs6819058,rs802721,rs7677168,rs3117152,rs11779363,rs75799135,rs8014760,rs11579874,rs11682173,rs10484530,rs117127459,rs10137019,rs641085,rs56132007,rs12753070,rs1057028,rs10818491,rs59278011,rs28602944,rs72646003,rs1991797,rs6832214,rs11782282,rs16904806,rs72923970,rs1050976,rs1491240,rs701008,rs762789,rs9619386,rs35393613,rs45551338,rs212393,rs4311997,rs2170083,rs778141,rs12531054,rs12117954,rs3889239,rs10197881,rs7034653,rs12997538,rs11794516,rs4821592,rs2203654,rs11571293,rs12563704,rs212394,rs7021206,rs4422947,rs35000415,rs9309415,rs1994564,rs10840560,rs55814645,rs3893364,rs6543137,rs72664829,rs377192,rs118046892,rs7021880,rs71486610,rs72925942,rs3127178,rs67602696,rs35171809,rs45522533,rs225120,rs3844576,rs9295385,rs4851009,rs7368879,rs777590,rs7187741,rs11893432,rs2121661,rs3796145,rs6793295,rs9848178,rs72923984,rs62324197,rs7539693,rs62323942,rs296547,rs35051965,rs7616215,rs28690427,rs4325730,rs686851,rs7588814,rs11465727,rs802734,rs34493725,rs2138635,rs10499194,rs2109896,rs62321685,rs7536848,rs12468321,rs7280853,rs62321757,rs33977706,rs5754422,rs802730,rs45441794,rs6441958,rs4233946,rs59307670,rs117780830,rs17217831,rs10023971,rs28601754,rs1523203,rs741285,rs1064891,rs62323900,rs12713438,rs10783832,rs12478038,rs7569257,rs35803,rs1541700,rs1031119,rs1507099,rs628791,rs940078,rs1920123,rs72749166,rs644940,rs72731547,rs11571306,rs12922863,rs11257482,rs9457251,rs7072204,rs62489069,rs55776317,rs13017599,rs7634816,rs2838532,rs6470619,rs6470626,rs11465730,rs1317082,rs17103013,rs6543118,rs3828154,rs1177286,rs9459874,rs239933,rs540414,rs11714843,rs2061831,rs75133342,rs2395817,rs2810887,rs34920518,rs2288788,rs79354668,rs12679235,rs2066647,rs376286,rs8019383,rs2203652,rs1917534,rs10471017,rs448086,rs1930781,rs11074961,rs2177961,rs2561482,rs653178,rs17630466,rs9459835,rs75819806,rs3093024,rs968334,rs12208359,rs2694649,rs10147645,rs7189989,rs4938573,rs2600665,rs9457256,rs1003431,rs12140420,rs11200606,rs35043772,rs140491,rs11249208,rs1186711,rs62321697,rs76822599,rs17886348,rs840015,rs10144857,rs11851414,rs4940404,rs6900701,rs11580845,rs169850,rs3116496,rs10510110,rs7149602,rs12446881,rs35530977,rs3809970,rs960550,rs55656706,rs117773166,rs4568033,rs2266964,rs116923426,rs710177,rs10149823,rs9457517,rs2838530,rs13413337,rs1930778,rs370411,rs11257470,rs62324203,rs4326027,rs61579022,rs17029112,rs1633256,rs4672431,rs17533727,rs3208703,rs11203203</t>
  </si>
  <si>
    <t>ENSG00000177854.7,CATG00000007157.1,ENSG00000108175.12,ENSG00000112182.10,CATG00000097955.1,ENSG00000100902.6,CATG00000042263.1,ENSG00000196735.7,ENSG00000115602.12,ENSG00000203711.7,CATG00000025548.1,ENSG00000143190.17,ENSG00000137265.10,ENSG00000263080.1,ENSG00000042832.7,CATG00000104369.1,ENSG00000142606.11,ENSG00000164691.12,CATG00000117205.1,ENSG00000160185.9,ENSG00000128228.4,CATG00000073625.1,ENSG00000138688.11,ENSG00000175643.7,ENSG00000242990.2,ENSG00000203395.2,CATG00000049492.1,CATG00000042262.1,ENSG00000137077.3,CATG00000048674.1,ENSG00000113845.5,CATG00000043927.1,CATG00000023628.1,ENSG00000130363.7,ENSG00000213578.4,ENSG00000163599.10,ENSG00000213066.7,CATG00000106963.1,ENSG00000229191.1,ENSG00000151327.8,ENSG00000184378.2,ENSG00000166157.12,ENSG00000100385.9,CATG00000036954.1,CATG00000014808.1,CATG00000043230.1,CATG00000090869.1,ENSG00000185650.8,ENSG00000111252.6,CATG00000114756.1,CATG00000057185.1,ENSG00000155926.9,CATG00000048657.1,CATG00000019407.1,ENSG00000255422.1,ENSG00000107679.10,ENSG00000198099.4,ENSG00000179583.13,ENSG00000164113.6,ENSG00000224000.1,ENSG00000110367.7,CATG00000068131.1,ENSG00000116852.10,ENSG00000224228.2,CATG00000104367.1,CATG00000086133.1,CATG00000046013.1,ENSG00000232124.1,ENSG00000109471.4,ENSG00000020633.14,CATG00000025502.1,ENSG00000134954.10,ENSG00000069702.6,ENSG00000238164.2,ENSG00000261025.1,ENSG00000115607.5,ENSG00000205108.5,CATG00000073630.1,ENSG00000144218.14,CATG00000084842.1,CATG00000026622.1,ENSG00000140497.12,CATG00000000226.1,CATG00000089225.1,CATG00000064160.1,CATG00000106964.1,ENSG00000128604.14,ENSG00000115956.9,CATG00000104081.1,CATG00000100875.1,CATG00000046292.1,ENSG00000163600.8,ENSG00000176142.8,CATG00000024264.1,ENSG00000085274.11,ENSG00000257499.2,ENSG00000258790.1,ENSG00000271913.1,ENSG00000269889.1,CATG00000035184.1,CATG00000049487.1,ENSG00000163568.9,CATG00000007158.1,ENSG00000170035.11,ENSG00000138813.5,CATG00000046284.1,CATG00000101661.1,ENSG00000081248.6,ENSG00000178562.13,CATG00000066791.1,ENSG00000235237.1,CATG00000026616.1,ENSG00000106804.6,ENSG00000101017.9,ENSG00000220412.1,ENSG00000140506.12,CATG00000117213.1,ENSG00000064419.9,ENSG00000257595.2,ENSG00000157870.10,CATG00000096867.1,ENSG00000134242.11,CATG00000043127.1,ENSG00000142515.10,CATG00000045522.1,ENSG00000272980.1,ENSG00000119403.9,CATG00000089226.1,ENSG00000108379.5,ENSG00000138684.3,ENSG00000212743.1,CATG00000090689.1,CATG00000090872.1,CATG00000019406.1,ENSG00000215912.7,ENSG00000185829.11,ENSG00000168309.12,CATG00000087410.1,CATG00000090870.1,ENSG00000234663.1,CATG00000090160.1,ENSG00000145331.9,CATG00000105303.1,ENSG00000012223.8,ENSG00000234255.4,ENSG00000110777.7,CATG00000072159.1,ENSG00000116288.8,ENSG00000231128.1,ENSG00000162928.8,ENSG00000162927.9,CATG00000021454.1,CATG00000060000.1,ENSG00000180251.4,ENSG00000140474.8,CATG00000086753.1,CATG00000100867.1,ENSG00000267654.1,ENSG00000082898.12,ENSG00000175646.3,ENSG00000261575.2,ENSG00000226884.1,ENSG00000259090.1,CATG00000106961.1,ENSG00000134369.11,CATG00000023625.1,ENSG00000262703.1,CATG00000035185.1,ENSG00000115604.6,ENSG00000173889.11,ENSG00000270141.2,ENSG00000049249.4,CATG00000043993.1,ENSG00000178279.3,ENSG00000112679.10,ENSG00000135454.9,ENSG00000171757.11,ENSG00000236069.1,CATG00000026624.1,ENSG00000162924.9,ENSG00000138378.13,ENSG00000267520.2,ENSG00000198821.6,ENSG00000155849.11,CATG00000090871.1,ENSG00000272449.1,ENSG00000138823.8,ENSG00000121807.5,ENSG00000232698.1,CATG00000019404.1,CATG00000087083.1,ENSG00000161179.9,ENSG00000240771.2,ENSG00000254275.2,ENSG00000136573.8,ENSG00000092020.6,CATG00000025549.1,CATG00000072158.1,ENSG00000155980.7,ENSG00000167751.8,ENSG00000248713.1,CATG00000056975.1,ENSG00000230533.1,ENSG00000204929.7,CATG00000106965.1,ENSG00000090104.7,ENSG00000115464.10,CATG00000051309.1,ENSG00000237024.1,ENSG00000264386.1,ENSG00000135506.11,ENSG00000248144.1,ENSG00000151967.14,CATG00000019410.1,ENSG00000173209.18,ENSG00000266497.1,CATG00000057187.1,ENSG00000056558.6,ENSG00000204842.10,CATG00000042264.1,ENSG00000254401.1,ENSG00000175354.14,ENSG00000103653.12,CATG00000001093.1,CATG00000100868.1,ENSG00000214015.3,CATG00000020715.1,ENSG00000073969.14,ENSG00000227598.1,CATG00000090697.1,ENSG00000261606.1,CATG00000109672.1,ENSG00000135502.12,CATG00000089498.1,CATG00000046290.1,ENSG00000227145.1,ENSG00000236736.1,ENSG00000163565.14,ENSG00000244040.1,CATG00000043953.1,ENSG00000116285.8,ENSG00000270820.1,ENSG00000077157.16,CATG00000043006.1,ENSG00000178257.2,ENSG00000232848.1,CATG00000086749.1,CATG00000060295.1,CATG00000072156.1,ENSG00000160223.12,CATG00000064493.1,ENSG00000152894.10,CATG00000083054.1,ENSG00000162929.9,ENSG00000181751.5,ENSG00000239219.2,CATG00000070034.1,ENSG00000230359.3,ENSG00000198796.6,ENSG00000100890.11,ENSG00000135439.7,ENSG00000170525.14,ENSG00000248452.2,ENSG00000114541.10,CATG00000084841.1,ENSG00000198369.5,ENSG00000267257.1,CATG00000027761.1,ENSG00000163362.6,ENSG00000237651.2,ENSG00000183625.10,CATG00000057183.1,ENSG00000031081.6,CATG00000090692.1,CATG00000004001.1,ENSG00000112486.10,ENSG00000228414.2,ENSG00000260302.1,ENSG00000229162.1,CATG00000110445.1,ENSG00000223552.1,ENSG00000185651.10,ENSG00000162599.11,ENSG00000163823.3,CATG00000106960.1,CATG00000017140.1,CATG00000087082.1,CATG00000028719.1,CATG00000004005.1,CATG00000018528.1,ENSG00000185338.4</t>
  </si>
  <si>
    <t>23143596,18311140,24999842,21298027,17558408,20190752,23936387,21383967,22057235</t>
  </si>
  <si>
    <t>Crohn's disease and celiac disease,Celiac disease,Crohn's disease and Celiac disease,Celiac disease and Rheumatoid arthritis</t>
  </si>
  <si>
    <t>DOID:10652</t>
  </si>
  <si>
    <t>Alzheimer s disease</t>
  </si>
  <si>
    <t>A tauopathy that results in progressive memory loss, impaired thinking, disorientation, and changes in personality and mood starting and leads in advanced cases to a profound decline in cognitive and physical functioning and is marked histologically by the degeneration of brain neurons especially in the cerebral cortex and by the presence of neurofibrillary tangles and plaques containing beta-amyloid. It is characterized by memory lapses, confusion, emotional instability and progressive loss of mental ability.</t>
  </si>
  <si>
    <t>rs7603340,rs2889874,rs17032414,rs8023255,rs6021771,rs9881468,rs157580,rs11210924,rs4618970,rs3102446,rs7359336,rs7250171,rs11718848,rs3791119,rs6925912,rs10217747,rs2276824,rs114610665,rs4071559,rs13427489,rs9375439,rs4150962,rs76286420,rs8013890,rs2580761,rs2182912,rs11651749,rs6429433,rs116411612,rs11130314,rs10441737,rs17169634,rs335626,rs7946992,rs77699599,rs7950873,rs17817402,rs3134301,rs2886396,rs2421847,rs12487591,rs9388486,rs4736844,rs353478,rs2276340,rs10899394,rs11070809,rs7645540,rs11234465,rs11605427,rs2474680,rs6764168,rs4802207,rs13170272,rs6088724,rs3101338,rs754988,rs326944,rs9853056,rs12683889,rs11984478,rs10781380,rs2241479,rs67192963,rs3760628,rs1575213,rs9854956,rs3822241,rs2711659,rs6714558,rs75380705,rs7645667,rs114026860,rs3848129,rs13003218,rs7128854,rs4502681,rs28366039,rs812246,rs6060205,rs11079632,rs2286800,rs16892493,rs7245846,rs11759668,rs3822837,rs7150775,rs10846773,rs11697978,rs3747514,rs12238560,rs4525975,rs10107257,rs56999424,rs7300504,rs9690213,rs1485483,rs79056570,rs12695002,rs10899482,rs117564362,rs10510760,rs2289446,rs735741,rs11961196,rs11159349,rs1800758,rs2003359,rs34015581,rs10793299,rs34706481,rs3796839,rs7415004,rs1476679,rs75464613,rs201824,rs2577176,rs6911522,rs118173592,rs2847666,rs10852509,rs4276953,rs35793694,rs10899470,rs4141937,rs10865935,rs11846473,rs11061162,rs11237451,rs12997252,rs10805805,rs2303100,rs55796764,rs3764650,rs56224841,rs12693526,rs603615,rs2047844,rs556917,rs6762477,rs11130032,rs79476505,rs12200641,rs79347269,rs991237,rs11237489,rs28575394,rs78917351,rs174377,rs13118801,rs35804055,rs10235191,rs7676605,rs117092593,rs13008197,rs10838754,rs725206,rs61895760,rs12902997,rs2362826,rs6538985,rs10235232,rs7631678,rs2153157,rs11717564,rs11130308,rs55691643,rs4130905,rs337847,rs55936827,rs6434318,rs33998546,rs9903371,rs2272123,rs2485997,rs4803743,rs10769938,rs3213625,rs72960378,rs72735119,rs4697975,rs59074548,rs107903,rs7349721,rs7941132,rs78068116,rs7101597,rs4318649,rs10769939,rs872008,rs4012947,rs59881815,rs13066757,rs28470808,rs7165396,rs10838731,rs10447112,rs6858218,rs9471575,rs10732691,rs117425351,rs35782983,rs2195116,rs62017189,rs17333050,rs1482064,rs7315815,rs12442721,rs77182452,rs853961,rs13418346,rs4740049,rs12442787,rs6845554,rs12903915,rs10800117,rs7864030,rs4911463,rs114933369,rs28492932,rs2962842,rs246173,rs638845,rs4948477,rs73162616,rs4794202,rs967270,rs4508518,rs8037574,rs899853,rs17032277,rs77307027,rs10497378,rs10131280,rs76905924,rs3756237,rs4336065,rs12278476,rs1190613,rs11710131,rs17247314,rs78772265,rs3870339,rs10452032,rs574704,rs7947350,rs941793,rs115862220,rs13004273,rs1545134,rs35334347,rs17539875,rs10511089,rs4802240,rs703712,rs7829213,rs13245690,rs4757138,rs2529927,rs1736565,rs76348507,rs201122,rs7274581,rs74843461,rs3756761,rs55755638,rs4660262,rs3781835,rs7197104,rs34040639,rs736107,rs76110409,rs1907109,rs2936830,rs580887,rs577731,rs12437803,rs7070745,rs1150064,rs5009357,rs10955194,rs7126378,rs10261671,rs77161550,rs68028492,rs9471581,rs2384687,rs3901800,rs3927586,rs3851226,rs4917908,rs404447,rs114142124,rs55814136,rs6958865,rs6104182,rs475639,rs17034017,rs34610142,rs6496570,rs9332491,rs13089863,rs2079929,rs10127484,rs13074282,rs1886403,rs56036336,rs1017549,rs1538956,rs3739431,rs6445529,rs174381,rs10459592,rs56050588,rs2319122,rs1401421,rs73417293,rs12374452,rs2668778,rs58299047,rs3176174,rs115970700,rs2675638,rs7839121,rs79162867,rs116612156,rs12631963,rs10046659,rs28653564,rs10980926,rs112394421,rs4510228,rs8115854,rs9381040,rs2673668,rs73660619,rs2289249,rs6844709,rs77585392,rs34537256,rs71343615,rs299173,rs80324025,rs335668,rs6535473,rs3791102,rs11777955,rs11759723,rs7830625,rs2288547,rs72960371,rs75980453,rs16988715,rs3791037,rs1561337,rs650275,rs3917855,rs12646380,rs10410561,rs2577175,rs73157771,rs7644967,rs75882919,rs13391837,rs7144369,rs368331,rs2198747,rs76225981,rs11071035,rs75976847,rs6900120,rs17745024,rs4038131,rs3775944,rs36004063,rs28441247,rs11696603,rs11775598,rs1776178,rs2425008,rs56168669,rs61637944,rs7217491,rs2707475,rs9860652,rs62130437,rs7671735,rs6444534,rs28757202,rs67227131,rs73318444,rs56902797,rs17050704,rs10106970,rs28754348,rs7129556,rs2619692,rs10838773,rs7299963,rs8042172,rs236167,rs28465286,rs1647284,rs17148704,rs6789043,rs56274701,rs72667270,rs12363602,rs2276412,rs3847387,rs2442756,rs17803620,rs7395691,rs2536164,rs7615646,rs1736556,rs199738,rs11636964,rs11099600,rs12453,rs35947214,rs3109897,rs7841201,rs6945116,rs12925429,rs1995058,rs28377260,rs73318452,rs12043501,rs62310123,rs11961143,rs73805734,rs41476545,rs2041262,rs6681207,rs7657642,rs7191362,rs11672399,rs10184273,rs2077815,rs111958034,rs1667644,rs10516195,rs9817219,rs2305862,rs17081288,rs4256980,rs12939001,rs17012291,rs203331,rs1524498,rs11638799,rs11254372,rs34171271,rs283813,rs4697710,rs11126932,rs115663551,rs9429940,rs12509955,rs12099559,rs868578,rs1445509,rs11988987,rs11966476,rs78043882,rs3104834,rs60778210,rs2526701,rs3865427,rs1795241,rs2268025,rs6441867,rs2277339,rs598183,rs4414011,rs1529998,rs17645499,rs8055242,rs599862,rs2668760,rs78099598,rs1023938,rs4945261,rs2244529,rs10456120,rs2235302,rs112942180,rs116954430,rs58551379,rs10835638,rs564598,rs113809930,rs13361436,rs41313908,rs4678563,rs757647,rs9867582,rs3774355,rs117102967,rs163035,rs2326387,rs12505955,rs111742980,rs2511178,rs34214051,rs2959103,rs61784003,rs3199856,rs163018,rs3825798,rs77577763,rs1869831,rs4835777,rs17079010,rs7704060,rs747690,rs34150651,rs12138060,rs10492825,rs4698032,rs1044210,rs8110232,rs4678922,rs2928830,rs854384,rs17171818,rs4390168,rs244415,rs3105590,rs28529014,rs9867678,rs4459653,rs612738,rs72807324,rs6484479,rs3808539,rs7247576,rs585820,rs57552134,rs710875,rs6605611,rs1816030,rs201121,rs7671266,rs4510229,rs11709066,rs3798249,rs8067668,rs3828140,rs35437840,rs10904172,rs72742309,rs9879135,rs1342069,rs1307494,rs9331888,rs6947453,rs3775971,rs10994939,rs77108534,rs17052256,rs627818,rs7998592,rs13168904,rs6859179,rs12424216,rs10452028,rs76272871,rs67762674,rs7568732,rs3733046,rs35228972,rs12741189,rs3865444,rs17154972,rs34179822,rs9873794,rs1998081,rs11720705,rs13259399,rs9291641,rs117222555,rs11915301,rs13118272,rs7556449,rs12442145,rs11633404,rs56358545,rs11039402,rs12915285,rs9517313,rs7164211,rs1134591,rs113875926,rs117876865,rs7942074,rs8395,rs718022,rs1400187,rs2307449,rs58370486,rs4463269,rs6434323,rs78550378,rs2298944,rs10412726,rs3763846,rs2899472,rs58457655,rs12240464,rs7941617,rs1899,rs203326,rs2171086,rs4234447,rs35788629,rs6468664,rs74509755,rs1898895,rs6087677,rs2098167,rs3113521,rs35775868,rs34330182,rs9388489,rs7341620,rs2483686,rs28853661,rs2240309,rs8906,rs603568,rs17032278,rs116348108,rs7665103,rs4803749,rs1979440,rs55954117,rs9881859,rs1025563,rs3617,rs730294,rs564724,rs7787044,rs1745377,rs12968552,rs12142639,rs10846771,rs2536184,rs11736479,rs10420693,rs3815268,rs7691536,rs12434179,rs34211616,rs7548892,rs67344201,rs1480474,rs4802206,rs57268864,rs13107466,rs78053324,rs4038129,rs2856268,rs1943330,rs7807894,rs66915020,rs3756238,rs11175696,rs35220123,rs12503603,rs937834,rs6828222,rs2505662,rs11635269,rs6738962,rs4734176,rs16829119,rs2305859,rs618878,rs10018741,rs6999855,rs113027984,rs563229,rs12243365,rs2155051,rs11039377,rs34078144,rs7177664,rs74091563,rs10898438,rs1388133,rs11334,rs3774343,rs6798749,rs9556978,rs7118178,rs2927437,rs9426935,rs236114,rs35201034,rs7615088,rs24356,rs2070970,rs4472867,rs11714052,rs689352,rs3134167,rs7167930,rs6434317,rs7151302,rs1784920,rs1065243,rs1820275,rs2291170,rs545608,rs1048804,rs866537,rs2238303,rs67342818,rs7671198,rs12549452,rs12505056,rs6445531,rs7668461,rs2927488,rs1541732,rs278118,rs7754593,rs7637711,rs3895942,rs13074853,rs2866057,rs10416371,rs12408461,rs76458297,rs1532276,rs10872871,rs1364063,rs8099869,rs3829948,rs35334203,rs61144803,rs616256,rs34584483,rs10918201,rs56139069,rs6891467,rs9848239,rs55730206,rs10860715,rs8104573,rs3917839,rs4235355,rs278131,rs2295008,rs1940040,rs11612380,rs9857814,rs34320754,rs8041463,rs72999415,rs9654153,rs6922692,rs12738361,rs10955213,rs7011648,rs3762974,rs11126918,rs10431557,rs6559493,rs4752865,rs4697743,rs55893057,rs11218351,rs11211338,rs2899462,rs28615487,rs12490614,rs6892968,rs1190614,rs61123810,rs10927040,rs1402752,rs7004871,rs11720432,rs68149483,rs59281021,rs17584737,rs73160289,rs4929923,rs12475426,rs306198,rs335669,rs3851178,rs2663536,rs13029812,rs6883938,rs340649,rs585257,rs2289106,rs4775900,rs11799886,rs6796088,rs3109881,rs1443277,rs2279285,rs7175532,rs8027901,rs11767492,rs645299,rs2286798,rs9395279,rs10853075,rs4340079,rs12899409,rs10889640,rs56258042,rs2302417,rs6773752,rs2488472,rs6602175,rs776015,rs72670301,rs1482345,rs7964325,rs35866697,rs2284980,rs7816000,rs4907170,rs1455527,rs1965379,rs6469170,rs74469609,rs285564,rs12135108,rs12507330,rs1612165,rs6469913,rs9879080,rs7395632,rs1443275,rs61782563,rs251848,rs16859066,rs558678,rs3821823,rs34981345,rs7118949,rs6961244,rs6764293,rs28504407,rs10989124,rs76757570,rs73595281,rs7818382,rs11218340,rs450274,rs12424448,rs1736564,rs10793300,rs11218347,rs4687552,rs7314205,rs1964566,rs2317324,rs9381600,rs12497609,rs1490087,rs703713,rs7671550,rs6907898,rs867230,rs73086250,rs6509092,rs9827740,rs2286060,rs36084205,rs6445528,rs2183128,rs659023,rs62394540,rs59000092,rs547798,rs28756446,rs4775897,rs13253460,rs2302506,rs35866111,rs6024870,rs2078616,rs11570135,rs12316007,rs17705548,rs731831,rs7495635,rs2292256,rs10878347,rs2015971,rs16954560,rs12146166,rs68067759,rs494369,rs17096851,rs1707988,rs7819976,rs664034,rs3101853,rs7265109,rs1859347,rs6829727,rs6509701,rs9473567,rs6971407,rs7355887,rs6668066,rs1736567,rs1990492,rs6690619,rs1355733,rs4686308,rs7120354,rs7961569,rs28719969,rs2711672,rs4281461,rs11850340,rs3809366,rs11801316,rs11638841,rs1437134,rs6863281,rs10027616,rs56169754,rs163028,rs2600005,rs754434,rs6584392,rs520036,rs353479,rs16897440,rs869002,rs4320137,rs6568682,rs798917,rs1547221,rs7423973,rs2571014,rs116524197,rs17804034,rs297180,rs6597951,rs1388131,rs1030526,rs163021,rs35230775,rs2623064,rs4682983,rs7941541,rs7926954,rs17704679,rs2536156,rs2927477,rs4301586,rs2996027,rs35203728,rs512495,rs1856471,rs1190605,rs11216437,rs4740043,rs13060453,rs71352238,rs2287206,rs2184968,rs6027519,rs736408,rs2105116,rs1414536,rs3135158,rs7936948,rs73976229,rs2811544,rs1776135,rs56680331,rs62394550,rs80342881,rs117186403,rs4789516,rs3843008,rs2272122,rs13081155,rs34874199,rs76801524,rs9369717,rs10865973,rs13156637,rs4665978,rs17032440,rs35977534,rs10159351,rs890834,rs13128664,rs17754780,rs631611,rs939650,rs34609418,rs12639933,rs10778791,rs4280729,rs12287076,rs579771,rs894020,rs12787556,rs10989167,rs1830763,rs3848130,rs2511171,rs7638846,rs72813740,rs11618202,rs10501599,rs114805773,rs115927256,rs2878632,rs6791671,rs73162625,rs596864,rs7191292,rs4534106,rs56673861,rs7116611,rs116053638,rs6027509,rs7798060,rs60213676,rs1075653,rs7494274,rs13076398,rs10838732,rs7844334,rs13319803,rs61977322,rs1078341,rs16979595,rs12642537,rs780100,rs8005075,rs6870488,rs4870036,rs7301320,rs11129744,rs12233258,rs78273125,rs28831840,rs6800204,rs4757139,rs4038130,rs6486253,rs28782940,rs10939819,rs991236,rs4479922,rs6660577,rs74671995,rs7298507,rs881907,rs246176,rs13067510,rs2536166,rs8120307,rs9679430,rs10205219,rs12632439,rs34709844,rs74608150,rs316616,rs278115,rs2162919,rs2580759,rs472617,rs502581,rs203366,rs2252508,rs62241901,rs3131584,rs75775690,rs6806252,rs3105595,rs11234462,rs10989103,rs6807846,rs278128,rs1871460,rs17204675,rs6837659,rs77808611,rs9378688,rs3852865,rs7695555,rs2574732,rs3890182,rs10497379,rs941751,rs16904547,rs40594,rs2711656,rs10109646,rs6664922,rs528823,rs2663531,rs11234460,rs4917907,rs28661185,rs2281003,rs11669173,rs3758675,rs1495716,rs4734426,rs4700424,rs58137325,rs6921590,rs2822623,rs75028264,rs3755783,rs10401823,rs56249676,rs3781836,rs60368585,rs11714125,rs175877,rs2256187,rs2072266,rs1553016,rs12451127,rs888197,rs6881002,rs11603727,rs4428284,rs10514688,rs6923552,rs4911462,rs4835786,rs1955,rs77097930,rs1040585,rs73250209,rs12718425,rs11857156,rs10405194,rs11623618,rs11234455,rs17574543,rs28564613,rs11216436,rs587006,rs10479145,rs58515751,rs7575245,rs17810211,rs12215189,rs4904964,rs7299548,rs72838284,rs7647813,rs13170756,rs1635515,rs10742817,rs314265,rs2488471,rs885114,rs8023644,rs543293,rs7774516,rs1188530,rs56271597,rs6552537,rs3802412,rs17102352,rs7124396,rs12528131,rs79857083,rs11709448,rs2882557,rs9832138,rs2052808,rs10129003,rs4660263,rs866901,rs79016852,rs735943,rs6485664,rs55871624,rs2182913,rs72816841,rs4019706,rs7638631,rs11210925,rs7147581,rs12207399,rs17847825,rs72492994,rs580817,rs3791129,rs2707507,rs72943021,rs11234452,rs3736830,rs8057727,rs4647215,rs2336149,rs9555881,rs4559283,rs6827401,rs56076827,rs4904254,rs1776133,rs75439772,rs1838232,rs11237244,rs115275223,rs931721,rs7611351,rs7215107,rs34554065,rs8034835,rs2279908,rs7637888,rs10980940,rs3814830,rs1141313,rs6750849,rs10898439,rs4727924,rs7639267,rs6550450,rs113406084,rs2291093,rs13112782,rs10742802,rs10939671,rs1260341,rs6772452,rs13216201,rs7203209,rs8182079,rs12609594,rs482749,rs2229238,rs4575994,rs60876330,rs6442130,rs4510823,rs11629324,rs157588,rs4780343,rs11747263,rs11755145,rs7649428,rs28757201,rs2372772,rs2110194,rs9395285,rs56118429,rs12361415,rs112547435,rs7008772,rs56131196,rs13345563,rs16979927,rs9427232,rs803680,rs11237450,rs4803774,rs4678555,rs12641340,rs4881105,rs10989161,rs79404570,rs67626468,rs12928939,rs7414227,rs2820464,rs3109898,rs203332,rs1124991,rs1023939,rs11512932,rs2405026,rs4698014,rs620431,rs2937141,rs9474014,rs4574224,rs7920721,rs11039336,rs78204988,rs7068549,rs12232175,rs667897,rs12629701,rs11070798,rs4244340,rs10402642,rs923622,rs4693625,rs4945262,rs60795589,rs6836758,rs1635502,rs56119352,rs1871047,rs872007,rs809673,rs10100442,rs9656588,rs1635509,rs149307,rs7776286,rs34886124,rs11188044,rs7898283,rs8009370,rs4697698,rs4448553,rs55847233,rs12998296,rs61883612,rs75145337,rs1445508,rs7801723,rs2536165,rs113850893,rs2270197,rs11883960,rs3755798,rs59234705,rs33967311,rs1373077,rs7666484,rs4272427,rs56300817,rs2454949,rs3131592,rs11177,rs3825430,rs10819781,rs17235629,rs1487022,rs77404765,rs80283922,rs335600,rs3881421,rs201114,rs59752260,rs73921003,rs3109894,rs4975036,rs3117813,rs2074052,rs6088727,rs16891923,rs7932703,rs55646068,rs3819210,rs757648,rs12198376,rs7827655,rs73023339,rs8109063,rs13179208,rs13472,rs35992035,rs73160286,rs6680421,rs4772099,rs2707465,rs1625050,rs2235303,rs10456872,rs13272781,rs6672087,rs11261468,rs10456547,rs10937468,rs3791069,rs6939396,rs12274541,rs12915052,rs59253801,rs35206999,rs3756236,rs1049817,rs12149833,rs6445535,rs8180277,rs4835780,rs28609111,rs335636,rs2336545,rs2042643,rs12912106,rs4441636,rs10448065,rs13253202,rs1820428,rs12206568,rs33198,rs9357348,rs17645649,rs4687638,rs2450140,rs4757140,rs634475,rs9388487,rs10835655,rs12360932,rs7193107,rs12953864,rs703718,rs12213735,rs4802208,rs1108842,rs3767342,rs11649091,rs2508696,rs17096865,rs7816287,rs929953,rs2108202,rs16963760,rs718080,rs13142167,rs3851227,rs7111576,rs184017,rs28730480,rs7025303,rs6965592,rs11854632,rs2235584,rs12514669,rs7646073,rs3101860,rs1406295,rs10099251,rs11690723,rs3766224,rs62288518,rs969028,rs1408078,rs12037841,rs3015499,rs602222,rs1055248,rs3732968,rs75083174,rs3822250,rs61266507,rs4434138,rs7622966,rs13281101,rs56053526,rs4509797,rs5028603,rs35586456,rs7258345,rs11917335,rs10740007,rs2720203,rs115940168,rs33917318,rs201823,rs20542,rs10413195,rs2247510,rs17817931,rs9835270,rs73976325,rs11079633,rs12903561,rs10838746,rs8006176,rs4698009,rs13064064,rs11731110,rs74089237,rs6444533,rs3766219,rs6439115,rs10840100,rs3791038,rs251470,rs6031886,rs6786638,rs1114954,rs2240720,rs493254,rs1822244,rs28869008,rs4836133,rs1318272,rs16860342,rs10838763,rs13315711,rs7166544,rs12443283,rs7517340,rs2624819,rs6596746,rs12706318,rs28494067,rs13185830,rs7496308,rs6681863,rs1076687,rs765961,rs760136,rs7061,rs7740538,rs73071917,rs67451924,rs7734755,rs78683411,rs741764,rs9693082,rs6446196,rs720099,rs2168778,rs7124060,rs12593778,rs648399,rs1861000,rs1001581,rs2908004,rs59447034,rs3743162,rs12191726,rs3800190,rs405509,rs547767,rs6704684,rs111560858,rs11906766,rs6091465,rs5027919,rs4429669,rs2711898,rs67855514,rs4660759,rs73056807,rs2624822,rs6605624,rs10230310,rs77101446,rs2506139,rs73077544,rs1463950,rs3808538,rs12866444,rs11578532,rs7620430,rs8859,rs12812630,rs529839,rs8103315,rs34438249,rs6446205,rs56189574,rs4134379,rs4475582,rs6857743,rs2339863,rs2505661,rs13022659,rs4806661,rs73160290,rs4511475,rs583083,rs2417191,rs73159719,rs8113249,rs4803748,rs73505217,rs4945269,rs552536,rs80210870,rs56357056,rs35293461,rs1532277,rs6088676,rs62016025,rs73481218,rs2074954,rs335609,rs2026792,rs12635140,rs6916104,rs13292582,rs13079240,rs2946005,rs1388132,rs278117,rs17101733,rs6496571,rs10154916,rs17032283,rs62052049,rs78051065,rs2273659,rs13087186,rs12988738,rs79509745,rs939648,rs576956,rs73481226,rs7986379,rs10769300,rs55885500,rs56144965,rs12199656,rs61193081,rs251469,rs11709284,rs16897180,rs3849531,rs6743819,rs73023346,rs6073759,rs6550470,rs6841172,rs11731424,rs73201462,rs11946500,rs391273,rs7113976,rs116080183,rs34831225,rs60269219,rs972444,rs4235356,rs35083527,rs57977421,rs7594230,rs12487445,rs9438982,rs901103,rs2536185,rs17266090,rs297181,rs4881117,rs13319597,rs1384027,rs34999594,rs6820756,rs561646,rs4698023,rs997782,rs4079590,rs76591319,rs11989660,rs4678935,rs2461794,rs11711968,rs2296160,rs682285,rs10882476,rs3844143,rs2937140,rs1707968,rs41308419,rs116669093,rs8113750,rs7600914,rs17602572,rs10092190,rs2319123,rs1342068,rs10162907,rs2275543,rs843371,rs7514452,rs17280181,rs7175149,rs3861457,rs8040654,rs79851754,rs2720464,rs6661009,rs4379670,rs6468693,rs647999,rs10477791,rs8023530,rs6904933,rs704795,rs4895807,rs2238297,rs111473029,rs10948367,rs2284909,rs55752096,rs13272210,rs4072859,rs4590505,rs2710331,rs11674590,rs12136624,rs17006826,rs28712264,rs7678012,rs34785387,rs2494504,rs11218346,rs4668355,rs5002375,rs4911978,rs3802247,rs6738371,rs7935395,rs527129,rs11252332,rs55777628,rs6774354,rs116570433,rs7632085,rs79720667,rs11230303,rs10803855,rs7636817,rs7776725,rs17352803,rs1866268,rs4665963,rs10792832,rs1068953,rs4687551,rs636772,rs4944560,rs34875520,rs17050705,rs6431223,rs12439744,rs12591791,rs13381713,rs58693636,rs1531131,rs6468663,rs9961383,rs852944,rs6772315,rs7612065,rs2511180,rs13313520,rs6131,rs3826,rs114034486,rs6414121,rs1991370,rs112847840,rs116145012,rs4488814,rs1566625,rs9394767,rs1358854,rs75168387,rs2536179,rs4919486,rs1414535,rs2483677,rs7176874,rs388924,rs28534487,rs11782819,rs4929947,rs4144,rs7177123,rs1058003,rs72945598,rs6797536,rs3781837,rs56256010,rs4277386,rs618001,rs2557799,rs10410003,rs1993391,rs12279261,rs4324076,rs72739630,rs7678287,rs335604,rs4142632,rs9548825,rs2940521,rs115222600,rs17817992,rs612378,rs17032299,rs4687625,rs62568181,rs28476487,rs4292260,rs17221851,rs77963984,rs1788158,rs57334625,rs4675931,rs115268649,rs11261471,rs4624520,rs111802956,rs2302507,rs2847668,rs6584393,rs163029,rs13212790,rs1710403,rs435051,rs28770842,rs2272121,rs1133661,rs6575792,rs12900487,rs6458198,rs12492067,rs56258966,rs12804751,rs1006441,rs2927438,rs34375435,rs9296564,rs8107664,rs2023103,rs2177578,rs10416445,rs35220752,rs12278112,rs3135157,rs13175459,rs9869007,rs3818361,rs3770433,rs13115776,rs1426253,rs6605610,rs2996028,rs12197149,rs72809772,rs2241487,rs55910643,rs3739092,rs6850461,rs11187971,rs2280061,rs7313312,rs1460123,rs62394537,rs2623070,rs1504969,rs7132908,rs34644460,rs1707987,rs1364715,rs6904764,rs200656,rs2424507,rs2254595,rs72739609,rs6771167,rs59487573,rs11130313,rs378300,rs3774349,rs9369716,rs2351003,rs618629,rs2684853,rs6891126,rs7742425,rs7651477,rs8014556,rs732314,rs13447284,rs1553015,rs7614498,rs3131577,rs11964886,rs72667268,rs13115704,rs3135060,rs2268026,rs11707197,rs61339774,rs7254776,rs35271694,rs60891426,rs946320,rs1472541,rs16986470,rs4072391,rs201120,rs10408901,rs12642536,rs35372376,rs11234493,rs2044259,rs6778735,rs1936287,rs4647222,rs2968679,rs62130395,rs2676131,rs7842401,rs2811545,rs73011397,rs2240721,rs7653557,rs56363038,rs9832423,rs2526699,rs13101772,rs9497930,rs1443276,rs16973827,rs278130,rs2508690,rs7031701,rs6469192,rs6814161,rs7902785,rs670606,rs715325,rs1795248,rs2290520,rs12365079,rs17314688,rs34482977,rs7829144,rs11720159,rs8015224,rs78039260,rs10853076,rs4626447,rs2279284,rs7973522,rs10259383,rs9876116,rs61056817,rs9844987,rs33636,rs7827901,rs7613004,rs10780033,rs285563,rs13120348,rs2284981,rs73919088,rs12900658,rs9857674,rs12470677,rs724311,rs4771307,rs527162,rs9823428,rs1262430,rs2450138,rs4734175,rs12634590,rs10424046,rs2701789,rs614486,rs1532401,rs75313335,rs116737770,rs2506151,rs2405442,rs1813217,rs17373179,rs13072995,rs3856633,rs7522030,rs114110844,rs7099713,rs34675784,rs1147132,rs7633752,rs9907406,rs56261258,rs72807345,rs6805305,rs9473123,rs1038025,rs2928831,rs12192837,rs72861750,rs78417989,rs6444532,rs6547521,rs12506364,rs776017,rs10899483,rs4775936,rs9398804,rs9782883,rs346763,rs9525641,rs2275545,rs4803680,rs883523,rs4391399,rs4529049,rs3791039,rs1445499,rs6994113,rs12485791,rs606757,rs1861880,rs12198788,rs2707466,rs8113016,rs6809572,rs57343467,rs10748797,rs12150984,rs7817682,rs3016834,rs7649458,rs10207708,rs2238300,rs4543113,rs2691032,rs2272119,rs1401048,rs12678371,rs13081028,rs3801387,rs12595118,rs7101889,rs1037755,rs998909,rs3774208,rs34004615,rs6429632,rs353493,rs172605,rs6550458,rs28378345,rs112506990,rs12571912,rs73417295,rs80354920,rs112974280,rs72668476,rs61559765,rs2000087,rs11719992,rs4929928,rs4492844,rs28367893,rs62130439,rs1563388,rs116032698,rs7122182,rs76836598,rs10096532,rs11695549,rs7114011,rs1286169,rs9900770,rs1920149,rs28446946,rs11718420,rs62212082,rs6796640,rs448293,rs56657193,rs2054478,rs11209943,rs11823551,rs1551891,rs11042029,rs7647609,rs9311149,rs2701788,rs1004904,rs4143530,rs1563389,rs7689060,rs17345863,rs11746049,rs7675285,rs875841,rs114317088,rs676733,rs6449213,rs3780707,rs7673417,rs628668,rs174374,rs3917698,rs17744745,rs12226431,rs35438220,rs2720458,rs10814641,rs75885777,rs1055250,rs7113874,rs11737564,rs35073769,rs3109899,rs35515212,rs3847302,rs3796820,rs1468713,rs10904880,rs9302457,rs10793309,rs11230304,rs1547078,rs34005367,rs4521268,rs3737502,rs11230194,rs9386845,rs6665637,rs12612801,rs4500779,rs11721027,rs9850134,rs2169508,rs2352990,rs67682051,rs739929,rs9367284,rs7814370,rs7628207,rs7201325,rs2403087,rs11651820,rs13048441,rs2095812,rs4321129,rs10779336,rs115267098,rs4240725,rs2238682,rs4916390,rs56364616,rs1925678,rs642949,rs2381428,rs79010160,rs62130434,rs6540931,rs4734295,rs10838703,rs7124956,rs12738136,rs3134166,rs16943011,rs12163625,rs3755782,rs12927044,rs9349413,rs10989173,rs62262517,rs1606867,rs7973083,rs58965570,rs542167,rs4952267,rs112191911,rs10867810,rs10506399,rs78135354,rs16957849,rs7305347,rs76882853,rs10732358,rs7119933,rs78777613,rs78245426,rs61828178,rs12805520,rs7176805,rs12049228,rs203364,rs7026073,rs9371535,rs3098202,rs40595,rs757649,rs2424515,rs9297412,rs34509705,rs79915147,rs1443810,rs2045258,rs2215928,rs9903249,rs2474724,rs600258,rs2045746,rs9386212,rs12661136,rs2378333,rs13124479,rs3779920,rs12823123,rs10248011,rs1130742,rs79746308,rs1033299,rs3109895,rs7943213,rs62022584,rs2402173,rs9463335,rs2962844,rs7526293,rs1076686,rs588217,rs1151103,rs1513214,rs2459776,rs7959016,rs1563820,rs80047832,rs595972,rs6789709,rs13427485,rs6087664,rs480972,rs80267639,rs11210926,rs9384488,rs11070802,rs7250076,rs7194699,rs4537610,rs689661,rs157582,rs11039225,rs28379627,rs2303369,rs421812,rs35713634,rs2309588,rs4939320,rs115376130,rs335661,rs6793396,rs429358,rs11881161,rs3923384,rs12403025,rs1126971,rs3762422,rs11855605,rs6617,rs7147580,rs6894833,rs11711421,rs11718606,rs11070800,rs59846039,rs8055197,rs34034116,rs6972481,rs6414613,rs7749167,rs10846772,rs2567617,rs1961901,rs67598967,rs9299199,rs602527,rs2356385,rs2272125,rs2130470,rs4791110,rs55766779,rs12788680,rs115572501,rs17187075,rs55678971,rs61835382,rs6849962,rs12879891,rs1475120,rs4665536,rs3760626,rs79003257,rs3101336,rs4388808,rs72838285,rs6060151,rs4976412,rs695046,rs73086259,rs3105598,rs11927149,rs62555402,rs976072,rs78234344,rs7763444,rs7921322,rs73192978,rs471470,rs17702205,rs2707491,rs2676151,rs4693089,rs4667673,rs6579219,rs58402148,rs3802244,rs4976889,rs9395286,rs10498633,rs4871057,rs3131593,rs6792951,rs10094953,rs13133766,rs35198334,rs7977402,rs76157174,rs12678188,rs2198748,rs11071033,rs61077902,rs2536167,rs1024520,rs11601866,rs12541445,rs776007,rs6803517,rs4775273,rs314262,rs2511189,rs2075620,rs9837460,rs11079638,rs3204853,rs11234463,rs7602534,rs4269070,rs10917189,rs12285765,rs1275528,rs72860013,rs11601689,rs1957031,rs1139620,rs17229107,rs9993116,rs2291786,rs1038196,rs7121906,rs4714430,rs1667643,rs6499244,rs63722863,rs4955421,rs17050675,rs6584398,rs3917729,rs11887784,rs79716442,rs1139758,rs11696176,rs9867373,rs6509141,rs189004,rs6120816,rs203327,rs769449,rs2290754,rs116129712,rs11070834,rs7630221,rs892101,rs34920847,rs1122227,rs6688144,rs6538983,rs13099136,rs17412105,rs77711310,rs35056669,rs11707406,rs2159863,rs2293572,rs6469189,rs30152,rs723872,rs10745911,rs72492993,rs2414043,rs2279208,rs12147688,rs11234461,rs10769932,rs13435259,rs66535774,rs12207557,rs7906358,rs5019794,rs2574733,rs1503466,rs1949221,rs11668344,rs1768252,rs370771,rs13275476,rs703719,rs966523,rs9855015,rs1172821,rs335624,rs60464856,rs13139055,rs55684215,rs10182937,rs6762813,rs12924650,rs7959830,rs2236868,rs12152512,rs1490839,rs7349576,rs2293600,rs4772104,rs3796832,rs3016786,rs4794204,rs12539172,rs157583,rs72817533,rs489877,rs622623,rs17537827,rs2414073,rs2536189,rs4071558,rs12531355,rs10260858,rs472486,rs1554534,rs494620,rs11079630,rs10751667,rs7791765,rs7690523,rs4855882,rs11577035,rs2241862,rs10456548,rs1485780,rs3737501,rs11708004,rs28622208,rs72861736,rs2582370,rs35648592,rs7927156,rs59014653,rs9532399,rs9357347,rs610352,rs6053811,rs56080544,rs61784001,rs35282568,rs1890960,rs11743702,rs73523050,rs13175381,rs3109888,rs6791810,rs4454331,rs397297,rs17209169,rs7692159,rs3103703,rs62130400,rs10802682,rs574074,rs11216435,rs7301458,rs13085895,rs1928464,rs2999065,rs6443275,rs11218349,rs16970672,rs67727346,rs3752232,rs75371468,rs76405984,rs10989165,rs2302504,rs118163259,rs6846692,rs3796838,rs1125447,rs10955192,rs4664114,rs2506138,rs6469905,rs34770628,rs79788276,rs10899451,rs3732962,rs12776665,rs246185,rs12494027,rs12592851,rs7816458,rs7110631,rs1707969,rs35637422,rs3131580,rs236171,rs193536,rs1859345,rs30153,rs7429661,rs887732,rs11234457,rs62241896,rs10422797,rs3798250,rs7164684,rs12408226,rs75034479,rs34215106,rs1038026,rs661271,rs13189126,rs12363824,rs10423753,rs12901981,rs4775899,rs7192380,rs6029032,rs79106941,rs9869433,rs11858812,rs11787077,rs7482484,rs3749199,rs41104,rs16892475,rs4345181,rs992257,rs7515003,rs4976136,rs3105179,rs4815172,rs163036,rs12787412,rs4452278,rs580064,rs4748355,rs17160301,rs5015756,rs3101859,rs11235,rs56125067,rs4246511,rs59465469,rs4737087,rs62117162,rs8054445,rs609903,rs73117478,rs35084099,rs16919174,rs62130398,rs1788157,rs2303370,rs163023,rs927174,rs56114146,rs673751,rs6951990,rs62131530,rs17183619,rs798827,rs3758655,rs78378661,rs9333464,rs6812851,rs7696983,rs9878047,rs3917832,rs7460625,rs7120548,rs60976394,rs62206557,rs6888760,rs74440131,rs2525838,rs45498292,rs9485244,rs28687599,rs7256279,rs1024521,rs4699050,rs58890548,rs11753070,rs28687615,rs2304463,rs17749052,rs11717310,rs3214008,rs1377416,rs12591172,rs77260225,rs6912769,rs7094977,rs12819116,rs798918,rs1142467,rs113416007,rs7683832,rs2607913,rs6821248,rs7826519,rs77222756,rs17171820,rs1845891,rs111377502,rs115000917,rs12883220,rs6142299,rs55698707,rs4980122,rs34768406,rs16892474,rs443335,rs3847300,rs4481150,rs13063929,rs10878349,rs11553951,rs6999263,rs62133017,rs10840102,rs25487,rs10913469,rs11959203,rs4549382,rs4911167,rs10250907,rs7773290,rs2749812,rs1553270,rs116080881,rs34527930,rs4767839,rs74401218,rs11544193,rs12916038,rs7818037,rs12145999,rs74495807,rs79614144,rs12753666,rs13065851,rs59260691,rs10403626,rs2396825,rs9328087,rs236127,rs12682684,rs10161065,rs9560310,rs55963900,rs12342207,rs6821122,rs767418,rs12274987,rs11130323,rs4452771,rs72774664,rs7692257,rs329119,rs2458496,rs17005956,rs13111638,rs12673770,rs3770428,rs1765857,rs12149533,rs1768261,rs3101871,rs78022502,rs405697,rs9346471,rs3088370,rs1415671,rs529125,rs7950166,rs7251501,rs2276961,rs7080037,rs112044574,rs602078,rs13106922,rs17102473,rs11774171,rs12461110,rs115603348,rs8006543,rs28630674,rs545016,rs4668354,rs60208666,rs2230460,rs7939882,rs9388501,rs6434321,rs10502005,rs55689911,rs6738875,rs73660622,rs12788654,rs10433615,rs17510381,rs72817536,rs4678932,rs3858429,rs873381,rs7914169,rs73777709,rs7652951,rs12077855,rs3109878,rs12286312,rs912330,rs8106922,rs610932,rs515710,rs17510789,rs11218352,rs2525841,rs4385425,rs68116964,rs13221538,rs11085241,rs12498474,rs1056387,rs11070822,rs4260416,rs624663,rs11642015,rs13108023,rs2614787,rs7666545,rs2242363,rs4806660,rs780107,rs4318650,rs11716941,rs7593186,rs4678952,rs11647110,rs4775893,rs7178360,rs4345635,rs7984870,rs1768267,rs1792124,rs10409909,rs12286721,rs5027920,rs28459768,rs2590838,rs9603564,rs17349687,rs1861001,rs56110616,rs2238296,rs12410333,rs3917848,rs3779899,rs115785198,rs7666601,rs11963138,rs61289224,rs34747207,rs2324725,rs11946186,rs116495503,rs4764646,rs17265928,rs3781838,rs17032276,rs3774326,rs7975348,rs201123,rs13211285,rs2295730,rs2230534,rs13410629,rs6800554,rs867607,rs79233278,rs7178152,rs700518,rs4129648,rs6493488,rs10131226,rs1620130,rs11175967,rs75280456,rs715326,rs62130426,rs17355804,rs67409736,rs2253998,rs6142283,rs3777440,rs6722537,rs9383922,rs2536178,rs11122321,rs1061388,rs3811448,rs509325,rs28718304,rs7019702,rs7900428,rs72947625,rs7786333,rs601185,rs3774341,rs11637228,rs56290508,rs12900825,rs6135782,rs3766214,rs9383920,rs7246900,rs741765,rs11952762,rs11709573,rs76797606,rs394155,rs76367721,rs7257468,rs17603277,rs1961959,rs3824969,rs12940771,rs2238301,rs41290098,rs7843449,rs62066132,rs2016438,rs4380901,rs217216,rs876036,rs406068,rs4687548,rs113312098,rs17298032,rs2074185,rs11073104,rs7551873,rs6716850,rs3807570,rs2505660,rs584469,rs17372830,rs3816605,rs3748140,rs13259464,rs4660758,rs7420715,rs55823952,rs11124626,rs3756233,rs204905,rs8006554,rs2272777,rs6800842,rs12193574,rs3743161,rs5005217,rs10077695,rs7844422,rs3803938,rs413571,rs10927067,rs3862644,rs13113918,rs3105592,rs9392377,rs3737529,rs10877338,rs73971225,rs487997,rs4803,rs73433974,rs78638844,rs17730888,rs7259567,rs1007245,rs576016,rs10769285,rs10778115,rs80234180,rs2068061,rs2995544,rs2270872,rs7645759,rs13083798,rs2270875,rs1384028,rs203328,rs17050674,rs11712979,rs4698030,rs7396798,rs12546106,rs148763909,rs3755806,rs6781811,rs4789012,rs12525257,rs34249834,rs58223482,rs12496634,rs1260330,rs4665969,rs2687723,rs9439081,rs972952,rs852946,rs72941378,rs73162633,rs28385589,rs73011386,rs2965169,rs75279208,rs73192977,rs12715665,rs55928716,rs4739702,rs13087441,rs10484431,rs12112058,rs12790526,rs6768768,rs7635601,rs7273470,rs2458500,rs35518979,rs77886839,rs56055623,rs114994328,rs12894094,rs1468712,rs6794181,rs115706365,rs2501329,rs11211341,rs283809,rs73318446,rs10406335,rs34995835,rs9867091,rs13127090,rs11751732,rs2302786,rs1076425,rs73073753,rs13076197,rs3738401,rs17650311,rs4740048,rs12499734,rs13417,rs12133492,rs10415983,rs10411314,rs58078405,rs335657,rs1513213,rs80036201,rs9471576,rs11659000,rs62130425,rs113771705,rs62396167,rs28439262,rs13271967,rs12195578,rs13062917,rs60021783,rs56094546,rs3770442,rs4021378,rs1871674,rs35782952,rs114933492,rs61800371,rs924474,rs7170036,rs35250962,rs4665539,rs10004571,rs12611088,rs2636641,rs6495785,rs36092927,rs10182292,rs2279287,rs9618570,rs687037,rs1037756,rs1621845,rs314280,rs66493421,rs7746944,rs2291107,rs12794211,rs1443811,rs10857100,rs10117847,rs78117246,rs557424,rs2292255,rs3748457,rs28539971,rs2526704,rs4790923,rs6769734,rs17344417,rs12941128,rs16939357,rs72807343,rs11926481,rs882956,rs917826,rs12634780,rs2847667,rs2822640,rs72667272,rs489486,rs416041,rs12209435,rs11130183,rs2636863,rs3852860,rs4484299,rs7817023,rs12440387,rs12480056,rs11083752,rs1776147,rs2288912,rs7372657,rs353494,rs565566,rs12124113,rs4929948,rs4735600,rs744373,rs61739740,rs2122959,rs57324163,rs12595526,rs55827987,rs118071464,rs35259348,rs6088687,rs2615539,rs3775940,rs13079063,rs12593998,rs12491738,rs4150884,rs61224221,rs9332492,rs7516587,rs2164885,rs35711150,rs79943888,rs9398803,rs72947668,rs59264629,rs1490837,rs35698510,rs12612871,rs7797976,rs7670240,rs78598440,rs75030019,rs9846480,rs35249778,rs4693629,rs35275715,rs4489303,rs4857834,rs11645213,rs7215312,rs7212467,rs78065645,rs2065109,rs67940364,rs10158678,rs75549187,rs4150868,rs10931122,rs7123952,rs17312926,rs2252767,rs1379183,rs2289247,rs6893113,rs2450137,rs335662,rs2682559,rs2505677,rs7653929,rs2132092,rs900145,rs9845756,rs9940315,rs876038,rs34172752,rs12911578,rs11723591,rs6693799,rs7696092,rs6088725,rs2240722,rs41464050,rs1364714,rs117164539,rs9847167,rs11635906,rs56977436,rs2508688,rs12424086,rs843372,rs73316012,rs764859,rs55780735,rs2240919,rs11771145,rs11257240,rs10793301,rs12446333,rs13113730,rs62206533,rs7639327,rs9473128,rs673426,rs12207339,rs10507130,rs1744773,rs4897182,rs6983619,rs17645935,rs3205718,rs10805364,rs13185104,rs56273223,</t>
  </si>
  <si>
    <t>ENSG00000188958.5,ENSG00000163798.9,ENSG00000255282.2,CATG00000029718.1,CATG00000052401.1,CATG00000010914.1,ENSG00000180385.4,CATG00000091678.1,ENSG00000187772.6,ENSG00000125037.8,ENSG00000111266.4,CATG00000077608.1,ENSG00000250748.2,CATG00000078817.1,ENSG00000165714.6,CATG00000086461.1,ENSG00000158710.10,ENSG00000243064.4,ENSG00000254673.1,ENSG00000157429.11,CATG00000067603.1,ENSG00000224858.4,CATG00000096985.1,ENSG00000079689.9,ENSG00000267022.1,ENSG00000138592.9,CATG00000083839.1,ENSG00000242259.4,ENSG00000213608.5,ENSG00000133794.13,ENSG00000164508.3,ENSG00000180370.6,CATG00000025218.1,ENSG00000151320.6,ENSG00000100697.10,CATG00000109940.1,ENSG00000087884.10,ENSG00000232987.1,ENSG00000135749.14,ENSG00000243444.3,ENSG00000105383.10,ENSG00000130208.5,ENSG00000254999.2,ENSG00000254154.4,ENSG00000198911.7,ENSG00000175279.17,CATG00000053746.1,ENSG00000149187.13,ENSG00000136717.10,CATG00000035975.1,ENSG00000261083.1,CATG00000018088.1,CATG00000088293.1,ENSG00000262136.1,ENSG00000112195.8,ENSG00000198087.7,ENSG00000119682.12,ENSG00000129084.13,CATG00000042728.1,ENSG00000235267.1,ENSG00000164270.13,ENSG00000233008.1,ENSG00000254829.1,ENSG00000163795.9,CATG00000003018.1,ENSG00000164062.8,CATG00000067708.1,ENSG00000172115.4,ENSG00000120915.9,ENSG00000161912.13,ENSG00000151240.11,ENSG00000231424.2,ENSG00000180257.8,CATG00000083579.1,CATG00000080769.1,ENSG00000215504.2,ENSG00000247556.2,CATG00000047979.1,CATG00000006476.1,CATG00000003009.1,ENSG00000161929.10,ENSG00000142655.8,CATG00000041150.1,CATG00000026718.1,ENSG00000104859.10,CATG00000084001.1,ENSG00000214855.5,ENSG00000157827.15,CATG00000095888.1,CATG00000075916.1,CATG00000091882.1,ENSG00000164619.4,ENSG00000241978.5,ENSG00000140525.13,ENSG00000133742.9,ENSG00000115226.5,CATG00000022995.1,ENSG00000180610.9,CATG00000103037.1,CATG00000042205.1,ENSG00000043143.16,ENSG00000263002.3,ENSG00000110330.4,CATG00000061689.1,ENSG00000239608.1,ENSG00000185684.8,CATG00000047374.1,ENSG00000137259.2,ENSG00000224916.4,ENSG00000166900.10,ENSG00000113231.9,ENSG00000093009.5,ENSG00000253948.1,ENSG00000069667.11,ENSG00000173406.11,ENSG00000249631.1,ENSG00000131067.12,ENSG00000115204.10,ENSG00000085514.11,CATG00000087827.1,ENSG00000270244.1,ENSG00000258303.1,ENSG00000132563.11,ENSG00000113273.11,ENSG00000021645.13,CATG00000067712.1,CATG00000054839.1,ENSG00000166928.6,CATG00000064580.1,ENSG00000167216.12,CATG00000030138.1,ENSG00000253320.1,CATG00000117059.1,ENSG00000231877.1,ENSG00000198586.9,ENSG00000144554.6,ENSG00000172046.14,CATG00000010165.1,CATG00000069628.1,ENSG00000231046.1,ENSG00000169981.6,ENSG00000117411.12,ENSG00000203710.6,ENSG00000233509.2,ENSG00000153294.7,ENSG00000267020.1,ENSG00000165966.10,CATG00000047757.1,ENSG00000125872.7,ENSG00000236206.1,ENSG00000233643.2,ENSG00000248592.3,ENSG00000122966.9,CATG00000085320.1,ENSG00000163704.7,ENSG00000104043.10,CATG00000064206.1,ENSG00000186212.2,ENSG00000174175.12,ENSG00000147676.9,ENSG00000267680.1,ENSG00000185818.7,ENSG00000264569.1,ENSG00000087206.12,ENSG00000237464.1,ENSG00000196517.7,ENSG00000185900.5,CATG00000060189.1,ENSG00000136383.6,ENSG00000258808.1,ENSG00000169255.9,ENSG00000115207.9,CATG00000003017.1,ENSG00000165102.10,CATG00000004562.1,ENSG00000203760.4,ENSG00000253661.1,ENSG00000132768.9,CATG00000003061.1,CATG00000041486.1,CATG00000006484.1,ENSG00000163807.4,ENSG00000048740.13,ENSG00000115364.9,CATG00000063716.1,ENSG00000263539.1,ENSG00000161011.15,ENSG00000261490.1,CATG00000088070.1,CATG00000017294.1,CATG00000038099.1,CATG00000010913.1,ENSG00000237950.1,ENSG00000160799.7,ENSG00000119596.13,CATG00000043553.1,ENSG00000202069.1,ENSG00000125207.3,ENSG00000115234.6,ENSG00000143552.5,CATG00000100659.1,ENSG00000188877.7,ENSG00000138678.6,CATG00000022736.1,ENSG00000258537.1,ENSG00000125810.9,ENSG00000107130.6,CATG00000010474.1,ENSG00000267114.1,ENSG00000132394.6,ENSG00000116954.7,ENSG00000226416.1,ENSG00000169696.11,ENSG00000173531.11,ENSG00000187240.9,ENSG00000105851.6,CATG00000067714.1,CATG00000081100.1,ENSG00000172493.16,ENSG00000146776.10,CATG00000038842.1,ENSG00000133818.8,ENSG00000217325.2,CATG00000002261.1,ENSG00000256029.1,ENSG00000213411.2,ENSG00000166930.2,ENSG00000144792.5,ENSG00000138100.9,ENSG00000127022.10,ENSG00000186952.10,ENSG00000255670.1,CATG00000041106.1,ENSG00000251169.2,ENSG00000222612.1,ENSG00000172869.10,ENSG00000139926.11,ENSG00000093167.13,ENSG00000124610.3,ENSG00000164576.7,ENSG00000236980.5,ENSG00000130201.3,ENSG00000198837.5,ENSG00000169683.3,ENSG00000168952.11,CATG00000043552.1,ENSG00000162946.16,ENSG00000149571.6,ENSG00000132341.7,CATG00000071786.1,ENSG00000267215.1,ENSG00000203809.5,CATG00000081511.1,ENSG00000214842.5,ENSG00000186834.2,CATG00000026654.1,ENSG00000187837.2,ENSG00000140832.5,ENSG00000254340.1,CATG00000060892.1,ENSG00000253641.1,ENSG00000165916.4,CATG00000023206.1,ENSG00000250564.1,CATG00000064452.1,ENSG00000259316.3,ENSG00000198900.5,ENSG00000164078.8,CATG00000019260.1,CATG00000003162.1,ENSG00000175325.2,ENSG00000259240.1,ENSG00000127616.13,CATG00000077083.1,CATG00000067721.1,ENSG00000230461.4,CATG00000116198.1,ENSG00000272356.1,ENSG00000168016.9,ENSG00000138600.5,ENSG00000249139.1,ENSG00000169291.5,ENSG00000166436.11,ENSG00000134049.3,ENSG00000115756.8,ENSG00000224505.2,CATG00000024911.1,ENSG00000268361.1,ENSG00000180917.12,ENSG00000176531.6,ENSG00000100503.19,CATG00000023005.1,CATG00000090564.1,ENSG00000198590.7,ENSG00000007933.8,ENSG00000188994.8,CATG00000097408.1,ENSG00000233926.1,ENSG00000168273.3,CATG00000109853.1,ENSG00000259673.1,ENSG00000254532.1,CATG00000091899.1,ENSG00000234906.4,ENSG00000230424.1,ENSG00000186446.7,ENSG00000114098.13,ENSG00000115806.8,ENSG00000206567.5,ENSG00000112367.6,ENSG00000169738.3,ENSG00000249106.1,ENSG00000172817.3,CATG00000079682.1,ENSG00000076242.10,ENSG00000211973.2,CATG00000006490.1,ENSG00000168314.13,ENSG00000217404.2,ENSG00000268729.1,ENSG00000185219.11,ENSG00000261879.1,ENSG00000164253.8,ENSG00000048052.17,CATG00000064236.1,ENSG00000078140.9,ENSG00000234719.4,ENSG00000225179.1,ENSG00000237463.1,ENSG00000137804.8,CATG00000063167.1,CATG00000081373.1,ENSG00000104856.9,ENSG00000170236.10,ENSG00000170684.4,CATG00000039465.1,ENSG00000149534.4,ENSG00000118473.17,ENSG00000122257.14,CATG00000010586.1,ENSG00000268635.1,ENSG00000048462.6,ENSG00000148219.12,ENSG00000114867.15,ENSG00000271993.1,ENSG00000260223.1,ENSG00000137815.10,ENSG00000137745.7,ENSG00000165841.5,CATG00000061718.1,ENSG00000237399.3,ENSG00000007001.8,ENSG00000186026.6,ENSG00000229105.1,ENSG00000123444.9,ENSG00000178467.13,ENSG00000159063.8,CATG00000064571.1,ENSG00000213088.5,ENSG00000163705.8,ENSG00000179583.13,ENSG00000185015.3,ENSG00000137513.5,ENSG00000102753.5,CATG00000023077.1,CATG00000054471.1,CATG00000095083.1,ENSG00000223086.1,CATG00000098696.1,ENSG00000231889.3,ENSG00000228237.1,ENSG00000241563.2,ENSG00000206814.1,CATG00000081521.1,ENSG00000173402.7,CATG00000080830.1,ENSG00000196739.10,CATG00000031616.1,CATG00000059933.1,ENSG00000258256.1,ENSG00000122203.10,ENSG00000178252.13,ENSG00000120254.11,ENSG00000104866.6,ENSG00000229153.1,CATG00000004887.1,CATG00000075246.1,ENSG00000163029.11,CATG00000004877.1,CATG00000109909.1,CATG00000020194.1,ENSG00000177479.15,CATG00000054934.1,ENSG00000138074.10,ENSG00000196226.2,CATG00000024338.1,ENSG00000178722.8,ENSG00000256915.1,ENSG00000163808.12,ENSG00000244485.1,ENSG00000131069.15,ENSG00000150394.9,CATG00000003013.1,CATG00000065640.1,ENSG00000255090.1,ENSG00000169964.5,ENSG00000120262.8,ENSG00000180061.5,CATG00000041149.1,ENSG00000124564.13,CATG00000100079.1,ENSG00000091656.11,CATG00000068272.1,ENSG00000234945.3,ENSG00000175224.12,ENSG00000178295.10,ENSG00000137806.4,ENSG00000113761.7,CATG00000045483.1,ENSG00000205426.6,CATG00000008975.1,ENSG00000263307.1,ENSG00000005436.9,CATG00000002239.1,ENSG00000127481.10,CATG00000091654.1,ENSG00000139734.13,ENSG00000214026.6,ENSG00000029725.12,CATG00000012271.1,ENSG00000167377.13,ENSG00000165917.5,ENSG00000224318.1,ENSG00000196666.3,ENSG00000167220.7,CATG00000099949.1,ENSG00000074276.6,CATG00000063721.1,CATG00000019122.1,ENSG00000151150.16,CATG00000078830.1,ENSG00000129083.8,ENSG00000182149.16,CATG00000078836.1,ENSG00000119125.12,ENSG00000147465.7,ENSG00000169718.13,ENSG00000140090.13,CATG00000060377.1,CATG00000076976.1,ENSG00000136352.13,ENSG00000241697.3,ENSG00000226594.1,ENSG00000143570.13,CATG00000013399.1,ENSG00000172530.15,ENSG00000230177.1,ENSG00000172137.14,ENSG00000120709.6,ENSG00000172037.9,ENSG00000164920.5,CATG00000095886.1,ENSG00000066629.12,ENSG00000255627.1,ENSG00000131233.8,ENSG00000073050.7,ENSG00000186417.9,CATG00000103357.1,ENSG00000170085.13,CATG00000060893.1,CATG00000059784.1,ENSG00000112699.6,ENSG00000268849.1,CATG00000044530.1,ENSG00000255197.1,ENSG00000256294.3,ENSG00000138002.10,ENSG00000180573.8,ENSG00000214787.4,ENSG00000197102.6,CATG00000085807.1,ENSG00000272752.1,ENSG00000255872.3,ENSG00000176438.8,CATG00000044529.1,CATG00000045954.1,ENSG00000144674.12,CATG00000039482.1,ENSG00000176731.7,CATG00000050657.1,CATG00000083834.1,ENSG00000182179.6,ENSG00000180992.5,ENSG00000150676.8,CATG00000054661.1,CATG00000105166.1,CATG00000059437.1,CATG00000041952.1,ENSG00000151364.11,CATG00000028700.1,ENSG00000168268.6,ENSG00000150054.14,ENSG00000162383.7,ENSG00000169994.14,ENSG00000048649.9,CATG00000075466.1,ENSG00000212493.1,ENSG00000121207.7,ENSG00000265467.1,CATG00000092282.1,ENSG00000198363.11,CATG00000013838.1,CATG00000001347.1,ENSG00000064687.8,CATG00000006265.1,CATG00000066012.1,CATG00000063171.1,ENSG00000168702.12,CATG00000085809.1,CATG00000002256.1,CATG00000081292.1,ENSG00000164393.4,CATG00000082348.1,CATG00000117320.1,ENSG00000234752.1,ENSG00000224310.1,CATG00000070666.1,ENSG00000229780.1,CATG00000064302.1,ENSG00000145996.7,ENSG00000143545.4,ENSG00000163319.6,CATG00000111816.1,ENSG00000271780.1,ENSG00000171490.8,ENSG00000130202.5,CATG00000059932.1,CATG00000015603.1,CATG00000002240.1,ENSG00000062524.11,CATG00000084362.1,CATG00000004376.1,ENSG00000104853.11,ENSG00000236200.1,ENSG00000256268.1,ENSG00000172878.9,CATG00000000625.1,ENSG00000181322.9,ENSG00000066135.8,CATG00000027714.1,CATG00000020326.1,ENSG00000013297.6,ENSG00000137825.6,ENSG00000083544.9,ENSG00000239525.1,ENSG00000248740.1,ENSG00000251503.3,ENSG00000152377.8,ENSG00000174469.13,ENSG00000163590.9,CATG00000018500.1,ENSG00000066336.7,ENSG00000117020.12,ENSG00000267288.1,ENSG00000166924.4,ENSG00000204469.8,ENSG00000099250.13,ENSG00000173258.8,ENSG00000228008.1,ENSG00000156113.16,ENSG00000146039.6,ENSG00000128683.9,ENSG00000161021.7,ENSG00000149948.9,ENSG00000135365.11,CATG00000010164.1,CATG00000054933.1,CATG00000020156.1,ENSG00000166902.4,ENSG00000129691.11,ENSG00000165702.8,ENSG00000155307.13,CATG00000076173.1,ENSG00000114302.11,ENSG00000171408.9,ENSG00000233438.1,ENSG00000183117.13,ENSG00000174989.8,CATG00000027715.1,ENSG00000081014.6,ENSG00000137968.12,ENSG00000114904.8,ENSG00000078814.11,ENSG00000041515.11,ENSG00000270761.1,ENSG00000213316.5,ENSG00000134146.7,ENSG00000267545.1,ENSG00000109920.8,CATG00000064299.1,ENSG00000082212.7,ENSG00000173540.8,CATG00000005551.1,ENSG00000198056.9,ENSG00000187446.7,CATG00000103544.1,ENSG00000163032.7,CATG00000088508.1,ENSG00000258162.1,ENSG00000251323.2,ENSG00000123472.8,ENSG00000146904.4,ENSG00000100731.11,ENSG00000120805.9,ENSG00000163322.9,ENSG00000196937.6,CATG00000093365.1,CATG00000045953.1,CATG00000066661.1,ENSG00000165029.11,ENSG00000167766.14,CATG00000002236.1,ENSG00000143578.11,ENSG00000149294.12,ENSG00000165923.11,ENSG00000221866.5,CATG00000006489.1,CATG00000084374.1,CATG00000017848.1,ENSG00000108239.8,ENSG00000239739.1,CATG00000103353.1,CATG00000002237.1,CATG00000103786.1,ENSG00000134086.7,ENSG00000234465.6,CATG00000099157.1,ENSG00000151748.10,CATG00000083827.1,ENSG00000135472.4,ENSG00000186162.6,CATG00000059552.1,CATG00000083935.1,ENSG00000177103.9,ENSG00000179846.7,ENSG00000134070.4,ENSG00000215474.2,ENSG00000230698.1,ENSG00000243147.3,ENSG00000038532.10,ENSG00000230894.1,ENSG00000248529.1,ENSG00000170442.7,ENSG00000010327.6,ENSG00000154240.12,ENSG00000255331.1,ENSG00000155816.15,ENSG00000267761.2,CATG00000002254.1,ENSG00000241186.3,ENSG00000173214.5,ENSG00000260520.1,ENSG00000160469.12,ENSG00000153790.7,ENSG00000261602.1,ENSG00000245317.2,ENSG00000102984.10,ENSG00000262117.1,ENSG00000198650.6,ENSG00000107338.8,ENSG00000272462.2,ENSG00000228436.2,ENSG00000178567.5,ENSG00000066697.10,ENSG00000261513.1,CATG00000007428.1,ENSG00000071203.5,CATG00000001102.1,ENSG00000115841.15,ENSG00000235016.1,CATG00000034705.1,ENSG00000196284.9,ENSG00000003756.12,ENSG00000110492.11,ENSG00000120885.15,ENSG00000248300.1,ENSG00000164077.9,ENSG00000169570.5,CATG00000060114.1,ENSG00000112343.8,ENSG00000135931.13,CATG00000060894.1,ENSG00000088298.8,ENSG00000261611.3,CATG00000103537.1,ENSG00000140521.7,ENSG00000245534.2,ENSG00000230082.1,CATG00000075139.1,ENSG00000118596.7,ENSG00000181019.8,CATG00000075404.1,ENSG00000183020.9,CATG00000054662.1,ENSG00000103342.8,CATG00000029301.1,ENSG00000178301.3,ENSG00000183092.11,ENSG00000156222.7,CATG00000066038.1,ENSG00000185163.5,ENSG00000140835.8,CATG00000060801.1,ENSG00000055957.6,ENSG00000185608.4,ENSG00000249129.1,CATG00000028125.1,ENSG00000223109.1,ENSG00000124693.2,ENSG00000114902.9,ENSG00000137501.12,ENSG00000198373.8,CATG00000064931.1,ENSG00000111450.9,CATG00000008872.1,CATG00000033105.1,ENSG00000257520.1,ENSG00000160712.8,CATG00000117213.1,ENSG00000120278.10,CATG00000012294.1,CATG00000068388.1,ENSG00000179152.14,ENSG00000216436.2,CATG00000056950.1,ENSG00000203469.2,ENSG00000267282.1,ENSG00000105755.3,ENSG00000105877.13,CATG00000092287.1,ENSG00000117322.12,CATG00000005507.1,ENSG00000243696.4,CATG00000117352.1,ENSG00000143614.7,ENSG00000248764.1,ENSG00000119401.10,ENSG00000002745.8,ENSG00000168517.6,ENSG00000254479.1,ENSG00000089195.10,ENSG00000251349.3,CATG00000059935.1,ENSG00000127463.9,ENSG00000153815.12,ENSG00000084734.4,CATG00000105748.1,ENSG00000100084.10,ENSG00000169251.8,ENSG00000185909.10,ENSG00000254237.1,CATG00000064513.1,CATG00000088399.1,ENSG00000255458.1,ENSG00000164039.10,ENSG00000213453.3,CATG00000016854.1,ENSG00000118369.8,ENSG00000006283.13,ENSG00000040199.14,ENSG00000115194.6,ENSG00000124444.11,CATG00000063718.1,ENSG00000018699.7,ENSG00000163702.14,ENSG00000137869.9,ENSG00000152910.14,ENSG00000168918.9,ENSG00000254056.1,ENSG00000224418.1,ENSG00000104412.3,CATG00000088398.1,ENSG00000223599.1,ENSG00000234816.2,ENSG00000253972.1,CATG00000109251.1,ENSG00000002746.10,ENSG00000198513.7,ENSG00000118705.12,ENSG00000201151.1,ENSG00000250101.1,ENSG00000033327.8,CATG00000009338.1,ENSG00000016864.12,ENSG00000152767.11,ENSG00000100599.11,ENSG00000025423.7,CATG00000073283.1,ENSG00000134042.8,CATG00000030049.1,CATG00000089888.1,ENSG00000243284.1,ENSG00000241111.1,ENSG00000137642.8,ENSG00000256083.1,ENSG00000185065.6,ENSG00000169862.14,ENSG00000160049.7,ENSG00000166747.8,ENSG00000030066.9,CATG00000100667.1,ENSG00000159658.6,ENSG00000107611.10,ENSG00000140718.14,ENSG00000204398.5,ENSG00000092439.9,CATG00000041148.1,ENSG00000104408.5,CATG00000100676.1,ENSG00000204262.7,ENSG00000138085.12,ENSG00000143554.9,ENSG00000120733.9,ENSG00000254235.1,ENSG00000130204.8,ENSG00000100991.7,ENSG00000104147.4,CATG00000041162.1,ENSG00000270194.1,ENSG00000055813.5,ENSG00000250903.4,CATG00000017696.1,ENSG00000225558.1,CATG00000087824.1,ENSG00000007255.6,ENSG00000162374.12,ENSG00000163312.6,CATG00000073282.1,ENSG00000102572.10,ENSG00000120659.10,ENSG00000242387.1,CATG00000108357.1,CATG00000105393.1,ENSG00000133739.11,CATG00000076955.1,ENSG00000010704.14,ENSG00000095970.12,CATG00000024899.1,ENSG00000145194.13,ENSG00000153157.8,ENSG00000162267.8,ENSG00000260886.1,CATG00000067716.1,CATG00000089605.1,ENSG00000198538.6,CATG00000084873.1,ENSG00000241749.3,ENSG00000168172.4,ENSG00000258908.1,ENSG00000186118.7,ENSG00000273026.1,ENSG00000250337.1,ENSG00000257829.1,ENSG00000101542.5,ENSG00000124256.10,ENSG00000174099.6,CATG00000010947.1,ENSG00000020181.13,ENSG00000117408.6,ENSG00000215196.4,ENSG00000224424.7,ENSG00000128915.7,CATG00000056939.1,ENSG00000136261.10,ENSG00000224905.2,CATG00000098318.1,ENSG00000176720.3,CATG00000005563.1,CATG00000013714.1,ENSG00000178917.10,ENSG00000179715.8,ENSG00000067057.12,ENSG00000102908.16,CATG00000060012.1,ENSG00000115170.9,ENSG00000137674.3,ENSG00000257925.1,ENSG00000266163.1,ENSG00000136527.13,CATG00000080989.1,ENSG00000100147.9,ENSG00000163380.11,ENSG00000115216.9,ENSG00000117407.12,ENSG00000115241.9,ENSG00000225670.3,ENSG00000169750.4,ENSG00000143674.6,CATG00000085804.1,ENSG00000118046.10,CATG00000096991.1,CATG00000068167.1,ENSG00000149262.12,ENSG00000228063.1,ENSG00000096264.9,CATG00000069232.1,ENSG00000213085.5,ENSG00000257231.1,CATG00000053247.1,CATG00000044982.1,ENSG00000070950.5,CATG00000106456.1,CATG00000006321.1,ENSG00000131808.6,ENSG00000250544.1,ENSG00000020256.15,ENSG00000172260.9,ENSG00000266903.1,CATG00000072866.1,ENSG00000160714.5,ENSG00000231881.1,CATG00000045802.1,ENSG00000107959.11,ENSG00000072163.14,ENSG00000198961.5,ENSG00000198252.7,ENSG00000230024.1,CATG00000090619.1,ENSG00000270106.1,ENSG00000137727.8,CATG00000062309.1,CATG00000097733.1,CATG00000002198.1,ENSG00000158315.6,ENSG00000259378.1,ENSG00000009413.11,ENSG00000257830.1,ENSG00000243943.5,ENSG00000112893.5,CATG00000023000.1,CATG00000054791.1,ENSG00000110077.10,ENSG00000075891.17,ENSG00000068745.10,CATG00000020665.1,CATG00000028126.1,ENSG00000164061.4,ENSG00000253563.2,ENSG00000138758.7,ENSG00000221883.2,CATG00000079699.1,ENSG00000163938.12,CATG00000086670.1,ENSG00000237039.1,ENSG00000164076.12,ENSG00000111058.3,ENSG00000162706.8,ENSG00000175792.7,CATG00000064575.1,CATG00000038483.1,ENSG00000163239.8,CATG00000084363.1,CATG00000042207.1,ENSG00000230091.2,CATG00000041154.1,ENSG00000177822.3,ENSG00000261441.1,ENSG00000212628.1,ENSG00000271937.1,ENSG00000198646.9,ENSG00000196653.7,ENSG00000163794.6,ENSG00000167077.8,ENSG00000187244.6,CATG00000018492.1,ENSG00000196345.8,ENSG00000101448.9,ENSG00000179873.10,ENSG00000183763.4,ENSG00000079819.12,CATG00000106534.1,CATG00000026651.1,ENSG00000176354.2,ENSG00000125885.9,CATG00000095770.1,CATG00000088459.1,ENSG00000211899.3,ENSG00000181513.10,CATG00000064579.1,ENSG00000187475.4,CATG00000066011.1,CATG00000041477.1,ENSG00000055955.11,ENSG00000189120.3,ENSG00000164841.4,ENSG00000078487.13,CATG00000004130.1,ENSG00000151322.14,CATG00000005665.1,ENSG00000249959.1,ENSG00000262222.1,CATG00000094002.1,ENSG00000159214.8,ENSG00000138109.9,ENSG00000132549.14,CATG00000025177.1,CATG00000066816.1,ENSG00000130203.5,CATG00000066030.1,ENSG00000110079.12,ENSG00000156076.5,ENSG00000169836.4,ENSG00000178537.5,ENSG00000205562.1,CATG00000081293.1,ENSG00000163568.9,ENSG00000213793.3,CATG00000102355.1,ENSG00000132294.9,ENSG00000180509.7,ENSG00000186019.10,ENSG00000135116.5,ENSG00000212452.1,ENSG00000117523.11,ENSG00000174106.2,CATG00000003016.1,CATG00000041485.1,ENSG00000232528.3,ENSG00000146083.7,ENSG00000253678.1,CATG00000067715.1,ENSG00000182533.6,ENSG00000109452.8,ENSG00000164068.11,ENSG00000139220.12,ENSG00000149516.9,ENSG00000155897.5,ENSG00000143198.8,ENSG00000105088.4,ENSG00000262454.1,ENSG00000070010.14,ENSG00000198734.6,ENSG00000249494.1,ENSG00000260971.3,ENSG00000212743.1,CATG00000099463.1,ENSG00000173769.4,ENSG00000176472.6,ENSG00000103599.15,ENSG00000173421.12,ENSG00000120899.13,ENSG00000228027.1,ENSG00000223750.1,ENSG00000112394.12,ENSG00000119681.7,ENSG00000230131.1,ENSG00000200222.1,ENSG00000154227.9,ENSG00000168077.9,ENSG00000160883.6,CATG00000052891.1,ENSG00000256206.2,ENSG00000231871.1,ENSG00000112337.6,CATG00000085799.1,ENSG00000232451.1,ENSG00000106829.14,CATG00000037972.1,ENSG00000138778.7,ENSG00000058262.5,ENSG00000141101.8,ENSG00000186567.8,ENSG00000071127.12,ENSG00000143171.8,CATG00000013396.1,CATG00000078837.1,ENSG00000253924.1,ENSG00000182168.10,ENSG00000130997.12,CATG00000005564.1,ENSG00000224751.2,ENSG00000260493.1,ENSG00000214114.4,CATG00000017316.1,ENSG00000119969.10,ENSG00000253274.1,ENSG00000213231.8,CATG00000071782.1,ENSG00000115211.11,CATG00000003157.1,ENSG00000250413.1,ENSG00000126091.15,CATG00000081294.1,ENSG00000088766.7,ENSG00000004534.10,ENSG00000211896.2,CATG00000100669.1,CATG00000047898.1,ENSG00000078687.12,ENSG00000267467.2,ENSG00000163793.8,ENSG00000198218.6,CATG00000019627.1,ENSG00000158901.7,ENSG00000182986.8,ENSG00000198805.7,CATG00000013067.1,ENSG00000233086.3,ENSG00000259430.1,ENSG00000168522.8,ENSG00000272668.1,ENSG00000176095.7,CATG00000024716.1,CATG00000098315.1,ENSG00000101353.10,ENSG00000153234.9,ENSG00000249806.1,ENSG00000271850.1,CATG00000045466.1,ENSG00000142273.6,ENSG00000240057.1,ENSG00000204385.6,ENSG00000266372.1,ENSG00000248079.2,ENSG00000250909.1,CATG00000050664.1,CATG00000022243.1,ENSG00000223224.1,ENSG00000165915.9,CATG00000002197.1,CATG00000006256.1,ENSG00000109667.7,CATG00000115308.1,ENSG00000185614.4,ENSG00000234072.1,ENSG00000104375.11,ENSG00000069399.8,ENSG00000272127.1,ENSG00000205334.2,CATG00000100664.1,CATG00000006264.1,ENSG00000172053.10,ENSG00000173281.4,ENSG00000211974.2,ENSG00000180596.7,ENSG00000106034.13,ENSG00000170681.6,ENSG00000184349.8,ENSG00000073921.13,CATG00000075239.1,ENSG00000187008.2,ENSG00000156170.8,CATG00000088402.1,ENSG00000188004.5,ENSG00000228340.1,CATG00000009339.1,ENSG00000119760.11,ENSG00000161013.12,ENSG00000187492.4,ENSG00000174371.12,ENSG00000152219.4,ENSG00000166926.4,ENSG00000117507.4,ENSG00000112242.10,ENSG00000099625.8,ENSG00000198522.9,CATG00000071597.1,ENSG00000213619.5,ENSG00000238898.1,ENSG00000124181.10,ENSG00000155304.4,ENSG00000133740.6,ENSG00000056972.14,CATG00000099948.1,ENSG00000157992.8,ENSG00000176020.7,CATG00000075144.1,ENSG00000167378.4,CATG00000095882.1,ENSG00000225937.1,ENSG00000120341.14,CATG00000032887.1,ENSG00000163939.14,ENSG00000272162.1,ENSG00000084774.9,ENSG00000186448.10,ENSG00000102452.11,ENSG00000031691.6,ENSG00000165959.7,CATG00000003158.1,ENSG00000074201.4,CATG00000041127.1,ENSG00000203805.6,ENSG00000236869.1,ENSG00000185811.12,ENSG00000269982.1,ENSG00000161010.10,ENSG00000258026.1,CATG00000001619.1,ENSG00000187955.7,CATG00000093699.1,CATG00000087736.1,ENSG00000158402.14,ENSG00000225873.1,CATG00000007086.1,CATG00000024916.1,ENSG00000146047.4,ENSG00000109919.5,ENSG00000137473.13,ENSG00000183535.5,CATG00000101941.1,ENSG00000207804.1,ENSG00000120800.4,ENSG00000073008.10,ENSG00000087589.12,CATG00000041487.1,ENSG00000183578.5,ENSG00000124568.6,CATG00000022101.1,ENSG00000163703.13,ENSG00000271989.1,ENSG00000250061.1,ENSG00000267228.2,ENSG00000104626.10,ENSG00000106853.12,CATG00000006482.1,ENSG00000196532.4</t>
  </si>
  <si>
    <t>22005931,19448623,21502949,19668339,22785395,17975299,21379329,20100581,24045676,17553421,22984439,22832961,22005930,21390209,20197096,21460840,20460622,19734902,pha002879,22131368,19118814,17474819,20932310,19448620,21098978,24162737,20885792,22504421,19282985,17998437,20171287,23307926,19448619,22430674,21627779,19448621,23150908,20452100,21059989,22267201,23419831,23535033,22744181,19136949,22881374,23374588,21102462,22865056,24755620,19448622,23599027,21116278,22792071,23565137,23667675,18976728,21460841,18449908,23424626,23571587,23562540,22903471,22159054,21123754,25043464,22504417,19125160,24770881,20061627,19734903,22745009,24535457,21810643,18823527</t>
  </si>
  <si>
    <t>Menarche (age at onset),Brain structure,P-tau181p levels,MRI atrophy measures,Lentiform nucleus volume,Plasma amyloid beta peptide concentrations (ABx-40),T-tau levels,Alzheimer's disease (age of onset),Menarche and menopause (age at onset),Alzheimer's disease biomarkers,Temporal lobe volumes,Age-related cataract and Alzheimer's disease (cortical cataract and temporal horn volume),Plasma amyloid beta peptide concentrations (ABx-42),Alzheimer's disease (late onset),Alzheimer's Disease,Lean body mass and age at menarche (combined),Brain imaging,alzheimer's disease (late onset),Hippocampal volume,Caudate nucleus volume,Cortical thickness,Response to cholinesterase inhibitors in Alzheimer's disease,Composite episodic memory score,Total ventricular volume,Alzheimer's disease (cognitive decline),Hippocampal atrophy,Age-related cataract and Alzheimer's disease,AB1-42 levels,Alzheimer's disease,Menopause (age at onset),Entorhinal cortical thickness,Age at menarche, age at menopause</t>
  </si>
  <si>
    <t>DOID:1074</t>
  </si>
  <si>
    <t>kidney failure</t>
  </si>
  <si>
    <t>A kidney disease characterized by the failure of the kidneys to adequately filter waste products from the blood.</t>
  </si>
  <si>
    <t>rs4416085,rs849728,rs12606090,rs3813298,rs2115301,rs12607007,rs11081578,rs16963218,rs400967,rs55671162,rs12607697,rs4895353,rs2099092,rs73236920,rs72970145,rs370827,rs635083,rs17144716,rs3744871,rs1568296,rs10519564,rs12606260,rs17144708,rs7244926,rs386288,rs17144715,rs75395155,rs10502590,rs73234489,rs72972273,rs60007111,rs73789448,rs1568295,rs2081957,rs6881776,rs17132673,rs12604993,rs73234502,rs12606141,rs7722027,rs12604582,rs72974314,rs72970168,rs78134709,rs3813297,rs11241476,rs6886240,rs72974332,rs447317,rs1567521,rs5016161,rs17144836,rs6444223,rs78232723,rs2115302,rs76978304,rs12604098,rs4390654,rs12373197,rs10447237,rs4895347,rs6881583,rs55821851,rs2298643,rs1864109,rs12607279,rs6871241,rs10447238,rs75287701,rs12607496,rs12607328,rs2162888,rs4895354,rs60050455,rs12605898,rs406335,rs12607495,rs10447266,rs12607144,rs6861907,rs581887,rs383585,rs12606139,rs57146435</t>
  </si>
  <si>
    <t>ENSG00000101546.8,ENSG00000261126.3,ENSG00000226742.3,ENSG00000141441.11,CATG00000036731.1,ENSG00000169570.5,CATG00000080989.1,ENSG00000267127.2,ENSG00000122490.14,CATG00000038135.1,ENSG00000141759.10,CATG00000063197.1</t>
  </si>
  <si>
    <t>Primary nonsyndromic vesicoureteric reflex</t>
  </si>
  <si>
    <t>DOID:10754</t>
  </si>
  <si>
    <t>otitis media</t>
  </si>
  <si>
    <t>A otitis which involves inflammation of the middle ear.</t>
  </si>
  <si>
    <t>rs72659034,rs16918887,rs7016408,rs59202774,rs72659057,rs7825861,rs16927809,rs7834478,rs72659059,rs7816208,rs10094729,rs7822988,rs10957196,rs7841144,rs11997478,rs6471969,rs11786863,rs6471964,rs10103451,rs3765162,rs11775077,rs72659050</t>
  </si>
  <si>
    <t>CATG00000045542.1,ENSG00000264408.1,CATG00000102578.1,ENSG00000198363.11,CATG00000099068.1,CATG00000102579.1</t>
  </si>
  <si>
    <t>23974705,23133572</t>
  </si>
  <si>
    <t>Otitis media (children 3 years old or younger),Otitis media (chronic/recurrent)</t>
  </si>
  <si>
    <t>DOID:10871</t>
  </si>
  <si>
    <t>age related macular degeneration</t>
  </si>
  <si>
    <t>A degeneration of macula and posterior pole that is characterized by a loss of vision in the center of the visual field (the macula) resulting from damage to the retina and resulting in blurring of the sharp central vision.</t>
  </si>
  <si>
    <t>rs6857,rs6554392,rs62414123,rs2074625,rs505629,rs4268798,rs10876916,rs11569501,rs7950805,rs380737,rs59509611,rs10036273,rs7181033,rs10922162,rs1794003,rs80092366,rs7893508,rs11925420,rs1410996,rs72674868,rs72738652,rs17549818,rs6679189,rs1329424,rs8086350,rs4293143,rs11569509,rs12737179,rs9848257,rs6925389,rs1107479,rs116466843,rs114477357,rs9488836,rs73142931,rs17661298,rs17087265,rs11728699,rs76542692,rs17088870,rs9456451,rs57960694,rs1534955,rs1535475,rs698859,rs652888,rs3813109,rs9790427,rs8056797,rs115420077,rs80119232,rs6688272,rs60002789,rs12142766,rs4086175,rs4280804,rs334371,rs55797083,rs429608,rs11171812,rs114126751,rs10922104,rs287609,rs10922177,rs114575273,rs424645,rs36212733,rs1188725,rs4384325,rs367568,rs2421020,rs3813110,rs10819638,rs1465081,rs334357,rs115408537,rs1013186,rs4844623,rs77344981,rs12476608,rs1150914,rs11858759,rs597457,rs8045855,rs2758313,rs77622037,rs11194972,rs9926440,rs7537449,rs118049509,rs10082462,rs6695278,rs1759007,rs7674356,rs73476581,rs10494745,rs10167053,rs2292627,rs4653947,rs4836628,rs2235573,rs4151672,rs117012446,rs2950387,rs114884957,rs7523013,rs28416518,rs1332663,rs1002285,rs1764625,rs17088842,rs7738253,rs334369,rs1188709,rs72738645,rs11194995,rs114620055,rs4807192,rs7097701,rs117259036,rs4788,rs2926748,rs375046,rs10801558,rs115310065,rs10077309,rs115842840,rs5030577,rs570618,rs114580526,rs10429911,rs4044578,rs536515,rs334363,rs10036357,rs3745567,rs3761278,rs1150907,rs2035081,rs6721532,rs3737111,rs1475123,rs9634247,rs17672308,rs34533956,rs7554890,rs115345149,rs9296473,rs10801554,rs12083635,rs941207,rs3810413,rs2421022,rs1963605,rs56239103,rs10922109,rs2421019,rs10115928,rs518149,rs114698994,rs4709370,rs2514262,rs77255857,rs4556879,rs116711160,rs7742835,rs920916,rs116813201,rs79784360,rs1204830,rs3753395,rs397637,rs12734390,rs9542855,rs11200559,rs6706354,rs61396367,rs1888225,rs513218,rs77439863,rs115897434,rs74476556,rs80157743,rs334351,rs3887220,rs733539,rs11810627,rs1801741,rs72468005,rs643025,rs10754216,rs9973579,rs11200630,rs12468466,rs57660907,rs11556505,rs5013920,rs3130349,rs10754219,rs1026565,rs394657,rs9952865,rs12755054,rs9646095,rs57535381,rs4714888,rs114907058,rs370789,rs1864163,rs7538501,rs10754209,rs7546940,rs2686266,rs3748557,rs115664782,rs16840419,rs11200629,rs955927,rs7513826,rs55678046,rs116081993,rs8110188,rs7627408,rs2842985,rs34783530,rs391597,rs6937735,rs1713985,rs3818300,rs114380947,rs35363135,rs74724582,rs61819073,rs7539642,rs114155977,rs7966391,rs2076334,rs11575234,rs6791889,rs1759009,rs114183127,rs10819636,rs77043261,rs115081537,rs2695789,rs1750311,rs11200604,rs7647466,rs78315399,rs1188730,rs7533270,rs13331385,rs1128514,rs1061170,rs16840599,rs1759006,rs28617445,rs203677,rs10733087,rs12042442,rs422951,rs986960,rs11592665,rs1638575,rs116067538,rs287611,rs36212731,rs116386615,rs80055790,rs9783198,rs77660655,rs76858522,rs2300430,rs114004994,rs1587325,rs2736928,rs9542779,rs17040855,rs1563896,rs17586561,rs71313590,rs59276499,rs7185352,rs78508752,rs781661,rs11965969,rs10127525,rs79273677,rs348187,rs10788284,rs419808,rs3904600,rs10887150,rs114873176,rs10988717,rs6428385,rs112113370,rs74134398,rs28547987,rs7031302,rs868,rs8096682,rs11569507,rs118032099,rs16841220,rs6442504,rs10465586,rs78565993,rs2301717,rs2958127,rs10853958,rs2242653,rs9332739,rs11076175,rs2672603,rs1929016,rs3119591,rs10733694,rs117310366,rs1638585,rs7540032,rs115850674,rs55869488,rs12093198,rs6442507,rs6695300,rs572515,rs1329428,rs203674,rs114577389,rs11194983,rs114695529,rs74614622,rs2958155,rs112174053,rs6692162,rs334355,rs114457315,rs12266977,rs10801533,rs34259523,rs12198173,rs8094598,rs641153,rs6676084,rs2958145,rs34833349,rs114820183,rs10457303,rs116410499,rs77601591,rs10801593,rs3130284,rs2926747,rs11569496,rs6738847,rs77948462,rs8046145,rs12685571,rs4415182,rs1979325,rs75350492,rs1571590,rs2153987,rs116618569,rs114470326,rs6458477,rs2421017,rs2695782,rs6769868,rs116184231,rs2950393,rs41304071,rs4708845,rs6738749,rs2232932,rs387608,rs114010849,rs2046725,rs3745565,rs2292625,rs76731119,rs525240,rs2958124,rs3773471,rs116496761,rs12092294,rs13074107,rs2142308,rs10819640,rs1757161,rs12026252,rs116510388,rs7529589,rs7896442,rs57296292,rs2417123,rs9320131,rs61819117,rs2926743,rs7547724,rs4915313,rs61819119,rs10801579,rs3750848,rs1412632,rs334348,rs2758335,rs12264004,rs79880696,rs115472528,rs11200607,rs61821315,rs2672583,rs34683486,rs10801560,rs2250656,rs7980835,rs334365,rs4915148,rs2013387,rs57034369,rs8095376,rs6677082,rs118063089,rs4915156,rs411854,rs7079976,rs117369047,rs10760674,rs8085232,rs59341218,rs1624189,rs7607321,rs1415212,rs114992347,rs6930904,rs6510606,rs62285475,rs117286419,rs72796666,rs3766404,rs115388724,rs1466382,rs9790761,rs7090030,rs114114381,rs114951054,rs1127522,rs10082476,rs117580465,rs1188710,rs7097124,rs1547093,rs34795953,rs3749742,rs7966413,rs115004569,rs59745661,rs1967802,rs9806693,rs79752274,rs7980378,rs2758312,rs73359785,rs12247947,rs6677089,rs2256341,rs117019969,rs2672589,rs773664,rs76266551,rs2292624,rs7548070,rs2013413,rs76690125,rs1912795,rs1964645,rs116089240,rs114883406,rs10099175,rs60141528,rs10514110,rs117389812,rs16897104,rs10754213,rs34831633,rs9952197,rs1045216,rs7068487,rs883748,rs9355748,rs10922092,rs116386827,rs57310679,rs8056814,rs6788894,rs117711506,rs116865070,rs9929488,rs334364,rs12141901,rs6666475,rs2277072,rs1188717,rs389404,rs61819088,rs2475566,rs77254716,rs551397,rs380390,rs3817278,rs9427922,rs7758895,rs9380272,rs76405247,rs45489701,rs2878690,rs857027,rs6918415,rs11809963,rs393955,rs72888730,rs13337017,rs62365255,rs1412636,rs67224064,rs73352915,rs385057,rs203672,rs16840422,rs117441461,rs400642,rs10004377,rs752779,rs13193683,rs17549430,rs41310276,rs12468511,rs10922144,rs116275544,rs113777932,rs2958153,rs10988709,rs1170881,rs115023979,rs366976,rs928440,rs7254979,rs115434594,rs898609,rs10801586,rs1170883,rs115295573,rs13067276,rs79668807,rs857024,rs11683693,rs2342446,rs4612730,rs4628533,rs9945052,rs1127661,rs117681898,rs9427660,rs2020854,rs549332,rs3737470,rs17088863,rs2151135,rs16840607,rs3813116,rs493467,rs287614,rs73476585,rs41310925,rs9472544,rs422427,rs73073578,rs2672585,rs1571589,rs1872740,rs802920,rs535586,rs35074168,rs11569521,rs3750847,rs10737688,rs10887147,rs1540043,rs58614911,rs72736469,rs6724982,rs4915345,rs3813120,rs386185,rs10760668,rs117079248,rs17040878,rs1188697,rs115919032,rs115108791,rs115692158,rs9488845,rs2736912,rs34342646,rs17550411,rs11581897,rs12605154,rs79084641,rs57545032,rs114461214,rs6702340,rs476330,rs7265627,rs6581101,rs6585829,rs1412640,rs4928215,rs13358734,rs381974,rs10032625,rs287606,rs3096697,rs2919800,rs117022790,rs2275542,rs7084349,rs1332660,rs76952885,rs115405067,rs3817285,rs383496,rs6442506,rs3750330,rs6710060,rs3829901,rs11586343,rs4902,rs6656858,rs117175520,rs79111511,rs2051409,rs1853882,rs2758350,rs374400,rs77643318,rs28408315,rs114449950,rs10801580,rs114328711,rs116079821,rs12256448,rs482934,rs11668090,rs4235925,rs75909138,rs857018,rs2495279,rs2758315,rs10190338,rs10801553,rs401186,rs1412634,rs438382,rs13059876,rs1615444,rs7623464,rs11569519,rs10071986,rs6706330,rs2758330,rs3795808,rs4480217,rs7514071,rs1536304,rs77294182,rs8094941,rs6691372,rs34418605,rs61293748,rs12677,rs550513,rs6663209,rs72979651,rs79599745,rs3762271,rs9542307,rs12408496,rs2228995,rs61819115,rs3820527,rs74861068,rs287603,rs10801587,rs116139125,rs78365740,rs77780632,rs10922108,rs77550644,rs75570849,rs10887148,rs4244139,rs2672587,rs114051083,rs7088058,rs114252337,rs3134945,rs1638563,rs77226544,rs9427942,rs10799474,rs10922169,rs13100490,rs915196,rs13402046,rs2241390,rs16840658,rs117860689,rs580067,rs10739778,rs6790505,rs3812112,rs7078071,rs7905479,rs2758352,rs117169865,rs79986650,rs11569514,rs13082013,rs12128631,rs6808963,rs4915378,rs4709378,rs10801538,rs287616,rs2151133,rs116619215,rs9634246,rs114037940,rs10922181,rs2062479,rs1973518,rs116319414,rs4428917,rs592229,rs5990,rs116128757,rs7499892,rs4628134,rs2032206,rs7046249,rs56111948,rs76863548,rs116532732,rs867975,rs7350442,rs515745,rs4844622,rs10732296,rs116139860,rs6656520,rs115842441,rs61819124,rs4709379,rs7932071,rs62283538,rs7555070,rs2842969,rs1128149,rs3813112,rs2950390,rs1684868,rs7630372,rs60879082,rs117566127,rs2026811,rs12091486,rs114324161,rs115025069,rs17514309,rs877897,rs115362090,rs11555260,rs482012,rs44466,rs4149267,rs1576340,rs9948822,rs114793671,rs712675,rs4915337,rs7893615,rs1329421,rs9488843,rs2842958,rs419137,rs389512,rs898611,rs115657307,rs11195002,rs3819174,rs11194994,rs78585796,rs7908662,rs10737686,rs4341710,rs520552,rs3743614,rs1888991,rs10988714,rs57537604,rs6865127,rs3753394,rs9944643,rs2575876,rs12116571,rs454212,rs2672582,rs16839910,rs2236024,rs7087144,rs1539824,rs17068848,rs1131514,rs114464473,rs2758328,rs117010056,rs7411291,rs115826244,rs2958149,rs2025190,rs289713,rs60825902,rs12595538,rs10922142,rs4836618,rs4751890,rs13066932,rs10071862,rs1150910,rs10801582,rs67902577,rs17040891,rs33962985,rs58291048,rs114706056,rs369909,rs2475564,rs72468003,rs116724232,rs651905,rs334350,rs10922153,rs114624521,rs9989034,rs4915308,rs80077744,rs2293871,rs1699413,rs57575310,rs61821318,rs11200638,rs3813122,rs79838315,rs34404554,rs77138363,rs71352238,rs1625032,rs1538685,rs10510438,rs7514261,rs6690869,rs12972970,rs17103522,rs10819639,rs12343663,rs3786272,rs74748385,rs3737510,rs1541373,rs66490173,rs3130347,rs76884109,rs7251282,rs114387109,rs10754214,rs579897,rs437129,rs7542397,rs114563252,rs76080756,rs7902176,rs116503776,rs334367,rs114113397,rs115045814,rs449133,rs3745566,rs117596880,rs3737467,rs12195452,rs7763110,rs7551724,rs7980317,rs117895285,rs7555407,rs10733708,rs112010043,rs564980,rs2014307,rs2421021,rs5029273,rs8093384,rs2292626,rs115272033,rs10922147,rs1332662,rs59383841,rs857020,rs76886162,rs7042852,rs672928,rs1918496,rs9969032,rs10887151,rs10783794,rs8181474,rs4709376,rs541862,rs4844395,rs2290894,rs2421018,rs11194973,rs4844624,rs2975745,rs6677460,rs3812111,rs2280141,rs17088843,rs9949282,rs114369408,rs7518773,rs11171916,rs1713992,rs16841237,rs4928140,rs12087885,rs7535696,rs2958139,rs2958132,rs115089010,rs10754206,rs7532674,rs7076232,rs920915,rs7050592,rs287610,rs3753396,rs9939224,rs58649964,rs54108,rs62101454,rs7918867,rs10515444,rs563176,rs114508274,rs2297834,rs17549873,rs67617520,rs76895145,rs61819074,rs2273819,rs17549312,rs1853259,rs114693487,rs1329423,rs6797919,rs12127759,rs1925969,rs73605136,rs8135665,rs2958123,rs7542235,rs11208590,rs12116643,rs7534353,rs28439846,rs2758354,rs2736914,rs72732257,rs60955180,rs420549,rs114492815,rs4915315,rs116525210,rs334368,rs117070604,rs77346536,rs116508267,rs35253683,rs16840522,rs4420638,rs9961346,rs7623378,rs12028827,rs7295862,rs62310289,rs17549540,rs13354202,rs56387334,rs2272599,rs949252,rs2950388,rs1318937,rs3793917,rs72736474,rs1626340,rs13337397,rs9365093,rs512253,rs8095589,rs10876915,rs34571898,rs2990510,rs6428375,rs10801573,rs3739798,rs4289289,rs117257510,rs2842966,rs3814071,rs7615001,rs659445,rs80180308,rs1412633,rs1610045,rs12723250,rs75947339,rs10033900,rs882198,rs17514634,rs2064456,rs79497809,rs116089928,rs60359169,rs75750808,rs12229457,rs1759008,rs6677604,rs28364715,rs117983032,rs7906734,rs78391061,rs1612473,rs4107949,rs6710262,rs78077089,rs2900063,rs11194996,rs76805083,rs334370,rs3766405,rs115418432,rs17134505,rs10819637,rs115367974,rs4751892,rs115168515,rs11569494,rs10922105,rs10933615,rs800292,rs34208595,rs58480216,rs76781168,rs73476558,rs1563897,rs17118461,rs2025189,rs703830,rs72802352,rs116387739,rs115061074,rs10484502,rs56322345,rs12625948,rs116696114,rs4856328,rs34924297,rs11171951,rs10988715,rs3891964,rs114292600,rs11569517,rs4524261,rs13063594,rs10494748,rs7525447,rs1465082,rs1112773,rs6663083,rs1759013,rs111460041,rs3130783,rs7554267,rs114646058,rs509002,rs334356,rs6442503,rs7615230,rs75841031,rs1538687,rs3813111,rs73140130,rs12731209,rs4627016,rs7581278,rs5030578,rs75580602,rs9851648,rs12972156,rs114290047,rs114400264,rs1882907,rs2643626,rs17549360,rs3737512,rs115009784,rs62621191,rs10760672,rs9961215,rs5030539,rs114643230,rs12138336,rs5965007,rs57436024,rs10429910,rs10069608,rs406936,rs114322798,rs7854055,rs1332664,rs12068236,rs2421016,rs9962508,rs438999,rs75958477,rs41310911,rs10801583,rs61819118,rs6003,rs1329427,rs10922185,rs13076199,rs2950394,rs478061,rs3773469,rs1638560,rs117462743,rs3985058,rs41308365,rs12059066,rs10450423,rs17088867,rs3773472,rs7084718,rs2285714,rs10490924,rs11569510,rs1611982,rs79941872,rs4915309,rs115270436,rs3773470,rs11817245,rs117572070,rs13129209,rs11200608,rs2926740,rs12607129,rs1757160,rs28592027,rs11713836,rs2298882,rs61819116,rs10988723,rs4714887,rs7524742,rs7893461,rs7913140,rs17514662,rs76404770,rs71313563,rs3826110,rs1150906,rs74807402,rs2894181,rs729258,rs698747,rs12727512,rs11941343,rs3181187,rs3813108,rs334349,rs10801534,rs116527435,rs78291071,rs4915311,rs74915900,rs4244141,rs115566560,rs6908680,rs1188731,rs1953064,rs115487693,rs2878749,rs11569495,rs75282993,rs8053595,rs73352933,rs115698533,rs10801594,rs74753712,rs59820773,rs116537897,rs7531555,rs62324860,rs2736930,rs118070902,rs4915379,rs17088860,rs11569515,rs384553,rs73080140,rs12242543,rs400344,rs6863610,rs6656448,rs4915304,rs7554757,rs34174004,rs4565845,rs6000,rs11569520,rs114630699,rs17088848,rs6690730,rs8093827,rs10020462,rs4497784,rs114384063,rs76434262,rs61737525,rs7532068,rs33982697,rs9364536,rs11568752,rs117942240,rs12144939,rs114492034,rs3813118,rs114632474,rs12251189,rs77001522,rs116298615,rs6678784,rs9365095,rs7645160,rs72804106,rs2877455,rs2842974,rs574028,rs4698782,rs111884070,rs72468006,rs6585827,rs2175390,rs116273461,rs1150913,rs73359748,rs17103488,rs12720922,rs114673216,rs7317019,rs1034162,rs115226176,rs1625892,rs8063014,rs2235126,rs6442505,rs412716,rs77736715,rs7103740,rs4915318,rs116132553,rs7918588,rs74188363,rs376498,rs115960099,rs10494751,rs1615413,rs12562229,rs11569502,rs7626245,rs11811295,rs62281858,rs10922179,rs7251833,rs4639796,rs2274700,rs10988716,rs3119592,rs116735820,rs11592338,rs78054420,rs116214947,rs6685259,rs7637226,rs114878357,rs1590,rs115963005,rs12029785,rs1061147,rs4653946,rs928439,rs61819121,rs1538684,rs7580795,rs4332353,rs7410943,rs2736911,rs334354,rs6700180,rs73476582,rs1416962,rs5996,rs2287990,rs115914022,rs9488842,rs734287,rs11813846,rs10922152,rs61871747,rs1998365,rs11569508,rs80117330,rs547154,rs334353,rs10190530,rs7901080,rs3750846,rs115793212,rs116250597,rs1888223,rs1757127,rs17512351,rs563962,rs115866377,rs114902592,rs3763764,rs11569513,rs9529933,rs80330424,rs12402808,rs117563507,rs78942106,rs2237056,rs35836460,rs7522084,rs6533451,rs1170882,rs11147460,rs7649367,rs6428387,rs12326495,rs71313564,rs62281859,rs10737687,rs79086723,rs79296899,rs641081,rs17040902,rs75077985,rs10887149,rs11968086,rs7410845,rs12438999,rs2075650,rs7047523,rs10158034,rs1931897,rs34650634,rs1819267,rs112738920,rs12264434,rs10450,rs7694620,rs12059068,rs13846,rs75399062,rs1064583,rs10801561,rs564253,rs1627765,rs2842980,rs12734260,rs75799135,rs7900012,rs2284664,rs1409153,rs424535,rs1332666,rs74820344,rs2230199,rs12066494,rs1576877,rs1329429,rs4915559,rs435776,rs72998051,rs789675,rs11195001,rs117479237,rs2672598,rs56409389,rs74757686,rs1042663,rs374896,rs10459246,rs389897,rs116891819,rs9948805,rs453569,rs1355477,rs9320557,rs5997,rs3795807,rs66475830,rs78368937,rs1971579,rs11932526,rs3130292,rs497239,rs287612,rs115399032,rs11999937,rs17514704,rs509236,rs4311997,rs116626111,rs58250364,rs11200609,rs56183434,rs1537319,rs1571964,rs59323245,rs114538541,rs773665,rs1853883,rs2241389,rs35078088,rs7537369,rs1538686,rs13107296,rs7649862,rs114680493,rs17564097,rs3732728,rs73359790,rs78905656,rs3178839,rs6831917,rs115646381,rs3872641,rs13079051,rs2071277,rs9547903,rs13095226,rs10749467,rs115675655,rs2495278,rs7089398,rs79792326,rs35881325,rs1274493,rs2300433,rs7520503,rs75075646,rs79325828,rs71486610,rs6778702,rs589431,rs6669113,rs13117504,rs3214051,rs115673007,rs55665019,rs369561,rs79455465,rs11200632,rs10801588,rs10945635,rs116502600,rs7522952,rs1620333,rs4149269,rs2183225,rs17550014,rs503002,rs2277073,rs11575221,rs510931,rs117434964,rs432001,rs115440828,rs9427662,rs10783796,rs17040851,rs6901045,rs2295901,rs17549582,rs73476538,rs12134960,rs35489689,rs78635902,rs13097830,rs6721654,rs7516700,rs35098023,rs4065229,rs8084916,rs10801559,rs10754210,rs115674322,rs2958154,rs10760673,rs56707544,rs596944,rs17549832,rs7920342,rs73605139,rs36212732,rs114295164,rs80040953,rs35299440,rs8048529,rs714989,rs2547438,rs601103,rs412852,rs4149268,rs379489,rs4276525,rs10733709,rs16840639,rs28690217,rs12269675,rs4361019,rs56222346,rs1329422,rs517352,rs405566,rs731557,rs67820469,rs28523390,rs4915344,rs13281363,rs77198479,rs436041,rs2215625,rs17040887,rs8096196,rs6541723,rs6428389,rs80298907,rs2227906,rs12625187,rs115468430,rs9969070,rs5998,rs72888747,rs2371494,rs5030535,rs62283460,rs857026,rs453821,rs35703353,rs10494750,rs1759016,rs6791360,rs79455122,rs60103051,rs28697893,rs7203984,rs72888767,rs12762192,rs73142936,rs76045829,rs421147,rs7554802,rs482888,rs2151134,rs115520274,rs9488849,rs2267742,rs115147516,rs1903411,rs7417769,rs1170880,rs114008527,rs2298883,rs3795812,rs7550821,rs13095282,rs5964445,rs12243398,rs11856903,rs10510435,rs509859,rs116222084,rs7973157,rs3821639,rs2146163,rs9426532,rs9488837,rs4149270,rs1853257,rs550605,rs10283455,rs3737110,rs73142930,rs12145290,rs7519758,rs7072204,rs6685931,rs7439493,rs9488841,rs4240432,rs8225,rs12506598,rs1461016,rs510135,rs534932,rs17066320,rs3737511,rs13096852,rs13278062,rs2958130,rs4915307,rs72888742,rs4653945,rs10922106,rs611697,rs11663315,rs334366,rs1967689,rs13096116,rs17772211,rs857025,rs7259757,rs17201560,rs116410219,rs3806746,rs2695788,rs3813121,rs9387383,rs76131446,rs114387279,rs416564,rs10747769,rs73337030,rs447902,rs9634277,rs11158728,rs540662,rs8092264,rs73073579,rs115155369,rs115299514,rs4342879,rs536192,rs1570318,rs1999659,rs114703942,rs114832009,rs10754200,rs12409291,rs3796131,rs80136890,rs17088845,rs733319,rs76889374,rs400443,rs73218338,rs2076333,rs7532441,rs113179214,rs4146894,rs1412635,rs12065033,rs115303587,rs17088847,rs7541429,rs80308657,rs17514781,rs11684114,rs4752691,rs12880842,rs13079056,rs111822146,rs16848509,rs857017,rs487216,rs55901582,rs414539,rs76798171,rs28595463,rs6935445,rs8094769,rs3810414,rs60642321,rs75240207,rs115771652,rs2629447,rs61871745,rs117038740,rs17514606,rs113851694,rs115094736,rs1547030,rs1415217,rs7043624,rs1332661,rs114444422,rs11200606,rs334358,rs2300431,rs7765490,rs3813113,rs602905,rs4751889,rs4844621,rs116186833,rs1325298,rs35522745,rs61819089,rs615647,rs6694672,rs471766,rs1150916,rs7637400,rs403846,rs10510110,rs74991614,rs9992400,rs75275078,rs58627170,rs7077498,rs3893252,rs115238300,rs12137359,rs35766910,rs75816959,rs522162,rs909291,rs4350226,rs114895340,rs9883702,rs549590,rs114824904,rs8086078,rs10922073,rs116522706,rs11800461,rs12058218,rs11569492,rs10739779,rs2255074,rs45519541,rs7967600,rs9988734,rs4405249,rs12724106,rs41310927,rs9427661,rs10988713,rs4915316,rs395544,rs6689009,rs568725,rs62414128,rs438703,rs11569511,rs5993,rs4520444,rs56221625</t>
  </si>
  <si>
    <t>ENSG00000204366.3,ENSG00000270110.1,ENSG00000205403.8,ENSG00000112096.12,ENSG00000166278.10,ENSG00000181274.5,CATG00000012107.1,ENSG00000240338.1,ENSG00000075336.7,ENSG00000198056.9,ENSG00000116785.9,CATG00000029808.1,ENSG00000154358.15,CATG00000014387.1,CATG00000083548.1,CATG00000040000.1,ENSG00000268358.1,ENSG00000204344.10,CATG00000085201.1,ENSG00000267759.1,ENSG00000204304.7,ENSG00000163453.7,CATG00000049830.1,ENSG00000254636.1,ENSG00000204315.3,ENSG00000177888.7,ENSG00000110697.8,CATG00000027863.1,CATG00000025703.1,ENSG00000187676.7,ENSG00000228962.1,ENSG00000165029.11,ENSG00000100156.6,ENSG00000269407.1,ENSG00000146453.8,CATG00000005943.1,ENSG00000183831.6,CATG00000088041.1,ENSG00000232645.1,ENSG00000162753.10,ENSG00000131370.11,CATG00000109197.1,ENSG00000213654.5,ENSG00000182185.14,ENSG00000235156.3,ENSG00000204422.7,CATG00000001097.1,ENSG00000124813.16,ENSG00000119333.7,ENSG00000134365.8,ENSG00000144504.11,CATG00000009143.1,ENSG00000127804.8,ENSG00000237861.1,ENSG00000084093.11,ENSG00000204387.8,ENSG00000204301.5,ENSG00000225850.2,ENSG00000115592.7,ENSG00000260552.1,ENSG00000232113.1,ENSG00000169855.15,ENSG00000111816.6,CATG00000083549.1,ENSG00000147065.12,ENSG00000050820.12,ENSG00000025423.7,ENSG00000203709.5,ENSG00000134376.10,CATG00000036566.1,ENSG00000112782.11,ENSG00000243265.1,ENSG00000130208.5,ENSG00000117016.5,ENSG00000128918.10,ENSG00000168928.8,ENSG00000167306.14,CATG00000057669.1,CATG00000029735.1,CATG00000116576.1,ENSG00000076108.7,ENSG00000107679.10,CATG00000085447.1,ENSG00000204385.6,ENSG00000084092.6,CATG00000009150.1,CATG00000097086.1,ENSG00000241404.2,ENSG00000138152.7,ENSG00000162687.12,ENSG00000144810.11,ENSG00000160447.6,CATG00000106346.1,CATG00000116384.1,ENSG00000204314.6,ENSG00000130204.8,ENSG00000124782.15,ENSG00000120437.7,ENSG00000078549.10,CATG00000106348.1,ENSG00000000971.11,ENSG00000204305.9,ENSG00000066279.12,ENSG00000204394.8,ENSG00000134389.8,CATG00000001093.1,CATG00000087968.1,ENSG00000206344.6,CATG00000038209.1,CATG00000029759.1,CATG00000088059.1,CATG00000086774.1,CATG00000029879.1,ENSG00000168477.13,ENSG00000168515.3,ENSG00000168925.6,ENSG00000062485.14,ENSG00000172663.4,ENSG00000166033.7,ENSG00000107021.11,ENSG00000110955.4,ENSG00000224660.1,CATG00000009153.1,ENSG00000255552.3,CATG00000069738.1,ENSG00000087237.6,ENSG00000163374.15,ENSG00000269934.1,ENSG00000204308.6,CATG00000071161.1,ENSG00000131375.5,ENSG00000250641.1,CATG00000076172.1,ENSG00000129595.8,ENSG00000104689.5,ENSG00000188542.5,ENSG00000123500.5,ENSG00000207392.1,ENSG00000204310.6,ENSG00000223469.1,ENSG00000237080.1,ENSG00000257303.1,ENSG00000214894.2,CATG00000071158.1,ENSG00000116580.14,ENSG00000204356.7,ENSG00000172725.9,ENSG00000221267.1,ENSG00000204388.5,ENSG00000130202.5,CATG00000027862.1,ENSG00000143278.3,ENSG00000246203.2,ENSG00000154839.5,CATG00000035964.1,ENSG00000170581.9,ENSG00000133243.4,ENSG00000204351.7,CATG00000044398.1,ENSG00000119335.12,ENSG00000246582.2,ENSG00000204392.6,ENSG00000135473.10,ENSG00000255503.1,CATG00000025722.1,ENSG00000184220.6,ENSG00000175634.10,ENSG00000110944.4,ENSG00000204371.7,CATG00000044397.1,ENSG00000244791.2,ENSG00000251988.1,ENSG00000166035.6,CATG00000083553.1,CATG00000083557.1,ENSG00000147457.9,ENSG00000196531.6,ENSG00000204348.5,CATG00000009125.1,ENSG00000134759.9,CATG00000072638.1,ENSG00000240210.2,ENSG00000079156.12,ENSG00000078018.15,ENSG00000142327.7,ENSG00000110711.5,CATG00000009146.1,ENSG00000110958.11,ENSG00000047315.10,ENSG00000125730.12,ENSG00000234832.1,ENSG00000112110.5,CATG00000012098.1,ENSG00000007314.7,ENSG00000138794.5,ENSG00000267282.1,ENSG00000188716.5,ENSG00000141665.7,ENSG00000243649.4,CATG00000083546.1,ENSG00000005059.11,ENSG00000111817.12,CATG00000052131.1,ENSG00000244255.1,ENSG00000076067.7,ENSG00000146457.10,ENSG00000132661.3,ENSG00000230390.1,ENSG00000221988.8,ENSG00000178425.9,CATG00000038003.1,ENSG00000213676.6,ENSG00000175544.9,CATG00000106456.1,ENSG00000148700.9,CATG00000083967.1,CATG00000097096.1,ENSG00000100151.11,ENSG00000120438.7,ENSG00000144785.4,ENSG00000071626.12,CATG00000071146.1,CATG00000009140.1,CATG00000005947.1,CATG00000001094.1,ENSG00000077498.8,CATG00000065366.1,CATG00000038072.1,ENSG00000123739.6,ENSG00000204424.8,ENSG00000185787.10,CATG00000090715.1,ENSG00000264515.1,ENSG00000106799.8,ENSG00000168386.14,CATG00000001095.1,ENSG00000186743.2,CATG00000118111.1,ENSG00000258388.3,ENSG00000141424.8</t>
  </si>
  <si>
    <t>23455636,pha000001,17053108,pha002890,15761122,21909106,21665990,20385826,20385819,23577725,pha002869,20861866,22694956,pha002856,pha000002,22705344,23326517,22125219,21197116</t>
  </si>
  <si>
    <t>Age-related macular degeneration (CNV),Age-related macular degeneration,Age-related macular degeneration (smoking status interaction),Age-related macular degeneration (wet),Age-related macular degeneration (extreme sampling),Age-related macular degeneration (GA),Age-related macular degeneration (CNV vs. GA)</t>
  </si>
  <si>
    <t>DOID:1091</t>
  </si>
  <si>
    <t>tooth disease</t>
  </si>
  <si>
    <t>rs73272760,rs7487625,rs9398804,rs11912736,rs12883298,rs10055617,rs34928216,rs8050731,rs373374,rs6883276,rs7320482,rs6581639,rs9375439,rs16943176,rs9482757,rs17677244,rs9898626,rs62084387,rs2240899,rs1614460,rs55918120,rs62479585,rs7968902,rs7989991,rs1057068,rs35926859,rs56162835,rs882232,rs17396823,rs3809724,rs12947785,rs17608692,rs7219883,rs78821299,rs34595673,rs34275691,rs7193713,rs56122266,rs1006024,rs12370404,rs1043550,rs2072316,rs302873,rs12948039,rs373992,rs17476081,rs238229,rs6503900,rs7356632,rs8079167,rs12452313,rs35288118,rs9932319,rs7225859,rs68013466,rs365763,rs188464,rs62083525,rs10062686,rs34468504,rs11860308,rs67412921,rs60430652,rs55770077,rs238235,rs7975109,rs11783808,rs1871674,rs3744085,rs35825473,rs9907940,rs400688,rs58201821,rs6499118,rs1955752,rs7973013,rs1062037,rs7203836,rs910508,rs11703845,rs10784447,rs11763672,rs12810758,rs79703775,rs4455613,rs664354,rs10057405,rs12536800,rs411988,rs9915267,rs34920953,rs79749256,rs67378767,rs1994969,rs62082090,rs34556735,rs12051249,rs9535494,rs7210700,rs11582724,rs17003560,rs11704919,rs73163915,rs12938772,rs2611781,rs11174575,rs8073963,rs11079354,rs73586989,rs6499119,rs10878346,rs1978439,rs4598970,rs34058624,rs11621707,rs2079703,rs7147073,rs1881465,rs1885013,rs8067264,rs2240898,rs3734977,rs116844083,rs35621842,rs16943333,rs7146835,rs4498834,rs11952334,rs78020902,rs401926,rs66885215,rs73163914,rs4791840,rs12450766,rs72829846,rs114212584,rs9303404,rs4339479,rs9535499,rs12948133,rs9526692,rs394676,rs78401029,rs11954034,rs4932693,rs8073864,rs55673058,rs11952247,rs28667515,rs4634399,rs1351394,rs10853104,rs6571758,rs12947982,rs7301016,rs12539716,rs11704641,rs78818363,rs2027299,rs9901114,rs2009948,rs9934160,rs4130668,rs36109237,rs67753559,rs853961,rs60450152,rs11079851,rs10877870,rs603968,rs35544771,rs2104047,rs2877877,rs4493715,rs76536905,rs73135265,rs8063817,rs3909897,rs79821220,rs1993104,rs116101821,rs62081935,rs12051145,rs73348299,rs35518399,rs77958237,rs1109494,rs11654768,rs12424086,rs76905924,rs2270097,rs3887355,rs34160795,rs6581638,rs1868774,rs12426889,rs452825,rs1950897,rs9889281,rs34351230,rs304270,rs368186,rs4793950,rs4897182,rs12051247,rs11654986,rs116307968,rs7970350,rs910507,rs868213,rs8071831,rs10784502,rs9535498,rs34377693,rs2186754,rs10076728,rs2291193,rs73163910,rs298117,rs4608977,rs2107547,rs7212995,rs6499121,rs2057579,rs2061624,rs12946397,rs1811649,rs35813213,rs115537829,rs6864907,rs990013,rs76647549,rs9303399,rs62082093,rs17397588,rs66583824,rs2070107,rs9913212,rs62479594,rs12950320,rs34550282,rs2158460,rs6967145,rs1538956,rs1871751,rs12952420,rs6503890,rs9939768,rs73348287,rs12369985,rs9906950,rs115458192,rs11703873,rs238243,rs1053854,rs2295219,rs6504593,rs830377,rs4265881,rs9898916,rs10876289,rs78138943,rs56128659,rs16957210,rs117489568,rs411078,rs67876,rs11079850,rs11766660,rs62390716,rs12700443,rs11959560,rs17179670,rs13339140,rs11614022,rs73163913,rs55657505,rs16957443,rs11704836,rs4323274,rs1331330,rs17650401,rs138956,rs12882923,rs34874993,rs1053796,rs10130587,rs7406902,rs6503893,rs11956495,rs6891166,rs11148198,rs911263,rs79268243,rs7966340,rs238245,rs73348280,rs11870556,rs66508449,rs11174537,rs10057855,rs12600349,rs396831,rs2243086,rs13054587,rs17822908,rs4559164,rs4523838,rs2180834,rs41274152,rs7147394,rs73350115,rs1267545,rs976253,rs7196989,rs73163916,rs7810773,rs1042822,rs11174367,rs3759184,rs830378,rs61740454,rs6704363,rs35748479,rs12893199,rs583678,rs9944392,rs7503190,rs1859434,rs1565816,rs9535497,rs188463,rs740605,rs79170260,rs1038196,rs302859,rs34893532,rs238248,rs34979424,rs10044959,rs2333465,rs10950950,rs56038617,rs117668230,rs8008961,rs302843,rs34229857,rs4509261,rs62390715,rs11629412,rs11078710,rs73163912,rs13336470,rs2229302,rs7213269,rs9940665,rs2152876,rs17164115,rs10515157,rs9674544,rs79474524,rs13414,rs79829700,rs4298299,rs1042725,rs2877455,rs17475665,rs4899813,rs77696243,rs78821460,rs73141045,rs4761899,rs17101923,rs12422370,rs9908279,rs11174446,rs56184882,rs7145967,rs7502541,rs372790,rs2877946,rs7990306,rs28687626,rs34878689,rs10477683,rs12602808,rs11871214,rs77812405,rs36052309,rs77007840,rs1445570,rs417466,rs8067697,rs6865828,rs688517,rs3778760,rs7959830,rs3848289,rs7207109,rs17222691,rs12945426,rs62479588,rs17222523,rs17822735,rs73348302,rs60163237,rs11989880,rs34382037,rs8081058,rs77211623,rs17618203,rs12533022,rs17676426,rs34527992,rs2326387,rs56406870,rs374748,rs12602539,rs73141014,rs17563,rs8078725,rs1841677,rs7516023,rs7549337,rs80037690,rs35928756,rs12538139,rs73588903,rs1344946,rs1561006,rs11700,rs7502947,rs1053857,rs11078540,rs6884224,rs948113,rs34490194,rs2279563,rs8044843,rs117473238,rs16942881,rs73348296,rs12812630,rs4365880,rs78898180,rs9895375,rs139019,rs7738836,rs57869245,rs11157993,rs73350691,rs2073242,rs2013413,rs4937076,rs9914718,rs10734038,rs339039,rs8074125,rs77833090,rs11957487,rs12450435,rs6886451,rs10877811,rs561366,rs56133607,rs4981454,rs13053999,rs7219859,rs11658694,rs12424216,rs76010917,rs67659260,rs11175768,rs12884225,rs11141405,rs8069033,rs7184692,rs34822124,rs12051897,rs298104,rs654778,rs11760505,rs4793941,rs117439704,rs7306113,rs12948536,rs7225896,rs17822837,rs2014835,rs3738262,rs7779665,rs66907233,rs12946855,rs1799922,rs882231,rs17175663,rs72628394,rs7208505,rs7217845,rs115261018,rs60719660,rs3744108,rs11575892,rs3744383,rs4270899,rs35083527,rs56115209,rs12939811,rs9902820,rs976255,rs11174518,rs7303825,rs7223491,rs35308719,rs62066689,rs9890903,rs35797125,rs6416932,rs12603976,rs11704053,rs750176,rs2333410,rs1955734,rs34426768,rs2567905,rs238234,rs17661268,rs1979440,rs77119202,rs1569847,rs73348295,rs76154387,rs35084099,rs3730399,rs2270517,rs76555405,rs10515159,rs77971272,rs4133248,rs8073699,rs1798640,rs7215031,rs12602389,rs9535495,rs1864754,rs11174576,rs78375702,rs7214098,rs976254,rs172565,rs3087762,rs2358432,rs8080944,rs117903946,rs1480474,rs3744109,rs6503870,rs3924302,rs62084384,rs910506,rs73163911,rs11623717,rs1033590,rs3861457,rs12939375,rs1325309,rs8522,rs3890213,rs8004187,rs339098,rs3729639,rs4339399,rs412000,rs2531729,rs1042818,rs3730397,rs830376,rs17475638,rs67539441,rs8756,rs2632519,rs6867183,rs278702,rs114986199,rs8066773,rs298109,rs59698523,rs10878266,rs9905940,rs56360354,rs73350104,rs11625262,rs60574263,rs115636394,rs10877810,rs2680700,rs12449365,rs997154,rs16943326,rs73272765,rs12940212,rs302848,rs6499114,rs10878349,rs13334403,rs56072924,rs2281845,rs73348102,rs2331896,rs12451115,rs400719,rs32235,rs12951076,rs10877807,rs74991270,rs4290529,rs55780509,rs3738263,rs1538311,rs72726600,rs35688913,rs447840,rs9398808,rs9568476,rs115644461,rs13056939,rs12603808,rs4345355,rs9526693,rs2233455,rs2013166,rs12538407,rs41277521,rs4981447,rs2885477,rs10920121,rs17222621,rs7186826,rs7146941,rs406857,rs62081314,rs35378446,rs6503904,rs7502208,rs437732,rs1126179,rs9892425,rs13058467,rs11869828,rs13053704,rs2007993,rs1006023,rs405684,rs6504340,rs116625412,rs1415671,rs7218105,rs62390719,rs34900851,rs2031005,rs138988,rs62081937,rs34985928,rs393352,rs480243,rs62081382,rs58092632,rs61744399,rs76803220,rs73348099,rs7259578,rs55922749,rs9896443,rs9388501,rs302865,rs34076823,rs62066693,rs732181,rs77068855,rs35670575,rs79462166,rs34523895,rs8079617,rs8071916,rs6503866,rs1267542,rs11870671,rs10852892,rs1033591,rs61407286,rs11079348,rs9401882,rs7302094,rs73348283,rs2240719,rs10131490,rs11703432,rs114922639,rs117982338,rs62479590,rs66913363,rs58841710,rs12369961,rs17822807,rs2289636,rs45486505,rs2302189,rs3803752,rs9932087,rs302854,rs8263,rs1879163,rs11653,rs12897282,rs73346354,rs6413915,rs76974052,rs55715053,rs422012,rs443084,rs302842,rs1955751,rs3730390,rs339050,rs8058861,rs3744093,rs10920126,rs9913436,rs7359501,rs117986964,rs2840320,rs10950949,rs382367,rs17164083,rs4455614,rs58955919,rs11614822,rs79036560,rs6873360,rs1460123,rs2567892,rs2279023,rs34250964,rs62081879,rs76486133,rs12893484,rs8015121,rs631988,rs11158728,rs4312209,rs62081315,rs12946396,rs12883909,rs2346676,rs62081316,rs420878,rs79002438,rs7302456,rs11766175,rs17164086,rs12603238,rs11912230,rs423949,rs1570603,rs10877808,rs4410130,rs8064088,rs12898159,rs3807128,rs57885072,rs35258348,rs11175967,rs11994974,rs8072712,rs391370,rs10878347,rs35105361,rs9535492,rs77418413,rs11090144,rs4793952,rs408435,rs13058175,rs11956467,rs12880842,rs368243,rs73350106,rs74996899,rs73124315,rs1043595,rs7148882,rs12935851,rs388626,rs67194710,rs3965903,rs2208397,rs6881856,rs55859232,rs12892031,rs686425,rs1133153,rs11174371,rs12453049,rs12518130,rs4496867,rs9386463,rs73319546,rs11556908,rs11912219,rs75224856,rs2326012,rs238232,rs11174557,rs6499112,rs6473015,rs11954070,rs34548580,rs12534064,rs78477544,rs9385399,rs7513829,rs4626447,rs3792871,rs1879164,rs2333409,rs34818467,rs4626373,rs9316505,rs75208169,rs8076121,rs8074450,rs115450907,rs56234712,rs12150536,rs8004560,rs8007089,rs2402935,rs73163941,rs8182277,rs7206982,rs77507941,rs1044226,rs11870560,rs34615740,rs1065398,rs73350109,rs10478811,rs2071047,rs17732182,rs7215900,rs2071725,rs12946931,rs9535496,rs9375449,rs16957265,rs2184968,rs3803753,rs12530616,rs34308504,rs10878282,rs7214335,rs6864885,rs6559,rs9894722,rs35100123,rs11617827,rs1559423,rs116096908,rs6954433,rs7210432,rs12811995,rs302840,rs2304445,rs12897953,rs9893593,rs72628393,rs3829409,rs10828269,rs3730403,rs115472175,rs67211445,rs6891153,rs2307040</t>
  </si>
  <si>
    <t>ENSG00000173917.9,ENSG00000170465.9,CATG00000108871.1,ENSG00000242588.2,ENSG00000177337.3,ENSG00000108523.11,ENSG00000235819.1,CATG00000099543.1,ENSG00000172831.7,CATG00000029648.1,CATG00000029662.1,CATG00000017144.1,ENSG00000205250.4,ENSG00000123700.4,CATG00000077464.1,ENSG00000233101.6,ENSG00000230148.4,ENSG00000217404.2,ENSG00000116857.12,ENSG00000224738.1,CATG00000032969.1,CATG00000030640.1,ENSG00000221949.2,ENSG00000179044.11,ENSG00000182742.5,ENSG00000167447.8,ENSG00000262429.1,ENSG00000067955.9,ENSG00000121101.11,ENSG00000125378.11,ENSG00000183011.9,ENSG00000182185.14,CATG00000032877.1,ENSG00000175175.4,ENSG00000159708.13,ENSG00000136231.9,CATG00000032966.1,ENSG00000171051.4,ENSG00000153982.6,ENSG00000128617.2,ENSG00000108395.9,ENSG00000039523.13,ENSG00000166595.7,ENSG00000159720.7,ENSG00000128595.12,ENSG00000237152.2,ENSG00000108387.10,ENSG00000237172.3,CATG00000009293.1,ENSG00000239552.2,ENSG00000108375.8,CATG00000077461.1,CATG00000008983.1,ENSG00000108528.9,ENSG00000257178.2,CATG00000020744.1,ENSG00000199179.1,ENSG00000100304.12,ENSG00000203760.4,ENSG00000100461.13,ENSG00000159714.6,CATG00000011999.1,CATG00000039745.1,CATG00000077456.1,ENSG00000140939.10,CATG00000089888.1,ENSG00000254967.2,CATG00000085807.1,ENSG00000259804.1,CATG00000027639.1,ENSG00000256083.1,ENSG00000092036.12,ENSG00000132517.10,ENSG00000198807.8,CATG00000029664.1,ENSG00000235269.1,ENSG00000236654.2,ENSG00000264672.1,CATG00000029606.1,CATG00000100909.1,ENSG00000135723.9,CATG00000027634.1,CATG00000089473.1,ENSG00000108518.7,CATG00000008982.1,ENSG00000227495.1,ENSG00000170454.5,CATG00000029661.1,ENSG00000170477.8,ENSG00000202077.1,CATG00000099542.1,ENSG00000251461.3,ENSG00000214626.2,ENSG00000125149.7,CATG00000012216.1,ENSG00000132510.6,CATG00000030653.1,CATG00000029650.1,CATG00000008979.1,CATG00000032968.1,ENSG00000138829.6,ENSG00000196123.8,ENSG00000181013.3,ENSG00000185479.5,ENSG00000159723.4,ENSG00000198673.6,CATG00000027630.1,CATG00000085809.1,ENSG00000262227.1,ENSG00000217325.2,ENSG00000108389.5,ENSG00000068489.8,ENSG00000165995.14,CATG00000068085.1,CATG00000077458.1,ENSG00000270049.1,ENSG00000257285.1,CATG00000093914.1,CATG00000029656.1,ENSG00000167874.6,ENSG00000172828.8,ENSG00000255027.2,ENSG00000200997.1,ENSG00000196155.8,ENSG00000164684.9,ENSG00000174099.6,ENSG00000108509.16,CATG00000029652.1,ENSG00000100462.11,ENSG00000061987.10,ENSG00000120093.7,ENSG00000139648.6,ENSG00000125122.10,ENSG00000265148.1,ENSG00000259132.1,ENSG00000271553.1,ENSG00000237054.5,ENSG00000064309.10,ENSG00000081248.6,ENSG00000186047.9,ENSG00000176160.5,ENSG00000172824.10,ENSG00000159307.14,ENSG00000129474.11,ENSG00000240210.2,ENSG00000258457.1,ENSG00000237102.2,ENSG00000102890.10,ENSG00000113396.8,ENSG00000120094.6,ENSG00000135740.12,ENSG00000102878.11,ENSG00000005379.11,ENSG00000159217.5,ENSG00000186081.7,ENSG00000183914.10,ENSG00000149948.9,ENSG00000265415.1,ENSG00000182224.7,CATG00000085804.1,ENSG00000205420.6,CATG00000031941.1,ENSG00000168701.14,ENSG00000108384.10,ENSG00000258661.1,ENSG00000159713.6,CATG00000099463.1,CATG00000091626.1,ENSG00000091640.3,ENSG00000100802.10,ENSG00000232818.2,ENSG00000135655.9,CATG00000021439.1,ENSG00000257354.1,CATG00000029665.1,ENSG00000212195.1,ENSG00000182628.8,CATG00000033883.1,ENSG00000176387.6,ENSG00000213246.2,ENSG00000129250.7,CATG00000019022.1,CATG00000012272.1,CATG00000085799.1</t>
  </si>
  <si>
    <t>23704328,23918034,21931568,20195514</t>
  </si>
  <si>
    <t>Molar-incisor hypomineralization,Permanent tooth development,Primary tooth development (time to first tooth eruption),Primary tooth development (number of teeth)</t>
  </si>
  <si>
    <t>DOID:10923</t>
  </si>
  <si>
    <t>sickle cell anemia</t>
  </si>
  <si>
    <t>rs3822098,rs8040868,rs71577453,rs10168333,rs17106968,rs533512,rs7924684,rs6421034,rs10128555,rs2462692,rs12807743,rs7127443,rs9402694,rs7480197,rs79728049,rs75274968,rs11024687,rs2914151,rs4758458,rs12623271,rs6747499,rs4529736,rs431409,rs733877,rs1541937,rs4910771,rs2805684,rs7936823,rs56994542,rs12788941,rs13196486,rs9321493,rs3819410,rs7950766,rs7580986,rs17079662,rs61899662,rs11590678,rs382979,rs11753985,rs1320961,rs112122918,rs1505200,rs6578506,rs1186868,rs6594727,rs73972733,rs78837280,rs4520025,rs12525906,rs4758492,rs10845686,rs4758505,rs7115987,rs7934275,rs11657355,rs6578319,rs10167993,rs3818343,rs6673498,rs8065308,rs11701923,rs73357179,rs10769061,rs7553447,rs12527422,rs74052463,rs6578596,rs4402323,rs644309,rs7544735,rs17484524,rs67639678,rs1291356,rs76644062,rs11036455,rs7517350,rs13404014,rs10872428,rs7480507,rs45615240,rs7932841,rs35765555,rs116792799,rs13172774,rs73660620,rs16917882,rs10037429,rs2170034,rs59143167,rs202031,rs4854274,rs1609812,rs34149786,rs73357154,rs10519203,rs2064101,rs723680,rs2855038,rs12528951,rs8034191,rs4910738,rs1003586,rs72872549,rs17650107,rs4715184,rs78700188,rs1028314,rs720106,rs13161969,rs368019,rs17484235,rs1057208,rs16916515,rs6673877,rs929596,rs202059,rs1498479,rs10175809,rs73355362,rs12131897,rs4910649,rs6940878,rs7312943,rs2341426,rs4910883,rs243072,rs26980,rs17079664,rs3813727,rs56207419,rs434777,rs1569418,rs8179712,rs445728,rs1117840,rs6073972,rs2298955,rs12286120,rs113493405,rs4758459,rs16969968,rs6697859,rs9402696,rs58299047,rs210949,rs4261716,rs3823501,rs10733455,rs11966270,rs4556640,rs4758562,rs73357161,rs12222763,rs12788935,rs11033295,rs73660619,rs4934253,rs4910566,rs408362,rs35624669,rs12283559,rs10048176,rs7180002,rs762897,rs11037193,rs7124301,rs6578317,rs2445271,rs4711949,rs6073966,rs4553819,rs1541940,rs6939543,rs8039449,rs116482899,rs4646871,rs1012223,rs11615825,rs1541939,rs1504550,rs6546826,rs887829,rs377019,rs7119567,rs12364664,rs4529740,rs56320845,rs202024,rs2270390,rs1211751,rs12914385,rs10769101,rs11126399,rs12576387,rs2910017,rs35554754,rs1186835,rs12525681,rs1291363,rs704227,rs9926112,rs4148325,rs4910650,rs10742583,rs10484496,rs112771476,rs55853698,rs35196705,rs2236794,rs11030841,rs925484,rs114459062,rs35274088,rs8001126,rs10173355,rs11053536,rs1054204,rs413167,rs210950,rs4636703,rs10179094,rs2855126,rs7945933,rs10838356,rs34189058,rs10839779,rs426518,rs11568377,rs2273987,rs76667323,rs13214669,rs34394840,rs202065,rs113940471,rs60179850,rs202061,rs3794050,rs1809862,rs916111,rs13328868,rs202043,rs11754021,rs13403344,rs9483798,rs2071348,rs2586846,rs4347832,rs4580893,rs12469024,rs6578303,rs7482144,rs1368697,rs17331017,rs1443799,rs1186871,rs11053548,rs10768683,rs369946,rs713040,rs10769100,rs12996463,rs3776959,rs17355626,rs2017433,rs11037191,rs12660392,rs56002646,rs7552384,rs434923,rs202075,rs2236953,rs12798120,rs6578592,rs7949007,rs10168416,rs11759062,rs3819409,rs59014653,rs17483548,rs11939159,rs4934256,rs7110263,rs11751747,rs2499970,rs13161610,rs10769098,rs17027967,rs16896364,rs602976,rs4910766,rs1736502,rs12806612,rs35077609,rs11036238,rs11053549,rs6073971,rs4875391,rs202052,rs2959068,rs34554590,rs12621957,rs12363855,rs4758501,rs7480005,rs8082040,rs13064,rs6736508,rs12574989,rs4243961,rs35595876,rs6578590,rs67382821,rs45468798,rs74052459,rs10768737,rs16929415,rs11036415,rs210938,rs1503283,rs74153415,rs2236955,rs57101521,rs60449395,rs2949853,rs35207925,rs1463373,rs2073496,rs4910572,rs117340659,rs61997192,rs348935,rs1493743,rs603394,rs202049,rs71480714,rs10767827,rs73185512,rs1505194,rs58457655,rs7719521,rs933124,rs1561876,rs12787404,rs111779375,rs202055,rs12525892,rs7484007,rs12132139,rs4758622,rs76053052,rs1874828,rs61738492,rs8031948,rs78664215,rs434320,rs407487,rs430769,rs28384513,rs28648615,rs7313082,rs210943,rs73355365,rs6940258,rs4672393,rs16989513,rs872751,rs366533,rs4910543,rs1117841,rs4895437,rs17525396,rs4910652,rs4910515,rs12276948,rs17864701,rs3848436,rs11071960,rs2236965,rs404280,rs3924383,rs903156,rs850927,rs7103860,rs6065904,rs10168155,rs7483789,rs2284449,rs117034313,rs7940694,rs73660618,rs11036476,rs2445268,rs2350296,rs903319,rs1820275,rs58952297,rs7608175,rs41306868,rs436268,rs7739722,rs11031004,rs77526011,rs117228442,rs2445266,rs431117,rs9931005,rs16916461,rs10743023,rs80257700,rs7761964,rs2187608,rs951266,rs72738786,rs931794,rs7119060,rs3741343,rs734767,rs11202250,rs7754722,rs77062527,rs61892121,rs11033298,rs10845684,rs74941053,rs4910735,rs11858836,rs10851907,rs72743158,rs4758504,rs3816015,rs17065905,rs4451150,rs79348850,rs77398106,rs2327586,rs2341424,rs73660622,rs55781567,rs77222298,rs833528,rs12479307,rs4758512,rs61218021,rs12363853,rs1368695,rs118073970,rs114374015,rs4671391,rs17667989,rs12577059,rs6759892,rs417854,rs2072825,rs4705467,rs418125,rs7530493,rs11759077,rs7933164,rs16929410,rs8065319,rs112821441,rs2647602,rs2736554,rs7946134,rs4910648,rs77881771,rs11037011,rs12477846,rs6742078,rs7563813,rs8064398,rs66838021,rs435810,rs1044392,rs6714634,rs11577715,rs76437609,rs723388,rs2268165,rs1455952,rs16873890,rs75973215,rs35730037,rs77257972,rs12803023,rs6753320,rs6861486,rs11037196,rs7928788,rs6578440,rs175729,rs11939062,rs10281207,rs78410645,rs55958997,rs7745289,rs652944,rs80035042,rs7819976,rs586967,rs116515785,rs1051730,rs449321,rs11821912,rs2745025,rs371761,rs9402691,rs74884715,rs704228,rs396341,rs1662162,rs11657361,rs725937,rs12660606,rs10495152,rs78165163,rs3903805,rs4758624,rs6578505,rs61738647,rs77303593,rs4715183,rs589465,rs4628657,rs408897,rs202026,rs11753673,rs3759070,rs4910517,rs35364742,rs8066007,rs10128556,rs7772031,rs10768687,rs4758506,rs4243962,rs17405217,rs202037,rs35368598,rs62312682,rs116078317,rs12660577,rs116256889,rs16977835,rs6578588,rs2142725,rs6065908,rs61830288,rs3213614,rs7856803,rs6724485,rs7948416,rs11154791,rs74688084,rs1541941,rs1317286,rs12467056,rs3759069,rs1291362,rs4763911,rs10833125,rs6569986,rs8070123,rs6734197,rs117789389,rs920805,rs61897259,rs11136613,rs76702731,rs3734941,rs7116002,rs6037828,rs1041479,rs10742579,rs364419,rs2723380,rs2805640,rs116839187,rs12664898,rs60494593,rs400036,rs4910737,rs432090,rs925483,rs10769790,rs407807,rs7036456,rs34161300,rs16932124,rs76577602,rs61892120,rs1124113,rs385925,rs59999531,rs77383092,rs56273135,rs11036641,rs4758576,rs12788102,rs10160740,rs10838357,rs35571217,rs17335189,rs2341423,rs17028290,rs6037858,rs12528966,rs2231978,rs2741547,rs401507,rs17331129,rs9478669,rs968856,rs7948668,rs3176416,rs2586847,rs28508049,rs2347126,rs1291361,rs6065905,rs11118615,rs75224783,rs55680570,rs74052462,rs12417960,rs4933407,rs4910518,rs17008806,rs9399141,rs7530074,rs13028627,rs7951206,rs3943652,rs12361922,rs7203560,rs7104342,rs6578658,rs7939559,rs74153422,rs3771341,rs117800588,rs9385719,rs1806151,rs11031106,rs79134963,rs2340015,rs79227000,rs2234455,rs55646755,rs4758462,rs11680450,rs1541938,rs74712532,rs7121765,rs11774310,rs26982,rs111624259,rs1035409,rs10863567,rs74955416,rs408409,rs6736743,rs7113131,rs17106959,rs11968818,rs11757723,rs67881502,rs11747062,rs16873855,rs34741959,rs12663447,rs12337888,rs2445272,rs4910765,rs57520509,rs6578507,rs10837643,rs56358308,rs1059829,rs715792,rs7107218,rs6983619,rs35696517,rs6903449,rs1123991,rs1186834,rs80003905,rs35507444,rs35959442,rs1318558,rs61897257,rs17270776,rs10954626,rs7104462,rs79377806,rs210962,rs12527775,rs75399540,rs401426,rs7563561,rs1864966,rs4910739,rs9321490,rs12786766,rs1156358,rs75905997,rs55676755,rs9666982,rs202445,rs7951442,rs12476132,rs2855125,rs7576824,rs68131815,rs202057,rs1060574,rs12795819,rs4672394,rs78002215,rs74799554,rs13271747,rs1291358,rs4148324,rs116528755,rs59837266,rs7749106,rs13002774,rs13336641,rs9687840,rs61681282,rs17596850,rs79232628,rs2637470,rs12119920,rs4715168,rs17320271,rs61871197,rs11774749,rs3924384,rs59752260,rs4711946,rs3941170,rs1186872,rs115231037,rs58469620,rs11568378,rs4758590,rs7906366,rs9938041,rs17324609,rs7577677,rs17706858,rs4910651,rs7119432,rs10769246,rs2341425,rs6578312,rs10072577,rs243071,rs13266065,rs2745061,rs34388582,rs4705554,rs11036475,rs67278440,rs1661052,rs72738736,rs9788721,rs4530361,rs6753569,rs6546829,rs4465830,rs61830270,rs12575331,rs2255519,rs10852916,rs79378980,rs10970999,rs13167659,rs2499953,rs2254756,rs10091060,rs2236981,rs115928125,rs11744710,rs79814561,rs7121082,rs61871184,rs10171367,rs443150,rs4958278,rs430197,rs12205603,rs348939,rs4143773,rs67426328,rs17335168,rs2445270,rs1694676,rs12248786,rs4763910,rs12132138,rs77876477,rs12449734,rs4711956,rs11118609,rs424299,rs7909264,rs12465867,rs7109587,rs2070959,rs17008835,rs28733374,rs35156960,rs1822244,rs10202842,rs4910770,rs117708061,rs7867276,rs7733793,rs13015720,rs7586110,rs2499946,rs2105819,rs6488575,rs2658446,rs11777777,rs9666981,rs10445704,rs202062,rs60083599,rs430252,rs34758607,rs13197750,rs76889281,rs864061,rs12095163,rs75897841,rs1123990,rs7775140,rs210942,rs2284448,rs57437632,rs56748859,rs6578318,rs7111669,rs743589,rs2497462,rs73357163,rs11030948,rs3763141,rs3759071,rs2072826,rs61253258,rs12663810,rs112508538,rs73355358,rs11036474,rs737872,rs12792898,rs13027700,rs34275015,rs34762184,rs11053533,rs4646870,rs74052461,rs11755185,rs55822548,rs10199881,rs73660623,rs429935,rs13336827,rs77699349,rs12902904,rs12805212,rs12124726,rs1368696,rs445586,rs4910768,rs12129004,rs10766497,rs3843736,rs58479323,rs13404027,rs117088499,rs4243084,rs114584388,rs2855039,rs2445267,rs2855036,rs6501670,rs71459863,rs1463374,rs1937765,rs2017434,rs78698915,rs6073952,rs2294321,rs115254946,rs405680,rs12124030,rs16873911,rs6722195,rs61830289,rs12477097,rs12363207,rs13166822,rs62429816,rs4594969,rs79119923,rs34413445,rs77557655,rs202078,rs17487223,rs10799592,rs116544738,rs1736501,rs11037866,rs74052458,rs16933260,rs210939,rs10500643,rs11024672,rs430216,rs10837630,rs75268780,rs1291355,rs2914152,rs76870416,rs7213909,rs6569982,rs113985555,rs4910544,rs1735068,rs446099,rs1694674,rs7736165,rs7934892,rs210796,rs1186873,rs2236954,rs73357182,rs4320977,rs12222503,rs11053538,rs73355368,rs762895,rs11744737,rs4715174,rs2047456,rs17332053,rs7530176,rs1978707,rs4758461,rs10767828,rs423501,rs77062934,rs67385638,rs2290000,rs2442422,rs1291357,rs3800569,rs7679,rs34158516,rs12787645,rs10768113,rs17270818,rs10948550,rs118089391,rs1463372,rs17658525,rs56164974,rs3811913,rs4763917,rs8066037,rs202063,rs6903655,rs7110060,rs10769378,rs12945589,rs2445269,rs4910882,rs117437345,rs10203266,rs12796962,rs4910822,rs56180823,rs411933,rs117782788,rs74153423,rs4283007,rs881995,rs4438517,rs968857,rs4910516,rs77836109,rs6747843,rs3759074,rs2340353,rs6541161,rs8048222,rs61897258,rs12451974,rs2586849,rs429957,rs13403911,rs112317718,rs75513730,rs7765972,rs1022491,rs2142568,rs1541936,rs55913476,rs10488676,rs57019710,rs10845683,rs434703,rs4711948,rs4338954,rs411538,rs111602331,rs6693017,rs74052453,rs4338558,rs56363038,rs2012591,rs34935061,rs2499956,rs34373947,rs1862877,rs17497,rs10768707,rs35939397,rs4910767,rs2347113,rs62522547,rs1519,rs11852372,rs9389278,rs6578591,rs6918512,rs4758510,rs6578306,rs10769023,rs79243579,rs2000374,rs10887668,rs7845275,rs10833079,rs4654737,rs534449,rs4705829,rs1442407,rs9494167,rs7130110,rs11024646,rs11969387,rs111599968,rs3910245,rs4910736,rs13180262,rs61892014,rs417024,rs6706235,rs6929743,rs11053550,rs6741835,rs76710533,rs4910647,rs12789987,rs13011809,rs12660341</t>
  </si>
  <si>
    <t>CATG00000042991.1,CATG00000026162.1,CATG00000001379.1,ENSG00000253585.1,ENSG00000213931.1,ENSG00000236404.4,ENSG00000186205.8,ENSG00000244734.2,CATG00000087480.1,ENSG00000232591.1,ENSG00000100982.7,ENSG00000118514.9,ENSG00000272631.1,ENSG00000256660.1,ENSG00000232876.1,ENSG00000119866.16,ENSG00000145979.13,ENSG00000188266.9,CATG00000053363.1,CATG00000090117.1,ENSG00000236703.1,ENSG00000165682.10,ENSG00000196565.8,ENSG00000244122.2,CATG00000043013.1,ENSG00000247473.1,ENSG00000183935.3,CATG00000001381.1,ENSG00000167355.3,ENSG00000224091.1,ENSG00000184544.7,ENSG00000156304.10,ENSG00000101266.12,CATG00000077048.1,ENSG00000171444.13,CATG00000048679.1,ENSG00000229988.1,CATG00000087481.1,ENSG00000205531.8,CATG00000003036.1,ENSG00000227802.1,CATG00000025648.1,ENSG00000236511.1,ENSG00000113100.5,CATG00000003048.1,CATG00000061002.1,CATG00000054031.1,ENSG00000236248.1,ENSG00000173269.9,CATG00000004643.1,ENSG00000080298.11,CATG00000048636.1,ENSG00000255257.1,CATG00000001430.1,ENSG00000242366.2,ENSG00000215022.3,ENSG00000255621.1,ENSG00000013583.4,ENSG00000138722.5,CATG00000004661.1,CATG00000054942.1,ENSG00000100979.10,ENSG00000105929.11,CATG00000001377.1,ENSG00000198879.7,ENSG00000260581.1,ENSG00000261446.1,ENSG00000246350.1,CATG00000055882.1,ENSG00000225231.1,CATG00000032354.1,CATG00000078111.1,ENSG00000172322.9,ENSG00000232633.3,ENSG00000206702.1,ENSG00000229534.1,ENSG00000073734.8,ENSG00000080644.11,ENSG00000167323.5,ENSG00000249035.2,ENSG00000156299.8,ENSG00000167333.8,CATG00000049007.1,ENSG00000251364.2,CATG00000023745.1,CATG00000117227.1,ENSG00000118513.14,ENSG00000241635.3,ENSG00000185483.7,ENSG00000103148.11,CATG00000086051.1,ENSG00000200807.1,ENSG00000239920.1,ENSG00000112902.7,ENSG00000227713.1,ENSG00000175518.6,CATG00000025651.1,ENSG00000212122.3,ENSG00000170743.12,CATG00000001429.1,ENSG00000124215.12,CATG00000048641.1,ENSG00000110619.12,ENSG00000136381.8,ENSG00000167346.3,CATG00000001433.1,CATG00000008047.1,ENSG00000112339.10,ENSG00000113140.6,CATG00000004644.1,CATG00000054929.1,ENSG00000167325.10,ENSG00000117971.7,ENSG00000180785.8,ENSG00000251741.1,ENSG00000007402.7,ENSG00000080608.9,ENSG00000237594.2,CATG00000004658.1,CATG00000080922.1,ENSG00000247498.5,CATG00000001378.1,ENSG00000112137.12,ENSG00000207008.1,ENSG00000230261.1,CATG00000117243.1,CATG00000001418.1,CATG00000090560.1,ENSG00000120278.10,ENSG00000047188.11,ENSG00000234509.1,CATG00000004651.1,ENSG00000122367.15,ENSG00000178836.6,ENSG00000257551.1,CATG00000099818.1,ENSG00000214978.6,CATG00000099817.1,ENSG00000198026.6,CATG00000026163.1,ENSG00000169684.9,ENSG00000223929.1,ENSG00000232040.2,CATG00000043014.1,ENSG00000175520.8,ENSG00000183117.13,ENSG00000116127.13,ENSG00000167165.14,ENSG00000110628.9,ENSG00000223609.3,ENSG00000227361.1,ENSG00000103152.7,ENSG00000167332.7,ENSG00000107779.7,ENSG00000137764.15,ENSG00000169914.5</t>
  </si>
  <si>
    <t>21326311,22936743,23406172,20018918,22679008,18245381,24058526,17767159,22558097,20029952</t>
  </si>
  <si>
    <t>Systolic blood pressure in sickle cell anemia,Cholelithiasis-related traits in sickle cell anemia,Fetal hemoglobin levels,Sickle cell anemia (severity),F-cell distribution,Fetal Hemoglobin levels,Sickle cell anemia,Sickle cell anemia (haemolysis)</t>
  </si>
  <si>
    <t>DOID:10933</t>
  </si>
  <si>
    <t>obsessive compulsive disorder</t>
  </si>
  <si>
    <t>An anxiety disorder that involves unwanted and repeated thoughts, feelings, ideas, sensations (obsessions), or behaviors that make them feel driven to do something (compulsions).</t>
  </si>
  <si>
    <t>rs669336,rs561646,rs73391849,rs609903,rs615887,rs3967183,rs1941375,rs646260,rs9359383,rs637193,rs9341782,rs7117280,rs673751,rs628161,rs9359384,rs2508692,rs7926460,rs35141681,rs6131293,rs475639,rs3747767,rs17217845,rs543293,rs532470,rs681041,rs519961,rs545213,rs2508691,rs553141,rs2655663,rs4706787,rs2508696,rs693458,rs9361538,rs541674,rs12581541,rs60474226,rs297941,rs10266013,rs622876,rs2508690,rs9343918,rs573167,rs59097112,rs2812692,rs6969650,rs567075,rs11112997,rs17172329,rs490507,rs645299,rs554750,rs7868992,rs602222,rs1540649,rs3747766,rs73391840,rs590055,rs2508381,rs664629,rs34762209,rs79451652,rs636355,rs613222,rs655726,rs7110631,rs484154,rs2655662,rs565031,rs73391853,rs9359382,rs12579099,rs7941541,rs12581936,rs547807,rs579406,rs666682,rs6592272,rs664596,rs4706788,rs622110,rs1354452,rs1949221,rs2177716,rs4964175,rs588992,rs2509606,rs4427120,rs73391826,rs9343921,rs4055084,rs77541496,rs9294145,rs2047896,rs10792832,rs471470,rs6033272,rs74846921,rs61907308,rs636772,rs7113976,rs3016786,rs3851179,rs9352747,rs529904,rs66572100,rs9343920,rs9352744,rs3016329,rs493254,rs474479,rs9352738,rs6930436,rs10499734,rs501505,rs9352734,rs676733,rs659023,rs472486,rs682928,rs9361537,rs80343687,rs587038</t>
  </si>
  <si>
    <t>ENSG00000257771.1,CATG00000006484.1,ENSG00000198478.6,ENSG00000136026.9,CATG00000052582.1,CATG00000084546.1,ENSG00000254479.1,ENSG00000231533.1,ENSG00000231427.1,ENSG00000135338.9,ENSG00000166046.6,ENSG00000196739.10,CATG00000079343.1,ENSG00000261970.1,CATG00000089003.1,ENSG00000073921.13,CATG00000013178.1,CATG00000003158.1,ENSG00000013503.5,CATG00000006482.1,CATG00000089007.1</t>
  </si>
  <si>
    <t>22889921,21302353,24821223,22889924</t>
  </si>
  <si>
    <t>Obsessive-compulsive disorder,Tourette syndrome,Hoarding</t>
  </si>
  <si>
    <t>DOID:1094</t>
  </si>
  <si>
    <t>attention deficit hyperactivity disorder</t>
  </si>
  <si>
    <t>A specific developmental disorder that is characterized by co-existence of attentional problems and hyperactivity, with each behavior occurring infrequently alone&amp;quot; and symptoms starting before seven years of age.</t>
  </si>
  <si>
    <t>rs580155,rs2001003,rs10800756,rs34584372,rs465454,rs7980579,rs9881468,rs483532,rs597978,rs3791568,rs2276824,rs62191917,rs972455,rs1997797,rs4241809,rs17030212,rs16941759,rs637193,rs80289781,rs42427,rs1926037,rs1702292,rs10849962,rs1370777,rs11130314,rs4964812,rs2269803,rs17115213,rs1402599,rs2027983,rs9455946,rs10800755,rs519961,rs1892552,rs215000,rs12880385,rs12487591,rs71477515,rs6807732,rs10849981,rs60226615,rs3799966,rs7895079,rs62470381,rs7893473,rs10426580,rs2281615,rs7188458,rs10796973,rs10414371,rs488673,rs739497,rs2545163,rs12665866,rs115567193,rs11783249,rs284857,rs2239951,rs13071584,rs6057642,rs17881215,rs11062170,rs36080650,rs6557227,rs6489820,rs4295624,rs2449113,rs7652191,rs4765904,rs4431050,rs11712124,rs3757437,rs26309,rs12216837,rs797831,rs2115100,rs79824466,rs2286800,rs2529090,rs73906061,rs2164879,rs12619195,rs4634961,rs10875120,rs6458440,rs1472146,rs10081286,rs3790677,rs2424922,rs239919,rs9391254,rs75544197,rs11062157,rs7722275,rs7111719,rs12022612,rs2097662,rs11049317,rs1340222,rs10510760,rs3740397,rs260461,rs117456342,rs10228974,rs11191425,rs3733041,rs13310638,rs7178932,rs11127306,rs6557229,rs30770,rs62089503,rs10852509,rs55957960,rs396098,rs4343926,rs4409766,rs7295450,rs4904978,rs11111786,rs8112572,rs2217624,rs1040555,rs1346728,rs4234258,rs9921705,rs351771,rs17463862,rs864643,rs12445713,rs62255362,rs6489819,rs26765,rs544098,rs3785408,rs12579336,rs214945,rs5994434,rs7107559,rs7309325,rs1468219,rs7616454,rs7022174,rs11191438,rs78821730,rs210875,rs78020509,rs12530888,rs55943631,rs214954,rs3213628,rs1979311,rs943755,rs26760,rs4480407,rs1061154,rs2119692,rs7519691,rs11607165,rs11130308,rs4361726,rs4130905,rs1078323,rs661422,rs35403599,rs1768262,rs12139286,rs7854612,rs2065576,rs10415300,rs2270830,rs12433392,rs55852431,rs13345715,rs107551,rs13227216,rs7799006,rs17123726,rs4788572,rs7330947,rs10883836,rs2154402,rs10410633,rs250584,rs386830,rs12980668,rs66513313,rs10416064,rs2272606,rs190018,rs4745,rs7894961,rs62522165,rs3824754,rs6908747,rs2285809,rs6928753,rs4787277,rs649406,rs79147536,rs12162020,rs13068293,rs7977752,rs61612992,rs73542161,rs2049282,rs1734243,rs9706225,rs191920,rs3802933,rs62053108,rs250579,rs72778465,rs72696828,rs120962,rs7902804,rs73114154,rs74187049,rs4375445,rs4968006,rs504094,rs35335292,rs7316563,rs661366,rs13266986,rs28551108,rs9925228,rs7372468,rs6790251,rs8044339,rs73672447,rs4911110,rs2424905,rs921055,rs2920695,rs12924138,rs11074561,rs492904,rs3749427,rs1046778,rs1446309,rs12981264,rs10765689,rs154152,rs13087772,rs2283288,rs2244214,rs78347184,rs11191453,rs62470375,rs2326013,rs250551,rs2291668,rs11205383,rs1390900,rs6601010,rs17864686,rs214964,rs9910800,rs1252695,rs4919691,rs7301040,rs1317514,rs214987,rs169788,rs7096249,rs75867508,rs210869,rs872319,rs10185424,rs2318481,rs2814925,rs9384000,rs177330,rs475639,rs7952318,rs214980,rs34610142,rs17367118,rs888398,rs553642,rs532470,rs4968019,rs73904049,rs11066098,rs11719685,rs3897401,rs2079929,rs6497672,rs11191589,rs35440248,rs9921270,rs12779263,rs11867129,rs2675954,rs10747496,rs62129070,rs4659682,rs33223,rs6445529,rs938569,rs4971310,rs12423126,rs77211491,rs465696,rs12582302,rs72696841,rs7136874,rs30019,rs67539070,rs434090,rs9302410,rs7806144,rs12071067,rs490448,rs2948053,rs12105766,rs78083846,rs351769,rs1246982,rs7312260,rs2289249,rs34537256,rs117991538,rs323067,rs296545,rs2508381,rs3755322,rs1133415,rs4616256,rs1625579,rs1691228,rs3779787,rs6489837,rs9806806,rs8044286,rs6458429,rs12763665,rs62470370,rs416815,rs7236756,rs11861636,rs1561337,rs11643602,rs2283358,rs2040573,rs260453,rs2073157,rs538023,rs4841363,rs588992,rs11074559,rs57480539,rs9324384,rs4981035,rs12932412,rs10850014,rs9867660,rs2764980,rs4911108,rs3096145,rs1367096,rs11111759,rs7187920,rs1518338,rs1582589,rs4911254,rs35338546,rs2303339,rs6489829,rs28560019,rs4917994,rs242551,rs35629140,rs57963113,rs35175967,rs13447479,rs4931385,rs616559,rs3016329,rs474479,rs17092303,rs10279136,rs3799986,rs296539,rs12576656,rs11079828,rs35791351,rs4964820,rs34235351,rs797804,rs9930930,rs8139,rs1410251,rs4950118,rs8015744,rs4462592,rs797820,rs1708000,rs1532222,rs1938558,rs9651184,rs57073257,rs6733495,rs12073204,rs74237645,rs2952615,rs7248000,rs508931,rs910083,rs11191549,rs2842643,rs12026113,rs7837520,rs1782815,rs12328085,rs210861,rs1462855,rs549720,rs7253357,rs12479208,rs12528232,rs12027457,rs2067693,rs10883824,rs116256288,rs7897663,rs1277312,rs7342170,rs7071373,rs10421632,rs2288775,rs61854628,rs514763,rs688812,rs410488,rs12023932,rs73426310,rs8053891,rs12023122,rs2764978,rs2391902,rs8052028,rs1202198,rs7188841,rs7405145,rs57866673,rs614406,rs12979309,rs35658377,rs17123741,rs7972112,rs4687629,rs2279871,rs11588184,rs34755378,rs1749158,rs35227000,rs12643345,rs816518,rs943757,rs9084,rs250553,rs4911260,rs302714,rs7259978,rs77195211,rs30014,rs2152915,rs9922596,rs36020363,rs10861094,rs2268025,rs818425,rs113126904,rs34254934,rs10405008,rs10888795,rs458967,rs456313,rs8055242,rs58610804,rs60815764,rs12119510,rs12145082,rs3757440,rs1708059,rs2425041,rs4437091,rs11065898,rs1708057,rs447749,rs6665822,rs10786741,rs3770081,rs2295296,rs12448111,rs11782465,rs4936537,rs6557643,rs11853837,rs519397,rs9834001,rs3774355,rs7898770,rs10908455,rs166343,rs17484,rs2374389,rs6979037,rs11020834,rs11066074,rs463229,rs10774036,rs1707972,rs115980754,rs1040815,rs4964814,rs78032828,rs998382,rs701320,rs35565233,rs34418140,rs16828074,rs8100154,rs10492825,rs615887,rs6832177,rs214996,rs10744560,rs10948187,rs11647947,rs11689645,rs12637632,rs9011,rs12424245,rs12425329,rs214997,rs4421576,rs4532561,rs1203233,rs28608895,rs11580764,rs3748702,rs57797788,rs16835780,rs2278898,rs73947323,rs769087,rs58637977,rs6550225,rs80190218,rs9867080,rs2623934,rs2301723,rs11879048,rs11020847,rs74849450,rs11775128,rs459102,rs6671668,rs210864,rs2521753,rs1814453,rs11191555,rs8111661,rs11191459,rs531200,rs16973520,rs3767969,rs220475,rs524492,rs6489832,rs12526484,rs4378243,rs581691,rs17052256,rs62129083,rs34954168,rs67729868,rs1178563,rs11205386,rs505176,rs7464508,rs62129076,rs3822597,rs2425040,rs4964289,rs4234633,rs58499341,rs77711102,rs55900703,rs12134634,rs11588221,rs4556969,rs12708922,rs3733046,rs1357542,rs12460381,rs579406,rs7085104,rs659964,rs664596,rs2374716,rs6057651,rs115873381,rs1866295,rs13034273,rs2449116,rs57178127,rs73522473,rs10883832,rs3745084,rs3774365,rs6497664,rs12543028,rs10227331,rs939946,rs214973,rs3740393,rs6779654,rs12708640,rs1036349,rs2022865,rs11074562,rs7357591,rs12130082,rs34368158,rs35378447,rs76172175,rs76254117,rs10412203,rs35726351,rs11778624,rs1708040,rs6498070,rs74377593,rs34178175,rs73735386,rs404543,rs11250011,rs409073,rs66499347,rs1708001,rs1768254,rs10904454,rs7522462,rs818429,rs296559,rs682928,rs2098167,rs2369008,rs587038,rs30782,rs9930249,rs6948901,rs17675309,rs8906,rs284858,rs12497998,rs7311641,rs4729124,rs10780035,rs7350856,rs56112907,rs7624319,rs73192048,rs6550229,rs3617,rs10920083,rs10427146,rs4678911,rs7522820,rs59747347,rs7576652,rs7792596,rs2293780,rs12723875,rs10414328,rs7463256,rs7204605,rs2391873,rs540912,rs11922715,rs1986358,rs250581,rs77309268,rs1702294,rs816519,rs4012691,rs378672,rs939745,rs153548,rs943036,rs26308,rs2297908,rs3791549,rs11167185,rs4767522,rs2660300,rs10786725,rs58044386,rs11637642,rs881091,rs79767540,rs4076201,rs3922316,rs11205368,rs2660303,rs187760,rs9290827,rs712662,rs11987962,rs11188739,rs210871,rs10102376,rs76544326,rs2325948,rs62114176,rs10106098,rs7199108,rs1473864,rs73015604,rs68015206,rs4832242,rs7804563,rs9324,rs7896290,rs1049794,rs12474980,rs58395667,rs59742520,rs72997501,rs35107891,rs3813081,rs6592272,rs689352,rs10983307,rs11663060,rs9659624,rs455412,rs8103566,rs6901161,rs76108894,rs733611,rs2290416,rs2675968,rs7525522,rs579464,rs2642993,rs7120587,rs866537,rs10513177,rs6489824,rs9306505,rs412050,rs16941909,rs7656882,rs151977,rs77370907,rs6445531,rs4300734,rs11066254,rs4309482,rs74127616,rs11065923,rs9517909,rs7897654,rs13074853,rs2546111,rs1610,rs13037496,rs55734382,rs60998439,rs9928413,rs2290305,rs170715,rs35515504,rs152457,rs11878773,rs8115015,rs778371,rs7158297,rs4506495,rs314263,rs34336365,rs2239194,rs1938562,rs75039518,rs214944,rs35401145,rs10415347,rs10411797,rs193937,rs10802457,rs7759578,rs460832,rs628161,rs13227554,rs10861099,rs13031713,rs33227,rs10807318,rs75513088,rs6901786,rs1987164,rs13001052,rs8046051,rs9867386,rs4971073,rs78783055,rs215003,rs11073960,rs523422,rs10241133,rs12600163,rs11720432,rs8070941,rs1532965,rs1449955,rs34307072,rs3824755,rs67766197,rs3950060,rs4072928,rs28714527,rs159961,rs2158292,rs6702728,rs58843615,rs2281877,rs3736922,rs7970397,rs17584578,rs7973898,rs4911258,rs7912037,rs490507,rs645299,rs2286798,rs3177647,rs17095384,rs12979,rs2282490,rs2577766,rs2302417,rs284860,rs6058219,rs515910,rs2072390,rs117488513,rs7978068,rs9835131,rs3733623,rs10786285,rs78998993,rs388423,rs74504279,rs1612165,rs59681223,rs1062966,rs12190513,rs2425032,rs59145859,rs17862867,rs9889100,rs9383622,rs73527780,rs13008436,rs4600662,rs283470,rs6058891,rs296552,rs3817663,rs4840487,rs2425037,rs4484968,rs67476632,rs127196,rs79029642,rs1343965,rs6805716,rs11811950,rs36023386,rs6970279,rs2180820,rs79761579,rs12427276,rs11191560,rs12220743,rs36034617,rs1028581,rs9729897,rs67597621,rs11206176,rs4687552,rs4532960,rs1938571,rs61854626,rs6910749,rs35891915,rs10110212,rs67632157,rs250556,rs33252,rs4590263,rs2244206,rs9938117,rs10897460,rs2120365,rs34651986,rs6445528,rs3749863,rs659023,rs503288,rs74733602,rs35699789,rs11775912,rs7022535,rs1782810,rs1957869,rs221616,rs256,rs62169228,rs3936340,rs250588,rs1367097,rs35322831,rs12219901,rs34104646,rs512962,rs7977828,rs731831,rs2289237,rs7771568,rs4734495,rs2015971,rs61712778,rs16836940,rs11588874,rs7564449,rs1900282,rs6871456,rs4970725,rs1707988,rs11264628,rs73068054,rs12418035,rs1355733,rs17164,rs77473075,rs541674,rs71355783,rs12116462,rs66556925,rs9440393,rs4679043,rs12779361,rs2677744,rs2303220,rs17641078,rs113775984,rs11645271,rs7973081,rs2391904,rs74663530,rs10847739,rs4318888,rs77207864,rs3740400,rs214967,rs11111775,rs4574653,rs11264311,rs7552883,rs12501939,rs4072458,rs9402864,rs7941541,rs391662,rs1893907,rs2073950,rs214941,rs9882911,rs17264436,rs2297787,rs712666,rs614359,rs737027,rs531805,rs11589573,rs9675873,rs1472147,rs736408,rs7203580,rs9440288,rs12575642,rs466443,rs2237346,rs9371252,rs9821223,rs4791148,rs441,rs76801524,rs10865973,rs73192052,rs2424918,rs60154639,rs16938624,rs61785883,rs12094574,rs70015,rs848129,rs9395079,rs2251219,rs11584070,rs6904183,rs712671,rs17283454,rs3771342,rs17675338,rs642536,rs314281,rs41264139,rs10990665,rs11641873,rs56277221,rs80141532,rs2486836,rs12145630,rs1938559,rs2878632,rs79780963,rs28693045,rs965321,rs6497669,rs952159,rs8051364,rs1075653,rs13076398,rs10411941,rs9788231,rs1966476,rs39638,rs12414028,rs6601018,rs7132863,rs12118735,rs7900903,rs59499775,rs214970,rs3791562,rs7100369,rs1475119,rs1628294,rs2675959,rs746293,rs2107205,rs34212439,rs7978737,rs12423041,rs2229992,rs9926049,rs10282291,rs215001,rs6762071,rs4505290,rs6704763,rs153550,rs11587682,rs2154403,rs797805,rs77989565,rs34980311,rs1989949,rs66570305,rs9932138,rs7974772,rs7310545,rs9809240,rs6497520,rs1040814,rs1059440,rs256423,rs1565630,rs17112395,rs6772776,rs153545,rs2297913,rs9790317,rs2303225,rs7979255,rs10097478,rs3132581,rs2675955,rs62129072,rs16836230,rs7516037,rs7643855,rs76235075,rs9841413,rs373507,rs6467987,rs1083522,rs1022855,rs971563,rs13332547,rs8203,rs6057659,rs9621346,rs72965819,rs527021,rs6579227,rs120963,rs3852066,rs12260436,rs28661185,rs3809274,rs404339,rs4964786,rs210874,rs13081974,rs62470376,rs9383995,rs7608262,rs4523215,rs1938563,rs78745958,rs864682,rs7236632,rs4147157,rs13203645,rs7114,rs978839,rs56768778,rs7026165,rs2291565,rs12072004,rs30792,rs62255396,rs1392487,rs469727,rs2802535,rs2424906,rs8047643,rs214963,rs3755323,rs4678912,rs9724773,rs7959619,rs3732219,rs12681610,rs71525363,rs645457,rs75474010,rs3799967,rs602276,rs17508914,rs7711139,rs9300319,rs4411173,rs8049651,rs10924884,rs9827315,rs11638043,rs239915,rs7841969,rs17019524,rs2238154,rs12316525,rs10802458,rs3828222,rs4773,rs1320385,rs797828,rs10948185,rs314265,rs12727239,rs1543297,rs17217845,rs543293,rs11111787,rs11149651,rs1938581,rs10983306,rs11576681,rs56274834,rs4936538,rs7894588,rs10786736,rs4911257,rs4801131,rs12244388,rs12528131,rs12581541,rs11709448,rs11583328,rs6058889,rs7312825,rs2275271,rs11111781,rs62522168,rs6088008,rs1935323,rs1531310,rs12142874,rs7314232,rs11583546,rs12207399,rs2233861,rs2280170,rs10883987,rs546031,rs11111755,rs2535629,rs284854,rs34017441,rs554750,rs7213,rs323030,rs34739010,rs6557228,rs3731819,rs67847307,rs73114195,rs12708918,rs2336149,rs28629271,rs2181736,rs1277311,rs67880452,rs11111795,rs34129198,rs12490900,rs2764979,rs9534306,rs55801200,rs12200251,rs55645152,rs8063829,rs2889703,rs2845457,rs8048057,rs1018124,rs2545166,rs10849982,rs3736609,rs1617590,rs3742001,rs1401078,rs67546972,rs6057654,rs35073964,rs8080482,rs2391903,rs369856,rs578359,rs60858458,rs9936965,rs11893358,rs11608565,rs12924572,rs4777896,rs34647554,rs61907308,rs9920813,rs893735,rs2285727,rs6980700,rs73732153,rs632650,rs1284969,rs965374,rs4851533,rs2339816,rs67106133,rs7787274,rs2018002,rs9954764,rs9811916,rs1874533,rs2270831,rs4766462,rs910084,rs254,rs11191548,rs79237883,rs7253344,rs11979293,rs61258389,rs13954,rs35090903,rs1029388,rs12574292,rs116745303,rs210878,rs13596,rs12414232,rs3740386,rs7915879,rs12629701,rs3752681,rs905634,rs66550426,rs3096175,rs816492,rs3781281,rs12475934,rs4573558,rs34111614,rs10081176,rs59187673,rs323073,rs35585,rs67476247,rs1135045,rs10852510,rs439333,rs2073951,rs7514117,rs11251794,rs9659996,rs718815,rs10875124,rs8109882,rs72698829,rs7775384,rs712663,rs4950119,rs11646635,rs4788821,rs2106456,rs918721,rs2270197,rs3755798,rs61854629,rs11111779,rs28362508,rs12092484,rs1022329,rs2237306,rs11066055,rs33967311,rs7613920,rs41264059,rs763914,rs4953641,rs6976,rs11177,rs8107516,rs7917650,rs525210,rs2295295,rs74895145,rs10847737,rs566370,rs12798333,rs8053861,rs61785886,rs10861093,rs2063301,rs4512220,rs6489833,rs12637627,rs12580300,rs3770082,rs444703,rs437647,rs67035421,rs73203387,rs10049246,rs758170,rs8014737,rs6902037,rs17878846,rs12426493,rs11922502,rs20585,rs34513,rs4661092,rs2239195,rs12426566,rs493149,rs3826652,rs4887379,rs8050843,rs11066322,rs72963738,rs7744457,rs1198574,rs4144795,rs1550636,rs1768241,rs8040740,rs2268023,rs6057648,rs1782811,rs409214,rs871078,rs6445535,rs7204798,rs41273537,rs6490294,rs11783968,rs1892551,rs11601024,rs2336545,rs4917985,rs609230,rs12543373,rs677904,rs11589162,rs12300518,rs10744559,rs10908454,rs4953696,rs448147,rs4687638,rs16941724,rs11129735,rs2242073,rs7186974,rs433429,rs258335,rs77180047,rs7763343,rs6686809,rs2274339,rs1108842,rs10786727,rs2508696,rs4973563,rs55873762,rs8103260,rs11084492,rs56255061,rs7622694,rs210868,rs3741993,rs1870939,rs1246989,rs13133160,rs16997342,rs382260,rs1474738,rs9934477,rs6969410,rs12490768,rs2159044,rs556292,rs2339941,rs1926029,rs2040572,rs12207823,rs7868992,rs17123658,rs602222,rs6779456,rs9846665,rs12300496,rs2278086,rs10881473,rs7092200,rs4531008,rs9324383,rs2424915,rs11074889,rs250585,rs73943909,rs12412038,rs7459962,rs1554782,rs1018048,rs10104051,rs154161,rs3791558,rs58421738,rs3734973,rs3762096,rs7793598,rs737003,rs380978,rs10142438,rs488131,rs13282174,rs4730568,rs11191447,rs10412975,rs13064064,rs35662477,rs10883814,rs77165503,rs12154473,rs7587585,rs2185350,rs12733192,rs1376672,rs627308,rs11062145,rs934845,rs493254,rs260452,rs1468138,rs9919485,rs7897615,rs4915055,rs1035545,rs7190131,rs10427394,rs3752630,rs1019591,rs7222221,rs78693422,rs80304739,rs39866,rs11191573,rs67396561,rs34842242,rs35173463,rs12217501,rs12920693,rs12297799,rs2660304,rs9311020,rs6421688,rs4729128,rs2106455,rs718816,rs41299637,rs646260,rs10422382,rs11815186,rs10903327,rs72696824,rs10861104,rs1591915,rs33229,rs11250020,rs3519,rs4845708,rs58274382,rs12129491,rs3755320,rs4328759,rs1531314,rs62169227,rs11786458,rs1782818,rs3800938,rs11874716,rs39815,rs17419032,rs62253740,rs311566,rs1108221,rs3824762,rs11717043,rs4678909,rs4788552,rs34975042,rs529839,rs10987942,rs59131168,rs77621359,rs9142,rs12443954,rs11191535,rs469827,rs2297909,rs1825712,rs10274073,rs12136332,rs1555322,rs617044,rs12765337,rs12976795,rs7896836,rs882146,rs551900,rs4131791,rs9472453,rs30018,rs583083,rs3732220,rs11130327,rs2374718,rs9971746,rs28899187,rs11066195,rs12972857,rs58686314,rs62191918,rs11697940,rs12495401,rs9371603,rs1544396,rs151978,rs79082900,rs12216792,rs521514,rs62114177,rs8047364,rs72698868,rs12635140,rs13082208,rs67853122,rs778370,rs10174095,rs3732527,rs4788587,rs12966547,rs10849985,rs73192053,rs11576997,rs943035,rs1370779,rs12172809,rs7959011,rs2425046,rs10875125,rs10112088,rs7965261,rs578155,rs5005705,rs33964154,rs17026729,rs1473865,rs7113976,rs12132349,rs988805,rs1536666,rs619824,rs630616,rs9727941,rs10883829,rs17026701,rs112062277,rs12487445,rs7973120,rs68123490,rs11191578,rs4788567,rs68081678,rs12476197,rs2424928,rs1862509,rs34744995,rs2888792,rs77602510,rs2587689,rs4557005,rs1246985,rs11647844,rs36041644,rs77308668,rs242553,rs210884,rs8073342,rs6557230,rs561646,rs10849949,rs1569277,rs6750765,rs12757823,rs7309841,rs473101,rs491872,rs1859454,rs74233809,rs12522171,rs496435,rs7842925,rs2022864,rs16881977,rs80132608,rs2247828,rs4767939,rs35800852,rs12679452,rs62129080,rs3738121,rs1707968,rs4608848,rs11066112,rs10908535,rs7542510,rs7096183,rs3793372,rs545213,rs4390169,rs2283287,rs7637942,rs57106900,rs7313073,rs3013754,rs2542,rs11020836,rs61789083,rs2285522,rs4290163,rs75599828,rs2285520,rs5011520,rs7001131,rs10418480,rs1328206,rs11785402,rs7313773,rs12228207,rs12479045,rs4964794,rs2238045,rs1003522,rs61516976,rs6588483,rs372492,rs11066128,rs28538407,rs80017658,rs895508,rs2710331,rs10983268,rs2479092,rs59116787,rs78729142,rs12546721,rs7337087,rs9990191,rs709046,rs12758837,rs12723911,rs17027011,rs70017,rs2396373,rs7894959,rs2545167,rs4788826,rs10514604,rs1198583,rs154159,rs484154,rs1866296,rs7130030,rs72696807,rs427487,rs7554511,rs4514426,rs6058890,rs460477,rs72922039,rs74743393,rs78597273,rs7588933,rs4964175,rs72700806,rs572971,rs210865,rs2521754,rs187178,rs11589632,rs7297760,rs76157815,rs36063852,rs62129077,rs77541496,rs30010,rs1866268,rs10263858,rs10792832,rs10783082,rs2238048,rs1029871,rs9850000,rs1068953,rs7296651,rs4734017,rs4687551,rs455469,rs636772,rs28946877,rs9395084,rs1738438,rs11625940,rs392644,rs6773564,rs6771655,rs7098825,rs11637813,rs11121172,rs595529,rs1938568,rs2265549,rs7916938,rs789560,rs61602054,rs503287,rs6427868,rs77438762,rs3770090,rs7270085,rs10779702,rs492233,rs7603548,rs56255892,rs2391905,rs9332846,rs240647,rs67825151,rs255,rs11250010,rs7294902,rs16873379,rs190019,rs34448335,rs10959121,rs4734494,rs11111778,rs1957868,rs7513728,rs3829012,rs1357541,rs17821818,rs1344726,rs34675714,rs75377089,rs34008653,rs492784,rs7962138,rs107550,rs10786745,rs2212361,rs2909904,rs9324387,rs12149877,rs9835132,rs4788442,rs6497666,rs2280934,rs12268514,rs55911544,rs4276914,rs72700810,rs4687625,rs12149869,rs59945804,rs2369013,rs4661093,rs111907978,rs9324380,rs4380891,rs548400,rs79028766,rs519579,rs552724,rs11191434,rs4373351,rs10883830,rs10849951,rs76297018,rs745565,rs2301756,rs7001307,rs2293432,rs1485349,rs74233296,rs7896519,rs3134380,rs12221064,rs6718068,rs13061423,rs260457,rs11582533,rs6925067,rs74335909,rs10800746,rs2297786,rs170213,rs9402865,rs4701054,rs28440856,rs10802461,rs2546110,rs1532590,rs10415274,rs74807888,rs10401488,rs6782629,rs187075,rs12969453,rs7184325,rs611372,rs3742000,rs4468565,rs10494828,rs169975,rs28701696,rs11191568,rs411356,rs1069061,rs11111764,rs11020846,rs457964,rs778341,rs8060867,rs2306124,rs9887831,rs2028216,rs12306814,rs459791,rs745731,rs2120364,rs7092690,rs12142704,rs9817358,rs10509759,rs529904,rs7911789,rs35581306,rs6787367,rs16889308,rs80226347,rs12141218,rs74008632,rs1707987,rs4968016,rs1571343,rs11130313,rs67903303,rs7755453,rs3774349,rs459603,rs7948661,rs240657,rs13279329,rs7917859,rs11177947,rs13105915,rs17366709,rs2449632,rs1212547,rs7614498,rs430665,rs4964805,rs11066082,rs1401066,rs2268026,rs3770087,rs1470721,rs2665668,rs62341120,rs7110811,rs34216511,rs1708063,rs4506496,rs12219304,rs62490605,rs11645467,rs12122721,rs1830933,rs12982110,rs215004,rs11878872,rs16873373,rs11614764,rs738728,rs12770034,rs7904113,rs67157897,rs11706780,rs11881516,rs7910900,rs214947,rs622876,rs2508690,rs7185997,rs12437758,rs10948188,rs12544554,rs35371470,rs12614260,rs10091286,rs12427012,rs12434148,rs214978,rs9357480,rs11720159,rs7095304,rs9562637,rs152454,rs12268526,rs7096169,rs62169230,rs116631851,rs117700870,rs2291947,rs77116977,rs214971,rs2369009,rs12047486,rs214974,rs11587837,rs12830701,rs7909286,rs4766705,rs35256076,rs396839,rs655107,rs12423960,rs10744773,rs1570,rs6141814,rs1266483,rs11539980,rs7638808,rs9627184,rs1163238,rs33226,rs67401222,rs11576293,rs12446791,rs2195904,rs35632,rs1266489,rs11074563,rs62169215,rs6959956,rs7077097,rs260462,rs9397518,rs2056698,rs8052999,rs11049318,rs28525994,rs7294753,rs12904,rs77655919,rs463128,rs797834,rs10883799,rs11191416,rs458451,rs6823868,rs34374335,rs7901845,rs3767498,rs8026245,rs70016,rs12422864,rs4292998,rs9866198,rs66935966,rs79976090,rs57764580,rs12748196,rs9332819,rs34072712,rs3850841,rs236316,rs12229276,rs6970221,rs1949962,rs67599414,rs12571568,rs9332858,rs7570836,rs12310098,rs55961529,rs544209,rs11149652,rs12243919,rs11642001,rs11111782,rs536454,rs11152191,rs6702590,rs818427,rs62169218,rs2303224,rs9662232,rs988741,rs2508691,rs2014572,rs55848758,rs12675233,rs4413183,rs4968014,rs9324389,rs12794145,rs11642764,rs2425016,rs28688580,rs66569010,rs12784384,rs6657749,rs7901197,rs12024733,rs7921574,rs17115100,rs61652493,rs214993,rs2464805,rs998909,rs7894829,rs1768127,rs12319165,rs11066090,rs13332514,rs1367098,rs12413046,rs2425035,rs543533,rs11927705,rs563767,rs550685,rs464708,rs12497588,rs11111761,rs42259,rs12785223,rs766887,rs1961958,rs10210953,rs152455,rs56309616,rs3741998,rs28412947,rs6572117,rs2867839,rs9324382,rs17510124,rs12051425,rs2269801,rs563589,rs1410406,rs34558549,rs12228910,rs214951,rs11718420,rs296543,rs4932379,rs628825,rs77684561,rs34142406,rs10850023,rs12650737,rs544125,rs28898615,rs11191593,rs12979967,rs75639917,rs3740387,rs4679045,rs2587652,rs8111977,rs260455,rs10774035,rs7944061,rs11191424,rs55838263,rs1043293,rs116003045,rs1708064,rs12570364,rs8123073,rs3752631,rs465193,rs676733,rs7077291,rs10748838,rs4323418,rs548985,rs12572593,rs2273615,rs249954,rs4950117,rs12741448,rs3794799,rs11066080,rs35792818,rs10248388,rs12708919,rs433603,rs16825358,rs2289355,rs250555,rs7577237,rs34005367,rs6804145,rs460301,rs11607007,rs1541213,rs10861098,rs2301621,rs11689851,rs12448925,rs159962,rs3808943,rs59232182,rs573167,rs215002,rs2095812,rs214943,rs11130311,rs210877,rs11111773,rs77420391,rs2153376,rs10849948,rs6767854,rs62574402,rs130575,rs4245041,rs10261051,rs11781243,rs7299849,rs17228156,rs7294623,rs7137868,rs17195098,rs13060675,rs11587299,rs55864908,rs113569519,rs616513,rs9792321,rs743572,rs35995511,rs1532704,rs10744775,rs11647958,rs2036338,rs4485562,rs12579099,rs323072,rs4911262,rs113279760,rs61670030,rs7965040,rs4911252,rs2235836,rs1417884,rs10883801,rs544434,rs17725614,rs7136469,rs452562,rs13095332,rs674850,rs11191467,rs9936542,rs9835288,rs30016,rs1562750,rs11642434,rs6768697,rs11066089,rs13007579,rs72698842,rs1880056,rs463449,rs10161290,rs9520689,rs12660412,rs910085,rs11848944,rs2302447,rs3815840,rs73945530,rs6702206,rs4646778,rs10983229,rs61854627,rs7217801,rs501505,rs62053839,rs4648328,rs1504884,rs6601462,rs6936554,rs61770295,rs12556578,rs9661157,rs78468492,rs2037745,rs153558,rs11754808,rs3738120,rs4327046,rs1513214,rs3860673,rs71354397,rs4832250,rs79151843,rs7642198,rs2376978,rs1892550,rs12579851,rs7926460,rs284855,rs4950120,rs2159644,rs1568249,rs271,rs56946876,rs62089506,rs587054,rs1376307,rs12811715,rs114752814,rs12624126,rs12446219,rs79259289,rs28361368,rs1980062,rs6617,rs11191531,rs7578904,rs968369,rs9472376,rs3798849,rs11711421,rs2579624,rs59238838,rs7611731,rs12920243,rs13265054,rs704962,rs60681962,rs2278087,rs61789082,rs17123850,rs17098133,rs57168159,rs80111670,rs10957658,rs1340224,rs260463,rs12427185,rs602527,rs3913893,rs10883795,rs569888,rs11774920,rs57035834,rs7707416,rs10849992,rs12120683,rs460911,rs34522092,rs12579287,rs3815908,rs7534162,rs498506,rs7196534,rs67571153,rs9925684,rs2239550,rs12126806,rs55678971,rs7975437,rs1475120,rs10849983,rs74532781,rs360947,rs2335247,rs3797592,rs11191514,rs11250019,rs10861105,rs2425048,rs2545162,rs2424903,rs3821372,rs6497673,rs12723437,rs7808780,rs12927381,rs471470,rs698405,rs2424920,rs1874200,rs42407,rs6467988,rs6000236,rs11167186,rs7781856,rs12047501,rs709047,rs3766918,rs7912517,rs9440293,rs6058893,rs7184107,rs57721139,rs9707,rs459013,rs10231378,rs481005,rs742630,rs10261415,rs11191553,rs1983170,rs465899,rs117283696,rs296560,rs3736611,rs712664,rs1855350,rs153546,rs35525740,rs76225457,rs7295665,rs3749429,rs727238,rs12445043,rs11683099,rs314262,rs77162489,rs10515449,rs686441,rs2338258,rs542444,rs12461821,rs10219716,rs12542630,rs2158566,rs17094683,rs2535786,rs56104203,rs816493,rs4841342,rs2391000,rs668774,rs550065,rs2879603,rs693458,rs9940058,rs3813080,rs427988,rs12214778,rs6489793,rs17651978,rs502268,rs76451089,rs11688166,rs11928541,rs8022872,rs1708073,rs2002739,rs11112997,rs1866294,rs17675358,rs3818477,rs7622954,rs73199895,rs10823978,rs55674917,rs1052812,rs6119286,rs7555643,rs11111796,rs2802532,rs4331993,rs66480035,rs10086950,rs1801265,rs2284239,rs380144,rs35945096,rs7254215,rs10015258,rs1530229,rs28608177,rs12708920,rs1949221,rs11191577,rs1768252,rs311567,rs370771,rs12154597,rs55689128,rs1858823,rs3746231,rs2185349,rs1866293,rs61786696,rs1749144,rs6762813,rs394908,rs3751817,rs12766205,rs11074564,rs12208924,rs116842650,rs12928142,rs12115644,rs3016786,rs4646777,rs62040682,rs12116597,rs3013750,rs12423572,rs734252,rs72698870,rs2721819,rs847898,rs4128242,rs472486,rs1938566,rs1938564,rs10413037,rs12045053,rs1093677,rs3781287,rs258336,rs16941703,rs456853,rs73424286,rs74813963,rs12317552,rs6758152,rs11191580,rs2241437,rs12131376,rs34674015,rs220470,rs548181,rs392907,rs28452753,rs7952986,rs2071044,rs2623958,rs7476820,rs7965923,rs215005,rs9927961,rs2424914,rs7759938,rs11589638,rs55973252,rs12195854,rs1938569,rs60569935,rs11765639,rs55697022,rs574074,rs13085895,rs1768237,rs16973500,rs35102108,rs57759396,rs12219027,rs214946,rs2104322,rs11111772,rs2425031,rs4298967,rs687557,rs11020840,rs35316886,rs12030877,rs62470372,rs624716,rs1417147,rs13447527,rs2270832,rs664629,rs3733033,rs227830,rs10423613,rs214952,rs6057645,rs1293672,rs7912578,rs2237349,rs7110631,rs1707969,rs3796353,rs3770066,rs642743,rs6162,rs3767502,rs818426,rs59718187,rs2310173,rs1966477,rs10747495,rs30784,rs7295294,rs12898016,rs33225,rs11535,rs11640702,rs461424,rs28453231,rs34215106,rs17732506,rs56884502,rs7923346,rs5768114,rs10883817,rs4687550,rs12415199,rs1198573,rs7415086,rs1367100,rs6774696,rs1807080,rs2383904,rs816490,rs9834636,rs728151,rs1367099,rs678292,rs56941638,rs4851534,rs296546,rs1064826,rs57072497,rs11642395,rs2425027,rs12120383,rs4410951,rs3748989,rs630512,rs669336,rs1532820,rs11235,rs11111751,rs12564903,rs11637363,rs11633024,rs4967958,rs609903,rs6057647,rs7821273,rs61507433,rs4307514,rs11066207,rs1532819,rs72918475,rs673751,rs4661094,rs1973675,rs2070765,rs30012,rs10468237,rs1967628,rs4322261,rs1432539,rs62253733,rs2878515,rs12679254,rs9397512,rs12135739,rs3003608,rs7218547,rs2434871,rs797822,rs7901719,rs3781280,rs13043436,rs11589873,rs11576289,rs4971088,rs112390216,rs875041,rs12423268,rs1926030,rs10797919,rs76426579,rs11111777,rs2303340,rs7094843,rs11191489,rs9926303,rs7896778,rs6497670,rs7300320,rs12582100,rs6461233,rs151976,rs34976241,rs256416,rs2239549,rs34838337,rs7902218,rs8106734,rs176812,rs11130324,rs34848955,rs59655222,rs12921516,rs2336542,rs712668,rs6058896,rs17370942,rs6497524,rs4911256,rs4481150,rs16870511,rs1979310,rs2237326,rs2278088,rs1370778,rs34358026,rs10861092,rs7867675,rs17756149,rs114158645,rs1980364,rs748002,rs1040554,rs1058766,rs7752893,rs61787829,rs10847734,rs1768242,rs11630050,rs988740,rs8321,rs117066377,rs74846921,rs10255494,rs7202661,rs11763733,rs13065851,rs13358066,rs214969,rs169974,rs4624519,rs11605738,rs951453,rs431287,rs56321069,rs6058869,rs11609628,rs9849750,rs610769,rs177736,rs62490606,rs3935416,rs7556683,rs7097872,rs10503022,rs4968011,rs3803170,rs10153059,rs4917997,rs13225751,rs10786738,rs767418,rs11130323,rs10849947,rs12745574,rs1271970,rs10786712,rs2289619,rs10786719,rs1768261,rs3861928,rs3767501,rs7810970,rs59983488,rs34606734,rs6489830,rs260467,rs40817,rs11635336,rs12122809,rs4889240,rs11584383,rs6662891,rs12787852,rs1939139,rs2285521,rs2285695,rs2291567,rs214994,rs239916,rs13336666,rs10414299,rs34373981,rs2268027,rs35635,rs72696808,rs432477,rs6601465,rs11066126,rs66570840,rs10433615,rs210866,rs9925462,rs12311439,rs61785881,rs120961,rs549981,rs115207193,rs2377733,rs2278031,rs60144468,rs11673981,rs79705809,rs34343228,rs11859337,rs4788551,rs11049319,rs590055,rs12679419,rs12317548,rs13069481,rs12132298,rs30017,rs16973477,rs57454118,rs7973309,rs8176337,rs622110,rs34183990,rs1768267,rs77176084,rs12219247,rs9451437,rs2300149,rs11779548,rs12566601,rs7134701,rs2623969,rs77810433,rs12776602,rs9627183,rs2590838,rs12486554,rs4714853,rs13319174,rs242535,rs6935398,rs7074395,rs17220380,rs12926408,rs12024249,rs7652637,rs16836143,rs11598702,rs11774291,rs930421,rs4767068,rs551681,rs1108222,rs296563,rs9397106,rs2289911,rs575918,rs2001217,rs7539407,rs1639921,rs2878373,rs12926353,rs10883845,rs41115,rs10142615,rs2072062,rs11074560,rs2125152,rs11111758,rs28397995,rs78849264,rs2230534,rs11075900,rs323069,rs3781282,rs569856,rs9567620,rs11984133,rs1829347,rs7749865,rs4129648,rs10458729,rs182395,rs745566,rs4729126,rs11111791,rs6498072,rs4456128,rs58976236,rs9938300,rs1702293,rs4896228,rs17131067,rs2845458,rs12990278,rs10753888,rs12770815,rs13418278,rs12580175,rs77899453,rs2029706,rs12582964,rs8020905,rs62053107,rs6465411,rs2740760,rs210873,rs111405302,rs260456,rs10168635,rs77494723,rs1961959,rs4865169,rs77335224,rs73046173,rs801754,rs1042779,rs11250013,rs214962,rs12219346,rs75107726,rs70018,rs4521726,rs4687548,rs3742003,rs12129167,rs11894177,rs11191454,rs181995,rs214965,rs2623970,rs284862,rs62129073,rs61510468,rs431060,rs2159100,rs250583,rs11020845,rs395962,rs4719468,rs4471098,rs992472,rs4964806,rs2545165,rs10179090,rs12544038,rs79968860,rs72664274,rs2021722,rs1892549,rs7133881,rs7612722,rs3732385,rs67882884,rs6753317,rs1058747,rs4911105,rs11659761,rs1058735,rs1328209,rs866006,rs3732218,rs11130312,rs12440774,rs1994765,rs1333469,rs11264333,rs10920084,rs4973564,rs301798,rs6780456,rs1246988,rs171507,rs6841086,rs2246159,rs10786721,rs17395103,rs1004467,rs11191721,rs79993475,rs57646770,rs10426174,rs428438,rs2252865,rs7910285,rs13083798,rs12512409,rs12579123,rs58886972,rs4447033,rs250577,rs3827865,rs688920,rs56138298,rs2289250,rs10748835,rs1938560,rs7296313,rs1246990,rs2424929,rs12678600,rs9324386,rs8025180,rs2878406,rs2186624,rs60831942,rs30769,rs2008263,rs11859525,rs3755806,rs2315271,rs30015,rs12496634,rs113833990,rs712665,rs36045108,rs13332180,rs4273819,rs214979,rs3134376,rs495794,rs4766764,rs1926034,rs67951045,rs10748839,rs40076,rs61440627,rs2241435,rs2545159,rs10023088,rs11191602,rs3824854,rs59058856,rs250587,rs11580823,rs12567900,rs73540110,rs210876,rs492921,rs4767202,rs12475068,rs11066077,rs77264652,rs2283357,rs4475032,rs12411886,rs214942,rs7551844,rs57565292,rs7126782,rs6994121,rs3763190,rs10883796,rs4789,rs1519312,rs2064350,rs1076425,rs6557226,rs6414569,rs9931842,rs2235103,rs3796186,rs4381579,rs1513213,rs469663,rs12447423,rs2535627,rs443167,rs6770784,rs3754190,rs722069,rs10086673,rs12077962,rs1536663,rs67173113,rs4538017,rs73619393,rs323075,rs636355,rs7336399,rs606236,rs11613713,rs7312606,rs7484754,rs115203471,rs816494,rs1880057,rs12534131,rs12315711,rs11191582,rs6765687,rs565031,rs10786740,rs11585126,rs2278085,rs8135758,rs2057552,rs61789078,rs17026854,rs59507494,rs6701496,rs10924879,rs73201113,rs75648992,rs76780449,rs2337390,rs6499553,rs41285694,rs34707169,rs16930313,rs314280,rs12726274,rs72841270,rs580237,rs8062477,rs847895,rs482495,rs57530083,rs2106972,rs2369011,rs4463702,rs1782813,rs58368428,rs2332175,rs17855177,rs2294123,rs17026666,rs4243699,rs739496,rs1147610,rs57150081,rs4000695,rs1557686,rs77565490,rs9324381,rs481002,rs2075880,rs12138453,rs3752632,rs11191575,rs8096298,rs182480,rs2066323,rs2063055,rs8112042,rs79404899,rs12424737,rs4679044,rs4914948,rs10849995,rs11717031,rs34157897,rs457252,rs11857325,rs395266,rs2508692,rs4919683,rs55816515,rs2425034,rs6497674,rs10086744,rs17095388,rs692948,rs79630827,rs6989757,rs3742266,rs884474,rs12099085,rs7821267,rs12526462,rs7304572,rs990173,rs429080,rs8044550,rs1183609,rs4478846,rs35259348,rs260464,rs260480,rs1266490,rs55757090,rs62470380,rs13079063,rs778369,rs59097112,rs11613633,rs17446829,rs35730213,rs34364594,rs1329572,rs2164885,rs886205,rs9938025,rs4304177,rs9324388,rs8048210,rs7762190,rs10850013,rs10263314,rs2239551,rs11130310,rs55971719,rs79574171,rs11781238,rs934843,rs35249778,rs67733549,rs72801786,rs1011546,rs10786744,rs624159,rs7304264,rs529076,rs1807298,rs7941217,rs12598641,rs2579626,rs6739994,rs7638310,rs55837282,rs10</t>
  </si>
  <si>
    <t>ENSG00000166224.12,ENSG00000273439.1,ENSG00000179295.11,ENSG00000187772.6,ENSG00000235191.1,ENSG00000237827.1,ENSG00000111271.10,ENSG00000174332.3,CATG00000080908.1,ENSG00000250514.1,ENSG00000166268.6,ENSG00000260136.1,ENSG00000242515.1,ENSG00000233445.1,ENSG00000083093.5,ENSG00000173253.10,ENSG00000100027.10,ENSG00000187145.10,ENSG00000148842.13,CATG00000091660.1,ENSG00000136026.9,ENSG00000173457.6,CATG00000023840.1,ENSG00000242902.1,ENSG00000185046.14,CATG00000031646.1,CATG00000101821.1,ENSG00000163254.4,CATG00000103389.1,CATG00000042556.1,CATG00000002568.1,ENSG00000256025.1,CATG00000005766.1,CATG00000007455.1,CATG00000043708.1,CATG00000083935.1,ENSG00000207128.1,CATG00000017605.1,ENSG00000229191.1,ENSG00000149781.8,ENSG00000272142.1,ENSG00000179520.6,CATG00000077685.1,CATG00000000681.1,ENSG00000230894.1,ENSG00000083844.6,ENSG00000111252.6,ENSG00000010327.6,ENSG00000154240.12,CATG00000102559.1,ENSG00000198131.9,ENSG00000257842.1,CATG00000098180.1,ENSG00000166965.8,ENSG00000135341.13,ENSG00000088305.14,ENSG00000163125.11,ENSG00000116852.10,ENSG00000115525.12,ENSG00000102984.10,ENSG00000169242.7,CATG00000034309.1,CATG00000003033.1,ENSG00000124787.9,ENSG00000253775.1,ENSG00000215529.8,ENSG00000188641.8,ENSG00000125966.8,ENSG00000089234.11,CATG00000004098.1,CATG00000026874.1,ENSG00000196284.9,ENSG00000115053.11,ENSG00000267216.1,ENSG00000213277.3,ENSG00000182329.6,CATG00000068957.1,CATG00000087643.1,ENSG00000100023.13,ENSG00000111300.5,ENSG00000088298.8,CATG00000077037.1,ENSG00000230561.3,ENSG00000255435.2,CATG00000016167.1,ENSG00000089022.9,ENSG00000241635.3,ENSG00000131018.18,ENSG00000166275.11,ENSG00000261451.1,ENSG00000258384.1,CATG00000013178.1,ENSG00000168631.7,CATG00000011013.1,CATG00000059703.1,ENSG00000175445.10,ENSG00000224470.3,ENSG00000055957.6,ENSG00000134398.8,ENSG00000080618.9,CATG00000049237.1,ENSG00000023902.9,ENSG00000104529.13,ENSG00000214435.3,ENSG00000114902.9,ENSG00000115474.6,CATG00000053486.1,ENSG00000181744.4,ENSG00000245067.2,ENSG00000171056.6,ENSG00000120094.6,CATG00000025709.1,ENSG00000156990.10,ENSG00000179331.2,CATG00000099982.1,ENSG00000038382.13,ENSG00000241878.5,ENSG00000241119.1,ENSG00000243696.4,ENSG00000166851.10,ENSG00000163462.13,ENSG00000204120.10,ENSG00000119401.10,CATG00000025912.1,ENSG00000254479.1,ENSG00000249184.1,ENSG00000260368.1,CATG00000099985.1,CATG00000071902.1,ENSG00000105507.2,CATG00000054609.1,ENSG00000100150.12,CATG00000037606.1,CATG00000088399.1,ENSG00000261723.1,ENSG00000197472.10,ENSG00000214432.5,CATG00000063343.1,ENSG00000226762.1,ENSG00000040199.14,CATG00000043978.1,ENSG00000225206.4,ENSG00000233643.2,ENSG00000248592.3,ENSG00000256824.1,CATG00000055173.1,ENSG00000122687.13,CATG00000088398.1,ENSG00000127922.5,ENSG00000260593.1,ENSG00000260257.1,ENSG00000111596.7,ENSG00000244122.2,CATG00000060189.1,ENSG00000114861.14,ENSG00000016864.12,ENSG00000066379.10,CATG00000059741.1,ENSG00000175497.12,CATG00000006484.1,ENSG00000235437.3,ENSG00000149761.4,ENSG00000226965.1,CATG00000075260.1,ENSG00000188070.8,ENSG00000104427.7,ENSG00000258373.1,ENSG00000166747.8,CATG00000080172.1,CATG00000083940.1,CATG00000066407.1,ENSG00000083457.7,CATG00000102288.1,ENSG00000173064.6,ENSG00000013503.5,CATG00000041500.1,CATG00000009516.1,ENSG00000226439.3,ENSG00000134982.12,ENSG00000272869.1,ENSG00000251249.1,ENSG00000256940.1,CATG00000099987.1,ENSG00000105146.8,ENSG00000070882.8,ENSG00000204842.10,ENSG00000143344.11,ENSG00000258099.1,ENSG00000257845.1,ENSG00000103365.11,ENSG00000224441.1,CATG00000033884.1,ENSG00000112175.6,ENSG00000163075.8,ENSG00000166473.12,ENSG00000242372.2,ENSG00000075213.6,ENSG00000126005.11,ENSG00000106976.14,ENSG00000187912.7,CATG00000047278.1,ENSG00000150628.2,ENSG00000166847.5,CATG00000026873.1,ENSG00000167972.9,ENSG00000081923.6,ENSG00000134215.11,ENSG00000149743.9,ENSG00000197183.8,CATG00000013335.1,ENSG00000162267.8,ENSG00000228126.1,ENSG00000171658.4,CATG00000118091.1,ENSG00000118058.16,ENSG00000104524.9,ENSG00000205279.4,CATG00000101813.1,CATG00000013219.1,ENSG00000125998.7,ENSG00000270316.1,ENSG00000204839.4,CATG00000071996.1,CATG00000040173.1,ENSG00000256116.1,CATG00000074856.1,ENSG00000203809.5,ENSG00000132305.16,ENSG00000004779.5,ENSG00000148795.5,ENSG00000243197.3,ENSG00000103356.11,ENSG00000182600.5,ENSG00000198732.6,ENSG00000179085.7,ENSG00000149403.7,ENSG00000188295.10,ENSG00000175806.10,ENSG00000140832.5,ENSG00000253641.1,ENSG00000247572.3,ENSG00000105928.9,ENSG00000102466.11,ENSG00000198089.10,ENSG00000131165.10,CATG00000028898.1,ENSG00000143590.9,ENSG00000230316.2,ENSG00000080503.15,ENSG00000168016.9,ENSG00000164924.13,ENSG00000143369.10,ENSG00000185324.17,CATG00000116278.1,ENSG00000121904.13,ENSG00000159208.11,ENSG00000132300.14,CATG00000042286.1,ENSG00000150471.11,ENSG00000248594.2,ENSG00000264116.1,ENSG00000166272.12,ENSG00000168273.3,ENSG00000066248.10,ENSG00000197748.8,ENSG00000214064.3,CATG00000010438.1,ENSG00000224271.1,CATG00000013334.1,CATG00000037655.1,ENSG00000138696.6,ENSG00000157216.11,ENSG00000214021.11,ENSG00000142599.13,CATG00000054608.1,ENSG00000163539.11,ENSG00000166046.6,ENSG00000168314.13,ENSG00000231366.1,ENSG00000117360.8,ENSG00000117362.8,ENSG00000133315.6,ENSG00000105829.7,ENSG00000162881.5,ENSG00000095587.8,CATG00000096484.1,ENSG00000068654.11,ENSG00000016402.8,CATG00000028941.1,CATG00000034307.1,CATG00000075456.1,ENSG00000261528.2,CATG00000013327.1,CATG00000013322.1,ENSG00000057935.9,ENSG00000111696.7,CATG00000036596.1,ENSG00000148219.12,ENSG00000163938.12,ENSG00000240224.1,ENSG00000257767.2,ENSG00000127328.17,ENSG00000173511.5,CATG00000091051.1,ENSG00000196547.10,ENSG00000235214.1,ENSG00000205086.5,ENSG00000229105.1,ENSG00000033122.14,ENSG00000106268.11,CATG00000074854.1,ENSG00000125246.11,CATG00000054610.1,ENSG00000128596.12,ENSG00000143653.9,ENSG00000168434.8,CATG00000018749.1,ENSG00000242366.2,ENSG00000140553.12,ENSG00000226193.1,ENSG00000153037.8,ENSG00000168439.12,ENSG00000170802.11,CATG00000066422.1,ENSG00000259661.1,ENSG00000272377.1,ENSG00000151067.16,ENSG00000266269.1,ENSG00000196739.10,ENSG00000172197.9,ENSG00000271587.1,ENSG00000258551.1,CATG00000116275.1,ENSG00000116977.14,ENSG00000055955.11,CATG00000116287.1,ENSG00000163463.7,ENSG00000229961.1,CATG00000091049.1,ENSG00000131711.10,ENSG00000164627.13,ENSG00000064270.8,ENSG00000104808.3,ENSG00000080293.5,ENSG00000179886.4,ENSG00000254671.1,ENSG00000269545.1,ENSG00000183454.9,CATG00000098023.1,ENSG00000120093.7,ENSG00000182463.11,CATG00000030487.1,CATG00000077512.1,ENSG00000180269.7,CATG00000035869.1,CATG00000064202.1,ENSG00000234127.4,CATG00000075427.1,ENSG00000116117.13,ENSG00000165379.9,ENSG00000254741.1,ENSG00000129625.8,ENSG00000081248.6,CATG00000049478.1,ENSG00000170522.5,ENSG00000212452.1,CATG00000000053.1,CATG00000074170.1,CATG00000053023.1,CATG00000088392.1,ENSG00000136011.10,ENSG00000253678.1,ENSG00000047315.10,ENSG00000125730.12,ENSG00000089009.11,ENSG00000258724.1,ENSG00000076685.14,ENSG00000126500.3,ENSG00000111110.7,ENSG00000049759.12,ENSG00000111275.8,CATG00000043706.1,ENSG00000087116.9,ENSG00000247131.1,ENSG00000113319.7,ENSG00000273088.1,CATG00000093115.1,ENSG00000204524.5,ENSG00000177932.6,ENSG00000149600.7,CATG00000005769.1,ENSG00000152642.6,CATG00000001383.1,ENSG00000140538.12,ENSG00000228741.2,CATG00000033883.1,ENSG00000257681.1,CATG00000011754.1,ENSG00000151150.16,ENSG00000253649.1,ENSG00000106266.4,ENSG00000182149.16,ENSG00000103353.11,CATG00000116288.1,ENSG00000203886.4,ENSG00000173917.9,ENSG00000135747.7,ENSG00000128591.11,ENSG00000134627.7,ENSG00000168280.12,CATG00000101933.1,ENSG00000104805.11,ENSG00000250850.2,ENSG00000125735.6,CATG00000101820.1,CATG00000023841.1,ENSG00000163453.7,ENSG00000135148.7,ENSG00000169393.4,CATG00000049859.1,ENSG00000230148.4,ENSG00000250295.2,CATG00000002574.1,ENSG00000173486.8,CATG00000075358.1,ENSG00000167771.5,ENSG00000147813.11,ENSG00000186487.13,ENSG00000110011.9,ENSG00000105926.11,ENSG00000119866.16,ENSG00000256637.2,CATG00000003468.1,ENSG00000154556.13,ENSG00000124813.16,ENSG00000215264.4,ENSG00000232053.2,ENSG00000097046.8,ENSG00000227358.1,ENSG00000223872.1,ENSG00000100038.15,CATG00000109846.1,ENSG00000169241.13,ENSG00000115594.7,CATG00000057534.1,CATG00000066419.1,ENSG00000166220.8,ENSG00000227802.1,CATG00000103388.1,CATG00000038382.1,ENSG00000261617.1,CATG00000019904.1,ENSG00000128524.4,ENSG00000101367.8,CATG00000082657.1,ENSG00000234608.3,ENSG00000118298.6,ENSG00000213853.5,ENSG00000240057.1,CATG00000023837.1,ENSG00000229359.2,ENSG00000162882.10,ENSG00000244474.1,CATG00000044472.1,ENSG00000212643.1,ENSG00000223224.1,ENSG00000168268.6,ENSG00000232912.1,ENSG00000198270.8,ENSG00000204623.4,ENSG00000226053.1,ENSG00000268516.1,ENSG00000258864.1,ENSG00000115590.9,ENSG00000134910.8,ENSG00000153303.12,ENSG00000212493.1,ENSG00000223883.1,ENSG00000143374.10,ENSG00000149256.10,CATG00000008503.1,ENSG00000073921.13,CATG00000064155.1,ENSG00000187008.2,ENSG00000250151.5,CATG00000088402.1,CATG00000011737.1,ENSG00000267284.1,CATG00000020827.1,ENSG00000135253.9,CATG00000010885.1,ENSG00000133019.7,ENSG00000118292.4,ENSG00000257086.1,CATG00000041274.1,CATG00000002575.1,ENSG00000146592.12,ENSG00000164342.8,ENSG00000269998.1,ENSG00000163939.14,CATG00000029750.1,CATG00000011593.1,ENSG00000253339.1,CATG00000028939.1,ENSG00000167523.9,ENSG00000234520.1,ENSG00000143401.10,ENSG00000162869.11,CATG00000003158.1,ENSG00000149782.7,ENSG00000184647.6,ENSG00000147457.9,ENSG00000226431.1,CATG00000101256.1,ENSG00000232504.4,ENSG00000226953.3,ENSG00000163362.6,ENSG00000072518.16,ENSG00000257185.1,CATG00000094447.1,CATG00000067610.1,CATG00000000670.1,ENSG00000112561.13,ENSG00000178836.6,CATG00000116280.1,ENSG00000237647.4,ENSG00000100034.9,ENSG00000258583.1,ENSG00000261582.1,ENSG00000224034.1,ENSG00000196628.9,ENSG00000239815.1,ENSG00000167165.14,ENSG00000137942.12,ENSG00000114904.8,ENSG00000089248.6,CATG00000041272.1,ENSG00000002822.11,CATG00000088396.1,ENSG00000152104.7,ENSG00000137936.12,ENSG00000068024.12,CATG00000006482.1,ENSG00000224086.3,ENSG00000172349.12,ENSG00000256721.1,CATG00000064299.1,CATG00000072001.1,ENSG00000257060.2</t>
  </si>
  <si>
    <t>18821564,21130132,23049896,18980221,23527680,21826061,18839057,22449649,20732625,18951430,22420046,23263445,20732626,21784300,22889924,18937294,18821565,18846501,20732627,22012869,pha002875,23728934,23453885,20303062,21473668</t>
  </si>
  <si>
    <t>Attention deficit hyperactivity disorder symptoms (interaction),Intelligence,Tourette syndrome,Inattentive symptoms,Digit length ratio,Attention deficit hyperactivity disorder (combined symptoms),Attention deficit hyperactivity disorder (time to onset),Autism spectrum disorder, attention deficit-hyperactivity disorder, bipolar disorder, major depressive disorder, and schizophrenia (combined),Attention deficit-hyperactivity disorder (ADHD) DSM-IV scale, preschool edition,Child behavior checklist/1.5-5 pervasive developmental problems,Attention deficit hyperactivity disorder (hyperactivity-impulsivity symptoms),Attention deficit hyperactivity disorder (inattention symptoms),Child behavior checklist/1.5-5 total problems,Hyperactive-impulsive symptoms,Attention deficit hyperactivity disorder,Attention deficit hyperactivity disorder and conduct disorder,Attention deficit hyperactivity disorder motor coordination,Response to methylphenidate treatment in attention-deficit/hyperactivity disorder (blood pressure)</t>
  </si>
  <si>
    <t>DOID:10941</t>
  </si>
  <si>
    <t>intracranial aneurysm</t>
  </si>
  <si>
    <t>rs12217501,rs79780963,rs10811647,rs632463,rs11191580,rs7652712,rs10958410,rs787983,rs12414028,rs6760891,rs17115213,rs919733,rs77602947,rs3782121,rs13395030,rs700682,rs12411886,rs2564389,rs11989540,rs1969117,rs11191587,rs6442354,rs11191535,rs4550664,rs12219027,rs700688,rs17115100,rs734037,rs11191555,rs427049,rs700690,rs788018,rs58374969,rs76612380,rs700687,rs700662,rs79082900,rs12413046,rs34747231,rs954916,rs358345,rs6434930,rs4800428,rs112762297,rs4685,rs1436131,rs11191582,rs2280543,rs700673,rs1333045,rs12714881,rs4850813,rs872120,rs1435568,rs2244271,rs7561950,rs10883832,rs11245997,rs11191593,rs11191425,rs3740393,rs10883815,rs1521919,rs4850809,rs36090640,rs4147157,rs72841270,rs919732,rs2383207,rs4409766,rs908581,rs771009,rs732998,rs434182,rs867921,rs1537374,rs1116734,rs77602510,rs1025475,rs903472,rs6442353,rs1791737,rs3782122,rs4646776,rs11191575,rs1422577,rs630209,rs6710530,rs78821730,rs74233809,rs73392700,rs1435570,rs6871030,rs6734781,rs73386640,rs700664,rs11191557,rs700681,rs2565161,rs6668731,rs700663,rs10786736,rs7341786,rs11245990,rs2915806,rs7582536,rs1347130,rs699319,rs11245994,rs5011520,rs696815,rs12454201,rs77420391,rs9288280,rs4560536,rs9826607,rs10211202,rs12960953,rs112390216,rs700686,rs3824754,rs7244577,rs1432795,rs700638,rs12545840,rs414277,rs12221193,rs4835412,rs10733376,rs700685,rs11245993,rs17884001,rs6987174,rs10075404,rs10497806,rs111876722,rs7590010,rs7098825,rs1036191,rs6861404,rs80168555,rs4705322,rs1408828,rs34128020,rs11191453,rs11719364,rs9536486,rs10931793,rs28387039,rs788022,rs944797,rs770657,rs6729473,rs11191548,rs79237883,rs3742321,rs671,rs4850436,rs12961222,rs427546,rs12546346,rs4850807,rs10958409,rs943037,rs10757274,rs11246002,rs1537376,rs602133,rs11245996,rs12547053,rs700667,rs9864101,rs3097384,rs12542815,rs3824755,rs68111055,rs771005,rs700671,rs2060488,rs12222188,rs11245991,rs9812485,rs12546306,rs2565160,rs11191531,rs700674,rs7568250,rs770661,rs4850812,rs11191434,rs571138,rs3792159,rs11245995,rs74233296,rs1432792,rs12221064,rs7640812,rs11191551,rs12962224,rs11899188,rs2033570,rs1045942,rs700666,rs700684,rs8539,rs12226402,rs11191568,rs11191514,rs6866101,rs1563340,rs3792160,rs770662,rs17878846,rs7705960,rs115737799,rs11191560,rs12220743,rs413533,rs630243,rs2341778,rs35125602,rs3844285,rs10738609,rs1791736,rs11706255,rs10509759,rs6434943,rs7341791,rs2915808,rs6442355,rs1995532,rs770659,rs12226697,rs2605039,rs554588,rs11191558,rs748692,rs66502779,rs903471,rs1004638,rs12220375,rs9315204,rs788023,rs7629097,rs10458729,rs12219901,rs2565163,rs1036190,rs1980781,rs12219304,rs12225799,rs77180047,rs1537375,rs10931794,rs4618959,rs17094683,rs1025476,rs11246001,rs700692,rs11245992,rs11680291,rs700670,rs7650159,rs10931791,rs77335224,rs700683,rs700675,rs7605813,rs2259443,rs696817,rs4661163,rs11191454,rs1998728,rs73386635,rs10511701,rs7604700,rs1979239,rs1435569,rs966345,rs73386631,rs671937,rs12412038,rs520313,rs4943076,rs8181047,rs3740390,rs1865586,rs614691,rs79902640,rs2297787,rs78049276,rs2069309,rs1926032,rs11191447,rs12621129,rs700672,rs1004467,rs79993475,rs9527098,rs2383206,rs407696,rs7572123,rs36081,rs2037590,rs788017,rs536850,rs700651,rs11191416,rs2222394</t>
  </si>
  <si>
    <t>ENSG00000132677.8,CATG00000116275.1,ENSG00000162944.6,CATG00000037022.1,CATG00000116287.1,CATG00000000681.1,ENSG00000115524.11,ENSG00000247626.3,ENSG00000115540.10,ENSG00000237827.1,ENSG00000265943.1,ENSG00000115541.6,CATG00000037027.1,ENSG00000151617.11,ENSG00000111271.10,ENSG00000115520.4,CATG00000035290.1,ENSG00000115896.11,ENSG00000152430.13,ENSG00000076685.14,CATG00000000670.1,CATG00000102471.1,ENSG00000250072.1,ENSG00000166275.11,ENSG00000240498.2,ENSG00000177951.13,ENSG00000111275.8,CATG00000098879.1,CATG00000116280.1,ENSG00000169247.7,ENSG00000232495.2,ENSG00000226098.3,ENSG00000254559.1,ENSG00000270757.1,ENSG00000270316.1,ENSG00000144711.9,ENSG00000148842.13,ENSG00000142082.10,CATG00000046147.1,ENSG00000177963.8,ENSG00000144381.12,ENSG00000207714.1,CATG00000078004.1,CATG00000051173.1,ENSG00000251254.1,ENSG00000185627.13,ENSG00000188076.2,CATG00000078011.1,ENSG00000177947.9,ENSG00000166272.12,ENSG00000148795.5,CATG00000046152.1,ENSG00000214435.3,ENSG00000133121.16,ENSG00000272411.1,ENSG00000203886.4,CATG00000116288.1</t>
  </si>
  <si>
    <t>22961961,22286173,18997786,20364137,20613766</t>
  </si>
  <si>
    <t>Intracranial aneurysm</t>
  </si>
  <si>
    <t>DOID:1100</t>
  </si>
  <si>
    <t>ovarian disease</t>
  </si>
  <si>
    <t>rs78463682,rs2072478,rs719249,rs3764617,rs1885678,rs3218874,rs7747164,rs7409311,rs11558800,rs78916205,rs117805250,rs3218928,rs3764618,rs3218885,rs12148477,rs60920983,rs78331482,rs2470150,rs111633209,rs3764622,rs75210515,rs79443378,rs4851519,rs60336485,rs74392882,rs4896880,rs2236926,rs11078698,rs4073327,rs3218903,rs4965524,rs60853351,rs7196553,rs11632398,rs2446422,rs9896688,rs3218876,rs2072482,rs11631802,rs78537284,rs9390407,rs957547,rs2287754,rs9322067,rs3218911,rs9403798,rs2303051,rs2297604,rs115770425,rs9913914,rs2236928,rs75952023,rs3218906,rs2298940,rs719250,rs2072477,rs4965526,rs78553499,rs3218873,rs74423073,rs77078012,rs4775935,rs4895700,rs4896878,rs58183591,rs12445547,rs78248023,rs11078697,rs79443146,rs2073492,rs12592133,rs74821465,rs7175531,rs75668236,rs34886129,rs112256404,rs3764619,rs6493487,rs7173595,rs4775938,rs2414097,rs2075230,rs3810176,rs9373502,rs118138664,rs56170250,rs2236930,rs2282746,rs4895699,rs3764616,rs9403797,rs12916589,rs12447180,rs2899470,rs2282743,rs3218914,rs12592697,rs727479,rs2282744,rs9377012,rs8040829,rs9390408,rs2282745,rs13205760,rs2445771,rs62024143,rs7196578,rs7897704,rs76771366,rs7908452,rs75205862,rs3764621,rs9403799,rs2262267,rs3218879,rs115309516,rs28567456,rs3218888,rs75853747,rs3218909,rs3218927,rs10457801,rs1143015,rs2236927,rs2414095,rs9908405,rs2072479,rs9322068,rs9322066,rs3218892,rs3218870,rs2282747,rs3218926,rs11254293,rs2876655,rs745962,rs66470164,rs9377013,rs16981031,rs3795044,rs2236924,rs17703883,rs77346093,rs3218923,rs2072481,rs3809719,rs74715404,rs6503039,rs1902583,rs3218872,rs2236929,rs4646,rs3218920,rs2170107,rs2303049,rs2072480,rs4896879,rs3218877,rs78163914,rs3819370,rs3803798,rs79156691,rs3218875,rs9390406,rs79502742,rs2310171,rs3218878,rs17026386,rs76274669,rs2302589,rs10457802,rs12595627,rs2271463,rs2236923,rs118024364,rs115132784,rs7570875,rs3218896,rs76911683,rs3218883,rs7188539,rs8039730,rs11653545,rs79785970,rs2072476,rs34242984,rs2073491,rs55869720,rs60861052</t>
  </si>
  <si>
    <t>ENSG00000224020.1,ENSG00000262880.1,ENSG00000264772.2,ENSG00000179588.4,ENSG00000135931.13,ENSG00000104812.10,ENSG00000161960.10,ENSG00000136931.5,ENSG00000239697.6,ENSG00000184560.3,CATG00000032950.1,ENSG00000259240.1,ENSG00000248871.1,ENSG00000137869.9,ENSG00000107611.10,ENSG00000118492.12,CATG00000107038.1,ENSG00000238917.1,ENSG00000265500.1,ENSG00000259199.1,CATG00000024246.1,ENSG00000161955.12,ENSG00000186417.9,CATG00000030278.1,ENSG00000115590.9,ENSG00000237468.2,CATG00000030279.1,ENSG00000161956.8,ENSG00000233223.2,CATG00000043976.1,CATG00000107035.1,ENSG00000181323.7,ENSG00000129226.9,ENSG00000148200.12,ENSG00000129255.10,ENSG00000183207.8,ENSG00000129245.7,ENSG00000169992.5</t>
  </si>
  <si>
    <t>21316307,24049095</t>
  </si>
  <si>
    <t>Follicle stimulating hormone,Ovarian response to FSH stimulation in IVF</t>
  </si>
  <si>
    <t>DOID:11054</t>
  </si>
  <si>
    <t>urinary bladder cancer</t>
  </si>
  <si>
    <t>An urinary system cancer that results_in malignant growth located_in the urinary bladder.</t>
  </si>
  <si>
    <t>rs2305188,rs798724,rs6074222,rs4865463,rs798726,rs798748,rs13112415,rs2896518,rs1665364,rs11729657,rs798766,rs4600980,rs11724531,rs34770519,rs9974014,rs798744,rs4547586,rs798750,rs6078000,rs798767,rs13142863,rs8389,rs11732213,rs6835540,rs13131466,rs4687100,rs2854918,rs1665362,rs4507432,rs798754,rs4865467,rs744658,rs6040280,rs1530586,rs3752749,rs13110202,rs811316,rs28512356,rs798764,rs55895920,rs1374469,rs2854919,rs1665366,rs6108786,rs1867930,rs2327327,rs3134865,rs1399774,rs798762,rs4142193,rs3099555,rs798751,rs798719,rs6108790,rs798741,rs62185671,rs13123646,rs6078004,rs798727,rs28699509,rs6077991,rs1793994,rs6078003,rs2104574,rs2166580,rs798756,rs6077998,rs4535386,rs1515490,rs6078001,rs798755,rs28521716,rs798763,rs1041200,rs732754,rs1555957,rs13067040,rs7273599,rs1793995,rs2236786,rs812821,rs6108796,rs6078002,rs7682402</t>
  </si>
  <si>
    <t>ENSG00000270792.1,ENSG00000073282.8,CATG00000067507.1,ENSG00000163950.8,ENSG00000207009.1,ENSG00000013810.14,ENSG00000168936.6,CATG00000071589.1,ENSG00000174137.8,ENSG00000270195.1,CATG00000067218.1</t>
  </si>
  <si>
    <t>24861552,18794855,20348956</t>
  </si>
  <si>
    <t>Urinary bladder cancer</t>
  </si>
  <si>
    <t>DOID:11119</t>
  </si>
  <si>
    <t>Gilles de la Tourette syndrome</t>
  </si>
  <si>
    <t>A tic disorder that is characterized by multiple physical (motor) tics and at least one vocal (phonic) tic present for more than a year.</t>
  </si>
  <si>
    <t>rs669336,rs561646,rs609903,rs615887,rs1941375,rs646260,rs637193,rs7117280,rs673751,rs628161,rs2508692,rs7926460,rs475639,rs17217845,rs543293,rs532470,rs681041,rs519961,rs545213,rs2508691,rs553141,rs2508696,rs693458,rs541674,rs12581541,rs622876,rs2508690,rs573167,rs59097112,rs567075,rs11112997,rs490507,rs645299,rs554750,rs7868992,rs602222,rs1540649,rs590055,rs2508381,rs664629,rs34762209,rs636355,rs613222,rs655726,rs7110631,rs484154,rs565031,rs12579099,rs7941541,rs12581936,rs547807,rs579406,rs666682,rs6592272,rs664596,rs622110,rs1949221,rs4964175,rs588992,rs2509606,rs77541496,rs10792832,rs471470,rs74846921,rs61907308,rs7113976,rs636772,rs3016786,rs3851179,rs529904,rs3016329,rs493254,rs474479,rs501505,rs676733,rs659023,rs472486,rs682928,rs587038</t>
  </si>
  <si>
    <t>ENSG00000166046.6,CATG00000006484.1,ENSG00000196739.10,ENSG00000073921.13,CATG00000003158.1,CATG00000013178.1,ENSG00000013503.5,ENSG00000136026.9,CATG00000006482.1,ENSG00000254479.1</t>
  </si>
  <si>
    <t>Tourette syndrome</t>
  </si>
  <si>
    <t>DOID:11132</t>
  </si>
  <si>
    <t>prostatic hypertrophy</t>
  </si>
  <si>
    <t>rs819151,rs866027,rs2281963,rs819144,rs12038499,rs6087561,rs3820389,rs819143,rs1337615,rs1990018,rs12070475,rs6059723,rs3753916,rs7032552,rs12037795,rs864702,rs2424991,rs1205355,rs1295127,rs819157,rs819145,rs990301,rs10918623,rs2281964,rs13043790,rs2670050,rs12133491,rs6037941,rs12048641,rs12145299,rs28384507,rs819146,rs1205366,rs9824951,rs2424988,rs67780847,rs1437277,rs111662579,rs10511969,rs1530218,rs12040913,rs6088454,rs1530217,rs1205352,rs10918624,rs2281961,rs7857137,rs3753917,rs2065912,rs819148,rs2912064,rs819159,rs1205357,rs2609979,rs2609975,rs10263050,rs2281960,rs1975285,rs1437278,rs10918631,rs2911968,rs3020265,rs6119484,rs2424987,rs2936511,rs2424990,rs819137,rs12040921,rs10918622,rs35777372,rs10918625,rs1205349,rs819134,rs2424985,rs12037793,rs116072047,rs10958482,rs12625405,rs819136,rs116403152,rs819156,rs6059733,rs58011154,rs2912065,rs2424989,rs6474063,rs819147,rs819142,rs1409147,rs1913278,rs67855016,rs75509219,rs819141,rs6577541,rs75727624,rs11578355,rs6058017,rs6088433,rs4738500,rs7264576,rs6052796,rs117059422,rs2710934,rs2281962,rs3765966,rs819138,rs819158,rs2582401,rs3020261,rs819155,rs737151,rs819162,rs10864374,rs12480555,rs942969,rs12040885,rs1968551,rs819177,rs2424984,rs2576599,rs819133,rs17460723,rs3753915,rs67538603,rs35672533,rs12041287</t>
  </si>
  <si>
    <t>ENSG00000198842.5,ENSG00000181195.6,ENSG00000101444.8,ENSG00000246430.2,ENSG00000131686.10,CATG00000053061.1,ENSG00000250917.1,ENSG00000180259.5,ENSG00000188647.8,CATG00000093427.1,ENSG00000254526.1,ENSG00000143167.7,ENSG00000249898.3,ENSG00000101440.5,CATG00000052343.1,ENSG00000214185.3,ENSG00000253541.1,ENSG00000244247.1,ENSG00000254254.1,ENSG00000101265.11,ENSG00000214960.5</t>
  </si>
  <si>
    <t>Serum tamsulosin hydrochloride concentration</t>
  </si>
  <si>
    <t>DOID:11151</t>
  </si>
  <si>
    <t>cholecystolithiasis</t>
  </si>
  <si>
    <t>rs6071118,rs17791195,rs13269704,rs4778605,rs12567877,rs2145555,rs3859856,rs11247680,rs483877,rs61928916,rs76329164,rs67633131,rs73062134,rs1474573,rs17241442,rs6100708,rs57968210,rs6100710,rs11073060,rs12044235,rs474726,rs2045188,rs374616,rs474587,rs7293229,rs6598902,rs2246161,rs10998025,rs376757,rs373596,rs4778810,rs10850422,rs6678533,rs2180846,rs1807625,rs34384066,rs1521846,rs34844052,rs10902670,rs41360247,rs71316552,rs10998500,rs113644751,rs10902669,rs135768,rs74065444,rs78707053,rs74065617,rs2281623,rs10794505,rs12407412,rs2272795,rs2051193,rs577624,rs8140462,rs12313658,rs8032967,rs521989,rs543489,rs76916586,rs2243646,rs4245791,rs6071123,rs62578424,rs6015642,rs537843,rs6015639,rs5751705,rs389996,rs11090279,rs436645,rs2072750,rs71528789,rs17241078,rs8140481,rs1997646,rs8032019,rs6015656,rs11117053,rs405486,rs7280059,rs480670,rs11247655,rs10774784,rs11809269,rs6071130,rs2045189,rs1539767,rs4549855,rs6015653,rs881975,rs3923912,rs579666,rs12046548,rs12083654,rs2330579,rs6027290,rs580499,rs10794506,rs41305767,rs76431353,rs75331444,rs10744840,rs73062140,rs6071105,rs7289661,rs2245679,rs1370156,rs411091,rs2145554,rs9624283,rs2394463,rs77589961,rs393713,rs8023846,rs11615953,rs5759960,rs3753393,rs237015,rs117755377,rs6027294,rs56148156,rs6015652,rs10998024,rs1539766,rs4924134,rs440613,rs3818252,rs497388,rs6027296,rs11073059,rs506573,rs1539769,rs2468736,rs79476914,rs2245681,rs74319896,rs135851,rs79459204,rs12567719,rs11247681,rs16824744,rs2070445,rs569730,rs5996598,rs10998029,rs74937428,rs74065624,rs6064892,rs2803281,rs12022017,rs2252984,rs1011770,rs74063884,rs12049348,rs382084,rs6100747,rs6926840,rs2150101,rs2330578,rs67734975,rs17198698,rs6519465,rs113401764,rs559848,rs7172748,rs6027293,rs382720,rs75061249,rs551627,rs2118157,rs7025340,rs450344,rs372994,rs35925071,rs10998049,rs10998022,rs76782607,rs549714,rs116964164,rs35611674,rs11117052,rs17819466,rs206015,rs4924128,rs5751704,rs425540,rs116032920,rs738786,rs59813954,rs61928906,rs237014,rs1349060,rs4778811,rs7533700,rs6003843,rs2246006,rs558044,rs11612628,rs17162762,rs72748223,rs11887534,rs6670793,rs62578423,rs35039503,rs2281622,rs1448098,rs4953023,rs1331842,rs12314403,rs5759958,rs2461367,rs11073061,rs77725792,rs10998021,rs59335878,rs2295698,rs112287493,rs2243632,rs567816,rs4778815,rs12110948,rs1474574,rs365469,rs1412197,rs114544171,rs2070446,rs1448097,rs675667,rs505765,rs237033,rs35304733,rs7288934,rs1569432,rs2265767,rs11857155,rs10427834,rs407260,rs114938914,rs384913,rs1933885,rs11907315,rs568716,rs2118156,rs61928914,rs11857049,rs2788691,rs16824741,rs6071125,rs79835740,rs35257369,rs4744831,rs7752947,rs376269,rs78932283,rs35433201,rs76507279,rs59258193,rs236998,rs12024391,rs7163001,rs62578427,rs11810664,rs12022270,rs75024297,rs1999970,rs4677994,rs237013,rs17819299,rs58553548,rs56132765,rs74065619,rs55776453,rs237017,rs421037,rs80065367,rs79747220,rs876489,rs12242069,rs9920099,rs391875,rs8985,rs10485466,rs2468737,rs13265284,rs58488467,rs6027291,rs2179104,rs7923464,rs56385111,rs6495708,rs12407411,rs56266464,rs4924125,rs2031450,rs2235191,rs2294229,rs11155657,rs452586,rs524092,rs79295433,rs12049384,rs236997,rs10998511,rs384163,rs2180845,rs738785,rs1521845,rs6015640,rs35123758,rs11073058,rs10998027,rs6544713,rs6071121,rs5759959,rs4924135,rs11117051,rs12159288,rs1349061,rs34674510,rs987818,rs74139951,rs4660234,rs538706,rs11090280,rs384306,rs2292107,rs78259397,rs4299376,rs6064887,rs237027,rs6689792,rs11247693,rs10774788,rs12563086,rs1537011,rs506779,rs2245893,rs16824732,rs411308,rs503836,rs12563085,rs414956,rs115445558,rs72478549,rs10823160,rs473864,rs17429004,rs34811059,rs4423382,rs34507819,rs2272796,rs6685920,rs6916134,rs237030,rs6027325,rs6015641,rs16824736,rs1412198,rs117465149,rs12412103,rs5759963,rs576839,rs345761,rs114643604,rs59841557,rs34530416,rs12033053,rs135836,rs10998040,rs8140076,rs381793,rs1007298,rs543711,rs17063627,rs6003842,rs76611194,rs2234762,rs75283659,rs62578425,rs2028099,rs236999,rs10902662,rs5751708,rs10794504,rs7347746,rs237032,rs34917704,rs548083,rs7742990,rs76866386,rs116097437,rs1475029,rs6071124,rs409196,rs6027295,rs72478548,rs2171659,rs394526,rs1394869,rs34944694,rs6756629,rs8024139,rs754,rs11117050,rs135860,rs237037,rs4436622,rs58156981,rs1521847,rs57344928,rs2118155,rs1539768,rs12049138,rs7285873,rs76908826,rs6092870,rs370471,rs6071117,rs237036,rs78768361,rs6064888,rs6495506,rs1737337,rs10998026,rs72875462,rs2281624,rs12217658,rs12036118,rs7182634,rs1807624,rs77846643,rs2179103,rs10998023,rs12415514,rs3766395,rs34846680,rs5751710,rs580897,rs2281625,rs7288276,rs377532,rs11576627,rs11247683,rs12095573,rs11801094,rs11809913,rs5759940,rs13270682,rs8031068,rs17063579,rs367133,rs484969,rs383092,rs4924132,rs73135336,rs12625675,rs2485910,rs59668915,rs385303,rs932087,rs62578426,rs10158560,rs77325705,rs73133244,rs35331152,rs2295699,rs17241477,rs12567283</t>
  </si>
  <si>
    <t>ENSG00000228340.1,ENSG00000253738.1,CATG00000058120.1,ENSG00000198954.4,ENSG00000155100.6,ENSG00000239398.2,ENSG00000188636.3,ENSG00000248905.4,CATG00000118440.1,ENSG00000165732.8,CATG00000022488.1,ENSG00000107625.8,CATG00000010509.1,ENSG00000138075.7,ENSG00000117758.9,ENSG00000133636.6,CATG00000058020.1,CATG00000052862.1,CATG00000058026.1,ENSG00000117751.13,ENSG00000264139.1,CATG00000058887.1,CATG00000032373.1,ENSG00000225886.1,ENSG00000159496.10,CATG00000079442.1,ENSG00000186094.12,CATG00000000442.1,ENSG00000143341.7,ENSG00000132122.7,ENSG00000214954.4,ENSG00000041982.10,ENSG00000138347.11,ENSG00000226783.1,ENSG00000228315.7,ENSG00000204301.5,ENSG00000272578.1,ENSG00000123636.13,ENSG00000197969.7,CATG00000010504.1,ENSG00000172379.14,ENSG00000273000.1,ENSG00000198774.3,ENSG00000065485.13,ENSG00000108187.11,ENSG00000107611.10,ENSG00000164011.13,ENSG00000188511.8,ENSG00000178199.9,ENSG00000156049.6,ENSG00000147606.4,ENSG00000055208.13,CATG00000022521.1,CATG00000079744.1,ENSG00000167850.3,ENSG00000259175.1,ENSG00000143921.6,ENSG00000009780.11,ENSG00000142192.16,CATG00000000443.1,CATG00000022525.1,ENSG00000126709.10,ENSG00000269971.1,CATG00000105683.1</t>
  </si>
  <si>
    <t>Gallstones</t>
  </si>
  <si>
    <t>DOID:11335</t>
  </si>
  <si>
    <t>sarcoidosis</t>
  </si>
  <si>
    <t>A hypersensitivity reaction type IV disease characterized by the growth of collections of inflammatory cells (granulomas) in multiple organs.</t>
  </si>
  <si>
    <t>rs111504344,rs115491205,rs112808533,rs10228334,rs72852265,rs72825754,rs112498791,rs157580,rs10243241,rs28383408,rs114594795,rs12722042,rs13229273,rs11679648,rs111875855,rs810225,rs112005040,rs113724633,rs115825497,rs116974209,rs214764,rs2069506,rs61670843,rs9269817,rs9273483,rs643434,rs646159,rs34113780,rs9269827,rs11172333,rs115890722,rs28383389,rs157590,rs117418599,rs10228800,rs9273136,rs9270885,rs114407282,rs11723435,rs114976762,rs10808086,rs62466159,rs9271049,rs116386866,rs62514509,rs114809197,rs115377566,rs9274335,rs115673262,rs9272463,rs111976451,rs4380799,rs28895242,rs115403363,rs28633132,rs9272499,rs9271432,rs116740328,rs9269898,rs116779258,rs9272318,rs635634,rs9272981,rs115699637,rs114222099,rs2573351,rs72508447,rs114362647,rs112747670,rs114153839,rs10234434,rs3205916,rs9271144,rs4990036,rs2282975,rs28383429,rs9274546,rs7071579,rs9271574,rs115058891,rs9264587,rs9270939,rs115888720,rs9785013,rs9271519,rs115708758,rs12554580,rs9271412,rs9268651,rs9271771,rs9273505,rs115553940,rs9273527,rs2858866,rs9270387,rs9270281,rs28724260,rs7745797,rs75928817,rs2020360,rs9273430,rs2523855,rs116244998,rs112747517,rs9272159,rs9272416,rs9272720,rs112529870,rs6113558,rs34680078,rs115719435,rs77212406,rs1783521,rs521977,rs3769689,rs112837060,rs74638570,rs7873522,rs29029549,rs9271536,rs9272441,rs115842840,rs3020628,rs9273324,rs115186970,rs13191565,rs116708054,rs9270940,rs117106271,rs9270945,rs116025180,rs72845728,rs2075649,rs73729745,rs78037056,rs112659139,rs35056503,rs9272723,rs116047315,rs116426410,rs9271072,rs115807620,rs116542866,rs9273363,rs2237568,rs7769693,rs9271085,rs4488178,rs9270923,rs78885616,rs114938181,rs112037939,rs115223053,rs116770912,rs9264596,rs115218535,rs115845232,rs114520015,rs111738768,rs9271411,rs112722721,rs16934659,rs9270905,rs9273337,rs9269876,rs9272545,rs114833479,rs115002464,rs9271402,rs114293070,rs17204995,rs3132510,rs9272311,rs17203612,rs9271190,rs114898353,rs116592004,rs77834540,rs9273800,rs9271145,rs72844401,rs550057,rs3828811,rs114249316,rs9272460,rs9268659,rs72850287,rs644234,rs75498499,rs55801687,rs9348886,rs7466962,rs114164193,rs542907,rs77501456,rs6465353,rs17204294,rs61949365,rs9274484,rs114051707,rs35467127,rs676457,rs7371986,rs9270917,rs59757896,rs74403476,rs9273241,rs9273164,rs9268472,rs2819876,rs28708071,rs114831258,rs28383434,rs2819877,rs9271013,rs9274622,rs73727913,rs35407883,rs114200940,rs3762097,rs59309628,rs2784773,rs10783848,rs2521253,rs7864677,rs113961302,rs9378264,rs1978061,rs114005998,rs35092298,rs1859113,rs76643719,rs9271589,rs114730467,rs3104390,rs72508429,rs9271622,rs6000796,rs115026241,rs115722716,rs115904597,rs9273013,rs28455809,rs9274527,rs9271524,rs632157,rs116358035,rs77875016,rs11172369,rs9272614,rs114968544,rs111845922,rs112624563,rs113460240,rs214805,rs79939898,rs13230837,rs77226719,rs35662241,rs9270969,rs1059920,rs79554105,rs9270008,rs9270933,rs74211958,rs76369274,rs10751502,rs115912550,rs114012716,rs9270980,rs115559593,rs28671255,rs112997206,rs116828794,rs72849267,rs113888335,rs12448650,rs62467794,rs112280675,rs2088478,rs9272425,rs9271633,rs78451334,rs111461278,rs9271168,rs115614955,rs113484779,rs28589559,rs114565051,rs2269727,rs116436195,rs79454074,rs34438281,rs113290790,rs72844134,rs113012981,rs115896307,rs9274552,rs2844608,rs115322199,rs3753108,rs7195,rs9273009,rs112208663,rs115243766,rs114602333,rs116173188,rs9270502,rs9270991,rs9270871,rs9270051,rs9270978,rs12643593,rs116708952,rs75968739,rs12207473,rs115924989,rs114132298,rs34548928,rs9270229,rs9266245,rs72850056,rs9272658,rs17840121,rs2188155,rs2106171,rs111693298,rs9272492,rs2784768,rs28383373,rs1063243,rs9271205,rs3130907,rs10231350,rs75552791,rs112099108,rs10253598,rs111343881,rs4530904,rs79367753,rs72850016,rs77893469,rs2281276,rs114131797,rs113930648,rs516124,rs116572578,rs115920156,rs9271080,rs2301559,rs116737275,rs9272485,rs6457375,rs9271624,rs1130838,rs113315527,rs116517496,rs114269927,rs9270941,rs79304200,rs116171428,rs13206219,rs9270111,rs75608722,rs28367533,rs7806157,rs28383425,rs117119631,rs115589238,rs116047064,rs114700763,rs2853921,rs7047076,rs7091565,rs2760993,rs116732470,rs9273407,rs1065044,rs9271641,rs115984917,rs116822900,rs79309077,rs4760335,rs9273053,rs28895258,rs114951502,rs9273561,rs9271053,rs113282787,rs114971637,rs9274373,rs9272528,rs28693734,rs9271069,rs116313159,rs9268492,rs17201917,rs115809631,rs9270874,rs6465339,rs10014391,rs113834902,rs3753107,rs114055836,rs36120033,rs9271532,rs9469089,rs59242586,rs9271176,rs115245585,rs9272442,rs114200653,rs660895,rs114350506,rs9271149,rs112123216,rs9273509,rs9272567,rs3132472,rs628754,rs800136,rs507666,rs73726173,rs115512862,rs9272647,rs9269900,rs28383418,rs72861694,rs9269852,rs116235343,rs800138,rs9274531,rs12421615,rs115002281,rs9272468,rs112476100,rs9270920,rs519763,rs9274536,rs715299,rs28383312,rs2308557,rs12704637,rs514659,rs9272625,rs9272417,rs9271407,rs157584,rs29001568,rs75590058,rs6931646,rs114378717,rs9273358,rs114953064,rs116746389,rs9269622,rs9271775,rs9269762,rs71542420,rs655156,rs114614638,rs11982047,rs9273510,rs203273,rs117756995,rs2789695,rs71542422,rs7801058,rs2239803,rs72850283,rs9269915,rs113414682,rs116016352,rs9271148,rs9271542,rs2282972,rs9270964,rs2789679,rs78093064,rs4476870,rs111278541,rs113131349,rs9391881,rs80195381,rs9270977,rs111542599,rs115349180,rs9270101,rs114725429,rs2299235,rs2521258,rs3828828,rs3129768,rs13217979,rs114595403,rs9271417,rs9271521,rs114241655,rs112055084,rs114880286,rs9272785,rs28366201,rs111517012,rs116236894,rs9273474,rs9271639,rs117960639,rs800128,rs28383359,rs12426201,rs72852266,rs62405633,rs113164324,rs60216782,rs9271591,rs28707527,rs9272328,rs9272629,rs115603804,rs9270974,rs9266257,rs115297319,rs28383402,rs116838454,rs9271637,rs116148828,rs9273351,rs9268495,rs115041398,rs74476209,rs28383375,rs9271007,rs115540432,rs116642681,rs28383378,rs7784248,rs4246055,rs114310549,rs9270141,rs2236557,rs28637452,rs9273291,rs9272560,rs2157747,rs115546388,rs114193205,rs114631657,rs9270944,rs36192217,rs479552,rs9268475,rs9272688,rs9271629,rs76226946,rs9271161,rs112591225,rs114810088,rs9272992,rs4646536,rs115400623,rs9271528,rs9272362,rs117994013,rs3131619,rs112762698,rs1199047,rs4727266,rs9273026,rs38800,rs116685783,rs116552240,rs75289894,rs10431552,rs9271600,rs2091415,rs114360309,rs9271112,rs9328546,rs114680685,rs10248102,rs113356426,rs9270489,rs77387787,rs113549285,rs9272584,rs9271100,rs9272498,rs115214276,rs9270158,rs113034033,rs113437968,rs7788092,rs9272393,rs75126998,rs6950470,rs28895261,rs34977583,rs9270035,rs617058,rs111888138,rs115315696,rs112114770,rs114405979,rs116333316,rs72850296,rs9274562,rs115711192,rs9271090,rs707908,rs114009989,rs114037940,rs115508332,rs9271547,rs28383363,rs9269766,rs112692669,rs9271155,rs28383441,rs2079082,rs114413225,rs9274567,rs9271062,rs11065687,rs9274538,rs114328529,rs2299238,rs116725014,rs114544755,rs115286105,rs116202751,rs9274550,rs9271492,rs2107006,rs12533199,rs9271116,rs9270932,rs13231820,rs9273443,rs1065048,rs10877013,rs13229505,rs115641444,rs13245393,rs3129888,rs12740,rs116109088,rs28366233,rs9273069,rs9272532,rs28383404,rs80180464,rs3104363,rs114836099,rs9271050,rs28724163,rs28399886,rs28732278,rs9271595,rs9271070,rs114988943,rs115033670,rs115717621,rs114345535,rs78396656,rs116670730,rs9269841,rs9271153,rs28559730,rs28410528,rs115552538,rs2284189,rs9268633,rs9273493,rs116008969,rs77394587,rs35129460,rs9271174,rs115719198,rs707947,rs111498499,rs115705603,rs116509857,rs1049550,rs1953600,rs9270478,rs28366168,rs6926894,rs9272980,rs8176720,rs28383380,rs114576076,rs9273036,rs11790106,rs9270915,rs115390513,rs116423149,rs214761,rs113806335,rs114774311,rs28383428,rs113229010,rs545971,rs9271586,rs115823757,rs2158191,rs115279755,rs803295,rs9271086,rs4512319,rs9271439,rs9270893,rs72849276,rs9271472,rs3129880,rs1619179,rs1071630,rs2076530,rs9273329,rs9271105,rs13233496,rs492488,rs13246743,rs12661557,rs9272407,rs114113397,rs9270870,rs116158373,rs9270999,rs9273372,rs111251172,rs115767459,rs4713515,rs55745934,rs116462107,rs4809653,rs9270946,rs526784,rs9270922,rs9270031,rs36214157,rs3104386,rs74404950,rs9271058,rs111463829,rs74371950,rs11601860,rs9271596,rs1047989,rs112532723,rs9270215,rs9784993,rs115630465,rs9272626,rs6465352,rs7743415,rs10747783,rs79499128,rs74818935,rs115435306,rs9270934,rs38802,rs9271525,rs73403125,rs9270970,rs116660816,rs703842,rs111788277,rs60031276,rs9270927,rs9271426,rs78995218,rs1049057,rs76422016,rs115289393,rs600377,rs114404525,rs9271060,rs10271174,rs745182,rs28584017,rs9269640,rs115095314,rs76185397,rs1056318,rs72508432,rs2395191,rs114856993,rs28724036,rs113933084,rs72849277,rs9271401,rs28724035,rs114014481,rs12448632,rs116072878,rs28675910,rs9271498,rs1859114,rs9273462,rs10270598,rs9272461,rs35899011,rs114208057,rs112477334,rs114459930,rs609303,rs112638707,rs9273042,rs17613592,rs9421228,rs532436,rs77849763,rs114886148,rs116616174,rs114386644,rs10006360,rs112714448,rs28383345,rs9273445,rs6969536,rs116162221,rs9271410,rs2133035,rs116067684,rs9581456,rs114199725,rs38799,rs574087,rs9272546,rs114932108,rs115386743,rs116350000,rs115206228,rs9270069,rs17843719,rs6968870,rs9266250,rs1129740,rs113124383,rs116476603,rs649129,rs10027894,rs67452113,rs34068533,rs113663338,rs9272865,rs79088280,rs29001478,rs113022490,rs9268481,rs9268658,rs9469529,rs9271005,rs57817449,rs72861692,rs2040499,rs28595756,rs9270013,rs9273046,rs214763,rs28630828,rs112210162,rs11201879,rs116485389,rs28707773,rs116348997,rs113736220,rs9269828,rs76041705,rs10783851,rs214803,rs117762613,rs9271538,rs9273339,rs9271092,rs9272553,rs116213327,rs112053914,rs28383360,rs116793060,rs9271464,rs9271421,rs111410640,rs2573352,rs9307246,rs115568618,rs116292100,rs9271433,rs9268478,rs482205,rs36206058,rs9272998,rs28383392,rs28656080,rs9274605,rs114397253,rs11712096,rs479777,rs9273368,rs157588,rs10877024,rs9268491,rs9270161,rs3129886,rs2299239,rs28383369,rs112063507,rs116277398,rs7811328,rs6973792,rs10887581,rs2014886,rs9270914,rs9270979,rs9273386,rs71534545,rs115027462,rs1281937,rs114291341,rs9272350,rs6465350,rs113521434,rs115417906,rs1305062,rs115523138,rs114199947,rs3104373,rs9273020,rs11172343,rs28383431,rs28383372,rs114278347,rs3753109,rs10877019,rs708154,rs9271430,rs7134797,rs9274187,rs113938016,rs35570280,rs9271165,rs34195497,rs115988862,rs2339404,rs2788295,rs9274653,rs9271109,rs2769071,rs74970320,rs9273197,rs34309628,rs41269955,rs72847691,rs115622358,rs9271081,rs114588750,rs113857565,rs9273062,rs9272491,rs112585630,rs618160,rs9271073,rs4410769,rs11971885,rs12536529,rs2894204,rs114742549,rs659104,rs491626,rs115163973,rs115974809,rs9273025,rs2760994,rs111941374,rs74606007,rs28437824,rs113417311,rs566861,rs6465338,rs114362020,rs116297387,rs11231770,rs116143544,rs79094559,rs113150735,rs115148781,rs9270054,rs112485576,rs115444014,rs16934658,rs56072181,rs2844577,rs9272367,rs28383314,rs111724557,rs9271550,rs9273056,rs9273475,rs28357082,rs647152,rs78823360,rs12194148,rs9273490,rs1599932,rs111371403,rs34411532,rs115902351,rs12539231,rs1021469,rs800134,rs116568947,rs118175711,rs116611732,rs582118,rs115816856,rs28383435,rs9274563,rs36022997,rs9273031,rs115182480,rs9271588,rs116545108,rs2285333,rs9271549,rs28383407,rs116633385,rs115495316,rs9271469,rs41269951,rs114110515,rs10488512,rs28366244,rs9270968,rs3828798,rs116638725,rs36021614,rs4520043,rs61244255,rs9271063,rs115775966,rs115977649,rs9271010,rs4265,rs9272666,rs2521252,rs28383411,rs74804551,rs9273356,rs28371168,rs112175921,rs2519093,rs115960964,rs113436343,rs9272581,rs116121309,rs3104391,rs77468226,rs9269840,rs9267655,rs10017878,rs34344935,rs115212945,rs10877017,rs9271096,rs9272349,rs72844166,rs111556513,rs214806,rs6942852,rs3769688,rs36039522,rs35455030,rs41268942,rs114229294,rs112025959,rs499425,rs114515261,rs800350,rs28383414,rs9269778,rs9271104,rs9273559,rs544873,rs11789207,rs73731427,rs115583638,rs75220553,rs4566915,rs115368651,rs115162347,rs115328397,rs9272424,rs111264507,rs9271419,rs17413387,rs28723973,rs72726054,rs9272991,rs9270981,rs34107399,rs28732242,rs9271631,rs12722039,rs112519097,rs760136,rs57816416,rs113104509,rs7775537,rs28546069,rs4760332,rs9273376,rs115477903,rs9271592,rs115598371,rs67110942,rs6848898,rs405509,rs10877014,rs9272613,rs115312438,rs3104364,rs2008438,rs500499,rs278982,rs114842659,rs9274537,rs9268474,rs72850215,rs77512282,rs113459411,rs34288859,rs36213483,rs2515895,rs115666025,rs114658982,rs115092110,rs34574955,rs9272609,rs28592859,rs115453294,rs113277162,rs9273185,rs116296008,rs35095850,rs9273350,rs115161103,rs613534,rs116369708,rs9270322,rs116188106,rs9271162,rs4959108,rs9273426,rs9270904,rs115051904,rs9270926,rs9271636,rs112207759,rs214807,rs17612503,rs9272970,rs116424139,rs502055,rs114523252,rs112382456,rs9271529,rs58507229,rs114203361,rs9271108,rs2844605,rs1960278,rs78754254,rs9274522,rs9271605,rs9264873,rs7021766,rs115795212,rs6913309,rs10783855,rs112319761,rs9271006,rs9272896,rs1140347,rs116324665,rs6946356,rs214760,rs28383385,rs2858864,rs9268494,rs2236558,rs116488124,rs1065043,rs72844120,rs9273084,rs116542764,rs71542421,rs9271628,rs9271416,rs9274577,rs6956431,rs79772695,rs647035,rs116728358,rs115073857,rs74942078,rs602534,rs111432098,rs115796056,rs741780,rs28383339,rs9272957,rs116569958,rs1992005,rs35372933,rs28724207,rs28724031,rs114258010,rs3817973,rs73395560,rs9271516,rs800137,rs618095,rs115602633,rs72852269,rs76191380,rs10877028,rs9273288,rs115177236,rs7610545,rs115084676,rs35968894,rs28366170,rs7025839,rs9270107,rs2573348,rs113376387,rs35043862,rs9691325,rs6974607,rs9270159,rs2858867,rs116410646,rs13239875,rs870392,rs6973896,rs112237267,rs7781066,rs9274477,rs9270099,rs114702065,rs116791033,rs116088953,rs2524098,rs112424089,rs74395243,rs112833698,rs9271211,rs9270869,rs116285597,rs2789690,rs115374828,rs4363269,rs115835046,rs115226064,rs17209866,rs8181644,rs2072052,rs11065273,rs76235285,rs9271774,rs1599751,rs77888377,rs28383438,rs144453041,rs28724008,rs114174068,rs114838817,rs9274390,rs7075012,rs6000795,rs9270963,rs113462448,rs17426593,rs72844118,rs9270090,rs115481587,rs9271406,rs9273524,rs77617807,rs36215042,rs115103320,rs3828790,rs2647071,rs9273499,rs35597309,rs115509847,rs114002577,rs116119619,rs116239728,rs115760531,rs9271082,rs115482303,rs6911419,rs9272618,rs115930891,rs74961301,rs10017796,rs9272650,rs28383420,rs111877524,rs114967942,rs616187,rs72850029,rs8176731,rs116236813,rs7786031,rs115110712,rs10877031,rs115273904,rs28732246,rs1065047,rs9274336,rs17209950,rs116630755,rs9273441,rs9271173,rs9271382,rs9264622,rs114050967,rs9271619,rs9268145,rs112064499,rs28383381,rs9270928,rs9270026,rs116284084,rs10225885,rs114915632,rs9273074,rs116543241,rs118163697,rs9274632,rs663743,rs510372,rs28383311,rs114466377,rs9272339,rs113232784,rs114088880,rs28594877,rs9274420,rs41263812,rs9273328,rs116787876,rs926192,rs9274669,rs1088978,rs9266242,rs9270921,rs9269823,rs116664025,rs114628429,rs4150103,rs114473632,rs9271087,rs114549185,rs115624624,rs111365942,rs75211362,rs115851225,rs73407207,rs112578072,rs10887553,rs28441428,rs7789492,rs116801519,rs9272628,rs28383340,rs9271152,rs9271465,rs1012601,rs114563043,rs11789061,rs9271438,rs9270907,rs116330197,rs72844190,rs9272646,rs9271642,rs7085133,rs59117905,rs1544377,rs9270022,rs28654242,rs74971608,rs9272394,rs114773114,rs112574272,rs3021304,rs116331885,rs6597617,rs1129808,rs9270043,rs116516410,rs9272443,rs57135342,rs68094471,rs9405112,rs116573973,rs9273467,rs17002416,rs6952389,rs13231578,rs6465347,rs9272995,rs111483859,rs9269880,rs9690778,rs9271066,rs9270875,rs6975243,rs78135308,rs9273444,rs4974011,rs9273028,rs34118047,rs8039,rs78564544,rs113631174,rs9271511,rs6960867,rs28383453,rs116232857,rs9270377,rs9272623,rs7194,rs643889,rs28666575,rs113451008,rs114308130,rs1064717,rs9271091,rs17002418,rs2076533,rs9272484,rs28383349,rs117203659,rs112265803,rs9272357,rs3096700,rs116018922,rs12524510,rs486912,rs3825391,rs9272320,rs72508440,rs4760171,rs2002779,rs9272682,rs38801,rs9271093,rs9271111,rs115384860,rs115643100,rs9272448,rs116813230,rs38793,rs74635404,rs9271076,rs113129660,rs2647074,rs66468365,rs114866528,rs9270102,rs114600517,rs114817791,rs77039514,rs9270258,rs4727267,rs72850277,rs9271434,rs115906800,rs9271110,rs72492327,rs111994020,rs116601556,rs115347548,rs495828,rs114142794,rs112809271,rs111409670,rs9271154,rs9271585,rs8176757,rs28723989,rs111944465,rs9272423,rs2002275,rs114448410,rs9274564,rs9268480,rs9272346,rs35302434,rs80107939,rs72845722,rs2019938,rs28383361,rs9274574,rs113078723,rs114867916,rs9270075,rs62405631,rs9271004,rs7768653,rs9271400,rs4150099,rs10747786,rs7288824,rs9267652,rs9270967,rs9271474,rs9271078,rs114951191,rs114995793,rs1599931,rs116474693,rs113027967,rs17203636,rs73397416,rs9273322,rs113528942,rs116029711,rs4959030,rs115734566,rs9269821,rs9269844,rs115683494,rs9270902,rs676996,rs35653487,rs16870214,rs9274624,rs2152546,rs28373623,rs9273338,rs2819874,rs116575200,rs114872385,rs10877018,rs9274186,rs115966838,rs10877011,rs1064985,rs114312980,rs112825823,rs1064993,rs115921747,rs476410,rs9269874,rs115809589,rs9273194,rs4729008,rs9274529,rs3129766,rs9269911,rs115215092,rs17203514,rs3021303,rs3830123,rs75400359,rs9272616,rs113647600,rs9271103,rs9271601,rs112480946,rs2523598,rs9270949,rs56003262,rs114441380,rs9271466,rs114685847,rs35445101,rs9274606,rs9272578,rs9271442,rs9271635,rs10877022,rs9270909,rs116099499,rs77599748,rs17203563,rs6970743,rs111554896,rs114626330,rs9269761,rs116572519,rs28579642,rs116067354,rs28383376,rs112445259,rs78110223,rs6970277,rs66884109,rs677355,rs114879339,rs7197,rs114754567,rs2097739,rs116106319,rs116805908,rs9272627,rs113910491,rs3128986,rs111374996,rs28566533,rs9270091,rs28383186,rs9273409,rs115478540,rs4935354,rs7793861,rs687289,rs9271431,rs114307619,rs9270971,rs11172344,rs7805077,rs116499104,rs9271597,rs10281556,rs115629257,rs111834435,rs2299232,rs115738559,rs114590821,rs1142333,rs9274500,rs1130430,rs80333719,rs116933983,rs9273482,rs6852578,rs9581462,rs2788296,rs9270997,rs11794104,rs34624872,rs72508425,rs708155,rs112036107,rs9272656,rs9271151,rs9271517,rs79638487,rs115775635,rs115632661,rs113011288,rs113742126,rs9770444,rs116202923,rs112140494,rs9272323,rs9270045,rs9271051,rs2647072,rs9269859,rs115484601,rs28383427,rs115300396,rs9272497,rs9274617,rs9273007,rs114895321,rs9269728,rs114208862,rs116196531,rs115125019,rs9273374,rs116397950,rs115386562,rs9271068,rs114140529,rs112486018,rs115420444,rs7781221,rs9270018,rs115105023,rs115007581,rs115269796,rs114539622,rs115460130,rs114823234,rs116172932,rs9272725,rs11984136,rs7748825,rs116823010,rs1079242,rs7783414,rs66482188,rs28383406,rs114011334,rs9270180,rs9272686,rs12215313,rs116154425,rs3782130,rs112791146,rs2523495,rs9271545,rs9271461,rs13236026,rs586610,rs7806184,rs9273207,rs28383344,rs673002,rs9411370,rs9269879,rs1088976,rs9270975,rs9273342,rs9271540,rs35848793,rs28383394,rs114013988,rs2819941,rs9273045,rs115801685,rs9273230,rs114352945,rs116584491,rs28383401,rs55836506,rs9272337,rs9272952,rs115420917,rs116505389,rs115848534,rs3763321,rs115307019,rs114781030,rs114913832,rs9272583,rs115139056,rs7873416,rs11172351,rs9273086,rs115966591,rs9271418,rs4150092,rs9270493,rs6851055,rs112464913,rs80014305,rs114861328,rs9272990,rs7469795,rs114515013,rs9264671,rs115485095,rs28383415,rs113693217,rs112326049,rs111823233,rs116038039,rs56245106,rs9271097,rs114794081,rs115656411,rs9271178,rs9274575,rs28724216,rs9271488,rs113824321,rs7790086,rs1160985,rs9274569,rs114597142,rs9266231,rs116332080,rs115496802,rs9272538,rs114307375,rs3104380,rs112968327,rs12535601,rs7797369,rs75004067,rs72847688,rs9272353,rs9654190,rs9273331,rs74885839,rs114025574,rs112412042,rs115080362,rs493246,rs41268938,rs9273415,rs114447415,rs9270366,rs116308465,rs115146228,rs113353196,rs9581457,rs166775,rs114774714,rs113851292,rs111997466,rs36218422,rs79925720,rs35128651,rs9272610,rs3828789,rs114962863,rs28619112,rs9690208,rs9271166,rs2236556,rs73440018,rs57969083,rs34328493,rs114509360,rs115550722,rs114858727,rs115187291,rs116061064,rs2853918,rs9411474,rs482162,rs114973966,rs9264904,rs9273326,rs28411161,rs116815131,rs7455444,rs9272521,rs9272444,rs9273024,rs113785384,rs116670839,rs114774960,rs1060176,rs3851054,rs532965,rs34341778,rs7067644,rs1281947,rs117595426,rs2239804,rs56851862,rs1049060,rs116054316,rs28718904,rs7849280,rs114780563,rs9270088,rs62331301,rs35696625,rs114319384,rs539689,rs2522013,rs72850259,rs41269945,rs72508433,rs115767933,rs9270925,rs7864512,rs2819880,rs28383457,rs9272364,rs6823048,rs115902946,rs62467797,rs38798,rs111936136,rs9273406,rs116653872,rs9267092,rs36202959,rs13224513,rs9272962,rs115108000,rs9269899,rs115493697,rs2651842,rs9581458,rs113939416,rs505922,rs28582842,rs9272574,rs115839396,rs9270237,rs3132972,rs35708511,rs9272420,rs9269813,rs8176634,rs12540565,rs1702831,rs1063345,rs76607804,rs9271011,rs28383182,rs12537846,rs9272994,rs9411364,rs9270468,rs12540055,rs112296425,rs9273416,rs4286817,rs114887921,rs9269749,rs647455,rs115926079,rs112859328,rs62331308,rs2233980,rs114948841,rs9271462,rs7863948,rs115019163,rs115478735,rs71534544,rs114774938,rs6905282,rs2888850,rs12448599,rs115017903,rs115055593,rs9272744,rs115643108,rs9274554,rs113596745,rs9271405,rs115633142,rs116706516,rs6597616,rs9274565,rs2076529,rs9271209,rs9268473,rs1038026,rs9270041,rs1599750,rs9271055,rs2760995,rs1265158,rs34250758,rs28383365,rs6956596,rs111892599,rs10225892,rs9273103,rs6974827,rs9269643,rs9271435,rs9273405,rs61865729,rs114409993,rs113852364,rs62158000,rs9271088,rs12206257,rs114820734,rs7312623,rs582094,rs10877015,rs116174672,rs9271643,rs7802788,rs114074434,rs116253018,rs73226382,rs116664169,rs9273497,rs74792292,rs9271383,rs4382332,rs1875125,rs17757926,rs474901,rs651007,rs112345165,rs9274652,rs113025416,rs12531561,rs9270887,rs9266243,rs28383343,rs9273558,rs3104370,rs115154456,rs2510066,rs9271074,rs116399836,rs74636204,rs9271077,rs28895257,rs9274173,rs114529549,rs113138877,rs75142923,rs75508793,rs111965977,rs9272433,rs9270913,rs13212371,rs645982,rs9271620,rs9269825,rs11231757,rs28383200,rs17034814,rs587495,rs9271409,rs79097926,rs115719056,rs612448,rs9270992,rs9271107,rs9271172,rs2095571,rs115106707,rs10783847,rs35305251,rs3104392,rs56386350,rs12531366,rs9271587,rs111487226,rs9270908,rs10231496,rs11926615,rs36058358,rs9272494,rs111816680,rs9274389,rs115338403,rs114812135,rs115933070,rs115609519,rs115755584,rs113182435,rs28383416,rs72849280,rs9271470,rs3828791,rs28586893,rs9266230,rs9273052,rs3188543,rs9273382,rs115949512,rs112500757,rs114264766,rs560530,rs28644259,rs9273169,rs75119990,rs708564,rs34232590,rs58288213,rs28383397,rs113205727,rs9270206,rs9269626,rs111361258,rs6951972,rs405697,rs114073033,rs116108048,rs536810,rs11982928,rs114706978,rs115940887,rs9272440,rs28383382,rs1130034,rs28383391,rs13292932,rs114839967,rs116691706,rs615698,rs112854003,rs113128041,rs34977123,rs9272662,rs11065287,rs4424066,rs17731846,rs114435757,rs113230016,rs77064057,rs114792295,rs2075881,rs34705003,rs76771988,rs9269836,rs9270404,rs114906656,rs615719,rs600038,rs115618967,rs116508225,rs8106922,rs75682559,rs9271003,rs116605788,rs9271179,rs9270498,rs800349,rs10953065,rs9270362,rs9268828,rs28624101,rs9273217,rs112640290,rs9271424,rs2299240,rs77685459,rs9271020,rs114815294,rs114982177,rs9269854,rs2036202,rs6964587,rs500498,rs114145988,rs78474935,rs10199926,rs11982213,rs17209887,rs111881653,rs9271544,rs114194515,rs6967256,rs113573150,rs114675603,rs116146969,rs2269425,rs9271146,rs112127331,rs77993032,rs111541957,rs66553215,rs9272712,rs12704635,rs9272410,rs10245095,rs9271576,rs1063355,rs9269819,rs28383439,rs114158560,rs7800582,rs34645444,rs116107168,rs114303873,rs614348,rs9269773,rs114389012,rs2282974,rs115103319,rs10431505,rs7899182,rs28383338,rs9273364,rs115495909,rs9272742,rs9269764,rs72844135,rs28534491,rs72492326,rs111838566,rs115032920,rs117184845,rs9272319,rs114024563,rs58937981,rs9274407,rs60112699,rs76454978,rs9271083,rs2097810,rs9656003,rs6979085,rs2844606,rs41371748,rs28383423,rs9268497,rs111678927,rs9273595,rs6926374,rs9271560,rs79192142,rs9270474,rs3094691,rs800334,rs9271526,rs34762546,rs9271644,rs111879084,rs75639337,rs2651796,rs72850021,rs34104805,rs17857342,rs9270504,rs115068492,rs9271009,rs112488096,rs9270505,rs112526259,rs114955877,rs9270050,rs2523607,rs114569257,rs116202168,rs614437,rs9391879,rs114682654,rs2524097,rs115586539,rs9273353,rs114171624,rs115714701,rs4812779,rs68176300,rs13206639,rs28409699,rs28688207,rs9270021,rs116791034,rs116070538,rs28383467,rs9270937,rs871871,rs9264594,rs17426565,rs115902733,rs114333160,rs113277075,rs111765571,rs617578,rs116432881,rs6082659,rs9273349,rs28724162,rs9272456,rs115520544,rs111304709,rs9270002,rs112981870,rs9268477,rs28383377,rs114365244,rs114399745,rs3104369,rs112074947,rs72850289,rs35168843,rs74981472,rs2639990,rs56396798,rs9273355,rs9271627,rs10234290,rs12195589,rs475419,rs9273373,rs113734026,rs4150060,rs116356575,rs9271561,rs535777,rs28391139,rs35971290,rs7785971,rs9270912,rs17422727,rs9271156,rs9270994,rs114480004,rs114488097,rs9273384,rs13193738,rs111261719,rs9272973,rs114503402,rs78202368,rs482044,rs9272355,rs115596571,rs111410428,rs11172342,rs10274756,rs9270998,rs7791138,rs41268940,rs76650283,rs115741842,rs9271609,rs12333563,rs9273479,rs113996162,rs116662199,rs115128073,rs111896154,rs751740,rs138662000,rs9272486,rs9271956,rs9271150,rs75420341,rs2283148,rs579459,rs72850285,rs7811564,rs9271079,rs9270886,rs116578233,rs74933827,rs733957,rs66919410,rs11172349,rs34763586,rs115472351,rs9273242,rs115202730,rs78166434,rs116704769,rs116210899,rs113060503,rs9272644,rs28895255,rs115534965,rs75562136,rs3187964,rs9270406,rs114684193,rs113520250,rs9270019,rs9272025,rs9269636,rs72861687,rs12312955,rs680151,rs9272347,rs9271437,rs116201620,rs28595021,rs9271607,rs114108148,rs9273227,rs34863593,rs111608017,rs28366245,rs74670163,rs7743662,rs115426926,rs112688248,rs9271106,rs9270020,rs9269661,rs73729138,rs29001652,rs11065127,rs112795139,rs13231238,rs214804,rs114939096,rs647467,rs9273014,rs115355413,rs116089928,rs9272422,rs113329671,rs115941298,rs34141382,rs3763307,rs114101952,rs9274627,rs111939443,rs58673519,rs112168044,rs116598334,rs2073824,rs78973394,rs72845703,rs9271163,rs72850273,rs115640035,rs72508455,rs9274487,rs72850250,rs116344849,rs80137464,rs78274956,rs7776297,rs9273022,rs9264586,rs76516493,rs35690683,rs9273507,rs35765065,rs9274440,rs9270898,rs35515288,rs9271012,rs9274571,rs9273330,rs28638783,rs10488510,rs10020203,rs35675330,rs574835,rs12538325,rs111232699,rs28383413,rs527210,rs36218421,rs2523599,rs111454690,rs9461776,rs76946723,rs674302,rs2522012,rs9269668,rs34965214,rs8137687,rs9274561,rs9272488,rs9270931,rs116512526,rs9271413,rs147716103,rs9271584,rs61615404,rs115612070,rs9273469,rs61161997,rs28383187,rs4644173,rs9274660,rs7078465,rs111998127,rs116004025,rs9270936,rs4279,rs728123,rs9271160,rs77122291,rs9269881,rs114473234,rs9272611,rs36097962,rs9272958,rs115831887,rs6465344,rs29001620,rs9270503,rs9270924,rs2573353,rs115329755,rs115198367,rs9271423,rs9274449,rs9269870,rs115874801,rs115016190,rs36217730,rs114855991,rs72847685,rs77869737,rs41288089,rs115127726,rs113518441,rs113389919,rs9266232,rs9274607,rs35406945,rs115147058,rs115468828,rs12531966,rs116595555,rs36233208,rs28724033,rs28697073,rs75513198,rs115736757,rs612169,rs2819881,rs11172371,rs111701877,rs9274645,rs9272445,rs9268864,rs9272843,rs1063349,rs114079206,rs9269863,rs9271052,rs9272987,rs114929610,rs72850280,rs6931332,rs9264597,rs34468823,rs28383362,rs9271503,rs9270906,rs28383424,rs9274504,rs9411473,rs9272310,rs4457201,rs115561549,rs72844251,rs115903357,rs2819878,rs115878318,rs34947241,rs7909304,rs9273261,rs115752743,rs115296161,rs3129883,rs62331300,rs2245131,rs116598986,rs114776342,rs657152,rs9273008,rs114592895,rs75924712,rs2596430,rs3851053,rs9272435,rs3094013,rs115652289,rs9272336,rs9271170,rs687621,rs116041786,rs113891305,rs117803749,rs2819942,rs36214709,rs114534389,rs66772001,rs116644729,rs9271546,rs76571178,rs9271094,rs12211942,rs724834,rs9270025,rs114846898,rs6581155,rs9272951,rs278940,rs34512594,rs9271773,rs9411488,rs615672,rs11981461,rs34811813,rs9274470,rs581107,rs28895241,rs543968,rs62514508,rs9271772,rs114964674,rs112528767,rs114027542,rs112377274,rs9274463,rs9274576,rs113950375,rs77102498,rs56075286,rs114998940,rs3135390,rs28383384,rs502771,rs28383367,rs114701055,rs9271019,rs28383358,rs45520137,rs28383400,rs9378212,rs28383351,rs9273044,rs111255686,rs9271523,rs9272661,rs9270105,rs9274634,rs1049124,rs74455114,rs9271143,rs9273040,rs77496698,rs28545281,rs114687007,rs2069502,rs9272617,rs9270976,rs9269858,rs9272434,rs28383405,rs34846487,rs73418131,rs9274207,rs112774109,rs114158220,rs116314501,rs9274298,rs113845942,rs9271075,rs115738641,rs116653075,rs9271404,rs111255518,rs10236397,rs113734598,rs113593344,rs76413308,rs9272871,rs543713,rs34650585,rs116384287,rs112021043,rs80225417,rs77867566,rs115210714,rs60147309,rs72492329,rs9270962,rs7196,rs673336,rs9272495,rs115469977,rs9271089,rs115930051,rs28732244,rs79293130,rs17203626,rs10234071,rs9270096,rs4699137,rs28621855,rs535773,rs28383410,rs115905432,rs116045857,rs9270894,rs800335,rs111919185,rs2524066,rs214759,rs66796862,rs9268493,rs112314594,rs9266244,rs12539523,rs3189152,rs35984981,rs116703487,rs9271640,rs4616004,rs114860307,rs72849282,rs115786206,rs2158192,rs28383433,rs74343539,rs112935615,rs481245,rs494242,rs28383342,rs72845719,rs78115934,rs60484807,rs115712333,rs9273757,rs114857675,rs9273032,rs62157999,rs554833,rs36007540,rs3825079,rs440446,rs28629976,rs2858870,rs28724164,rs9272458,rs9270145,rs1875124,rs72850290,rs9272363,rs10747787,rs33931110,rs72845730,rs5995458,rs116528287,rs9271171,rs114496400,rs9270935,rs28383316,rs115230713,rs113010307,rs28699237,rs2189182,rs28383347,rs9271101,rs114561288,rs9271061,rs114861449,rs9270873,rs111375871,rs9270204,rs9271159,rs28383459,rs2596495,rs114652893,rs116739472,rs76947107,rs17164315,rs78560634,rs111613081,rs115216375,rs114256520,rs502803,rs9273021,rs62331290,rs3093958,rs115195925,rs112372067,rs39744,rs9271554,rs115148421,rs115593427,rs2143495,rs13221571,rs9271098,rs17209873,rs9272411,rs77339347,rs115598423,rs2245168,rs115156923,rs9274620,rs3094605,rs112036438,rs36183131,rs9272482,rs116359373,rs114204680,rs9270236,rs114137577,rs115337342,rs114798579,rs9270363,rs114708410,rs112956379,rs674313,rs9271115,rs7802668,rs114856598,rs28383366,rs28927678,rs115002148,rs115867015,rs6000792,rs9273172,rs157585,rs6969981,rs923829,rs9272335,rs111335657,rs115628213,rs1859037,rs17211342,rs3104379,rs115420691,rs34863529,rs75861594,rs28383313,rs34878901,rs2239802,rs7797834,rs13205658,rs9273417,rs9270042,rs28361060,rs28526402,rs115680970,rs34826728,rs9271056,rs9272358,rs114292052,rs5021727,rs2789648,rs1064707,rs9274600,rs2651328,rs10488514,rs117804446,rs35007143,rs9271520,rs9269910,rs33993294,rs17203521,rs35697584,rs114302035,rs114852083,rs9273352,rs111418223,rs72850244,rs116723504,rs115937692,rs79002914,rs72852267,rs278938,rs28383460,rs115005508,rs115194307,rs72845704,rs116069890,rs9271008,rs12215261,rs9268815,rs113609047,rs17203549,rs9273427,rs116103378,rs9268476,rs887314,rs9273473,rs115080784,rs115260061,rs35762874,rs13193827,rs9273481,rs694739,rs9272955,rs10877012,rs111688526,rs532098,rs77629610,rs28724161,rs28615351,rs9271392,rs116591280,rs9273354,rs731909,rs2524060,rs113422598,rs113395735,rs9271626,rs495203,rs116230574,rs214762,rs28377194,rs6953515,rs9270015,rs114901942,rs9268496,rs67456882,rs529565,rs36202958,rs481139,rs9271213,rs9270187,rs6944591,rs6961928,rs116814953,rs9273063,rs4713555,rs28468461,rs28752481,rs115308342,rs116700547,rs74935648,rs74656013,rs10427553,rs3104393,rs660340,rs115709389,rs76202064,rs9270089,rs9271164,rs28615927,rs113496464,rs2858869,rs115238241,rs9271776,rs28732273,rs9272568,rs28383383,rs111511242,rs9969198,rs115146037,rs114960653,rs7748085,rs72850261,rs73403128,rs9271541,rs9274348,rs28383379,rs67407114,rs9274594,rs9272983,rs75175904,rs7811873,rs9269867,rs9269627,rs6972027,rs55962596,rs9273542,rs59401446,rs114195860,rs116573360,rs115615486,rs9272722,rs62405634,rs79586391,rs2573346,rs9271408,rs28383403,rs7783674,rs114700859,rs114748268,rs113208270,rs646153,rs74201448,rs28721923,rs116370429,rs61853769,rs9272807,rs2306410,rs7785095,rs9270972,rs9268829,rs2888851,rs9269853,rs77602785,rs9272467,rs114365871,rs116254096,rs116242186,rs11172335,rs74801991,rs115218431,rs2596500,rs112391576,rs9269919,rs9271645,rs116471356,rs68097662,rs535852,rs2291617,rs9269642,rs9272637,rs9270157,rs9270938,rs2819950,rs9272466,rs9270416,rs2854272,rs9273038,rs10263309,rs9271634,rs113817777,rs115149483,rs28895264,rs114816840,rs9273048,rs646984,rs9271147,rs35317449,rs116589682,rs113751852,rs9272665</t>
  </si>
  <si>
    <t>ENSG00000204366.3,ENSG00000125780.11,ENSG00000166278.10,CATG00000083531.1,ENSG00000173264.9,CATG00000105396.1,ENSG00000196735.7,CATG00000083548.1,CATG00000036591.1,ENSG00000228789.2,CATG00000073301.1,CATG00000058583.1,ENSG00000272501.1,ENSG00000204267.9,CATG00000093064.1,ENSG00000271875.1,ENSG00000228962.1,ENSG00000227939.1,ENSG00000001631.10,CATG00000088030.1,ENSG00000206337.6,ENSG00000151164.14,CATG00000083573.1,CATG00000088022.1,ENSG00000204475.5,ENSG00000204422.7,ENSG00000234745.5,CATG00000088072.1,ENSG00000227507.2,ENSG00000173457.6,CATG00000009195.1,ENSG00000204287.9,ENSG00000001629.5,ENSG00000207789.1,ENSG00000204296.7,ENSG00000240065.3,ENSG00000238184.1,ENSG00000096433.6,ENSG00000204387.8,CATG00000088075.1,CATG00000088062.1,ENSG00000204525.10,ENSG00000204301.5,ENSG00000243107.1,CATG00000004613.1,ENSG00000137310.7,ENSG00000230174.1,ENSG00000196301.3,CATG00000088019.1,ENSG00000127914.12,ENSG00000204389.8,CATG00000083562.1,ENSG00000107745.12,CATG00000009194.1,ENSG00000168071.17,ENSG00000002330.9,ENSG00000179981.9,ENSG00000229836.1,ENSG00000259846.1,ENSG00000245651.2,ENSG00000204390.8,ENSG00000255872.3,ENSG00000204542.2,ENSG00000168394.9,ENSG00000257953.1,ENSG00000228022.1,ENSG00000204264.4,CATG00000083574.1,ENSG00000255257.1,ENSG00000204421.2,ENSG00000111012.5,CATG00000088070.1,ENSG00000219797.2,ENSG00000135446.12,ENSG00000204385.6,ENSG00000196850.4,ENSG00000173153.9,ENSG00000135407.6,CATG00000096416.1,CATG00000012146.1,ENSG00000204540.6,ENSG00000241404.2,ENSG00000163694.10,CATG00000088071.1,CATG00000088018.1,ENSG00000256940.1,ENSG00000182606.10,ENSG00000107338.8,ENSG00000196126.6,ENSG00000173113.2,ENSG00000251916.1,ENSG00000130204.8,CATG00000088064.1,ENSG00000256646.3,ENSG00000204498.6,ENSG00000001630.11,ENSG00000132932.12,ENSG00000204394.8,ENSG00000206344.6,ENSG00000168477.13,ENSG00000204520.8,CATG00000084157.1,ENSG00000232810.3,ENSG00000238284.1,CATG00000083579.1,ENSG00000071073.8,ENSG00000254870.1,ENSG00000204308.6,ENSG00000213719.4,CATG00000108357.1,CATG00000083484.1,CATG00000083575.1,ENSG00000250641.1,ENSG00000129295.4,CATG00000089498.1,ENSG00000225867.1,ENSG00000204539.3,CATG00000083541.1,ENSG00000180011.6,ENSG00000204261.4,ENSG00000204310.6,ENSG00000179344.12,ENSG00000237080.1,ENSG00000204531.11,ENSG00000257921.1,ENSG00000201680.1,ENSG00000257086.1,ENSG00000235663.1,ENSG00000224557.3,ENSG00000214894.2,ENSG00000204516.5,ENSG00000204356.7,CATG00000088077.1,ENSG00000221267.1,ENSG00000189129.9,CATG00000002582.1,ENSG00000204388.5,CATG00000009192.1,ENSG00000138303.13,CATG00000009193.1,CATG00000088014.1,ENSG00000188693.7,CATG00000083577.1,ENSG00000245384.1,ENSG00000124191.13,ENSG00000122359.13,ENSG00000204351.7,CATG00000059499.1,ENSG00000204392.6,ENSG00000130203.5,CATG00000088065.1,CATG00000105394.1,ENSG00000228432.1,ENSG00000204371.7,ENSG00000175215.5,ENSG00000244355.3,ENSG00000240720.3,ENSG00000149782.7,ENSG00000255152.4,ENSG00000204536.9,ENSG00000204386.6,ENSG00000122970.11,CATG00000083570.1,CATG00000083485.1,CATG00000072877.1,ENSG00000135439.7,ENSG00000106588.6,ENSG00000110651.7,ENSG00000204420.4,ENSG00000135452.5,ENSG00000204482.6,CATG00000093058.1,CATG00000088073.1,CATG00000054072.1,ENSG00000204469.8,ENSG00000204396.6,CATG00000088063.1,CATG00000088039.1,ENSG00000162302.8,ENSG00000267282.1,CATG00000096426.1,CATG00000088069.1,ENSG00000271581.1,ENSG00000185774.10,ENSG00000243649.4,ENSG00000244255.1,ENSG00000236935.1,ENSG00000138764.9,ENSG00000198502.5,ENSG00000229391.3,CATG00000005802.1,ENSG00000127989.9,ENSG00000204852.11,ENSG00000037897.12,ENSG00000198563.9,ENSG00000221988.8,ENSG00000126432.9,ENSG00000204463.8,ENSG00000201823.1,ENSG00000248242.1,ENSG00000123427.11,CATG00000054071.1,CATG00000053427.1,ENSG00000213760.6,CATG00000009186.1,CATG00000083580.1,ENSG00000225914.1,ENSG00000204410.10,ENSG00000204424.8,CATG00000083581.1,ENSG00000261272.1,ENSG00000223534.1,ENSG00000232629.4,ENSG00000123297.12,ENSG00000258388.3,ENSG00000175164.9</t>
  </si>
  <si>
    <t>22952805,22936702,19165924,24094242,22837380</t>
  </si>
  <si>
    <t>Serum alkaline phosphatase levels,Sarcoidosis</t>
  </si>
  <si>
    <t>DOID:114</t>
  </si>
  <si>
    <t>heart disease</t>
  </si>
  <si>
    <t>A cardiovascular system disease that involves the heart.</t>
  </si>
  <si>
    <t>rs9357923,rs11717371,rs8140508,rs7014862,rs1171659,rs1554495,rs79701990,rs3192920,rs12587531,rs4734695,rs2439460,rs2050265,rs3817512,rs41275472,rs9475719,rs1387023,rs11570734,rs2219271,rs75424755,rs9323835,rs12110161,rs9926458,rs4821741,rs1801131,rs9357927,rs57997528,rs10859469,rs34661150,rs1904071,rs9907142,rs7193783,rs4712138,rs2999853,rs2211595,rs74254215,rs12317778,rs11121828,rs1982514,rs4413045,rs6688187,rs7952734,rs4846055,rs1978782,rs17471230,rs1568641,rs77151210,rs72640257,rs12675441,rs6019224,rs1660330,rs1788189,rs62346588,rs10134036,rs41275458,rs4821742,rs882235,rs12567158,rs7962863,rs74030463,rs1889293,rs930854,rs2241418,rs8056889,rs11710541,rs62440423,rs8064029,rs2456779,rs1651672,rs3739667,rs4319993,rs9879972,rs9847365,rs2252801,rs55788159,rs3766747,rs12782593,rs13097792,rs2071562,rs76780164,rs73305012,rs1660323,rs72640249,rs17123764,rs12775061,rs11671345,rs2417893,rs56221660,rs6511,rs10504330,rs2277844,rs9396228,rs3757454,rs4846047,rs1788206,rs1660351,rs77702272,rs3790806,rs1866788,rs3753587,rs12436828,rs10779765,rs35269875,rs10866506,rs117017205,rs1287662,rs2660241,rs11169097,rs79095992,rs1788203,rs76894322,rs71308122,rs12444281,rs9382654,rs2642404,rs3003150,rs10887897,rs9514002,rs237237,rs12314795,rs74030461,rs1057139,rs532276,rs11709201,rs116463782,rs77056500,rs13432961,rs12811324,rs12446456,rs75370545,rs80041173,rs2514712,rs17123943,rs35346328,rs58565739,rs1360923,rs10260765,rs56053740,rs11559040,rs6665802,rs12316284,rs13092743,rs2073359,rs16927446,rs16851566,rs13229262,rs2075538,rs28687366,rs2236796,rs12446987,rs73263176,rs6564792,rs654454,rs7954994,rs76862171,rs55690736,rs897056,rs4743193,rs2076112,rs12888933,rs3815832,rs4899956,rs3818762,rs60613973,rs6942533,rs17421511,rs9382659,rs55994631,rs241327,rs76367598,rs10137225,rs2279573,rs6541003,rs7264227,rs2363571,rs56196587,rs62499138,rs2439467,rs612012,rs17123865,rs2453648,rs16903421,rs1884284,rs3817502,rs1171624,rs17008885,rs79797486,rs2074191,rs3020182,rs73232516,rs3133820,rs73232527,rs56190030,rs56001051,rs74087188,rs74089182,rs10919811,rs3753581,rs7186142,rs2737680,rs1788208,rs10859470,rs74089566,rs59333700,rs12311839,rs2248768,rs1732513,rs1876359,rs2270525,rs13276036,rs73440953,rs12885528,rs1045902,rs55738118,rs7533315,rs6696752,rs8074471,rs3859159,rs79594969,rs55851065,rs491158,rs55644634,rs113980419,rs2821328,rs55860152,rs55800247,rs2151654,rs7191123,rs4848612,rs12451604,rs62065237,rs12543038,rs9382652,rs58604229,rs4374456,rs1395602,rs76524938,rs77978428,rs57640930,rs3763747,rs60460061,rs11720847,rs74089564,rs59261129,rs10909927,rs2070588,rs986056,rs10864536,rs16903453,rs2267375,rs1692006,rs2076003,rs116729791,rs10864542,rs10909924,rs62345012,rs1469530,rs17790471,rs198358,rs2816974,rs6926648,rs12561919,rs10260781,rs1023252,rs3918346,rs4846045,rs9805063,rs3823653,rs79448237,rs114869348,rs12564002,rs5750542,rs67254673,rs2821324,rs61059406,rs34017585,rs1660331,rs12665886,rs2816976,rs6699270,rs17367504,rs9518654,rs6807275,rs74087113,rs9532147,rs72638693,rs2401745,rs6580721,rs3817510,rs78139770,rs72879282,rs12465780,rs57342206,rs10442593,rs2900463,rs6784924,rs1045643,rs6019222,rs3807502,rs12452060,rs35373258,rs13133465,rs10141094,rs9950762,rs1561031,rs35464336,rs6802240,rs12119092,rs116648597,rs4243685,rs2254883,rs4845882,rs72638684,rs16903460,rs12734973,rs6426523,rs34137362,rs4846043,rs6541005,rs36124282,rs11251366,rs75611454,rs2500287,rs13000080,rs79634386,rs59615696,rs2278068,rs34520640,rs16966811,rs2001584,rs9865242,rs1360921,rs13097015,rs76441715,rs11121829,rs6879505,rs773765,rs11114086,rs1885335,rs9370543,rs4577304,rs7155535,rs76208802,rs12735869,rs36017808,rs76441253,rs1788166,rs9475724,rs7552330,rs768450,rs16825387,rs2004445,rs7977389,rs16927536,rs17033257,rs2980544,rs4846056,rs72640244,rs1061407,rs12449671,rs2274976,rs9923349,rs16903375,rs34894424,rs11114084,rs1885333,rs1660347,rs55738737,rs3825251,rs3827528,rs1021494,rs12409345,rs2453658,rs12135232,rs17037390,rs12086132,rs10278459,rs4848100,rs17799604,rs9532152,rs17421560,rs3760522,rs77646163,rs581091,rs34710782,rs1692004,rs7069876,rs4569075,rs12887895,rs10101808,rs198393,rs1991612,rs11628545,rs1018903,rs2453639,rs13426947,rs3850110,rs3757455,rs12781344,rs10484858,rs11169143,rs34869535,rs12310510,rs953728,rs2074288,rs1503283,rs4732977,rs34363861,rs2288631,rs73516526,rs1902330,rs491060,rs12109880,rs289726,rs1660333,rs16903389,rs62440425,rs9370542,rs2821332,rs1788167,rs77272377,rs59772940,rs1171647,rs35709229,rs11587925,rs1171623,rs8053790,rs72485487,rs10150833,rs1610232,rs3817505,rs198397,rs7610682,rs114941496,rs13306561,rs2072595,rs1537516,rs4948351,rs11708243,rs1962901,rs2075467,rs7975599,rs3116466,rs1864491,rs6095140,rs56919624,rs55857306,rs11169082,rs4846048,rs1672866,rs942166,rs10504327,rs2076002,rs198389,rs10749165,rs9870568,rs73073559,rs10909923,rs4641552,rs17188032,rs9671813,rs6541001,rs7560520,rs16966784,rs9826308,rs74748960,rs776978,rs10506287,rs4375,rs11846241,rs72633273,rs77213183,rs2267374,rs485469,rs241300,rs17435904,rs241301,rs7144459,rs12449502,rs79252675,rs17260373,rs9349831,rs8060757,rs3850392,rs6711164,rs79804418,rs12566905,rs9619724,rs72638682,rs4684188,rs77422452,rs13306556,rs7336538,rs10174588,rs12590101,rs11169101,rs12200301,rs10168266,rs12299513,rs16966802,rs10132019,rs1956407,rs6438118,rs2005195,rs1053329,rs9566295,rs7715916,rs3024877,rs28945075,rs58112913,rs4821764,rs4650049,rs2288630,rs1902329,rs8079715,rs1732518,rs11646986,rs12109756,rs289727,rs13215373,rs7021760,rs4846041,rs56689214,rs10151291,rs8048701,rs45608437,rs57291131,rs3747613,rs13098326,rs80047849,rs3817506,rs1008934,rs1470906,rs9382655,rs1788193,rs7953412,rs2919471,rs1014309,rs41275456,rs541560,rs2066470,rs16903423,rs11169140,rs1881692,rs12109453,rs3780449,rs12315224,rs10139108,rs10456736,rs11159874,rs7956181,rs2302061,rs113903668,rs1360922,rs17350396,rs1629834,rs1525744,rs6680385,rs61130271,rs6772799,rs4845875,rs535107,rs35983202,rs58278271,rs34771866,rs2455143,rs7643659,rs7092725,rs12879875,rs61512987,rs12888343,rs12443565,rs77543511,rs7131915,rs12782196,rs1344746,rs1171648,rs473334,rs9669254,rs4904466,rs7968302,rs73944225,rs3739664,rs45504202,rs3739665,rs74252704,rs2076116,rs12674990,rs73031110,rs4953900,rs1651670,rs57289287,rs10189791,rs198391,rs7973389,rs7747060,rs12435504,rs1788190,rs2170454,rs3016273,rs2278069,rs5745696,rs79253174,rs13068576,rs7220419,rs7605115,rs55686423,rs6558125,rs3133824,rs7999789,rs74089573,rs35913906,rs72640208,rs79837136,rs55728339,rs2111902,rs17037429,rs78809924,rs1537514,rs4941883,rs6887831,rs2267372,rs12588081,rs13070935,rs13432787,rs45449597,rs11006679,rs75682641,rs10156341,rs2075539,rs7200819,rs7334221,rs12453358,rs75806933,rs2249156,rs10438200,rs2242206,rs6037767,rs530471,rs2260033,rs55890341,rs17555326,rs9879969,rs12313354,rs12320556,rs17477703,rs17123919,rs2175013,rs6575018,rs76611986,rs10818669,rs72640221,rs4820324,rs697559,rs237231,rs55678414,rs3024886,rs61773952,rs72879285,rs9475722,rs3817508,rs607901,rs79322156,rs13197391,rs2076004,rs237230,rs17037434,rs4563,rs3813749,rs2066462,rs1171651,rs1994798,rs2453647,rs12453338,rs2251666,rs2605486,rs16851616,rs36106493,rs6745277,rs2500275,rs11036006,rs111628830,rs3737967,rs7557285,rs17671808,rs237241,rs67588787,rs564490,rs900173,rs13194688,rs6931573,rs3828110,rs7975840,rs10131709,rs17367629,rs10864539,rs4682441,rs576420,rs8074029,rs75509665,rs10171459,rs12123964,rs6459166,rs4481419,rs114183579,rs9382653,rs10494808,rs72638700,rs10779764,rs11136613,rs1474853,rs7336857,rs71454754,rs12406667,rs1788169,rs761667,rs10873393,rs198408,rs663649,rs2453661,rs56313628,rs2401746,rs72640267,rs73455797,rs4045193,rs7537765,rs41275478,rs115679400,rs34748907,rs3817459,rs67536015,rs11914181,rs2427628,rs4732972,rs77991818,rs78176773,rs4743186,rs74252500,rs10909926,rs71308123,rs34775529,rs10207625,rs11949708,rs2303905,rs2248767,rs73516521,rs7994309,rs10866507,rs71560477,rs12565990,rs3887728,rs57916875,rs12672294,rs10503283,rs4899957,rs12566775,rs503040,rs1864492,rs237240,rs9475723,rs80225482,rs59911871,rs12156225,rs171324,rs10799493,rs13267247,rs3817509,rs2272803,rs9576429,rs941666,rs870465,rs12541239,rs7796754,rs4732694,rs72784785,rs115848978,rs62344983,rs2500288,rs1171625,rs75070324,rs72638683,rs1353224,rs2087284,rs1660338,rs41272007,rs3753588,rs1144915,rs4964281,rs7928,rs62345009,rs76936461,rs12281103,rs78150843,rs6784477,rs12229954,rs241298,rs12314878,rs56320674,rs7249204,rs626601,rs12076818,rs12567136,rs41275488,rs2282193,rs17700296,rs17205332,rs3807501,rs3185547,rs2453624,rs6745651,rs4904463,rs13100788,rs17376286,rs9934930,rs1387024,rs62065238,rs12027637,rs4846054,rs6041386,rs4596117,rs607084,rs6009550,rs4846039,rs7141251,rs7970241,rs62499139,rs17037396,rs56934436,rs11121827,rs2453640,rs59960493,rs1884285,rs55814225,rs10861974,rs9911983,rs12430941,rs79811212,rs9475721,rs12589789,rs4712137,rs11774310,rs6720125,rs12288037,rs577476,rs72640243,rs6019225,rs60892841,rs7962645,rs55929441,rs10777499,rs74086906,rs113300376,rs78540874,rs2734741,rs79480464,rs1287668,rs12896101,rs34450250,rs74030462,rs7850360,rs12449556,rs17037432,rs7979262,rs76305249,rs7600966,rs12768280,rs7652504,rs5063,rs112650347,rs10147817,rs75102168,rs4140412,rs2878532,rs73028849,rs11169076,rs6780406,rs6710726,rs2067543,rs7732548,rs3739666,rs7336735,rs56743994,rs2248967,rs2105311,rs11837639,rs3943753,rs9382645,rs17188193,rs1660332,rs75278574,rs3737965,rs35959442,rs4548803,rs241328,rs1613453,rs41275462,rs6701960,rs3918347,rs62440424,rs1544804,rs80262789,rs1558118,rs112175401,rs1027347,rs34713464,rs12121543,rs75343838,rs6572981,rs12459507,rs4141486,rs60036739,rs585117,rs58260461,rs12208751,rs16888055,rs6670328,rs3850391,rs60415769,rs1488591,rs79791192,rs4307881,rs2016755,rs11121832,rs12446476,rs35434588,rs7772239,rs2249172,rs10864543,rs114951726,rs2816975,rs2075466,rs6808249,rs74030464,rs62036118,rs56737983,rs7706484,rs1013794,rs7994611,rs13271747,rs2303907,rs78599084,rs632793,rs7953911,rs6426525,rs9370544,rs13106448,rs1660345,rs16966660,rs62043054,rs4784754,rs7557055,rs2047249,rs114261093,rs2164357,rs11774749,rs1660344,rs4507756,rs17123922,rs1660328,rs13209548,rs611011,rs35402335,rs16927566,rs116901253,rs4351615,rs72638696,rs17037427,rs72640247,rs41275484,rs34980140,rs1073835,rs56153133,rs2860518,rs10039772,rs2235344,rs2816973,rs741769,rs55685198,rs4846052,rs3133830,rs12926178,rs4608623,rs7851,rs4073998,rs7538516,rs6667720,rs13266065,rs2401750,rs6703535,rs17771215,rs6541007,rs10954312,rs72640262,rs1547990,rs6541000,rs2071615,rs16852385,rs7848919,rs6662190,rs7145375,rs17155447,rs57997300,rs1021495,rs7141448,rs72640252,rs11169118,rs61757273,rs12102426,rs7759479,rs77494764,rs12885870,rs6999653,rs12588400,rs10787530,rs3807503,rs6931836,rs36029635,rs72666302,rs10185579,rs62465654,rs6659541,rs776973,rs2036699,rs57017859,rs10859471,rs1993398,rs10504329,rs9357924,rs12880017,rs1651671,rs2151655,rs10919810,rs1660334,rs1001191,rs10985441,rs67673852,rs198401,rs2971676,rs62036114,rs78463393,rs60005551,rs1018342,rs4821743,rs16824089,rs7517281,rs9370541,rs10887904,rs3753582,rs75747410,rs72640206,rs78940269,rs11169069,rs930855,rs960006,rs17123927,rs971500,rs12462556,rs11949756,rs1788194,rs758741,rs75515167,rs35039025,rs41275500,rs10131962,rs11861487,rs1016348,rs3820192,rs13066,rs11688324,rs7149951,rs3107649,rs2818941,rs11967796,rs78889730,rs41307759,rs198399,rs8056320,rs6744529,rs78413710,rs2660246,rs9689355,rs17136670,rs12201550,rs13306553,rs6438117,rs643227,rs11777777,rs36103420,rs9314540,rs11159863,rs59405120,rs6697244,rs4783968,rs189359,rs79674615,rs2236797,rs4682440,rs1474298,rs12449683,rs9548172,rs13122262,rs2249150,rs2453657,rs7688,rs17629719,rs12672301,rs740406,rs12665957,rs9932706,rs9382656,rs12672400,rs11586659,rs61773953,rs950388,rs13194995,rs10504328,rs17037388,rs74730551,rs11169081,rs9518684,rs2399443,rs11833411,rs4650051,rs28489684,rs3737966,rs2919469,rs17037435,rs2267373,rs6114758,rs9323834,rs10864540,rs12567387,rs794349,rs114046696,rs17137286,rs9367689,rs1001311,rs6699881,rs8626,rs66761271,rs1171652,rs4715635,rs116067265,rs12313353,rs62344976,rs76026292,rs12564593,rs2235264,rs2073305,rs62440459,rs2453636,rs12307828,rs9935080,rs17037397,rs7605923,rs1827983,rs773766,rs4262828,rs72633272,rs8064024,rs1616833,rs55867221,rs4846040,rs991108,rs4714557,rs72640253,rs1984961,rs17631487,rs12110267,rs114540413,rs8048709,rs9987403,rs3733995,rs2023799,rs3016271,rs17710648,rs7587072,rs1014310,rs35827726,rs450988,rs57191490,rs1982515,rs77079970,rs1660346,rs7611235,rs17037425,rs2413508,rs2919470,rs6694594,rs9668327,rs10807515,rs12134663,rs12404124,rs6766388,rs115886388,rs12541167,rs61776071,rs11688332,rs3010372,rs198392,rs60305738,rs7956089,rs11751914,rs3890795,rs1684580,rs17150186,rs75445545,rs73305085,rs34185367,rs12452669,rs198406,rs1434929,rs11114087,rs550833,rs12299505,rs73305008,rs515064,rs12734761,rs11804896,rs2063101,rs7137976,rs9987239,rs9315543,rs9383055,rs72640258,rs11159862,rs9610915,rs61469842,rs17041074,rs4539457,rs12132479,rs17260338,rs1317131,rs2076001,rs4904464,rs6500635,rs7514868,rs72647467,rs2074287,rs17123808,rs12451825,rs7537955,rs237232,rs11865307,rs9367690,rs1171622,rs72640251,rs117232801,rs2639743,rs198396,rs2427626,rs61252075,rs1537515,rs2023361,rs9938805,rs2999851,rs4820323,rs11893432,rs2083499,rs9879005,rs79198333,rs10234302,rs1476413,rs10150510,rs773764,rs3020183,rs116194635,rs1021493,rs1152383,rs117904167,rs3753584,rs7553194,rs113238975,rs9576428,rs3817507,rs17426189,rs12550455,rs12682641,rs4820325,rs6438122,rs3737964,rs41272005,rs1788204,rs2303305,rs12885389,rs1788188,rs11959397,rs8060576,rs16967000,rs62065180,rs7086087,rs7301209,rs2120720,rs7963954,rs12303310,rs8016561,rs16966801,rs35584250,rs12589481,rs2453662,rs71491108,rs2043091,rs10175819,rs13906,rs80235743,rs3780450,rs2230862,rs17033245,rs1660329,rs73440927,rs10510437,rs1171650,rs12453151,rs6095141,rs17124903,rs876889,rs1864490,rs1961338,rs10144956,rs7299609,rs4734693,rs2180395,rs62501762,rs79523207,rs2500284,rs12407909,rs72640210,rs6539461,rs56260590,rs2971675,rs73028848,rs115988431,rs6540999,rs933738,rs56676141,rs10875968,rs1660324,rs6697335,rs36064771,rs1660353,rs12667956,rs11087032,rs10978,rs78093896,rs6708783,rs16852030,rs116422234,rs34947405,rs4846049,rs2276545,rs7296281,rs4584654,rs9879149,rs57500214,rs16829948,rs3813750,rs12767853,rs17037452,rs9396226,rs12451652,rs909065,rs7153153,rs1474854,rs72638698,rs7336728,rs2066471,rs6019219,rs2144405,rs34289949,rs11805138,rs74952881,rs114083374,rs12543107,rs16966713,rs9382658,rs1138873,rs13137904,rs16903464,rs2861348,rs55824063,rs7529757,rs2207504,rs6438119,rs11830696,rs1660348,rs16903434,rs78185572,rs2439466,rs12451429,rs2439458,rs72820985,rs4711703,rs1884286,rs11718893,rs6687229,rs52824916,rs78616783,rs73031103,rs73279473,rs5745774,rs77468976,rs1892335,rs74089570,rs35093358,rs16903428,rs11114085,rs3821236,rs2453645,rs12321819,rs17471105,rs6466343,rs2455144,rs73028853,rs4333413,rs17124909,rs2128160,rs73919909,rs11595982,rs9874219,rs11874398,rs77594933,rs55967531,rs1049986,rs76453764,rs2184227,rs4265742,rs71308118,rs17124889,rs2071602,rs987860,rs57038990,rs10903809,rs1012874,rs1057144,rs2303904,rs6669371,rs2453641,rs4073181,rs114191962,rs7630681,rs1660349,rs1171646,rs7827900,rs59375726,rs16927448,rs77072136,rs80071141,rs11169065,rs237238,rs4732691,rs8072475,rs113890666,rs1788168,rs912118,rs56251701,rs6719360,rs534337,rs1889292,rs2033417,rs1466872</t>
  </si>
  <si>
    <t>ENSG00000214513.3,ENSG00000106541.7,ENSG00000154783.6,ENSG00000163013.7,ENSG00000147894.10,ENSG00000187778.9,CATG00000088586.1,ENSG00000158683.3,ENSG00000067836.8,ENSG00000164930.7,CATG00000049001.1,ENSG00000196132.7,ENSG00000112576.8,CATG00000011902.1,CATG00000066957.1,CATG00000038215.1,ENSG00000199347.1,CATG00000026034.1,ENSG00000140623.9,ENSG00000135436.4,ENSG00000212657.1,ENSG00000010818.4,CATG00000091886.1,CATG00000046958.1,CATG00000050032.1,ENSG00000140632.12,ENSG00000108417.3,ENSG00000116761.7,ENSG00000104450.8,CATG00000111122.1,CATG00000092863.1,ENSG00000127946.12,ENSG00000221378.1,ENSG00000088876.7,ENSG00000242349.1,ENSG00000138378.13,ENSG00000120937.8,CATG00000063833.1,CATG00000031370.1,ENSG00000136732.10,ENSG00000135632.7,ENSG00000125775.10,CATG00000011898.1,CATG00000104631.1,ENSG00000234859.1,ENSG00000157087.12,ENSG00000100722.14,CATG00000016004.1,ENSG00000159111.8,CATG00000049000.1,ENSG00000165521.11,CATG00000038371.1,ENSG00000131737.5,CATG00000102088.1,ENSG00000161791.9,ENSG00000116685.11,ENSG00000235281.1,CATG00000070462.1,CATG00000010841.1,CATG00000027999.1,ENSG00000180190.7,ENSG00000166509.6,ENSG00000254318.1,CATG00000103360.1,ENSG00000226965.1,CATG00000016802.1,CATG00000103361.1,CATG00000053456.1,CATG00000021813.1,ENSG00000094796.4,ENSG00000185149.5,ENSG00000207215.1,ENSG00000136928.4,ENSG00000143248.8,ENSG00000011021.17,ENSG00000131381.8,CATG00000038372.1,ENSG00000131368.3,ENSG00000130881.9,ENSG00000247570.2,ENSG00000247081.3,CATG00000073878.1,ENSG00000148948.3,ENSG00000231185.2,CATG00000103496.1,CATG00000102694.1,ENSG00000181355.16,CATG00000098378.1,CATG00000019410.1,ENSG00000177463.11,CATG00000046013.1,ENSG00000162490.6,ENSG00000139644.8,CATG00000052325.1,ENSG00000197079.4,ENSG00000126337.9,ENSG00000198363.11,CATG00000000370.1,CATG00000021472.1,ENSG00000226142.2,ENSG00000019991.11,ENSG00000165449.7,CATG00000052264.1,ENSG00000215800.2,ENSG00000143228.8,CATG00000021464.1,CATG00000097457.1,CATG00000083854.1,ENSG00000189120.3,ENSG00000156509.9,CATG00000028478.1,ENSG00000118900.10,ENSG00000177000.6,ENSG00000135624.11,ENSG00000072110.9,ENSG00000101605.8,ENSG00000175206.6,ENSG00000249345.2,ENSG00000108759.3,CATG00000059257.1,ENSG00000206531.6,CATG00000014422.1,CATG00000008866.1,ENSG00000232995.3,ENSG00000151322.14,ENSG00000128585.13,ENSG00000253632.1,CATG00000018299.1,CATG00000105110.1,ENSG00000198792.8,ENSG00000118898.11,ENSG00000095383.15,CATG00000091882.1,ENSG00000168502.13,CATG00000044101.1,ENSG00000075420.8,ENSG00000116833.9,ENSG00000151914.13,ENSG00000065000.11,CATG00000026361.1,ENSG00000152495.6,ENSG00000092068.14,ENSG00000006025.7,ENSG00000207342.1,ENSG00000157554.14,CATG00000019874.1,CATG00000038373.1,CATG00000029959.1,CATG00000050049.1,ENSG00000034677.7,ENSG00000112339.10,ENSG00000254244.1,ENSG00000185022.7,ENSG00000260733.1,ENSG00000006059.3,ENSG00000225733.1,ENSG00000234684.2,ENSG00000186860.3,CATG00000031387.1,CATG00000061359.1,CATG00000049637.1,ENSG00000131738.5,CATG00000062141.1,CATG00000065637.1,ENSG00000260896.1,ENSG00000171403.5,ENSG00000217825.2,CATG00000063834.1,ENSG00000243319.3,CATG00000097458.1,ENSG00000147669.6,CATG00000059234.1,ENSG00000256599.1,CATG00000033105.1,ENSG00000104897.5,ENSG00000141294.5,ENSG00000099204.14,CATG00000105112.1,ENSG00000102466.11,CATG00000095248.1,ENSG00000110844.9,ENSG00000104885.13,CATG00000092678.1,CATG00000028000.1,ENSG00000106633.11,CATG00000098379.1,ENSG00000038382.13,CATG00000102471.1,ENSG00000184381.14,ENSG00000166446.10,ENSG00000083444.12,ENSG00000163606.6,ENSG00000164946.15,CATG00000106332.1,ENSG00000135617.3,ENSG00000104886.5,ENSG00000245498.2,ENSG00000242992.2,ENSG00000152463.10,ENSG00000242770.2,ENSG00000215910.3,ENSG00000140853.11,ENSG00000201801.1,ENSG00000183117.13,ENSG00000257243.1,ENSG00000178445.8,ENSG00000110887.3,ENSG00000267795.1,ENSG00000186153.12,ENSG00000232046.2,ENSG00000120458.5,ENSG00000257252.1,ENSG00000165533.14,ENSG00000177182.6,ENSG00000164929.12,ENSG00000141295.9,ENSG00000135519.6,ENSG00000202310.1</t>
  </si>
  <si>
    <t>pha003087,pha003038,pha003101,pha003086,pha003008,21041692,pha003099,pha003018,20921969,pha003016,17903296,pha003037,pha003093,pha003034,21273288,pha003090,pha003017,pha003012,pha003036</t>
  </si>
  <si>
    <t>Basophils,Sodium levels,Bone mass and geometry,Atrioventricular conduction,Erythrocyte counts,Elbow pain,Antipsychotic-induced QTc interval prolongation,Tunica Media,Body Fat Distribution,Body Composition,Natriuretic peptide levels,Potassium levels</t>
  </si>
  <si>
    <t>DOID:11476</t>
  </si>
  <si>
    <t>osteoporosis</t>
  </si>
  <si>
    <t>A bone resorption disease characterized by decreased density of normally mineralized bone which results_in the thinning of bone tissue and decreased mechanical strength.</t>
  </si>
  <si>
    <t>rs7603340,rs62391531,rs6592738,rs2151145,rs11898505,rs4534770,rs7359336,rs720574,rs10217747,rs4071559,rs13070989,rs35142762,rs10899469,rs1046089,rs10872311,rs9375439,rs2580761,rs10955514,rs9482757,rs1856057,rs6429433,rs116411612,rs10441737,rs12223732,rs2720194,rs8025528,rs7950873,rs3739095,rs12213673,rs7627864,rs9388486,rs353478,rs2276340,rs10899394,rs11727498,rs35864840,rs11820828,rs79504461,rs222040,rs2474680,rs11573830,rs6715332,rs174592,rs3101338,rs11957950,rs881361,rs7763994,rs10832602,rs7141087,rs2624826,rs13003218,rs10832676,rs812246,rs7249983,rs2013628,rs28870477,rs3822837,rs10846773,rs2125513,rs16942918,rs1776131,rs1485483,rs35163846,rs10899482,rs9391254,rs72886381,rs4855885,rs174541,rs66986939,rs174580,rs10793299,rs7632756,rs1558901,rs17355013,rs12219280,rs705120,rs1361262,rs10899470,rs11639888,rs1647276,rs34749881,rs1849312,rs758130,rs12997252,rs2303100,rs6762477,rs2980618,rs1275537,rs285569,rs12200641,rs251843,rs11237489,rs6502047,rs7817733,rs174377,rs35804055,rs3733631,rs17165056,rs780117,rs3734626,rs6709184,rs2153157,rs7322160,rs33998546,rs13064784,rs9903371,rs1275522,rs10485124,rs6510346,rs10769938,rs7162771,rs12543246,rs4339479,rs67674204,rs9646785,rs952594,rs10769939,rs1275530,rs5028348,rs13188450,rs2269951,rs2271085,rs7165396,rs10447112,rs6858218,rs9438979,rs10732691,rs72943018,rs9866309,rs2195116,rs1482064,rs7180766,rs1776180,rs4355857,rs759945,rs71586101,rs77182452,rs853961,rs17836512,rs17606672,rs1627507,rs28492932,rs2962842,rs117362904,rs246173,rs784286,rs8037574,rs12608825,rs10497378,rs77915681,rs12278476,rs1190613,rs704791,rs3870339,rs10452032,rs7947350,rs941793,rs2980622,rs13004273,rs9586,rs17539875,rs10194076,rs316606,rs4757138,rs2529927,rs3756761,rs12190135,rs34040639,rs7517921,rs76110409,rs13345542,rs1999806,rs1981623,rs72861756,rs11237490,rs1635512,rs900146,rs2384687,rs3851226,rs10955505,rs114142124,rs17034017,rs6496570,rs403667,rs1190609,rs77473999,rs1019814,rs4237661,rs1538956,rs12309999,rs174381,rs10459592,rs1401421,rs2668778,rs3176174,rs12192147,rs6659180,rs1384025,rs28653564,rs80135404,rs10980926,rs3733134,rs77585392,rs3734168,rs299173,rs4969479,rs34403909,rs6535473,rs79316275,rs183686,rs2800708,rs2288547,rs1099800,rs2272417,rs2926269,rs480578,rs2220189,rs12217489,rs174533,rs2926271,rs56355754,rs13391837,rs102275,rs4823877,rs11071035,rs79104182,rs59953491,rs881337,rs11998710,rs2955102,rs28441247,rs4906172,rs1776178,rs7217491,rs174554,rs4447141,rs28757202,rs17678681,rs2926220,rs7129556,rs1535,rs2178403,rs950874,rs236167,rs910865,rs1647284,rs4857866,rs7939352,rs17803620,rs3020348,rs2507838,rs12519732,rs801604,rs1393928,rs7227401,rs11099600,rs17756732,rs35947214,rs12925429,rs12203741,rs4318902,rs1502317,rs4855845,rs6714164,rs12043501,rs174570,rs114950575,rs801634,rs10184273,rs1617832,rs2168812,rs57824597,rs10876286,rs2720462,rs4256980,rs2057391,rs2450133,rs2152876,rs2246900,rs7189510,rs73014997,rs11126932,rs6809879,rs113680823,rs10927078,rs2856238,rs12099559,rs13064692,rs77875554,rs2526701,rs2946002,rs509360,rs174562,rs2256464,rs2277339,rs1395342,rs868891,rs4414011,rs2668760,rs11070328,rs1023938,rs4945261,rs12679822,rs116954430,rs9864034,rs10835638,rs7254758,rs564598,rs117030934,rs2980615,rs41313908,rs757647,rs9867582,rs174577,rs981823,rs11597615,rs6785535,rs3020305,rs801592,rs2326387,rs12505955,rs2511178,rs7226922,rs2959103,rs12053109,rs9868316,rs11573885,rs4835777,rs7586601,rs7743432,rs10955915,rs35617922,rs12909792,rs17171818,rs11684134,rs244415,rs1138465,rs11170112,rs6484479,rs10927050,rs2982556,rs33659,rs57552134,rs1380096,rs6889807,rs34817706,rs4693088,rs4877149,rs11709066,rs35531186,rs8067668,rs868217,rs246179,rs10899458,rs157878,rs35437840,rs2028106,rs10899478,rs3824865,rs174536,rs11042022,rs3775971,rs10817185,rs498787,rs17752006,rs7626445,rs498226,rs7998592,rs11022743,rs35228972,rs6808044,rs575242,rs9860360,rs11720705,rs740077,rs61291058,rs12915285,rs7164211,rs6480949,rs1134591,rs117876865,rs4979005,rs8395,rs1385600,rs11075732,rs2980623,rs2307449,rs4463269,rs10412726,rs4870035,rs6938763,rs7941617,rs1899,rs7105835,rs11003045,rs6779394,rs705121,rs10899475,rs12215049,rs3759811,rs13177576,rs34330182,rs9388489,rs7095538,rs3212,rs7665103,rs75586568,rs55954117,rs2982554,rs1025563,rs55820833,rs11003040,rs12968552,rs34800284,rs10846771,rs565602,rs10420693,rs920188,rs7548892,rs2926217,rs2248407,rs62020354,rs2856268,rs1260345,rs2244508,rs947841,rs1132639,rs11635269,rs3825800,rs10018741,rs1635511,rs316611,rs11334,rs6798749,rs11075030,rs1551562,rs7165914,rs4665959,rs2497381,rs17512166,rs236114,rs11675221,rs24356,rs1384026,rs3204953,rs11714052,rs7167930,rs7577763,rs11003049,rs545608,rs2279658,rs2238303,rs1947631,rs2585,rs2510044,rs9398808,rs2926270,rs6729847,rs28477406,rs7637711,rs72630911,rs10457487,rs484495,rs17730589,rs9846123,rs62050037,rs76458297,rs1364063,rs10743134,rs2926247,rs59357103,rs8006389,rs531692,rs6844460,rs56139069,rs1647265,rs314263,rs9848239,rs55730206,rs1531298,rs4756858,rs4857837,rs2980617,rs1940040,rs9654153,rs668701,rs11002989,rs7041,rs3762974,rs2283430,rs11126918,rs6559493,rs28615487,rs1190614,rs72843836,rs10927040,rs3990403,rs4929923,rs12475426,rs843005,rs12220783,rs174584,rs565522,rs2289106,rs2926275,rs9866183,rs2279285,rs8027901,rs1065779,rs79368327,rs75965843,rs7615206,rs4835679,rs4340079,rs12899409,rs10889640,rs2488472,rs11896429,rs4024576,rs116523982,rs285564,rs2033160,rs9438972,rs75277922,rs10980934,rs12199233,rs2292572,rs251848,rs3767347,rs28360718,rs16859066,rs57897513,rs35319120,rs16954921,rs7118949,rs5769162,rs2280737,rs6961244,rs743142,rs353495,rs4273834,rs11693052,rs10793300,rs62038798,rs76535689,rs2317324,rs116338036,rs6446286,rs1490087,rs4850823,rs2477427,rs6907898,rs493410,rs72941381,rs1373003,rs2286060,rs78094148,rs59000092,rs547798,rs10425848,rs221616,rs2078616,rs28463309,rs9870858,rs11570135,rs174545,rs7495635,rs2292256,rs72818522,rs72904295,rs4955411,rs1859347,rs59662471,rs7355887,rs871415,rs4281461,rs2512342,rs4693624,rs1437134,rs10027616,rs56169754,rs8013679,rs1143704,rs353479,rs6568682,rs2926192,rs2571014,rs3731991,rs2454952,rs17804034,rs11003038,rs9992543,rs1869485,rs35230775,rs4235062,rs2623064,rs1996664,rs114835292,rs12470957,rs1190605,rs6961772,rs6494654,rs11216437,rs13062252,rs13060453,rs4945265,rs6787770,rs2184968,rs28755469,rs62048402,rs73976229,rs6419887,rs2811544,rs1776135,rs4974080,rs6499240,rs118097286,rs4665978,rs9404590,rs35977534,rs890834,rs13128664,rs10010631,rs17754780,rs2980610,rs12639933,rs2980587,rs579771,rs314281,rs7621015,rs8179252,rs2511171,rs57839743,rs7092106,rs115927256,rs10832531,rs2980608,rs7191292,rs7116611,rs780104,rs12211045,rs28687846,rs4272783,rs78594675,rs7494274,rs1078341,rs9439079,rs1106419,rs780100,rs4870036,rs1104,rs299166,rs4757139,rs6486253,rs10876287,rs6660577,rs246176,rs10770081,rs10205219,rs34709844,rs316616,rs6861925,rs2580759,rs472617,rs2063730,rs2269950,rs4355856,rs6727899,rs55754265,rs3027013,rs780108,rs10169261,rs574757,rs6468442,rs583334,rs12209969,rs4735122,rs2959096,rs10930453,rs55996750,rs784285,rs10497379,rs2926249,rs1190612,rs1647266,rs75028264,rs10500830,rs7902708,rs801656,rs13203645,rs12649417,rs2256187,rs2072266,rs17606481,rs6881002,rs11603727,rs11042594,rs6923552,rs2346662,rs6781790,rs6510345,rs4835786,rs77097930,rs2791567,rs11857156,rs11216436,rs12411976,rs10479145,rs2497382,rs980000,rs58515751,rs7575245,rs12215189,rs7647813,rs1559087,rs10840340,rs1635515,rs314265,rs3020349,rs2488471,rs885114,rs316607,rs353463,rs3134049,rs7635070,rs12528131,rs2151146,rs2882557,rs6751994,rs2052808,rs72630915,rs866901,rs10416265,rs735943,rs12645412,rs6485664,rs2959086,rs11668587,rs977533,rs10205592,rs7147581,rs12207399,rs17847825,rs7617480,rs7147635,rs897797,rs3750864,rs710120,rs2982575,rs72943021,rs3736830,rs890835,rs5004752,rs11645231,rs1936809,rs56076827,rs4904254,rs1776133,rs1838232,rs7919753,rs11237244,rs7180552,rs34554065,rs7071681,rs7617204,rs8034835,rs12200251,rs9879687,rs285581,rs1141313,rs10980940,rs6750849,rs2980634,rs526527,rs56675947,rs1260341,rs6772452,rs34955225,rs77273469,rs12609594,rs6760828,rs680,rs482749,rs11003043,rs3760891,rs6442130,rs2240330,rs6439112,rs297337,rs7649428,rs174537,rs28757201,rs6861395,rs11681351,rs6535477,rs1020307,rs73014990,rs1776132,rs112547435,rs7325486,rs4850957,rs11237450,rs9654050,rs851782,rs73984467,rs2076751,rs174560,rs1124991,rs2450134,rs7651087,rs1023939,rs8045421,rs33657,rs6575793,rs761908,rs7095115,rs4141232,rs6469789,rs2180510,rs76252309,rs4974087,rs2720460,rs4693625,rs4945262,rs1635502,rs809673,rs6752877,rs1635509,rs149307,rs7776286,rs2270886,rs4699051,rs4245546,rs222047,rs11003048,rs13182402,rs2926191,rs13082048,rs12998296,rs4285553,rs3020304,rs1629051,rs2926283,rs2454949,rs56300817,rs9828863,rs339978,rs11602622,rs62260723,rs16991615,rs17235629,rs2125511,rs2512525,rs174561,rs801653,rs11031052,rs17492557,rs10773122,rs3819210,rs757648,rs13179208,rs2507839,rs13472,rs3914188,rs1434657,rs4857867,rs10456872,rs7672304,rs2512343,rs1569990,rs11024032,rs2899470,rs524526,rs11693660,rs1469908,rs7116893,rs1049817,rs12149833,rs4835780,rs55775305,rs11127013,rs11649623,rs34562493,rs1981624,rs2980605,rs11075027,rs562944,rs2450140,rs4757140,rs10955504,rs1490082,rs61881966,rs9388487,rs36095873,rs10835655,rs7193107,rs1982763,rs12953864,rs2278729,rs3767342,rs1260327,rs13749,rs11649091,rs6925996,rs1999807,rs2180509,rs10068703,rs718080,rs11604207,rs13142167,rs3851227,rs11852262,rs11854632,rs12514669,rs97384,rs889399,rs4491829,rs6784159,rs1019813,rs1406295,rs2856237,rs222035,rs3020347,rs12592258,rs1055248,rs1491985,rs117174622,rs10793303,rs4509797,rs1046780,rs5028603,rs11917335,rs174534,rs2720203,rs174555,rs12610053,rs2507841,rs2980616,rs2247510,rs6551477,rs11126999,rs8006176,rs117898301,rs9821568,rs6439115,rs10840100,rs3176238,rs998749,rs77929566,rs4407910,rs78324281,rs102274,rs55833887,rs11172990,rs28869008,rs16860342,rs13315711,rs4582,rs7517340,rs2624819,rs7496308,rs6681863,rs11827732,rs1990229,rs7061,rs2980638,rs7430501,rs2307438,rs67451924,rs7734755,rs10505126,rs5778,rs2287679,rs6446196,rs12191726,rs6704684,rs1585296,rs10762869,rs2711898,rs67855514,rs222004,rs10832677,rs2236919,rs2624822,rs11844113,rs77101446,rs7641133,rs9491699,rs12866444,rs7255968,rs3786933,rs34017170,rs6446205,rs3020346,rs4134379,rs79728582,rs1776137,rs4475582,rs6857743,rs2339863,rs6551465,rs13022659,rs4806661,rs1974783,rs5767367,rs4945269,rs62016025,rs117533115,rs57025598,rs117796317,rs2946005,rs17154676,rs3020308,rs6496571,rs4663381,rs2684840,rs78051065,rs11851402,rs12988738,rs1063100,rs6419888,rs12199656,rs2926216,rs16897180,rs3849531,rs6743819,rs2510045,rs6841172,rs11731424,rs73201462,rs174529,rs11946500,rs2720044,rs34831225,rs2072732,rs62395384,rs11668309,rs2926276,rs5028563,rs1599857,rs1458921,rs9438982,rs901103,rs663674,rs11130217,rs597406,rs6932207,rs3176202,rs1384027,rs7130514,rs910867,rs1052648,rs2461794,rs11057915,rs35115612,rs73568391,rs12281104,rs79139846,rs7600914,rs10899477,rs10408093,rs4319131,rs843371,rs3861457,rs531500,rs8040654,rs1760940,rs7671387,rs12211124,rs2720464,rs174568,rs2982555,rs3757317,rs4245459,rs2557794,rs10477791,rs2302084,rs8023530,rs7260051,rs704795,rs4895807,rs2159081,rs2238297,rs2284909,rs1260320,rs11682621,rs4072859,rs11237463,rs11674590,rs7494544,rs12136624,rs17006826,rs3796386,rs28712264,rs99780,rs1532672,rs4668355,rs1548083,rs9304844,rs7162632,rs527129,rs10851681,rs7519673,rs55777628,rs10927051,rs2028688,rs6774354,rs55765942,rs79720667,rs812942,rs1061474,rs76636721,rs11042030,rs1031804,rs10803855,rs2414096,rs739927,rs78289308,rs10899457,rs17352803,rs56750915,rs157877,rs35289216,rs56227108,rs4665963,rs2917670,rs6729709,rs536091,rs4859060,rs11920225,rs13381713,rs4279134,rs10405770,rs9961383,rs910868,rs16859081,rs73098524,rs2511180,rs7612065,rs13313520,rs1494961,rs1991370,rs117535657,rs6535478,rs17364037,rs34867877,rs35796073,rs4979004,rs4929947,rs72945598,rs1123944,rs2512530,rs2557799,rs74529244,rs4291702,rs12898716,rs11731801,rs4324076,rs72739630,rs507746,rs1458916,rs2940521,rs7895388,rs4292260,rs118003748,rs1054875,rs897796,rs115268649,rs111680745,rs11075032,rs2503326,rs28770842,rs11126936,rs4869742,rs2571002,rs6575792,rs12900487,rs108499,rs111235124,rs12915838,rs41282011,rs1006441,rs8107664,rs10098145,rs299165,rs12278112,rs10793297,rs72643557,rs7653505,rs2926223,rs9869007,rs7259582,rs3770433,rs12197149,rs10789212,rs10406916,rs174559,rs3739092,rs6850461,rs4945266,rs2623070,rs1504969,rs7132908,rs61018102,rs2980611,rs9371536,rs72739609,rs2351003,rs2684853,rs28535540,rs889398,rs58339610,rs17047851,rs13115704,rs12148604,rs12642536,rs2044259,rs2676131,rs10221489,rs2283431,rs2811545,rs12979164,rs2526699,rs1373004,rs62262722,rs2993480,rs4857836,rs78571313,rs2292573,rs1536646,rs7031701,rs17154671,rs13408252,rs174601,rs4986173,rs12262178,rs715325,rs2511162,rs353496,rs34482977,rs7247748,rs10851978,rs4626447,rs2279284,rs1138536,rs33636,rs10780033,rs285563,rs12442393,rs174530,rs486982,rs174583,rs7934681,rs10832651,rs297332,rs8036026,rs724311,rs549445,rs9375449,rs79638283,rs1262430,rs2450138,rs10516690,rs1532401,rs75313335,rs2279286,rs5769163,rs174546,rs13187289,rs12905101,rs10840341,rs9884022,rs59523201,rs10162979,rs2980565,rs3733632,rs28584379,rs2300921,rs174550,rs12192837,rs9782958,rs72861750,rs2239286,rs6547521,rs10899483,rs174576,rs4775936,rs4986228,rs9398804,rs9782883,rs1528533,rs114807762,rs1172816,rs12198788,rs8113016,rs7109016,rs11071037,rs12266233,rs78973790,rs2450136,rs7649458,rs7714044,rs2238300,rs402511,rs4823879,rs7776184,rs59684465,rs12610266,rs34004615,rs353493,rs80354920,rs11042774,rs6842648,rs112974280,rs8023263,rs13082038,rs4492844,rs621456,rs4929928,rs813592,rs1808585,rs10754807,rs7493101,rs6758331,rs4237714,rs11695549,rs2161225,rs2926244,rs6854739,rs1832727,rs1395,rs11209943,rs2238304,rs11042029,rs7647609,rs2999046,rs2306061,rs12416665,rs174599,rs1004904,rs4143530,rs7152089,rs17058239,rs1993594,rs7673417,rs6808036,rs628668,rs174374,rs10927059,rs10046,rs2720458,rs16954999,rs75885777,rs1055250,rs79478468,rs35073769,rs7113874,rs35515212,rs11003015,rs17026447,rs76340892,rs3020307,rs77337461,rs11707462,rs10793309,rs7259333,rs28573320,rs4521268,rs9850134,rs6716894,rs531083,rs2169508,rs117205661,rs5772,rs739929,rs7628207,rs246177,rs2720468,rs4342141,rs2095812,rs4321129,rs113394196,rs115267098,rs1925678,rs960222,rs7971290,rs2192645,rs79208796,rs16943011,rs2668762,rs2926214,rs6433267,rs62262517,rs9834003,rs58965570,rs2555922,rs77005271,rs74559546,rs10423531,rs3168310,rs10405757,rs1260328,rs7119933,rs41282009,rs12049228,rs61828178,rs2289105,rs9371535,rs56397023,rs12936506,rs4776204,rs757649,rs692857,rs13084037,rs34509705,rs1443810,rs2045258,rs2215928,rs9528136,rs9903249,rs1859346,rs2045746,rs6551466,rs1380098,rs13124479,rs9956387,rs12196873,rs2509911,rs181330,rs62022584,rs2072267,rs78362343,rs2962844,rs705117,rs588217,rs60390379,rs2497383,rs80047832,rs480972,rs7194699,rs2303369,rs116968485,rs79977884,rs11629979,rs6834335,rs117508267,rs13091198,rs11003044,rs4665958,rs784288,rs1126971,rs7147580,rs6894833,rs488200,rs2269953,rs59846039,rs34034116,rs6414613,rs10846772,rs11709734,rs12642149,rs9299199,rs6008972,rs2130470,rs7541734,rs710121,rs114569796,rs1475120,rs7481820,rs236116,rs3101336,rs890836,rs780110,rs4976412,rs2576058,rs695046,rs78234344,rs976072,rs73192978,rs8110181,rs2676151,rs4693089,rs4667673,rs4976889,rs2473843,rs6749393,rs2002675,rs12033927,rs11071033,rs11668545,rs11601866,rs10416218,rs4775273,rs316604,rs656487,rs314262,rs2511189,rs174594,rs3204853,rs7602534,rs7226913,rs12285765,rs1275528,rs72860013,rs1172822,rs17229107,rs901104,rs6499244,rs4955421,rs297328,rs11887784,rs79716442,rs9867373,rs1635517,rs3769143,rs12499395,rs12212085,rs10477387,rs1741155,rs2290754,rs112166936,rs10803853,rs75905363,rs1122227,rs4808149,rs2512344,rs2293572,rs30152,rs353464,rs7630422,rs10889637,rs12679311,rs12147688,rs10769932,rs12207557,rs11642841,rs11668344,rs11003051,rs370771,rs966523,rs1172821,rs9855015,rs111955177,rs6510348,rs60464856,rs10182937,rs55684215,rs10128597,rs1385601,rs10516689,rs2883059,rs11242423,rs244417,rs72817533,rs16916165,rs7187634,rs1029285,rs4071558,rs2019603,rs111782225,rs57085158,rs2980620,rs1554534,rs494620,rs56097510,rs4735121,rs11153281,rs2926245,rs73319048,rs2509908,rs4855882,rs648601,rs11042738,rs2283432,rs72861736,rs1393926,rs2882176,rs6053811,rs7605378,rs35282568,rs7759938,rs2980606,rs3795262,rs10411529,rs2980619,rs72861739,rs11216435,rs1062033,rs2999065,rs9876848,rs78785488,rs12674513,rs7095383,rs79788276,rs10899451,rs73124169,rs842999,rs2926273,rs246185,rs11832994,rs56007016,rs35637422,rs236171,rs193536,rs181766,rs2981856,rs30153,rs1859345,rs79775986,rs7429661,rs28535523,rs10980924,rs9831648,rs7164684,rs75034479,rs113306803,rs4757429,rs466639,rs2300922,rs12363824,rs7192380,rs9869433,rs353490,rs11858812,rs113443871,rs4976136,rs12247120,rs9962436,rs4557202,rs3940291,rs174544,rs2512547,rs2236918,rs4246511,rs1585297,rs7754121,rs73117478,rs17186043,rs6774777,rs2303370,rs2720471,rs56114146,rs2980635,rs76883410,rs75425382,rs7246479,rs784284,rs7593448,rs2152750,rs62483953,rs10766342,rs9383929,rs3757714,rs174600,rs1458915,rs4906175,rs28687599,rs2269949,rs4699050,rs111262375,rs2304463,rs12591172,rs74133652,rs113416007,rs6821248,rs17171808,rs4532801,rs9375435,rs17171820,rs13380007,rs111377502,rs12883220,rs2980613,rs112217694,rs12899024,rs10789213,rs3845687,rs115125043,rs1760935,rs11553951,rs7097953,rs11608,rs7934572,rs10840102,rs10913469,rs1013445,rs17492226,rs11042025,rs7099953,rs2384690,rs11237280,rs4969481,rs116080881,rs72818526,rs34979579,rs11544193,rs6788879,rs2912,rs2980612,rs236127,rs901105,rs10934848,rs56030154,rs4938399,rs4305309,rs12610071,rs329119,rs17005956,rs3770428,rs17554301,rs1415671,rs506589,rs7950166,rs34620667,rs12461110,rs8006543,rs34792013,rs28630674,rs60271703,rs545016,rs4668354,rs2230460,rs6485663,rs60208666,rs9388501,rs7162231,rs10207361,rs11099599,rs11573824,rs623173,rs710119,rs297338,rs897798,rs2980592,rs17510381,rs72817536,rs3858429,rs16942893,rs4775276,rs28626425,rs1892172,rs34989027,rs515710,rs17510789,rs73333526,rs1061316,rs9401882,rs11085241,rs2153159,rs977532,rs11642015,rs13108023,rs780107,rs4806660,rs11716941,rs7593186,rs11647110,rs7107701,rs5769170,rs7178360,rs4345635,rs3744412,rs900147,rs990706,rs11075033,rs4387054,rs2238296,rs10411773,rs13141136,rs7666601,rs11003047,rs1380097,rs34747207,rs73192979,rs56261554,rs809031,rs10464849,rs11512201,rs2980621,rs897795,rs700518,rs7178152,rs6493488,rs4382293,rs6774202,rs2720195,rs11237263,rs34911788,rs715326,rs2253998,rs743139,rs10851499,rs11237458,rs6722537,rs9383922,rs79824527,rs1061388,rs11126935,rs509325,rs72947625,rs28718304,rs710122,rs12904440,rs12900825,rs34393348,rs9383920,rs11709573,rs76797606,rs7427577,rs2238301,rs1548082,rs11679220,rs7118611,rs9681717,rs2450122,rs17298032,rs2993481,rs11073104,rs395962,rs6716850,rs76813116,rs3218591,rs335821,rs174547,rs13115736,rs3020300,rs2351002,rs6856593,rs12256387,rs10927067,rs1458922,rs3862644,rs4803,rs12308420,rs17730888,rs59622946,rs4517856,rs6717980,rs12203093,rs12546985,rs7929660,rs7572457,rs2995544,rs1384028,rs12262251,rs9491698,rs62020316,rs2926279,rs10824766,rs11237249,rs113353646,rs28757200,rs174538,rs4665969,rs1443131,rs2687723,rs1260330,rs9439081,rs72941378,rs9813459,rs73192977,rs11099601,rs7635601,rs2999045,rs2623060,rs6675971,rs12138168,rs12894094,rs2271084,rs6794181,rs35332006,rs2863714,rs4955417,rs12258467,rs174549,rs2749896,rs4261263,rs16967815,rs174387,rs1260329,rs11101507,rs11659000,rs12195578,rs705119,rs60021783,rs1384024,rs79503518,rs3770442,rs72643559,rs73137967,rs12153498,rs9287318,rs10464819,rs4855846,rs2668761,rs6495785,rs17217473,rs2336718,rs72861751,rs2279287,rs10840389,rs36092927,rs743140,rs75698649,rs687037,rs12034794,rs314280,rs3020306,rs1443811,rs6764003,rs10117847,rs2292255,rs557424,rs77177483,rs2510042,rs1458917,rs2526704,rs16939357,rs6865654,rs12634780,rs10900853,rs2289133,rs62130714,rs12209435,rs174578,rs4806659,rs2512527,rs11130183,rs11826990,rs1776147,rs353494,rs12124113,rs2720193,rs11685326,rs4929948,rs34275373,rs2316901,rs61739740,rs118071464,rs2615539,rs7497351,rs4876869,rs1627006,rs566372,rs9398803,rs11003035,rs72947668,rs809058,rs2027299,rs2287680,rs12612871,rs10423674,rs6813563,rs35698510,rs13093618,rs33639,rs4693629,rs11023778,rs2926277,rs35275715,rs4857834,rs6931664,rs11645213,rs11606909,rs67940364,rs79769546,rs4665960,rs11951327,rs2450137,rs118033858,rs2069274,rs900145,rs2132092,rs7653929,rs9940315,rs34172752,rs10851498,rs3176205,rs174598,rs9847167,rs11635906,rs843372,rs55780735,rs4843747,rs10793301,rs9439093,rs1458927,rs12207339,rs4897182,rs7036399,rs544124,rs3205718,rs1035828,rs10927041,rs174553,rs558514,rs11715661,rs413130,rs4233949,rs2489628,rs7694435,rs3020303,rs285568,rs563680,rs2195117,rs1947630,rs13269597,rs17283147,rs844806,rs73481069,rs1318241,rs3743266,rs3862645,rs9386433,rs2511188,rs13439134,rs57055061,rs500184,rs3774759,rs7008174,rs60631624,rs297335,rs1109251,rs12286317,rs12045787,rs8029120,rs35724792,rs7155842,rs780112,rs73343333,rs7672834,rs246174,rs115557182,rs1443824,rs7117691,rs71415229,rs2868779,rs114649040,rs801593,rs1925679,rs112111057,rs11003050,rs2526697,rs1109368,rs12207774,rs7168431,rs13316620,rs2293571,rs4576609,rs496296,rs4627115,rs10824760,rs11242424,rs2720448,rs7184008,rs35129566,rs6446198,rs3102742,rs6787614,rs13204656,rs2373115,rs28728213,rs3203295,rs10769931,rs189596789,rs73503585,rs2027007,rs2511177,rs2059724,rs17847822,rs2269952,rs157879,rs59813697,rs36059338,rs11754600,rs2711897,rs2517388,rs79743141,rs17352824,rs9371534,rs7126235,rs6444088,rs72739625,rs9806604,rs2917677,rs11024029,rs11854081,rs2511168,rs1859466,rs5769164,rs17751426,rs17824408,rs2497380,rs734518,rs1700490,rs4756846,rs4974085,rs7768165,rs1799844,rs523650,rs7637993,rs61682526,rs28524555,rs12205046,rs10135027,rs740074,rs2291959,rs3101337,rs28498282,rs7607093,rs117792377,rs6439113,rs2980637,rs10019908,rs12657315,rs4870034,rs7898709,rs12196955,rs12191195,rs12258451,rs1559088,rs2963292,rs12903127,rs869202,rs6469249,rs7373072,rs6801211,rs12076373,rs174528,rs3774734,rs60048486,rs6815504,rs244715,rs62483952,rs77104852,rs2807304,rs865809,rs4756042,rs6841136,rs77483910,rs2241688,rs2062377,rs3845686,rs7067581,rs1045327,rs4945220,rs17304079,rs12213967,rs7167513,rs4944195,rs7023168,rs9920768,rs2450126,rs299175,rs12575252,rs62052816,rs7738836,rs7559136,rs4693090,rs12208482,rs5769165,rs1260342,rs6894775,rs67308532,rs1138513,rs1978592,rs285566,rs113922733,rs1635501,rs6838225,rs72902124,rs552802,rs17026452,rs35322550,rs12034588,rs10899460,rs4693627,rs897794,rs4944196,rs11130222,rs3760893,rs6834006,rs174581,rs9535306,rs6007968,rs78490219,rs35515217,rs16859050,rs2980588,rs35626905,rs1472589,rs6575888,rs1996663,rs115800646,rs1013444,rs3128341,rs2926218,rs17355265,rs74510204,rs6053812,rs691141,rs2509909,rs7239323,rs4775270,rs2512522,rs77161776,rs9831416,rs2384689,rs11728175,rs2114595,rs7928655,rs17804009,rs1879244,rs1065778,rs562744,rs9833690,rs2450139,rs8142916,rs353491,rs4929924,rs7941510,rs59698523,rs314264,rs285565,rs12200610,rs556043,rs780106,rs4823878,rs10896850,rs11023787,rs61882122,rs34696521,rs6793528,rs174556,rs2926268,rs2414669,rs12200758,rs4076891,rs9868090,rs1190610,rs12473467,rs7873730,rs2126470,rs10742773,rs1999805,rs2247233,rs7936795,rs77549436,rs17236573,rs7167706,rs12207616,rs488623,rs11126934,rs3784307,rs2899471,rs56004078,rs8100392,rs11573829,rs10840343,rs77110134,rs1975384,rs251844,rs3889461,rs7762054,rs2070494,rs4976890,rs780102,rs3756764,rs1947629,rs114634948,rs11675224,rs236123,rs9755490,rs35279794,rs2014252,rs174574,rs597344,rs3204954,rs2152751,rs28897479,rs2489629,rs2800709,rs9401876,rs1565908,rs11899305,rs4906174,rs78011512,rs10899399,rs2542028,rs73343315,rs11600998,rs6743201,rs9637481,rs11130176,rs78532964,rs10817184,rs60387553,rs4261262,rs11022742,rs12592110,rs7257858,rs6796790,rs2860433,rs7146574,rs1458923,rs13188523,rs6889951,rs12715437,rs1049562,rs10832014,rs7122449,rs941792,rs10451019,rs62391527,rs7121963,rs2668764,rs2326679,rs365132,rs10803158,rs66987356,rs174548,rs3775089,rs9894004,rs12471930,rs4291677,rs7333079,rs3770435,rs970254,rs11711710,rs6433276,rs4805028,rs79627842,rs10410778,rs13388159,rs7170109,rs2247578,rs6493489,rs58400555,rs2256051,rs75148713,rs57463944,rs809059,rs7168723,rs7163841,rs11237477,rs3743590,rs12278547,rs7852169,rs6419886,rs72947158,rs7165874,rs11024030,rs79521537,rs6791881,rs7163655,rs56120917,rs801597,rs1869484,rs900641,rs710118,rs3101341,rs28422943,rs3027009,rs1275538,rs10955914,rs174566,rs72817542,rs8091583,rs4756054,rs10899479,rs10832650,rs2251634,rs4939240,rs4503528,rs12898357,rs34532258,rs12198556,rs12659379,rs10504640,rs221617,rs17539951,rs12924052,rs34228187,rs11740768,rs11720239,rs28642807,rs10899476,rs6473015,rs1992291,rs7245404,rs9385399,rs7862187,rs174535,rs2932515,rs7373778,rs9809980,rs11071036,rs2352984,rs6734542,rs811887,rs1647267,rs4665965,rs10832013,rs7176330,rs9491624,rs10457237,rs12674533,rs2047210,rs11957994,rs7627404,rs12412647,rs6826913,rs11042023,rs2251644,rs28557159,rs77743701,rs16939893,rs2199122,rs62130713,rs2159080,rs6548240,rs72819536,rs4835778,rs1009051,rs12803166,rs2384691,rs62038777,rs2711899,rs12272134,rs903801,rs12460195,rs10840099,rs7247494,rs12653150,rs6749375,rs2251322,rs6772578,rs16860328,rs4774583,rs2073618</t>
  </si>
  <si>
    <t>CATG00000029718.1,ENSG00000259673.1,ENSG00000254532.1,CATG00000052401.1,ENSG00000168496.3,ENSG00000254661.2,ENSG00000187772.6,ENSG00000173540.8,ENSG00000198056.9,ENSG00000115806.8,ENSG00000187446.7,CATG00000077608.1,ENSG00000164761.4,ENSG00000169738.3,ENSG00000251323.2,CATG00000002481.1,CATG00000005705.1,ENSG00000267423.1,ENSG00000110693.11,CATG00000097733.1,ENSG00000163322.9,ENSG00000217404.2,ENSG00000268729.1,CATG00000066661.1,CATG00000002198.1,ENSG00000158315.6,ENSG00000009413.11,ENSG00000115486.7,ENSG00000234719.4,ENSG00000180116.11,ENSG00000239739.1,ENSG00000137804.8,CATG00000081373.1,ENSG00000131941.3,ENSG00000213608.5,ENSG00000068745.10,ENSG00000118473.17,ENSG00000164061.4,ENSG00000133794.13,ENSG00000253563.2,ENSG00000221883.2,ENSG00000135472.4,ENSG00000268635.1,ENSG00000177103.9,ENSG00000048462.6,CATG00000042820.1,ENSG00000114867.15,ENSG00000215474.2,ENSG00000087884.10,ENSG00000230698.1,ENSG00000137815.10,CATG00000061718.1,ENSG00000164076.12,ENSG00000175792.7,ENSG00000162706.8,CATG00000064575.1,ENSG00000254154.4,CATG00000038483.1,ENSG00000178467.13,ENSG00000115306.11,CATG00000042207.1,CATG00000064571.1,ENSG00000261441.1,ENSG00000213088.5,ENSG00000267761.2,ENSG00000173214.5,ENSG00000161850.2,ENSG00000102753.5,CATG00000018088.1,CATG00000023077.1,ENSG00000163794.6,ENSG00000160469.12,ENSG00000134824.9,ENSG00000262136.1,ENSG00000261602.1,ENSG00000262117.1,ENSG00000231889.3,ENSG00000134825.9,ENSG00000235267.1,ENSG00000164270.13,ENSG00000091831.17,ENSG00000228436.2,ENSG00000179873.10,ENSG00000183763.4,CATG00000106534.1,CATG00000026651.1,ENSG00000254829.1,ENSG00000163795.9,CATG00000003018.1,ENSG00000173402.7,ENSG00000125885.9,CATG00000001102.1,ENSG00000164062.8,CATG00000100215.1,ENSG00000181513.10,ENSG00000235016.1,CATG00000064579.1,ENSG00000003756.12,ENSG00000166575.12,CATG00000004935.1,ENSG00000267243.1,ENSG00000178252.13,ENSG00000164077.9,CATG00000041477.1,CATG00000001647.1,ENSG00000116473.10,CATG00000060114.1,CATG00000047093.1,ENSG00000247556.2,CATG00000060894.1,CATG00000047979.1,CATG00000003009.1,CATG00000004877.1,CATG00000020194.1,CATG00000004601.1,ENSG00000177479.15,ENSG00000140521.7,ENSG00000245534.2,ENSG00000181019.8,ENSG00000141447.12,ENSG00000138074.10,CATG00000026718.1,ENSG00000103342.8,ENSG00000240801.1,CATG00000029301.1,ENSG00000178301.3,ENSG00000183092.11,ENSG00000140525.13,ENSG00000115226.5,ENSG00000204634.8,CATG00000066038.1,CATG00000025177.1,CATG00000042205.1,CATG00000066816.1,CATG00000066030.1,ENSG00000043143.16,ENSG00000205562.1,ENSG00000178537.5,ENSG00000169836.4,CATG00000081293.1,ENSG00000120262.8,ENSG00000076650.2,CATG00000062749.1,ENSG00000180061.5,ENSG00000163568.9,CATG00000048497.1,ENSG00000223109.1,ENSG00000180509.7,ENSG00000239608.1,CATG00000100079.1,ENSG00000091656.11,CATG00000071756.1,ENSG00000234945.3,ENSG00000198373.8,ENSG00000137806.4,ENSG00000113761.7,CATG00000003016.1,CATG00000047374.1,CATG00000008872.1,CATG00000041485.1,ENSG00000257520.1,ENSG00000110696.5,CATG00000004937.1,ENSG00000146083.7,ENSG00000069667.11,CATG00000045483.1,ENSG00000164068.11,ENSG00000263307.1,ENSG00000105088.4,CATG00000086582.1,ENSG00000262454.1,ENSG00000115204.10,CATG00000005507.1,ENSG00000132563.11,CATG00000099463.1,ENSG00000173421.12,ENSG00000103599.15,ENSG00000168517.6,ENSG00000112394.12,ENSG00000166840.9,ENSG00000109046.10,ENSG00000230131.1,ENSG00000167220.7,CATG00000064580.1,ENSG00000089195.10,CATG00000039087.1,ENSG00000167216.12,ENSG00000074276.6,ENSG00000160883.6,ENSG00000153815.12,CATG00000078830.1,ENSG00000084734.4,CATG00000078836.1,ENSG00000198586.9,ENSG00000147465.7,CATG00000051936.1,CATG00000085799.1,ENSG00000169718.13,ENSG00000185909.10,ENSG00000169251.8,ENSG00000106829.14,ENSG00000172046.14,CATG00000069628.1,ENSG00000138778.7,ENSG00000058262.5,ENSG00000141101.8,ENSG00000231046.1,ENSG00000164039.10,ENSG00000143171.8,ENSG00000213453.3,CATG00000078837.1,ENSG00000119227.3,ENSG00000136352.13,ENSG00000118369.8,ENSG00000255240.1,ENSG00000172530.15,ENSG00000165966.10,ENSG00000115194.6,ENSG00000115896.11,ENSG00000214114.4,ENSG00000230177.1,ENSG00000149124.6,ENSG00000125872.7,ENSG00000120709.6,ENSG00000137869.9,ENSG00000124920.9,ENSG00000172037.9,CATG00000085320.1,ENSG00000115211.11,ENSG00000184374.2,CATG00000089908.1,ENSG00000131233.8,CATG00000081294.1,ENSG00000004534.10,CATG00000100669.1,ENSG00000264569.1,CATG00000060893.1,ENSG00000207601.1,ENSG00000168906.8,ENSG00000087206.12,ENSG00000198218.6,ENSG00000163793.8,CATG00000115144.1,ENSG00000198805.7,ENSG00000233086.3,ENSG00000169255.9,CATG00000003017.1,ENSG00000115207.9,ENSG00000138002.10,ENSG00000033327.8,ENSG00000203760.4,ENSG00000253661.1,ENSG00000176095.7,CATG00000041486.1,CATG00000024716.1,ENSG00000025423.7,CATG00000073283.1,ENSG00000153234.9,ENSG00000197102.6,CATG00000030049.1,ENSG00000164904.11,CATG00000089888.1,CATG00000085807.1,ENSG00000263539.1,ENSG00000146374.9,ENSG00000167244.13,CATG00000005706.1,CATG00000002362.1,CATG00000100667.1,CATG00000017294.1,ENSG00000140718.14,ENSG00000204398.5,CATG00000050657.1,ENSG00000204385.6,ENSG00000248079.2,ENSG00000182179.6,CATG00000089910.1,CATG00000050664.1,CATG00000100676.1,ENSG00000115234.6,CATG00000046162.1,CATG00000100659.1,ENSG00000151364.11,ENSG00000138085.12,CATG00000002197.1,ENSG00000048649.9,CATG00000006256.1,CATG00000022736.1,ENSG00000138678.6,ENSG00000185614.4,ENSG00000234072.1,ENSG00000120733.9,CATG00000100664.1,ENSG00000172053.10,CATG00000006264.1,ENSG00000104147.4,ENSG00000116954.7,ENSG00000132394.6,ENSG00000055813.5,ENSG00000169696.11,ENSG00000054611.9,ENSG00000173531.11,CATG00000006265.1,ENSG00000129965.9,ENSG00000177133.6,ENSG00000105851.6,CATG00000038842.1,ENSG00000163312.6,CATG00000051943.1,ENSG00000224130.1,ENSG00000168702.12,CATG00000073282.1,CATG00000085809.1,ENSG00000187492.4,ENSG00000217325.2,CATG00000081292.1,ENSG00000128815.13,ENSG00000174371.12,ENSG00000152219.4,ENSG00000120526.6,ENSG00000145194.13,ENSG00000153157.8,ENSG00000138100.9,ENSG00000112242.10,ENSG00000251169.2,CATG00000089605.1,ENSG00000145996.7,ENSG00000258908.1,ENSG00000163319.6,ENSG00000271780.1,ENSG00000171490.8,ENSG00000062524.11,ENSG00000056972.14,ENSG00000176020.7,ENSG00000020181.13,ENSG00000157992.8,CATG00000004376.1,ENSG00000224424.7,ENSG00000236980.5,ENSG00000120341.14,ENSG00000128915.7,ENSG00000272162.1,ENSG00000172878.9,ENSG00000084774.9,ENSG00000169683.3,CATG00000040655.1,CATG00000013714.1,ENSG00000149571.6,ENSG00000203809.5,CATG00000027714.1,ENSG00000013297.6,ENSG00000197852.8,ENSG00000137825.6,ENSG00000186834.2,ENSG00000083544.9,ENSG00000074201.4,CATG00000115129.1,ENSG00000102908.16,ENSG00000239525.1,CATG00000026654.1,ENSG00000248740.1,ENSG00000149485.12,ENSG00000266163.1,CATG00000060892.1,ENSG00000136527.13,ENSG00000156689.2,CATG00000023206.1,ENSG00000152377.8,ENSG00000250564.1,ENSG00000115216.9,ENSG00000163590.9,CATG00000103571.1,CATG00000087736.1,ENSG00000164078.8,ENSG00000145321.8,ENSG00000158402.14,ENSG00000115241.9,ENSG00000117020.12,ENSG00000267288.1,ENSG00000225670.3,ENSG00000204469.8,ENSG00000173258.8,ENSG00000228008.1,ENSG00000259240.1,ENSG00000169750.4,ENSG00000128683.9,ENSG00000120533.8,ENSG00000127616.13,ENSG00000135365.11,ENSG00000272356.1,CATG00000085804.1,ENSG00000174417.2,ENSG00000169717.5,CATG00000020156.1,ENSG00000149262.12,ENSG00000129691.11,ENSG00000226124.2,ENSG00000166436.11,CATG00000089895.1,ENSG00000134049.3,ENSG00000224505.2,CATG00000001354.1,CATG00000077419.1,CATG00000076173.1,ENSG00000114302.11,CATG00000069232.1,ENSG00000233438.1,CATG00000041487.1,CATG00000027715.1,ENSG00000161849.3,CATG00000022101.1,ENSG00000131808.6,ENSG00000267228.2,CATG00000003205.1,ENSG00000134146.7,ENSG00000106853.12,ENSG00000172260.9</t>
  </si>
  <si>
    <t>23307926,19448623,19448619,21573128,23424626,20072603,24863034,22131368,19448621,22960237,21104366,19268274,19714249,23349225,22267201,19448620,23593202,20548944,22744181,24740207,24045676,22072498,20200953,21102462,23108985,19448622,24430505,23599027,18776929,19282985,23667675</t>
  </si>
  <si>
    <t>Menarche (age at onset),Femoral neck bone geometry and menarche (age at onset),Obesity and osteoporosis,Wrist bone mass,Osteoporosis,Menarche and menopause (age at onset),Hip bone size,Osteoporosis-related phenotypes,Comprehensive strength and appendicular lean mass,Serum vitamin D-binding protein levels,Bone mineral density and osteoporosis-related phenotypes,Bone properties (heel),Lean body mass and age at menarche (combined),Body mass (lean),Menopause (age at onset),Age at menarche, age at menopause</t>
  </si>
  <si>
    <t>DOID:11612</t>
  </si>
  <si>
    <t>polycystic ovary syndrome</t>
  </si>
  <si>
    <t>A syndrome characterized by hyperandrogenism, polycystic ovaries, hirsutism, oligomenorrhea or amenorrhea, anovulation and excessive body weight.</t>
  </si>
  <si>
    <t>rs7861905,rs6725776,rs3788986,rs12477964,rs6742108,rs10993443,rs10878337,rs59470270,rs13178671,rs77810553,rs7867908,rs61937249,rs4744411,rs7596052,rs6730500,rs6712861,rs12342029,rs6544674,rs919733,rs2069408,rs13021894,rs773112,rs7600872,rs391784,rs80319366,rs12466030,rs6738189,rs4337518,rs10993450,rs1689510,rs10760294,rs7872162,rs11888640,rs705700,rs12342185,rs3752355,rs12477928,rs10179648,rs1873914,rs2091787,rs13387232,rs11890152,rs76297971,rs7977687,rs9668162,rs10986107,rs6581658,rs10176989,rs773114,rs1432792,rs954916,rs414253,rs1131017,rs12342129,rs17031056,rs6544641,rs772921,rs9785285,rs17284587,rs1045942,rs10821398,rs35645305,rs7295876,rs17205993,rs356131,rs7971751,rs3815901,rs872120,rs79562022,rs7731588,rs10993451,rs9668808,rs745763,rs2271194,rs6866101,rs773108,rs6013809,rs1380617,rs705699,rs7705960,rs13000971,rs7973574,rs12351438,rs11834895,rs10513424,rs10993398,rs919732,rs6726014,rs10993448,rs4811475,rs11900952,rs11884565,rs2915808,rs1701704,rs881476,rs7019822,rs59630616,rs877636,rs2860178,rs867921,rs2292239,rs1383305,rs1025475,rs11899260,rs6022786,rs74665861,rs2374551,rs7251963,rs10876864,rs7737921,rs1422577,rs705702,rs10993447,rs1158411,rs12052942,rs1036190,rs71638257,rs10876870,rs12468394,rs7562879,rs66702817,rs77571844,rs10818868,rs6871030,rs10211106,rs2536951,rs7853195,rs12470147,rs4618959,rs76826776,rs1025476,rs6668731,rs2456973,rs6756710,rs2915806,rs1873558,rs1347130,rs6705356,rs7958066,rs35226158,rs13004711,rs705705,rs10993446,rs705696,rs13032919,rs60404475,rs73583925,rs4661163,rs7297175,rs17031028,rs12470831,rs1873556,rs10164789,rs2017445,rs7868740,rs4560536,rs13030651,rs11903287,rs59669565,rs705704,rs1050948,rs6730316,rs6730741,rs6731009,rs705698,rs773109,rs7967476,rs2058595,rs2888875,rs34154601,rs12342178,rs773107,rs57477603,rs1472100,rs6544673,rs1432795,rs881477,rs115222130,rs7599564,rs13156831,rs10165527,rs17031102,rs35429744,rs3741499,rs970176,rs10512250,rs1873555,rs6754878,rs10821415,rs56304210,rs12352489,rs17031100,rs10514258,rs3788981,rs10993445,rs9973398,rs11899823,rs2059807,rs7719247,rs11884742,rs773110,rs773111,rs6754589,rs11898207,rs4744378,rs10075404,rs4759229,rs6544640,rs13166630,rs407696,rs17031065,rs36081,rs6758733,rs1036191,rs77132034,rs7580013,rs6861404,rs4705322,rs1408828,rs6581657,rs772920,rs7875287,rs6165,rs11904510,rs7959396,rs6478632,rs10168732,rs17031097,rs7559891</t>
  </si>
  <si>
    <t>ENSG00000132677.8,ENSG00000242441.3,CATG00000048291.1,ENSG00000257449.1,ENSG00000123411.10,ENSG00000115970.14,ENSG00000197728.5,ENSG00000137693.9,ENSG00000119522.11,ENSG00000111540.11,CATG00000012294.1,CATG00000042610.1,ENSG00000149948.9,ENSG00000038427.11,ENSG00000250072.1,ENSG00000148120.10,ENSG00000241749.3,ENSG00000169247.7,CATG00000109095.1,ENSG00000139531.8,CATG00000055207.1,ENSG00000145681.6,ENSG00000197301.3,ENSG00000185664.10,ENSG00000152518.5,ENSG00000065361.10,ENSG00000249835.2,CATG00000053688.1,ENSG00000207714.1,CATG00000107019.1,CATG00000078004.1,CATG00000076492.1,CATG00000109092.1,ENSG00000237493.3,CATG00000055206.1,CATG00000078011.1,ENSG00000170820.7,CATG00000012087.1,CATG00000053689.1,ENSG00000272411.1,ENSG00000234936.1,ENSG00000171105.9,CATG00000109735.1,ENSG00000123374.6,ENSG00000138039.10</t>
  </si>
  <si>
    <t>21151128,22951595,22178785,22885925</t>
  </si>
  <si>
    <t>Polycystic ovary syndrome</t>
  </si>
  <si>
    <t>DOID:11650</t>
  </si>
  <si>
    <t>bronchopulmonary dysplasia</t>
  </si>
  <si>
    <t>rs1660687,rs35735434,rs8102610,rs114476266,rs73116143,rs71355986,rs4932792,rs1668172,rs10275712,rs3180,rs9403852,rs4658542,rs12701432,rs9399599,rs9373522,rs4336923,rs4896906,rs2582929,rs7777565,rs17370985,rs9390460,rs1126214,rs12709646,rs9485166,rs9390459,rs62118822,rs11011784,rs4829242,rs34712249,rs7249685,rs13101809,rs57897430,rs11011825,rs73377047,rs58653025,rs61377372,rs1897661,rs11707813,rs7248993,rs2885222,rs2119490,rs12985313,rs73020703,rs11981470,rs34896531,rs11970992,rs58987334,rs9497759,rs111937995,rs60465055,rs3753544,rs1049269,rs542420,rs7922398,rs4634985,rs1992389,rs59471534,rs4748635,rs1496030,rs9497725,rs59621958,rs62119139,rs12701348,rs4933032,rs75148356,rs10437425,rs4933030,rs35617791,rs12199542,rs62119159,rs1039085,rs4559974,rs4932793,rs6429410,rs7072650,rs7762087,rs1496033,rs61754908,rs9474746,rs73028917,rs35039856,rs34174596,rs11226613,rs3951783,rs115497901,rs7246424,rs9377048,rs9390458,rs745030,rs66737024,rs2019624,rs7249001,rs10257744,rs1150884,rs4896904,rs62120313,rs1433452,rs10827955,rs12527235,rs62119142,rs2701427,rs75803315,rs62118834,rs10263252,rs2701426,rs11011827,rs7256135,rs8105614,rs35332070,rs12980342,rs12701710,rs6928919,rs62120780,rs34949383,rs34752785,rs13224488,rs2275769,rs117461337,rs1595356,rs9663749,rs1058729,rs12690826,rs2885221,rs12701406,rs6934690,rs58238799,rs10272002,rs10236293,rs924171,rs11963558,rs62118818,rs34373479,rs1789055,rs1530804,rs1668169,rs7474686,rs12701713,rs9390462,rs2242251,rs1007765,rs4932694,rs1039084,rs6932613,rs35588238,rs1786929,rs58851429,rs2786183,rs4622481,rs2278034,rs8108944,rs57747660,rs1790694,rs1766014,rs11881740,rs12534778,rs2570140,rs519630,rs78047657,rs2141274,rs62118823,rs73022717,rs62119143,rs78753018,rs1496034,rs7257731,rs7919022,rs66620859,rs1678626,rs12701278,rs12191720,rs9373523,rs4896905,rs995697,rs34563787,rs60303156,rs62120329,rs9390461,rs12406654,rs35007403,rs10951261,rs1941996,rs1433453,rs2361022,rs2047286,rs2218221,rs16954290,rs62120785,rs8591,rs9386182,rs7769576,rs71355984,rs9789137,rs664203,rs2145761,rs6511385,rs12701220,rs4932695,rs1039083,rs10827997,rs3753542,rs10499317,rs869412,rs117793815,rs8103204,rs12332114,rs7245540,rs7250285,rs9399598,rs2328813,rs4274399,rs9942457,rs2242252,rs7739314,rs73030819,rs34671960,rs1790695,rs12701708,rs62119144,rs62120115,rs4658541,rs5002812,rs55945220,rs7940485,rs7087157,rs80060551,rs9464034,rs16869492,rs2570141,rs1122575,rs78431475,rs1126215,rs62120784,rs2792646,rs1049246,rs12983761,rs3808348,rs117461737,rs12539012,rs4896907,rs2361023,rs10152333,rs4932788,rs11982281,rs1668168,rs1058727,rs115928416,rs4255445,rs34726149,rs1057558,rs16999598,rs7248413,rs8110086,rs62120772,rs12406630,rs12972095,rs62120312,rs62120064,rs2915932,rs10262866,rs4586408,rs4778882,rs10163024,rs1125877,rs4932794,rs7798459,rs1496031,rs7901827,rs71355983,rs62435630,rs1039086,rs55716084,rs77659909,rs7250801,rs34342502,rs35355374</t>
  </si>
  <si>
    <t>ENSG00000240230.1,ENSG00000146540.10,ENSG00000260125.1,ENSG00000120594.12,ENSG00000166748.8,CATG00000100589.1,ENSG00000183230.12,ENSG00000225146.1,CATG00000064863.1,CATG00000092751.1,ENSG00000204740.5,CATG00000113429.1,ENSG00000225135.1,ENSG00000137752.18,ENSG00000255221.2,ENSG00000257607.1,ENSG00000199023.1,ENSG00000164506.10,ENSG00000268696.1,CATG00000073521.1,ENSG00000187391.13,ENSG00000213973.4,CATG00000076065.1,ENSG00000143702.11,CATG00000024523.1,ENSG00000260372.2,ENSG00000073067.9,CATG00000040616.1,CATG00000090396.1,ENSG00000204397.3,ENSG00000238246.1,ENSG00000233452.2,CATG00000086432.1,ENSG00000058335.11,ENSG00000134755.10,ENSG00000259234.1,CATG00000086430.1,CATG00000003709.1,ENSG00000241282.1,CATG00000091009.1,CATG00000038930.1,ENSG00000107742.8,ENSG00000146147.10,CATG00000091008.1,ENSG00000164849.7,CATG00000003708.1,ENSG00000229676.2,ENSG00000061938.12,CATG00000023967.1</t>
  </si>
  <si>
    <t>23897914,21836138</t>
  </si>
  <si>
    <t>Bronchopulmonary dysplasia</t>
  </si>
  <si>
    <t>DOID:11701</t>
  </si>
  <si>
    <t>selective IgA deficiency disease</t>
  </si>
  <si>
    <t>A selective immunoglobulin deficiency disease that is the result of a deficiency of immunoglobulin A (IgA), an antibody that protects against infections of the mucous membranes lining the mouth, airways, and digestive tract.</t>
  </si>
  <si>
    <t>rs12935657,rs1850963,rs16948887,rs10838601,rs1940598,rs62026377,rs34083796,rs12257092,rs2011806,rs6485686,rs17230818,rs1800623,rs34540843,rs4752926,rs62026376,rs10838611,rs9937309,rs1926188,rs79748582,rs1317826,rs1476177,rs1990760,rs16948895,rs12486484,rs35032408,rs11662025,rs3136516,rs11038866,rs12934193,rs12708713,rs12919828,rs1940594,rs35498631,rs17802927,rs11038993,rs1940595,rs116558165,rs10838596,rs723586,rs2286975,rs7092857,rs3803800,rs2306029,rs12708714,rs7907684,rs12273290,rs7234672,rs9931964,rs2234978,rs3181356,rs3743976,rs7184815,rs60322265,rs7089946,rs7638353,rs77781808,rs2187668,rs2031611,rs876476,rs34582516,rs4506602,rs34306440,rs11202927,rs17229044,rs11665356,rs10887879,rs8062923,rs1571020,rs10769204,rs7853287,rs10838610,rs2241099,rs2031613,rs12921922,rs4934436,rs9959236,rs36045143,rs7476,rs3136512,rs4934435,rs2111485</t>
  </si>
  <si>
    <t>ENSG00000175224.12,ENSG00000173077.10,ENSG00000134569.5,ENSG00000161955.12,ENSG00000106952.3,CATG00000028700.1,ENSG00000038532.10,ENSG00000180210.10,CATG00000028705.1,ENSG00000196735.7,ENSG00000115267.5,CATG00000005529.1,ENSG00000157613.6,ENSG00000239697.6,ENSG00000206432.4,ENSG00000248871.1,CATG00000045322.1,ENSG00000138134.7,CATG00000005519.1,ENSG00000179583.13,ENSG00000026103.15,ENSG00000198829.5,ENSG00000181634.7,ENSG00000175216.10,ENSG00000182108.5,ENSG00000149091.11,ENSG00000265500.1,CATG00000028702.1,CATG00000026619.1</t>
  </si>
  <si>
    <t>24676358,22864923,20694011</t>
  </si>
  <si>
    <t>Immunoglobulin A,IgA levels</t>
  </si>
  <si>
    <t>DOID:11714</t>
  </si>
  <si>
    <t>gestational diabetes</t>
  </si>
  <si>
    <t>rs7552864,rs9350257,rs7945617,rs7941837,rs260768,rs1561167,rs11208493,rs10994942,rs6444084,rs1352373,rs12240194,rs9348433,rs720389,rs12046697,rs12061466,rs11208499,rs1561168,rs9358342,rs764129,rs10994945,rs3803522,rs7518616,rs9350258,rs6444082,rs10830961,rs4578253,rs10830963,rs9368201,rs10466351,rs10994940,rs4433439,rs7517300,rs10493362,rs2121649,rs12039471,rs9859406,rs11208490,rs11208496,rs4331050,rs12565594,rs6444083,rs720390,rs6679679,rs7766070,rs10806920,rs7525514,rs7525513,rs11817553,rs12248902,rs6456364,rs36100740,rs2121650,rs11705701,rs7513574,rs7082225,rs10830962,rs4915996,rs12565437,rs73063010,rs6696308,rs11208492,rs9460540</t>
  </si>
  <si>
    <t>ENSG00000234594.1,ENSG00000158966.9,CATG00000063132.1,ENSG00000073792.11,ENSG00000145996.7,ENSG00000188779.6,ENSG00000134640.2,ENSG00000233643.2,ENSG00000179796.7,CATG00000006600.1,ENSG00000259410.1,CATG00000118275.1</t>
  </si>
  <si>
    <t>Diabetes (gestational)</t>
  </si>
  <si>
    <t>DOID:11718</t>
  </si>
  <si>
    <t>antidepressant type abuse</t>
  </si>
  <si>
    <t>A substance abuse that involves the recurring use of antidepressant drugs despite negative consequences.</t>
  </si>
  <si>
    <t>rs73406091,rs5995482,rs6088082,rs10857639,rs8139381,rs9930603,rs3774666,rs1637257,rs2742442,rs1025350,rs8098328,rs2742462,rs73406014,rs12156128,rs11101475,rs2071770,rs73407903,rs1025349,rs3088095,rs12160480,rs2742421,rs2673057,rs116071144,rs62586368,rs56326212,rs1032077,rs201478,rs17328701,rs9930516,rs201455,rs9622657,rs201458,rs8109783,rs201482,rs115517465,rs2742431,rs114234122,rs201459,rs1877933,rs2673034,rs2248991,rs34212162,rs13054174,rs35103516,rs9821974,rs201475,rs6141876,rs2673037,rs1609553,rs201493,rs41276768,rs2673068,rs4658160,rs259900,rs10988448,rs938363,rs61838862,rs2742417,rs61838863,rs2940706,rs80283571,rs118020236,rs16962670,rs74012439,rs5995481,rs12257841,rs35706623,rs201501,rs2742385,rs41282003,rs71317058,rs115949728,rs1871604,rs4911291,rs1969626,rs11101499,rs68145693,rs6000840,rs2673038,rs9425326,rs2673052,rs115968634,rs259899,rs35808153,rs9941158,rs2285126,rs66886852,rs16962664,rs11816771,rs36054578,rs16962676,rs2673039,rs12932433,rs111693763,rs78501776,rs2734782,rs11598854,rs2742427,rs2742389,rs10519235,rs73406100,rs2673051,rs34567722,rs2742422,rs35791293,rs2673028,rs77455871,rs8030707,rs2742373,rs2742406,rs114250646,rs3761443,rs2251109,rs73407908,rs201457,rs2742390,rs10857638,rs78807503,rs35907927,rs2742452,rs201469,rs8098255,rs7020510,rs10857636,rs74229922,rs56061067,rs13440406,rs201468,rs2742419,rs2742423,rs10988452,rs10857645,rs408538,rs201470,rs2015669,rs2820966,rs112839373,rs1969625,rs10988449,rs2486413,rs12032801,rs11591745,rs9931219,rs201492,rs2742369,rs2251954,rs2294973,rs12267050,rs2673067,rs10752922,rs1734879,rs6000841,rs115051783,rs2071769,rs16920700,rs61838440,rs67720367,rs16962663,rs8050911,rs2742393,rs8028721,rs12049163,rs1877932,rs9922917,rs75506313,rs66481234,rs2742397,rs1883096,rs6500914,rs2673033,rs55700157,rs77629754,rs56024390,rs13377607,rs73406025,rs1562435,rs4911292,rs75821874,rs1969624,rs17647114,rs12582124,rs118017200,rs61838861,rs9311378,rs5995487,rs73404174,rs9932788,rs74012433,rs2742426,rs9425616,rs112865660,rs10513743,rs11665774,rs4911296,rs201454,rs13055343,rs76780846,rs1366963,rs78834269,rs201480,rs201456,rs2245705,rs6800556,rs259901,rs8100064,rs9932704,rs80321545,rs8041771,rs10857648,rs2742418,rs2673025,rs73406008,rs10801811,rs384430,rs8054227,rs10797916,rs80292240,rs11593835,rs201498,rs2529095,rs2742368,rs6057715,rs2742454,rs201477,rs12099663,rs201489,rs11816499,rs2914877,rs6059058,rs201483,rs6000842,rs4252546,rs117744980,rs1468543,rs2249357,rs2742392,rs767280,rs6059060,rs5995478,rs12307652,rs2673036,rs7896933,rs34247954,rs117184097,rs9425615,rs7856232,rs6057717,rs79515926,rs6088084,rs1483627,rs73406013,rs2742420,rs201497,rs77214217,rs115898398,rs114548616,rs76037345,rs201514,rs201491,rs2914871,rs9877499,rs10797917,rs7025011,rs3738317,rs11649347,rs34634188,rs2742447,rs11101488,rs17766217,rs13313447,rs6141871,rs2683611,rs74012441,rs201461,rs9425617,rs113302861,rs2742379,rs2251021,rs2742441,rs7251642,rs4651156,rs1877934,rs3761442,rs2673058,rs11101505,rs1126757,rs114101595,rs55994245,rs10988454,rs2673056,rs8039808,rs1911806,rs201490,rs4911293,rs12921505,rs2359536,rs11598280,rs13086080,rs74807176,rs7197050,rs77715729,rs9930633,rs13055987,rs10857649,rs11788781,rs113847708,rs201471,rs6141362,rs11720008,rs5995488,rs259898,rs13058731,rs2373047,rs11598341,rs2673065,rs5019353,rs112952320,rs56331328,rs2742386,rs9425325,rs12026379,rs12158264,rs113038601,rs79370979,rs56220527,rs1871600,rs2914876,rs4911290,rs4911297,rs9932771,rs1609554,rs10857637,rs71317059,rs938362,rs2622916,rs9930626,rs2742432,rs11101487,rs2914872,rs7315054,rs6500913,rs77483612,rs1478716,rs12581059,rs1483628,rs2305786,rs201500,rs2673035,rs112106633,rs73406098,rs9425324,rs12490293,rs6795349,rs118188302</t>
  </si>
  <si>
    <t>ENSG00000246228.2,ENSG00000160472.4,CATG00000107884.1,CATG00000058602.1,ENSG00000128815.13,ENSG00000227619.1,ENSG00000100156.6,CATG00000086492.1,CATG00000025798.1,CATG00000103518.1,ENSG00000100092.16,ENSG00000230530.1,CATG00000086495.1,ENSG00000100106.15,CATG00000058595.1,CATG00000038791.1,ENSG00000163817.11,ENSG00000236591.1,ENSG00000229201.1,ENSG00000130304.12,CATG00000058591.1,ENSG00000269113.3,ENSG00000095752.2,CATG00000066906.1,ENSG00000166262.11,ENSG00000179058.5,ENSG00000078328.15,CATG00000093320.1,ENSG00000128805.10,ENSG00000148331.7,CATG00000053028.1,CATG00000037230.1,ENSG00000171773.2,CATG00000057669.1,CATG00000109922.1,ENSG00000237424.1,ENSG00000136014.7,CATG00000058592.1,ENSG00000100101.13,ENSG00000227947.1,ENSG00000107643.11,ENSG00000211456.6,ENSG00000180043.7,ENSG00000128298.12,ENSG00000100097.7,ENSG00000257150.1,ENSG00000156958.10,ENSG00000257923.5,ENSG00000134516.11,CATG00000058593.1,ENSG00000219487.2,ENSG00000224318.1,ENSG00000143344.11,ENSG00000148335.10,ENSG00000104047.10,ENSG00000100151.11,ENSG00000100083.14,CATG00000022980.1,ENSG00000225506.2,ENSG00000233493.3,CATG00000107866.1,ENSG00000186564.5,CATG00000057917.1,CATG00000109920.1,ENSG00000123473.11,ENSG00000228408.1</t>
  </si>
  <si>
    <t>20360315,22584459,22041458,19736353</t>
  </si>
  <si>
    <t>Response to antidepressants,Response to antidepressant treatment</t>
  </si>
  <si>
    <t>DOID:11830</t>
  </si>
  <si>
    <t>myopia</t>
  </si>
  <si>
    <t>A refractive error characterized by the inability to see farther objects clearly.</t>
  </si>
  <si>
    <t>rs804281,rs10506750,rs117190062,rs77974778,rs812279,rs4772260,rs7816350,rs4918826,rs14165,rs9610778,rs166863,rs1194077,rs2000175,rs235485,rs1332906,rs330921,rs7912895,rs913431,rs63539261,rs5762752,rs12926024,rs59759359,rs2291494,rs61271866,rs9580769,rs9318099,rs9553088,rs62168425,rs812657,rs2298282,rs73264846,rs2161361,rs760644,rs9290003,rs564398,rs363671,rs7322605,rs7916697,rs116358,rs7902936,rs2442107,rs16879302,rs7310135,rs1521846,rs235506,rs10733840,rs7016139,rs12434902,rs7623587,rs115516922,rs28402886,rs67285523,rs11039538,rs56385951,rs1943653,rs4958883,rs947791,rs10930491,rs7087998,rs6823909,rs6806178,rs774047,rs6481400,rs1361854,rs10506749,rs62067160,rs73026761,rs60520895,rs326837,rs80150005,rs7649349,rs6767441,rs4916397,rs7303399,rs9652081,rs4841085,rs12642476,rs6117430,rs11777455,rs10733843,rs1934074,rs6477225,rs74471287,rs4149309,rs6952999,rs2959091,rs150138,rs2811713,rs2357552,rs4113952,rs11833796,rs3770455,rs4149310,rs363626,rs7873387,rs7078967,rs5752774,rs2298283,rs7731848,rs78418651,rs10826198,rs9836592,rs12598940,rs10896012,rs56284423,rs1900009,rs11813170,rs9346972,rs1946327,rs12629505,rs363620,rs13291885,rs61854829,rs2284325,rs2394459,rs78215623,rs17066606,rs793486,rs745029,rs3740588,rs10115510,rs35170554,rs3828557,rs793469,rs2011092,rs59032073,rs74648201,rs75744890,rs764206,rs793437,rs10896009,rs12364730,rs235908,rs61479312,rs2166221,rs793501,rs4592311,rs6459798,rs80237812,rs6702767,rs73303256,rs59395166,rs793447,rs7031748,rs74002838,rs74662385,rs72861558,rs6776886,rs61148087,rs28733290,rs330909,rs72902492,rs78418552,rs74325631,rs80227066,rs326847,rs62182437,rs114930788,rs6767899,rs1495637,rs497868,rs16879296,rs745030,rs2200226,rs3755445,rs16932801,rs10763553,rs77410412,rs2645457,rs2088155,rs7172748,rs9679457,rs4743762,rs7355739,rs717452,rs10788334,rs7524437,rs4958542,rs35426658,rs3755448,rs67013744,rs2953809,rs77031930,rs703829,rs1718244,rs9646,rs363608,rs61854764,rs2022187,rs11817332,rs1718235,rs235907,rs7030641,rs13172324,rs2270016,rs2394462,rs2808411,rs205645,rs2078555,rs2294289,rs112410989,rs77307541,rs13077697,rs7698250,rs2268417,rs10150328,rs3124505,rs2044387,rs28475137,rs4933314,rs2979247,rs11064262,rs9517528,rs9365614,rs77946072,rs6448280,rs10763565,rs7667545,rs330910,rs55849728,rs116981363,rs1348637,rs6855973,rs11747930,rs7091440,rs7918140,rs11966946,rs1188529,rs1900007,rs7910187,rs79101422,rs111654728,rs10823175,rs774036,rs11998618,rs6807935,rs7460062,rs235492,rs13159505,rs17183176,rs60098504,rs6481402,rs10998045,rs4517412,rs61857180,rs792829,rs796976,rs10022142,rs11782281,rs34531723,rs7092674,rs13069734,rs11775597,rs598174,rs1269027,rs10753129,rs4102217,rs793462,rs12654399,rs7690853,rs793499,rs3025994,rs235487,rs28781876,rs2390129,rs7917717,rs12525668,rs73191562,rs7904069,rs7095501,rs2316263,rs7832670,rs35225290,rs205634,rs221305,rs2267973,rs12991740,rs363668,rs11939401,rs7706327,rs11995702,rs2387150,rs12601330,rs7017618,rs12789028,rs55884539,rs13281294,rs4841083,rs1047959,rs4389567,rs17174947,rs6803204,rs11676733,rs1376260,rs6546909,rs1807609,rs13059754,rs235504,rs4933973,rs6716578,rs72890842,rs4615966,rs10130587,rs11073058,rs11039520,rs4924135,rs10763551,rs76605300,rs79020942,rs4342585,rs2268424,rs76286000,rs1927568,rs10090114,rs5752776,rs330923,rs12918094,rs35253080,rs4864690,rs10752634,rs3794339,rs4384265,rs6464818,rs3814184,rs6798114,rs8042139,rs1687064,rs7948129,rs11064260,rs10762210,rs2463797,rs2120902,rs1047911,rs9510917,rs61857263,rs74061043,rs1537378,rs62285478,rs793439,rs761635,rs72902484,rs78937128,rs2371455,rs16956145,rs2324483,rs9320489,rs17084885,rs7039818,rs4746759,rs6992002,rs12530162,rs2279823,rs2722279,rs4067969,rs12988377,rs7947811,rs1063192,rs6487747,rs59252837,rs11227196,rs1784220,rs9507182,rs79368019,rs6730085,rs10133771,rs7309207,rs6987558,rs77761655,rs12244874,rs205639,rs59822399,rs9398138,rs56848735,rs16879277,rs2075214,rs235884,rs6833763,rs72893359,rs74938885,rs6678579,rs793445,rs7899387,rs4518299,rs6729945,rs2267969,rs9517593,rs7073076,rs12380424,rs17084891,rs1450850,rs11676323,rs235766,rs9318100,rs569688,rs11995443,rs3755447,rs10964808,rs2921383,rs1859734,rs205642,rs10740295,rs2979264,rs79081413,rs17791016,rs11126430,rs4933985,rs12372492,rs7182634,rs58233308,rs10222474,rs11105654,rs3814212,rs2884235,rs2240443,rs913432,rs11995587,rs56233205,rs10838535,rs8031068,rs7120737,rs793475,rs57848867,rs7909901,rs330912,rs7627991,rs10777211,rs4842693,rs704583,rs10964807,rs9513699,rs7970711,rs1688766,rs622623,rs728982,rs918499,rs7681379,rs77819475,rs10810957,rs74790374,rs620405,rs3138142,rs3762995,rs12719930,rs117084900,rs6464833,rs72902474,rs12269965,rs17009980,rs4958887,rs17379739,rs235768,rs4709764,rs61854809,rs62067167,rs2015996,rs2511,rs7132970,rs2722283,rs4916394,rs11145351,rs13250578,rs774038,rs2080931,rs11171847,rs79752651,rs115133800,rs6480317,rs117306673,rs434238,rs7071208,rs11157993,rs36097682,rs72682688,rs2979246,rs61991551,rs2953806,rs11834945,rs28637821,rs11784764,rs2271758,rs920252,rs66627071,rs11064276,rs9872871,rs66582255,rs7331047,rs7079648,rs6952414,rs1152619,rs4601292,rs62336795,rs7556852,rs75748252,rs2288671,rs17407165,rs73047807,rs4280428,rs12769008,rs326880,rs71433443,rs6697306,rs11610921,rs1333037,rs1384062,rs13140772,rs2047812,rs8032019,rs7696197,rs4577503,rs7897878,rs2921378,rs4933989,rs6546902,rs793442,rs7139279,rs3765167,rs136196,rs75078292,rs6707475,rs760643,rs7312888,rs11049845,rs11171850,rs56368084,rs11227205,rs77073917,rs4916231,rs16862780,rs1687060,rs7201034,rs11666850,rs3934466,rs67741834,rs116285066,rs235489,rs59321364,rs77750710,rs2979261,rs2231250,rs11984513,rs11813125,rs75729489,rs2272809,rs6857559,rs11988360,rs10509491,rs10511177,rs11259972,rs117428649,rs11073059,rs10998046,rs12114319,rs79035100,rs205633,rs774033,rs793465,rs235467,rs235887,rs150136,rs363617,rs13410341,rs205638,rs7898034,rs28605672,rs10908750,rs61854782,rs6707302,rs326879,rs78133182,rs11694367,rs704581,rs73169216,rs2956244,rs60020249,rs4746756,rs2298044,rs1711557,rs999556,rs71584862,rs12436579,rs574083,rs4234910,rs2291495,rs75785328,rs12448211,rs4363487,rs774026,rs2118157,rs7302060,rs17231644,rs62285462,rs59065855,rs11171845,rs12619041,rs923375,rs1346,rs495109,rs7548158,rs1040640,rs12709290,rs793502,rs2241969,rs363611,rs1387647,rs7820041,rs2946004,rs77876839,rs7603085,rs11126439,rs113820279,rs793467,rs2315922,rs363610,rs7067601,rs2031447,rs7848449,rs7091222,rs62182374,rs6848333,rs2979263,rs11834074,rs80193813,rs235493,rs8057716,rs74111841,rs6836032,rs10797054,rs235503,rs2461367,rs1049007,rs4443961,rs7629487,rs58704213,rs11073061,rs543830,rs4505038,rs78040476,rs6718184,rs79865993,rs1687063,rs3771749,rs73163815,rs1045529,rs774031,rs55658390,rs6546905,rs3825071,rs1057510,rs4687586,rs11817440,rs74251309,rs7069916,rs4745957,rs35449605,rs61854811,rs2098349,rs61245151,rs11688069,rs690023,rs78881146,rs363622,rs1687062,rs235468,rs66683041,rs2979260,rs10913176,rs2357666,rs17066609,rs11105682,rs7163001,rs11932388,rs12313431,rs235501,rs117748504,rs6765027,rs4933976,rs330916,rs13382811,rs59436997,rs6546917,rs11171852,rs77718054,rs10838533,rs10762205,rs2041072,rs11006169,rs17188159,rs4958301,rs7717069,rs363627,rs28610014,rs13396535,rs34934289,rs3806607,rs62184165,rs1324987,rs597438,rs4142248,rs71313585,rs2269348,rs634537,rs4691399,rs1333039,rs7085703,rs11575768,rs1018532,rs66913363,rs17826255,rs9510927,rs10047387,rs9554548,rs330919,rs7747,rs73368049,rs10056212,rs17297418,rs1734116,rs1783541,rs12351480,rs76262951,rs9507177,rs58358214,rs2288673,rs7853,rs944801,rs6842579,rs12265247,rs9789538,rs72939141,rs6943477,rs10936008,rs9553083,rs2155413,rs3821093,rs2869531,rs2000173,rs9938149,rs4605221,rs2025701,rs774035,rs16862782,rs720688,rs2291738,rs11105474,rs12935558,rs117291880,rs1043975,rs74577773,rs7298463,rs12893484,rs6860799,rs793440,rs10823171,rs9902755,rs7817474,rs2452320,rs11153073,rs17400325,rs900607,rs77242552,rs10753124,rs2267974,rs205648,rs34774248,rs4795719,rs9922572,rs6703466,rs363647,rs6809988,rs13722,rs61854826,rs17790300,rs56389721,rs363613,rs4244711,rs485085,rs56218609,rs2028099,rs7074150,rs7953824,rs35155027,rs9578653,rs1606481,rs76899475,rs76398438,rs6995837,rs80147279,rs2286725,rs75965977,rs34241669,rs793470,rs7536075,rs67919153,rs10762212,rs9517519,rs12878738,rs205631,rs6983945,rs2956242,rs7636447,rs78671884,rs4521389,rs1033773,rs118149286,rs13069311,rs4149308,rs2506889,rs61854813,rs330903,rs4946852,rs57775770,rs4746754,rs78596573,rs61857273,rs235482,rs4928150,rs205636,rs79426454,rs8181047,rs17875348,rs9925231,rs2275729,rs3814206,rs2390187,rs10963578,rs330904,rs7113857,rs7514441,rs10740291,rs7969177,rs27243,rs6490839,rs6866565,rs793460,rs4709019,rs2390130,rs114048722,rs12369816,rs9949,rs115177011,rs235497,rs11539542,rs74754503,rs6747793,rs7570884,rs76824223,rs1886970,rs10733842,rs235508,rs2301984,rs68092024,rs36103935,rs17739113,rs45589941,rs893363,rs7073504,rs2979256,rs793468,rs61854816,rs189798,rs58357937,rs57436966,rs893362,rs9837602,rs80223821,rs10740294,rs62336791,rs330908,rs573687,rs17538164,rs11064268,rs3026000,rs61854839,rs3138141,rs61854825,rs1607254,rs1363411,rs113660635,rs2056417,rs2288669,rs11105666,rs78084790,rs2166222,rs7981928,rs205646,rs66912405,rs1450849,rs2017237,rs11158285,rs17428174,rs74817543,rs11064289,rs4822983,rs115167539,rs7500824,rs793472,rs55643282,rs793446,rs788163,rs2284708,rs1358811,rs27255,rs1626990,rs4928230,rs2722278,rs235772,rs72903286,rs1008878,rs6984991,rs12570281,rs11145461,rs6450384,rs363615,rs10788335,rs7336730,rs793461,rs13186089,rs11995704,rs235906,rs3763000,rs205637,rs363609,rs7711658,rs55941863,rs6789653,rs6810262,rs11833581,rs252024,rs2044388,rs796977,rs62070187,rs9510914,rs7824140,rs35777905,rs7308584,rs10779958,rs4280427,rs1639123,rs2291739,rs74899810,rs2946001,rs4933313,rs79869581,rs11228753,rs4455882,rs793457,rs10866413,rs4928232,rs13099202,rs796978,rs77194834,rs1254293,rs27934,rs4709769,rs10774438,rs12099908,rs57028290,rs330911,rs7129364,rs735854,rs7108028,rs59162683,rs2038042,rs5752775,rs2161360,rs4924134,rs2350892,rs10838529,rs330924,rs235883,rs10753126,rs3814213,rs7523355,rs2220149,rs774037,rs738722,rs12868592,rs363625,rs115998322,rs4933980,rs4490045,rs4562365,rs636291,rs363628,rs77930743,rs77939829,rs117043642,rs67650612,rs8134233,rs11676438,rs1955695,rs7100474,rs9513522,rs16879319,rs11784393,rs61814663,rs1021102,rs2003198,rs12572967,rs2042202,rs72653260,rs2357579,rs7404292,rs7717336,rs117974839,rs1422349,rs10089635,rs7755521,rs599452,rs2120900,rs5762753,rs12375,rs2098128,rs9652080,rs12935576,rs1376261,rs11038720,rs7899695,rs6440938,rs235484,rs7683651,rs9295231,rs8041648,rs4924128,rs6709863,rs717453,rs111623497,rs116335700,rs7619080,rs6601414,rs326884,rs363669,rs9365611,rs10762204,rs6839065,rs11200922,rs3740587,rs715407,rs10733841,rs2282690,rs2268421,rs282547,rs4479633,rs8059298,rs9309485,rs2066714,rs7097498,rs793487,rs170969,rs74390085,rs62169220,rs2267967,rs61854763,rs11064282,rs2288670,rs11171849,rs1357179,rs61268502,rs6054512,rs4276951,rs2394453,rs7979050,rs12022223,rs5022942,rs12360896,rs1194076,rs6445606,rs10913198,rs3762999,rs75334064,rs10876889,rs2956243,rs330914,rs7545384,rs3200401,rs10762201,rs2279822,rs7843924,rs7629426,rs77001485,rs11227202,rs9517520,rs4075038,rs9513521,rs11667331,rs41414647,rs1607993,rs11857049,rs11691947,rs17198985,rs2953808,rs2915251,rs793474,rs6682606,rs9815439,rs60667481,rs235885,rs6585845,rs79837139,rs2915252,rs3806887,rs11996694,rs35885423,rs55776453,rs235510,rs9814549,rs13099193,rs12447690,rs1934075,rs4551651,rs6853518,rs7813388,rs10740287,rs11651705,rs2259931,rs17231637,rs1287284,rs11064265,rs7696418,rs4630333,rs985328,rs9510909,rs6952208,rs2130369,rs9557138,rs114013903,rs6475604,rs12139175,rs34961957,rs2946003,rs117711203,rs111360490,rs6546914,rs2059759,rs17082143,rs28378192,rs9934580,rs4716755,rs7524321,rs11671893,rs67621679,rs55653103,rs6840789,rs7910442,rs10876890,rs74910801,rs11996764,rs235770,rs205643,rs4752791,rs77809681,rs7089142,rs78554031,rs17231630,rs79721088,rs2279334,rs17103138,rs17689563,rs34929663,rs12997093,rs4671939,rs11126438,rs67992621,rs61854840,rs6990184,rs57540085,rs7155448,rs503836,rs117715943,rs4354407,rs1075692,rs11695896,rs1993593,rs3815269,rs9364701,rs117435245,rs793463,rs792828,rs1254316,rs2267970,rs73026766,rs67145203,rs62183852,rs28407694,rs2041835,rs7253628,rs7613864,rs111278803,rs538467,rs235491,rs3179673,rs1900008,rs954035,rs408773,rs78742502,rs4562752,rs7526647,rs10998044,rs793485,rs75915455,rs61857181,rs2270993,rs10138913,rs7098698,rs35588759,rs4792192,rs62183782,rs4916392,rs6485783,rs61970775,rs736006,rs235505,rs7080267,rs72885529,rs7605410,rs6802422,rs10047355,rs78529395,rs1521847,rs774039,rs6734139,rs2118155,rs114008360,rs58967538,rs10104877,rs10763552,rs7094934,rs75782470,rs2480777,rs2267968,rs78084421,rs1427202,rs75469154,rs7536460,rs10896010,rs72632903,rs2297400,rs11575763,rs3765166,rs6790877,rs2288672,rs7305251,rs6719159,rs73478456,rs363623,rs1562211,rs78992933,rs4778882,rs6658042,rs11064255,rs2959090,rs3790967,rs35292734,rs10509300,rs17581284,rs4347290,rs804280,rs115385027,rs8101081,rs7709256,rs629120,rs4924132,rs78367449,rs2394456,rs3829858,rs12299614,rs28526212,rs113938769,rs1872609,rs10811456,rs7005133,rs9920235,rs3814185,rs10454145,rs7867456,rs205632,rs17563,rs59286748,rs62068432,rs11227217,rs2241970,rs7535195,rs648399,rs886656,rs2271845,rs2084076,rs7865618,rs2979262,rs1688782,rs6487748,rs9817005,rs11064252,rs11073060,rs1556515,rs793471,rs61916193,rs117426981,rs1340,rs704582,rs12741973,rs150135,rs7965999,rs118099192,rs10278007,rs3789023,rs12378884,rs12214044,rs793476,rs74041921,rs4841282,rs11833583,rs2082210,rs12322604,rs4244947,rs235483,rs56207218,rs9510916,rs8032967,rs4764473,rs6737876,rs4933981,rs13188308,rs235494,rs59219097,rs2026792,rs10067529,rs17428076,rs809415,rs13317017,rs62182373,rs6841898,rs330920,rs62560774,rs6585847,rs10797055,rs11227198,rs3755446,rs12785,rs968156,rs7108186,rs4933975,rs10762198,rs34262053,rs3729852,rs793503,rs2506892,rs8181050,rs17739179,rs1427201,rs55663539,rs363612,rs363618,rs2598094,rs2394458,rs363619,rs13427762,rs7128184,rs11227199,rs7665500,rs615552,rs1370156,rs60465334,rs67924081,rs12622895,rs13323143,rs58111619,rs793464,rs11049781,rs7966278,rs9551016,rs760721,rs3809125,rs7155442,rs6481401,rs76808279,rs6821920,rs58621819,rs7726776,rs330915,rs1023961,rs35854151,rs1151496,rs1063588,rs689779,rs17615262,rs6480316,rs35365471,rs9828079,rs7711385,rs11105667,rs11690807,rs6852148,rs6990319,rs115896940,rs80326649,rs6802817,rs235469,rs12719931,rs9968694,rs11171856,rs2452321,rs11200931,rs2358432,rs73478487,rs116214096,rs363624,rs205630,rs11812723,rs11105647,rs11623717,rs330905,rs11815154,rs9386658,rs793494,rs4746760,rs41290176,rs9578652,rs326883,rs7078900,rs11934293,rs62336792,rs12676,rs7821284,rs78462692,rs61854810,rs2069418,rs4916393,rs7538827,rs4142047,rs7893837,rs11105466,rs7866783,rs79126579,rs12769127,rs11126440,rs17297383,rs6480314,rs1287283,rs1734114,rs4515615,rs74740267,rs2017638,rs1687057,rs679038,rs7328918,rs6581094,rs12270054,rs3741410,rs9679458,rs7074778,rs11002133,rs35320790,rs7960104,rs35117966,rs12572960,rs77410432,rs7006789,rs79064754,rs7323755,rs7914143,rs9847283,rs7077335,rs11575694,rs17474781,rs774027,rs9510930,rs9910523,rs1826730,rs10216825,rs80216116,rs55876952,rs79214649,rs7330140,rs7316626,rs3025991,rs6746854,rs235470,rs13108436,rs1017967,rs1033667,rs12246624,rs6926824,rs62183762,rs2279665,rs2312295,rs613312,rs2483677,rs10849492,rs11064281,rs4403687,rs73895197,rs3792906,rs2118156,rs774032,rs12857151,rs3780543,rs12572954,rs79584058,rs4687587,rs10896007,rs7711245,rs7330438,rs2062253,rs1018533,rs4149303,rs6968355,rs78971363,rs363614,rs2776288,rs6790535,rs117962635,rs7731894,rs77424804,rs10826199,rs235905,rs7977477,rs117354369,rs2280329,rs10762214,rs793466,rs80163014,rs1489816,rs9920099,rs73163816,rs7124949,rs114259848,rs6866637,rs62070164,rs9293917,rs12038826,rs9517546,rs6495708,rs2157719,rs61854836,rs8469,rs2846862,rs4924125,rs1040639,rs34337,rs6487734,rs235496,rs235771,rs13387355,rs7921207,rs788161,rs6845163,rs1711554,rs1059341,rs6851271,rs1823522,rs2021742,rs80344031,rs6601415,rs2383205,rs4149307,rs11539543,rs1521845,rs7965883,rs57326441,rs282548,rs61854814,rs28488,rs74803035,rs1819032,rs7671437,rs4928153,rs11145442,rs1137,rs34084509,rs115166274,rs10838532,rs235509,rs10896008,rs13201929,rs793488,rs813218,rs12875437,rs77222691,rs11673135,rs61854762,rs73163814,rs62182372,rs17188201,rs1688758,rs11596522,rs1550094,rs2220150,rs10047388,rs12898159,rs9613667,rs330922,rs11105694,rs958021,rs17183113,rs36100789,rs11145582,rs235769,rs6723259,rs1687061,rs115681932,rs1347190,rs7294416,rs34582634,rs1734117,rs3736499,rs1547014,rs3933144,rs12803915,rs61916194,rs16852607,rs80303526,rs17183295,rs9573120,rs7303171,rs77133676,rs11227206,rs12719932,rs33912345,rs3734751,rs2421841,rs4755346,rs363621,rs61854824,rs79359916,rs7903931,rs10858947,rs11227201,rs74389227,rs1021103,rs13066993,rs11145465,rs4244713,rs16879288,rs77441695,rs1320566,rs3828683,rs2184061,rs12487143,rs944800,rs11145746,rs80276443,rs7903251,rs648324,rs5752773,rs2305982,rs11064254,rs59606309,rs7079054,rs80184311,rs72885532,rs11049846,rs1889072,rs793443,rs116468843,rs2071047,rs10788333,rs596537,rs1254319,rs62336794,rs7919835,rs774034,rs6685179,rs1016914,rs2921379,rs892251,rs11816028,rs690037,rs2853579,rs7614026,rs4424615,rs9517948,rs248473,rs6995859,rs17009998,rs4149311,rs77769571,rs4841084,rs75538570,rs182897,rs6767786,rs78742277,rs9365616,rs11785481,rs363670,rs7650727,rs11819979,rs10183097,rs6997496,rs10007784,rs4928149,rs3770448,rs1994461,rs55670476,rs17419574</t>
  </si>
  <si>
    <t>ENSG00000176658.12,ENSG00000144045.9,ENSG00000010295.15,ENSG00000125845.6,ENSG00000040341.13,CATG00000074845.1,ENSG00000249865.1,ENSG00000086289.7,ENSG00000250768.1,ENSG00000247853.2,ENSG00000150672.12,ENSG00000142599.13,ENSG00000088387.13,ENSG00000135622.8,ENSG00000158258.11,ENSG00000121680.11,ENSG00000158710.10,ENSG00000142186.12,CATG00000117205.1,ENSG00000165029.11,CATG00000043394.1,CATG00000005854.1,ENSG00000231503.3,ENSG00000131378.9,CATG00000005569.1,ENSG00000165923.11,ENSG00000135773.8,CATG00000015271.1,ENSG00000125378.11,ENSG00000136574.13,ENSG00000235156.3,CATG00000015944.1,ENSG00000165905.12,ENSG00000007174.13,ENSG00000119333.7,CATG00000002311.1,ENSG00000249815.1,CATG00000102654.1,CATG00000007821.1,ENSG00000257194.2,ENSG00000115318.7,ENSG00000135250.12,ENSG00000248319.1,ENSG00000159239.7,ENSG00000149177.8,ENSG00000233818.1,ENSG00000165061.10,ENSG00000111641.6,ENSG00000253051.1,ENSG00000179008.4,ENSG00000178031.11,CATG00000030269.1,ENSG00000258427.3,CATG00000009129.1,ENSG00000173442.7,CATG00000050686.1,ENSG00000115306.11,ENSG00000085552.12,ENSG00000115317.7,ENSG00000258892.1,CATG00000007822.1,ENSG00000227237.1,ENSG00000235269.1,CATG00000009874.1,CATG00000019186.1,ENSG00000272183.1,ENSG00000148204.7,CATG00000104659.1,ENSG00000144810.11,CATG00000068592.1,ENSG00000260992.1,ENSG00000231574.1,ENSG00000135437.5,ENSG00000119139.12,ENSG00000154814.9,CATG00000105492.1,ENSG00000119383.15,ENSG00000126778.7,ENSG00000077380.11,ENSG00000115325.9,ENSG00000255498.1,ENSG00000145901.10,CATG00000086843.1,ENSG00000257702.3,ENSG00000128708.8,ENSG00000115840.9,ENSG00000142655.8,CATG00000118215.1,ENSG00000108381.6,ENSG00000237248.3,CATG00000072113.1,ENSG00000147889.12,ENSG00000135517.6,CATG00000005514.1,ENSG00000264324.1,CATG00000079587.1,ENSG00000176973.7,ENSG00000168056.10,CATG00000078144.1,CATG00000098637.1,ENSG00000188687.11,ENSG00000204033.5,CATG00000088838.1,CATG00000115239.1,ENSG00000114993.11,ENSG00000160445.6,ENSG00000156831.3,CATG00000000460.1,ENSG00000264545.1,CATG00000065362.1,CATG00000049047.1,ENSG00000117523.11,ENSG00000138190.12,CATG00000005862.1,CATG00000099197.1,CATG00000102657.1,ENSG00000231121.2,ENSG00000204843.8,CATG00000094817.1,ENSG00000148604.9,CATG00000084404.1,ENSG00000264458.1,ENSG00000237412.2,ENSG00000148602.5,ENSG00000267508.1,ENSG00000181830.7,ENSG00000260738.1,CATG00000101644.1,ENSG00000140464.15,ENSG00000254746.1,ENSG00000251833.1,ENSG00000182446.9,ENSG00000188921.12,ENSG00000236493.1,ENSG00000146285.9,CATG00000060884.1,ENSG00000111602.7,ENSG00000254226.1,CATG00000005513.1,ENSG00000147883.9,ENSG00000115307.12,CATG00000015948.1,CATG00000022525.1,ENSG00000168386.14,CATG00000049040.1,CATG00000115688.1,ENSG00000157388.9,ENSG00000197694.9,ENSG00000020426.6,ENSG00000115275.7,ENSG00000173465.3,ENSG00000121671.7,ENSG00000128655.12,CATG00000101626.1,ENSG00000170162.9,ENSG00000237655.1,CATG00000002643.1,ENSG00000152785.6,ENSG00000171163.11,ENSG00000184574.5,CATG00000067212.1,ENSG00000128045.5,ENSG00000119522.11,ENSG00000184302.6,ENSG00000172530.15,ENSG00000205268.6,ENSG00000205025.6,ENSG00000240498.2,CATG00000017883.1,ENSG00000177311.6,CATG00000022045.1,CATG00000115477.1,ENSG00000111788.9,ENSG00000173727.7,ENSG00000016391.6,ENSG00000122870.7,ENSG00000197043.9,ENSG00000171161.8,ENSG00000251898.1,CATG00000005866.1,CATG00000077801.1,ENSG00000138347.11,CATG00000005860.1,ENSG00000132911.4,ENSG00000135404.7,CATG00000099192.1,ENSG00000005483.15,CATG00000000936.1,ENSG00000133112.12,CATG00000069142.1,ENSG00000120251.14,CATG00000005865.1,CATG00000068093.1,ENSG00000111642.10,CATG00000023598.1,ENSG00000160049.7,ENSG00000005448.12,ENSG00000030066.9,ENSG00000148702.10,ENSG00000108187.11,ENSG00000240995.2,ENSG00000106018.9,ENSG00000183765.16,ENSG00000175264.3,ENSG00000266446.1,CATG00000078085.1,ENSG00000115282.15,ENSG00000163297.12,CATG00000043401.1,ENSG00000172164.9,CATG00000002197.1,CATG00000022521.1,CATG00000104928.1,ENSG00000006042.7,CATG00000001087.1,ENSG00000272529.1,CATG00000043391.1,ENSG00000173281.4,ENSG00000225790.1,ENSG00000058335.11,ENSG00000264148.1,ENSG00000147570.5,ENSG00000138160.4,CATG00000063264.1,CATG00000061079.1,ENSG00000205861.7,CATG00000009629.1,ENSG00000270117.1,ENSG00000251562.3,CATG00000109320.1,ENSG00000109606.8,ENSG00000027001.7,ENSG00000115289.8,ENSG00000121653.7,ENSG00000168702.12,CATG00000050245.1,CATG00000012532.1,ENSG00000148600.10,CATG00000002256.1,CATG00000079706.1,ENSG00000198597.4,CATG00000065360.1,ENSG00000120526.6,ENSG00000254639.1,ENSG00000115297.9,CATG00000000459.1,ENSG00000152804.6,CATG00000086834.1,CATG00000085406.1,CATG00000022034.1,ENSG00000100065.10,CATG00000061075.1,ENSG00000244137.1,CATG00000009127.1,ENSG00000228393.3,ENSG00000169554.12,ENSG00000141564.9,ENSG00000204822.6,ENSG00000172878.9,CATG00000002640.1,ENSG00000139974.11,ENSG00000258670.1,ENSG00000234776.1,ENSG00000184220.6,ENSG00000159374.13,ENSG00000179774.7,ENSG00000135637.9,ENSG00000260233.2,CATG00000097921.1,CATG00000074295.1,ENSG00000205678.3,CATG00000009873.1,CATG00000005855.1,ENSG00000146966.8,ENSG00000175806.10,ENSG00000254340.1,ENSG00000174032.12,ENSG00000170525.14,ENSG00000155093.13,ENSG00000228389.1,CATG00000005861.1,CATG00000099023.1,ENSG00000258821.1,ENSG00000156113.16,ENSG00000135365.11,ENSG00000151883.12,ENSG00000170919.11,ENSG00000215221.2,CATG00000085265.1,ENSG00000165891.11,ENSG00000258583.1,ENSG00000179528.11,ENSG00000213085.5,ENSG00000100345.16,CATG00000021307.1,ENSG00000224187.1,ENSG00000119912.11,CATG00000011200.1,ENSG00000258311.1,ENSG00000245532.4,ENSG00000239779.2,ENSG00000205863.5,ENSG00000104626.10,CATG00000066314.1,CATG00000005853.1,ENSG00000100614.13,CATG00000063224.1,ENSG00000203727.3,ENSG00000115274.10,CATG00000065366.1,ENSG00000184178.11,ENSG00000109920.8,CATG00000082597.1,CATG00000015915.1,CATG00000019022.1,ENSG00000258216.1</t>
  </si>
  <si>
    <t>20395239,23933737,23468642,21640322,21307088,23049088,21095009,22685421,20548946,21505071,23406873,19779542,24144296</t>
  </si>
  <si>
    <t>Axial length,Optic disc parameters,Myopia (Age of onset),Myopia (pathological),Myopia (severe),optic disc size (rim),optic disc size (disc),optic disc size (cup),Vertical cup-disc ratio</t>
  </si>
  <si>
    <t>DOID:1184</t>
  </si>
  <si>
    <t>nephrotic syndrome</t>
  </si>
  <si>
    <t>rs5756506,rs35959442,rs6063218,rs4792798,rs174576,rs174560,rs11229,rs3811487,rs3789634,rs12035955,rs55925606,rs79377806,rs135167,rs390974,rs415426,rs2700987,rs4560868,rs357608,rs389884,rs1203973,rs435206,rs4846945,rs4657616,rs174574,rs450828,rs6427632,rs79348850,rs2413450,rs3751991,rs77398106,rs3767636,rs440212,rs381815,rs174584,rs2858011,rs373266,rs174549,rs6678813,rs3811488,rs4979223,rs2685123,rs174592,rs4846849,rs3751995,rs34562254,rs17259252,rs174536,rs652888,rs3789629,rs6692490,rs6066645,rs4820268,rs115089010,rs3748011,rs13336641,rs58647797,rs72643559,rs10436881,rs79220007,rs77383092,rs108499,rs4792795,rs3789630,rs74998556,rs3794776,rs174548,rs13336827,rs1394066,rs392500,rs55672385,rs3751999,rs4757446,rs380655,rs174561,rs3751989,rs174541,rs2076086,rs174533,rs72643557,rs2235321,rs11078354,rs174580,rs3748009,rs877908,rs12045320,rs102275,rs10759637,rs174559,rs3176416,rs8048222,rs420975,rs1078484,rs174529,rs760719,rs2057788,rs174581,rs10917876,rs12045859,rs4561508,rs417406,rs10759636,rs9938041,rs28508049,rs6541305,rs3751984,rs74892229,rs9897611,rs174599,rs400458,rs174554,rs2076085,rs5756504,rs6094991,rs2279432,rs2072860,rs11700195,rs35966917,rs392509,rs5987027,rs174544,rs11871721,rs4846850,rs357610,rs35074529,rs1535,rs4500785,rs12076454,rs174594,rs445205,rs174545,rs74143143,rs174578,rs398216,rs434899,rs174566,rs9926112,rs7203560,rs35060330,rs4129395,rs3115663,rs406937,rs1800562,rs28648615,rs11698870,rs2296064,rs174600,rs12097712,rs855791,rs397343,rs174570,rs406109,rs4846942,rs3752005,rs174568,rs79920061,rs10739390,rs6066646,rs4846848,rs4792799,rs7517119,rs97384,rs1408272,rs36039116,rs385943,rs7859354,rs174601,rs1011328,rs11086243,rs10739388,rs3767637,rs3751985,rs10766359,rs11122470,rs3751993,rs174535,rs389967,rs370671,rs4792797,rs114341500,rs3748012,rs57994525,rs57382045,rs6541304,rs99780,rs3751998,rs174530,rs406890,rs174547,rs6066649,rs6094990,rs3829586,rs228129,rs174583,rs79351202,rs3761944,rs6673619,rs174556,rs12563741,rs174534,rs409354,rs509360,rs174555,rs174562,rs174598,rs4273077,rs111535158,rs17112008,rs393633,rs11908506,rs431208,rs9931005,rs7850357,rs35256722,rs174546,rs6063216,rs11700186,rs173349,rs55701306,rs174537,rs446518,rs102274,rs174577,rs5756505,rs357614,rs4757445,rs174528,rs3130618,rs1211375,rs174553,rs357612,rs174550,rs454869,rs4792800,rs2858942,rs174538</t>
  </si>
  <si>
    <t>ENSG00000149485.12,ENSG00000204348.5,ENSG00000168496.3,CATG00000038755.1,ENSG00000204435.9,ENSG00000187045.12,ENSG00000119321.4,CATG00000026162.1,ENSG00000010704.14,ENSG00000188536.8,ENSG00000166689.10,CATG00000055003.1,ENSG00000204344.10,CATG00000058559.1,ENSG00000163565.14,ENSG00000204469.8,CATG00000002481.1,CATG00000005705.1,CATG00000005706.1,ENSG00000237080.1,ENSG00000143641.8,ENSG00000103148.11,CATG00000079027.1,ENSG00000124920.9,ENSG00000118217.5,ENSG00000240505.4,ENSG00000176386.4,ENSG00000136868.9,CATG00000097602.1,ENSG00000134824.9,CATG00000026163.1,ENSG00000007392.12,ENSG00000130830.10,ENSG00000134825.9,ENSG00000226889.3,ENSG00000155849.11,CATG00000088034.1,ENSG00000207601.1,ENSG00000263020.1,ENSG00000204438.6,ENSG00000100379.13,ENSG00000180596.7,ENSG00000112339.10,ENSG00000123643.8,ENSG00000204371.7,CATG00000082280.1,ENSG00000103152.7,ENSG00000124564.13,CATG00000038752.1,CATG00000097601.1,ENSG00000187475.4</t>
  </si>
  <si>
    <t>19853236,23303382,21441931,23263863</t>
  </si>
  <si>
    <t>Nephrotic syndrome (acquired),Hematology traits</t>
  </si>
  <si>
    <t>DOID:11847</t>
  </si>
  <si>
    <t>coronary thrombosis</t>
  </si>
  <si>
    <t>rs475419,rs60486111,rs11805562,rs166479,rs6427196,rs112944884,rs16860992,rs1624230,rs5029975,rs56376528,rs2366855,rs74967728,rs6060257,rs7519279,rs643434,rs1624569,rs3211867,rs56363533,rs493833,rs2295888,rs12126266,rs10800430,rs12082748,rs12124144,rs12741540,rs10800406,rs3211883,rs2304452,rs4656671,rs6692649,rs67485965,rs12117884,rs1469859,rs12124049,rs1622922,rs676996,rs1656925,rs11905081,rs77177040,rs6862195,rs4686798,rs10919104,rs6556319,rs2228243,rs10919079,rs635634,rs510335,rs57690120,rs476410,rs579459,rs12736110,rs56810541,rs1358712,rs6670848,rs12119479,rs822366,rs111641740,rs4253407,rs2420015,rs4656657,rs532436,rs12744341,rs3766052,rs34832217,rs78860295,rs722145,rs5030093,rs5030047,rs12081030,rs2058703,rs10919082,rs3766126,rs3812035,rs3211875,rs60011235,rs59123177,rs649129,rs1648699,rs677355,rs4656669,rs488703,rs6039,rs7274866,rs34847919,rs7381103,rs75888794,rs79048371,rs2304595,rs4626520,rs12116683,rs687289,rs12741323,rs12086983,rs9882598,rs10800407,rs10665,rs78704804,rs9898,rs3806688,rs1656914,rs5030027,rs1621816,rs1419323,rs2287694,rs1320967,rs2289252,rs7546347,rs4589164,rs34174778,rs9641866,rs1403694,rs13438282,rs17577184,rs1656910,rs12121346,rs12057856,rs10919076,rs57776592,rs17317888,rs6579208,rs12724812,rs11809180,rs12118611,rs17349271,rs41268617,rs16860974,rs12730053,rs4316098,rs60866116,rs10800443,rs12724802,rs3766053,rs9887903,rs7569946,rs550057,rs527210,rs674302,rs11908683,rs644234,rs17876031,rs2175495,rs12739337,rs73903009,rs7466962,rs6556317,rs10919156,rs3093253,rs5030044,rs3766082,rs12072226,rs74893744,rs7269138,rs6427197,rs56297224,rs1648713,rs12121891,rs1050274,rs676457,rs12082810,rs12564596,rs6843711,rs12733626,rs2378115,rs3211821,rs1133344,rs35107735,rs1014965,rs266760,rs1656918,rs77437249,rs569557,rs3211830,rs970740,rs9411370,rs2769071,rs73905041,rs12061405,rs1851664,rs78277513,rs3806689,rs12092528,rs12124168,rs6028,rs12565852,rs12745732,rs73903019,rs6060242,rs12354315,rs612169,rs12089118,rs5030028,rs12751062,rs80032696,rs1648697,rs659104,rs491626,rs11802239,rs2213868,rs117616040,rs4253425,rs9411473,rs3173799,rs8117847,rs12067139,rs561241,rs266725,rs4253308,rs11906318,rs7527703,rs7447593,rs12744655,rs78266198,rs5030039,rs2420010,rs11908100,rs657152,rs12105996,rs1801020,rs2689197,rs117159850,rs11771152,rs6687813,rs6060245,rs687621,rs7625980,rs3765227,rs493246,rs12125057,rs4728183,rs75537616,rs2157597,rs4656180,rs582118,rs56769551,rs2901092,rs10800420,rs3173798,rs1527479,rs1648712,rs1320965,rs2239854,rs1358337,rs17345170,rs9411474,rs35133990,rs35610898,rs1049654,rs12092952,rs581107,rs4253295,rs57299249,rs543968,rs1656911,rs12084793,rs12062884,rs114948279,rs35458577,rs2519093,rs3766054,rs1334511,rs2304454,rs9918530,rs10919107,rs12562404,rs474671,rs11907438,rs5030023,rs266724,rs7849280,rs6682179,rs12144832,rs114501661,rs9887854,rs13095338,rs544873,rs9887916,rs1593,rs7047076,rs11789207,rs1648698,rs12120960,rs56400038,rs17310467,rs1648722,rs36079696,rs75648520,rs12121185,rs7273734,rs2731672,rs867186,rs17092215,rs9869244,rs9332666,rs75487543,rs12143965,rs745921,rs28496811,rs742127,rs505922,rs12125501,rs12758208,rs3775303,rs500499,rs4253417,rs5029999,rs507666,rs2300159,rs6579210,rs6009,rs9887857,rs3856930,rs4253303,rs9411364,rs3820053,rs2480952,rs3211839,rs12145939,rs3211870,rs2420372,rs77044802,rs3211838,rs2304455,rs3917777,rs613534,rs1836860,rs115478735,rs10485508,rs72625027,rs3733159,rs35179913,rs74543591,rs514659,rs5029969,rs12755385,rs12059944,rs266723,rs3766088,rs1953298,rs10919075,rs698078,rs12074492,rs1511802,rs494242,rs55734215,rs12129132,rs6597616,rs4253305,rs3766055,rs2179491,rs3212162,rs12140967,rs7544446,rs3756009,rs1656922,rs554833,rs12091844,rs1033799,rs4253403,rs3917750,rs12740040,rs4656678,rs6420095,rs61808940,rs55785724,rs6120843,rs66707192,rs75287019,rs12744184,rs7552484,rs582094,rs112274850,rs4656677,rs117755215,rs72700067,rs2304456,rs6120844,rs1537593,rs73903017,rs2292423,rs4253421,rs17092297,rs12118645,rs78967023,rs4253297,rs651007,rs3211842,rs17345184,rs76507298,rs9918586,rs4656654,rs7025839,rs6579211,rs12145897,rs5030009,rs3737683,rs35037551,rs12120007,rs80109502,rs3766092,rs7261167,rs8123978,rs1851665,rs71635617,rs1656917,rs645982,rs12186257,rs3212160,rs8118978,rs1648700,rs4253320,rs710446,rs5030873,rs4363269,rs33921462,rs10800445,rs8119827,rs1042445,rs6042,rs2062632,rs5030032,rs2012763,rs3212163,rs3211885,rs932394,rs6420094,rs72625026,rs5030072,rs5030025,rs61808870,rs2038024,rs958581,rs12117559,rs73905030,rs1054517,rs3211869,rs9789627,rs1656916,rs2069940,rs13317089,rs56289894,rs41364549,rs12082618,rs4253304,rs13177732,rs116552240,rs3756008,rs4656653,rs10919106,rs13292932,rs75535620,rs6427180,rs9328546,rs12143131,rs6060244,rs2050190,rs3211849,rs35447001,rs600038,rs79472354,rs2480953,rs2651640,rs55946144,rs12074013,rs12117362,rs491098,rs3211851,rs4656182,rs5029970,rs822362,rs1523435,rs2295700,rs3211868,rs1054516,rs495203,rs5030073,rs12066426,rs1534314,rs932395,rs500498,rs4656668,rs1018827,rs1894692,rs2420370,rs2731674,rs7529937,rs529565,rs4410854,rs8124662,rs11770358,rs1194182,rs6556316,rs6427194,rs71541917,rs1648716,rs3211828,rs28607874,rs660340,rs10499859,rs12735503,rs114133365,rs822364,rs5030011,rs12072953,rs2143287,rs4241822,rs17876032,rs2181540,rs79478286,rs10919157,rs3211817,rs5030091,rs12063863,rs13233631,rs6025,rs6597617,rs710448,rs5030074,rs745922,rs5030059,rs2545801,rs1656908,rs2420371,rs4656667,rs78270478,rs3756011,rs12074966,rs12071630,rs55712263,rs6041,rs3917854,rs5030060,rs1656921,rs12128350,rs3766090,rs10800421,rs4656655,rs10919110,rs1194181,rs5030062,rs5030020,rs1924,rs1320968,rs11906160,rs11905354,rs1953299,rs4656181,rs5030058,rs2731673,rs11908232,rs545971,rs1648715,rs4656656,rs4656680,rs12143790,rs6427195,rs1419324,rs12059281,rs11770907,rs12127613,rs2304451,rs822363,rs8118005,rs1894700,rs35552264,rs492488,rs495828,rs2298903,rs1033797</t>
  </si>
  <si>
    <t>ENSG00000236524.1,ENSG00000234437.1,ENSG00000057593.9,ENSG00000213062.3,ENSG00000126217.16,ENSG00000100983.5,ENSG00000088298.8,ENSG00000113905.4,ENSG00000117475.9,ENSG00000131188.7,CATG00000048636.1,ENSG00000198055.6,ENSG00000135218.13,CATG00000053087.1,CATG00000054662.1,ENSG00000271875.1,ENSG00000131067.12,CATG00000071397.1,ENSG00000101000.4,ENSG00000113889.7,ENSG00000143153.8,ENSG00000198734.6,ENSG00000117477.8,ENSG00000119866.16,ENSG00000126218.7,ENSG00000164344.11,ENSG00000174175.12,ENSG00000251165.1,ENSG00000090512.7,ENSG00000100991.7,ENSG00000131187.5,ENSG00000204296.7,ENSG00000088926.9,ENSG00000078814.11,ENSG00000197099.4,ENSG00000246334.2,CATG00000054663.1,ENSG00000117479.8,ENSG00000143156.9,ENSG00000131183.6,CATG00000074787.1,ENSG00000175164.9</t>
  </si>
  <si>
    <t>20303064,22703881,23188048,21478428</t>
  </si>
  <si>
    <t>Prothrombin time,Activated protein C resistance,Activated partial thromboplastin time,Platelet CD36 surface expression</t>
  </si>
  <si>
    <t>DOID:11934</t>
  </si>
  <si>
    <t>head and neck cancer</t>
  </si>
  <si>
    <t>An organ system cancer that arises in the head or neck region. This region includes the nasal cavity, sinuses, lips, mouth, salivary glands, throat, or larynx.</t>
  </si>
  <si>
    <t>rs1443966,rs2432645,rs1347081,rs244900,rs11115146,rs11045229,rs158898,rs2997121,rs4883781,rs2279168,rs6714277,rs17046072,rs2997117,rs1432531,rs9540829,rs10495752,rs6728499,rs7988822,rs35138332,rs17802463,rs1122350,rs7988304,rs7318797,rs2997120,rs193466,rs9529099,rs168647,rs76620321,rs292487,rs34736805,rs6547016,rs7327487,rs1344772,rs7605014,rs114187602,rs114583528,rs7783317,rs13117519,rs2298947,rs72648600,rs7177469,rs3088180,rs34104763,rs1443970,rs75932741,rs116623306,rs36028066,rs9540821,rs292480,rs444021,rs2324917,rs2293323,rs1949073,rs244899,rs3015424,rs7335738,rs56812596,rs2298944,rs7336189,rs7577196,rs1443980,rs35278472,rs11148708,rs1864855,rs9540828,rs982607,rs34557527,rs80130049,rs115572608,rs79495307,rs2432646,rs7592795,rs184957,rs1937647,rs584155,rs2095617,rs4666577,rs3769791,rs78285230,rs244903,rs3771879,rs1368220,rs7988634,rs1862307,rs13107881,rs3015418,rs114775536,rs2432643,rs115789964,rs11691462,rs7988790,rs78199807,rs1368221,rs7984900,rs34648410,rs10206325,rs34530982,rs28397760,rs11847,rs1152843,rs76494529,rs3920786,rs11115148,rs2445784,rs6734868,rs78627532,rs7989557,rs17146179,rs4853170,rs2997114,rs7173944,rs2432642,rs4301913,rs6433960,rs11678389,rs61956026,rs6722782,rs57962321,rs7984453,rs2298945,rs35145119,rs12470950,rs4632086,rs34288075,rs7332539,rs9540826,rs158900,rs79691262,rs2301978,rs79360220,rs59845464,rs12467526,rs13426287,rs11115117,rs7335074,rs9540832,rs12429297,rs3015422,rs582906,rs7999210,rs7988659,rs75320311,rs7597711,rs34394369,rs34038924,rs2298948,rs9810495,rs10193923,rs79476138,rs2095618,rs115886946,rs34654982,rs2997115,rs62376998,rs115214260,rs16905904,rs6595211,rs17745923,rs1862306,rs11074223,rs2445786,rs4843926,rs114489956,rs6759555,rs757917,rs74709392,rs590784,rs7783319,rs10079429,rs7326242,rs1152842,rs12867375,rs34375435,rs76560371,rs717482,rs982606,rs56352443,rs244896,rs62148721,rs244901,rs17011637,rs6749969,rs114861052,rs10862419,rs2117026,rs11115113,rs3771876,rs4666578,rs3015421,rs9571073,rs28419035,rs116808178,rs6706326,rs116479297,rs77369819,rs13024682,rs11126052,rs9317596,rs114148351,rs1999,rs168648,rs7205575,rs7581835,rs111887345,rs115788915,rs244889,rs2445785,rs1803196,rs1990145,rs1196062,rs6433959,rs13025966,rs74540875,rs11574583,rs244904,rs17011638,rs9812,rs1432534,rs3015416,rs9540827,rs7590218,rs9527451,rs823816,rs11574597,rs2997122,rs940634,rs7990899,rs7191751,rs917236,rs9540824,rs1335798,rs6547019,rs34591072,rs10221782,rs7572081,rs7984994,rs79665867,rs34610571,rs3771877,rs7605235,rs244898,rs75898966,rs4852385,rs56198975,rs2053622,rs115643325,rs2935461,rs7982182,rs1990144,rs6709041,rs3769788,rs76571788,rs115334164,rs11148709,rs173435,rs982605,rs35898401,rs11843074,rs12472283,rs9540836,rs994630</t>
  </si>
  <si>
    <t>CATG00000081015.1,ENSG00000145349.12,ENSG00000170776.15,ENSG00000225370.1,ENSG00000105939.8,CATG00000017215.1,ENSG00000226247.1,CATG00000043430.1,ENSG00000253861.1,ENSG00000115364.9,CATG00000005006.1,CATG00000077255.1,CATG00000041423.1,ENSG00000270058.1,CATG00000069821.1,ENSG00000120137.6,CATG00000077249.1,ENSG00000184226.10,ENSG00000005436.9,CATG00000077252.1,ENSG00000151779.8,CATG00000081014.1,CATG00000015114.1,CATG00000067193.1,CATG00000017332.1,ENSG00000186818.8,ENSG00000185436.7,ENSG00000138101.14,ENSG00000115252.14,ENSG00000270696.1,CATG00000009722.1,ENSG00000227674.1,CATG00000081016.1,ENSG00000160007.13,CATG00000069814.1,CATG00000081953.1,CATG00000017219.1,ENSG00000233913.6,ENSG00000184347.10,CATG00000009723.1,ENSG00000257747.1,CATG00000008276.1,CATG00000015107.1,ENSG00000047662.4,ENSG00000113643.4,ENSG00000224220.1,ENSG00000068024.12,ENSG00000145012.8</t>
  </si>
  <si>
    <t>Cisplatin and carboplatin cytotoxicity, in blood cell lines</t>
  </si>
  <si>
    <t>DOID:11949</t>
  </si>
  <si>
    <t>Creutzfeldt Jakob syndrome</t>
  </si>
  <si>
    <t>rs1798085,rs1460161,rs1460164,rs6587035,rs10888129,rs1931969,rs72627411,rs2065706,rs62050408,rs6502935,rs887023,rs1990249,rs739337,rs4545086,rs9922369,rs1460162,rs4020,rs10504702,rs72627413,rs1342444,rs4131688,rs362062,rs75764044,rs12680279,rs10106224,rs5761392,rs362030,rs12680520,rs3809872,rs2887547,rs11549259,rs4492592,rs4410943,rs2369747,rs61609886,rs76004154,rs62048362,rs17215517,rs1460163,rs9643746,rs36062241,rs2239881,rs58868050,rs1531346,rs74882707,rs72671126,rs74151836,rs62050415,rs6107516,rs2410518,rs8074026,rs28652774,rs5761555,rs16840653,rs62050417,rs10957920,rs739336,rs7832149,rs7840457,rs72476502,rs35105012,rs16840678,rs10957922,rs1816003,rs2369748,rs6052771,rs12941910,rs12550504,rs55998311,rs61775925,rs16952413,rs79608309,rs74151839,rs76674166,rs4784320,rs117087434,rs887021,rs1799990,rs28406278,rs9643744,rs1841296,rs6116474,rs739338,rs72671124,rs72627412,rs8053754,rs78266363,rs62050405,rs8052792,rs6542988,rs16952410,rs59341306,rs12681700,rs117878136,rs6722013,rs362199,rs655419,rs61747071,rs2181021,rs7387658,rs7501729,rs11990873,rs7532750,rs10095783,rs9325809,rs10092557,rs62050406,rs74151837,rs2277695,rs60752249,rs6052772,rs11893548,rs11203848,rs9292809,rs2093390,rs2169149,rs2093391,rs11864811,rs10957923,rs17215558,rs9643745,rs8180986,rs6116475,rs117158969,rs56343055,rs77140278,rs117192617,rs1979314,rs4921542,rs4815729</t>
  </si>
  <si>
    <t>ENSG00000089057.10,ENSG00000003987.9,CATG00000054139.1,CATG00000049433.1,CATG00000032777.1,ENSG00000103494.8,ENSG00000171867.12,ENSG00000182836.5,ENSG00000127324.4,ENSG00000187952.8,ENSG00000226948.1,CATG00000054135.1,ENSG00000253659.1,ENSG00000167711.9,ENSG00000185252.13,CATG00000080878.1,CATG00000075696.1,ENSG00000182901.11,ENSG00000167716.14,CATG00000102941.1</t>
  </si>
  <si>
    <t>22137330,19081515</t>
  </si>
  <si>
    <t>Creutzfeldt-Jakob disease (variant),Creutzfeldt-Jakob disease</t>
  </si>
  <si>
    <t>DOID:11977</t>
  </si>
  <si>
    <t>disorder of magnesium metabolism</t>
  </si>
  <si>
    <t>rs73613962,rs62442658,rs2279538,rs12895117,rs13190418,rs2075569,rs9522042,rs4912697,rs2290698,rs523077,rs10466211,rs10984347,rs1273886,rs1290790,rs7013349,rs7278201,rs59080288,rs73613999,rs67253715,rs4421576,rs8059585,rs1868102,rs711822,rs113063938,rs78001232,rs8127631,rs8060690,rs8007199,rs116671558,rs55757091,rs34236490,rs3744714,rs4971100,rs1290786,rs7048230,rs760077,rs61602448,rs7189887,rs12893796,rs3743743,rs6872426,rs11775200,rs11264345,rs9986311,rs13180547,rs711823,rs2391895,rs7190070,rs56072037,rs13168832,rs10068420,rs2113564,rs6886756,rs8063446,rs16954692,rs7197653,rs4955658,rs56331745,rs7715894,rs4971101,rs4899210,rs56899435,rs6860664,rs7776819,rs7327247,rs17675939,rs112086775,rs4245909,rs2066981,rs711825,rs8059916,rs11787008,rs2863976,rs56112907,rs9515335,rs73613952,rs734074,rs2391720,rs4072037,rs78803835,rs12411216,rs6586322,rs3788018,rs4971059,rs4390169,rs6896155,rs62572670,rs1110572,rs13177728,rs17103178,rs2075568,rs4913034,rs9426886,rs1110571,rs10476873,rs4971088,rs4745,rs2279540,rs1422922,rs7159782,rs7489851,rs1111574,rs11350,rs6809660,rs2990220,rs2070803,rs58542611,rs1273885,rs61746794,rs17675986,rs711827,rs12789916,rs6718273,rs34565985,rs6586321,rs17676666,rs35319230,rs9628662,rs34271700,rs2863973,rs17676634,rs10750325,rs73615919,rs12801239,rs11890810,rs4913030,rs1076556,rs4783620,rs35431258,rs1343040,rs56310840,rs7613621,rs12708883,rs4971089,rs7140129,rs2074438,rs78198545,rs62442640,rs11264341,rs8058517,rs7714479,rs61593058,rs9583106,rs35239788,rs13172230,rs62572671,rs11862968,rs9297,rs4971073,rs73281060,rs7282424,rs4276914,rs55968019,rs56220628,rs7280116,rs1273884,rs11774384,rs4783618,rs711820,rs11264343,rs10445765,rs2990246,rs55856208,rs28445596,rs2974930,rs10054534,rs8130492,rs117670809,rs7365544,rs12988588,rs17103175,rs1965308,rs56326507,rs1327155,rs7489847,rs3785127,rs56247792,rs11861362,rs6723802,rs2075571,rs62514004,rs4783619,rs2839535,rs711819,rs1918974,rs3785113,rs2974929,rs4972804,rs10767873,rs10804833,rs2077327,rs59804301,rs2049805,rs7200932,rs1290784,rs988398,rs2074560,rs3785116,rs12407919,rs1045253,rs13094827,rs497829,rs1868158,rs2592394,rs55793998,rs11264339,rs67534367,rs4913029,rs7325976,rs8052988,rs17748684,rs10886534,rs10984346,rs320082,rs2990245,rs1918973,rs2075127,rs10076285,rs73281053,rs3785115,rs10054460,rs1465469,rs678733,rs1530645,rs61460037,rs116160800,rs6869293,rs2391896,rs2113563,rs4386003,rs550396,rs3768566,rs57434514,rs1962148,rs16907854,rs1111573,rs914615,rs1541659,rs17748484,rs79543001,rs4238282,rs1807042,rs17103176,rs7283383,rs741756,rs988397,rs7152675,rs1127687,rs317720,rs16957831,rs3743742,rs317719,rs11264333,rs7190134,rs72731508,rs6718516,rs3851493,rs644763,rs1546818,rs9583110,rs9583107,rs2155308,rs1868157,rs55675218,rs12599876,rs12656125,rs4530816,rs3814316,rs4971093,rs12904,rs2472614,rs7500163</t>
  </si>
  <si>
    <t>ENSG00000160767.16,ENSG00000248125.1,ENSG00000128710.5,ENSG00000241479.1,ENSG00000100564.4,ENSG00000239930.2,ENSG00000165806.15,ENSG00000163463.7,CATG00000106920.1,ENSG00000180190.7,CATG00000056943.1,ENSG00000177628.11,ENSG00000103056.7,CATG00000019904.1,ENSG00000222177.1,CATG00000116629.1,CATG00000081536.1,ENSG00000271748.1,ENSG00000169231.9,ENSG00000160766.10,ENSG00000085276.13,ENSG00000214900.4,ENSG00000129197.10,ENSG00000272274.1,ENSG00000273088.1,ENSG00000115756.8,ENSG00000175879.7,ENSG00000103061.7,ENSG00000128652.7,CATG00000019981.1,CATG00000029924.1,ENSG00000065427.10,ENSG00000169242.7,CATG00000001906.1,ENSG00000128709.10,CATG00000016288.1,CATG00000018875.1,ENSG00000103064.9,ENSG00000108561.4,ENSG00000163462.13,ENSG00000104415.9,ENSG00000106066.9,ENSG00000132600.12,ENSG00000166848.5,ENSG00000250842.1,ENSG00000186314.7,ENSG00000259797.1,ENSG00000185499.12,ENSG00000183486.8,ENSG00000231064.1,ENSG00000005100.8,CATG00000019939.1,ENSG00000149571.6,ENSG00000237380.2,ENSG00000176444.14,CATG00000027673.1,ENSG00000169241.13,ENSG00000160188.5,ENSG00000179085.7,ENSG00000160190.9,ENSG00000173171.10,ENSG00000054690.9</t>
  </si>
  <si>
    <t>20700443,pha003092</t>
  </si>
  <si>
    <t>Magnesium levels,magnesium levels</t>
  </si>
  <si>
    <t>DOID:11984</t>
  </si>
  <si>
    <t>hypertrophic cardiomyopathy</t>
  </si>
  <si>
    <t>An intrinsic cardiomyopathy that has_material_basis_in autosomal dominant inheritance and that is characterized by abnormal  thickening (hypertrophy) of the heart without any obvious cause.</t>
  </si>
  <si>
    <t>rs11607315,rs73031001,rs7161833,rs74068506,rs2542496,rs11225573,rs56357768,rs78363941,rs75661274,rs11604515,rs66929438,rs61776916,rs6561525,rs16968220,rs516514,rs17688516,rs2407692,rs12341266,rs1098519,rs17739727,rs12361381,rs11881082,rs3755335,rs552019,rs17636733,rs4796759,rs7337488,rs1987232,rs9316453,rs2454429,rs11542286,rs11225677,rs10895423,rs79437037,rs7068987,rs4346268,rs6599003,rs35519823,rs6561527,rs2609502,rs12365377,rs12366065,rs4799885,rs4420602,rs2542532,rs10791612,rs2442803,rs4801876,rs72989738,rs959421,rs3943356,rs9894001,rs2445906,rs17243513,rs6714723,rs357781,rs11605176,rs2445907,rs7239021,rs805897,rs116002,rs12634077,rs7614000,rs500559,rs10215480,rs56252726,rs13204981,rs2035061,rs73032620,rs1038367,rs4796765,rs2648307,rs45586832,rs1572658,rs2542523,rs2960350,rs784493,rs7996852,rs7581030,rs2542511,rs56871315,rs10085192,rs12576773,rs7939034,rs784496,rs2596830,rs4852780,rs2442819,rs10282144,rs2670711,rs72971588,rs7582707,rs1990773,rs4594561,rs4796627,rs6967673,rs2074162,rs56413249,rs2255648,rs2542489,rs72989748,rs4504116,rs805711,rs2274104,rs12535397,rs2293312,rs542241,rs73068512,rs959088,rs4796630,rs7175659,rs58611824,rs4676588,rs2542528,rs4073113,rs4496420,rs9526564,rs17367464,rs7898140,rs117967265,rs75221862,rs79781846,rs4796758,rs11815703,rs2057413,rs9839582,rs471713,rs58742727,rs17445937,rs242597,rs73030997,rs411758,rs1886273,rs704960,rs12214925,rs7981627,rs7982598,rs1824494,rs2442804,rs811969,rs784513,rs78119470,rs7624734,rs3794378,rs2469880,rs7234884,rs10902179,rs12360974,rs2596831,rs491425,rs627756,rs805702,rs12899419,rs17367335,rs7124152,rs13417248,rs78523698,rs638585,rs72842803,rs11853413,rs7949814,rs2442818,rs11033441,rs4799886,rs671303,rs2670716,rs12713748,rs13375593,rs75947598,rs76537666,rs77287043,rs4799880,rs12574094,rs4799887,rs2344825,rs7246912,rs2290917,rs60163900,rs5011759,rs4799883,rs9959091,rs2071090,rs2303508,rs11225705,rs61776946,rs11785048,rs10402413,rs644056,rs299644,rs11639006,rs10460973,rs117187789,rs6763016,rs784488,rs904453,rs2670719,rs784514,rs77988388,rs45511891,rs11602281,rs72989767,rs76050333,rs2454432,rs35457171,rs479570,rs74070174,rs2633443,rs10181148,rs892052,rs6561529,rs11225628,rs6508806,rs4684867,rs2548837,rs7808615,rs111637825,rs12365191,rs13397218,rs77052921,rs17739702,rs7321228,rs4684871,rs1804020,rs2648308,rs5746240,rs72989785,rs1127182,rs10412859,rs2548838,rs4963197,rs10165298,rs112148182,rs1532533,rs4799427,rs7166250,rs118103474,rs79817401,rs57269525,rs15997,rs7086515,rs1552484,rs4799888,rs6907640,rs11708354,rs1274971,rs963959,rs61441471,rs4377481,rs1543514,rs73032639,rs784512,rs13383758,rs2956390,rs10902170,rs11225625,rs805705,rs9903304,rs7328782,rs658167,rs746132,rs11654930,rs2454431,rs12420078,rs56700368,rs784497,rs784489,rs12179134,rs784509,rs2633442,rs805713,rs1129360,rs687318,rs2670718,rs67182149,rs2009330,rs10265508,rs561740,rs10851375,rs72975657,rs2419078,rs62622793,rs6599009,rs6935197,rs6743784,rs73401684,rs56070826,rs1320448,rs1552485,rs11601117,rs948634,rs4799884,rs1455253,rs13392164,rs41274330,rs9397717,rs2433395,rs7231766,rs3732234,rs28613330,rs1274972,rs2915942,rs72975625,rs2274106,rs9962143,rs1024890,rs2468152,rs77086376,rs2255655,rs784511,rs1347270,rs2542505,rs79948463,rs13400108,rs4623325,rs7936583,rs7128704,rs1112134,rs6695238,rs1325232,rs12604388,rs6745147,rs60431327,rs2035060,rs77592501,rs73331568,rs2960318,rs13397663,rs9747327,rs2596825,rs7396875,rs4799882,rs11225592,rs2240011,rs4142285,rs8089337,rs72839482,rs74716784,rs704959,rs16867996,rs3729931,rs73329737,rs2410749,rs2445905,rs10902171,rs2257136,rs9468076,rs72971518,rs2064092,rs35509964,rs17795068,rs10203007,rs1298712,rs17722101,rs879568,rs34183248,rs13322614,rs784508,rs1104357,rs13225299,rs11818298,rs74070172,rs3744903,rs2542508,rs1853771,rs73032604,rs2945047,rs79977303,rs4262246,rs6599273,rs1098524,rs2960327,rs59745912,rs9295629,rs6561528,rs805706,rs72971580,rs9384217,rs11246178,rs35946914,rs10851376,rs840846,rs11225600,rs6753560,rs11606479,rs116596225,rs73333208,rs6743785,rs73032616,rs299643,rs9964327,rs78241130,rs12213055,rs7578166,rs948635,rs17722095,rs6599006,rs628129,rs805696,rs35158969,rs114862383,rs66707206,rs483351,rs73401681,rs2596822,rs13106,rs11660290,rs74974196,rs2442807,rs2303509,rs9478542,rs72989770,rs1824492,rs491449,rs2670752,rs2738556,rs10807949,rs548362,rs7942030,rs904464,rs1274968,rs12239598,rs11225594,rs2450855,rs4796754,rs111975718,rs6920675,rs4417458,rs35628459,rs3755334,rs4277396,rs80268985,rs2945046,rs9961386,rs11716902,rs6752763,rs7992603,rs2894649,rs2514744,rs11225676,rs11129810,rs13086363,rs10902172,rs502154,rs9959105,rs4676584,rs4799426,rs10947055,rs17243499,rs11070169,rs11604468,rs2442809,rs2542516,rs2164010,rs7637036,rs2058900,rs10851377,rs28406183,rs1274970,rs11079029,rs2542503,rs45473693,rs7982297,rs117517039,rs12360920,rs11225604,rs2454421,rs12576769,rs12907914,rs7321670,rs2419077,rs3773354,rs6503679,rs805707,rs6599007,rs4477795,rs873201,rs12910064,rs12986712,rs12361383,rs10763222,rs7069952,rs11225591,rs75820128,rs1574191,rs10747284,rs840845,rs4799432,rs10171071,rs1815834,rs7123019,rs17451561,rs9467250,rs9397719,rs1585290,rs7938269,rs2442808,rs28407128,rs74070165,rs2542506,rs1274973,rs77168012,rs1112438,rs624705,rs11602418,rs13424541,rs11225863,rs2246390,rs10203419,rs805699,rs1542848,rs74365306,rs72500859,rs11246190,rs2454437,rs75276713,rs4603639,rs11878091,rs752306,rs10281893,rs4676474,rs2960353,rs117112388,rs35847674,rs9295749,rs78027546,rs1274969,rs72989776,rs1824493,rs9311200,rs2468150,rs72989780,rs79472400,rs4374473,rs73333239,rs936466,rs4280575,rs78518126,rs59591700,rs78071022,rs4852784,rs1807277,rs2542513,rs73032627,rs7912052,rs9322464,rs7257832,rs1127574,rs6694040,rs3821611,rs2596819,rs12360657,rs11986212,rs74783880,rs1098522,rs12362743,rs805698,rs79122846,rs7613766,rs2960349,rs2949565,rs4799879,rs4234132,rs7427462,rs9631750,rs6760748,rs17367512,rs60841920,rs9962453,rs527797,rs3732235,rs60909679,rs10462462,rs73032625,rs9964666,rs75491088,rs1874942,rs4942835,rs2459631,rs561021,rs2542534,rs2442812,rs4799881,rs17249855,rs11246180,rs2596820,rs9371805,rs497652,rs4352753,rs10883965,rs7319587,rs59628701,rs72840993,rs34789183,rs11637063,rs9818979,rs3758650,rs8000149,rs13429035,rs11632632,rs533378,rs4963136,rs563563,rs2542490,rs11225593,rs72989783,rs1804822,rs3806661,rs9468168,rs11225621,rs72989781,rs6481167,rs6929931,rs2442820,rs624603,rs74070166,rs11652600,rs72989782,rs10191042,rs17446021,rs2013708,rs77681374,rs536188,rs9958934,rs1821380,rs11225615,rs1869697,rs17473171,rs6744076,rs7239199,rs671447,rs9849171,rs2670757,rs72983452,rs2960351,rs7069736,rs10872707,rs77361515,rs72840990,rs2055311,rs805703,rs2303510,rs1098523,rs1962515,rs879567,rs10825560,rs784515,rs2454435,rs58712770,rs674311,rs805700,rs11225702,rs11606749,rs11225710,rs4799878,rs10500279,rs908644,rs2009323,rs56301202,rs840847,rs11225632,rs4239268,rs7937201,rs12361541,rs2031532,rs2160779,rs1990775,rs6899868</t>
  </si>
  <si>
    <t>ENSG00000254565.1,ENSG00000117395.6,ENSG00000099834.14,ENSG00000197748.8,ENSG00000248708.1,ENSG00000185507.15,ENSG00000111802.9,ENSG00000168259.10,ENSG00000144655.10,ENSG00000102547.14,CATG00000061263.1,ENSG00000198498.5,CATG00000087881.1,ENSG00000186973.6,ENSG00000206190.7,ENSG00000114742.9,ENSG00000161328.10,ENSG00000134775.11,CATG00000087980.1,ENSG00000138835.18,CATG00000087892.1,CATG00000087889.1,ENSG00000259278.1,CATG00000037292.1,CATG00000043315.1,CATG00000087905.1,ENSG00000253245.2,ENSG00000187595.10,ENSG00000069696.6,CATG00000004804.1,ENSG00000254931.2,CATG00000048939.1,ENSG00000185101.8,CATG00000006805.1,CATG00000059820.1,ENSG00000236993.2,CATG00000063775.1,CATG00000063771.1,ENSG00000254815.1,ENSG00000243710.3,ENSG00000196218.7,ENSG00000075975.11,CATG00000001295.1,ENSG00000168356.7,ENSG00000168256.13,CATG00000095001.1,ENSG00000136169.12,ENSG00000269445.1,ENSG00000249362.1,ENSG00000075292.14,CATG00000095002.1,ENSG00000112304.6,ENSG00000259747.1,ENSG00000132155.7,CATG00000087895.1,CATG00000099023.1,ENSG00000070047.7,CATG00000087900.1,ENSG00000204789.3,ENSG00000233822.3,CATG00000059204.1,ENSG00000124613.4,CATG00000064267.1,ENSG00000124374.8,CATG00000083347.1,CATG00000083332.1,ENSG00000154743.13,ENSG00000155034.14,ENSG00000153721.13,CATG00000083344.1,CATG00000059203.1,ENSG00000174775.12,ENSG00000199038.1,ENSG00000099849.10,ENSG00000096654.11,ENSG00000259345.1,ENSG00000225526.4,ENSG00000136147.12,ENSG00000186153.12,ENSG00000179241.8,CATG00000063776.1,ENSG00000023191.12,ENSG00000182197.6,ENSG00000185522.4,ENSG00000065618.12,ENSG00000269388.1,ENSG00000247095.2,ENSG00000168026.12,ENSG00000268055.1,CATG00000116317.1,CATG00000117311.1,ENSG00000174915.7,ENSG00000187240.9,CATG00000087888.1,CATG00000087883.1,ENSG00000254739.1,CATG00000022659.1,CATG00000116315.1</t>
  </si>
  <si>
    <t>23255317,21348951,pha003052,21828061</t>
  </si>
  <si>
    <t>Hypertrophic cardiomyopathy,Cardiac hypertrophy,Left ventricular hypertrophy</t>
  </si>
  <si>
    <t>DOID:12129</t>
  </si>
  <si>
    <t>bulimia nervosa</t>
  </si>
  <si>
    <t>An eating disorder characterized by the restraining of food intake for a period of time followed by an over intake or binging period that results in feelings of guilt and low self-esteem.</t>
  </si>
  <si>
    <t>rs75000049,rs17778337,rs1584559,rs1499752,rs11708304,rs11671563,rs118054520,rs7724774,rs1556640,rs78891184,rs118106322,rs76891283,rs73218845,rs116064527,rs61742849,rs12986207,rs115732332,rs11073699,rs11073990,rs6548329,rs6496770,rs116533799,rs114247003,rs6496775,rs487268,rs117366285,rs115694618,rs6791583,rs1922248,rs6496771,rs4843023,rs117597373,rs6771781,rs4609814,rs115847353</t>
  </si>
  <si>
    <t>ENSG00000116793.11,ENSG00000172493.16,ENSG00000153066.8,ENSG00000038532.10,CATG00000101644.1,ENSG00000184602.5,CATG00000061870.1,CATG00000025788.1,ENSG00000112378.11,ENSG00000145332.9,ENSG00000169851.11,ENSG00000198624.8,CATG00000086162.1,CATG00000025802.1,CATG00000062655.1,ENSG00000188897.4,CATG00000066685.1,CATG00000028732.1,CATG00000097921.1,ENSG00000179583.13,ENSG00000264515.1,ENSG00000198189.6,ENSG00000184647.6,ENSG00000183638.5,ENSG00000081026.14,ENSG00000175643.7</t>
  </si>
  <si>
    <t>Bulimia nervosa</t>
  </si>
  <si>
    <t>DOID:12132</t>
  </si>
  <si>
    <t>Wegener s granulomatosis</t>
  </si>
  <si>
    <t>An autoimmune disease that is located_in lung, located_in kidney, located_in skin resulting from an autoimmune attack by antineutrophil cytoplasmic antibodies against small and medium-size blood vessels.</t>
  </si>
  <si>
    <t>rs4862111,rs78790827,rs2063031,rs7503953,rs56130163,rs630084,rs66824909,rs9277554,rs72629641,rs11943322,rs4862110,rs4862112,rs9277341</t>
  </si>
  <si>
    <t>CATG00000074717.1,ENSG00000231389.3,ENSG00000172689.1,ENSG00000255959.1,ENSG00000223865.6,CATG00000030559.1</t>
  </si>
  <si>
    <t>Wegener's granulomatosis</t>
  </si>
  <si>
    <t>DOID:12140</t>
  </si>
  <si>
    <t>Chagas disease</t>
  </si>
  <si>
    <t>A trypanosomiasis that is a tropical parasitic disease caused by the flagellate protozoan Trypanosoma cruzi, which is transmitted to humans and other mammals by an insect vector, the blood-sucking assassin bugs of the subfamily Triatominae (family Reduviidae), most commonly species belonging to the Triatoma, Rhodnius, and Panstrongylus genera. The symptoms include fever, fatigue, body aches, headache, rash, loss of appetite, diarrhea, vomiting, swelling of the eyelids and myocarditis.</t>
  </si>
  <si>
    <t>rs2231770,rs12430077,rs111336450,rs17726513,rs1564407,rs1860599,rs3771376,rs62071288,rs12090164,rs7833313,rs62071291,rs16893397,rs735137,rs9905605,rs11947857,rs73240323,rs114909321,rs12563505,rs7133188,rs6753622,rs3796812,rs4322745,rs11594686,rs80120910,rs4698626,rs77495258,rs1736060,rs6813374,rs77058970,rs77129531,rs1517476,rs170185,rs77609501,rs3755335,rs2305600,rs9693182,rs5760471,rs6928412,rs12503164,rs73238200,rs79999670,rs1854779,rs78852656,rs7014073,rs56088529,rs1022436,rs3762318,rs113487266,rs56161216,rs4852254,rs17524895,rs11823396,rs4408325,rs115027526,rs117447612,rs1736067,rs4852782,rs7654345,rs4642241,rs77543238,rs79853351,rs6867,rs2252567,rs74328550,rs3807992,rs11676925,rs115606434,rs75102350,rs6986359,rs115658034,rs81817,rs6768194,rs62235060,rs14177,rs8104774,rs1356410,rs3775925,rs76868425,rs6465728,rs7911957,rs10198192,rs60708075,rs2419079,rs4907976,rs7672369,rs4528483,rs77751336,rs74863006,rs78556816,rs7004287,rs61733782,rs117255192,rs6833808,rs33957,rs2237601,rs7675735,rs9472067,rs78545674,rs730158,rs10808619,rs3733579,rs2023624,rs4917916,rs76528902,rs7804372,rs2937,rs73021247,rs9303472,rs74121363,rs117745180,rs76157225,rs11737138,rs17143378,rs5756533,rs2291363,rs4852780,rs7223680,rs12711538,rs11694955,rs41646,rs3820720,rs41635,rs12542144,rs6703475,rs310740,rs441413,rs80049554,rs6946729,rs78114245,rs740218,rs2278741,rs76016693,rs807025,rs6966264,rs11556563,rs6814465,rs12680211,rs7964656,rs78810480,rs7130156,rs12300820,rs74123093,rs13267989,rs58861783,rs4735260,rs75428304,rs17560106,rs2302393,rs74121345,rs10953110,rs58041839,rs2315645,rs10953276,rs9663151,rs73240305,rs78126758,rs9885998,rs78962927,rs6899628,rs724752,rs2245385,rs74121354,rs3740485,rs77357262,rs7688682,rs56397702,rs3773759,rs12255911,rs6757817,rs1997572,rs61902539,rs2295716,rs12532598,rs2291127,rs77308452,rs10878144,rs17268499,rs33953,rs3732233,rs10906776,rs4678407,rs6847966,rs79208794,rs4936963,rs9296416,rs77008296,rs11078450,rs74121356,rs74123089,rs4426551,rs7320701,rs2863094,rs77152076,rs1869833,rs34599045,rs150768,rs80029858,rs7018328,rs118152285,rs56081331,rs115383547,rs80138175,rs10826001,rs61680644,rs219815,rs7670500,rs75803645,rs6683455,rs1920625,rs8099945,rs74427908,rs4765856,rs80063229,rs12672038,rs11175338,rs11695506,rs7006279,rs10110806,rs114018765,rs75074196,rs7982746,rs11720762,rs12582128,rs16947868,rs55731811,rs4919509,rs7658447,rs4590022,rs3802724,rs10027755,rs75801881,rs74575465,rs114344326,rs12095536,rs11882433,rs75208167,rs17163799,rs76414662,rs2034842,rs79308214,rs12069782,rs6818639,rs116975820,rs4612816,rs2074114,rs219839,rs10112242,rs184157,rs4523473,rs77380349,rs11753836,rs219821,rs3801993,rs4714335,rs4729505,rs79636876,rs55646004,rs78058574,rs73238170,rs10241241,rs55916387,rs2109522,rs9303474,rs67813203,rs4550670,rs10939742,rs10805357,rs7654332,rs11190773,rs73450258,rs10939749,rs76390426,rs7557781,rs7154019,rs34017352,rs1860597,rs33959,rs17040303,rs10808620,rs2305604,rs10939747,rs407889,rs9525563,rs6976004,rs77241736,rs75724608,rs12926788,rs67455495,rs16947846,rs78436791,rs1804020,rs6666144,rs9862672,rs11678934,rs56370391,rs78950209,rs114661385,rs77355607,rs2038868,rs77452668,rs77423224,rs11679685,rs61902540,rs114701793,rs11773845,rs4698649,rs2010053,rs998849,rs2237598,rs11720007,rs7099548,rs74121365,rs11707154,rs644019,rs10167980,rs7980286,rs62121713,rs59623110,rs13083299,rs55771642,rs16835845,rs12705015,rs11825813,rs8713,rs33960,rs34198350,rs59958973,rs77306082,rs75732854,rs2306700,rs55869971,rs6721568,rs1007008,rs7837109,rs6841784,rs73276599,rs114527239,rs41637,rs12167757,rs75419425,rs115701243,rs7436403,rs66916956,rs74121357,rs80288467,rs10032326,rs2303573,rs12507142,rs7079084,rs77597744,rs74121352,rs10750293,rs114759207,rs6835077,rs10878146,rs4698636,rs78619716,rs76097728,rs9643308,rs2179010,rs12748902,rs6851783,rs160384,rs9906228,rs4852257,rs12483240,rs4734269,rs2324849,rs775792,rs10516440,rs116899183,rs3733577,rs1887264,rs7223140,rs1877913,rs13385378,rs6656226,rs74903514,rs6936582,rs6973284,rs76100806,rs10011865,rs12648232,rs10906771,rs2829751,rs957696,rs75828361,rs75077322,rs10906774,rs33955,rs4765854,rs2875940,rs7743244,rs73117804,rs73399022,rs434082,rs186263310,rs9291659,rs73457121,rs2293252,rs13055618,rs74434796,rs12251514,rs13127157,rs17692517,rs3749056,rs4334752,rs7319315,rs6693659,rs117162637,rs118899,rs114082930,rs3933453,rs75265571,rs113849138,rs74123090,rs2286773,rs10939735,rs450823,rs143889815,rs12757084,rs10008598,rs4698625,rs74358016,rs9532978,rs3775927,rs77349897,rs10258663,rs34542838,rs10205029,rs77891721,rs76291959,rs6807945,rs1056295,rs79563311,rs9296418,rs12239648,rs7815960,rs188757965,rs9811597,rs111678335,rs111504526,rs11693648,rs13067260,rs729949,rs1974624,rs7957635,rs1720823,rs79246567,rs76439045,rs73588485,rs4678408,rs10270072,rs4698650,rs78466716,rs4577894,rs3801244,rs3815232,rs701836,rs75897066,rs115050671,rs7112607,rs72770600,rs115847459,rs79328840,rs74121348,rs4821593,rs59698991,rs41636,rs116917201,rs112309064,rs10939756,rs113181286,rs5760479,rs6744784,rs1558378,rs56408212,rs2237596,rs116187617,rs371532,rs12240158,rs75999723,rs3824783,rs6812675,rs7918180,rs74720534,rs4364065,rs7076175,rs17743415,rs74121349,rs747236,rs731632,rs77277947,rs74690488,rs75184948,rs73240316,rs78871210,rs16947903,rs6924483,rs113002361,rs919708,rs34026270,rs913996,rs114370420,rs77698529,rs219805,rs7823333,rs6510683,rs4698622,rs405884,rs219833,rs71308813,rs35463363,rs1199332,rs73238187,rs7545413,rs113905318,rs6752619,rs55994893,rs75961601,rs6745907,rs10883565,rs55947646,rs1548624,rs35195744,rs74123097,rs927302,rs4822507,rs2287326,rs1299818,rs4852783,rs3775926,rs76406105,rs6753560,rs3796813,rs113997799,rs75589465,rs74123084,rs41640,rs73757719,rs76669685,rs74121355,rs7223710,rs13122181,rs7214692,rs79829464,rs4870724,rs6941583,rs60274412,rs11773991,rs78987360,rs78504227,rs1997571,rs12271723,rs13009964,rs10939738,rs1884443,rs7619627,rs7535306,rs76436269,rs77680703,rs75192571,rs28365824,rs35131064,rs60111824,rs7792235,rs796493,rs6449321,rs6988293,rs3734689,rs7616876,rs13277387,rs1006723,rs10939736,rs78558427,rs6794106,rs111545834,rs114205866,rs4698638,rs12044683,rs7116880,rs61085710,rs3757732,rs77437680,rs4655521,rs78625173,rs4735225,rs7107421,rs3773758,rs1736057,rs72770598,rs242964,rs17327942,rs2974908,rs74121369,rs11714244,rs2686198,rs80030394,rs78708826,rs57971088,rs6956147,rs3755653,rs1077356,rs6702798,rs78373988,rs76587580,rs73444658,rs13389932,rs76208111,rs10808615,rs58829748,rs9858204,rs116697145,rs28746505,rs56073035,rs73426714,rs4368939,rs9612656,rs78687965,rs74620148,rs12986712,rs2305598,rs2229032,rs56308330,rs59791974,rs116589648,rs7903239,rs7608858,rs1288598,rs10173072,rs6832962,rs78865162,rs1736070,rs114088881,rs1146075,rs5760480,rs12707706,rs3740489,rs73238159,rs114804573,rs5756531,rs7752493,rs115744676,rs8099936,rs76644390,rs77886769,rs17507481,rs952468,rs3807989,rs11838338,rs113492157,rs56323028,rs2298388,rs12171227,rs13258640,rs10784403,rs12644906,rs75577728,rs74397974,rs74756927,rs33951,rs114777860,rs295490,rs12253241,rs4698621,rs76457712,rs73238152,rs4698198,rs10956749,rs10238224,rs77177281,rs1321156,rs10003291,rs7697889,rs9532976,rs33963,rs78409910,rs4698200,rs2286771,rs76576804,rs7562587,rs74544835,rs72794789,rs7221929,rs78941724,rs78951546,rs17037087,rs4727424,rs113939060,rs4643565,rs114066728,rs10955962,rs7697329,rs2324848,rs1678443,rs4698651,rs12740376,rs11175335,rs10786611,rs62235062,rs77966926,rs7806994,rs4870722,rs13391111,rs76604729,rs78251555,rs77347345,rs2302391,rs78422728,rs12545351,rs11829061,rs13134570,rs152447,rs253667,rs72909586,rs78490747,rs55879243,rs2160908,rs57967760,rs13139898,rs10019482,rs114756499,rs112364231,rs3136229,rs79647405,rs9760627,rs3813592,rs3738880,rs9886215,rs6760748,rs16869950,rs74121353,rs9998130,rs74582172,rs3807994,rs79592364,rs74817566,rs75634125,rs11190777,rs17831712,rs35864506,rs74123095,rs555,rs58136909,rs76788491,rs41642,rs7517189,rs112436433,rs2303575,rs28381853,rs45548531,rs118088980,rs72974768,rs9297871,rs62526886,rs73240314,rs7567305,rs10283086,rs4848140,rs13324341,rs67817805,rs17394620,rs111833120,rs17749675,rs4734246,rs57235231,rs2307031,rs12713749,rs11690526,rs78116750,rs16947916,rs10955961,rs12543412,rs62109865,rs6802211,rs6662697,rs117408563,rs114659644,rs3775923,rs6581535,rs2058336,rs59960641,rs28381872,rs2872958,rs73028893,rs74123099,rs116171223,rs35258303,rs11652519,rs74900882,rs78972067,rs111724808,rs1826908,rs2024825,rs73032431,rs1619667,rs76869412,rs74121339,rs3822235,rs6449317,rs1558898,rs751357,rs4660409,rs77736883,rs78567314,rs182046301,rs7001819,rs2010953,rs78493290,rs73238169,rs12613800,rs79384503,rs409974,rs73240318,rs60001529,rs7310610,rs73228782,rs33961,rs3815412,rs76366416,rs3740487,rs34971853,rs45486092,rs41291460,rs73019889,rs74121372,rs117403722,rs10939744,rs6726122,rs7212400,rs310733,rs7540900,rs56294747,rs60477840,rs75173257,rs9291660,rs9886216,rs10939750,rs17693408,rs55735642,rs2072172,rs7207788,rs389992,rs2315552,rs9991307,rs78597810,rs79721522,rs76555570,rs6714975,rs79493136,rs3846356,rs11682328,rs7606282,rs79903895,rs28628343,rs1602626,rs114914587,rs3771371,rs10906777,rs78491566,rs80197174,rs4698628,rs11733730,rs10192572,rs6465727,rs78466632,rs7680984,rs957695,rs73276596,rs3765062,rs2219246,rs77383486,rs11674317,rs12771141,rs11656291,rs10808508,rs73711464,rs13262354,rs74121351,rs10939757,rs17139546,rs7580231,rs77259482,rs10090023,rs11652568,rs7007129,rs61457024,rs6449324,rs73436482,rs73927905,rs1679147,rs57166100,rs1092338,rs73382354,rs13087591,rs79948484,rs310734,rs9833307,rs74123096,rs11667209,rs3786433,rs33954,rs35244550,rs762285,rs41399544,rs79633117,rs2320056,rs11687498,rs4845327,rs1006722,rs74121343,rs41645,rs2249169,rs17251827,rs58216405,rs12039519,rs10953822,rs78473991,rs74659486,rs7568069,rs1199331,rs17693250,rs78086676,rs35760652,rs73032423,rs7639850,rs10086401,rs6844593,rs16947858,rs12610367,rs4628878,rs7297190,rs116295348,rs717334,rs280198,rs4932952,rs3733576,rs6980799,rs1018836,rs40593,rs10956748,rs77852256,rs10445946,rs11818229,rs78484213,rs10939748,rs60945277,rs74121358,rs115836987,rs210133,rs3813590,rs4290587,rs4438512,rs2306374,rs4698629,rs7658240,rs6846238,rs4919511,rs16947824,rs2863095,rs12548741,rs421870,rs12984657,rs7581030,rs75248416,rs41291462,rs8008805,rs6587711,rs2279241,rs117577820,rs74436916,rs3801994,rs6968258,rs10440301,rs2190267,rs10512502,rs77081474,rs115842765,rs3807990,rs2283015,rs76249411,rs58100917,rs10468092,rs17459246,rs73441926,rs77258390,rs77863865,rs74899468,rs76213214,rs7308134,rs73238201,rs116303449,rs6792359,rs116793360,rs2052105,rs11827270,rs73036228,rs11695923,rs12568393,rs10012335,rs10019856,rs1616534,rs7539232,rs73238155,rs45464795,rs6790398,rs12650220,rs2054148,rs5760472,rs2214847,rs74644678,rs1860596,rs75004401,rs2064691,rs722435,rs58234450,rs61253007,rs34268708,rs6449319,rs73426727,rs78218701,rs9472066,rs1032575,rs12952852,rs17397094,rs3807993,rs17749748,rs2302389,rs7583716,rs1007007,rs34593101,rs2324850,rs62071297,rs2239229,rs1241202,rs111981433,rs12589185,rs6465729,rs9669070,rs75568525,rs78188099,rs2262909,rs80249265,rs6813375,rs2058899,rs78398271,rs12589962,rs72786268,rs28674048,rs55942016,rs1602628,rs80339878,rs16990218,rs75349859,rs4698635,rs16947841,rs6994973,rs79697613,rs117752890,rs56403202,rs105288,rs10008445,rs9472068,rs17028896,rs1049314,rs6791726,rs2302394,rs701834,rs115310490,rs8008803,rs7016695,rs80355544,rs17395820,rs28440143,rs7087129,rs12940665,rs117303624,rs72839781,rs6466588,rs758160,rs113752043,rs79127036,rs58882377,rs4852256,rs2179011,rs2872957,rs78170909,rs6811887,rs451074,rs7387094,rs36053807,rs957694,rs9332958,rs77391974,rs9643307,rs8107908,rs17781283,rs115009271,rs116465281,rs7808857,rs16966700,rs12666662,rs6465731,rs2293251,rs2303572,rs60782768,rs16925561,rs7779292,rs11678229,rs4698637,rs3775924,rs7526404,rs4698641,rs13243017,rs219816,rs17125377,rs7008765,rs79610469,rs4852255,rs6934608,rs74532158,rs277099,rs74121341,rs398175,rs114210279,rs73032452,rs4678412,rs9532979,rs74123091,rs1548621,rs78908257,rs78419850,rs12571302,rs4698630,rs59095965,rs928785,rs35955841,rs77595942,rs9283698,rs74564235,rs17335312,rs2299577,rs73238143,rs78311510,rs76851711,rs117039175,rs73032438,rs7671752,rs1050189,rs117334317,rs75628410,rs41647,rs35429067,rs73709530,rs807024,rs6449315,rs11784529,rs6740645,rs8064899,rs74123100,rs7013555,rs4660408,rs74121370,rs11078451,rs7816023,rs6996780,rs74636199,rs73384107,rs7659718,rs147347909,rs12241232,rs73941819,rs10095214,rs57302454,rs1564408,rs2283013,rs7820928,rs56102374,rs2034841,rs219838,rs9872754,rs11695693,rs3823735,rs114542799,rs131457,rs62071292,rs74846775,rs66597875,rs111245681,rs28552744,rs2159584,rs9525562,rs1497042,rs219831,rs73441933,rs35784860,rs74121367,rs1049334,rs59788204,rs7777927,rs79285331,rs2645429,rs4655681,rs75510199,rs7007102,rs4698627,rs80264308,rs8070258,rs1807067,rs9894464,rs7120629,rs6458342,rs7966806,rs115909428,rs2833536,rs12500947,rs406880,rs7779460,rs152438,rs1060098,rs114326925,rs12328902,rs6746731,rs4852785,rs2023626,rs34126139,rs75828973,rs74918733,rs140338,rs8139036,rs7095861,rs74656784,rs1032577,rs10029173,rs76874430,rs2299294,rs77574171,rs4698648,rs74121364,rs80248005,rs7223842,rs76752819,rs7341237,rs6946441,rs55673749,rs75404714,rs449783,rs10208242,rs76147842,rs11724495,rs77735937,rs67692077,rs3771374,rs2143823,rs56369285,rs11259365,rs78854909,rs55728714,rs74877536,rs115904273,rs73711465,rs11259374,rs1007263,rs75838785,rs17110679,rs11190787,rs35159732,rs7545520,rs79484510,rs115950672,rs7593986,rs9357409,rs75220404,rs7563546,rs3801241,rs4727423,rs807029,rs78875423,rs79094296,rs12563047,rs79212137,rs33962,rs10008337,rs115829334,rs11713141,rs7689101,rs6968950,rs77874864,rs7133521,rs3757733,rs55687115,rs78032881,rs9886219,rs12568584,rs12195574,rs76946169,rs6914190,rs80086722,rs1288599,rs112516091,rs10109530,rs17143392,rs68074245,rs9297870,rs3807995,rs61150909,rs7387373,rs11205132,rs56391825,rs59444533,rs79119786,rs34838488,rs3779185,rs6849704,rs750866,rs73240310,rs77203371,rs75071604,rs77806161,rs80031920,rs4735224,rs76116339,rs219829,rs74664671,rs75256094,rs17006895,rs7837230,rs6967970,rs3740488,rs2291555,rs11126331,rs921861,rs77902227,rs6449313,rs77310067,rs79342415,rs2419076,rs74904532,rs1288597,rs2072173,rs4698639,rs3024486,rs2289348,rs116140522,rs78917656,rs6454676,rs2074730,rs7637666,rs417591,rs76272635,rs1859662,rs7746420,rs7578166,rs6854733,rs3801995,rs11190786,rs6831115,rs2231759,rs62469031,rs1005800,rs60876342,rs7456230,rs79695313,rs77734486,rs9837167,rs2240374,rs2235701,rs77568053,rs111580097,rs4698632,rs2159583,rs8071264,rs73929264,rs61386831,rs3771379,rs75261122,rs394540,rs28693609,rs1372680,rs55848275,rs116682671,rs2974911,rs112108267,rs366578,rs12547117,rs75733721,rs56159702,rs4919510,rs2229496,rs7894284,rs72770601,rs73036240,rs3732837,rs4735230,rs10199030,rs964012,rs73032427,rs3786431,rs33964,rs5760482,rs2748374,rs74908729,rs11689285,rs79361389,rs55646950,rs6604097,rs4706434,rs6466587,rs701835,rs4698623,rs2277123,rs3820136,rs219808,rs76879777,rs2190266,rs74613867,rs34534629,rs75687632,rs7580557,rs74467836,rs77620319,rs7789117,rs77869711,rs6458328,rs78148687,rs34447234,rs6955886,rs9884565,rs11679518,rs73238185,rs7250015,rs6744886,rs77912374,rs33956,rs2347485,rs4852779,rs12500912,rs16997854,rs6976011,rs79148675,rs115460948,rs10956750,rs1920616,rs76974960,rs76819827,rs7673500,rs13255452,rs74978166,rs13254212,rs2237600,rs4698620,rs7528862,rs4660407,rs6733097,rs219820,rs2974909,rs7209454,rs41641,rs3801246,rs75216070,rs2075549,rs57526460,rs7766631,rs57007782,rs1570171,rs11106382,rs12711537,rs75771575,rs7013781,rs408009,rs10249070,rs11190776,rs17138829,rs56102568,rs7833025,rs35959683,rs76587941,rs11708870,rs1558377,rs28663309,rs58060926,rs28793051,rs3771382,rs2109517,rs28754811,rs77487094,rs16947880,rs114869343,rs114425484,rs17316181,rs41639,rs4734266,rs6845288,rs988696,rs2240375,rs76091599,rs1212468,rs147615524,rs56028555,rs76180878,rs6820164,rs12668226,rs76652604,rs61466477,rs1826907,rs1476836,rs117301158,rs74121373,rs9343584,rs9643142,rs17125383,rs6986689,rs66793870,rs60802996,rs7795995,rs62465113,rs3740486,rs77596425,rs78983606,rs77408469,rs6977243,rs78472498,rs4852784,rs3815231,rs3815414,rs3815413,rs4135025,rs4735226,rs11714528,rs73426717,rs73038195,rs10175747,rs35623557,rs3796814,rs115167930,rs115214050,rs7135135,rs79383705,rs61047804,rs441196,rs56974987,rs13242816,rs10270671,rs886744,rs4735268,rs3816730,rs6439807,rs16947871,rs3779187,rs10808614,rs76014144,rs9818870,rs715057,rs73116173,rs17749725,rs111573840,rs62296338,rs59185722,rs7129054,rs1003413,rs13258857,rs75456054,rs6910233,rs253661,rs78921625,rs6546692,rs2109516,rs73238158,rs12545279,rs61789412,rs28705932,rs2645430,rs12561798,rs6604099,rs2409014,rs10939743,rs3846357,rs3772871,rs73238161,rs1429524,rs77744048,rs10939740,rs11549401,rs116426693,rs2072171,rs1990774,rs13262332,rs2298389,rs41644,rs75393192,rs77655645,rs76103449,rs6844984,rs74123083,rs55779143,rs8104104,rs10939755,rs6848360,rs7220982,rs4698199,rs13240075,rs8133400,rs78864512,rs73946574,rs78529889,rs1986522,rs12705017,rs34639795,rs9838727,rs76329609,rs12474072,rs12705012,rs57017013,rs12609368,rs79076257,rs10090022,rs79161135,rs1002766,rs3740484,rs77181006,rs3740490,rs117364231,rs7570877,rs7549905,rs4734247,rs2315553,rs2686197,rs7633870,rs2013708,rs17401012,rs9694450,rs6989074,rs1736062,rs6972455,rs28545485,rs7902510,rs3176130,rs113271955,rs6744076,rs2290519,rs55939327,rs76524920,rs12706096,rs10805358,rs41643,rs33950,rs74121347,rs2289350,rs77726200,rs78399617,rs73072698,rs9851766,rs11651636,rs12152294,rs219834,rs4698619,rs1372679,rs41633,rs2315554,rs28441502,rs16890716,rs4729502,rs4729501,rs79772770,rs1678442,rs77341530,rs34678019,rs11677205,rs28469319,rs8051408,rs13119927,rs12298882,rs75019785,rs4870723,rs1573673,rs75149362,rs116002953,rs116896998,rs11904616,rs74123094,rs170186,rs28501187,rs16947887,rs16947947,rs908220,rs1476656,rs12407682,rs74121362,rs5005585,rs12406539,rs807027,rs406222,rs76379613,rs418780,rs152439,rs4698634,rs80006971,rs112443472</t>
  </si>
  <si>
    <t>ENSG00000114127.6,ENSG00000084070.7,ENSG00000211777.2,CATG00000107884.1,ENSG00000205754.6,ENSG00000237838.1,ENSG00000221555.1,ENSG00000154328.11,ENSG00000178726.6,CATG00000062052.1,ENSG00000159733.9,ENSG00000178631.7,ENSG00000164692.13,ENSG00000182732.12,ENSG00000149289.6,CATG00000096556.1,CATG00000102176.1,ENSG00000221823.6,ENSG00000152455.11,ENSG00000149294.12,ENSG00000138867.12,ENSG00000107815.3,CATG00000042742.1,ENSG00000048052.17,ENSG00000100027.10,ENSG00000255267.2,ENSG00000136574.13,ENSG00000105829.7,CATG00000081786.1,ENSG00000107816.13,CATG00000082615.1,CATG00000036338.1,ENSG00000253797.2,CATG00000118162.1,ENSG00000227028.2,ENSG00000120889.8,ENSG00000119537.11,CATG00000020872.1,ENSG00000140455.12,ENSG00000254180.1,ENSG00000221887.4,ENSG00000263538.1,ENSG00000204052.4,CATG00000035582.1,ENSG00000258998.1,ENSG00000256609.1,ENSG00000124357.8,ENSG00000119906.7,ENSG00000265011.1,ENSG00000231210.2,ENSG00000158186.8,CATG00000101757.1,CATG00000037778.1,ENSG00000261036.1,CATG00000081225.1,ENSG00000160145.11,CATG00000063934.1,ENSG00000263435.1,ENSG00000143167.7,ENSG00000255331.1,CATG00000034266.1,CATG00000088957.1,ENSG00000239665.4,CATG00000068773.1,ENSG00000160963.9,ENSG00000235369.1,CATG00000075973.1,ENSG00000137207.7,ENSG00000170802.11,ENSG00000231185.2,CATG00000039020.1,CATG00000010836.1,ENSG00000266566.1,ENSG00000245261.1,ENSG00000134283.13,CATG00000093196.1,CATG00000083916.1,CATG00000088968.1,CATG00000107866.1,ENSG00000047662.4,ENSG00000085563.10,ENSG00000175054.10,ENSG00000138829.6,ENSG00000019485.8,ENSG00000131435.8,ENSG00000095539.11,ENSG00000065534.14,ENSG00000185433.4,ENSG00000243244.1,CATG00000082609.1,ENSG00000100023.13,ENSG00000137221.10,ENSG00000206075.9,ENSG00000108381.6,ENSG00000118432.11,ENSG00000008394.8,ENSG00000185306.8,ENSG00000211776.2,ENSG00000175455.10,ENSG00000116212.10,ENSG00000246130.1,ENSG00000116209.7,ENSG00000149548.10,ENSG00000114115.5,ENSG00000165630.9,ENSG00000070182.13,CATG00000016926.1,ENSG00000002549.8,ENSG00000099991.12,ENSG00000180694.9,ENSG00000203963.7,ENSG00000258890.2,ENSG00000256525.2,ENSG00000179115.6,ENSG00000072682.14,ENSG00000186496.6,ENSG00000122012.9,ENSG00000231533.1,ENSG00000129103.13,ENSG00000115946.3,CATG00000084507.1,ENSG00000133466.9,CATG00000071942.1,CATG00000034265.1,ENSG00000235237.1,ENSG00000094804.5,ENSG00000081870.7,ENSG00000179284.4,ENSG00000075292.14,ENSG00000105974.7,ENSG00000272572.1,ENSG00000248132.2,ENSG00000162745.6,ENSG00000243144.2,ENSG00000270727.1,CATG00000088392.1,CATG00000050442.1,ENSG00000253394.1,ENSG00000258487.1,ENSG00000179603.13,ENSG00000162594.10,ENSG00000204091.3,ENSG00000242687.2,ENSG00000160321.10,ENSG00000151062.10,CATG00000103166.1,ENSG00000243667.2,ENSG00000197361.5,ENSG00000096654.11,ENSG00000101577.5,ENSG00000226524.2,ENSG00000108854.11,CATG00000061968.1,ENSG00000254746.1,ENSG00000108825.13,ENSG00000189139.5,ENSG00000254226.1,CATG00000052891.1,ENSG00000266397.1,CATG00000096926.1,ENSG00000169410.5,CATG00000065973.1,CATG00000116540.1,ENSG00000151025.9,ENSG00000172466.11,ENSG00000253799.1,ENSG00000198742.5,ENSG00000259248.1,ENSG00000248932.1,ENSG00000079459.8,ENSG00000171453.13,ENSG00000118579.7,ENSG00000225206.4,CATG00000087480.1,ENSG00000116205.6,ENSG00000152457.13,CATG00000035584.1,CATG00000021091.1,ENSG00000074047.16,CATG00000023681.1,ENSG00000124571.13,ENSG00000125384.6,ENSG00000158865.8,ENSG00000138081.15,ENSG00000163207.5,CATG00000087981.1,CATG00000016927.1,ENSG00000141431.5,ENSG00000258747.1,ENSG00000236989.1,ENSG00000105176.13,ENSG00000100038.15,ENSG00000230773.2,CATG00000040597.1,CATG00000035581.1,ENSG00000164651.12,ENSG00000186862.13,CATG00000037768.1,ENSG00000103657.9,ENSG00000203985.6,ENSG00000184432.5,CATG00000038229.1,ENSG00000124370.6,CATG00000007650.1,ENSG00000100024.10,ENSG00000144452.10,CATG00000117025.1,ENSG00000168907.9,ENSG00000254049.1,ENSG00000100028.7,ENSG00000234107.1,ENSG00000151474.15,ENSG00000180992.5,ENSG00000120756.8,ENSG00000102780.12,ENSG00000248144.1,CATG00000088944.1,CATG00000077543.1,ENSG00000139168.3,ENSG00000242550.1,CATG00000042744.1,CATG00000038228.1,CATG00000057275.1,ENSG00000114113.2,ENSG00000131759.13,ENSG00000258114.1,CATG00000043321.1,ENSG00000128512.15,ENSG00000183023.14,CATG00000101927.1,CATG00000018963.1,ENSG00000068781.16,ENSG00000226004.1,CATG00000006030.1,ENSG00000075303.8,ENSG00000173535.9,ENSG00000112659.9,CATG00000006850.1,ENSG00000259380.1,ENSG00000132204.9,ENSG00000112667.8,CATG00000003787.1,ENSG00000170579.10,CATG00000118077.1,ENSG00000120526.6,ENSG00000255046.1,ENSG00000141905.13,ENSG00000108654.7,CATG00000076567.1,ENSG00000141255.8,ENSG00000175110.7,ENSG00000100030.10,ENSG00000177426.16,CATG00000037766.1,ENSG00000269998.1,ENSG00000080986.8,CATG00000048352.1,ENSG00000229847.4,ENSG00000181322.9,CATG00000088828.1,CATG00000025251.1,ENSG00000172432.14,ENSG00000162869.11,CATG00000069575.1,ENSG00000163710.3,ENSG00000196367.8,ENSG00000166448.10,ENSG00000170734.7,ENSG00000268140.1,ENSG00000198959.7,ENSG00000112137.12,ENSG00000187522.9,ENSG00000187955.7,ENSG00000077092.14,ENSG00000055950.12,ENSG00000156564.8,ENSG00000187953.6,ENSG00000198478.6,ENSG00000272853.1,CATG00000044412.1,CATG00000117664.1,ENSG00000188428.12,ENSG00000243753.1,ENSG00000116062.10,CATG00000066274.1,CATG00000066338.1,ENSG00000118046.10,ENSG00000211778.2,ENSG00000257242.2,ENSG00000158560.10,ENSG00000185267.5,ENSG00000236253.3,ENSG00000264208.1,ENSG00000152137.2,ENSG00000249502.1,ENSG00000233230.1,CATG00000033631.1,ENSG00000144749.9,CATG00000061966.1,ENSG00000224400.1,ENSG00000189229.10,ENSG00000254664.1,ENSG00000135312.4,ENSG00000201010.1,CATG00000048354.1,CATG00000007328.1,ENSG00000111850.6,ENSG00000259040.3,ENSG00000030110.8,CATG00000101663.1,ENSG00000197134.7,ENSG00000144908.9,ENSG00000124491.11,ENSG00000211452.6</t>
  </si>
  <si>
    <t>Chagas cardiomyopathy in Tripanosoma cruzi seropositivity,QT interval in Tripanosoma cruzi seropositivity,QRS duration in Tripanosoma cruzi seropositivity,Ejection fraction in Tripanosoma cruzi seropositivity,Parasitemia in Tripanosoma cruzi seropositivity,Antibody status in Tripanosoma cruzi seropositivity,PR interval in Tripanosoma cruzi seropositivity</t>
  </si>
  <si>
    <t>DOID:12176</t>
  </si>
  <si>
    <t>goiter</t>
  </si>
  <si>
    <t>A thyroid gland disease that involves an abnormal enlargement of the thyroid gland.</t>
  </si>
  <si>
    <t>rs4362008,rs17400706,rs12049394,rs3913439,rs58722186,rs111959424,rs112601259,rs7177624,rs12027702,rs4394682,rs4575545,rs76729773,rs8047723,rs73396235,rs17689625,rs79723325,rs17394420,rs12119730,rs17473148,rs6662273,rs10917437,rs12026907,rs10799814,rs76986337,rs112792737,rs77815234,rs11642757,rs73575086,rs8048928,rs11632303,rs73392249,rs76895334,rs74037508,rs10917436,rs76231511,rs2439132,rs12030205,rs12036866,rs7168316,rs75166005,rs79896710,rs78135084,rs12042004,rs73575095,rs61442055,rs10753558,rs74637523,rs12045440,rs12591134,rs10519227,rs7202770,rs73408143,rs16950997,rs57252806,rs11635814,rs11646791,rs73396238,rs73406202,rs2899428,rs11644758,rs78050772,rs111375880,rs11150188,rs3790767,rs12088915,rs11150187,rs3088333,rs73400205,rs57785991,rs57652769,rs3813579,rs867355,rs10917434,rs10519221,rs214343,rs10799821,rs77965410,rs214336,rs16950982,rs74798636,rs3790762,rs12444166,rs17767742,rs10799805,rs7187128,rs4334315,rs4338740,rs12034426,rs3813582,rs73575085,rs3813580,rs12031691,rs2314345,rs12033437,rs10753559,rs17767904,rs73575083</t>
  </si>
  <si>
    <t>ENSG00000166200.10,CATG00000022972.1,CATG00000049587.1,CATG00000040062.1,ENSG00000156958.10,CATG00000022970.1,CATG00000027984.1,CATG00000049533.1,ENSG00000260876.1,ENSG00000140285.5,ENSG00000077549.13,CATG00000049535.1,ENSG00000261390.1</t>
  </si>
  <si>
    <t>Thyroid volume</t>
  </si>
  <si>
    <t>DOID:12177</t>
  </si>
  <si>
    <t>common variable immunodeficiency</t>
  </si>
  <si>
    <t>A hypogammaglobulinemia that is results in insufficient production of antibodies needed to respond to exposure of pathogens and is characterized by low Ig levels with phenotypically normal B cells that can proliferate but do not develop into Ig-producing cells. Patients with common variable immunodeficiency have marked reduction in serum levels of both immunoglobulin G (IgG) and immunoglobulin A (IgA); about half of these patients also have reduced immunoglobulin M (IgM).</t>
  </si>
  <si>
    <t>rs222721,rs2928463,rs3008766,rs74641092,rs2046489,rs8030178,rs12321187,rs10819626,rs709483,rs16910765,rs73672258,rs12334332,rs10038271,rs7903208,rs73699434,rs2515476,rs17247945,rs79605844,rs10831758,rs7798307,rs58399329,rs3008764,rs7118711,rs7706174,rs4383527,rs11062277,rs10733466,rs222718,rs78808473,rs7607825,rs709470,rs10497864,rs12415763,rs7010936,rs11051223,rs75185092,rs2270926,rs2442607,rs78160092,rs6752286,rs3753018,rs74643574,rs78177687,rs4831775,rs222725,rs222726,rs8190775,rs79620683,rs74435392,rs10831764,rs78970316,rs6878732,rs222722,rs2496476,rs2101084,rs4274528,rs62468165,rs8190800,rs41274017,rs10848676,rs10143595,rs75788436,rs2150468,rs2515471,rs13019534,rs709481,rs929492,rs10430878,rs28380052,rs709497,rs10258010,rs10971433,rs16910529,rs2928418,rs1807958,rs1807209,rs4766165,rs3781118,rs2928466,rs75673709,rs10430877,rs41281099,rs3781105,rs78572985,rs74995636,rs8190597,rs75923559,rs73671975,rs2515475,rs10430876,rs12416638,rs10971412,rs1868553,rs7104327,rs4872261,rs12998605,rs10133129,rs8102898,rs2928419,rs75469723,rs1984860,rs79270230,rs6626815,rs1553318,rs8028971,rs62468294,rs2046488,rs4141029,rs222723,rs78409522,rs62468313,rs10760665,rs62468303,rs28777697,rs77970456,rs111375915,rs709479,rs8190787,rs709477,rs1984859,rs1553300,rs8190718,rs709498,rs17779403,rs1256541,rs3008765,rs6555819,rs2928464,rs62468307,rs8190750,rs9841836,rs116923669,rs8029230,rs78653787,rs222719,rs115748144,rs12335320,rs35931650,rs1904758,rs488886,rs7798370,rs62468304,rs899960,rs116875564,rs12233042,rs10101862,rs7162991,rs8190607,rs62382456,rs709478,rs62432087,rs73672260,rs79014214,rs50991,rs697959,rs75630933,rs6494736,rs8101759,rs7117808,rs74782623,rs2083656,rs117413160,rs3729510,rs17326497,rs4141030,rs10097357,rs222727,rs10853780,rs7297135,rs12329821,rs709482,rs7019896,rs7104916,rs17247766,rs1807959,rs10144720,rs75138633,rs117426771,rs7850948,rs62468293,rs11062279,rs10771735,rs709472,rs7778155,rs2442605,rs560849,rs77141772,rs2928465,rs709467,rs4765961,rs4299072,rs10146330,rs75162668,rs241964,rs604959,rs406070,rs2928467,rs10146247,rs7010683,rs28440787,rs10091460,rs4872262,rs406064,rs3008768,rs10971435,rs28531382,rs840283,rs12415435,rs62468306,rs9548318,rs12575647,rs697958,rs863465,rs858762,rs58639455,rs12335122,rs1105196,rs10088359,rs78767937,rs7118555,rs2928420,rs6485578,rs16918998,rs7249569,rs2442604,rs59013270,rs9690688,rs3781110,rs4520943,rs10405893,rs12334553,rs7911425,rs77838430,rs117995159,rs540516,rs222728,rs709476,rs28874888,rs7707445,rs12114870,rs17326539,rs2515477,rs10971415,rs76957352,rs672060,rs869282,rs17097290,rs62468311,rs17054133,rs11083838,rs301999,rs222716,rs12414044,rs79297933,rs1887877,rs73672261,rs7028995,rs8029452,rs526411,rs2183124,rs12680982,rs2485783,rs658289,rs12387999,rs59301856,rs9313418,rs1556234,rs1700448,rs77955826,rs11062278,rs41303661,rs28477141,rs79353177,rs1336703,rs28660318,rs10059699,rs74777758,rs28876208,rs1032152,rs865169,rs10503749,rs62501545,rs1619187,rs6494735,rs79038264,rs12304811,rs3008767,rs8190789,rs28698923,rs17097292,rs12334337,rs62468302,rs59307701,rs7029396,rs222729,rs709468,rs2134230,rs8029113,rs77231001,rs709475,rs7100268,rs10143586,rs6482547,rs77185309,rs7580913,rs7258779,rs4765959,rs2298689,rs709469,rs2099599,rs1984857,rs4380146,rs73672259,rs1256542,rs28509188,rs7296344,rs10091712,rs80349207,rs1926277,rs222724,rs6586299,rs62468312,rs79695431,rs8190770,rs2928471,rs17867713,rs709480,rs4766166,rs591145,rs75762499,rs79514271,rs73299308,rs61659688,rs3763822,rs73557442,rs57391747,rs222717,rs10430879,rs12379501</t>
  </si>
  <si>
    <t>ENSG00000086062.8,CATG00000115226.1,CATG00000117677.1,ENSG00000133816.9,CATG00000019303.1,CATG00000096960.1,CATG00000111172.1,ENSG00000174226.4,ENSG00000058091.12,CATG00000019296.1,CATG00000003882.1,ENSG00000230510.2,ENSG00000268423.1,ENSG00000090674.11,ENSG00000155729.8,ENSG00000223944.1,CATG00000112709.1,ENSG00000182586.3,ENSG00000113249.8,ENSG00000185053.8,CATG00000090245.1,CATG00000093443.1,CATG00000096951.1,ENSG00000245614.2,ENSG00000196141.8,CATG00000101985.1,CATG00000101711.1,ENSG00000269292.1,CATG00000061229.1,CATG00000093626.1,CATG00000118167.1,CATG00000040194.1,ENSG00000233554.1,CATG00000011628.1,CATG00000021393.1,ENSG00000137809.12,ENSG00000160179.14,CATG00000016823.1,CATG00000016802.1,ENSG00000100867.10,ENSG00000136750.7,ENSG00000102466.11,ENSG00000258760.1,CATG00000061230.1,ENSG00000255002.1,ENSG00000091879.9,ENSG00000160014.12,CATG00000061228.1,ENSG00000231426.1,CATG00000044115.1,ENSG00000231185.2,CATG00000101994.1,ENSG00000120686.7,ENSG00000151067.16,CATG00000065543.1,ENSG00000033170.12,ENSG00000091128.8,ENSG00000221994.6,ENSG00000130038.5,ENSG00000259078.2,ENSG00000187151.3,ENSG00000268614.1,ENSG00000106013.8,CATG00000065539.1,CATG00000007315.1,ENSG00000032444.11,CATG00000118169.1,CATG00000109942.1,ENSG00000013573.12,ENSG00000253740.1</t>
  </si>
  <si>
    <t>Common variable immunodeficiency</t>
  </si>
  <si>
    <t>DOID:12205</t>
  </si>
  <si>
    <t>dengue disease</t>
  </si>
  <si>
    <t>A viral infectious disease that results_in infection, has_material_basis_in Dengue virus [NCBITaxon:12637] with four serotypes (Dengue virus 1, 2, 3 and 4), which are transmitted_by Aedes mosquito bite. The infection has_symptom fever, has_symptom severe headache, has_symptom severe pain behind the eyes, has_symptom joint pain, has_symptom muscle and bone pain, has_symptom rash, and has_symptom mild bleeding.</t>
  </si>
  <si>
    <t>rs28387039,rs10509670,rs11187899,rs10786161,rs116600782,rs2340011,rs115040697,rs74825688,rs11187897,rs115215403,rs10882436,rs2062350,rs7897678,rs114769803,rs1265112,rs115080885,rs11187900,rs752140,rs114558811,rs6583937,rs12217597,rs115477439,rs3781264,rs116101944,rs7084988,rs3740360,rs115118647,rs115031650,rs3765524,rs11187853,rs359439,rs114121547,rs12220091,rs116481394,rs6887200,rs746647,rs114390843,rs116035755,rs17076726,rs116701180,rs116517193,rs11187882,rs115543031,rs11187894,rs75409190,rs115991569,rs17109875,rs7085378,rs11187864,rs2659187,rs6556095,rs11187851,rs11187844,rs7094783,rs7096037,rs2594866,rs3740359,rs11187870,rs753724,rs114680730,rs11187883,rs3818432,rs11187876,rs115558385,rs11187842,rs79746649,rs12217792,rs11187869,rs6583934,rs7084339,rs116172494,rs7100430,rs7100870,rs3781266,rs7092226,rs359414,rs10882416,rs10509672,rs114008314,rs11187840,rs359470,rs7099485,rs359416,rs7096883,rs11187866,rs114403156,rs114238714,rs115559312,rs11558740,rs116634007,rs10882437,rs11134823,rs11187845,rs3781265,rs359464,rs7914672,rs10882430,rs116736686,rs11187893,rs116551862,rs10882435,rs10509671,rs115297137,rs11187877,rs12263737,rs75017201,rs1352373,rs11187881,rs11187901,rs7096678,rs11187837,rs10882424,rs115364273,rs359467,rs115957406,rs2062349,rs11187895,rs115639288,rs3132468,rs79193572,rs12781451,rs115280427,rs116388147,rs6583935,rs11187850,rs359462,rs6875935,rs2274223,rs3740365,rs359440,rs11187847,rs12220125,rs115854819,rs2340009,rs969519,rs115924833,rs11187852,rs11187890,rs114372569,rs11187863,rs7100626,rs10882422</t>
  </si>
  <si>
    <t>ENSG00000113742.8,ENSG00000226098.3,ENSG00000206337.6,ENSG00000268894.2,ENSG00000254870.1,ENSG00000198563.9,CATG00000116071.1,ENSG00000138193.10,CATG00000082069.1,CATG00000082068.1,ENSG00000173145.7,ENSG00000201680.1,ENSG00000204516.5,ENSG00000234006.1,ENSG00000265236.1,ENSG00000179796.7,ENSG00000204536.9,CATG00000082076.1,ENSG00000204511.2,CATG00000082073.1</t>
  </si>
  <si>
    <t>Dengue shock syndrome</t>
  </si>
  <si>
    <t>DOID:12236</t>
  </si>
  <si>
    <t>primary biliary cirrhosis</t>
  </si>
  <si>
    <t>A liver cirrhosis characterized by chronic and slow progressive destruction of intrahepatic bile ducts.</t>
  </si>
  <si>
    <t>rs117600226,rs11557466,rs2708506,rs4938572,rs117686786,rs117673899,rs2429440,rs112126453,rs2866406,rs113756034,rs62264485,rs112342508,rs117534609,rs6672333,rs874621,rs1322067,rs6784758,rs117931571,rs10892283,rs7638608,rs2076960,rs12405981,rs112258610,rs117925144,rs77106591,rs62247183,rs117628250,rs12150047,rs117840587,rs112464485,rs115812551,rs422112,rs3827524,rs6034239,rs6785990,rs7851636,rs111464436,rs118063070,rs7907367,rs6808518,rs117612531,rs6687105,rs113801005,rs117598307,rs62063796,rs117608443,rs117465666,rs4481068,rs3761677,rs117085859,rs117325185,rs7197422,rs13393468,rs117734839,rs3886935,rs117722092,rs2338755,rs118187512,rs7801112,rs117965319,rs116893521,rs600614,rs113834859,rs2569018,rs111862552,rs11049428,rs111470780,rs117906890,rs34973112,rs117269535,rs72926050,rs6808498,rs721447,rs12491516,rs9901219,rs113919615,rs11233933,rs12531711,rs17804470,rs545232,rs434816,rs113349363,rs112055004,rs117977305,rs2061338,rs118191698,rs117817544,rs10211807,rs116103449,rs1946327,rs12628705,rs34579536,rs987106,rs6681932,rs118049839,rs4402923,rs907092,rs11049439,rs17653211,rs6441286,rs117005396,rs1783521,rs111830183,rs78088921,rs36095411,rs3757387,rs1885013,rs253759,rs918738,rs117409944,rs34942362,rs13106325,rs117025211,rs6968367,rs72932868,rs62063789,rs113349190,rs2561476,rs12497667,rs118098769,rs11655972,rs117980624,rs227278,rs4655542,rs117392678,rs111430241,rs12134497,rs117367018,rs6516819,rs7650774,rs113269964,rs118067837,rs4065275,rs118125539,rs116904642,rs3738863,rs11568536,rs1995218,rs111900165,rs116960832,rs4795357,rs11049405,rs117126775,rs117176738,rs1860545,rs117938157,rs12950186,rs35335692,rs77822860,rs113981417,rs117176996,rs113045513,rs117199708,rs114235554,rs13003395,rs7194978,rs7606088,rs117845644,rs75414815,rs12539741,rs115209500,rs9910826,rs118078915,rs10883986,rs61681152,rs117819147,rs17574604,rs112155389,rs717463,rs117013346,rs61462345,rs1796379,rs6771983,rs2821109,rs114353220,rs12907450,rs2776156,rs1800693,rs7927762,rs3747563,rs542907,rs116938603,rs2079936,rs2179477,rs2780142,rs112846811,rs16832836,rs10931468,rs9855093,rs1052590,rs36076725,rs33932899,rs114577077,rs117416084,rs115635895,rs116983424,rs3119753,rs114313131,rs1132200,rs7523594,rs971964,rs117847847,rs28157,rs117477859,rs116406109,rs2240926,rs11582826,rs1052587,rs117571609,rs2532236,rs117692821,rs113578183,rs1669890,rs2290400,rs118038278,rs60934365,rs117679798,rs116972200,rs10489626,rs199530,rs741174,rs7038874,rs11589545,rs117763129,rs4817218,rs117932898,rs116982014,rs228627,rs113961568,rs6110786,rs4731534,rs114593277,rs36038753,rs9314723,rs7311059,rs116944430,rs75666751,rs112113725,rs1651081,rs11799915,rs11654018,rs9929997,rs117266025,rs12151352,rs13096549,rs117651820,rs76594404,rs2288789,rs7794939,rs117819809,rs10898186,rs228616,rs7120029,rs5026473,rs114284894,rs117481621,rs78790560,rs11868030,rs7253917,rs112578465,rs117321539,rs118108173,rs11078929,rs116444268,rs116843930,rs111645151,rs11588410,rs34725944,rs60960895,rs10868079,rs117286628,rs117615845,rs7535281,rs4731533,rs118025414,rs73122408,rs1453559,rs7046514,rs10891259,rs9894500,rs11719750,rs36184417,rs118105496,rs117617520,rs117619773,rs117951340,rs117251379,rs527465,rs113579491,rs62056783,rs63750417,rs10239340,rs112471558,rs117004918,rs1939699,rs118066024,rs118097947,rs117604544,rs112636016,rs4245769,rs9533090,rs117465907,rs117933312,rs62067034,rs62056782,rs115278174,rs73122414,rs118145691,rs516124,rs11049385,rs2286896,rs11085732,rs117692161,rs11231771,rs735405,rs10956415,rs116386160,rs752314,rs11049448,rs6503513,rs4743158,rs117516366,rs34850017,rs17572361,rs115926048,rs4795361,rs7869487,rs11079725,rs12706861,rs5757613,rs111837174,rs11879191,rs117739866,rs4842693,rs5757611,rs78959407,rs7970711,rs114832448,rs413967,rs116986115,rs4013,rs26233,rs117662738,rs2338795,rs112431991,rs117205063,rs118028663,rs16958175,rs111604810,rs7034147,rs644173,rs112804350,rs113150512,rs116968497,rs11049402,rs117186975,rs117712444,rs1246060,rs4853724,rs117844759,rs117368197,rs117233587,rs243318,rs4402364,rs9923455,rs117059211,rs4803909,rs17826173,rs111751251,rs2274101,rs7303930,rs117102694,rs767455,rs589545,rs117690118,rs116858905,rs57271503,rs117737033,rs2286804,rs55686102,rs111292969,rs115405037,rs199528,rs11649485,rs11066188,rs112857243,rs117565272,rs117500486,rs11049446,rs76917914,rs11567705,rs117190688,rs6462534,rs112097604,rs114656911,rs2293370,rs116939216,rs117852576,rs12630956,rs421946,rs1001609,rs116990060,rs10507116,rs3128966,rs75010486,rs12421615,rs1572031,rs111854089,rs13426947,rs4579121,rs519763,rs2304256,rs17338998,rs117344299,rs117412794,rs117711010,rs111871877,rs10852936,rs629209,rs117367552,rs6667794,rs117596077,rs117871111,rs11065979,rs117713418,rs117163819,rs9884090,rs7208274,rs117712190,rs1054488,rs9303280,rs1003603,rs117724427,rs2776155,rs10219470,rs7139279,rs74414178,rs243324,rs3745516,rs118148909,rs2732649,rs113677423,rs6503504,rs6897932,rs117804542,rs117579985,rs117824878,rs735404,rs117266776,rs57933226,rs17445836,rs114373252,rs2227314,rs4149569,rs117704389,rs62116061,rs919464,rs4547797,rs2305479,rs2647930,rs7960176,rs117985498,rs10922223,rs117557332,rs117899659,rs117482734,rs116858039,rs12373123,rs114664794,rs3778753,rs117540971,rs111710593,rs112443892,rs10214237,rs72926038,rs10214273,rs13106304,rs564976,rs35802,rs1747677,rs117656334,rs2776150,rs8076131,rs115228146,rs2061758,rs12368602,rs117537303,rs112159172,rs111742786,rs117473643,rs3181374,rs118142813,rs7216086,rs117530117,rs117607588,rs485789,rs112413438,rs118120078,rs117394456,rs1571673,rs17697965,rs1008723,rs117568618,rs115321745,rs1077358,rs2301365,rs10923,rs117200923,rs12373140,rs7665590,rs7796963,rs117565497,rs112278252,rs79775079,rs7025577,rs7690123,rs117931953,rs117063894,rs4679886,rs117072135,rs1126711,rs10854116,rs117205615,rs112826204,rs117208195,rs12936996,rs4853514,rs113373871,rs11742270,rs4780355,rs116877219,rs3760650,rs74382149,rs7221814,rs117938144,rs1796389,rs117551287,rs4795379,rs479552,rs10168266,rs114860868,rs115566918,rs112082260,rs6074957,rs7503705,rs7612044,rs62062322,rs116972517,rs114908660,rs12947620,rs1975787,rs117943355,rs12602067,rs1199047,rs2034129,rs118108956,rs117151821,rs17574040,rs7967828,rs34007496,rs116966991,rs2732658,rs117319188,rs117792864,rs117637690,rs253756,rs7117635,rs11812031,rs118005032,rs112114507,rs881086,rs7617672,rs71417232,rs71527468,rs117709506,rs11078925,rs620686,rs413778,rs117995241,rs9890198,rs73307935,rs11191941,rs62637734,rs117865418,rs113685916,rs11078926,rs117323124,rs3181201,rs117361660,rs11049369,rs62077464,rs117790930,rs77305462,rs116886171,rs73923215,rs11650661,rs4496586,rs7134895,rs34575630,rs6810869,rs4979470,rs2561477,rs11085725,rs8075737,rs117431748,rs1052594,rs115733945,rs4743150,rs74621685,rs114232364,rs118118850,rs115399849,rs12439719,rs41382444,rs6885455,rs4289331,rs112438598,rs113934033,rs11105474,rs2158257,rs117234391,rs5026472,rs12498722,rs117235142,rs115731228,rs2831531,rs117691647,rs386352,rs112634647,rs2866409,rs1007117,rs117538372,rs9979855,rs78104015,rs2286895,rs3181367,rs12142127,rs117615351,rs55660616,rs4149587,rs118160384,rs117108794,rs6056066,rs1495099,rs8043625,rs112120926,rs4795384,rs11641016,rs117503304,rs116904735,rs113798705,rs1864325,rs17129778,rs117647792,rs117129059,rs11870965,rs944002,rs117989981,rs4795405,rs117241896,rs113377745,rs4817222,rs11191931,rs118101206,rs117057704,rs117556608,rs62478615,rs10860590,rs118036382,rs60736823,rs1031458,rs10171766,rs11519332,rs2759663,rs117810518,rs115326171,rs12260034,rs74496580,rs13280365,rs117586350,rs448830,rs11049442,rs3024886,rs118000376,rs11110372,rs10229001,rs74461106,rs1478336,rs113213289,rs11049476,rs61886926,rs117088971,rs4816083,rs743080,rs112249029,rs56380902,rs9834901,rs11078904,rs12231335,rs13052579,rs117172170,rs115694716,rs9855065,rs4728142,rs80233201,rs36090551,rs1939713,rs397723,rs10786785,rs12750448,rs113589236,rs117788456,rs117095230,rs12947506,rs2286972,rs118063927,rs117220447,rs483714,rs34536443,rs720130,rs117885460,rs2866414,rs402962,rs7924229,rs11601860,rs117448730,rs117377479,rs199525,rs78689526,rs113164110,rs117576645,rs117302661,rs9901937,rs39984,rs117117817,rs116931551,rs227275,rs77269805,rs12539476,rs2866413,rs117120208,rs114906006,rs117878895,rs60031276,rs117764734,rs805694,rs113566631,rs118083668,rs11049464,rs10144543,rs116894350,rs117973899,rs118042866,rs117654219,rs118032534,rs116996936,rs600377,rs7848430,rs4410117,rs1008591,rs116966648,rs117528810,rs116969669,rs7263011,rs647801,rs11575895,rs11658219,rs112768062,rs117701706,rs33953566,rs117747674,rs4287601,rs116948608,rs117535293,rs444779,rs6736003,rs117795763,rs12149160,rs869402,rs9891174,rs114135936,rs741173,rs117359064,rs76462811,rs117713385,rs116931308,rs118155624,rs4685420,rs118155502,rs118008511,rs111418565,rs111399127,rs117665994,rs111937957,rs2076125,rs6487671,rs76449672,rs118160437,rs11588568,rs508168,rs876064,rs56358455,rs6762816,rs74471702,rs12532822,rs117996326,rs7628370,rs117627955,rs117660224,rs574087,rs9678841,rs638274,rs2075533,rs12939457,rs11078906,rs113951677,rs117250657,rs117234264,rs117453663,rs117198771,rs480134,rs228628,rs117795902,rs1407309,rs116787563,rs116978232,rs4417370,rs4357971,rs8079590,rs117429713,rs117418507,rs113045145,rs117122107,rs8132152,rs117837129,rs7184093,rs117043354,rs117870305,rs1969927,rs1569498,rs117855654,rs584082,rs72926005,rs117525793,rs116935189,rs114771555,rs12372059,rs117882541,rs57151617,rs117255202,rs112885781,rs404574,rs9968067,rs4633993,rs116804473,rs117548606,rs12622264,rs11049415,rs118111258,rs116553240,rs12923756,rs2288786,rs8017161,rs116986776,rs111739681,rs117087521,rs117931315,rs118034160,rs112235641,rs11049440,rs117495416,rs77976030,rs116946324,rs113028763,rs118121725,rs118057656,rs117870749,rs117778700,rs117639556,rs11641715,rs4019,rs117059708,rs4795375,rs921650,rs10131298,rs117029203,rs34977823,rs1401884,rs117084135,rs35452057,rs17652449,rs115613502,rs11049438,rs112866655,rs76717979,rs393152,rs6441290,rs479777,rs5757609,rs117429504,rs78720789,rs117808192,rs117353463,rs12522083,rs116987375,rs6813322,rs111955890,rs7665659,rs116968894,rs5003740,rs117958695,rs75641602,rs117693747,rs11557467,rs117901118,rs117818149,rs12453447,rs117245359,rs10774624,rs12709365,rs117460980,rs117739649,rs117177624,rs12487614,rs2302073,rs10843124,rs1006026,rs113493003,rs117521858,rs111327992,rs62056784,rs35732840,rs10027437,rs117396277,rs12151292,rs1669911,rs647037,rs61594056,rs118156829,rs3807307,rs11049416,rs117366503,rs375637,rs117639060,rs12829273,rs3181348,rs113412242,rs118103523,rs117249713,rs6740620,rs117043587,rs73560218,rs117567585,rs10954215,rs111365846,rs116967196,rs4743157,rs118106128,rs881089,rs12779591,rs6533020,rs11209063,rs11049472,rs618160,rs116938193,rs5026476,rs117601640,rs79016461,rs7219909,rs755500,rs17660300,rs8076494,rs116032492,rs12628367,rs12372073,rs117358031,rs3181356,rs4979462,rs34725611,rs389217,rs116937503,rs11049384,rs4766578,rs11231770,rs475032,rs2274107,rs117663134,rs111663326,rs114696079,rs112806969,rs117403931,rs1048024,rs911263,rs13238352,rs35234849,rs10897488,rs6462564,rs117758323,rs117846285,rs74807476,rs11049447,rs118006368,rs111541901,rs26232,rs116882248,rs116984005,rs77040345,rs5757610,rs647152,rs62056778,rs3181197,rs6110828,rs117275691,rs117295299,rs115869416,rs117790690,rs13249280,rs12467273,rs2668713,rs634365,rs2532233,rs113579895,rs7869762,rs6719286,rs1019212,rs56952700,rs117609501,rs112319241,rs111913701,rs117487942,rs9525625,rs117073723,rs1549726,rs62063792,rs4764977,rs11712863,rs7855432,rs3747177,rs117842176,rs7974979,rs117887343,rs4795376,rs113730171,rs12497953,rs117488761,rs17101241,rs117439726,rs3889368,rs116984773,rs6417247,rs116892935,rs113686032,rs3213989,rs4794820,rs114832127,rs118192050,rs2277760,rs114144298,rs1054037,rs8134080,rs12372372,rs6478117,rs2776151,rs111972148,rs11117433,rs7952497,rs117392217,rs11742240,rs35937874,rs117871623,rs113302715,rs12535158,rs112098394,rs10889681,rs17129908,rs111933740,rs117065812,rs801427,rs4938518,rs111532956,rs507927,rs499425,rs228615,rs116366390,rs11767711,rs4795400,rs9646419,rs113772908,rs958118,rs9594738,rs12554583,rs2942167,rs112315407,rs1966915,rs117875533,rs17652502,rs116986431,rs117665459,rs593480,rs17575850,rs9290053,rs117757293,rs6503503,rs111519055,rs117813228,rs117816723,rs366437,rs6821119,rs112252075,rs241041,rs117540796,rs7965999,rs12983861,rs117687766,rs117915297,rs6414599,rs112628831,rs8065777,rs118168717,rs7224296,rs117808236,rs118171450,rs202534,rs2274685,rs4802705,rs117001136,rs117629818,rs17652748,rs117141810,rs117028678,rs116950219,rs117558713,rs35112949,rs113080764,rs79980806,rs17621130,rs76391989,rs2647931,rs7959071,rs118186458,rs17572169,rs2072872,rs564799,rs12924259,rs676882,rs117960011,rs117934638,rs11703434,rs79099464,rs116870912,rs75559517,rs117646439,rs118000009,rs935216,rs17763515,rs521950,rs1735667,rs1966916,rs117501724,rs73875259,rs117273945,rs1478335,rs228612,rs117990769,rs192705,rs112675363,rs117276388,rs117408794,rs11078915,rs117658398,rs1874226,rs17769490,rs7850685,rs118122473,rs228632,rs7966278,rs113873425,rs2746192,rs602534,rs117033351,rs243317,rs2978641,rs117661326,rs571099,rs118016502,rs55717217,rs2004781,rs12936646,rs4684308,rs116967306,rs118072712,rs62228376,rs2696633,rs117851580,rs117316681,rs3733202,rs4688014,rs1322054,rs117037249,rs6672396,rs117948092,rs113153856,rs2077579,rs117921001,rs7858603,rs117651452,rs6478539,rs712109,rs10063294,rs113623315,rs11591291,rs75157096,rs117864661,rs112059634,rs62116060,rs4149581,rs568999,rs2029859,rs1457996,rs117937465,rs4936443,rs12612666,rs7648912,rs10898193,rs4149576,rs2088969,rs11105466,rs118004373,rs6434408,rs759647,rs1352426,rs113368243,rs415595,rs295279,rs12362038,rs6434407,rs116929401,rs117031805,rs10270404,rs117992557,rs199529,rs3816470,rs4586937,rs117396387,rs111314396,rs117153569,rs117061677,rs117885938,rs117820676,rs11049417,rs1631850,rs12695388,rs112232199,rs62056780,rs117128085,rs545143,rs1673030,rs111605073,rs117191664,rs11049401,rs113710108,rs874610,rs17129794,rs17763596,rs11867312,rs4655703,rs12982179,rs113904970,rs115310731,rs111599589,rs588193,rs117371605,rs117128373,rs3773369,rs556560,rs61920228,rs111702312,rs112333322,rs113498585,rs112919586,rs117660257,rs1669884,rs11078896,rs61418148,rs117411259,rs117446902,rs2974,rs4817221,rs117374804,rs11546996,rs117389251,rs11209058,rs117821890,rs117655424,rs7117261,rs11640138,rs117689018,rs11191947,rs118137852,rs56339474,rs12599600,rs6034307,rs7690700,rs12568451,rs72823965,rs117671932,rs117323022,rs62023594,rs117565824,rs113224665,rs12150090,rs8073907,rs57690154,rs16940799,rs10801605,rs117488721,rs117953344,rs663743,rs510372,rs117200899,rs116879851,rs117686025,rs116894817,rs118017286,rs4795399,rs112572874,rs12367188,rs7788977,rs56194793,rs7191538,rs74749187,rs35991200,rs117221739,rs74548327,rs116384811,rs4577450,rs113977649,rs137591,rs34290907,rs11049465,rs9881959,rs11575896,rs6582389,rs117808940,rs117136654,rs113029914,rs117672676,rs434830,rs113980017,rs62061855,rs117630747,rs11078907,rs115690894,rs117311737,rs1571671,rs112053425,rs17259544,rs117896144,rs116864963,rs111730743,rs117380588,rs9901483,rs1881193,rs12983665,rs115378142,rs5757585,rs113790915,rs118043189,rs4795355,rs117078032,rs62113959,rs118141143,rs117859764,rs116884580,rs116901844,rs11078910,rs11590179,rs12948260,rs116100604,rs11049443,rs3181200,rs117191567,rs118043969,rs117765128,rs112122102,rs6503524,rs111413387,rs17651213,rs11191909,rs59439204,rs60395700,rs7974904,rs80098738,rs11191960,rs3821236,rs4742711,rs16831456,rs1539414,rs62056790,rs17574824,rs2034128,rs116914197,rs1551987,rs805722,rs117171956,rs116248974,rs35498840,rs118057691,rs116921287,rs13112557,rs13280095,rs17763533,rs2561478,rs12150493,rs117244974,rs9980484,rs5026471,rs17652066,rs3087534,rs112960846,rs11704615,rs11110366,rs12185268,rs62006947,rs754144,rs3739670,rs12423383,rs72756567,rs11513467,rs7216389,rs113779262,rs17649641,rs117151760,rs117114518,rs117400315,rs2115174,rs13226987,rs4353792,rs117217964,rs2406872,rs199533,rs16940806,rs111519325,rs2914116,rs179195,rs11181421,rs117424207,rs117049239,rs75242405,rs3731858,rs7974701,rs9303277,rs117039998,rs118113616,rs79605405,rs117783241,rs12452880,rs2866408,rs117319599,rs587422,rs112254607,rs34347438,rs12625449,rs2125211,rs10843125,rs7515614,rs10898201,rs116129898,rs10883967,rs295275,rs2270614,rs2832437,rs117859952,rs117458517,rs76739530,rs11645146,rs117355999,rs2732715,rs11832772,rs9968097,rs7537601,rs112830203,rs13239597,rs118029804,rs117452327,rs112399210,rs118127683,rs117164086,rs117744619,rs403214,rs75095369,rs116861394,rs115300662,rs111382462,rs118114474,rs7310135,rs117861071,rs7808907,rs228629,rs3902920,rs10117785,rs12620338,rs7499673,rs117412767,rs55740284,rs7041811,rs12612538,rs2070197,rs118002487,rs117486632,rs11542299,rs117750692,rs117415781,rs4297265,rs117961670,rs116968580,rs17424602,rs56750287,rs116856380,rs114251163,rs62063777,rs117251220,rs1796392,rs3194585,rs116961004,rs11792634,rs115150574,rs117334825,rs118011765,rs7638710,rs17801436,rs16832834,rs77071436,rs117866889,rs112803300,rs4794810,rs117526238,rs1131265,rs117094562,rs112702563,rs6533022,rs117033919,rs117646503,rs10922225,rs112069330,rs13227075,rs34681319,rs2941522,rs2866407,rs117648158,rs582537,rs887701,rs117629322,rs3761271,rs919461,rs112539198,rs117148870,rs117067833,rs11869109,rs112706248,rs2318045,rs115959448,rs10175579,rs1860849,rs2295800,rs17313508,rs295291,rs117386905,rs3807306,rs6839064,rs118152943,rs6676606,rs9852519,rs13387980,rs75317035,rs117604802,rs4680536,rs2305480,rs1478334,rs11761199,rs894777,rs117529677,rs116909189,rs11209051,rs117846856,rs117551120,rs62056785,rs11049441,rs4517889,rs10898211,rs117499619,rs117347376,rs118073567,rs17123572,rs116966623,rs117680588,rs8065963,rs8070942,rs111923656,rs117082569,rs62056789,rs116950665,rs35164067,rs112742427,rs2104047,rs116971499,rs61702583,rs4795359,rs118091047,rs7774434,rs11191946,rs4573721,rs6056119,rs7952176,rs1322055,rs243329,rs3181365,rs117873919,rs118039521,rs2061342,rs117351553,rs117513053,rs12603332,rs34687810,rs116132063,rs74808447,rs4817220,rs117860798,rs1043656,rs116947401,rs71590302,rs118126156,rs77740305,rs111613322,rs117601825,rs118127111,rs55849728,rs7501488,rs111804033,rs10774625,rs117702260,rs111903456,rs34844599,rs117566552,rs36027406,rs4733598,rs4816314,rs117272799,rs2477073,rs7256780,rs117261502,rs117177427,rs12536266,rs117275282,rs113481523,rs2866411,rs8069074,rs118120132,rs2776153,rs117618517,rs117061070,rs11648940,rs801426,rs16831207,rs8112449,rs117006757,rs117140666,rs77106496,rs117330011,rs4768401,rs10852935,rs12720270,rs3771317,rs2746191,rs117265354,rs111405534,rs117942639,rs117589461,rs72926006,rs112640097,rs17690679,rs7848647,rs117844046,rs117908233,rs58998389,rs79036887,rs118143337,rs618671,rs6794518,rs117372399,rs1857335,rs114107890,rs117606141,rs4680581,rs6740601,rs117067737,rs228614,rs55978131,rs11234027,rs7717955,rs11078912,rs8056098,rs77768866,rs117665483,rs2366644,rs582054,rs7503514,rs26234,rs413024,rs199454,rs115098079,rs434294,rs1887276,rs6785895,rs118025639,rs117734168,rs2303316,rs2168785,rs118169345,rs11191933,rs115659015,rs117024929,rs116867864,rs117641919,rs60518431,rs117949349,rs112334246,rs35833914,rs117935801,rs9533104,rs12936231,rs117090537,rs4554927,rs767058,rs117629712,rs117317034,rs1015092,rs7306838,rs117500864,rs117290828,rs117043708,rs117264376,rs1874886,rs117724648,rs583911,rs118131062,rs11721112,rs118066295,rs6533021,rs13092998,rs587343,rs1031460,rs11049420,rs116901099,rs4768397,rs117988073,rs9971100,rs149597,rs76324150,rs117829004,rs117360440,rs113613291,rs117537911,rs117202783,rs117805436,rs117398342,rs9977218,rs7225096,rs66785795,rs118034061,rs117526057,rs11606015,rs117163782,rs602282,rs7653834,rs11677443,rs117645386,rs12929112,rs903507,rs1453560,rs10982445,rs909349,rs8052325,rs117391720,rs4795377,rs669003,rs116023941,rs76956777,rs117764629,rs117723904,rs10892294,rs10777211,rs35919134,rs4549137,rs111312345,rs8108811,rs2286805,rs117384333,rs10883980,rs116850408,rs117661598,rs10521318,rs10883979,rs35951601,rs4488484,rs11709232,rs10792430,rs9968093,rs117868947,rs117217759,rs118041124,rs62056851,rs12739800,rs2272695,rs117691512,rs113197275,rs523886,rs2272696,rs2561479,rs35797,rs6965542,rs11049387,rs117533497,rs117114827,rs113886532,rs741176,rs11078928,rs679995,rs118119944,rs75574803,rs113451294,rs4655698,rs117219290,rs10493941,rs116964613,rs600519,rs5026470,rs12617955,rs7249459,rs2034127,rs113558395,rs112146499,rs11064145,rs77416224,rs117312607,rs7807018,rs7522325,rs117508023,rs6503521,rs9877910,rs12306800,rs117388258,rs1123066,rs116876224,rs113659618,rs117882630,rs118127993,rs118120912,rs117911473,rs5026475,rs1077715,rs582176,rs894883,rs117277236,rs117311101,rs117234550,rs72678531,rs59643720,rs117854471,rs112887441,rs117793672,rs12747459,rs62056781,rs6821133,rs117994309,rs117404878,rs117638282,rs117202541,rs35801,rs10843140,rs77976384,rs2078017,rs34746976,rs12978984,rs117955697,rs63332460,rs117873363,rs118104841,rs1559392,rs117262743,rs117928039,rs12186656,rs12108065,rs10445371,rs73875285,rs117276605,rs7119044,rs117891750,rs907091,rs1790349,rs9303279,rs117970858,rs5757584,rs116629151,rs74457229,rs2759665,rs11110370,rs113161176,rs11049409,rs2866410,rs56300011,rs1043652,rs2034132,rs56758835,rs73346474,rs34189114,rs91755,rs117750996,rs2879259,rs1054029,rs7966317,rs1111186,rs117899812,rs7961407,rs35569035,rs2244625,rs117343696,rs617051,rs117966353,rs7001706,rs75179112,rs11117432,rs474901,rs116851933,rs112593050,rs2569015,rs9980902,rs112560719,rs113809346,rs116568233,rs116886557,rs117652673,rs1873076,rs113431630,rs2338799,rs2510066,rs4602367,rs2223744,rs75265619,rs117210488,rs117415454,rs112500293,rs116933966,rs6778021,rs228623,rs11231757,rs228625,rs113568679,rs117023470,rs111627042,rs12494314,rs612448,rs117862723,rs2297066,rs6110777,rs4795403,rs61920243,rs11568537,rs2607239,rs2366643,rs1646019,rs117121132,rs117896886,rs4053148,rs117158860,rs117063319,rs117906284,rs111737589,rs4795382,rs112541247,rs6503519,rs6678974,rs10880275,rs117167232,rs66492085,rs935217,rs117533833,rs11868029,rs77749396,rs1010600,rs7523453,rs118117537,rs434644,rs34363096,rs117953839,rs9533095,rs112893245,rs11567694,rs665413,rs12984069,rs116223147,rs117297395,rs117115917,rs62111781,rs7372490,rs9827531,rs6927172,rs117203500,rs113897852,rs1551986,rs117949710,rs117701188,rs116917944,rs117248184,rs17651549,rs2297067,rs4679867,rs4149580,rs10936203,rs17408326,rs1011082,rs28158,rs6086580,rs199526,rs9290051,rs116374309,rs12952384,rs13188960,rs7965082,rs116916717,rs10131490,rs11209050,rs35811428,rs12912348,rs243325,rs117358084,rs10880284,rs112999352,rs7687,rs72871148,rs11049414,rs114624696,rs2305249,rs117273634,rs74689820,rs11049437,rs117741499,rs597069,rs10263906,rs11049444,rs4655706,rs9907088,rs17129911,rs2327089,rs9290052,rs117938762,rs491966,rs116445243,rs116697301,rs6685676,rs58427887,rs2903283,rs117645088,rs34023582,rs116847816,rs3829251,rs12146881,rs117706479,rs12492679,rs2286974,rs188754154,rs113668960,rs77240767,rs1944926,rs117335890,rs118057690,rs117084845,rs112003311,rs117044487,rs118119757,rs801418,rs117525143,rs3778754,rs116992865,rs7775055,rs11869259,rs74106949,rs116907583,rs113671262,rs11078895,rs9977159,rs62063797,rs117548271,rs2288787,rs668998,rs116870545,rs538147,rs117637709,rs118164267,rs10936201,rs12644381,rs116102660,rs9904624,rs116938441,rs117400253,rs10892290,rs12444882,rs588177,rs7148882,rs116046795,rs12150111,rs117886700,rs11191910,rs76065897,rs2208397,rs118070701,rs116849427,rs111382253,rs2831528,rs2746193,rs227276,rs17857342,rs118053481,rs600010,rs117875150,rs6813687,rs117981579,rs112328245,rs118084798,rs73461582,rs56956502,rs117027015,rs117360635,rs117013191,rs116951083,rs9283612,rs62203524,rs112413989,rs7665854,rs9979370,rs12130669,rs117312843,rs57078777,rs72926046,rs117287861,rs117443697,rs117421979,rs118172428,rs117737028,rs6844332,rs117788835,rs12612719,rs35321606,rs10432031,rs12185225,rs113211824,rs8065879,rs73875290,rs484600,rs75948976,rs6893645,rs243330,rs116973143,rs118168351,rs116935121,rs117262669,rs514614,rs117607912,rs10142200,rs117307401,rs137618,rs9926615,rs117342688,rs112980803,rs117540057,rs7298652,rs5026474,rs7250189,rs117450178,rs228613,rs117699225,rs72706640,rs56318627,rs116862736,rs17801442,rs33999198,rs7427807,rs62025663,rs62056779,rs117901633,rs74426025,rs117643390,rs111807073,rs17630235,rs2633971,rs12446094,rs6110773,rs117433629,rs117715485,rs62641967,rs243327,rs6140707,rs17641524,rs11117431,rs112768814,rs117976444,rs113634064,rs117964468,rs117586569,rs117118311,rs117446131,rs78809698,rs7216558,rs117938360,rs2318047,rs10445306,rs117944677,rs1322056,rs112489080,rs34266232,rs3744246,rs117106696,rs7208252,rs116858919,rs79151619,rs1861548,rs117535562,rs894776,rs117446488,rs11809572,rs117077212,rs10883978,rs6890853,rs34953890,rs117326304,rs117813982,rs11209061,rs11645404,rs118173464,rs2267407,rs117541532,rs114812993,rs2272347,rs111901156,rs57223197,rs11049418,rs12636784,rs7224129,rs7138173,rs6659932,rs2271308,rs2034130,rs62056786,rs113785643,rs11628185,rs111245553,rs11078897,rs522127,rs12938268,rs117504376,rs78300366,rs117504851,rs55943825,rs117414283,rs115109406,rs6487669,rs12185233,rs56235776,rs112588573,rs477174,rs12638633,rs2017924,rs228630,rs228617,rs1879797,rs35736272,rs117542455,rs9841688,rs117096664,rs117466214,rs602688,rs2186705,rs12924112,rs118105515,rs4795397,rs117598837,rs113737218,rs117850622,rs117230199,rs12118913,rs118155641,rs116907076,rs7307078,rs118018901,rs10485860,rs114553892,rs111320260,rs117864179,rs113274525,rs116954356,rs2832436,rs112647192,rs113347741,rs113164595,rs2014842,rs78620859,rs117097410,rs34333564,rs112556620,rs117761400,rs117581807,rs116100242,rs7197754,rs12695386,rs9996834,rs117885345,rs117976787,rs4803910,rs8078599,rs117521831,rs117093439,rs118154068,rs118179451,rs574835,rs118131053,rs12765998,rs12947281,rs117321513,rs10898203,rs2569016,rs117601327,rs117738656,rs117928453,rs3807305,rs1950897,rs3774968,rs117149998,rs34473775,rs10154107,rs3744348,rs111547028,rs7979050,rs887864,rs118172952,rs574808,rs117342004,rs6871748,rs72749110,rs1860655,rs117564611,rs7049009,rs1747676,rs112385572,rs11049361,rs4768398,rs12373124,rs10736000,rs9912530,rs11049478,rs113304431,rs62056856,rs75999922,rs117271347,rs6881270,rs7548737,rs117155798,rs117913149,rs1053651,rs117157376,rs74675221,rs7026436,rs114492634,rs2243465,rs113355630,rs10898191,rs115634446,rs117377498,rs117297660,rs118115963,rs10843139,rs7846880,rs2532404,rs7951740,rs767057,rs62062323,rs117194726,rs112534607,rs117402769,rs116895926,rs963767,rs227277,rs12337739,rs137594,rs116900242,rs117753289,rs11654153,rs411648,rs71529421,rs7611127,rs4853515,rs112173339,rs117245479,rs12977594,rs56150806,rs202519,rs112368097,rs34043286,rs117103359,rs17272796,rs117124984,rs118108313,rs10883966,rs114990897,rs116861544,rs4938534,rs76632685,rs2831525,rs117093708,rs116941582,rs116028164,rs28458813,rs117218299,rs3087876,rs10892293,rs11624069,rs117995133,rs117861590,rs117674849,rs117423769,rs117037949,rs187579,rs62063786,rs7535491,rs113171925,rs199523,rs117427945,rs113443830,rs117941968,rs55689507,rs116865388,rs12946510,rs80269234,rs115117540,rs118000956,rs117614103,rs11727546,rs12971702,rs9843355,rs111754884,rs117475965,rs118097781,rs116538864,rs118133330,rs117425916,rs2181036,rs2281732,rs4795358,rs8008961,rs118040965,rs112839636,rs1944927,rs935215,rs115614669,rs228626,rs2746190,rs4332770,rs117830374,rs2866412,rs117939600,rs9675296,rs3181202,rs117300652,rs6733810,rs741175,rs113013662,rs12447450,rs117130608,rs118008488,rs3184504,rs78893190,rs1019213,rs117867119,rs11606081,rs17416180,rs12150447,rs117708483,rs7219923,rs10954213,rs17690703,rs28593056,rs59716545,rs113312761,rs118038519,rs4795402,rs9861542,rs6511698,rs3181372,rs117643442,rs1370499,rs10488631,rs116914010,rs117507101,rs11049403,rs117926811,rs116974407,rs113830390,rs116846742,rs7041878,rs11078913,rs9841458,rs11880853,rs17167001,rs6478109,rs4731532,rs115620824,rs117618215,rs17649553,rs11645592,rs117629202,rs1376931,rs62621252,rs118079708,rs117409590,rs296885,rs117870646,rs112773568,rs117439954,rs112275277,rs12373142,rs117655396,rs12917238,rs7503377,rs117819049,rs4239223,rs12984840,rs2007418,rs117244259,rs1555457,rs118047398,rs10883963,rs7617069,rs117326150,rs7151779,rs7615155,rs919462,rs35188261,rs116909786,rs116957904,rs9936459,rs12937013,rs594794,rs118141400,rs13080108,rs117949018,rs35319117,rs115582002,rs116937120,rs228624,rs118046848,rs2942168,rs3739672,rs117444285,rs117522766,rs113085940,rs35800,rs7020081,rs12229266,rs4794813,rs7119038,rs117437400,rs4795404,rs117305991,rs7608778,rs4731536,rs113313410,rs10922221,rs57494551,rs117549001,rs117517593,rs6812747,rs117083503,rs9908131,rs111496503,rs17030143,rs117275857,rs17652121,rs227361,rs61920245,rs117757814,rs116912938,rs111912558,rs3901386,rs76424283,rs116982476,rs2879258,rs61752593,rs117305492,rs11110371,rs548018,rs33933929,rs117558353,rs117127459,rs117170565,rs116859959,rs11078894,rs117160543,rs117471573,rs114009454,rs11128814,rs59278011,rs8182252,rs112364852,rs117927325,rs17653193,rs8081338,rs12484030,rs117017350,rs13380815,rs547875,rs963766,rs116938410,rs117192523,rs6503518,rs7150997,rs480913,rs2018026,rs1991797,rs118055185,rs2253940,rs117497360,rs74993405,rs117130549,rs11657899,rs6969930,rs117327512,rs79723812,rs13172042,rs112861504,rs2286803,rs12531054,rs1726773,rs117225292,rs3889239,rs963168,rs112525735,rs117410227,rs3782101,rs34842858,rs118046174,rs6548003,rs1775448,rs116983480,rs11078927,rs1076222,rs35000415,rs80346216,rs111454334,rs7911229,rs11049386,rs377192,rs117365970,rs73461581,rs1883549,rs8064154,rs7869387,rs17129818,rs113916328,rs117335771,rs11191942,rs34349956,rs117974938,rs117880170,rs11110369,rs12366932,rs3844576,rs11049410,rs117202207,rs117070767,rs118089045,rs7187741,rs2272697,rs11893432,rs6043506,rs10956413,rs111693597,rs113436360,rs6699619,rs10211741,rs8112675,rs117491522,rs11049445,rs117089807,rs35051965,rs76486122,rs11049471,rs2286973,rs10897487,rs735403,rs113596546,rs117074282,rs636555,rs2172962,rs5022165,rs116934879,rs7949129,rs4297107,rs33977706,rs113286435,rs76068573,rs6771363,rs79134698,rs2273329,rs10171967,rs117433452,rs117124445,rs7030090,rs17574228,rs118167449,rs6503515,rs887314,rs12726628,rs2418324,rs116535705,rs35803,rs694739,rs4803908,rs117592463,rs117210862,rs2395148,rs1775452,rs117799771,rs9935174,rs10213865,rs6039272,rs117159173,rs3744349,rs4390625,rs6441289,rs117881215,rs3790570,rs117952674,rs118091857,rs1985372,rs10785335,rs685870,rs586094,rs227279,rs12452509,rs645078,rs4679868,rs883770,rs3778752,rs117427620,rs513663,rs35916055,rs11604811,rs117070738,rs12230583,rs7194305,rs1874228,rs10219040,rs2288788,rs13242262,rs117694984,rs117103855,rs117822936,rs9287953,rs117923479,rs376286,rs5026469,rs117689497,rs448086,rs10868074,rs3732421,rs11074961,rs17653255,rs117892968,rs439558,rs2561482,rs653178,rs10226642,rs75819806,rs199524,rs117007771,rs75336057,rs118082626,rs117628202,rs4938573,rs9968092,rs118052990,rs112523136,rs117197699,rs36099148,rs11079729,rs646153,rs117433255,rs10858947,rs117912506,rs117354059,rs111326917,rs2341909,rs77465234,rs9303281,rs34378873,rs12446881,rs805693,rs117763185,rs117700702,rs9913044,rs116923426,rs117507469,rs12738779,rs117173071,rs9903250,rs1993879,rs117500164,rs3964723,rs11708118,rs12611227,rs117586206,rs117809876,rs2776158,rs6881706,rs9324058,rs10480120,rs3823536,rs9879264,rs111723515,rs13065738,rs117591346</t>
  </si>
  <si>
    <t>ENSG00000015153.10,CATG00000033804.1,CATG00000007157.1,ENSG00000197748.8,ENSG00000156384.10,ENSG00000232079.2,ENSG00000224271.1,ENSG00000065989.11,ENSG00000100321.10,ENSG00000265460.2,ENSG00000229917.2,CATG00000033823.1,CATG00000031295.1,ENSG00000263080.1,CATG00000057739.1,ENSG00000179674.2,ENSG00000235582.2,ENSG00000214425.2,CATG00000109169.1,CATG00000109170.1,ENSG00000141744.3,ENSG00000178966.11,ENSG00000168685.10,ENSG00000175643.7,CATG00000033595.1,ENSG00000231858.1,ENSG00000163389.6,ENSG00000113845.5,ENSG00000167258.9,ENSG00000173457.6,ENSG00000244556.1,CATG00000109175.1,CATG00000045514.1,CATG00000007805.1,ENSG00000257194.2,CATG00000028187.1,ENSG00000120088.10,ENSG00000247934.3,ENSG00000038532.10,ENSG00000179520.6,ENSG00000165118.10,ENSG00000002330.9,ENSG00000109320.7,ENSG00000111252.6,ENSG00000264070.1,ENSG00000238723.1,ENSG00000115415.14,CATG00000109166.1,ENSG00000255428.1,ENSG00000179583.13,ENSG00000108306.7,ENSG00000173153.9,CATG00000009874.1,ENSG00000136938.8,ENSG00000110367.7,ENSG00000121594.7,CATG00000008642.1,CATG00000033583.1,ENSG00000145626.7,CATG00000086133.1,ENSG00000173113.2,ENSG00000198535.5,CATG00000046013.1,ENSG00000134283.13,CATG00000031299.1,ENSG00000142864.10,CATG00000109559.1,CATG00000033590.1,ENSG00000182108.5,CATG00000057735.1,ENSG00000269637.1,ENSG00000105401.2,ENSG00000073605.14,CATG00000026622.1,ENSG00000263764.1,ENSG00000109323.4,ENSG00000139174.6,CATG00000060957.1,ENSG00000152611.7,ENSG00000131748.11,ENSG00000151247.8,ENSG00000128604.14,ENSG00000157827.15,CATG00000002582.1,ENSG00000262222.1,ENSG00000243903.1,ENSG00000176142.8,ENSG00000173077.10,ENSG00000171532.4,CATG00000058649.1,ENSG00000223865.6,ENSG00000158270.10,ENSG00000172057.5,ENSG00000268621.1,ENSG00000263715.2,CATG00000007158.1,CATG00000011105.1,ENSG00000262500.1,CATG00000028702.1,ENSG00000220412.1,ENSG00000207603.1,ENSG00000146555.14,ENSG00000172890.7,ENSG00000064419.9,ENSG00000257595.2,ENSG00000101307.11,ENSG00000185294.5,ENSG00000123106.6,CATG00000031546.1,ENSG00000162302.8,ENSG00000165113.8,CATG00000068527.1,ENSG00000182621.12,CATG00000026619.1,ENSG00000108379.5,CATG00000005802.1,ENSG00000101096.15,ENSG00000236532.1,ENSG00000223750.1,CATG00000075581.1,ENSG00000185829.11,ENSG00000161405.12,ENSG00000106785.10,CATG00000038517.1,ENSG00000138386.12,ENSG00000226441.2,ENSG00000110777.7,ENSG00000125686.7,ENSG00000205436.3,CATG00000033801.1,ENSG00000244009.1,ENSG00000213047.7,CATG00000030178.1,ENSG00000175646.3,ENSG00000261575.2,CATG00000038520.1,ENSG00000173264.9,CATG00000064804.1,CATG00000058647.1,ENSG00000269707.1,CATG00000010308.1,ENSG00000249859.3,ENSG00000131771.9,ENSG00000257674.1,ENSG00000213626.7,ENSG00000149972.6,ENSG00000262703.1,CATG00000058651.1,ENSG00000135148.7,ENSG00000259564.1,ENSG00000178279.3,ENSG00000120071.8,CATG00000011600.1,ENSG00000089012.10,CATG00000057733.1,CATG00000026624.1,CATG00000033807.1,ENSG00000182185.14,CATG00000058653.1,ENSG00000138378.13,ENSG00000155849.11,CATG00000033811.1,ENSG00000204296.7,ENSG00000264968.1,ENSG00000041982.10,CATG00000079506.1,ENSG00000204866.4,CATG00000106823.1,CATG00000097075.1,CATG00000093917.1,CATG00000033813.1,ENSG00000173991.5,CATG00000034464.1,ENSG00000134376.10,ENSG00000168071.17,ENSG00000165115.10,ENSG00000209482.1,ENSG00000214401.4,CATG00000033579.1,CATG00000053591.1,ENSG00000248710.1,ENSG00000117543.15,ENSG00000135903.14,ENSG00000229944.2,ENSG00000067182.3,ENSG00000174680.5,ENSG00000213326.4,CATG00000005805.1,ENSG00000173064.6,ENSG00000181634.7,ENSG00000188293.5,CATG00000053593.1,ENSG00000124243.13,ENSG00000256940.1,CATG00000046779.1,CATG00000000702.1,ENSG00000139168.3,ENSG00000266497.1,ENSG00000068885.10,ENSG00000257376.1,ENSG00000204842.10,ENSG00000168811.2,ENSG00000237914.1,ENSG00000258099.1,ENSG00000065618.12,CATG00000033815.1,CATG00000100857.1,CATG00000000703.1,ENSG00000073969.14,ENSG00000186642.11,ENSG00000207779.1,ENSG00000095380.10,CATG00000105921.1,ENSG00000165119.14,ENSG00000221566.1,CATG00000100855.1,CATG00000033819.1,CATG00000033575.1,ENSG00000120659.10,CATG00000028705.1,ENSG00000186868.11,ENSG00000186432.4,ENSG00000257225.1,ENSG00000221273.1,ENSG00000229320.3,ENSG00000244040.1,ENSG00000113810.11,ENSG00000269404.2,ENSG00000257086.1,CATG00000088077.1,ENSG00000266469.1,ENSG00000264589.1,ENSG00000178257.2,CATG00000055146.1,ENSG00000189362.7,CATG00000033584.1,ENSG00000181751.5,ENSG00000149782.7,ENSG00000230359.3,ENSG00000186635.10,CATG00000009873.1,ENSG00000162695.7,CATG00000104066.1,ENSG00000273204.1,ENSG00000100316.11,ENSG00000186075.8,ENSG00000129003.11,CATG00000109173.1,ENSG00000142539.9,CATG00000068464.1,CATG00000044042.1,ENSG00000259444.1,ENSG00000162694.9,CATG00000033817.1,ENSG00000031081.6,CATG00000004001.1,CATG00000109561.1,CATG00000031558.1,ENSG00000236935.1,ENSG00000128268.11,ENSG00000106952.3,ENSG00000062822.8,ENSG00000198987.1,ENSG00000172893.11,ENSG00000126432.9,ENSG00000154822.11,ENSG00000229817.1,ENSG00000213186.3,ENSG00000265388.1,CATG00000021439.1,CATG00000028719.1,ENSG00000108344.10,ENSG00000204650.9,ENSG00000224794.1,CATG00000014533.1,ENSG00000105397.9,CATG00000004005.1,ENSG00000081985.6,ENSG00000185338.4,CATG00000116315.1,ENSG00000258216.1</t>
  </si>
  <si>
    <t>22961000,23000144,20639880,22936693,21399635,19458352</t>
  </si>
  <si>
    <t>Primary biliary cirrhosis (anti-mitochondrial antibody positive),Primary biliary cirrhosis in females,Primary biliary cirrhosis</t>
  </si>
  <si>
    <t>DOID:12241</t>
  </si>
  <si>
    <t>beta thalassemia</t>
  </si>
  <si>
    <t>A thalassemia characterized by the reduced or absent synthesis of the beta globin chains of hemoglobin.</t>
  </si>
  <si>
    <t>rs10833125,rs2499946,rs2105819,rs10769100,rs3776959,rs7924684,rs17355626,rs2658446,rs11777777,rs2017433,rs6734197,rs11037191,rs6421034,rs56002646,rs9666981,rs61897259,rs7552384,rs11136613,rs60083599,rs12798120,rs430252,rs6578592,rs7949007,rs10128555,rs34758607,rs7116002,rs6037828,rs76889281,rs10742579,rs2723380,rs12807743,rs7127443,rs7480197,rs79728049,rs7110263,rs2499970,rs1123990,rs57437632,rs2284448,rs56748859,rs400036,rs11024687,rs6578318,rs4910737,rs10769098,rs7111669,rs17027967,rs11030948,rs4758458,rs432090,rs925483,rs4910766,rs3759071,rs12806612,rs10769790,rs407807,rs4529736,rs11036238,rs6073971,rs112508538,rs431409,rs2959068,rs34161300,rs737872,rs11036474,rs12792898,rs16932124,rs12621957,rs13027700,rs12363855,rs1541937,rs4758501,rs61892120,rs7480005,rs1124113,rs4910771,rs12574989,rs74052461,rs4243961,rs35595876,rs385925,rs6578590,rs7936823,rs4758576,rs77699349,rs74052459,rs11036641,rs10768737,rs16929415,rs11036415,rs12788941,rs1503283,rs12788102,rs10160740,rs10838357,rs12805212,rs57101521,rs60449395,rs2341423,rs17028290,rs7950766,rs6037858,rs1368696,rs445586,rs35207925,rs2231978,rs1463373,rs4910768,rs61899662,rs4910572,rs17331129,rs382979,rs61997192,rs10766497,rs7948668,rs968856,rs1493743,rs1505200,rs6578506,rs1186868,rs71480714,rs10767827,rs1505194,rs2347126,rs7719521,rs6065905,rs4758492,rs1561876,rs55680570,rs74052462,rs2855039,rs4758505,rs7115987,rs7934275,rs12787404,rs111779375,rs6578319,rs12417960,rs2445267,rs7484007,rs6673498,rs4910518,rs4758622,rs76053052,rs2855036,rs1874828,rs71459863,rs1463374,rs78698915,rs2017434,rs78664215,rs10769061,rs7951206,rs434320,rs6073952,rs405680,rs74052463,rs6578596,rs4402323,rs7104342,rs12361922,rs7939559,rs6578658,rs407487,rs430769,rs67639678,rs76644062,rs11036455,rs7517350,rs11031106,rs12477097,rs79134963,rs12363207,rs7480507,rs79227000,rs62429816,rs7932841,rs16989513,rs4672393,rs872751,rs366533,rs35765555,rs4910543,rs2234455,rs116792799,rs79119923,rs4758462,rs1541938,rs77557655,rs16917882,rs7121765,rs11774310,rs17525396,rs4910652,rs4910515,rs12276948,rs11037866,rs59143167,rs74052458,rs1609812,rs404280,rs16933260,rs34149786,rs111624259,rs11024672,rs10500643,rs903156,rs7103860,rs6065904,rs75268780,rs10837630,rs2855038,rs7483789,rs408409,rs7113131,rs2284449,rs4910738,rs7940694,rs1003586,rs72872549,rs11036476,rs78700188,rs2445268,rs720106,rs58952297,rs368019,rs34741959,rs11031004,rs1057208,rs2445266,rs4910544,rs431117,rs1735068,rs2445272,rs446099,rs4910765,rs1694674,rs6578507,rs10743023,rs1498479,rs2187608,rs7934892,rs10837643,rs1059829,rs1186873,rs715792,rs7107218,rs35696517,rs4320977,rs12222503,rs7119060,rs4910649,rs3741343,rs1123991,rs2341426,rs4910883,rs1186834,rs243072,rs2047456,rs35959442,rs61897257,rs17270776,rs61892121,rs1978707,rs4758461,rs11033298,rs7104462,rs10767828,rs4910735,rs77062934,rs423501,rs67385638,rs3813727,rs56207419,rs434777,rs2290000,rs4758504,rs401426,rs3816015,rs2442422,rs1864966,rs4910739,rs8179712,rs445728,rs17065905,rs7679,rs12786766,rs12787645,rs10768113,rs17270818,rs6073972,rs9666982,rs12286120,rs4758459,rs7951442,rs12476132,rs2341424,rs2855125,rs6697859,rs12795819,rs1060574,rs833528,rs1463372,rs4758512,rs61218021,rs1368695,rs12363853,rs4672394,rs114374015,rs78002215,rs4758562,rs4671391,rs74799554,rs7110060,rs13271747,rs10769378,rs12222763,rs12788935,rs116528755,rs11033295,rs2445269,rs59837266,rs12577059,rs4910882,rs4910566,rs417854,rs61681282,rs79232628,rs4910822,rs12796962,rs418125,rs408362,rs35624669,rs56180823,rs411933,rs12283559,rs11037193,rs7124301,rs12119920,rs7933164,rs4283007,rs6578317,rs17320271,rs16929410,rs61871197,rs2445271,rs11774749,rs4910516,rs968857,rs77836109,rs6073966,rs1541940,rs2647602,rs3941170,rs2736554,rs7946134,rs1186872,rs2340353,rs3759074,rs1012223,rs4910648,rs77881771,rs11037011,rs1541939,rs58469620,rs12477846,rs4758590,rs61897258,rs435810,rs1044392,rs11577715,rs17324609,rs76437609,rs7119567,rs12364664,rs429957,rs17706858,rs4529740,rs112317718,rs2268165,rs56320845,rs1455952,rs4910651,rs7119432,rs10769246,rs2341425,rs1541936,rs1211751,rs6578312,rs10769101,rs10488676,rs77257972,rs12576387,rs12803023,rs243071,rs35554754,rs13266065,rs6861486,rs34388582,rs1186835,rs11037196,rs7928788,rs11036475,rs6578440,rs4910650,rs10742583,rs112771476,rs80035042,rs1661052,rs586967,rs111602331,rs4338558,rs74052453,rs35196705,rs4465830,rs11821912,rs371761,rs2236794,rs11030841,rs74884715,rs925484,rs2499956,rs12575331,rs396341,rs2255519,rs17497,rs1662162,rs10768707,rs35939397,rs4910767,rs2499953,rs2347113,rs115928125,rs1519,rs725937,rs1054204,rs79814561,rs7121082,rs6578591,rs61871184,rs4636703,rs78165163,rs4758624,rs2855126,rs6578505,rs7945933,rs10838356,rs10839779,rs4958278,rs6578306,rs4758510,rs430197,rs10769023,rs589465,rs2445270,rs4628657,rs408897,rs1694676,rs34394840,rs10833079,rs60179850,rs3759070,rs4910517,rs3794050,rs10128556,rs1809862,rs77876477,rs10768687,rs4758506,rs916111,rs13328868,rs4243962,rs7130110,rs11024646,rs2071348,rs3910245,rs116256889,rs4910736,rs6578588,rs424299,rs6065908,rs61892014,rs7109587,rs12469024,rs6578303,rs3213614,rs1368697,rs35156960,rs7948416,rs1186871,rs4910770,rs76710533,rs1541941,rs4910647,rs10768683,rs12789987,rs13011809,rs713040,rs3759069,rs7733793</t>
  </si>
  <si>
    <t>CATG00000042991.1,ENSG00000167323.5,CATG00000001379.1,ENSG00000249035.2,ENSG00000213931.1,ENSG00000244734.2,ENSG00000167333.8,ENSG00000251364.2,ENSG00000185483.7,ENSG00000103148.11,ENSG00000100982.7,CATG00000086051.1,ENSG00000118514.9,ENSG00000200807.1,ENSG00000239920.1,ENSG00000175518.6,ENSG00000170743.12,CATG00000001429.1,ENSG00000119866.16,CATG00000048641.1,ENSG00000110619.12,CATG00000053363.1,ENSG00000167346.3,ENSG00000196565.8,CATG00000001433.1,ENSG00000112339.10,CATG00000043013.1,ENSG00000247473.1,ENSG00000113140.6,CATG00000004644.1,CATG00000001381.1,ENSG00000167325.10,ENSG00000167355.3,ENSG00000224091.1,ENSG00000180785.8,ENSG00000101266.12,CATG00000048679.1,CATG00000004658.1,CATG00000001378.1,ENSG00000229988.1,ENSG00000205531.8,CATG00000003036.1,ENSG00000207008.1,ENSG00000230261.1,CATG00000001418.1,CATG00000003048.1,CATG00000061002.1,CATG00000054031.1,CATG00000004643.1,ENSG00000236248.1,CATG00000004651.1,CATG00000048636.1,ENSG00000255257.1,CATG00000001430.1,ENSG00000198026.6,ENSG00000223929.1,CATG00000054942.1,CATG00000004661.1,CATG00000043014.1,ENSG00000175520.8,ENSG00000183117.13,ENSG00000100979.10,CATG00000001377.1,ENSG00000260581.1,ENSG00000110628.9,ENSG00000223609.3,ENSG00000227361.1,ENSG00000103152.7,ENSG00000167332.7,CATG00000078111.1,ENSG00000229534.1</t>
  </si>
  <si>
    <t>20183929,20018918,18245381,22936743</t>
  </si>
  <si>
    <t>Fetal hemoglobin levels,Fetal Hemoglobin levels,Beta thalassemia/Hemoglobin E disease</t>
  </si>
  <si>
    <t>DOID:1227</t>
  </si>
  <si>
    <t>neutropenia</t>
  </si>
  <si>
    <t>rs2829750,rs74438710,rs1040727,rs359929,rs6139068,rs6051840,rs2913374,rs10922446,rs2225158,rs6731401,rs1913348,rs2169065,rs684365,rs6954608,rs12670802,rs2512985,rs17556028,rs6037528,rs28428526,rs12472201,rs79190195,rs6037532,rs11671929,rs77949925,rs12441505,rs6051723,rs2293732,rs6051841,rs6039760,rs1625144,rs35891640,rs1725939,rs6037554,rs2236109,rs34123092,rs6139071,rs72934736,rs2964448,rs2162725,rs10937328,rs4666361,rs67378385,rs7176022,rs57373308,rs116891366,rs9386485,rs6074108,rs1217470,rs115233533,rs2236098,rs4666295,rs4867693,rs1654278,rs76482386,rs6051772,rs3751465,rs10460161,rs62385816,rs6051761,rs1347809,rs4446024,rs11107897,rs4233757,rs2045583,rs967366,rs10922664,rs34619071,rs12596195,rs1725918,rs57067136,rs6051745,rs7306164,rs11609009,rs7324189,rs1320393,rs12674158,rs6761165,rs10076826,rs17491902,rs12668575,rs792973,rs6037563,rs7529135,rs836905,rs61799532,rs77261509,rs13376677,rs6037560,rs10854018,rs74643232,rs1657368,rs922105,rs939717,rs2301249,rs6139048,rs17518464,rs6139079,rs12119009,rs6515791,rs2913376,rs7324188,rs79383578,rs2444896,rs4491085,rs1654277,rs12983782,rs13049772,rs6051769,rs6727318,rs4462178,rs136337,rs4806343,rs4868219,rs4662908,rs6051718,rs2913351,rs1626334,rs6051732,rs7520859,rs6051698,rs9290867,rs10196396,rs61638965,rs1708600,rs2964165,rs62449784,rs10069629,rs7252545,rs11185175,rs837874,rs13413253,rs710109,rs2913355,rs12637415,rs2913342,rs2225634,rs6051751,rs11072509,rs2236121,rs17713035,rs1459563,rs2248587,rs2168519,rs8020193,rs1708598,rs13402610,rs2694427,rs1725921,rs1043764,rs6934982,rs10510956,rs35296483,rs12135419,rs792972,rs4807872,rs12144894,rs6434494,rs1217472,rs9523673,rs12087648,rs13033282,rs78464812,rs13020350,rs836903,rs1620631,rs28556884,rs11669557,rs2281497,rs28723010,rs1619362,rs12933721,rs7810745,rs12578168,rs16976472,rs2513807,rs6037546,rs2236115,rs6051746,rs1654286,rs17769712,rs2236108,rs11899654,rs67426384,rs8182580,rs12909280,rs7180484,rs710108,rs12300705,rs1618723,rs11134761,rs2871629,rs7138545,rs922106,rs1627721,rs6873997,rs2236104,rs34504566,rs75170016,rs35685064,rs6037526,rs2964168,rs4886619,rs2913367,rs1654274,rs4149623,rs1885746,rs4483983,rs58723076,rs8112121,rs72801605,rs6515783,rs60214478,rs4915299,rs3095008,rs72730503,rs1553091,rs116906491,rs4658279,rs3746630,rs7580813,rs4516373,rs10411126,rs10189701,rs34886124,rs2913343,rs2964163,rs17712992,rs12063501,rs76893105,rs10922663,rs724753,rs79322017,rs12608446,rs2030031,rs1060547,rs682915,rs6709642,rs56736131,rs3935077,rs74418046,rs1006720,rs11107902,rs936230,rs1725935,rs2236089,rs6037544,rs58051604,rs936229,rs74839968,rs10074959,rs2888720,rs4149622,rs62392442,rs2913349,rs6051717,rs1621915,rs9304581,rs6074109,rs2209836,rs7085,rs6037534,rs1725934,rs6051763,rs2868970,rs11836398,rs10237749,rs4719482,rs9837670,rs12589282,rs6037523,rs4666294,rs2913375,rs6051752,rs3822735,rs12599022,rs12206944,rs117427660,rs2236114,rs359925,rs6037592,rs7317952,rs17769754,rs1725917,rs6039762,rs792978,rs1654285,rs2336211,rs2236119,rs77959300,rs7335124,rs7989332,rs12983560,rs17235955,rs3784790,rs1659043,rs642245,rs77824179,rs836904,rs12925274,rs12923460,rs8030790,rs12654097,rs5001763,rs79859567,rs136344,rs113139885,rs79395218,rs2236103,rs6939,rs57524335,rs1725915,rs4658280,rs4886615,rs2104624,rs4915300,rs6051716,rs10417084,rs1657366,rs2913366,rs35176344,rs6139040,rs2209839,rs17555966,rs6051790,rs77960876,rs1441140,rs6508819,rs12629932,rs9550655,rs792969,rs12330904,rs35924034,rs1347810,rs10792873,rs2402633,rs2018923,rs10459866,rs3845904,rs1632744,rs594361,rs2503776,rs116169549,rs875164,rs6139076,rs6051747,rs359922,rs12596155,rs836907,rs12460674,rs12216151,rs61285546,rs1476763,rs11583526,rs6051839,rs6037543,rs4773682,rs1938936,rs8129494,rs2591747,rs6894893,rs10499478,rs2236088,rs4806341,rs17712956,rs61801424,rs6037533,rs6051693,rs2045581,rs4666360,rs11857176,rs34191585,rs1654279,rs28481986,rs61168913,rs12124338,rs13089753,rs6037553,rs2913360,rs6139117,rs6051729,rs7977572,rs28759358,rs3751466,rs12985562,rs2913353,rs17581713,rs2374009,rs79023711,rs2007022,rs1725916,rs2010384,rs6051818,rs6706693,rs6037527,rs2204292,rs2281494,rs2210586,rs6037535,rs12934894,rs11665713,rs6051764,rs1657375,rs7416884,rs10853719,rs6108443,rs2290574,rs12476378,rs1077539,rs3734221,rs28384349,rs4557998,rs9880162,rs10148260,rs77949508,rs6051740,rs6032822,rs6139103,rs2236112,rs6051736,rs12442901,rs9609089,rs4727963,rs2433420,rs4868222,rs10417932,rs3743162,rs6133031,rs2913370,rs80131729,rs11043307,rs12129433,rs6538593,rs4842994,rs1725941,rs57015009,rs58211320,rs17483855,rs6779340,rs12737244,rs2390762,rs12142335,rs12135168,rs1350193,rs6699344,rs7660645,rs7162232,rs12319710,rs6139088,rs6700967,rs2236123,rs12596175,rs2913348,rs12116782,rs6938,rs936228,rs2236106,rs77736244,rs2913347,rs12125224,rs3803956,rs7688335,rs2061478,rs6051838,rs186266,rs12915656,rs2964167,rs7253943,rs7306300,rs6051836,rs2236117,rs2913369,rs6051715,rs1869959,rs6428556,rs1277203,rs4149619,rs6051709,rs73217773,rs6133832,rs936226,rs13375446,rs11761866,rs6051792,rs10922661,rs6051692,rs1615967,rs4265079,rs10403516,rs80050989,rs16945428,rs4681780,rs6051844,rs17647943,rs4686914,rs10801752,rs1654261,rs4371300,rs28620386,rs78909476,rs2702363,rs8113031,rs2913358,rs1725936,rs12132046,rs2512987,rs6139064,rs11057509,rs68156328,rs2281503,rs2913371,rs2207995,rs836908,rs2236087,rs2913361,rs9328196,rs17492028,rs3745571,rs9428044,rs1612927,rs2210587,rs2964450,rs3922246,rs10937329,rs2236122,rs836899,rs4149621,rs6940847,rs6538595,rs12233463,rs2964475,rs6051708,rs3747851,rs6508821,rs7996390,rs12596198,rs6051771,rs10417250,rs12143095,rs28643366,rs2512988,rs1654281,rs10410969,rs12752582,rs6108445,rs3742705,rs6051737,rs837875,rs6051702,rs12935229,rs36084789,rs2964169,rs11667528,rs12729983,rs79503959,rs7484972,rs6680212,rs9668430,rs6493806,rs1317626,rs6037516,rs2964449,rs4813921,rs6039765,rs792975,rs34371402,rs12975346,rs62385818,rs2913362,rs4592791,rs6039763,rs6039759,rs13374478,rs9210,rs6725416,rs6037583,rs12136622,rs10405674,rs6037547,rs74362698,rs12332564,rs12140018,rs2913368,rs1040726,rs6051712,rs17130828,rs3310,rs6051724,rs6037529,rs1654276,rs78651435,rs1725937,rs1654262,rs1654287,rs11634474,rs73219860,rs6139080,rs12927388,rs10847689,rs836906,rs2913359,rs865651,rs12626370,rs17769663,rs75258039,rs1725940,rs1254947,rs6039764,rs34709947,rs12174470,rs792977,rs6037551,rs1043763,rs1620911,rs7297961,rs2236092,rs34130645,rs424350,rs2236094,rs6538596,rs2913372,rs6051837,rs105161,rs6037538,rs6037556,rs2913356,rs1654280,rs10931510,rs6037508,rs7595837,rs6051753,rs7258200,rs6734244,rs2125723,rs60021607,rs58988726,rs16976467,rs9609078,rs12935394,rs1034885,rs6051810,rs12900463,rs1043159,rs12442557,rs7558008,rs10419909,rs28616715,rs2279085,rs6037562,rs2305668,rs2327263,rs2964476,rs3106500,rs13415890,rs6538591,rs6051770,rs2913346,rs6051762,rs4149639,rs1913347,rs306198,rs28638020,rs8127977,rs17075279,rs78487510,rs1318020,rs9609088,rs6032824,rs12131491,rs2512986,rs2913363,rs6037515,rs117775665,rs12626130,rs1725943,rs8033381,rs10794092,rs6051672,rs7704455,rs2095226,rs187316,rs2236118,rs8123289,rs12634556,rs16862845,rs2964164,rs6037597,rs79977727,rs922107,rs6051713,rs8101439,rs7516314,rs11087573,rs4132527,rs1277015,rs6051703,rs7329823,rs7274193,rs1812888,rs12600228,rs6516673,rs866925,rs6511081,rs28621834,rs17491895,rs4886629,rs6139087,rs10079288,rs2209840,rs1217471,rs6051710,rs75627357,rs7528856,rs836897,rs36045144,rs9843063,rs11583434,rs6037541,rs17712926,rs1654275,rs1659045,rs4575662,rs9609077,rs17136737,rs7270135,rs1654283,rs1708596,rs6051846,rs4149618,rs2913373,rs113142705,rs11899661,rs1659061,rs77699980,rs17769766,rs6453919,rs1922990,rs2017594,rs1657376,rs75166515,rs2234649,rs547591,rs77763497,rs76367099,rs7250520,rs72657509,rs1031684,rs2964477,rs77200535,rs2236107,rs11061153,rs995834,rs7596196,rs34031278,rs11765040,rs12330507,rs1654305,rs3734220,rs17648002,rs58698215,rs7329649,rs12140259,rs6515806,rs7179697,rs2913357,rs77133505,rs4771859,rs1889188,rs2281500,rs6051722,rs6037507,rs4867692,rs1626393,rs9428043,rs10180390,rs117297261,rs914810,rs6597005,rs77571289,rs6037548,rs8117749,rs2207994,rs6538592,rs6077686,rs1654284,rs10494777,rs1725942,rs1513650,rs17318866,rs6051683,rs11667100,rs2913354,rs1830168,rs1725920,rs6051666,rs10237754,rs17769760,rs80055101,rs10418501,rs1725938,rs836898,rs1542004,rs1654260,rs3743161,rs12693605,rs7555448,rs35457602,rs1708599,rs1654259,rs12907646,rs4817017,rs10207987,rs6104566,rs1659057,rs1725919,rs12118255,rs75442989,rs1378938,rs6538594,rs3741452,rs2031803,rs79942048,rs17769748,rs13019574,rs1041241,rs35559419,rs4666359,rs6051845,rs10426668,rs10085064,rs2294307,rs13075501,rs6051705,rs12136160,rs76767993</t>
  </si>
  <si>
    <t>ENSG00000106541.7,ENSG00000271860.1,ENSG00000140474.8,CATG00000095262.1,ENSG00000185433.4,ENSG00000140497.12,CATG00000085078.1,ENSG00000267383.2,ENSG00000261606.1,ENSG00000211829.2,ENSG00000047365.7,CATG00000074213.1,ENSG00000229164.5,ENSG00000165475.9,ENSG00000171488.10,ENSG00000122644.8,ENSG00000162641.14,ENSG00000134215.11,CATG00000025548.1,ENSG00000198597.4,ENSG00000238158.2,ENSG00000088854.11,CATG00000052299.1,CATG00000023625.1,ENSG00000267268.1,ENSG00000251574.2,ENSG00000248729.1,CATG00000065924.1,CATG00000010756.1,CATG00000085208.1,ENSG00000254731.1,CATG00000095140.1,CATG00000064964.1,CATG00000021792.1,ENSG00000233834.2,ENSG00000180263.9,ENSG00000177350.6,ENSG00000256546.1,ENSG00000184792.11,ENSG00000156222.7,CATG00000016462.1,ENSG00000267220.1,ENSG00000224864.3,CATG00000054105.1,ENSG00000236412.1,CATG00000023628.1,ENSG00000231999.2,ENSG00000151418.7,ENSG00000226632.1,CATG00000011105.1,ENSG00000230506.1,ENSG00000179399.9,ENSG00000136383.6,ENSG00000213578.4,ENSG00000260922.1,CATG00000078704.1,CATG00000081802.1,ENSG00000205744.5,CATG00000019846.1,ENSG00000150687.7,ENSG00000140873.11,CATG00000042030.1,CATG00000064965.1,CATG00000025549.1,ENSG00000267238.1,ENSG00000256590.2,ENSG00000151376.12,ENSG00000140506.12,ENSG00000113719.11,CATG00000023728.1,ENSG00000175727.9,CATG00000095248.1,CATG00000082042.1,ENSG00000110987.4,ENSG00000113448.12,ENSG00000168079.12,CATG00000021793.1,CATG00000065920.1,ENSG00000081800.4,ENSG00000067182.3,ENSG00000271945.1,ENSG00000152582.8,ENSG00000166450.8,ENSG00000196498.9,ENSG00000259180.1,CATG00000051048.1,ENSG00000213988.5,ENSG00000264386.1,ENSG00000256229.3,ENSG00000213985.4,ENSG00000107902.9,ENSG00000005108.11,ENSG00000106546.8,ENSG00000227906.3,ENSG00000144749.9,ENSG00000128284.15,CATG00000081799.1,ENSG00000265388.1,CATG00000078703.1,ENSG00000197147.8,ENSG00000251002.3,CATG00000089472.1,ENSG00000103653.12,CATG00000052300.1,ENSG00000101323.4,CATG00000046029.1,ENSG00000175764.10,ENSG00000132561.9,ENSG00000267320.1,ENSG00000204460.3,ENSG00000136068.10,CATG00000078702.1,ENSG00000088836.8,ENSG00000136848.12</t>
  </si>
  <si>
    <t>21703177,23648065</t>
  </si>
  <si>
    <t>IFN-related cytopenia,Adverse response to chemotherapy (neutropenia/leucopenia) (all antimicrotubule drugs),Adverse response to chemotherapy (neutropenia/leucopenia) (etoposide),Adverse response to chemotherapy (neutropenia/leucopenia) (all topoisomerase inhibitors),Adverse response to chemotherapy (neutropenia/leucopenia) (carboplatin),Adverse response to chemotherapy (neutropenia/leucopenia) (paclitaxel),Adverse response to chemotherapy (neutropenia/leucopenia) (all platinum-based drugs),Adverse response to chemotherapy (neutropenia/leucopenia) (paclitaxel + carboplatin),Adverse response to chemotherapy (neutropenia/leucopenia) (docetaxel),Adverse response to chemotherapy (neutropenia/leucopenia) (epirubicin),Adverse response to chemotherapy (neutropenia/leucopenia) (all anthracycline-based drugs),Adverse response to chemotherapy (neutropenia/leucopenia) (5-fluorouracil),Adverse response to chemotherapy (neutropenia/leucopenia) (cyclophosphamide),Adverse response to chemotherapy (neutropenia/leucopenia) (all antimetabolite drugs),Adverse response to chemotherapy (neutropenia/leucopenia) (camptothecin),Adverse response to chemotherapy (neutropenia/leucopenia) (gemcitabine),Adverse response to chemotherapy (neutropenia/leucopenia) (doxorubicin),Adverse response to chemotherapy (neutropenia/leucopenia) (cisplatin)</t>
  </si>
  <si>
    <t>DOID:12306</t>
  </si>
  <si>
    <t>vitiligo</t>
  </si>
  <si>
    <t>A hypersensitivity reaction type II disease that causes depigmentation of patches of skin resulting from loss of function or death of melanoctyes.</t>
  </si>
  <si>
    <t>rs115857379,rs115491205,rs115216656,rs111944465,rs3131296,rs1900416,rs1013460,rs2523505,rs11645183,rs114817899,rs74962884,rs114448410,rs3785275,rs28383408,rs45456401,rs114594795,rs3794091,rs28383361,rs6500449,rs113724633,rs115825497,rs113188166,rs62405631,rs17233176,rs11645970,rs9271400,rs2301436,rs773112,rs12149952,rs11643495,rs860474,rs2058523,rs2282861,rs1057042,rs62054253,rs4756204,rs4710171,rs9271474,rs11076623,rs114477357,rs8051915,rs113027967,rs762629,rs2074963,rs62052187,rs229531,rs114212579,rs4361742,rs115377566,rs2281333,rs4785721,rs9274335,rs62408237,rs773114,rs9272463,rs115764379,rs4756203,rs3134942,rs3780198,rs2285147,rs9271432,rs1064985,rs1006548,rs11639925,rs7196840,rs1064993,rs9272318,rs11648689,rs7203511,rs77847775,rs12212247,rs2839509,rs4785727,rs17233253,rs112747670,rs59660050,rs4365288,rs2687827,rs114153839,rs3205916,rs11589090,rs2246988,rs1473420,rs12598737,rs301807,rs28383429,rs8049660,rs115408537,rs1953827,rs7185897,rs9271519,rs17615336,rs68050154,rs853302,rs1061646,rs909361,rs11667267,rs2739068,rs853298,rs2239357,rs12600051,rs1476761,rs75928817,rs2687818,rs116099499,rs77599748,rs12771452,rs11640336,rs66604554,rs116440152,rs111554896,rs112747517,rs4785587,rs9272720,rs112529870,rs17227057,rs58848019,rs112837060,rs28383376,rs2011877,rs4456808,rs74638570,rs4330287,rs29029549,rs12529238,rs11647174,rs114754567,rs115842840,rs6500452,rs2702994,rs8051733,rs117106271,rs8166,rs10760359,rs72807526,rs28383186,rs117008983,rs115636180,rs112659139,rs11700858,rs12600091,rs886951,rs9271431,rs115363057,rs4755395,rs12528689,rs8063761,rs9975418,rs11076622,rs11645376,rs17226498,rs115227222,rs1852212,rs76378121,rs9459841,rs34624872,rs112036107,rs9271517,rs6456149,rs115775635,rs17233623,rs79638487,rs115632661,rs9271411,rs10836361,rs112140494,rs9272323,rs34027607,rs2647072,rs114833479,rs28383427,rs62052250,rs9273007,rs1403480,rs2234052,rs9746953,rs9459836,rs114777003,rs11640450,rs8044026,rs10765196,rs116196531,rs11076649,rs78259905,rs4238833,rs11556505,rs1463050,rs114249316,rs77726929,rs3132580,rs74393433,rs75498499,rs1322077,rs114907058,rs17232735,rs115420444,rs11033048,rs10774625,rs114164193,rs3751694,rs116541598,rs114539622,rs2235129,rs114861390,rs115664782,rs12448860,rs7200842,rs11076620,rs9457259,rs11076625,rs62052189,rs115555957,rs17233868,rs2741225,rs2159113,rs62054571,rs3752520,rs28383406,rs7189711,rs114405372,rs61937249,rs2286392,rs116154425,rs853318,rs28383434,rs11649211,rs12598253,rs9271461,rs28638318,rs586610,rs114713419,rs9273207,rs28383344,rs61866461,rs62052241,rs762631,rs1570215,rs16830002,rs115081537,rs12930606,rs9271540,rs1689510,rs7864941,rs5758297,rs28383394,rs3788584,rs116616859,rs748661,rs9273045,rs712055,rs17232910,rs17233455,rs10215221,rs76643719,rs1109334,rs6577514,rs28383401,rs9272337,rs9272952,rs116386615,rs115904597,rs115848534,rs1131017,rs1800331,rs4785592,rs8046243,rs35518096,rs116358035,rs116169603,rs10946208,rs11649196,rs2144463,rs5751084,rs13330431,rs11640188,rs34141697,rs6690928,rs112624563,rs2055154,rs16988745,rs74033837,rs9272990,rs7189734,rs114515013,rs28383415,rs113693217,rs7199685,rs74476532,rs7206570,rs2222630,rs12599095,rs1800344,rs28724216,rs116507618,rs113824321,rs9271488,rs7206308,rs115576545,rs229527,rs66797637,rs116332080,rs115496802,rs9272538,rs11644213,rs7649176,rs113888335,rs1265159,rs112968327,rs62052714,rs5758307,rs9611562,rs9272425,rs7556169,rs9272353,rs113484779,rs11641552,rs114565051,rs17847173,rs62052252,rs79454074,rs2687822,rs34438281,rs73276534,rs41268938,rs12198173,rs114447415,rs2687829,rs10876870,rs2894149,rs7255265,rs2237276,rs17226966,rs62052185,rs113353196,rs9273009,rs28411397,rs116173188,rs2687831,rs3130284,rs35128651,rs9459854,rs3856,rs114509360,rs11967808,rs62056068,rs75586284,rs3743855,rs969577,rs115187291,rs17840121,rs3794100,rs2687813,rs74412556,rs76042350,rs111693298,rs2739071,rs114483728,rs116184231,rs9272492,rs705696,rs28383373,rs2739054,rs482162,rs114973966,rs769449,rs2246608,rs115597028,rs5758314,rs62056069,rs111343881,rs649338,rs4785713,rs17190134,rs9272521,rs9272444,rs12597471,rs116572578,rs773109,rs113785384,rs116670839,rs3794102,rs116737275,rs2190808,rs9272485,rs1987271,rs9271624,rs12597913,rs773107,rs116510388,rs11642451,rs532965,rs34011920,rs6500448,rs1954772,rs116171428,rs7749278,rs2236337,rs4785723,rs1281947,rs10424978,rs13206219,rs12709094,rs28383425,rs11649501,rs114700763,rs62068387,rs41269945,rs2235846,rs229533,rs2250927,rs12597296,rs7105690,rs7760495,rs9671454,rs2760993,rs1065044,rs116822900,rs2739074,rs9928396,rs229536,rs62052225,rs772920,rs2376885,rs114951502,rs2237277,rs9459838,rs3785279,rs113282787,rs3819569,rs114971637,rs11866420,rs7195906,rs9272528,rs12913832,rs853301,rs116485062,rs11641639,rs229541,rs12484074,rs12549851,rs9459853,rs10864367,rs6500459,rs9271532,rs3134947,rs113939416,rs12596492,rs3088168,rs11641675,rs114114381,rs6484778,rs2739073,rs11643713,rs660895,rs2073360,rs6573910,rs4785712,rs11643147,rs76237088,rs74643986,rs76334525,rs9272420,rs2687814,rs115004569,rs56212747,rs28383182,rs62056064,rs112296425,rs7107143,rs28383418,rs34120897,rs2142382,rs117008589,rs114887921,rs74451788,rs1800337,rs3218822,rs2739063,rs28383312,rs116386827,rs116481855,rs74251568,rs6510827,rs9272417,rs62052255,rs62054640,rs62052210,rs115643108,rs13118,rs4257207,rs17232840,rs35256109,rs61692996,rs1060404,rs9282681,rs7255580,rs115881191,rs62054611,rs77198845,rs34394661,rs74490382,rs34250758,rs113414682,rs28383365,rs9271542,rs111892599,rs9273103,rs11645916,rs7206120,rs34689166,rs2016968,rs75019069,rs113131349,rs62052226,rs6463769,rs2111485,rs111542599,rs2258483,rs10148494,rs113852364,rs2839511,rs11018528,rs17233567,rs9941108,rs62054599,rs115295573,rs12206257,rs4755394,rs2476601,rs115157264,rs9271521,rs9271643,rs118072961,rs114074434,rs5751086,rs116253018,rs2739059,rs2181059,rs114880286,rs9272785,rs1007931,rs112345165,rs10836367,rs6656249,rs28366201,rs111517012,rs62052213,rs117195074,rs28383359,rs2286393,rs28383343,rs9459845,rs17226274,rs4710176,rs9457252,rs7195752,rs74636204,rs55848839,rs12596146,rs12930056,rs115919032,rs1504215,rs115108791,rs113138877,rs111965977,rs1139641,rs7192275,rs9272433,rs13334070,rs79893137,rs34342646,rs115297319,rs28383402,rs9607799,rs9271637,rs9271409,rs7946149,rs4822021,rs11860203,rs115719056,rs8044906,rs130065,rs28383375,rs62054601,rs4268748,rs28383378,rs62054572,rs3096697,rs17784386,rs2238531,rs2234059,rs10946207,rs6577502,rs2858484,rs9273291,rs117406136,rs80298294,rs115546388,rs60990888,rs1126809,rs10760344,rs10484531,rs10742341,rs17008723,rs2227310,rs113182435,rs28383416,rs2238526,rs9271470,rs115267222,rs62052173,rs62052710,rs9273052,rs11640209,rs3188543,rs11649155,rs10836364,rs2237274,rs560530,rs9272362,rs117994013,rs1800340,rs1523067,rs9273169,rs17226973,rs28383397,rs13251221,rs1006547,rs9273026,rs111361258,rs12928364,rs4383458,rs66949035,rs536810,rs10946204,rs4574,rs74924950,rs28383382,rs2019144,rs28383391,rs12596934,rs16952304,rs853296,rs45524643,rs7206721,rs9459855,rs1894603,rs114907247,rs1078620,rs34977123,rs12598214,rs114435757,rs3130457,rs34705003,rs1873914,rs7105505,rs113549285,rs761366,rs1968109,rs3134945,rs5751080,rs9459849,rs55738731,rs11646766,rs11649100,rs11644526,rs114694705,rs2376880,rs75126998,rs2192346,rs78530336,rs4785593,rs34977583,rs9295384,rs2074903,rs7121587,rs8192917,rs12600151,rs6973579,rs77685459,rs34033205,rs2016084,rs16829980,rs34394259,rs10455982,rs12599561,rs11642010,rs35762120,rs7971751,rs3785281,rs9346720,rs78474935,rs114037940,rs17233448,rs8045232,rs1137042,rs3803684,rs76885005,rs4142967,rs9271544,rs28383363,rs79957186,rs28383441,rs78152662,rs116146969,rs28661943,rs2172828,rs116139860,rs34919006,rs11003889,rs636736,rs114544755,rs11033045,rs116202751,rs28383439,rs114158560,rs116107168,rs56353819,rs614348,rs114303873,rs2687825,rs114324161,rs6002333,rs28383338,rs116031752,rs1065048,rs9272742,rs8060934,rs1264377,rs67328089,rs111838566,rs115032920,rs9272319,rs3915165,rs3213758,rs866468,rs60828994,rs12482396,rs28366233,rs12529876,rs11641147,rs10492966,rs17233441,rs28383404,rs12597299,rs1408096,rs80180464,rs28383423,rs114836099,rs6904946,rs111678927,rs114625530,rs79192142,rs28724163,rs2456973,rs28732278,rs2238532,rs1854853,rs62054638,rs13080261,rs62056091,rs9271644,rs11647746,rs12206131,rs2687832,rs28559730,rs3212371,rs2741215,rs1474539,rs2261147,rs10484554,rs74542234,rs17227085,rs34665267,rs12445480,rs7297175,rs13081371,rs28630471,rs10946205,rs4350572,rs3819567,rs10760355,rs2739078,rs114505639,rs707947,rs112526259,rs116509857,rs3764258,rs117675822,rs12929899,rs62054258,rs9272980,rs885654,rs705698,rs62056102,rs10818946,rs28383380,rs9273036,rs9611566,rs62056065,rs115714701,rs13206639,rs34214527,rs114774311,rs28383428,rs116739740,rs10768122,rs78796530,rs853307,rs12599180,rs34404554,rs28383467,rs71352238,rs114284610,rs11640734,rs10768121,rs12972970,rs3794098,rs17378105,rs6693009,rs2270461,rs10836369,rs617578,rs116432881,rs4759229,rs28724162,rs7112446,rs9272456,rs9271472,rs62052186,rs112981870,rs4133018,rs28383377,rs2024473,rs3794089,rs7617072,rs35956754,rs6909180,rs3130347,rs12401496,rs74981472,rs3823355,rs1079558,rs114563252,rs115637702,rs12598756,rs4365287,rs62056100,rs2377043,rs57339940,rs12526548,rs9272407,rs114113397,rs11648433,rs62054259,rs111251172,rs10742339,rs12136766,rs3763888,rs6550746,rs4785718,rs2131676,rs4484143,rs116696802,rs35971290,rs526784,rs116827599,rs11641790,rs12600047,rs13193738,rs74818935,rs1043101,rs11640198,rs9272973,rs35865480,rs17227064,rs482044,rs2302162,rs116660816,rs9344993,rs111788277,rs3093023,rs117952314,rs11524863,rs12379417,rs116099942,rs4822025,rs9271426,rs76422016,rs115289393,rs114404525,rs3817999,rs41268940,rs76650283,rs115741842,rs114369408,rs2702988,rs2687834,rs11642080,rs62056097,rs912353,rs11648552,rs111896154,rs34604714,rs2133627,rs772921,rs1463051,rs9272486,rs116793141,rs113933084,rs72849277,rs12919804,rs114766555,rs79240237,rs1463049,rs78517194,rs113822535,rs9272461,rs34763586,rs115472351,rs4785763,rs705699,rs77238289,rs6925032,rs115775466,rs8137373,rs9273042,rs78166434,rs4941094,rs116210899,rs113060503,rs62052222,rs116511880,rs2739053,rs10836360,rs17188127,rs9457257,rs28383345,rs3743859,rs9270406,rs877636,rs2274782,rs3806156,rs1403481,rs2858483,rs11639788,rs57492102,rs7205993,rs61356367,rs2181058,rs12770981,rs9272347,rs115206228,rs3212346,rs28366245,rs6456143,rs11577530,rs34068533,rs57961194,rs2687812,rs58924738,rs4756205,rs11076624,rs712054,rs2687819,rs62052168,rs6577496,rs114939096,rs12918575,rs3794099,rs17195551,rs6500437,rs11644804,rs4785755,rs853304,rs62056061,rs9273014,rs116089928,rs1570214,rs9272422,rs113329671,rs34141382,rs62408236,rs229540,rs10492965,rs77338959,rs114986891,rs112053914,rs28383360,rs116793060,rs62053702,rs56135341,rs9271464,rs7096915,rs12212193,rs80137464,rs17233497,rs61056617,rs2419856,rs9273022,rs3803686,rs9848077,rs10818943,rs301806,rs7513420,rs3915166,rs926174,rs3741499,rs1321859,rs116292100,rs9271433,rs853320,rs116387739,rs12209395,rs482205,rs3794101,rs80228590,rs115574896,rs117449907,rs11649510,rs115444066,rs35675330,rs59762006,rs28383392,rs62052214,rs57267516,rs114397253,rs1007932,rs35131670,rs28383413,rs115043599,rs11645240,rs62054252,rs116228133,rs301805,rs77546520,rs114646058,rs2246625,rs34965214,rs2239356,rs9270161,rs2228479,rs45567439,rs28383369,rs112063507,rs2256252,rs12415607,rs12972156,rs2687828,rs115520408,rs28383187,rs13195812,rs2249869,rs10774624,rs114291341,rs17227263,rs116004025,rs17226428,rs113521434,rs114643230,rs115417906,rs77122291,rs78891706,rs4908507,rs1800355,rs3847604,rs114473234,rs62052184,rs28383431,rs28383372,rs115831887,rs116249735,rs78087434,rs2238529,rs41271393,rs9271430,rs113938016,rs115198367,rs6945305,rs117050167,rs2235845,rs114855991,rs865909,rs56296040,rs1417210,rs34955866,rs2238525,rs113518441,rs7518608,rs63413261,rs74970320,rs115147058,rs45553631,rs117575274,rs853308,rs2237273,rs7205053,rs9931722,rs2270459,rs117888627,rs28724033,rs41269955,rs57137870,rs12444460,rs75513198,rs1110331,rs76038359,rs111701877,rs114588750,rs116910395,rs9273062,rs12709095,rs12933317,rs11121209,rs17232630,rs2416924,rs10511393,rs74374575,rs114742549,rs10947262,rs9269863,rs115974809,rs9272987,rs9273025,rs6500447,rs111941374,rs2239358,rs7184960,rs7200111,rs7205604,rs2739070,rs9459839,rs28383362,rs17226512,rs10153196,rs4785720,rs3794103,rs28383424,rs9806894,rs6675443,rs4766578,rs773108,rs6500441,rs13204405,rs115608555,rs79094559,rs74873294,rs6698830,rs4371157,rs113150735,rs74251537,rs767593,rs2739055,rs2236338,rs12447949,rs11644967,rs62052180,rs62052711,rs112485576,rs11642267,rs116794256,rs2687821,rs1552930,rs114495032,rs9273008,rs2741218,rs864897,rs2292239,rs75924712,rs55860300,rs9272435,rs28357082,rs115652289,rs9611565,rs3794086,rs62054224,rs62052240,rs114463304,rs9457258,rs705702,rs116131646,rs12206499,rs1403491,rs2068128,rs11646374,rs62052174,rs3913538,rs6702060,rs860471,rs56112321,rs2281332,rs115816856,rs2282860,rs28383435,rs13253544,rs9806913,rs12211942,rs2739057,rs867234,rs9273031,rs853319,rs301799,rs117752950,rs116545108,rs9271549,rs28383407,rs990257,rs11649162,rs77692272,rs9271469,rs41269951,rs28366244,rs62054570,rs9272951,rs116638725,rs1800330,rs2227309,rs35542367,rs3927,rs9271773,rs9972861,rs705704,rs3184504,rs28383411,rs10503019,rs116490515,rs2239360,rs62054609,rs112528767,rs36114385,rs112175921,rs115648014,rs112377274,rs115960964,rs116121309,rs2687808,rs77468226,rs6920858,rs853303,rs2026190,rs77008584,rs28383384,rs12709092,rs4785591,rs28383367,rs114701055,rs864091,rs28383358,rs3093025,rs28383400,rs9836787,rs10768126,rs115959725,rs3130455,rs28383351,rs111556513,rs2739069,rs9273044,rs8044210,rs11641897,rs36039522,rs41268942,rs773110,rs9271523,rs115960099,rs28383414,rs62068372,rs4287569,rs1049124,rs229528,rs1800345,rs9273040,rs12596583,rs35176381,rs3780197,rs9271419,rs116735820,rs16832366,rs7191836,rs2833601,rs115963005,rs62052249,rs12789914,rs62056092,rs116138574,rs28383405,rs12528323,rs113104509,rs114158220,rs116314501,rs45628336,rs9274298,rs2038580,rs115914022,rs7759803,rs2238527,rs2068165,rs466001,rs115477903,rs17226980,rs62056087,rs9271404,rs11641201,rs11033046,rs113734598,rs76734820,rs10153055,rs116250597,rs6904029,rs543713,rs34650585,rs73176685,rs112021043,rs80225417,rs2687833,rs17177891,rs1879991,rs7748224,rs77867566,rs13208636,rs2741207,rs2273844,rs113459411,rs2293584,rs56297233,rs2741214,rs1990760,rs62054257,rs117248462,rs13335395,rs3785276,rs59701395,rs113277162,rs116296008,rs1474540,rs62054639,rs28383410,rs7651893,rs2075650,rs111919185,rs68180496,rs4442808,rs4785722,rs9926296,rs12482904,rs4785760,rs2739058,rs2687846,rs35984981,rs112207759,rs8047486,rs9272970,rs112382456,rs6577499,rs7195226,rs2228478,rs114203361,rs76068922,rs2222791,rs28383433,rs74343539,rs2739072,rs9981704,rs115590622,rs10484530,rs11966200,rs853306,rs4820438,rs2099105,rs28383342,rs957350,rs115712333,rs9272896,rs12709093,rs28383385,rs36007540,rs116488124,rs1065043,rs2858870,rs4858483,rs45442494,rs9272363,rs33931110,rs116093011,rs9271416,rs9271628,rs28383316,rs647035,rs3814231,rs1264350,rs113010307,rs10946203,rs111432098,rs116587979,rs28383347,rs114561288,rs62056099,rs1108063,rs28383339,rs2074904,rs9272957,rs62052660,rs6500460,rs75110337,rs111375871,rs28724207,rs853300,rs9271516,rs8051231,rs117285117,rs28383459,rs11649210,rs13217172,rs62056066,rs11121199,rs115177236,rs12922302,rs12796856,rs77522907,rs2239826,rs502803,rs55771973,rs7527389,rs114285281,rs112372067,rs12213683,rs6577515,rs9271554,rs2024474,rs705705,rs11964542,rs2140295,rs3803683,rs12597095,rs116410646,rs419151,rs2017445,rs77339347,rs12111003,rs117880578,rs112036438,rs2739064,rs112654894,rs2238530,rs57940434,rs9282682,rs3819568,rs2283565,rs11645212,rs7861040,rs115374828,rs2687824,rs6500453,rs12791412,rs62056063,rs35171809,rs28383366,rs9295385,rs2687830,rs28383438,rs115440828,rs9272335,rs28724008,rs62054610,rs2741217,rs2236313,rs7290404,rs114838817,rs6573911,rs28383313,rs78331410,rs11642428,rs116673806,rs13205658,rs17426593,rs10425559,rs9922515,rs12709096,rs7186976,rs77617807,rs9272358,rs114292052,rs4785715,rs6923582,rs11646448,rs862503,rs6438537,rs1800339,rs117804446,rs79441750,rs11649642,rs9271520,rs3212369,rs2739066,rs1109838,rs62054251,rs114852083,rs35334722,rs17704709,rs62053701,rs72477006,rs62052212,rs2741216,rs116723504,rs17226519,rs11864372,rs28383420,rs114967942,rs1129038,rs115005508,rs34420680,rs17226841,rs115194307,rs116069890,rs62056103,rs115110712,rs76075456,rs13080401,rs12929831,rs3819574,rs74251570,rs705700,rs7204478,rs1065047,rs8058009,rs12917681,rs77528309,rs115260061,rs10768123,rs2003522,rs11641726,rs28383381,rs886952,rs17233664,rs115520274,rs9272955,rs62056090,rs10909625,rs114455056,rs114915632,rs532098,rs114008527,rs11076619,rs4807000,rs118163697,rs3743860,rs860475,rs56283750,rs17194786,rs12756257,rs114207872,rs12775876,rs113422598,rs12599473,rs9457251,rs58613639,rs10742340,rs114901942,rs116664025,rs2271194,rs7746003,rs2687810,rs9459846,rs229542,rs114217689,rs75211362,rs12445128,rs11648881,rs7201028,rs12598634,rs12361171,rs481139,rs116826503,rs28383340,rs9273063,rs4713555,rs57109422,rs12598276,rs4239894,rs9271465,rs2293586,rs116410219,rs115308342,rs239933,rs12445695,rs9459874,rs909359,rs9457249,rs9271438,rs74656013,rs853321,rs114387279,rs116330197,rs1417209,rs115912299,rs1701704,rs1800358,rs76202064,rs11639906,rs9933901,rs10818940,rs2858869,rs80247559,rs62056110,rs2008303,rs9310715,rs9271776,rs28732273,rs12270717,rs16830004,rs28383383,rs2702995,rs10876864,rs80054410,rs9979841,rs114006865,rs114773114,rs10752194,rs4820437,rs78596597,rs62052239,rs112574272,rs13331995,rs116331885,rs116087530,rs72953001,rs1800287,rs12448547,rs2143695,rs75865560,rs28383379,rs5751077,rs4706360,rs67407114,rs9272443,rs2069561,rs9272983,rs653178,rs116573973,rs12545027,rs41271391,rs9459835,rs9272995,rs2687807,rs11643288,rs77511317,rs8049897,rs3093024,rs968334,rs12208359,rs117842744,rs2111119,rs3746854,rs11121216,rs9457256,rs9271408,rs56124423,rs28383403,rs114700859,rs17012812,rs62054600,rs79948219,rs114748268,rs2016571,rs9538,rs11862382,rs5751081,rs116086643,rs28383453,rs4785594,rs643889,rs2741222,rs114308130,rs4407429,rs116664903,rs12598316,rs6900701,rs16829988,rs7203255,rs116254096,rs78001663,rs28383349,rs117203659,rs34272502,rs2687826,rs116018922,rs17226666,rs4353229,rs1558183,rs1109151,rs115638298,rs853297,rs2687817,rs535852,rs773111,rs116813230,rs12600159,rs113129660,rs4756206,rs3794090,rs9272466,rs9270416,rs12629848,rs79244293,rs114816840,rs9273048,rs9271434,rs10873219,rs111994020,rs114142794,rs11203203,rs2234058,rs111409670,rs116589682</t>
  </si>
  <si>
    <t>ENSG00000258657.1,CATG00000007157.1,ENSG00000204580.7,ENSG00000166278.10,CATG00000083531.1,ENSG00000261373.1,ENSG00000112182.10,ENSG00000100453.8,ENSG00000267048.1,ENSG00000231852.2,ENSG00000137411.12,ENSG00000257449.1,ENSG00000227200.1,ENSG00000196735.7,CATG00000083548.1,ENSG00000204344.10,ENSG00000142599.13,ENSG00000228789.2,ENSG00000256390.1,ENSG00000204315.3,ENSG00000042832.7,ENSG00000272501.1,ENSG00000182247.5,CATG00000104369.1,ENSG00000201754.1,ENSG00000228962.1,ENSG00000160185.9,ENSG00000139531.8,CATG00000088041.1,ENSG00000167074.10,ENSG00000213654.5,CATG00000029299.1,ENSG00000105355.4,CATG00000083573.1,CATG00000038320.1,ENSG00000197146.2,CATG00000088022.1,ENSG00000204422.7,CATG00000090871.1,CATG00000088072.1,ENSG00000204296.7,CATG00000030350.1,CATG00000045322.1,CATG00000083521.1,ENSG00000254621.1,ENSG00000204387.8,ENSG00000234006.1,CATG00000088075.1,ENSG00000204301.5,ENSG00000166971.12,ENSG00000213066.7,ENSG00000114861.14,ENSG00000158805.7,ENSG00000137310.7,CATG00000027334.1,ENSG00000230174.1,ENSG00000196301.3,CATG00000000072.1,ENSG00000140995.12,CATG00000083549.1,ENSG00000204389.8,ENSG00000176998.3,CATG00000030349.1,CATG00000090869.1,ENSG00000198246.7,ENSG00000204991.6,ENSG00000204390.8,ENSG00000111252.6,ENSG00000111540.11,CATG00000083574.1,ENSG00000204610.8,CATG00000088070.1,ENSG00000204385.6,ENSG00000110367.7,ENSG00000121594.7,ENSG00000204540.6,ENSG00000204625.6,ENSG00000241404.2,CATG00000088071.1,ENSG00000232912.1,ENSG00000141002.14,ENSG00000196126.6,ENSG00000251916.1,ENSG00000237923.1,ENSG00000204842.10,ENSG00000204314.6,ENSG00000130204.8,ENSG00000119408.12,ENSG00000258839.2,ENSG00000233529.1,CATG00000059456.1,CATG00000115571.1,ENSG00000204498.6,ENSG00000204305.9,ENSG00000237493.3,ENSG00000127666.8,ENSG00000204394.8,ENSG00000214015.3,CATG00000065030.1,ENSG00000249141.1,ENSG00000227598.1,ENSG00000258947.2,ENSG00000226545.1,ENSG00000168477.13,ENSG00000267484.1,CATG00000084842.1,CATG00000083579.1,ENSG00000255552.3,ENSG00000204427.7,ENSG00000254870.1,ENSG00000213780.6,ENSG00000187741.10,ENSG00000228415.2,ENSG00000204308.6,CATG00000089225.1,ENSG00000112562.14,ENSG00000213719.4,ENSG00000100403.10,CATG00000083575.1,ENSG00000250641.1,ENSG00000123411.10,ENSG00000204444.6,ENSG00000081923.6,ENSG00000204310.6,ENSG00000179344.12,ENSG00000204531.11,ENSG00000201680.1,ENSG00000214894.2,ENSG00000204516.5,ENSG00000150275.13,ENSG00000265236.1,CATG00000088077.1,ENSG00000168631.7,ENSG00000204388.5,ENSG00000130202.5,ENSG00000260259.1,ENSG00000259006.1,ENSG00000237457.2,CATG00000088014.1,CATG00000058711.1,CATG00000083577.1,ENSG00000198211.8,ENSG00000204351.7,ENSG00000065361.10,CATG00000030348.1,ENSG00000234619.1,ENSG00000204392.6,ENSG00000130203.5,ENSG00000128731.11,ENSG00000234127.4,CATG00000007158.1,ENSG00000235204.1,ENSG00000133466.9,CATG00000083557.1,ENSG00000204536.9,ENSG00000204386.6,ENSG00000204616.6,ENSG00000204348.5,ENSG00000204472.8,CATG00000083570.1,ENSG00000103494.8,ENSG00000165806.15,ENSG00000223959.4,ENSG00000026297.11,CATG00000083447.1,CATG00000045932.1,CATG00000084841.1,ENSG00000204420.4,ENSG00000197728.5,CATG00000088073.1,ENSG00000177946.4,ENSG00000257595.2,ENSG00000204469.8,ENSG00000144843.7,ENSG00000158792.11,ENSG00000204396.6,CATG00000088063.1,ENSG00000134242.11,ENSG00000213722.4,ENSG00000071242.7,ENSG00000267282.1,CATG00000088069.1,CATG00000038319.1,CATG00000006560.1,ENSG00000272980.1,ENSG00000142149.4,ENSG00000243649.4,ENSG00000075399.8,CATG00000004001.1,ENSG00000244255.1,CATG00000089226.1,CATG00000061507.1,ENSG00000185324.17,ENSG00000198502.5,ENSG00000229391.3,ENSG00000112486.10,ENSG00000198563.9,CATG00000090872.1,CATG00000028351.1,ENSG00000221988.8,ENSG00000136930.8,ENSG00000213676.6,ENSG00000204463.8,CATG00000090870.1,ENSG00000115267.5,ENSG00000110436.7,CATG00000083580.1,ENSG00000077498.8,ENSG00000204424.8,CATG00000086988.1,CATG00000083581.1,CATG00000028352.1,ENSG00000231128.1,ENSG00000223534.1,ENSG00000003147.13,CATG00000012087.1,ENSG00000258388.3,CATG00000083449.1,ENSG00000197893.9</t>
  </si>
  <si>
    <t>22561518,20410501,23678272,21326295,20526339,22951725,19890347</t>
  </si>
  <si>
    <t>Vitiligo (segmental),Vitiligo (non-segmental),Vitiligo</t>
  </si>
  <si>
    <t>DOID:12361</t>
  </si>
  <si>
    <t>Graves disease</t>
  </si>
  <si>
    <t>An autoimmune disease of endocrine system that involves production of excessive amount of thyroid hormones, located_in thyroid gland.</t>
  </si>
  <si>
    <t>rs162293,rs114313667,rs2708506,rs2245047,rs2157206,rs2739150,rs4379091,rs3001837,rs897628,rs57139984,rs2210912,rs2843402,rs4648563,rs11832772,rs10910099,rs2010847,rs12050151,rs11967165,rs114882136,rs1555790,rs8176672,rs4310388,rs643434,rs115776008,rs14335,rs2301436,rs13256171,rs12749591,rs5995404,rs2703004,rs3893464,rs2282861,rs2739166,rs2764840,rs17111246,rs4710171,rs2050568,rs8176747,rs3827524,rs9344993,rs114247941,rs115000929,rs3093023,rs229531,rs112327926,rs327459,rs3761677,rs8017949,rs676996,rs446145,rs115372041,rs733362,rs6681271,rs726018,rs1863764,rs6901411,rs11168373,rs2252553,rs2285147,rs114569799,rs7154373,rs745367,rs2757039,rs733360,rs114369500,rs8176725,rs12212247,rs1796392,rs1079145,rs6701238,rs35294693,rs721447,rs8056505,rs6574609,rs2014696,rs11993288,rs11168435,rs4648390,rs116550955,rs116030781,rs8021137,rs2260040,rs2765495,rs1012657,rs10910105,rs11776724,rs10873301,rs115142084,rs17615336,rs12728877,rs7816892,rs2268452,rs12055488,rs9457257,rs7962569,rs4648652,rs6427404,rs2858483,rs11168417,rs114721497,rs7135261,rs2181058,rs115599772,rs6670198,rs115428780,rs8176741,rs408087,rs59667534,rs10847001,rs6456143,rs115740348,rs6574613,rs2229634,rs9649970,rs7140452,rs677355,rs12529238,rs2843403,rs1863765,rs2245055,rs78556377,rs4417370,rs4903947,rs9469529,rs2739146,rs2011491,rs3748816,rs4713693,rs2371421,rs115618656,rs3761959,rs10492081,rs1427676,rs3094187,rs112811551,rs687289,rs10875744,rs733361,rs8176759,rs12528689,rs12437260,rs10910098,rs2765500,rs6456157,rs1024162,rs115797768,rs229540,rs115736852,rs62513973,rs2739151,rs9297863,rs60687045,rs9366076,rs2735393,rs115799195,rs115907945,rs78159690,rs9459841,rs2296343,rs11778112,rs6456149,rs162291,rs10797437,rs2739148,rs61056617,rs114803731,rs6680161,rs17111256,rs8176730,rs11785632,rs1265883,rs3815801,rs11264794,rs12209395,rs2075580,rs2765493,rs62436424,rs4597342,rs4648562,rs9459836,rs73304926,rs114373394,rs3756838,rs114390015,rs7156572,rs6427403,rs12888082,rs527210,rs8176751,rs1043656,rs1796379,rs8176632,rs2268451,rs674302,rs644234,rs4899780,rs1322077,rs74721334,rs58699962,rs7206295,rs114294051,rs3747563,rs4258439,rs10875739,rs111598473,rs327462,rs10142753,rs13136820,rs6666788,rs13195812,rs17111153,rs2985855,rs11574631,rs2703006,rs9457259,rs676457,rs60389769,rs2702979,rs2021999,rs4768398,rs114789745,rs2765497,rs3752520,rs7855255,rs11264804,rs10736000,rs1800610,rs2739158,rs2284735,rs11168354,rs1669911,rs2285110,rs115323393,rs2236312,rs2703009,rs115512625,rs12752515,rs41300092,rs6930998,rs114653644,rs4768401,rs2703010,rs34419422,rs60733400,rs76836125,rs2769071,rs327443,rs3798307,rs1669890,rs231775,rs2243465,rs1025253,rs2237273,rs7192375,rs116147870,rs4648653,rs2247325,rs4585737,rs612169,rs162289,rs6580658,rs867435,rs7528684,rs741810,rs2757053,rs74374575,rs2294024,rs3093026,rs491626,rs7691190,rs114246480,rs2210913,rs10946208,rs7499192,rs2757041,rs116798691,rs929868,rs79343853,rs1016699,rs2022000,rs2284037,rs9787104,rs11168419,rs9459839,rs4648565,rs745368,rs80014305,rs114464955,rs2702989,rs11571291,rs2247315,rs2073823,rs8016507,rs9347175,rs3748819,rs10910111,rs12662525,rs75179845,rs11784650,rs3131000,rs229527,rs4445406,rs10797436,rs7141675,rs8048583,rs7772112,rs3764327,rs9356551,rs3132613,rs657152,rs2248330,rs8176749,rs867436,rs2741209,rs2162548,rs73122408,rs231763,rs9787105,rs12730932,rs9366078,rs73105950,rs4073285,rs7836183,rs7017140,rs2284038,rs687621,rs8176671,rs6909252,rs2245152,rs16904822,rs9457258,rs114826299,rs493246,rs2296337,rs4648564,rs4248154,rs1044043,rs1427679,rs62513975,rs618371,rs2739163,rs2237276,rs11784589,rs116175198,rs3777722,rs582118,rs2702991,rs2282860,rs733592,rs11244079,rs115153121,rs17614081,rs6456159,rs114946160,rs2739145,rs12741819,rs9459854,rs3094214,rs112685218,rs12434318,rs327442,rs4736430,rs3087243,rs2739171,rs34390561,rs12046118,rs7827533,rs10755938,rs114443651,rs6667564,rs1978161,rs4768397,rs10797439,rs543968,rs2273017,rs73122414,rs7150670,rs7193943,rs3213989,rs11779827,rs9111,rs4713646,rs231764,rs12484612,rs34791956,rs2294025,rs6920858,rs630379,rs10901252,rs9344996,rs115292764,rs8009260,rs4648356,rs7546211,rs2245048,rs7749278,rs4313034,rs3093025,rs2022001,rs10956691,rs4594268,rs7522061,rs4971155,rs2248331,rs11168434,rs7308554,rs56392848,rs1038523,rs68192213,rs59537300,rs8135343,rs4648658,rs17624784,rs544873,rs656214,rs8176722,rs229533,rs10909839,rs229528,rs7760495,rs116396067,rs7303677,rs11150616,rs872286,rs9683415,rs12432357,rs11168404,rs115237321,rs11571292,rs6693102,rs229536,rs6685663,rs1376931,rs4710154,rs2237277,rs4074789,rs3777727,rs9459838,rs7538531,rs2843401,rs377232,rs56101842,rs1052352,rs1331299,rs12528323,rs7775537,rs2038580,rs229541,rs231725,rs9459853,rs114680949,rs2765503,rs4402364,rs505922,rs4889537,rs2395451,rs873177,rs3742721,rs6456158,rs8009058,rs7748224,rs9459882,rs13208636,rs11168453,rs114652645,rs8176693,rs56212747,rs2764845,rs1137827,rs56297233,rs2985857,rs2896692,rs3748818,rs2765504,rs12229266,rs116101519,rs4713641,rs2765499,rs162297,rs3205136,rs2741211,rs10797438,rs10498965,rs327464,rs7517644,rs10910106,rs55715661,rs10875761,rs12050416,rs613534,rs12128104,rs10875742,rs114311293,rs116269022,rs933208,rs2258734,rs514659,rs2244716,rs4736633,rs2702973,rs10747529,rs2288347,rs17542615,rs2873413,rs3764323,rs3811024,rs10484530,rs494242,rs1060404,rs6908364,rs10910108,rs114174495,rs4606039,rs7493314,rs11574639,rs77911170,rs2765502,rs2764841,rs4648659,rs11625199,rs554833,rs115220160,rs56129148,rs116637360,rs118133299,rs8176746,rs2894349,rs8022600,rs13265497,rs11865830,rs7153979,rs10946203,rs12426981,rs759916,rs10793962,rs7960176,rs10910107,rs4971154,rs1043652,rs3748817,rs2764848,rs17702843,rs582094,rs2288005,rs11781373,rs4459557,rs2741208,rs2476601,rs4246533,rs78506337,rs12425679,rs327423,rs2739143,rs2181059,rs114303864,rs9610686,rs115093292,rs9355610,rs28532547,rs2239826,rs2765505,rs327440,rs73104071,rs11571293,rs2071652,rs114815053,rs712109,rs9459845,rs4710176,rs2286020,rs9457252,rs2072633,rs12213683,rs2739152,rs4422947,rs2023305,rs2703003,rs6689711,rs11168439,rs2765498,rs114384950,rs11159490,rs6700883,rs11627934,rs2114703,rs79432168,rs2171643,rs162294,rs945635,rs2843404,rs1859440,rs114398838,rs77693339,rs929423,rs4489309,rs2741212,rs4821614,rs57119540,rs12050342,rs35171809,rs10946207,rs9295385,rs60520190,rs8013090,rs6664969,rs116677690,rs115160946,rs1024161,rs2888032,rs2858484,rs2294023,rs11168353,rs11264798,rs7962390,rs10847000,rs4278312,rs55642707,rs10875766,rs10880275,rs2345568,rs3742722,rs9651981,rs10484531,rs1796389,rs8176743,rs12929077,rs3798303,rs1970265,rs28690427,rs3811025,rs1977710,rs2702974,rs2237274,rs7304428,rs1975787,rs926169,rs1197474,rs6574610,rs6923582,rs12589529,rs4301434,rs2371462,rs1130033,rs11585048,rs1669884,rs6471112,rs3853423,rs12896436,rs9610682,rs2261295,rs116552240,rs4077810,rs4370513,rs10946204,rs74629813,rs12581375,rs2240306,rs13292932,rs4523859,rs1951459,rs2777815,rs7757722,rs9411464,rs739041,rs116772985,rs7196256,rs10847002,rs9970196,rs12892825,rs2044737,rs9459855,rs3087796,rs7148618,rs1894603,rs2073723,rs614120,rs115298310,rs1610591,rs2244718,rs2739138,rs2260976,rs58086963,rs114711333,rs327424,rs9459849,rs58540891,rs2244715,rs4648657,rs231726,rs759917,rs239931,rs79452434,rs114410080,rs9295384,rs115305591,rs953233,rs116617455,rs644940,rs58556309,rs10880284,rs1012656,rs2274198,rs4493054,rs9347170,rs495203,rs7134895,rs10455982,rs9457251,rs1571872,rs327463,rs11150614,rs77984338,rs4073286,rs765260,rs1123672,rs529565,rs9459846,rs229542,rs10785335,rs929424,rs116460674,rs2248346,rs722906,rs2739155,rs6582389,rs9368771,rs162295,rs231724,rs3828154,rs239933,rs2739142,rs9459874,rs10489673,rs9457249,rs114165811,rs933243,rs78624254,rs12230583,rs6565225,rs58625998,rs9610683,rs12749630,rs6931530,rs4889538,rs55792355,rs1570759,rs113426464,rs8176644,rs10752194,rs10752747,rs11168424,rs115377799,rs6983548,rs11168361,rs889549,rs2247314,rs10797435,rs116451398,rs12216891,rs12529876,rs116549540,rs116493776,rs6916486,rs75517953,rs115510020,rs407415,rs6904946,rs6424092,rs6574608,rs17615020,rs2044738,rs9459835,rs1854853,rs11159247,rs4889633,rs2268475,rs2296336,rs3093024,rs2985859,rs968334,rs12208359,rs2739149,rs130078,rs7853989,rs2702992,rs116833749,rs9457256,rs2769339,rs10946205,rs115083191,rs231779,rs2739154,rs7154132,rs7759482,rs10797440,rs2516512,rs2239610,rs115686208,rs231727,rs327452,rs114046237,rs12662536,rs7186832,rs6900701,rs7845804,rs2703005,rs1556413,rs11486042,rs115992634,rs597325,rs114715332,rs2245562,rs968333,rs10875741,rs12423383,rs2765506,rs17111237,rs545971,rs4316133,rs11591055,rs6698817,rs2406872,rs231723,rs112758920,rs11780642,rs2739141,rs759918,rs12231335,rs12891585,rs11181421,rs6909180,rs2741210,rs726020,rs1049392,rs886589,rs8176662,rs2248578,rs2764842,rs12526548,rs492488,rs739042,rs876938,rs7157845,rs150112,rs162178</t>
  </si>
  <si>
    <t>ENSG00000015153.10,CATG00000019704.1,ENSG00000112182.10,CATG00000021724.1,ENSG00000257674.1,ENSG00000089280.14,ENSG00000042832.7,ENSG00000272501.1,ENSG00000227217.1,ENSG00000204267.9,CATG00000104369.1,ENSG00000142606.11,ENSG00000271875.1,CATG00000029078.1,CATG00000104184.1,ENSG00000204622.6,ENSG00000261359.2,ENSG00000140022.5,CATG00000088030.1,ENSG00000269514.1,ENSG00000206337.6,ENSG00000168421.8,ENSG00000258819.1,ENSG00000197146.2,ENSG00000204475.5,CATG00000090871.1,ENSG00000272449.1,ENSG00000258999.1,CATG00000043927.1,CATG00000083629.1,CATG00000078727.1,ENSG00000204296.7,ENSG00000128340.10,ENSG00000096433.6,ENSG00000260304.1,ENSG00000169900.3,CATG00000027119.1,ENSG00000177238.9,CATG00000019701.1,ENSG00000163599.10,ENSG00000213066.7,CATG00000011864.1,ENSG00000137310.7,ENSG00000176998.3,ENSG00000162739.9,ENSG00000073754.5,CATG00000090869.1,ENSG00000237649.3,ENSG00000155926.9,ENSG00000258452.1,ENSG00000112511.13,CATG00000008642.1,ENSG00000204540.6,ENSG00000204655.7,ENSG00000152556.11,CATG00000088018.1,ENSG00000257885.1,ENSG00000139168.3,CATG00000101020.1,ENSG00000204623.4,ENSG00000257376.1,ENSG00000112514.11,ENSG00000134283.13,ENSG00000204498.6,CATG00000083445.1,ENSG00000238164.2,ENSG00000214015.3,ENSG00000249141.1,ENSG00000227598.1,ENSG00000100629.12,ENSG00000232810.3,CATG00000084842.1,ENSG00000254870.1,CATG00000089225.1,ENSG00000246548.3,ENSG00000257225.1,ENSG00000139174.6,ENSG00000237669.1,CATG00000046290.1,ENSG00000204539.3,ENSG00000079387.9,CATG00000043953.1,ENSG00000213886.3,ENSG00000204531.11,CATG00000029081.1,ENSG00000233916.1,ENSG00000204356.7,ENSG00000169896.12,CATG00000088105.1,ENSG00000204031.3,CATG00000088029.1,ENSG00000120436.3,ENSG00000165409.11,ENSG00000140678.12,ENSG00000204351.7,ENSG00000204644.5,CATG00000019720.1,ENSG00000160856.16,ENSG00000133466.9,CATG00000072366.1,ENSG00000204536.9,ENSG00000257985.1,ENSG00000231925.7,ENSG00000103490.13,ENSG00000026297.11,CATG00000083447.1,CATG00000084841.1,ENSG00000132704.11,CATG00000083609.1,ENSG00000204482.6,CATG00000096867.1,ENSG00000157870.10,CATG00000088115.1,ENSG00000226138.3,ENSG00000134242.11,ENSG00000071242.7,ENSG00000163534.10,ENSG00000272980.1,ENSG00000243649.4,ENSG00000244255.1,CATG00000013723.1,ENSG00000204590.8,ENSG00000112486.10,ENSG00000198563.9,ENSG00000249346.2,CATG00000090872.1,ENSG00000177875.3,ENSG00000163518.6,ENSG00000215912.7,ENSG00000119669.3,CATG00000027116.1,CATG00000090870.1,CATG00000021645.1,ENSG00000177981.6,ENSG00000161896.6,ENSG00000261272.1,ENSG00000231128.1,ENSG00000175164.9</t>
  </si>
  <si>
    <t>22922229,23612905,21900946,21841780</t>
  </si>
  <si>
    <t>Graves' disease</t>
  </si>
  <si>
    <t>DOID:12365</t>
  </si>
  <si>
    <t>malaria</t>
  </si>
  <si>
    <t>A parasitic protozoa infectious disease characterized as a vector-borne infectious disease caused by the presence of protozoan parasites of the genus Plasmodium in the red blood cells, transmitted from an infected to an uninfected individual by the bite of anopheline mosquitoes, and characterized by periodic attacks of chills and fever that coincide with mass destruction of blood cells and the release of toxic substances by the parasite at the end of each reproductive cycle.</t>
  </si>
  <si>
    <t>rs946524,rs9934301,rs2103444,rs782984,rs7187948,rs76612182,rs445316,rs1622208,rs1618891,rs11640722,rs10751449,rs5745465,rs8063403,rs309950,rs222060,rs17097695,rs75578876,rs5745353,rs12926300,rs4973368,rs8176672,rs2305358,rs643434,rs2823270,rs3797312,rs903391,rs72795867,rs28482847,rs5745454,rs7282503,rs178415,rs10801151,rs785472,rs17603936,rs8176747,rs6655965,rs61789988,rs2032918,rs896307,rs946525,rs4788564,rs11641721,rs12044211,rs61102033,rs2329994,rs676996,rs415009,rs5745544,rs72791115,rs117340090,rs3807556,rs3922887,rs3893725,rs12548937,rs512921,rs1768803,rs454171,rs3213423,rs28419077,rs11589562,rs785480,rs8176725,rs4973364,rs393725,rs12487785,rs1768808,rs11036641,rs1834035,rs12788102,rs2335714,rs4973372,rs12139630,rs13170208,rs80211072,rs3819949,rs2029680,rs6697830,rs59709630,rs731838,rs1146587,rs5745477,rs4788557,rs72791974,rs2228445,rs2275426,rs9643276,rs186322,rs5019550,rs8047881,rs785508,rs10751451,rs2878492,rs1303870,rs12444829,rs372500,rs34548579,rs10192422,rs428345,rs8051439,rs7553924,rs28844317,rs4788459,rs315262,rs785512,rs35014299,rs11747714,rs5745347,rs8057124,rs7538978,rs8176741,rs12447045,rs5745464,rs7469576,rs9292862,rs1423983,rs677355,rs785473,rs72787077,rs3014238,rs4606,rs10036916,rs1543061,rs504404,rs5745334,rs9942686,rs2329995,rs55868763,rs687289,rs316404,rs447358,rs72795864,rs8176759,rs7045111,rs12124847,rs1251560,rs577068,rs6950777,rs10481088,rs10736845,rs2247603,rs6892422,rs10243511,rs11810993,rs745902,rs1770889,rs782971,rs9302630,rs4788822,rs418003,rs782987,rs488069,rs6695421,rs9934715,rs8176730,rs1768809,rs11211248,rs12732495,rs12929547,rs565761,rs2100473,rs6883097,rs12935795,rs8051968,rs12060274,rs61900292,rs2088102,rs316395,rs946529,rs4660906,rs6677777,rs512040,rs2823271,rs28594331,rs7193731,rs10036952,rs1815070,rs10500615,rs3013595,rs527210,rs8176751,rs7204608,rs12485530,rs56159153,rs62218383,rs8176632,rs11211202,rs674302,rs4084645,rs17391761,rs3014218,rs644234,rs10901250,rs4973367,rs4788550,rs499436,rs2136477,rs3779078,rs1250876,rs4073847,rs10751450,rs12697439,rs371288,rs643307,rs2060762,rs6687882,rs7715065,rs9934789,rs9921412,rs676457,rs10064003,rs4972980,rs78556436,rs9929840,rs12033058,rs8051038,rs9292867,rs12024086,rs309926,rs7855255,rs2548336,rs7043853,rs394893,rs453163,rs16972808,rs12401729,rs4440807,rs785469,rs1146656,rs454189,rs10789478,rs28378621,rs2008675,rs11161795,rs12921084,rs544402,rs72787078,rs1541255,rs2769071,rs6889150,rs6451660,rs2467219,rs968018,rs9919007,rs4660336,rs2242828,rs316400,rs1574407,rs2028212,rs2060763,rs785478,rs9931074,rs7195059,rs612169,rs785510,rs2879360,rs8054403,rs1796827,rs309948,rs491626,rs8176703,rs1541252,rs946527,rs935795,rs785465,rs2746072,rs79343853,rs76260657,rs896309,rs417382,rs2603644,rs2073823,rs117260236,rs11649672,rs745043,rs1796815,rs117805222,rs78748984,rs12031600,rs11211217,rs8054111,rs1630587,rs7204708,rs13010621,rs1146649,rs316422,rs75179845,rs4073846,rs12599192,rs4973366,rs7046863,rs17324609,rs6890469,rs2029682,rs1904667,rs8052910,rs12926041,rs657152,rs567884,rs12024645,rs316411,rs10092091,rs8176749,rs880029,rs4947437,rs11783777,rs2335710,rs17470089,rs2060761,rs785468,rs6499530,rs316416,rs687621,rs7540578,rs3849698,rs8176671,rs2603630,rs493246,rs2242829,rs1058750,rs1001160,rs785511,rs9934812,rs11862723,rs10873804,rs582118,rs1628063,rs11786139,rs3812985,rs13169690,rs11244079,rs12233614,rs6661910,rs114946160,rs12102548,rs2103445,rs6499529,rs2603656,rs2548356,rs112685218,rs402182,rs1523126,rs4660900,rs6697384,rs414154,rs451326,rs12567390,rs9889011,rs394620,rs979790,rs11240733,rs316408,rs10230343,rs7715313,rs10801152,rs5745448,rs10522,rs1424167,rs10901251,rs5745543,rs3735273,rs11075898,rs543968,rs11161790,rs2307077,rs12049588,rs8053745,rs4667002,rs79775818,rs16904551,rs72787093,rs1707317,rs9429088,rs1707339,rs7105156,rs6750277,rs4788614,rs10901252,rs11244044,rs112439757,rs4788828,rs4092294,rs7206470,rs4788449,rs946528,rs4973365,rs515970,rs7422788,rs4947980,rs3795251,rs427381,rs8053186,rs6499538,rs2548353,rs7048647,rs10890382,rs8054175,rs4788582,rs544873,rs1981874,rs56387295,rs2924819,rs8176722,rs8176719,rs8044342,rs6890457,rs6899257,rs1707322,rs315263,rs6046001,rs34832584,rs2991985,rs4788605,rs4788571,rs78784345,rs785499,rs447575,rs449408,rs9937936,rs6597615,rs186324,rs1355642,rs8062946,rs1768818,rs73660468,rs12021750,rs34758607,rs11865456,rs422743,rs4092293,rs3886947,rs1542369,rs505922,rs316413,rs6750230,rs11575320,rs9411468,rs12097761,rs12021587,rs79322031,rs2307078,rs7516477,rs317785,rs2746071,rs2458400,rs420405,rs8176693,rs428196,rs13022941,rs6503319,rs316402,rs11211223,rs1137827,rs2548334,rs980770,rs11036238,rs7280199,rs12497427,rs11075901,rs4788584,rs3205136,rs11036474,rs75435600,rs389754,rs12792898,rs10751452,rs112431348,rs78189029,rs613534,rs5745485,rs9934803,rs3922886,rs2329366,rs34102169,rs1085243,rs2113223,rs3100606,rs5745314,rs1694677,rs724430,rs3779074,rs514659,rs114457542,rs444819,rs11747015,rs6796161,rs11750239,rs2288029,rs7188675,rs5745469,rs1768816,rs7034353,rs426886,rs5745451,rs12144263,rs35455791,rs494242,rs6750580,rs2603629,rs3849699,rs1707321,rs9411471,rs377304,rs785467,rs4660335,rs4947510,rs2403966,rs71480714,rs554833,rs1966079,rs11954543,rs10232974,rs2855039,rs6517422,rs6859096,rs17300176,rs9411369,rs13022681,rs1689270,rs8176746,rs1707338,rs4973369,rs9888748,rs2243315,rs6684156,rs7525919,rs4973362,rs2855036,rs10793962,rs309914,rs6687301,rs7532204,rs6671802,rs10192428,rs4788585,rs1146648,rs582094,rs2882295,rs4788553,rs392884,rs7545057,rs613825,rs809775,rs7715069,rs2288031,rs6879130,rs7734884,rs4788443,rs2136475,rs421126,rs420010,rs13001615,rs6451662,rs11640016,rs6656501,rs3735275,rs60144605,rs13165504,rs160330,rs785503,rs7539932,rs2603628,rs334,rs4972981,rs6451661,rs76416835,rs10789487,rs1250880,rs56112447,rs1707303,rs1768815,rs62053803,rs35808069,rs116977132,rs1376524,rs7279911,rs34932094,rs11588643,rs4788566,rs9411472,rs5745517,rs1807066,rs12030041,rs2297883,rs9429183,rs72787070,rs1796812,rs28697038,rs77693339,rs72787094,rs454727,rs3737574,rs11075911,rs5745492,rs925524,rs785479,rs785470,rs4788576,rs369016,rs368661,rs925398,rs10789479,rs7820382,rs2131558,rs1689271,rs2175149,rs4788615,rs8176743,rs392736,rs11958008,rs9297851,rs10941605,rs72791112,rs5745523,rs75381459,rs5745518,rs72787091,rs3807555,rs7202479,rs12188691,rs372091,rs9806882,rs6656279,rs2603295,rs4788573,rs12082448,rs11738907,rs9411467,rs8176688,rs76192904,rs1146647,rs785504,rs67385638,rs4788581,rs731837,rs116552240,rs6597618,rs1072822,rs13292932,rs4973370,rs555276,rs6880163,rs9411464,rs4973363,rs35370634,rs8050651,rs2136476,rs72795881,rs4951081,rs3794692,rs309908,rs4973373,rs7204967,rs12143096,rs2548350,rs316396,rs12185656,rs7045909,rs2746073,rs10732724,rs6694340,rs1707308,rs1707337,rs11575463,rs9932922,rs9939458,rs2548349,rs6889271,rs495203,rs4454479,rs889568,rs5745532,rs7204992,rs785471,rs529565,rs368246,rs4949684,rs36054685,rs35947267,rs10941604,rs1418718,rs4033115,rs648801,rs9411367,rs4947954,rs768441,rs116832981,rs5745331,rs7550746,rs1804984,rs3849697,rs13178479,rs80059220,rs420239,rs160709,rs785500,rs785498,rs6683795,rs3014216,rs316414,rs8058118,rs11747435,rs7206422,rs13028140,rs4972979,rs7531911,rs5745325,rs8044144,rs2879359,rs444878,rs77257972,rs11161887,rs8176644,rs4788563,rs6429576,rs7790758,rs11743246,rs2253450,rs316398,rs12216891,rs9989376,rs6669522,rs309934,rs3909456,rs4788570,rs6661500,rs543569,rs8063324,rs11075908,rs782972,rs11579634,rs6499528,rs1908089,rs9411470,rs1768817,rs79691301,rs79835994,rs17649675,rs3807552,rs6675259,rs113274464,rs7034706,rs11772714,rs1811752,rs11075894,rs785509,rs7853989,rs9328545,rs1902101,rs13050104,rs383387,rs9635524,rs2486447,rs904764,rs72795869,rs7855466,rs4973371,rs2876993,rs6672898,rs409915,rs5745542,rs1768807,rs3852785,rs7184486,rs570391,rs11745499,rs2052584,rs785464,rs10239830,rs2876829,rs1419114,rs452713,rs309909,rs34175029,rs11646364,rs1707336,rs545971,rs9411469,rs1251558,rs12564541,rs1707340,rs2032018,rs11647889,rs9930015,rs1498311,rs7280188,rs2052585,rs6499545,rs12410373,rs604033,rs10064089,rs11648353,rs7499576,rs11240734,rs7790230,rs6499534,rs1085242,rs8176662,rs492488,rs1707304,rs316403,rs6517423,rs1144337,rs4788820,rs931506,rs5745507,rs9411368</t>
  </si>
  <si>
    <t>ENSG00000102967.7,ENSG00000213931.1,ENSG00000244734.2,ENSG00000040199.14,ENSG00000261611.3,CATG00000075724.1,ENSG00000137955.11,ENSG00000172262.7,CATG00000079660.1,ENSG00000260886.1,ENSG00000247324.2,ENSG00000140830.4,ENSG00000271875.1,ENSG00000261701.2,CATG00000118146.1,ENSG00000157429.11,CATG00000092298.1,ENSG00000207124.1,ENSG00000250722.1,ENSG00000227245.1,ENSG00000204031.3,CATG00000001429.1,ENSG00000177453.3,ENSG00000117448.9,ENSG00000224470.3,ENSG00000177738.3,ENSG00000201487.1,ENSG00000173699.11,ENSG00000167346.3,CATG00000029750.1,ENSG00000272382.1,ENSG00000260593.1,ENSG00000144647.5,CATG00000029307.1,CATG00000079662.1,ENSG00000196565.8,CATG00000087401.1,CATG00000001433.1,ENSG00000271788.1,ENSG00000167355.3,CATG00000087430.1,ENSG00000224091.1,ENSG00000144535.15,ENSG00000159596.6,ENSG00000132437.13,ENSG00000140832.5,CATG00000075726.1,ENSG00000117054.9,ENSG00000118557.11,CATG00000030080.1,ENSG00000253394.1,CATG00000079668.1,ENSG00000166747.8,ENSG00000185052.7,ENSG00000159588.10,ENSG00000170396.6,CATG00000001430.1,ENSG00000177721.3,ENSG00000159592.6,ENSG00000250711.1,ENSG00000057468.6,ENSG00000154007.6,ENSG00000086015.16,ENSG00000116741.6,CATG00000118063.1,ENSG00000102984.10,ENSG00000132780.12,ENSG00000255149.1,ENSG00000198650.6,ENSG00000167377.13,ENSG00000261513.1,CATG00000079667.1,CATG00000055568.1,ENSG00000117461.10,ENSG00000215068.3,ENSG00000132436.7,ENSG00000167332.7,ENSG00000251131.1,ENSG00000058668.10,CATG00000075718.1,ENSG00000187008.2,ENSG00000258844.1,ENSG00000182149.16,ENSG00000197429.6,CATG00000075725.1,ENSG00000133028.6,ENSG00000175164.9</t>
  </si>
  <si>
    <t>22895189,23717212,19465909</t>
  </si>
  <si>
    <t>Malaria</t>
  </si>
  <si>
    <t>DOID:1240</t>
  </si>
  <si>
    <t>leukemia</t>
  </si>
  <si>
    <t>A cancer that affects the blood or bone marrow characterized by an abnormal proliferation of blood cells.</t>
  </si>
  <si>
    <t>rs56941405,rs2838348,rs6579255,rs9881468,rs1571858,rs3743034,rs2276824,rs6813944,rs77365616,rs861846,rs10735102,rs869205,rs3793366,rs61783462,rs73549811,rs423516,rs817341,rs72810995,rs1381817,rs7129164,rs693557,rs7258506,rs1360513,rs11130314,rs2069506,rs17217098,rs643434,rs2548531,rs12487591,rs10901439,rs4822005,rs11833856,rs17849553,rs252921,rs4918955,rs8182269,rs11863796,rs74888816,rs13066971,rs3814626,rs55862167,rs7641084,rs10838175,rs3817029,rs3815330,rs9853056,rs2916464,rs9937728,rs17769387,rs56188406,rs2180172,rs7634375,rs78578320,rs2219776,rs4150434,rs77442752,rs61958812,rs11570801,rs7910435,rs34243448,rs11587320,rs2838371,rs6051761,rs3788649,rs41106,rs784490,rs3803680,rs11610821,rs511969,rs823099,rs2863730,rs158700,rs2838378,rs58596856,rs10895883,rs2548664,rs11853875,rs72811096,rs13202677,rs3742291,rs2897964,rs10064975,rs899242,rs2298699,rs2980102,rs6138556,rs7626574,rs4917916,rs5765276,rs162377,rs2302333,rs187542,rs7505052,rs33325,rs9273430,rs73434258,rs10076461,rs832584,rs9272416,rs11147454,rs4807561,rs706610,rs74118817,rs11191654,rs3809641,rs2336385,rs170870,rs1141321,rs151368,rs10886374,rs117580854,rs34770519,rs62371033,rs882609,rs27747,rs41266839,rs9272441,rs1047208,rs9273324,rs7258744,rs1537119,rs832554,rs7158298,rs4869314,rs14306,rs4130905,rs28535021,rs35493105,rs487501,rs390260,rs417462,rs162372,rs6471886,rs162368,rs7188071,rs2549797,rs74752114,rs11696527,rs2425112,rs139439,rs1563647,rs761827,rs1047221,rs2844255,rs4065275,rs11742304,rs73020374,rs4793192,rs61731356,rs41271127,rs1801243,rs11652332,rs2279909,rs9450288,rs7193733,rs2863094,rs11244647,rs6561658,rs2395808,rs11667364,rs12626191,rs12971120,rs2955195,rs3096146,rs913043,rs925289,rs10456192,rs11068292,rs77366910,rs7086831,rs11570373,rs34991303,rs10403731,rs162345,rs2581900,rs17490485,rs10998180,rs1709539,rs6770842,rs9494250,rs2694528,rs6438665,rs1783140,rs9936446,rs11702756,rs17657877,rs6058383,rs1080871,rs7406636,rs17078813,rs11653460,rs1779433,rs1783147,rs61796,rs644234,rs75472867,rs56116518,rs55991577,rs1064245,rs67635842,rs1966865,rs2425119,rs7739241,rs12452089,rs17796769,rs6454472,rs9944425,rs816933,rs676457,rs73275433,rs10901432,rs2304626,rs4808208,rs7947967,rs4150606,rs12116923,rs4359587,rs11054060,rs12501214,rs11899318,rs2591962,rs10794028,rs9273241,rs2867920,rs9281,rs7978343,rs66689903,rs34610142,rs1931361,rs6922,rs8094784,rs35336168,rs57674591,rs138697,rs8176140,rs1926934,rs2079929,rs17768132,rs8107606,rs784514,rs7956204,rs2952274,rs156638,rs1047361,rs67179399,rs9299496,rs10789112,rs11040977,rs61985663,rs6681905,rs11153019,rs6485472,rs11190773,rs35307327,rs2147363,rs2258884,rs116580814,rs77810104,rs2289249,rs17461546,rs2856775,rs35146811,rs7832251,rs4731534,rs6575581,rs2099334,rs139511,rs7838846,rs2534710,rs12202712,rs7253081,rs16939732,rs2154594,rs73020383,rs139432,rs11637329,rs7179562,rs139452,rs2070455,rs1869787,rs10754291,rs8077472,rs12948018,rs2434868,rs2844236,rs7990099,rs10110174,rs683841,rs9526824,rs1293767,rs72725058,rs832567,rs11188396,rs62134772,rs2217110,rs2140962,rs27306,rs2999531,rs10808709,rs9614647,rs1531798,rs2139142,rs2056309,rs3828031,rs1132979,rs12149500,rs72642357,rs10858884,rs6050630,rs11811780,rs4821849,rs4815425,rs4764826,rs4731533,rs243602,rs10858893,rs3775121,rs6060688,rs17050704,rs2065154,rs76980622,rs1019503,rs2615049,rs876144,rs487105,rs3806988,rs2632284,rs62070320,rs1559355,rs7531891,rs16999281,rs6775065,rs7406705,rs11549572,rs2236103,rs4807552,rs3114659,rs11784860,rs4874163,rs2287180,rs2387891,rs6503667,rs60084614,rs7956194,rs13143990,rs60691290,rs2694530,rs12937036,rs784509,rs2255078,rs2302707,rs7631922,rs12653788,rs35586,rs9835136,rs10786247,rs4252685,rs28626711,rs10870168,rs4661188,rs9358938,rs10866826,rs2034245,rs252898,rs17707996,rs11160331,rs28569398,rs76355571,rs466220,rs8017022,rs80067797,rs2403254,rs11770149,rs74752357,rs7301566,rs9611746,rs24137,rs6438898,rs2075320,rs2009190,rs79304200,rs2268025,rs71512279,rs78873628,rs449370,rs7299391,rs1891020,rs17064045,rs72750964,rs13240729,rs3752985,rs7787684,rs11145756,rs72883555,rs67121757,rs11698960,rs11135482,rs6869803,rs7435572,rs1709533,rs4594300,rs72979245,rs56364564,rs10845248,rs6454737,rs28639902,rs1673425,rs10423138,rs9747080,rs7340327,rs713358,rs1047712,rs7635926,rs6937884,rs9273053,rs62075587,rs2790,rs9366079,rs2958490,rs12335,rs943067,rs16862648,rs11123770,rs4018315,rs4402818,rs4793233,rs2289081,rs5758629,rs7541589,rs11231137,rs6679354,rs28517277,rs4562138,rs4808965,rs71558789,rs9788151,rs12108041,rs2290403,rs17773169,rs7728630,rs58063879,rs4718177,rs1337442,rs12212365,rs4792988,rs10971980,rs7971237,rs34319194,rs58336582,rs523200,rs3824924,rs7938455,rs7902149,rs80235581,rs887595,rs1063461,rs1564979,rs72872888,rs12481228,rs10771751,rs34569988,rs2025803,rs417162,rs11741143,rs10156,rs239560,rs1395201,rs762268,rs249856,rs1026437,rs9272468,rs17052256,rs2243750,rs17098456,rs6795475,rs6531051,rs405822,rs7310849,rs2232423,rs10406032,rs11611484,rs57505611,rs7004501,rs6058375,rs9272625,rs2270374,rs13072089,rs11161817,rs9579724,rs1340979,rs60769720,rs13205911,rs13009500,rs7433285,rs12568757,rs2164743,rs738257,rs6918347,rs7518184,rs13410038,rs27296,rs239570,rs2315610,rs7105187,rs4803832,rs17806015,rs73430894,rs34498501,rs35766790,rs421105,rs6537686,rs78639599,rs11657883,rs66508963,rs712310,rs4145082,rs7187776,rs2273766,rs6107027,rs9662664,rs12037659,rs3092994,rs56775170,rs13004491,rs8906,rs2305479,rs1423,rs4819288,rs11112302,rs2281701,rs2295727,rs3617,rs1220424,rs1205579,rs2838336,rs11729657,rs16899425,rs7817521,rs1106386,rs2425084,rs79618830,rs12633431,rs798750,rs33994002,rs2229384,rs911927,rs6489740,rs7589801,rs73004967,rs2676423,rs55924019,rs17262495,rs11188516,rs11761172,rs2005898,rs78036703,rs2289626,rs1920293,rs8176098,rs28568508,rs10998094,rs78298678,rs11880367,rs10471502,rs10853970,rs36092177,rs11758496,rs74225352,rs8176310,rs17092784,rs913861,rs10034593,rs6505751,rs12936816,rs405682,rs66921209,rs62005107,rs6442374,rs5751397,rs7214007,rs11698411,rs2413637,rs11089912,rs11611844,rs3786356,rs2448705,rs16999224,rs116841272,rs72846794,rs139460,rs151398,rs2296602,rs10412061,rs8629,rs1800682,rs41258424,rs2035807,rs34388079,rs4788085,rs4728586,rs4801273,rs11764129,rs116027887,rs8046545,rs7549,rs12951869,rs7304970,rs6037551,rs11859512,rs60997773,rs61615397,rs3847991,rs62036657,rs11849530,rs569602,rs2285746,rs7287792,rs2236092,rs6445531,rs2838325,rs76118041,rs6051837,rs306575,rs72641829,rs1173418,rs8046182,rs2276683,rs11316,rs6037508,rs6756650,rs9789002,rs10957147,rs16995311,rs2239894,rs2600834,rs35067980,rs1869127,rs9811159,rs3826174,rs7943336,rs62075567,rs1043159,rs2425081,rs6677973,rs12695416,rs17695758,rs7266693,rs15622,rs7588,rs437078,rs10431552,rs2878569,rs12975784,rs2905424,rs9568713,rs7249085,rs861818,rs11078925,rs11720432,rs10778363,rs6487968,rs78863523,rs11158544,rs7540079,rs243603,rs56245531,rs9658769,rs9881972,rs72642371,rs3740711,rs116248721,rs10900601,rs2581896,rs12130363,rs3806662,rs2074156,rs61522544,rs11231155,rs4766474,rs8131027,rs11078926,rs2286798,rs704223,rs118129525,rs4676750,rs1673420,rs2274202,rs1129593,rs1168010,rs7751950,rs4718225,rs62305372,rs11087573,rs12603729,rs2500433,rs3827393,rs9274562,rs668576,rs2079866,rs8176273,rs7239738,rs11660669,rs11949227,rs3213434,rs6139087,rs4343650,rs66550430,rs35679667,rs799493,rs1362627,rs1168044,rs4931424,rs2494006,rs2073531,rs12039115,rs2324817,rs12039454,rs4687552,rs9473560,rs4150658,rs2261720,rs4793215,rs61855081,rs5751061,rs10223547,rs2484355,rs764684,rs4532667,rs13385693,rs61855088,rs2179260,rs6445528,rs9902424,rs12450118,rs11144248,rs8928,rs6138575,rs4340319,rs12649056,rs239582,rs57210989,rs4763588,rs1347167,rs16863886,rs12587136,rs731831,rs9825991,rs10058634,rs6060729,rs80179582,rs4684935,rs11580122,rs10100628,rs9865783,rs6904596,rs12477214,rs6995455,rs2371183,rs12516666,rs17155954,rs7311510,rs840429,rs11739344,rs2896199,rs6792734,rs12775501,rs9315185,rs1458254,rs10744727,rs11609445,rs4245737,rs817346,rs9533383,rs77394587,rs239588,rs60453636,rs1031458,rs58825580,rs36116761,rs35281840,rs12656565,rs6489881,rs3740487,rs2269894,rs4150655,rs62365664,rs2273632,rs1061810,rs615215,rs6944710,rs27529,rs2650512,rs1783173,rs705698,rs12053372,rs6688818,rs2261784,rs4785684,rs530683,rs2408554,rs34672008,rs10223350,rs2039590,rs6680076,rs17600797,rs507520,rs189235,rs13212651,rs72725970,rs6783659,rs2074089,rs9953733,rs67915869,rs4553627,rs6115118,rs2287988,rs72634032,rs6807974,rs34606703,rs736408,rs162228,rs67852564,rs10078304,rs35465718,rs2956112,rs1058400,rs56380902,rs6058363,rs10420933,rs62188479,rs1168040,rs2162517,rs4660849,rs13081155,rs1071630,rs272515,rs2304112,rs151663,rs156643,rs8100139,rs7910825,rs12432242,rs7963747,rs112138927,rs11803546,rs2607630,rs2155337,rs2260997,rs12751725,rs7085648,rs10179043,rs4766479,rs9822952,rs114333877,rs2758840,rs2302307,rs114757721,rs26528,rs798487,rs62072674,rs56190856,rs12728772,rs4951083,rs7316477,rs1806238,rs11545054,rs735555,rs13076398,rs9931737,rs80170191,rs35615718,rs2249631,rs4646891,rs1047989,rs9508927,rs3749617,rs115392405,rs34371502,rs7705507,rs1004655,rs12934968,rs9851588,rs9353318,rs2425180,rs6954158,rs1046404,rs72887048,rs72885245,rs9866800,rs1529933,rs2795901,rs8176103,rs11640186,rs239555,rs488363,rs2915228,rs28417123,rs6139071,rs703842,rs424977,rs2732315,rs58165915,rs117963326,rs7247263,rs2927609,rs10998108,rs1673384,rs10419245,rs2272744,rs6438662,rs11220426,rs241189,rs12151145,rs57345445,rs9943251,rs16845784,rs35710705,rs10771747,rs4796734,rs55706012,rs8176296,rs6060719,rs59755656,rs239584,rs7143338,rs10484439,rs4817850,rs2285486,rs6519844,rs487820,rs11204684,rs38035,rs28661185,rs12977937,rs573990,rs2899365,rs2239556,rs10400877,rs9381289,rs1453009,rs4297592,rs86138,rs34262171,rs77849763,rs1693510,rs4703537,rs17036612,rs77534020,rs9415912,rs745960,rs9502599,rs9272546,rs79550949,rs511776,rs4785686,rs35607421,rs831500,rs11714820,rs3118664,rs9533381,rs12939457,rs9578221,rs27997,rs4075503,rs1129740,rs14139,rs2425092,rs12304851,rs3013784,rs7246821,rs61940514,rs1801725,rs4785679,rs1056893,rs12607624,rs983474,rs243598,rs9922815,rs6051718,rs7626251,rs76565016,rs3794953,rs72883560,rs2094195,rs9462856,rs10913578,rs2148150,rs861833,rs56032248,rs7651641,rs7753709,rs8033908,rs2915233,rs2147786,rs1135214,rs5996620,rs7770652,rs7784914,rs116116285,rs7256609,rs9607973,rs11982014,rs2842600,rs10882643,rs3795733,rs6770902,rs35283743,rs1319105,rs2336149,rs7736351,rs1560681,rs7991237,rs1771551,rs41306714,rs114959274,rs2747054,rs11644357,rs3088374,rs11897712,rs7252865,rs72773830,rs10078049,rs2845457,rs6538188,rs7296003,rs226199,rs2303556,rs1783171,rs79902210,rs3889525,rs7639267,rs76636639,rs56233004,rs2920244,rs3026134,rs1799875,rs2074551,rs1352093,rs6060569,rs2240010,rs2305814,rs6585534,rs33946455,rs6535523,rs61973266,rs9471985,rs241178,rs61855078,rs3783424,rs6060710,rs10781538,rs1470746,rs1045256,rs606458,rs8943,rs7551385,rs151372,rs11646653,rs2113090,rs11848179,rs2045863,rs11105326,rs636497,rs1865034,rs3934935,rs9272350,rs16890104,rs2839329,rs13429704,rs10066471,rs72812811,rs13199906,rs6946,rs8084410,rs6088971,rs5765327,rs12629701,rs2862832,rs26497,rs2062063,rs7408188,rs784488,rs1806265,rs738796,rs460905,rs2085115,rs1829189,rs2839265,rs11593044,rs12634352,rs936078,rs9533374,rs10954215,rs6458278,rs1002286,rs1344047,rs11076570,rs1654496,rs2427584,rs4518614,rs4924,rs1163089,rs11650584,rs3755798,rs1258276,rs6503675,rs6060557,rs10854486,rs11660414,rs9272491,rs9865710,rs11085906,rs9865578,rs7197732,rs1859329,rs4602269,rs6060664,rs11177,rs914197,rs659104,rs4755745,rs2129604,rs66625825,rs1133686,rs2709,rs15655,rs13089215,rs2295276,rs13236444,rs11079017,rs2051190,rs1080989,rs56965035,rs440746,rs117289748,rs261100,rs2045024,rs465480,rs55744603,rs56023176,rs73099826,rs3758680,rs1472426,rs36038042,rs8176199,rs66609025,rs8069261,rs10136389,rs111517022,rs75513116,rs7830957,rs4903194,rs7763960,rs178252,rs1053905,rs2236786,rs11695058,rs1874630,rs62006777,rs26764,rs2336545,rs6047417,rs582118,rs6808899,rs10913511,rs10870768,rs12705070,rs1108842,rs3894771,rs1872592,rs295532,rs2710660,rs72898330,rs2946630,rs72883571,rs8176322,rs55744726,rs10137679,rs6051747,rs4794820,rs2470567,rs12214882,rs893185,rs2285628,rs9272581,rs77989629,rs10507278,rs2835625,rs7988277,rs1046381,rs2224651,rs13217984,rs4819219,rs2965191,rs2965198,rs3808380,rs7642906,rs869945,rs11024610,rs9955410,rs58758917,rs62035337,rs7249948,rs9739707,rs10159841,rs2548224,rs6139117,rs114725076,rs12378145,rs7309520,rs2181184,rs1055062,rs13064064,rs2615051,rs35330014,rs1673410,rs10282,rs35329290,rs11767711,rs9273559,rs2524089,rs779805,rs10870194,rs11207976,rs6465761,rs116495026,rs17123957,rs1830426,rs1888998,rs2839257,rs13241921,rs1999919,rs10893493,rs62134799,rs4973997,rs3937625,rs12432418,rs34765154,rs61856468,rs6468171,rs62109413,rs28655102,rs1673417,rs7333322,rs1111807,rs3096168,rs7896789,rs4845557,rs184930,rs55662604,rs7943191,rs2868708,rs1370987,rs3945893,rs6139103,rs4732578,rs4760332,rs1697993,rs2958521,rs7279968,rs10044354,rs11202928,rs2658567,rs139441,rs13214856,rs9941275,rs17619330,rs8139263,rs12677657,rs2835626,rs9272613,rs6832846,rs2071076,rs138695,rs12459781,rs8014142,rs1890504,rs3758792,rs6790495,rs56814348,rs9274537,rs9939103,rs28587714,rs252141,rs915945,rs1017996,rs2650614,rs11188400,rs6058294,rs1048641,rs11910393,rs722269,rs59150578,rs17635222,rs3744799,rs60377014,rs13238842,rs1468509,rs10889331,rs11557048,rs116491195,rs34572725,rs7253807,rs73209867,rs75488814,rs10026872,rs1673409,rs2236123,rs2278018,rs11211124,rs4808306,rs2052829,rs1859331,rs61827699,rs5760030,rs4818383,rs9429072,rs17073322,rs4150644,rs5751776,rs11587687,rs881347,rs9381290,rs34878490,rs963341,rs7780100,rs187999,rs746735,rs525054,rs4679387,rs4951402,rs66757203,rs28375341,rs7991132,rs58067589,rs4018329,rs3893370,rs2270364,rs2009327,rs4693056,rs1699393,rs1168027,rs234371,rs6859168,rs2298862,rs4344464,rs1995,rs10772120,rs8081480,rs6139064,rs2458810,rs17822294,rs1693494,rs2296805,rs4423519,rs2236087,rs9855330,rs374701,rs8112058,rs200481,rs40831,rs11684068,rs59647005,rs2976658,rs1048402,rs9645664,rs8685,rs354477,rs3937434,rs1129186,rs2548524,rs10911358,rs11700250,rs1465789,rs9273288,rs9535879,rs885012,rs2134794,rs11132303,rs16939695,rs7198606,rs6037516,rs12074528,rs35050859,rs35734168,rs7239,rs4788099,rs11761859,rs12314,rs28504033,rs6868884,rs10998226,rs6426143,rs10901458,rs4776050,rs113974577,rs11714032,rs12496951,rs799475,rs11240751,rs11699044,rs1980520,rs9379859,rs7976796,rs2710331,rs74349503,rs66502262,rs3794991,rs1043697,rs816943,rs12580090,rs76304237,rs2548533,rs1531738,rs11996416,rs2448702,rs9877328,rs299623,rs2072052,rs13085939,rs624660,rs1182143,rs6678672,rs475693,rs13123646,rs11891096,rs13220495,rs249935,rs28366011,rs10152371,rs139463,rs11861174,rs2074298,rs4896149,rs4684934,rs34356745,rs34722487,rs12189125,rs67423475,rs2955232,rs79625420,rs1806219,rs6083851,rs66511705,rs4776250,rs231976,rs72887051,rs7615341,rs17133828,rs9579617,rs2033357,rs116842327,rs35801744,rs9579712,rs4974960,rs861820,rs2045623,rs113306887,rs12029068,rs61869827,rs6051810,rs73546001,rs58284735,rs11123762,rs723276,rs9272618,rs7259471,rs151179,rs3822024,rs2198042,rs35895576,rs8041527,rs10951974,rs4763299,rs799467,rs56344540,rs11575564,rs3761257,rs27527,rs66768395,rs2302277,rs79440592,rs2516633,rs12492035,rs2219333,rs12174631,rs2999539,rs4687625,rs2278158,rs79750170,rs1968751,rs3913007,rs11202931,rs571549,rs1969563,rs4767484,rs11666472,rs9473566,rs8098040,rs4793212,rs2425100,rs6912658,rs11671229,rs10036937,rs10032000,rs629426,rs5751378,rs8134583,rs9799752,rs4766609,rs6892826,rs4795399,rs79377330,rs7630240,rs335628,rs11592480,rs7955932,rs7247715,rs9274669,rs6809737,rs6505294,rs11083925,rs7143804,rs9964720,rs240704,rs9471801,rs28766386,rs4466058,rs746641,rs73547620,rs9272628,rs6700505,rs1065852,rs13362556,rs11782452,rs59581284,rs3782899,rs35145546,rs30378,rs55762038,rs9789012,rs3812008,rs5764719,rs8071627,rs3783724,rs6486425,rs55975249,rs74378178,rs459603,rs1815176,rs4787458,rs8181322,rs7962050,rs8072569,rs2425121,rs7306772,rs6121015,rs73259030,rs221063,rs39602,rs2267043,rs9296617,rs151658,rs2064558,rs4376557,rs9908955,rs6060542,rs3934256,rs17651545,rs162388,rs9900089,rs28653581,rs1059306,rs6593290,rs6778735,rs16833484,rs693932,rs2856777,rs7623743,rs7219220,rs8076588,rs171647,rs6662916,rs4785535,rs1039340,rs8009907,rs6949340,rs10035632,rs6037125,rs75002499,rs11231154,rs9273444,rs1037147,rs8129601,rs56408800,rs1031744,rs10772375,rs13195402,rs72773832,rs7254594,rs7219354,rs11024717,rs12487618,rs1639040,rs10766471,rs113932433,rs958975,rs113607185,rs2081853,rs3958726,rs884546,rs28607516,rs7897488,rs62005116,rs1065482,rs2240866,rs9272357,rs6965614,rs7528979,rs73905949,rs11191686,rs6796286,rs951560,rs883390,rs638714,rs234341,rs1909765,rs910924,rs4757645,rs138450,rs56357430,rs3790412,rs7290378,rs12434329,rs1467464,rs3176926,rs6458690,rs62109421,rs2454145,rs3802700,rs7635104,rs7968343,rs35941350,rs4879660,rs896253,rs2425173,rs6051845,rs3026115,rs495828,rs812821,rs3826919,rs11853337,rs56784564,rs12056103,rs3747239,rs7642600,rs10882644,rs79774028,rs2939415,rs34196306,rs7136570,rs75542709,rs7276633,rs7756198,rs11801846,rs6087723,rs10998210,rs74981306,rs75255003,rs78643477,rs17696147,rs1039343,rs1724601,rs8176087,rs17462179,rs2649652,rs11982200,rs2330594,rs513313,rs36053156,rs3910562,rs584681,rs7115919,rs4788083,rs73190314,rs6961014,rs637332,rs12483421,rs10995,rs6662844,rs2111242,rs13081028,rs75738222,rs8140884,rs9273322,rs6518302,rs78580148,rs7474586,rs3902920,rs306573,rs7041702,rs7939965,rs8112321,rs72812842,rs11698501,rs7250167,rs6650872,rs9273338,rs8109962,rs2534712,rs139457,rs580374,rs9274186,rs922838,rs10877011,rs13356762,rs2954657,rs7086181,rs10954913,rs17094019,rs2304499,rs476410,rs2043844,rs2290855,rs4620948,rs6597864,rs7977345,rs3859033,rs73004962,rs1880953,rs71330909,rs1607238,rs9471810,rs7134931,rs2069910,rs11718420,rs2037076,rs2305522,rs4336217,rs16899397,rs62036617,rs11648478,rs10886383,rs2267037,rs56184999,rs27300,rs1699388,rs2941522,rs13145288,rs2182114,rs13344062,rs3794310,rs493161,rs77655905,rs7251522,rs11160333,rs33955793,rs1880949,rs902627,rs4767488,rs4807554,rs9533353,rs832565,rs7310816,rs9827461,rs873343,rs6058356,rs7505255,rs8052154,rs2258201,rs1573277,rs817313,rs59728219,rs4257571,rs76102705,rs12153714,rs9471808,rs79793025,rs34005367,rs807025,rs6547666,rs34514,rs174414,rs10813903,rs5760099,rs12818120,rs2031098,rs12050358,rs11970282,rs6051732,rs11868032,rs11172344,rs67026895,rs17087165,rs7910016,rs4794921,rs9912766,rs10147485,rs6660899,rs3766383,rs4879774,rs11676737,rs56168120,rs75223378,rs112377532,rs13012099,rs239579,rs4714747,rs13374070,rs2150820,rs6741772,rs2424700,rs9272656,rs7755400,rs2236121,rs79136331,rs10502666,rs3813152,rs183504,rs75686436,rs840435,rs2548523,rs67321931,rs5760065,rs2549790,rs28362527,rs1064320,rs9863679,rs1954173,rs9533396,rs2839425,rs2032089,rs2034215,rs1436440,rs243599,rs2838331,rs3736894,rs12200330,rs7746737,rs4953423,rs9272497,rs77579117,rs5751211,rs755363,rs2371186,rs1224,rs9883663,rs35948426,rs6733285,rs17788230,rs1709532,rs6430937,rs12145243,rs867304,rs2956080,rs7143627,rs8063518,rs72642349,rs1060631,rs565922,rs2249828,rs880054,rs11089072,rs2236108,rs1474436,rs4352096,rs699246,rs11135484,rs923275,rs114779419,rs34706883,rs731935,rs10903,rs2013120,rs10971246,rs57009615,rs12828717,rs162374,rs73905955,rs59358281,rs17632716,rs11670575,rs162343,rs12500120,rs78287773,rs9344539,rs10404773,rs35422737,rs4077519,rs73265639,rs7935851,rs12434319,rs3967207,rs6485473,rs2302705,rs6132825,rs11638844,rs12893368,rs2298581,rs2236667,rs7498665,rs1484803,rs9411370,rs181206,rs4865467,rs2549784,rs4717826,rs4822458,rs3737673,rs61286727,rs1713448,rs654692,rs151911,rs9273230,rs35202262,rs6060744,rs162379,rs2039718,rs1051383,rs2278408,rs10823180,rs2298780,rs6702939,rs7320,rs2268942,rs2358629,rs7143401,rs7905968,rs9272583,rs11172351,rs9273086,rs1535515,rs1503839,rs11346,rs234357,rs11207974,rs6051763,rs11853802,rs1340977,rs35954893,rs7469795,rs67771362,rs35119804,rs11220417,rs6037523,rs11907811,rs900349,rs2276868,rs976581,rs13000731,rs2064709,rs817343,rs9274575,rs7313517,rs202837,rs6694531,rs11634137,rs4808196,rs55675018,rs56391099,rs243592,rs1684036,rs7720470,rs4018326,rs34662244,rs4796771,rs4429658,rs6986035,rs9823957,rs2201370,rs9273331,rs34835,rs34639489,rs493246,rs4679167,rs2358626,rs34499852,rs6736471,rs13090606,rs74112521,rs4970768,rs4571217,rs6804322,rs67916276,rs2425102,rs1527423,rs6551277,rs12801203,rs3770073,rs2281954,rs2111544,rs78679497,rs3828789,rs2153607,rs7917432,rs950171,rs13798,rs1977389,rs1935815,rs2838338,rs1184547,rs2509961,rs3793747,rs7185232,rs2549801,rs13142072,rs353696,rs2474763,rs10897524,rs12498086,rs4150673,rs8177382,rs1319763,rs4822450,rs6139076,rs6777798,rs10774671,rs12435016,rs71367985,rs75619092,rs12652763,rs6584550,rs9273024,rs12054166,rs28469649,rs62075585,rs2425114,rs3796213,rs3101496,rs2242476,rs12223914,rs11631663,rs9348712,rs1998696,rs11858010,rs2467667,rs1350386,rs11602764,rs251693,rs1049060,rs1760908,rs3743778,rs6051729,rs10402502,rs151301,rs9344532,rs2534709,rs8204,rs3887652,rs3756654,rs2315025,rs6762813,rs2169137,rs11866179,rs6766694,rs1779435,rs3026129,rs9462781,rs13183261,rs139437,rs2051852,rs861823,rs9358939,rs13168191,rs6835579,rs9314410,rs6138588,rs1891536,rs9896980,rs76031146,rs8079567,rs8104077,rs6467993,rs4801775,rs463183,rs72829113,rs5759042,rs57237533,rs735173,rs789172,rs7622028,rs8078650,rs930947,rs4952842,rs74996966,rs2225950,rs9891977,rs35749575,rs58193464,rs12005844,rs10260031,rs11207980,rs11101995,rs505922,rs12364503,rs12892114,rs7158932,rs11078928,rs2958480,rs7250368,rs3845463,rs60160662,rs4903178,rs9854539,rs3743033,rs6815241,rs7999935,rs8005161,rs1063345,rs1956905,rs1202075,rs442767,rs13085895,rs77421093,rs9041,rs13030961,rs910616,rs7807018,rs12286683,rs884613,rs61855143,rs2271359,rs74883952,rs2494004,rs11070294,rs9273416,rs17096314,rs16842822,rs416745,rs4646853,rs73005742,rs11627092,rs6505749,rs164495,rs13341936,rs2758842,rs114507829,rs10492793,rs116109254,rs2112529,rs630245,rs6905282,rs10735079,rs72927213,rs921121,rs2242028,rs416542,rs940972,rs6751927,rs24135,rs11570815,rs79775986,rs66868086,rs7267979,rs10282929,rs2482919,rs75835930,rs926486,rs4714583,rs6597616,rs1118963,rs2033097,rs34215106,rs4942720,rs2632260,rs7609964,rs4257595,rs10813910,rs11643264,rs4553377,rs9374607,rs4796718,rs1220420,rs2257808,rs78496651,rs78726216,rs907091,rs2288331,rs9824133,rs67238019,rs4619688,rs12566957,rs9273405,rs6953441,rs6460055,rs757405,rs2703386,rs35030260,rs7187714,rs11235,rs11112289,rs4766603,rs10901441,rs12952244,rs6542866,rs10150828,rs6035870,rs34189114,rs11246281,rs2287182,rs2074158,rs2073768,rs1454651,rs9578227,rs7302931,rs2269359,rs651007,rs77666565,rs4985100,rs34780792,rs631045,rs2254212,rs1110274,rs2304110,rs58018786,rs2980995,rs2516834,rs10054063,rs6936048,rs4684930,rs10793766,rs869805,rs1847391,rs11220421,rs10404721,rs13573,rs115973061,rs6771144,rs6058370,rs13244300,rs9390235,rs10132969,rs4820486,rs6037529,rs9436221,rs4710155,rs35339855,rs3742473,rs2992947,rs56037701,rs1863907,rs113424716,rs34625,rs16975299,rs17409304,rs2882006,rs10515,rs7849334,rs8108486,rs1868762,rs10783847,rs6743355,rs1486411,rs1028734,rs7309375,rs7210043,rs11704524,rs2425109,rs6419867,rs1799966,rs10417043,rs2236762,rs1341603,rs7935296,rs3810502,rs463498,rs2815707,rs6051753,rs4943060,rs16987265,rs382745,rs1411578,rs2071066,rs757001,rs1168042,rs224907,rs1382359,rs9988866,rs930517,rs6060726,rs767418,rs9865654,rs11130323,rs861831,rs11581702,rs6804328,rs136589,rs2896518,rs9429076,rs56110103,rs72681330,rs10134530,rs34616,rs7632038,rs115291189,rs2083494,rs9578232,rs12767669,rs11207999,rs8116836,rs565164,rs999885,rs13292932,rs9826616,rs55674646,rs7793169,rs10913490,rs2304588,rs72854513,rs7257999,rs4808967,rs10838160,rs9748130,rs954714,rs6083855,rs34636014,rs2280084,rs9272662,rs6771527,rs2966205,rs5758580,rs10743724,rs11754889,rs33961729,rs2329574,rs8008987,rs817353,rs1011082,rs13191227,rs2878451,rs74482035,rs72898339,rs2932570,rs6037597,rs4458741,rs4497567,rs7270835,rs2614270,rs337785,rs3888190,rs151661,rs72773829,rs10913507,rs6107045,rs6886481,rs7274193,rs4763613,rs2168238,rs17073356,rs10771753,rs1885986,rs28409881,rs13020299,rs4956953,rs7742691,rs12516,rs27712,rs9907088,rs33327,rs11127015,rs1051436,rs9614463,rs4074335,rs8110584,rs9651507,rs9272712,rs6920256,rs139475,rs579136,rs1182174,rs466182,rs10900592,rs16940,rs4832028,rs592580,rs12530729,rs10838190,rs4808960,rs9611953,rs9366081,rs56209075,rs17497942,rs5758240,rs12405992,rs11112300,rs10771749,rs2241206,rs7648956,rs4823085,rs731138,rs2448707,rs7625579,rs997297,rs28700217,rs113786673,rs4150579,rs6806012,rs564109,rs67409736,rs6708576,rs17567674,rs13214023,rs11770317,rs2255637,rs12602074,rs7532,rs2506961,rs660614,rs4679376,rs13200233,rs6531052,rs13199772,rs12512882,rs17707729,rs15892,rs11089093,rs74972047,rs8908,rs547493,rs2732311,rs3867262,rs139450,rs2600832,rs117129791,rs16967487,rs266538,rs59668479,rs151908,rs1017101,rs798558,rs2137990,rs73191885,rs2295725,rs9932903,rs33945274,rs7705424,rs62242653,rs1073779,rs3801030,rs1807591,rs2395805,rs7314788,rs2296600,rs162395,rs57078777,rs33013,rs77430528,rs10832920,rs11627143,rs7143041,rs66827971,rs1810836,rs4642169,rs10411115,rs4075326,rs2043846,rs8081900,rs3742296,rs3176895,rs2838353,rs1783153,rs13083798,rs10093709,rs7315693,rs13247441,rs1878850,rs9535813,rs6487926,rs57834162,rs2986402,rs3761117,rs12983940,rs12767599,rs896212,rs13013787,rs10887882,rs12023410,rs4355182,rs3745424,rs3755806,rs2010300,rs9342181,rs6900570,rs11839358,rs4746767,rs12681129,rs11861132,rs73005759,rs73194280,rs40076,rs1127152,rs402846,rs9291696,rs74661315,rs41315014,rs4938602,rs2576740,rs6485464,rs7546475,rs11834524,rs11024612,rs4987164,rs4329923,rs62006762,rs11930087,rs6782082,rs4805834,rs76021858,rs73267743,rs7305099,rs13040320,rs9579717,rs11587159,rs11172342,rs738794,rs34761,rs79789049,rs2427590,rs2187611,rs7252959,rs6050602,rs6541075,rs6882515,rs9357391,rs680716,rs11860152,rs4385801,rs7259855,rs6679432,rs477549,rs1920322,rs3966068,rs36109883,rs11079019,rs116724416,rs35627490,rs12881888,rs1473807,rs34065644,rs8010325,rs390614,rs2409823,rs9393718,rs11995217,rs185220,rs9525732,rs836180,rs579459,rs9957913,rs3744246,rs10017289,rs2287218,rs12823620,rs4722237,rs3894079,rs1669123,rs76993093,rs55969561,rs11151961,rs967366,rs56842538,rs893186,rs8413,rs1835985,rs12224608,rs2501966,rs11172349,rs9591293,rs11825284,rs9451165,rs63396164,rs453668,rs1376905,rs3894080,rs2345055,rs10913492,rs34588114,rs2033675,rs3764509,rs7187870,rs11659465,rs12600794,rs73926170,rs9608589,rs4717820,rs60496700,rs7132019,rs6070705,rs11627425,rs80199870,rs117602018,rs2275716,rs12610708,rs9611951,rs13263695,rs1891141,rs16967266,rs61744202,rs10823187,rs115813286,rs389364,rs10493790,rs2428551,rs35607067,rs9971029,rs7647458,rs77741025,rs2915226,rs3026140,rs1168032,rs13656,rs11198762,rs4519606,rs12564925,rs115350065,rs2915218,rs61985711,rs13274138,rs71539529,rs6050544,rs34275373,rs1183260,rs35001169,rs12673478,rs12138177,rs1044189,rs6968631,rs11625046,rs1053738,rs12212560,rs11665058,rs13079063,rs6138572,rs2076577,rs57226090,rs80212735,rs2164885,rs1107553,rs6060572,rs10998184,rs7112492,rs922446,rs9369346,rs72686460,rs9897425,rs1712510,rs616836,rs11734952,rs4802507,rs11128107,rs13156043,rs4252717,rs2014842,rs3775113,rs6777032,rs12050238,rs11831413,rs4766605,rs4536580,rs642845,rs9933976,rs7614090,rs6810356,rs10870267,rs68072215,rs738177,rs7804598,rs7983934,rs799261,rs11852556,rs2240919,rs2915177,rs4523973,rs6797044,rs11712426,rs674302,rs11850596,rs459894,rs131444,rs598253,rs76979273,rs11077397,rs11083433,rs660865,rs2297496,rs2732274,rs1974871,rs162393,rs10219966,rs9945924,rs55634856,rs4755747,rs2257649,rs62242473,rs27660,rs17137051,rs151226,rs1052502,rs701834,rs12451844,rs10861309,rs2147615,rs8176077,rs4451951,rs1518816,rs80127885,rs60887294,rs2298668,rs6663,rs11072817,rs9450285,rs9579714,rs9526837,rs667237,rs59913779,rs2006731,rs6953869,rs4553441,rs12942277,rs6058325,rs79186732,rs2278161,rs2281777,rs77603146,rs3786742,rs12488461,rs78417957,rs443009,rs3851334,rs10778150,rs7203301,rs6778844,rs252112,rs4484569,rs80147881,rs239553,rs1454648,rs2014521,rs6944455,rs2424716,rs12463451,rs7496812,rs77004766,rs1872652,rs2882761,rs4714755,rs2955196,rs7937911,rs151953,rs10010188,rs28772958,rs11664002,rs224817,rs2732317,rs34115864,rs6037544,rs1063349,rs7639511,rs2694919,rs7623662,rs2424703,rs2144510,rs4853082,rs36162392,rs466719,rs11087521,rs274861,rs12571302,rs7015434,rs3087835,rs4707518,rs10404728,rs1053552,rs239569,rs367636,rs10832931,rs16983818,rs4715130,rs6767258,rs35934212,rs7426798,rs4718218,rs1140047,rs12325802,rs9857824,rs7150689,rs9273261,rs6840867,rs4714579,rs10849534,rs66716313,rs2263376,rs12998753,rs7534572,rs832549,rs929780,rs6518315,rs6037592,rs799917,rs1468063,rs35141145,rs2281677,rs2532499,rs1093457,rs11738432,rs2292239,rs28648058,rs114257825,rs2424698,rs11810577,rs337277,rs10793964,rs4018327,rs2269360,rs58304663,rs483143,rs7314847,rs4879781,rs705702,rs55889533,rs12578365,rs7207268,rs2722497,rs10797056,rs10934611,rs34914923,rs34605993,rs13065019,rs2617848,rs6051716,rs10901446,rs1613890,rs724834,rs72887035,rs8071234,rs28576683,rs2330635,rs11650913,rs1630383,rs794152,rs13190888,rs3856964,rs12914525,rs12046107,rs12358481,rs111623253,rs2425098,rs631408,rs11803174,rs9274470,rs11696912,rs581107,rs7256424,rs543968,rs16853958,rs274870,rs7195536,rs16890,rs2241509,rs743590,rs72645705,rs370176,rs9634199,rs10954213,rs2272746,rs1057077,rs6060567,rs34281561,rs75619914,rs3746277,rs26495,rs17381084,rs11244678,rs2288618,rs10861310,rs12070173,rs73905779,rs718368,rs12041075,rs74766238,rs2344691,rs11610840,rs4274186,rs6138593,rs12883370,rs11082,rs6887873,rs2500424,rs274868,rs9912300,rs11869069,rs6487966,rs114204257,rs114492557,rs9381784,rs6151617,rs4785569,rs10142536,rs2590846,rs636049,rs6606721,rs2073387,rs6974876,rs2239947,rs74455114,rs3814309,rs11617373,rs7785025,rs6037535,rs2432538,rs2069502,rs67473931,rs7955267,rs6594019,rs7940105,rs10998073,rs3121448,rs234313,rs34795123,rs9590739,rs12663651,rs9274207,rs76654038,rs2261109,rs3812561,rs10813916,rs79960947,rs5760062,rs162381,rs11668595,rs4951078,rs1325933,rs762400,rs239581,rs62156364,rs240702,rs17822019,rs2007418,rs28827477,rs78943561,rs1637037,rs13053662,rs2295593,rs12602061,rs7247196,rs4495740,rs4374552,rs7651676,rs12062621,rs77075932,rs6715623,rs11615637,rs72927138,rs7913461,rs4796721,rs11699203,rs1039342,rs246453,rs11135738,rs4818859,rs35763810,rs73125883,rs3733039,rs6100319,rs2956118,rs750866,rs4292015,rs1115758,rs181204,rs8060767,rs7406624,rs17089361,rs55690788,rs55902232,rs34871267,rs3783722,rs4296628,rs11084545,rs7617691,rs626787,rs2561037,rs2234767,rs4797673,rs2204114,rs3774354,rs7963759,rs13008171,rs2878628,rs13025595,rs1975,rs3797037,rs747472,rs2344977,rs1607695,rs239573,rs13228435,rs7014773,rs4920003,rs380691,rs3821562,rs151392,rs62097447,rs72924854,rs3293,rs8139784,rs35072126,rs3815455,rs252887,rs7247108,rs2416548,rs13240967,rs11188407,rs6058358,rs5758609,rs5760097,rs2268522,rs10745023,rs6512122,rs9596175,rs11671643,rs2638315,rs35677406,rs6927475,rs3746024,rs11070297,rs10405625,rs4819291,rs10865974,rs35162296,rs4936455,rs6060565,rs9922734,rs2309372,rs6070694,rs17449762,rs7744316,rs2941052,rs2788183,rs62031607,rs11626222,rs12833054,rs11051013,rs3898406,rs2304748,rs67060599,rs6965850,rs9525737,rs34039578,rs200989,rs2241511,rs55850761,rs139435,rs4902341,rs365916,rs2732298,rs7537093,rs61817724,rs76556145,rs612478,rs12037970,rs57011371,rs2425123,rs3744781,rs1522748,rs303018,rs7520810,rs75399685,rs9357390,rs9353327,rs6570088,rs7608938,rs6060643,rs737782,rs55691766,rs72813015,rs1673389,rs74422591,rs56741182,rs4149394,rs2073356,rs3853157,rs5758610,rs1673415,rs11673497,rs30185,rs798485,rs67529730,rs1999921,rs1889470,rs12936935,rs56221935,rs11720243,rs12672450,rs6442369,rs2425171,rs10219701,rs7327,rs1555330,rs2064710,rs180743,rs9978576,rs9273172,rs78353373,rs7766645,rs61381062,rs31398,rs2294428,rs2046190,rs938887,rs2281782,rs35521261,rs112333492,rs38040,rs2033358,rs77753673,rs7829963,rs7099361,rs874144,rs10794021,rs7653172,rs10427005,rs17166351,rs6006986,rs7705502,rs504053,rs6753063,rs8137366,rs804380,rs7249622,rs1112438,rs442834,rs11240761,rs7947378,rs2230535,rs34756,rs60353599,rs55874148,rs35129077,rs74533925,rs6738426,rs9579677,rs6037562,rs4303833,rs1036937,rs11198781,rs6060666,rs12499765,rs6549164,rs73265640,rs28480369,rs12325113,rs1077420,rs4822466,rs12633446,rs6660240,rs3768583,rs117317105,rs12417457,rs13285754,rs17206282,rs705700,rs1783154,rs73127845,rs7297455,rs4362428,rs67998226,rs10772373,rs6852372,rs28519070,rs2915230,rs711831,rs2448704,rs6051672,rs62036621,rs2967204,rs12449669,rs2236118,rs10858907,rs1104351,rs1697991,rs1979946,rs221035,rs1453561,rs1864998,rs1673382,rs10832930,rs674654,rs7307116,rs8073708,rs11037653,rs72812805,rs4796962,rs67859638,rs13217619,rs56141418,rs11860985,rs17246792,rs56342756,rs12951230,rs3800018,rs9307811,rs12910784,rs6813110,rs28454365,rs2501959,rs12567958,rs59659102,rs784492,rs12499960,rs832532,rs2066042,rs17788127,rs8050335,rs11815233,rs877111,rs4232872,rs2</t>
  </si>
  <si>
    <t>ENSG00000100596.2,ENSG00000111215.7,ENSG00000105246.5,CATG00000040553.1,ENSG00000213366.8,ENSG00000180385.4,CATG00000057844.1,ENSG00000166796.7,ENSG00000269749.1,ENSG00000168259.10,ENSG00000100902.6,ENSG00000196735.7,ENSG00000111671.5,ENSG00000172590.14,ENSG00000137960.5,ENSG00000105552.10,ENSG00000133313.10,ENSG00000263080.1,ENSG00000204267.9,CATG00000032035.1,ENSG00000142632.12,ENSG00000198216.6,CATG00000079879.1,ENSG00000134779.10,ENSG00000083093.5,ENSG00000143621.12,ENSG00000100027.10,CATG00000033595.1,ENSG00000198315.6,ENSG00000239332.1,ENSG00000134962.6,ENSG00000116874.7,ENSG00000236624.4,CATG00000014852.1,CATG00000054532.1,ENSG00000088930.6,ENSG00000124496.8,ENSG00000261118.1,ENSG00000100490.5,ENSG00000085832.12,CATG00000054545.1,ENSG00000260796.1,ENSG00000221887.4,CATG00000053886.1,ENSG00000251569.1,ENSG00000011132.7,CATG00000087846.1,CATG00000065618.1,ENSG00000061656.5,CATG00000030638.1,ENSG00000119906.7,ENSG00000135541.16,ENSG00000160161.5,CATG00000048334.1,CATG00000000690.1,ENSG00000153113.19,ENSG00000158715.5,CATG00000087916.1,CATG00000074931.1,ENSG00000256712.1,ENSG00000108950.7,ENSG00000246331.2,CATG00000031402.1,CATG00000017625.1,ENSG00000126246.5,ENSG00000123178.10,ENSG00000143379.8,ENSG00000155858.5,CATG00000087896.1,ENSG00000099958.10,CATG00000029194.1,CATG00000018993.1,ENSG00000165689.12,ENSG00000167720.8,ENSG00000124613.4,ENSG00000198169.4,ENSG00000130590.9,ENSG00000122692.7,ENSG00000257365.3,ENSG00000205669.2,ENSG00000239216.1,ENSG00000143452.11,ENSG00000144214.5,ENSG00000271327.1,ENSG00000150045.7,ENSG00000253208.1,CATG00000052951.1,ENSG00000187626.7,ENSG00000184357.3,ENSG00000219891.2,ENSG00000205359.5,ENSG00000105717.9,ENSG00000249141.1,ENSG00000188613.5,CATG00000043412.1,ENSG00000100714.11,ENSG00000157999.5,ENSG00000086062.8,CATG00000001672.1,ENSG00000179021.5,ENSG00000106052.9,ENSG00000073605.14,ENSG00000085831.11,CATG00000036362.1,ENSG00000246548.3,ENSG00000100023.13,ENSG00000164182.6,CATG00000054538.1,ENSG00000229729.3,ENSG00000244462.3,ENSG00000224322.1,ENSG00000174137.8,CATG00000061261.1,ENSG00000139428.7,ENSG00000171150.7,ENSG00000257921.1,ENSG00000227407.1,CATG00000014806.1,ENSG00000110756.13,ENSG00000270195.1,CATG00000011915.1,CATG00000053107.1,ENSG00000267267.1,ENSG00000197891.7,ENSG00000236040.1,CATG00000064456.1,ENSG00000247121.2,ENSG00000226803.3,ENSG00000113742.8,CATG00000016425.1,ENSG00000111863.8,ENSG00000148300.7,ENSG00000100399.11,ENSG00000260086.1,ENSG00000144747.10,ENSG00000132781.13,ENSG00000226493.1,ENSG00000225357.3,ENSG00000183891.5,ENSG00000172057.5,ENSG00000135702.10,CATG00000066003.1,ENSG00000004776.7,ENSG00000241962.5,ENSG00000219682.3,ENSG00000138134.7,ENSG00000111335.8,ENSG00000141252.15,CATG00000076029.1,ENSG00000266398.1,ENSG00000165752.12,ENSG00000119979.11,ENSG00000176476.4,ENSG00000205464.7,ENSG00000152348.11,CATG00000008117.1,ENSG00000125741.4,ENSG00000188820.8,ENSG00000119636.11,ENSG00000110848.4,ENSG00000113231.9,ENSG00000135452.5,ENSG00000066117.10,ENSG00000127948.9,ENSG00000259912.1,ENSG00000181524.6,ENSG00000258603.1,ENSG00000133704.5,ENSG00000240370.2,ENSG00000051180.12,ENSG00000148303.12,ENSG00000121446.13,ENSG00000151131.5,ENSG00000149480.2,ENSG00000105499.9,ENSG00000071242.7,ENSG00000167005.9,ENSG00000215306.1,ENSG00000248593.3,ENSG00000107581.8,CATG00000094965.1,CATG00000019027.1,ENSG00000267796.3,ENSG00000166526.12,ENSG00000133302.8,ENSG00000163082.9,CATG00000043906.1,ENSG00000100393.9,ENSG00000270149.1,ENSG00000166851.10,ENSG00000151665.8,ENSG00000136371.5,ENSG00000143553.6,ENSG00000227370.1,ENSG00000270344.1,ENSG00000089876.7,ENSG00000258704.1,ENSG00000239002.2,ENSG00000263244.1,CATG00000040550.1,ENSG00000164929.12,ENSG00000160285.10,ENSG00000113441.11,ENSG00000273155.1,ENSG00000175646.3,ENSG00000099956.13,ENSG00000010292.8,ENSG00000258867.1,ENSG00000199980.1,ENSG00000121741.12,ENSG00000262703.1,ENSG00000240770.1,ENSG00000095713.9,ENSG00000179841.8,ENSG00000163950.8,ENSG00000117748.5,ENSG00000163577.3,ENSG00000267439.1,ENSG00000248592.3,ENSG00000197782.10,ENSG00000113552.11,CATG00000101424.1,ENSG00000147642.12,CATG00000018533.1,ENSG00000161594.6,CATG00000003130.1,CATG00000026624.1,ENSG00000261832.1,ENSG00000176244.6,ENSG00000002016.12,ENSG00000160678.7,CATG00000018232.1,CATG00000088072.1,ENSG00000198042.6,ENSG00000088340.11,CATG00000009941.1,ENSG00000150477.10,ENSG00000129696.8,CATG00000000687.1,ENSG00000113296.10,ENSG00000269873.1,CATG00000060189.1,CATG00000062786.1,ENSG00000254772.5,CATG00000107370.1,ENSG00000197279.3,ENSG00000182952.4,CATG00000089987.1,ENSG00000135317.8,ENSG00000215979.1,ENSG00000108771.8,CATG00000057393.1,ENSG00000169682.13,ENSG00000088992.13,CATG00000057174.1,ENSG00000258302.1,ENSG00000164904.11,ENSG00000089639.6,ENSG00000136159.3,CATG00000058305.1,CATG00000032546.1,ENSG00000196428.8,ENSG00000151116.12,ENSG00000068615.12,ENSG00000110074.6,ENSG00000136111.8,CATG00000090511.1,ENSG00000196655.5,ENSG00000131849.10,CATG00000039615.1,ENSG00000272173.1,ENSG00000163161.8,ENSG00000154310.12,ENSG00000237425.1,ENSG00000108559.7,ENSG00000087263.12,ENSG00000125995.11,ENSG00000242550.1,ENSG00000106733.16,ENSG00000101003.8,ENSG00000070882.8,ENSG00000100201.14,ENSG00000139899.6,CATG00000083365.1,CATG00000011917.1,ENSG00000126804.9,ENSG00000182934.7,ENSG00000165171.6,CATG00000037784.1,ENSG00000245849.2,ENSG00000060237.12,CATG00000059214.1,ENSG00000205659.6,ENSG00000175471.15,ENSG00000123191.9,ENSG00000226982.4,ENSG00000160439.11,ENSG00000141385.5,CATG00000097768.1,ENSG00000251396.2,ENSG00000156374.10,ENSG00000236209.1,ENSG00000170540.10,ENSG00000163131.6,ENSG00000171488.10,ENSG00000182896.8,ENSG00000149489.4,ENSG00000196296.9,ENSG00000205702.6,ENSG00000182362.9,ENSG00000271793.1,ENSG00000185527.7,ENSG00000148396.14,ENSG00000129566.8,ENSG00000165688.7,ENSG00000214313.4,ENSG00000010244.12,CATG00000000522.1,ENSG00000225282.1,ENSG00000258289.3,ENSG00000182611.3,CATG00000060738.1,CATG00000004966.1,ENSG00000198374.3,ENSG00000026950.12,ENSG00000065427.10,ENSG00000111670.10,ENSG00000134201.6,ENSG00000143869.5,ENSG00000188223.9,ENSG00000137225.8,ENSG00000100221.6,ENSG00000134183.7,ENSG00000108774.10,ENSG00000036828.9,CATG00000011918.1,ENSG00000162444.11,ENSG00000148296.5,ENSG00000225280.2,ENSG00000145284.7,ENSG00000227210.1,ENSG00000136052.5,CATG00000052954.1,ENSG00000213996.8,ENSG00000197272.2,ENSG00000186470.9,ENSG00000092607.9,CATG00000083349.1,CATG00000049409.1,ENSG00000099974.7,ENSG00000160207.4,CATG00000056221.1,ENSG00000132305.16,ENSG00000004779.5,ENSG00000198844.6,ENSG00000250479.4,ENSG00000253390.1,ENSG00000143412.5,CATG00000020709.1,ENSG00000214078.7,ENSG00000213560.4,ENSG00000115350.7,CATG00000016433.1,ENSG00000196091.8,ENSG00000132773.7,ENSG00000176014.8,ENSG00000110888.13,ENSG00000186075.8,ENSG00000158691.10,ENSG00000105705.11,CATG00000064354.1,ENSG00000163815.5,CATG00000060595.1,CATG00000065003.1,ENSG00000271897.1,CATG00000040971.1,ENSG00000132740.4,ENSG00000160310.12,ENSG00000197165.6,ENSG00000272897.1,ENSG00000124508.12,ENSG00000165934.8,ENSG00000167695.10,ENSG00000076067.7,ENSG00000115353.6,ENSG00000101161.6,ENSG00000151806.9,ENSG00000182831.7,ENSG00000162441.7,ENSG00000221767.1,ENSG00000164972.8,ENSG00000139192.7,ENSG00000232818.2,ENSG00000105663.10,ENSG00000259623.1,CATG00000038465.1,CATG00000056958.1,ENSG00000272917.1,ENSG00000176153.10,ENSG00000120742.6,ENSG00000163682.11,ENSG00000185787.10,ENSG00000168273.3,ENSG00000079332.10,ENSG00000110906.8,ENSG00000176658.12,CATG00000080377.1,ENSG00000257449.1,ENSG00000185808.9,ENSG00000206567.5,CATG00000116148.1,ENSG00000013561.13,ENSG00000213160.5,ENSG00000267707.1,ENSG00000178950.12,CATG00000025276.1,ENSG00000179409.6,ENSG00000175029.12,ENSG00000144746.6,ENSG00000185186.4,ENSG00000149646.8,CATG00000091665.1,ENSG00000256464.1,ENSG00000221233.2,ENSG00000175643.7,ENSG00000107815.3,ENSG00000164253.8,ENSG00000139531.8,ENSG00000267340.1,ENSG00000106261.12,CATG00000012311.1,CATG00000087905.1,ENSG00000099995.14,ENSG00000100226.11,CATG00000052927.1,ENSG00000237463.1,CATG00000036944.1,ENSG00000237437.1,ENSG00000163848.14,ENSG00000049239.8,ENSG00000156521.9,CATG00000062264.1,ENSG00000173230.11,CATG00000040981.1,CATG00000065621.1,ENSG00000068654.11,ENSG00000267954.1,ENSG00000257058.1,ENSG00000244556.1,ENSG00000100883.7,ENSG00000100207.14,ENSG00000132031.8,ENSG00000184730.6,ENSG00000159445.8,ENSG00000198276.9,ENSG00000125733.13,ENSG00000197747.4,ENSG00000152464.10,ENSG00000151327.8,ENSG00000146733.9,CATG00000041270.1,ENSG00000251022.2,ENSG00000233028.1,ENSG00000182572.2,ENSG00000160124.5,ENSG00000108669.12,CATG00000058239.1,ENSG00000236383.3,CATG00000067584.1,ENSG00000177359.13,ENSG00000241720.2,ENSG00000139624.8,ENSG00000137824.11,CATG00000002612.1,ENSG00000185453.8,ENSG00000144824.15,ENSG00000117533.10,CATG00000056219.1,CATG00000088206.1,ENSG00000252410.1,ENSG00000200274.1,ENSG00000144559.6,ENSG00000102753.5,CATG00000020461.1,ENSG00000175894.10,ENSG00000105983.15,ENSG00000215845.6,ENSG00000177679.14,ENSG00000139055.2,ENSG00000213462.4,ENSG00000064886.9,ENSG00000132182.7,ENSG00000083838.11,ENSG00000196126.6,ENSG00000228716.2,ENSG00000214309.3,ENSG00000239282.3,ENSG00000137074.14,ENSG00000177455.7,ENSG00000103811.11,ENSG00000206199.5,ENSG00000013275.3,ENSG00000122512.10,ENSG00000070759.12,ENSG00000221838.5,CATG00000031116.1,CATG00000083881.1,ENSG00000196872.6,ENSG00000148843.9,ENSG00000117450.9,ENSG00000013573.12,ENSG00000095539.11,ENSG00000206503.7,ENSG00000164548.6,ENSG00000196378.7,ENSG00000167614.9,CATG00000028168.1,CATG00000004967.1,CATG00000087866.1,ENSG00000235545.1,ENSG00000263764.1,ENSG00000163029.11,ENSG00000255508.3,ENSG00000111666.6,ENSG00000267328.1,ENSG00000144744.12,CATG00000066491.1,ENSG00000158773.10,ENSG00000135318.7,ENSG00000161643.8,ENSG00000088854.11,ENSG00000215039.2,ENSG00000177873.8,ENSG00000127419.12,ENSG00000107796.8,ENSG00000184983.5,ENSG00000243811.3,ENSG00000271991.1,CATG00000002605.1,ENSG00000067167.3,CATG00000090126.1,ENSG00000201221.1,ENSG00000163584.13,ENSG00000135517.6,ENSG00000163864.10,CATG00000016950.1,ENSG00000197168.7,ENSG00000110768.7,ENSG00000226172.2,CATG00000057251.1,ENSG00000197217.8,ENSG00000272109.1,ENSG00000146143.13,ENSG00000131355.10,ENSG00000092964.12,ENSG00000254741.1,ENSG00000185838.9,ENSG00000177752.10,ENSG00000256913.1,ENSG00000176302.8,ENSG00000189298.9,ENSG00000108828.11,CATG00000062266.1,ENSG00000236838.2,CATG00000083361.1,CATG00000087941.1,ENSG00000134996.11,ENSG00000227038.2,ENSG00000199289.1,ENSG00000178295.10,ENSG00000065135.7,ENSG00000026297.11,ENSG00000166997.3,ENSG00000119977.16,CATG00000013885.1,ENSG00000160679.8,CATG00000003129.1,CATG00000032796.1,CATG00000089212.1,ENSG00000163093.7,ENSG00000100211.6,CATG00000043706.1,ENSG00000272980.1,ENSG00000182612.6,CATG00000018531.1,ENSG00000120784.11,ENSG00000147592.4,ENSG00000183617.4,ENSG00000029725.12,ENSG00000134744.9,CATG00000076241.1,ENSG00000160323.14,ENSG00000182446.9,ENSG00000138346.10,CATG00000013144.1,ENSG00000161405.12,ENSG00000156097.8,CATG00000009186.1,CATG00000063721.1,ENSG00000137185.7,CATG00000052300.1,CATG00000083581.1,ENSG00000273045.1,CATG00000116795.1,ENSG00000177548.8,ENSG00000151466.7,ENSG00000109775.6,ENSG00000164181.9,ENSG00000175164.9,CATG00000076772.1,ENSG00000048544.5,ENSG00000124942.9,ENSG00000227848.1,ENSG00000111676.10,ENSG00000205084.6,ENSG00000173915.8,CATG00000060467.1,ENSG00000136010.9,ENSG00000160213.5,ENSG00000135423.8,CATG00000049912.1,ENSG00000212127.5,ENSG00000158411.6,CATG00000055348.1,CATG00000063720.1,ENSG00000121552.3,CATG00000089013.1,ENSG00000251544.1,ENSG00000238717.1,ENSG00000243609.1,ENSG00000130347.8,ENSG00000110921.7,CATG00000092298.1,ENSG00000155545.15,ENSG00000118181.6,CATG00000093279.1,CATG00000058706.1,ENSG00000083807.5,ENSG00000256018.1,CATG00000083320.1,ENSG00000260442.1,ENSG00000268496.1,ENSG00000197062.7,ENSG00000110881.7,CATG00000036945.1,CATG00000102161.1,ENSG00000066739.7,ENSG00000134444.9,CATG00000007437.1,ENSG00000213561.4,CATG00000083373.1,CATG00000040547.1,ENSG00000092020.6,ENSG00000180573.8,ENSG00000260342.2,ENSG00000226688.2,CATG00000095941.1,CATG00000040549.1,ENSG00000260482.1,ENSG00000157106.12,ENSG00000113719.11,ENSG00000034713.3,ENSG00000142528.11,ENSG00000139323.9,CATG00000092624.1,ENSG00000248751.2,ENSG00000160305.13,ENSG00000138398.11,ENSG00000137509.6,ENSG00000110076.14,ENSG00000105053.6,ENSG00000236457.1,CATG00000056322.1,ENSG00000241778.1,ENSG00000131051.16,CATG00000016431.1,ENSG00000180992.5,ENSG00000244509.3,CATG00000083347.1,ENSG00000262944.1,ENSG00000187187.9,ENSG00000237037.5,ENSG00000168268.6,ENSG00000139190.12,ENSG00000204815.4,CATG00000029199.1,ENSG00000135094.6,ENSG00000118961.10,ENSG00000164308.12,ENSG00000207009.1,ENSG00000251279.1,CATG00000091763.1,ENSG00000074319.8,ENSG00000212493.1,CATG00000031413.1,ENSG00000154642.6,ENSG00000108666.5,ENSG00000149380.7,ENSG00000105982.12,ENSG00000168116.9,ENSG00000248049.2,ENSG00000102921.3,CATG00000054680.1,CATG00000034241.1,ENSG00000168461.8,ENSG00000151470.8,CATG00000006850.1,ENSG00000112210.7,ENSG00000236779.1,ENSG00000144655.10,ENSG00000167595.10,ENSG00000261664.1,ENSG00000215032.2,ENSG00000232098.2,CATG00000116089.1,ENSG00000069493.10,CATG00000032004.1,CATG00000025274.1,ENSG00000215458.4,ENSG00000132950.14,ENSG00000197535.10,CATG00000033683.1,CATG00000039292.1,CATG00000096583.1,ENSG00000234289.4,ENSG00000180263.9,ENSG00000100401.15,ENSG00000162817.6,ENSG00000109771.11,ENSG00000100997.14,CATG00000008888.1,ENSG00000155542.7,ENSG00000256594.3,ENSG00000244513.2,CATG00000092458.1,ENSG00000255741.1,ENSG00000160214.8,CATG00000072709.1,CATG00000083294.1,ENSG00000188869.8,ENSG00000100376.7,ENSG00000186468.8,ENSG00000204130.8,ENSG00000013297.6,ENSG00000238923.1,ENSG00000143457.6,ENSG00000148291.5,ENSG00000269293.2,ENSG00000198626.11,ENSG00000198874.8,CATG00000029208.1,ENSG00000135439.7,ENSG00000124783.8,ENSG00000111331.8,ENSG00000055950.12,ENSG00000141756.14,ENSG00000178665.10,ENSG00000160208.11,ENSG00000215771.2,ENSG00000255737.2,ENSG00000197798.4,ENSG00000099999.10,CATG00000070588.1,ENSG00000235109.3,ENSG00000241535.1,ENSG00000103489.7,ENSG00000086232.8,CATG00000050644.1,CATG00000084696.1,ENSG00000205038.7,ENSG00000226696.1,ENSG00000267475.1,ENSG00000148290.5,CATG00000054008.1,CATG00000083864.1,ENSG00000168032.4,ENSG00000087258.9,ENSG00000174796.8,ENSG00000111674.4,ENSG00000010165.15,ENSG00000163378.9,ENSG00000130775.11,ENSG00000174989.8,ENSG00000207547.1,ENSG00000114904.8,ENSG00000122417.11,ENSG00000167522.10,ENSG00000269473.1,ENSG00000260352.1,ENSG00000214826.4,ENSG00000150455.9,ENSG00000224794.1,ENSG00000111348.4,ENSG00000267552.2,ENSG00000136146.10,CATG00000087888.1,ENSG00000227070.1,ENSG00000090920.9,ENSG00000163743.9,CATG00000105234.1,ENSG00000154479.8,CATG00000042680.1,ENSG00000220875.1,ENSG00000146192.10,ENSG00000187987.5,ENSG00000134463.10,ENSG00000233393.1,CATG00000054683.1,ENSG00000100321.10,ENSG00000237686.2,ENSG00000163032.7,CATG00000068468.1,CATG00000057739.1,ENSG00000198604.6,ENSG00000249773.3,ENSG00000114742.9,ENSG00000189308.6,ENSG00000134202.6,ENSG00000113716.8,CATG00000059846.1,ENSG00000189171.9,ENSG00000170903.6,CATG00000062263.1,ENSG00000143437.16,ENSG00000169967.12,CATG00000028654.1,CATG00000072466.1,ENSG00000253797.2,ENSG00000213221.4,ENSG00000141698.12,ENSG00000134086.7,ENSG00000196421.3,ENSG00000251836.1,CATG00000007813.1,ENSG00000025293.11,ENSG00000261067.2,ENSG00000186162.6,CATG00000088075.1,CATG00000043708.1,ENSG00000213066.7,ENSG00000100744.10,ENSG00000151176.3,CATG00000049909.1,ENSG00000124713.5,CATG00000094961.1,ENSG00000256537.1,ENSG00000267002.1,CATG00000116290.1,CATG00000071589.1,CATG00000040240.1,CATG00000039616.1,ENSG00000010327.6,ENSG00000111540.11,CATG00000053836.1,CATG00000058631.1,ENSG00000152818.14,CATG00000116607.1,ENSG00000100206.5,ENSG00000165434.6,ENSG00000135446.12,ENSG00000222057.1,CATG00000080544.1,ENSG00000125991.14,CATG00000062783.1,ENSG00000146535.9,ENSG00000231607.4,ENSG00000168067.7,CATG00000012146.1,ENSG00000247081.3,ENSG00000186638.11,ENSG00000165807.3,ENSG00000258826.1,ENSG00000231784.4,CATG00000087870.1,ENSG00000174652.13,CATG00000016415.1,CATG00000107372.1,ENSG00000260405.1,ENSG00000197345.8,ENSG00000198625.8,ENSG00000178449.4,ENSG00000128000.11,CATG00000082068.1,ENSG00000111639.3,ENSG00000264402.1,CATG00000031412.1,CATG00000096081.1,ENSG00000075914.8,CATG00000095985.1,ENSG00000100591.3,ENSG00000121390.13,ENSG00000177106.10,ENSG00000178093.12,CATG00000000691.1,ENSG00000173809.11,CATG00000028655.1,CATG00000044535.1,ENSG00000235513.1,ENSG00000100266.13,ENSG00000163812.9,CATG00000087920.1,ENSG00000106290.10,CATG00000027238.1,ENSG00000260017.1,CATG00000087873.1,CATG00000072349.1,ENSG00000101162.3,ENSG00000188725.3,ENSG00000166839.12,CATG00000058244.1,CATG00000084710.1,CATG00000000523.1,CATG00000038863.1,ENSG00000239985.2,ENSG00000162607.8,ENSG00000258674.5,ENSG00000184058.8,ENSG00000179344.12,ENSG00000128604.14,ENSG00000231365.1,ENSG00000170191.4,ENSG00000196366.1,ENSG00000183773.11,ENSG00000129197.10,CATG00000082073.1,CATG00000118425.1,ENSG00000139351.10,ENSG00000249240.2,ENSG00000207032.1,CATG00000020586.1,ENSG00000258790.1,ENSG00000151148.9,ENSG00000055957.6,ENSG00000154548.8,ENSG00000108946.10,ENSG00000134398.8,CATG00000087927.1,CATG00000032547.1,ENSG00000068976.9,ENSG00000226632.1,CATG00000095986.1,CATG00000092473.1,ENSG00000104529.13,ENSG00000111801.11,ENSG00000130939.14,ENSG00000113272.9,ENSG00000077935.12,ENSG00000026103.15,ENSG00000229893.1,ENSG00000088053.7,ENSG00000111678.6,ENSG00000114902.9,ENSG00000112200.12,ENSG00000197409.6,ENSG00000267261.1,ENSG00000228274.3,ENSG00000137880.4,CATG00000061088.1,ENSG00000272572.1,ENSG00000116701.10,ENSG00000196700.3,ENSG00000106305.5,ENSG00000166024.9,ENSG00000148384.11,ENSG00000187862.7,ENSG00000058056.4,ENSG00000134013.11,ENSG00000137975.7,ENSG00000132702.8,ENSG00000149499.7,ENSG00000134333.9,ENSG00000243696.4,ENSG00000037897.12,ENSG00000119673.10,ENSG00000160194.13,CATG00000090872.1,ENSG00000160360.7,ENSG00000246250.2,ENSG00000096654.11,ENSG00000186166.4,ENSG00000176890.11,ENSG00000119669.3,ENSG00000176749.4,ENSG00000218418.2,ENSG00000213702.2,ENSG00000198039.7,ENSG00000116120.8,ENSG00000152926.10,ENSG00000196199.9,ENSG00000121897.9,ENSG00000177034.10,ENSG00000140092.10,ENSG00000269106.1,ENSG00000123427.11,ENSG00000196396.5,CATG00000017071.1,ENSG00000186010.14,ENSG00000178502.5,ENSG00000132763.10,ENSG00000162614.14,ENSG00000013810.14,ENSG00000143149.8,ENSG00000185414.15,ENSG00000104055.10,CATG00000059950.1,ENSG00000268583.1,ENSG00000250565.2,ENSG00000246211.2,CATG00000044534.1,ENSG00000197586.8,CATG00000076979.1,ENSG00000261723.1,ENSG00000239039.1,ENSG00000134551.8,ENSG00000177465.4,CATG00000027401.1,CATG00000086067.1,ENSG00000184348.2,CATG00000029009.1,ENSG00000131473.12,CATG00000058647.1,ENSG00000272030.1,ENSG00000184949.11,ENSG00000138674.12,CATG00000083880.1,ENSG00000152213.3,ENSG00000258882.1,ENSG00000166529.10,ENSG00000144182.12,ENSG00000254838.4,CATG00000033678.1,ENSG00000269038.1,ENSG00000188385.7,ENSG00000126464.9,ENSG00000135316.13,ENSG00000123179.9,CATG00000107293.1,CATG00000083335.1,ENSG00000160294.6,CATG00000011135.1,ENSG00000171574.13,CATG00000018273.1,CATG00000058653.1,ENSG00000036448.5,ENSG00000197632.4,ENSG00000204296.7,CATG00000041536.1,ENSG00000264968.1,CATG00000027047.1,ENSG00000251357.4,CATG00000009138.1,ENSG00000182057.4,ENSG00000259075.2,CATG00000018522.1,ENSG00000246366.2,ENSG00000143756.7,CATG00000041958.1,CATG00000091079.1,ENSG00000016864.12,CATG00000056217.1,CATG00000036575.1,ENSG00000104299.10,ENSG00000111669.10,ENSG00000257594.2,ENSG00000138463.8,CATG00000014801.1,ENSG00000177096.4,ENSG00000133895.10,ENSG00000178952.4,ENSG00000139973.11,ENSG00000203875.6,ENSG00000248734.2,ENSG00000132199.14,ENSG00000160818.12,ENSG00000219392.1,CATG00000036891.1,ENSG00000187664.8,ENSG00000050405.9,ENSG00000135407.6,CATG00000076032.1,ENSG00000255121.2,ENSG00000168066.16,CATG00000017626.1,CATG00000050645.1,ENSG00000154743.13,ENSG00000198496.6,ENSG00000065457.6,ENSG00000111679.12,ENSG00000143147.10,CATG00000076106.1,ENSG00000068831.14,ENSG00000203780.6,CATG00000023038.1,CATG00000115482.1,ENSG00000225084.1,ENSG00000197147.8,ENSG00000215424.5,ENSG00000132436.7,ENSG00000168488.14,CATG00000028169.1,CATG00000064773.1,CATG00000028998.1,CATG00000075926.1,ENSG00000138185.12,CATG00000033720.1,CATG00000048331.1,CATG00000014975.1,ENSG00000259116.1,ENSG00000125434.6,ENSG00000250543.1,ENSG00000107949.12,ENSG00000112599.8,ENSG00000125753.9,ENSG00000269534.1,CATG00000002515.1,ENSG00000216977.1,ENSG00000166847.5,CATG00000082592.1,ENSG00000131143.4,CATG00000052299.1,CATG00000087881.1,ENSG00000146109.3,ENSG00000162267.8,ENSG00000173226.12,ENSG00000207757.1,CATG00000064350.1,ENSG00000249471.3,CATG00000023039.1,ENSG00000104524.9,ENSG00000176046.7,CATG00000035610.1,ENSG00000138821.8,ENSG00000138131.3,ENSG00000239789.1,ENSG00000148297.11,ENSG00000160193.7,CATG00000096138.1,ENSG00000248161.1,ENSG00000228150.1,CATG00000040238.1,CATG00000054105.1,ENSG00000019995.6,ENSG00000269296.1,ENSG00000169418.9,ENSG00000096746.13,ENSG00000237476.1,ENSG00000122912.10,ENSG00000204792.2,ENSG00000228432.1,ENSG00000207217.1,ENSG00000175215.5,ENSG00000242247.6,ENSG00000231028.4,ENSG00000188629.7,ENSG00000152465.13,CATG00000058746.1,ENSG00000100890.11,ENSG00000138399.13,ENSG00000186326.3,ENSG00000124587.9,ENSG00000112208.10,ENSG00000157227.8,ENSG00000163380.11,CATG00000058760.1,CATG00000118424.1,ENSG00000105928.9,ENSG00000196526.6,ENSG00000127952.12,CATG00000084711.1,ENSG00000196374.5,CATG00000059952.1,ENSG00000143164.11,ENSG00000101004.10,ENSG00000176124.7,ENSG00000170382.7,ENSG00000254061.1,CATG00000008887.1,ENSG00000100197.16,CATG00000056258.1,CATG00000083332.1,ENSG00000164296.6,ENSG00000153406.9,ENSG00000187097.8,CATG00000014857.1,ENSG00000132300.14,ENSG00000198182.8,ENSG00000225526.4,ENSG00000070366.9,ENSG00000104388.10,ENSG00000176953.6,CATG00000001031.1,ENSG00000143418.15,CATG00000028719.1,ENSG00000115548.12,ENSG00000165006.9,CATG00000010180.1,ENSG00000136143.9,ENSG00000173786.12,CATG00000002781.1,ENSG00000133056.9,ENSG00000174527.5,ENSG00000146278.10,ENSG00000100994.7,ENSG00000112742.5,ENSG00000166508.13,ENSG00000239713.3,ENSG00000136048.9,ENSG00000131148.4,CATG00000101363.1,CATG00000022755.1,CATG00000076031.1,ENSG00000160185.9,ENSG00000198843.8,ENSG00000231887.2,ENSG00000126453.5,ENSG00000033178.8,CATG00000087892.1,CATG00000000034.1,ENSG00000186352.4,ENSG00000117448.9,ENSG00000188846.9,ENSG00000197146.2,ENSG00000187796.9,ENSG00000241839.5,ENSG00000197563.5,ENSG00000188603.12,ENSG00000107816.13,ENSG00000201967.1,ENSG00000180353.6,CATG00000092464.1,ENSG00000207789.1,ENSG00000173193.9,ENSG00000100395.10,ENSG00000160299.12,ENSG00000104522.11,CATG00000028653.1,ENSG00000272368.1,ENSG00000217646.1,ENSG00000196110.3,ENSG00000160307.5,ENSG00000022556.11,ENSG00000245614.2,ENSG00000235010.1,ENSG00000177030.12,ENSG00000168936.6,ENSG00000197723.3,ENSG00000188690.8,ENSG00000154175.12,ENSG00000221947.3,ENSG00000185130.4,ENSG00000198870.6,ENSG00000147654.10,ENSG00000235077.1,ENSG00000163938.12,ENSG00000267629.2,ENSG00000124557.8,ENSG00000184988.4,CATG00000009194.1,ENSG00000189144.9,ENSG00000087076.4,CATG00000040546.1,ENSG00000263809.1,CATG00000118048.1,ENSG00000100196.6,ENSG00000106049.4,ENSG00000196502.7,ENSG00000163382.7,ENSG00000270011.2,CATG00000087909.1,ENSG00000202103.1,ENSG00000245651.2,ENSG00000099953.5,ENSG00000125820.5,ENSG00000272278.1,ENSG00000269657.1,CATG00000010182.1,ENSG00000267319.1,ENSG00000242798.1,ENSG00000269069.1,CATG00000054531.1,ENSG00000250410.1,CATG00000087900.1,ENSG00000111012.5,ENSG00000165684.3,ENSG00000204789.3,CATG00000060742.1,ENSG00000111664.6,ENSG00000204666.3,ENSG00000159461.10,CATG00000062787.1,ENSG00000130684.9,ENSG00000103423.9,ENSG00000119711.8,ENSG00000183856.6,ENSG00000183648.5,ENSG00000141314.8,ENSG00000126461.10,CATG00000056141.1,ENSG00000108773.6,ENSG00000079819.12,ENSG00000148798.5,ENSG00000149016.11,ENSG00000188321.9,ENSG00000049167.9,ENSG00000244676.1,CATG00000031299.1,CATG00000021552.1,ENSG00000114354.8,CATG00000002516.1,ENSG00000236834.1,ENSG00000212102.1,CATG00000037781.1,ENSG00000136098.12,ENSG00000263171.1,ENSG00000163281.7,ENSG00000140451.8,ENSG00000272333.1,ENSG00000101489.14,ENSG00000088836.8,ENSG00000101166.11,CATG00000091080.1,ENSG00000055955.11,CATG00000116151.1,CATG00000057423.1,ENSG00000226314.3,ENSG00000123411.10,ENSG00000134419.11,ENSG00000261267.1,ENSG00000215158.5,CATG00000091077.1,CATG00000006517.1,ENSG00000146757.9,ENSG00000168405.10,ENSG00000237276.4,ENSG00000261766.1,ENSG00000099942.8,CATG00000010268.1,CATG00000099033.1,CATG00000039298.1,ENSG00000105486.9,ENSG00000129933.16,ENSG00000179886.4,CATG00000007372.1,ENSG00000151640.8,ENSG00000197914.2,ENSG00000239474.2,ENSG00000267120.3,CATG00000058649.1,CATG00000059216.1,CATG00000057419.1,ENSG00000176422.10,ENSG00000099985.3,ENSG00000149084.7,ENSG00000259242.2,ENSG00000168152.8,ENSG00000072818.7,ENSG00000118965.10,ENSG00000156076.5,ENSG00000233056.1,ENSG00000119729.6,ENSG00000243607.3,ENSG00000173626.5,ENSG00000231993.1,ENSG00000124549.10,ENSG00000234585.2,CATG00000086059.1,ENSG00000227123.1,ENSG00000138172.6,CATG00000069194.1,ENSG00000269321.1,ENSG00000267848.1,ENSG00000212452.1,ENSG00000174106.2,CATG00000021966.1,CATG00000067507.1,CATG00000056929.1,ENSG00000108953.12,CATG00000096585.1,ENSG00000151552.7,ENSG00000078177.9,CATG00000079996.1,ENSG00000119878.5,ENSG00000169087.6,ENSG00000174945.9,ENSG00000089127.8,ENSG00000161265.10,ENSG00000095015.5,ENSG00000064419.9,ENSG00000130348.7,ENSG00000242553.1,CATG00000116608.1,ENSG00000114744.4,ENSG00000149150.4,ENSG00000203883.5,CATG00000083393.1,ENSG00000235376.5,CATG00000090123.1,CATG00000033387.1,ENSG00000156587.11,CATG00000002504.1,ENSG00000140030.4,ENSG00000259899.1,CATG00000057045.1,CATG00000046358.1,ENSG00000230064.1,CATG00000056218.1,CATG00000060946.1,ENSG00000106610.10,ENSG00000244005.8,ENSG00000137161.12,ENSG00000144362.7,ENSG00000271853.1,ENSG00000132406.7,ENSG00000213625.4,CATG00000054535.1,CATG00000090870.1,ENSG00000012048.15,CATG00000084695.1,ENSG00000149089.8,ENSG00000250067.7,CATG00000055118.1,ENSG00000143753.8,ENSG00000146085.7,ENSG00000230364.1,ENSG00000173976.11,CATG00000076977.1,ENSG00000218766.1,ENSG00000168026.12,ENSG00000187860.6,ENSG00000224238.2,ENSG00000184650.5,ENSG00000103353.11,ENSG00000256006.1,ENSG00000116641.11,ENSG00000121289.13,CATG00000063812.1,ENSG00000273080.1,ENSG00000259332.2,ENSG00000173930.8,CATG00000020718.1,ENSG00000227712.1,CATG00000069206.1,ENSG00000182578.9,ENSG00000109163.6,ENSG00000125731.8,ENSG00000161016.11,CATG00000084803.1,ENSG00000163810.7,ENSG00000249650.1,ENSG00000021488.8,ENSG00000231357.1,ENSG00000163320.6,ENSG00000229598.1,ENSG00000173088.8,ENSG00000155465.14,ENSG00000271875.1,ENSG00000188649.7,ENSG00000100593.13,CATG00000116773.1,ENSG00000229097.1,ENSG00000069275.12,ENSG00000059573.4,ENSG00000121895.7,ENSG00000114784.3,ENSG00000196747.3,ENSG00000089486.12,ENSG00000132185.12,ENSG00000100441.5,CATG00000088022.1,CATG00000075516.1,ENSG00000113318.9,ENSG00000144895.7,CATG00000043410.1,ENSG00000175877.3,ENSG00000164307.8,ENSG00000227401.1,ENSG00000236773.1,CATG00000062782.1,ENSG00000224680.4,ENSG00000110435.7,ENSG00000144827.4,ENSG00000010626.10,ENSG00000106077.14,ENSG00000267265.1,ENSG00000186862.13,ENSG00000188987.2,ENSG00000250264.1,ENSG00000255062.1,ENSG00000112877.6,ENSG00000115718.13,ENSG00000146701.7,ENSG00000116698.16,ENSG00000209482.1,ENSG00000171222.6,ENSG00000230836.1,ENSG00000111667.9,ENSG00000186684.8,ENSG00000157538.9,ENSG00000167588.8,ENSG00000108671.5,ENSG00000271711.1,ENSG00000120658.8,ENSG00000137216.14,ENSG00000188554.9,ENSG00000135951.10,ENSG00000257298.1,ENSG00000108187.11,ENSG00000196381.6,ENSG00000148835.9,ENSG00000171817.12,ENSG00000166140.13,CATG00000004979.1,ENSG00000240694.4,ENSG00000176236.4,ENSG00000233822.3,ENSG00000228784.3,ENSG00000135966.8,ENSG00000185674.5,CATG00000022775.1,ENSG00000178188.10,ENSG00000172728.11,ENSG00000089775.7,ENSG00000256588.1,CATG00000038017.1,ENSG00000264455.1,CATG00000103581.1,CATG00000092465.1,ENSG00000213742.2,ENSG00000187534.5,ENSG00000042062.7,CATG00000037782.1,ENSG00000122304.6,ENSG00000048545.9,ENSG00000137700.12,ENSG00000225969.1,ENSG00000152578.8,ENSG00000237493.3,ENSG00000227598.1,ENSG00000054983.12,ENSG00000188825.9,CATG00000087883.1,ENSG00000132313.10,ENSG00000105289.10,ENSG00000208036.1,ENSG00000086061.11,ENSG00000237410.1,CATG00000083387.1,ENSG00000116337.11,CATG00000083353.1,ENSG00000229207.1,CATG00000009339.1,CATG00000039301.1,ENSG00000240667.1,ENSG00000167491.13,ENSG00000229021.2,ENSG00000213859.3,ENSG00000177042.10,CATG00000017720.1,CATG00000039203.1,ENSG00000250508.1,CATG00000054684.1,ENSG00000259343.1,CATG00000078284.1,ENSG00000120675.4,ENSG00000134775.11,ENSG00000164976.8,CATG00000087853.1,ENSG00000261183.1,ENSG00000270083.1,ENSG00000205129.4,ENSG00000125124.7,ENSG00000125954.8,CATG00000040980.1,ENSG00000213965.3,ENSG00000269091.1,ENSG00000213658.6,ENSG00000222686.1,ENSG00000173614.9,ENSG00000112763.11,ENSG00000103415.7,ENSG00000065361.10,CATG00000018539.1,ENSG00000163939.14,ENSG00000205155.3,CATG00000012270.1,ENSG00000164978.13,ENSG00000140057.4,ENSG00000153814.7,ENSG00000031691.6,ENSG00000166800.5,ENSG00000104129.5,ENSG00000230359.3,ENSG00000197442.8,CATG00000038859.1,CATG00000031446.1,ENSG00000223797.1,ENSG00000253710.1,ENSG00000185811.12,ENSG00000241549.4,ENSG00000105248.11,ENSG00000184619.3,ENSG00000108830.7,CATG00000016424.1,ENSG00000100316.11,ENSG00000221160.1,ENSG00000198369.5,ENSG00000197728.5,CATG00000063770.1,ENSG00000236682.1,CATG00000011128.1,ENSG00000143387.8,CATG00000093292.1,ENSG00000162746.10,ENSG00000243305.1,CATG00000042679.1,ENSG00000182670.9,ENSG00000146729.5,ENSG00000189143.8,ENSG00000148248.9,ENSG00000186517.9,ENSG00000152601.13,ENSG00000240970.1,ENSG00000055483.15,ENSG00000197363.5,ENSG00000175105.5,ENSG00000105483.12,ENSG00000232040.2,CATG00000077419.1,ENSG00000112486.10,ENSG00000222987.1,CATG00000060943.1,CATG00000108269.1,ENSG00000133106.10,ENSG00000137338.4,ENSG00000229357.1,CATG00000036572.1,CATG00000039204.1,ENSG00000159495.7,ENSG00000252391.1,ENSG00000145088.4,ENSG00000099992.11,ENSG00000198558.2,ENSG00000110063.4,ENSG00000160961.7,ENSG00000204650.9,ENSG00000179750.11,CATG00000080325.1,ENSG00000146281.5,ENSG00000197912.9,ENSG00000188186.6,ENSG00000267039.1,ENSG00000223534.1,ENSG00000083812.7,CATG00000012087.1,CATG00000018528.1,ENSG00000131944.5,ENSG00000123297.12,CATG00000035171.1</t>
  </si>
  <si>
    <t>22286170,24094242,pha003094,pha003091,21062987</t>
  </si>
  <si>
    <t>Leukocyte Counts,Serum alkaline phosphatase levels,Lymphocyte counts,Leukemia(T-cell recognition in patients)</t>
  </si>
  <si>
    <t>DOID:1247</t>
  </si>
  <si>
    <t>blood coagulation disease</t>
  </si>
  <si>
    <t>rs2066865,rs4468641,rs3812036,rs2878304,rs12597511,rs6565201,rs6046,rs12462157,rs112944884,rs16860992,rs1624230,rs55793647,rs11752195,rs34699226,rs56376528,rs4889604,rs10922162,rs3859092,rs1794003,rs613423,rs7708314,rs3211770,rs1410996,rs643434,rs8060857,rs4918798,rs1624569,rs72738652,rs17549818,rs6679189,rs2025445,rs493833,rs28419182,rs2860838,rs35446233,rs556694,rs776906,rs11649653,rs10838619,rs34617130,rs473950,rs11039538,rs676996,rs1656925,rs57960694,rs4889630,rs11905081,rs932809,rs698859,rs547643,rs1968753,rs749671,rs12659266,rs80119232,rs78431362,rs6688272,rs60002789,rs3740367,rs635634,rs8176725,rs6938914,rs79460475,rs510335,rs57690120,rs7111517,rs476410,rs1458202,rs10922104,rs1415216,rs10922177,rs28372932,rs9313754,rs8056505,rs6670848,rs59735493,rs9319587,rs8176737,rs4506602,rs78144779,rs74533239,rs111641740,rs4253407,rs11150596,rs12077639,rs1934969,rs2281890,rs7204459,rs77622037,rs1870292,rs7537449,rs118049509,rs1759007,rs17790434,rs512770,rs5030047,rs163199,rs117012446,rs574347,rs114884957,rs7523013,rs11645241,rs3766126,rs115583081,rs11641321,rs1332663,rs7706612,rs10068127,rs1341164,rs8176741,rs7516246,rs72738645,rs2476325,rs114620055,rs677355,rs488703,rs10801558,rs7190997,rs2073827,rs7197770,rs10051765,rs7274866,rs28431211,rs117530387,rs7381103,rs79048371,rs114580526,rs10429911,rs2011491,rs3737111,rs687289,rs9332214,rs34533956,rs9882598,rs12931046,rs9923231,rs7554890,rs115345149,rs55979739,rs4075958,rs11572080,rs1963605,rs10922109,rs3806688,rs3024371,rs5030027,rs518149,rs3087443,rs12448321,rs8110002,rs35716097,rs2146751,rs10922188,rs2289252,rs10056655,rs12444713,rs7745910,rs77255857,rs2735393,rs2544809,rs77582920,rs4346218,rs4752893,rs2305884,rs3753395,rs8176690,rs8176730,rs2545794,rs17317888,rs12734390,rs16860974,rs73526635,rs73524556,rs111575354,rs116942706,rs77439863,rs574311,rs4597342,rs72799330,rs114568171,rs10754216,rs550057,rs75112989,rs10754219,rs8176751,rs8176632,rs749767,rs79678941,rs17882368,rs12755054,rs2630766,rs644234,rs17876031,rs2026160,rs11642862,rs4343858,rs12443627,rs7466962,rs6556317,rs55667375,rs10754209,rs335466,rs74893744,rs74883200,rs7269138,rs7546940,rs6427197,rs9332119,rs2282686,rs3748557,rs11574631,rs955927,rs676457,rs1555474,rs7513826,rs6843711,rs2378115,rs9673428,rs17878627,rs17402334,rs266760,rs114380947,rs465670,rs61819073,rs113443899,rs4357365,rs7539642,rs76696647,rs79048399,rs4607998,rs14235,rs11949767,rs6673184,rs114155977,rs1656918,rs77437249,rs12067736,rs569557,rs1759009,rs1042194,rs74152315,rs970740,rs9411370,rs67264578,rs28371676,rs73905041,rs1750311,rs3024370,rs12761315,rs12777852,rs57526361,rs78315399,rs10866705,rs5985,rs4976682,rs13153019,rs1759006,rs41291560,rs549331,rs12042442,rs1934963,rs11839532,rs116067538,rs80104560,rs28421305,rs11038993,rs1046276,rs10871454,rs80055790,rs1648697,rs77660655,rs521720,rs74152314,rs1587325,rs337374,rs12445568,rs2545796,rs9332127,rs2213868,rs2731664,rs79343853,rs575259,rs116937944,rs7204278,rs35629860,rs4918795,rs8046391,rs17110194,rs11039520,rs4388808,rs7327099,rs561241,rs11188035,rs6428385,rs112113370,rs3024317,rs4253308,rs11187969,rs55875685,rs118032099,rs16841220,rs79514865,rs10465586,rs75179845,rs11572082,rs6485702,rs7447593,rs2336237,rs4976695,rs559723,rs117892006,rs5030039,rs75231191,rs4976681,rs73530203,rs11754589,rs4889526,rs117310366,rs7540032,rs28726329,rs7948129,rs35582636,rs6695300,rs6687813,rs1566729,rs1329428,rs6060245,rs8176671,rs36084004,rs1033863,rs7625980,rs112174053,rs6692162,rs493246,rs1575934,rs79429965,rs7919273,rs10801533,rs10922184,rs75537616,rs8176630,rs115229322,rs517414,rs2279823,rs7947811,rs6556309,rs7724386,rs7108770,rs12569873,rs11244079,rs10801593,rs478253,rs79368019,rs11595478,rs7470777,rs3733875,rs488775,rs77948462,rs10801599,rs1648712,rs335426,rs9332230,rs41304071,rs9411474,rs9938088,rs17443251,rs61167585,rs2073825,rs335452,rs76731119,rs1656911,rs3024383,rs7193943,rs114948279,rs2630762,rs75256778,rs116496761,rs12092294,rs77008973,rs12449089,rs114628972,rs8176728,rs56656810,rs12026252,rs9549347,rs10901252,rs17791016,rs61819117,rs474671,rs11907438,rs4915313,rs4594268,rs451643,rs61819119,rs112889338,rs568203,rs10871453,rs1412632,rs266724,rs7849280,rs6682179,rs1411702,rs79704832,rs56392848,rs114204311,rs8176668,rs3789692,rs76905088,rs7120737,rs10801560,rs1593,rs7047076,rs4915148,rs4889606,rs10838610,rs11150616,rs1128287,rs56400038,rs1065027,rs17310467,rs6677082,rs118063089,rs1046205,rs78133057,rs6677288,rs75648520,rs4915156,rs117369047,rs12460173,rs7273734,rs59341218,rs1052352,rs2731672,rs28371675,rs867186,rs11949401,rs17092215,rs6556313,rs9869244,rs9332666,rs117286419,rs72799341,rs641943,rs9332105,rs474810,rs72818642,rs505922,rs2288004,rs17110192,rs4889537,rs1875696,rs28371682,rs7076810,rs117580465,rs41440449,rs77443196,rs2731677,rs3088050,rs4253417,rs58726213,rs8176634,rs112906665,rs4889599,rs11188154,rs9604022,rs507666,rs8176693,rs59745661,rs2860905,rs9933843,rs6579210,rs6009,rs1057910,rs6901377,rs3856930,rs77864579,rs9411364,rs4253303,rs12571878,rs75771163,rs1978487,rs6677089,rs117019969,rs2480952,rs2420372,rs11038866,rs3205136,rs76690125,rs3024304,rs1964645,rs13333418,rs2304455,rs3917777,rs114883406,rs889548,rs11738681,rs1836860,rs115478735,rs4976646,rs117389812,rs72625027,rs10754213,rs3733159,rs74543591,rs514659,rs5029969,rs76690432,rs13338129,rs2251102,rs116865070,rs2047812,rs537895,rs266723,rs1934965,rs8176682,rs61819088,rs551397,rs9427922,rs7195915,rs698078,rs6597616,rs964617,rs55734215,rs57804402,rs4253305,rs76405247,rs45489701,rs7914753,rs2070852,rs857027,rs11809963,rs10509680,rs2731662,rs4889620,rs11574639,rs35630910,rs12924903,rs1656922,rs112234000,rs4552122,rs78775993,rs547495,rs1412636,rs729482,rs7932354,rs28538572,rs77073917,rs6886255,rs9332129,rs1033799,rs9834,rs117441461,rs11150619,rs17549430,rs9325473,rs111954099,rs3917750,rs885107,rs10922144,rs11150599,rs113777932,rs1170881,rs11865830,rs55785724,rs34195517,rs10793962,rs928440,rs74505001,rs112841731,rs6120843,rs10801586,rs1170883,rs75287019,rs80273937,rs9332100,rs2253635,rs79668807,rs582094,rs857024,rs112274850,rs4628533,rs1127661,rs117681898,rs9427660,rs2774033,rs2151135,rs2302721,rs16840607,rs78834816,rs1208134,rs115489343,rs2292423,rs73903017,rs17092297,rs4253421,rs77467078,rs41310925,rs514708,rs73073578,rs651007,rs8192940,rs7528779,rs10737688,rs4976688,rs74527284,rs72799316,rs72736469,rs7197717,rs4915345,rs8046001,rs117079248,rs13448,rs80109502,rs2480946,rs7261167,rs8123978,rs115692158,rs1048196,rs17550411,rs645982,rs12186257,rs61696148,rs116872603,rs8118978,rs6565191,rs6702340,rs1648700,rs2073828,rs710446,rs61886802,rs5030873,rs56695111,rs8176740,rs1042445,rs1412640,rs62574564,rs74152343,rs13159114,rs2062632,rs77693339,rs4976691,rs5030032,rs7094920,rs117022790,rs6565217,rs2011077,rs1332660,rs6681381,rs76952885,rs10882562,rs2295753,rs8176717,rs6420094,rs11586343,rs9332227,rs4976643,rs114249968,rs112141160,rs6656858,rs8176743,rs56235845,rs117175520,rs13332545,rs5030072,rs74963911,rs79111511,rs11572093,rs114449950,rs10801580,rs114328711,rs12407108,rs73329627,rs11574630,rs75909138,rs857018,rs2480950,rs1656916,rs13317089,rs75573858,rs56289894,rs8176745,rs28728333,rs179809,rs1412634,rs9332116,rs28932178,rs114923952,rs625593,rs116552240,rs7118404,rs4077810,rs2630765,rs28715668,rs13292932,rs762635,rs75535620,rs9411464,rs7514071,rs9332245,rs7196256,rs77294182,rs9328546,rs12677,rs116921552,rs6663209,rs79599745,rs3762271,rs12408496,rs61819115,rs6060244,rs12806687,rs113423093,rs6875461,rs10801587,rs2050190,rs9332220,rs77780632,rs17878382,rs10922108,rs75570849,rs4244139,rs600038,rs1633513,rs9427942,rs10922169,rs1549293,rs35675346,rs675201,rs117860689,rs7199949,rs4351748,rs9925964,rs28684504,rs80318951,rs35713203,rs5029970,rs72813180,rs79986650,rs73578925,rs1523435,rs2295700,rs4493054,rs12128631,rs80238657,rs35969813,rs4915378,rs2359661,rs10801538,rs1409654,rs61185452,rs2151133,rs500498,rs11748912,rs17111206,rs1018827,rs489829,rs10922181,rs2731674,rs28627016,rs17452671,rs116319414,rs5990,rs116128757,rs8050107,rs6556316,rs56111948,rs76863548,rs4918797,rs12570771,rs2869531,rs2303222,rs12462394,rs1648716,rs10732296,rs28607874,rs61886804,rs61819124,rs75645849,rs624601,rs11603850,rs7555070,rs8062719,rs4631,rs117566127,rs6565225,rs549446,rs1326837,rs28663357,rs34832871,rs4241822,rs17514309,rs4889538,rs4073745,rs28360557,rs1576340,rs114793671,rs4915337,rs116521612,rs8176732,rs12216891,rs2002577,rs28580074,rs8063565,rs732172,rs11668954,rs9332102,rs710448,rs10737686,rs10077929,rs2071426,rs5030074,rs1888991,rs12654812,rs4424335,rs6872201,rs9925025,rs8176702,rs2420371,rs114464473,rs117010056,rs6485690,rs7853989,rs31778,rs9332217,rs3093199,rs4976685,rs11668194,rs10801582,rs56314408,rs3917854,rs114706056,rs5030060,rs74391985,rs1934983,rs335433,rs4976645,rs4915308,rs80077744,rs7185007,rs4075959,rs5030062,rs579622,rs115898457,rs34480360,rs7098376,rs28395268,rs11905354,rs76828799,rs4527034,rs673578,rs5030058,rs77138363,rs545971,rs7113857,rs10449275,rs1538685,rs7514261,rs78415138,rs2901783,rs3751855,rs8176742,rs3844196,rs6427195,rs2359612,rs11572169,rs11150601,rs74748385,rs10754214,rs7719125,rs35835168,rs822363,rs7542397,rs76080756,rs4244284,rs35552264,rs72800847,rs492488,rs11572174,rs672316,rs115045814,rs2298903,rs61966411,rs630510,rs475419,rs58357937,rs3812999,rs57436966,rs117596880,rs8100394,rs1130857,rs166479,rs6427196,rs9926533,rs117895285,rs7555407,rs7036642,rs5029975,rs5029273,rs9938177,rs6060257,rs8176672,rs513101,rs7196726,rs10922147,rs1332662,rs857020,rs56363533,rs2295888,rs672928,rs58858790,rs10838611,rs8176747,rs56391383,rs74581188,rs2304452,rs1317826,rs897984,rs56083427,rs10063803,rs1469859,rs4889490,rs1622922,rs4986894,rs7518773,rs16841237,rs7535696,rs4686798,rs6862195,rs1926711,rs11244052,rs57190039,rs6556319,rs2228243,rs1934962,rs117765949,rs10754218,rs12659737,rs3753396,rs335467,rs579459,rs56810541,rs17549873,rs76895145,rs61819074,rs6872993,rs17549312,rs6690022,rs72816654,rs34246390,rs2873281,rs62574567,rs822366,rs3844195,rs1326832,rs1925969,rs8050588,rs2855475,rs881929,rs12116643,rs532436,rs7534353,rs8062731,rs943623,rs9938550,rs34832217,rs72732257,rs6565198,rs5030093,rs4915315,rs117070604,rs116525210,rs12660023,rs74152346,rs77346536,rs78637025,rs7129364,rs16861990,rs78150064,rs12028827,rs3812035,rs11244053,rs17549540,rs12125062,rs10509679,rs483743,rs4962115,rs71601343,rs6898107,rs4889603,rs7184567,rs56387334,rs59123177,rs12774901,rs12930657,rs2038552,rs649129,rs72736474,rs4889631,rs1648699,rs11150617,rs1934960,rs17878673,rs6039,rs62574565,rs6428375,rs75888794,rs2304595,rs117257510,rs28796027,rs77704415,rs1412633,rs114088598,rs9332188,rs12723250,rs75947339,rs4962116,rs17514634,rs335435,rs79497809,rs8052245,rs75338638,rs9332177,rs8176759,rs2066861,rs9332181,rs1759008,rs7873635,rs78704804,rs10665,rs2281891,rs2079287,rs1656914,rs9898,rs7725769,rs117983032,rs1621816,rs115847963,rs9936329,rs78391061,rs3740505,rs2287694,rs76541158,rs1042192,rs78077089,rs76805083,rs3766405,rs36208754,rs4074995,rs34174778,rs2281889,rs115168515,rs1403694,rs10922105,rs8176736,rs12443808,rs28461408,rs800292,rs1656910,rs76781168,rs6579208,rs2630767,rs12273290,rs41268617,rs8050330,rs3815801,rs11864839,rs1143682,rs60866116,rs11746443,rs714408,rs115061074,rs10484502,rs7203711,rs3893204,rs2545795,rs9332223,rs12554336,rs3891964,rs28362590,rs10922183,rs13175695,rs10494748,rs2168610,rs1458201,rs1759013,rs527210,rs2335013,rs79219523,rs3024318,rs4976680,rs79861341,rs1966265,rs674302,rs75841031,rs11908683,rs3024391,rs1870293,rs1538687,rs2175495,rs12772675,rs335420,rs12731209,rs73903009,rs10922187,rs449351,rs7206295,rs485798,rs75580602,rs3093253,rs6673293,rs5030044,rs3859093,rs8176715,rs67345186,rs56044736,rs11864054,rs17111205,rs75334064,rs17549360,rs9332238,rs11952102,rs56297224,rs1648713,rs1050274,rs2279822,rs12429191,rs10769205,rs11741640,rs7855713,rs12138336,rs113448632,rs9332175,rs10429910,rs7855255,rs72816638,rs11642466,rs1332664,rs17198985,rs116715413,rs6565194,rs8058578,rs9939417,rs688976,rs2185571,rs41310911,rs3024305,rs10801583,rs61819118,rs6003,rs1329427,rs17879992,rs79837139,rs4962040,rs4752926,rs2769071,rs76887530,rs663367,rs652242,rs41308365,rs11188044,rs1851664,rs3806689,rs351855,rs41291546,rs6028,rs551322,rs7192375,rs73903019,rs13190036,rs2306032,rs6060242,rs1611982,rs612169,rs4915309,rs549443,rs17524348,rs889555,rs5030028,rs741810,rs117572070,rs9319588,rs79722608,rs4131289,rs9332187,rs4752806,rs659104,rs491626,rs7187071,rs77151284,rs8176703,rs2298882,rs61819116,rs7499192,rs2336405,rs929868,rs2289442,rs6879874,rs17514662,rs76404770,rs117616040,rs57576577,rs3758580,rs6485696,rs67111717,rs4253425,rs2073823,rs11865499,rs9411473,rs8117847,rs266725,rs4752791,rs77809681,rs10801534,rs13337900,rs491455,rs78291071,rs116527435,rs3093193,rs4915311,rs11906318,rs4244141,rs4889649,rs12460795,rs1953064,rs494129,rs2878749,rs8048583,rs3764327,rs11908100,rs75282993,rs657152,rs7476,rs8176749,rs12105996,rs10801594,rs74753712,rs11244041,rs1801020,rs10782004,rs2689197,rs59820773,rs1052432,rs7531555,rs118070902,rs4915379,rs687621,rs11150610,rs117790382,rs73080140,rs74152313,rs7195945,rs6656448,rs67456613,rs12098606,rs4915304,rs1010570,rs7554757,rs62397231,rs12934418,rs582118,rs6000,rs116436087,rs67941743,rs11864806,rs6485686,rs6690730,rs59278974,rs555212,rs12772884,rs114946160,rs492450,rs61737525,rs112685218,rs7532068,rs6556312,rs4917641,rs1505,rs2270993,rs12572351,rs117942240,rs2239854,rs34114657,rs3747486,rs6485783,rs118161033,rs35610898,rs9411488,rs163203,rs116298615,rs581107,rs4253295,rs543968,rs8176727,rs385981,rs78609324,rs7294,rs7194347,rs2519093,rs1060506,rs72468006,rs75684697,rs474279,rs6885410,rs113661290,rs78924645,rs11594492,rs12128816,rs112655244,rs2304454,rs6050,rs1034162,rs4577218,rs9332108,rs77736715,rs4915318,rs5030023,rs116132553,rs11645367,rs114501661,rs7197475,rs74188363,rs13095338,rs1890013,rs9332101,rs10494751,rs11949435,rs1615413,rs60571756,rs76076565,rs544873,rs8176722,rs57431619,rs11811295,rs11789207,rs1648698,rs74150840,rs10922179,rs9332242,rs6877611,rs4889525,rs4639796,rs1648722,rs2274700,rs2731665,rs4086116,rs11150604,rs35805353,rs59140933,rs641959,rs1934968,rs116214947,rs6685259,rs12928081,rs579483,rs4246170,rs114662246,rs928439,rs61819121,rs1538684,rs11841838,rs7410943,rs6700180,rs750787,rs1416962,rs5996,rs13708,rs2302720,rs58081338,rs80059054,rs28360556,rs867755,rs3124752,rs73660468,rs4889614,rs1322181,rs742127,rs28496811,rs12783717,rs11642603,rs10037055,rs11640961,rs335432,rs4976689,rs6876677,rs72785520,rs10801596,rs3775303,rs500499,rs80330424,rs4752808,rs5029999,rs7204632,rs12402808,rs117563507,rs750952,rs7522084,rs1170882,rs1137827,rs74483355,rs6428387,rs12716979,rs10737687,rs4304697,rs17110236,rs8113181,rs4962039,rs8192949,rs7467847,rs79611756,rs7410845,rs117671702,rs1549299,rs75500538,rs613534,rs7085563,rs11861251,rs10485508,rs2108622,rs1057911,rs10747210,rs34650634,rs115059887,rs1819267,rs12462273,rs9332184,rs12923297,rs4889651,rs335434,rs75399062,rs28563911,rs10801561,rs8046707,rs1627765,rs3024319,rs2284664,rs3764323,rs17111161,rs1363405,rs10838805,rs11753672,rs12460665,rs1974708,rs55742763,rs7088784,rs79442611,rs74820344,rs494242,rs1511802,rs1576877,rs1329429,rs762636,rs4915559,rs9332228,rs534298,rs62057232,rs11642733,rs112190455,rs3756009,rs117479237,rs10769204,rs554833,rs4447446,rs62574563,rs2230429,rs4253403,rs7205790,rs9504770,rs626035,rs4244285,rs2546095,rs4915406,rs116891819,rs10982156,rs8176746,rs4752897,rs6420095,rs17839568,rs1934966,rs905475,rs5997,rs9332128,rs66707192,rs12554595,rs10838601,rs117150858,rs12683493,rs2288005,rs4459557,rs1971579,rs1833249,rs7191761,rs115399032,rs7713145,rs10882476,rs117755215,rs17514704,rs7203999,rs4962111,rs2304456,rs6120844,rs12763201,rs35468353,rs3789691,rs566183,rs2305880,rs1571964,rs12716981,rs114538541,rs4253297,rs1538686,rs76507298,rs74152344,rs7025839,rs11188153,rs9549669,rs17885052,rs6579211,rs115543655,rs1856908,rs2032915,rs4917623,rs3733874,rs5030009,rs59132516,rs4976647,rs11646082,rs12920259,rs6880798,rs3136516,rs11859274,rs1851665,rs10901253,rs1106398,rs12926237,rs76359228,rs1656917,rs638756,rs776905,rs9332198,rs7520503,rs4253320,rs10838596,rs75075646,rs79325828,rs883576,rs7500719,rs13192814,rs4363269,rs6669113,rs33921462,rs8119827,rs3741410,rs79455465,rs2303223,rs10801588,rs6042,rs28371677,rs12778026,rs117139785,rs17452714,rs11865038,rs11572101,rs17550014,rs17110288,rs117434964,rs10509681,rs6950,rs9427662,rs67128646,rs11076,rs17549582,rs12134960,rs72625026,rs78635902,rs7516700,rs2630763,rs12929077,rs8176691,rs11647243,rs5030025,rs12274785,rs4362080,rs10801559,rs7544067,rs8050894,rs9940894,rs2066864,rs17549832,rs7200877,rs73905030,rs2069940,rs11150600,rs4962114,rs8192946,rs1934982,rs4253304,rs2079288,rs13177732,rs12361673,rs4915344,rs77198479,rs12077584,rs493211,rs7192161,rs7198250,rs6428389,rs3756008,rs117575031,rs115468430,rs2073826,rs5998,rs28969381,rs114263674,rs857026,rs3087796,rs10494750,rs79172815,rs1759016,rs79455122,rs9332216,rs75093057,rs7124949,rs7554802,rs11839131,rs2146752,rs1108431,rs2151134,rs2651640,rs2480953,rs55946144,rs34777815,rs3763963,rs7417769,rs2450333,rs1170880,rs491098,rs7204940,rs2298883,rs11135015,rs74549782,rs8176669,rs732173,rs822362,rs11647284,rs2306029,rs1965658,rs10769317,rs35427080,rs11572172,rs12445650,rs495203,rs3737110,rs5030073,rs9332219,rs4606447,rs11150614,rs11748165,rs630014,rs2878686,rs7185620,rs2420370,rs510135,rs529565,rs114962525,rs78278709,rs8124662,rs28611501,rs4915307,rs10922106,rs8192935,rs6427194,rs13170697,rs12091344,rs116832981,rs8176718,rs6889220,rs857025,rs2860837,rs113348400,rs7857390,rs11187971,rs7904581,rs660340,rs822364,rs9934438,rs9332222,rs9324220,rs75541073,rs10494747,rs73073579,rs2298037,rs5030011,rs17876032,rs4342879,rs2181540,rs553702,rs77224917,rs8061920,rs12930545,rs10754200,rs80136890,rs8176644,rs2031322,rs5030091,rs76889374,rs1926706,rs7532441,rs12460289,rs1412635,rs6597617,rs889549,rs7541429,rs117411822,rs17514781,rs905477,rs3136505,rs2054213,rs6860069,rs2630764,rs111822146,rs857017,rs1745939,rs12554339,rs67456513,rs55901582,rs5030059,rs76798171,rs8176748,rs4889633,rs2545801,rs9332113,rs1656908,rs551100,rs3758581,rs897986,rs335468,rs115771652,rs7187684,rs3756011,rs116833281,rs41291550,rs6669658,rs117038740,rs1833250,rs17514606,rs113851694,rs8176714,rs113209447,rs1415217,rs6041,rs1332661,rs114444422,rs1656921,rs2860906,rs4889543,rs11188148,rs2153629,rs9805157,rs7186832,rs75559977,rs61819089,rs5030020,rs6694672,rs2305982,rs1934964,rs61396327,rs11906160,rs8176649,rs510317,rs3747481,rs466256,rs749670,rs113615867,rs8176681,rs2731673,rs12137359,rs75816959,rs11908232,rs1648715,rs1503190,rs4350226,rs17885098,rs10922073,rs11572150,rs116522706,rs117326446,rs71601344,rs11800461,rs80045961,rs1208135,rs35134124,rs12055081,rs2244613,rs12926295,rs2304451,rs552148,rs9932572,rs41310927,rs9427661,rs8176662,rs8118005,rs6565195,rs4915316,rs1894700,rs3136512,rs2185570,rs4617515,rs3124747,rs7903917,rs11819979,rs495828,rs3813020,rs1033797,rs5993</t>
  </si>
  <si>
    <t>ENSG00000234437.1,ENSG00000116785.9,CATG00000116079.1,CATG00000029808.1,ENSG00000113905.4,ENSG00000260899.1,ENSG00000089280.14,ENSG00000196570.2,ENSG00000177888.7,ENSG00000119969.10,ENSG00000107438.4,ENSG00000271875.1,CATG00000029078.1,ENSG00000260083.1,ENSG00000175216.10,ENSG00000171560.10,ENSG00000261359.2,CATG00000005569.1,ENSG00000165923.11,ENSG00000099364.12,CATG00000078848.1,ENSG00000103496.10,ENSG00000174175.12,ENSG00000108239.8,CATG00000027097.1,ENSG00000180210.10,ENSG00000270706.1,ENSG00000260082.1,ENSG00000134365.8,ENSG00000204296.7,ENSG00000260304.1,ENSG00000237861.1,ENSG00000169900.3,CATG00000005519.1,CATG00000027119.1,ENSG00000177238.9,ENSG00000149091.11,ENSG00000099381.12,ENSG00000198870.6,ENSG00000167394.8,ENSG00000149177.8,ENSG00000216863.5,ENSG00000175938.6,ENSG00000005844.13,ENSG00000263693.1,ENSG00000057593.9,ENSG00000134376.10,ENSG00000165841.5,ENSG00000261459.1,ENSG00000198848.8,ENSG00000169957.8,ENSG00000103510.15,ENSG00000103549.17,ENSG00000228695.5,ENSG00000167395.10,CATG00000000508.1,CATG00000082160.1,ENSG00000030066.9,ENSG00000186115.8,CATG00000053087.1,ENSG00000113889.7,ENSG00000262026.1,ENSG00000134569.5,CATG00000082550.1,ENSG00000240729.1,ENSG00000173124.10,ENSG00000162687.12,ENSG00000164344.11,ENSG00000169230.5,ENSG00000260869.1,ENSG00000131187.5,CATG00000005527.1,ENSG00000090512.7,ENSG00000100991.7,ENSG00000175220.7,ENSG00000088926.9,ENSG00000157613.6,CATG00000029047.1,ENSG00000103507.9,ENSG00000000971.11,ENSG00000169955.6,ENSG00000066279.12,ENSG00000197099.4,ENSG00000246334.2,ENSG00000134389.8,ENSG00000117479.8,CATG00000087968.1,CATG00000029759.1,CATG00000029879.1,CATG00000074787.1,CATG00000082156.1,ENSG00000178226.6,ENSG00000052344.11,ENSG00000261487.1,ENSG00000126217.16,ENSG00000146067.11,ENSG00000160867.10,ENSG00000234026.1,ENSG00000088298.8,ENSG00000213347.6,CATG00000002256.1,ENSG00000165671.14,ENSG00000196118.7,CATG00000005529.1,CATG00000027103.1,ENSG00000131188.7,ENSG00000198055.6,CATG00000018119.1,CATG00000029081.1,CATG00000054662.1,CATG00000071397.1,CATG00000029072.1,ENSG00000235560.3,ENSG00000169896.12,ENSG00000137962.8,ENSG00000143153.8,ENSG00000143278.3,ENSG00000204031.3,ENSG00000138109.9,ENSG00000230371.1,ENSG00000148300.7,ENSG00000197162.8,ENSG00000126218.7,ENSG00000099365.5,ENSG00000140678.12,ENSG00000080603.12,ENSG00000175213.2,ENSG00000262766.1,ENSG00000233482.1,CATG00000027105.1,ENSG00000108242.8,ENSG00000102870.4,ENSG00000099385.7,CATG00000054663.1,ENSG00000143156.9,ENSG00000268130.1,ENSG00000255439.2,ENSG00000113758.9,ENSG00000236524.1,ENSG00000175224.12,CATG00000029061.1,ENSG00000113761.7,CATG00000027113.1,ENSG00000167397.10,ENSG00000267453.2,ENSG00000103490.13,ENSG00000268863.1,ENSG00000100983.5,ENSG00000156873.11,CATG00000067103.1,ENSG00000169220.13,CATG00000000495.1,ENSG00000131067.12,ENSG00000101000.4,CATG00000027088.1,ENSG00000171557.12,ENSG00000198734.6,ENSG00000117477.8,ENSG00000150281.6,ENSG00000113763.6,ENSG00000196923.9,ENSG00000138115.9,ENSG00000150403.13,ENSG00000151006.7,ENSG00000169228.9,CATG00000107282.1,CATG00000027116.1,ENSG00000251165.1,ENSG00000229314.4,CATG00000008945.1,ENSG00000169223.10,ENSG00000239791.1,ENSG00000078814.11,ENSG00000099377.9,ENSG00000156858.7,ENSG00000156860.11,CATG00000029046.1,ENSG00000265991.1,CATG00000000497.1,ENSG00000109920.8,ENSG00000131183.6,CATG00000029055.1,ENSG00000260852.1,ENSG00000260167.1,ENSG00000175164.9,ENSG00000124491.11</t>
  </si>
  <si>
    <t>23705025,22703881,23381943,23188048,23467860,20303064,19578179,21502573</t>
  </si>
  <si>
    <t>D-dimer levels,Acenocoumarol maintenance dosage,Prothrombin time,End-stage coagulation,Activated partial thromboplastin time,Antithrombin,Response to dabigatran etexilate treatment</t>
  </si>
  <si>
    <t>DOID:12531</t>
  </si>
  <si>
    <t>von Willebrand s disease</t>
  </si>
  <si>
    <t>A coagulation protein disease that is a hereditary abnormality which slows the blood clotting process. It arises from a qualitative or quantitative deficiency of von Willebrand factor (vWF), a multimeric protein that is required for platelet adhesion.</t>
  </si>
  <si>
    <t>rs475419,rs1260330,rs4665969,rs7935829,rs6547521,rs1528533,rs780104,rs2026650,rs2950835,rs8109716,rs112944884,rs2296809,rs2580761,rs4764532,rs780100,rs613423,rs6060257,rs8176672,rs3786420,rs1104,rs643434,rs7946992,rs3739095,rs56363533,rs493833,rs2295888,rs12810426,rs509728,rs8176747,rs10205219,rs964184,rs11605427,rs2580759,rs1313566,rs56343119,rs502581,rs11612384,rs216327,rs1260329,rs676996,rs780108,rs216320,rs11905081,rs547643,rs10169261,rs11244052,rs13361927,rs2283332,rs11614545,rs499648,rs813592,rs635634,rs8176725,rs1800376,rs510335,rs3213651,rs57690120,rs476410,rs216336,rs11612401,rs579459,rs11695549,rs962613,rs11613839,rs10417622,rs8176737,rs1395,rs216304,rs611418,rs62574567,rs1647266,rs111641740,rs2847666,rs532436,rs180326,rs1647276,rs512770,rs574347,rs2073272,rs2239162,rs78116498,rs556917,rs1275537,rs11244053,rs12955211,rs17445819,rs8176741,rs4962115,rs2847667,rs62130714,rs35073769,rs649129,rs7575245,rs6589566,rs677355,rs780117,rs488703,rs216328,rs7274866,rs6039,rs62574565,rs73034900,rs79048371,rs75888794,rs11685326,rs11230194,rs1275522,rs28365284,rs6716894,rs687289,rs11615001,rs11835829,rs107903,rs4962116,rs17445840,rs8176759,rs1275530,rs10665,rs78704804,rs10205592,rs809058,rs61705252,rs580817,rs2583476,rs34877178,rs36208754,rs34174778,rs8176736,rs58965570,rs3758348,rs7933202,rs4665960,rs77005271,rs77680222,rs8176730,rs56076827,rs17317888,rs1860415,rs6579208,rs60866116,rs1260328,rs10790162,rs1141313,rs574311,rs2298574,rs11609728,rs12554336,rs1260341,rs216331,rs764859,rs6760828,rs4764483,rs550057,rs704791,rs527210,rs8176751,rs8176632,rs674302,rs2239156,rs574704,rs669667,rs11908683,rs4492839,rs644234,rs56273223,rs3124755,rs11614912,rs11064000,rs73903009,rs11681351,rs1558519,rs7466962,rs3093253,rs602396,rs7238774,rs74893744,rs11063996,rs7269138,rs6589565,rs676457,rs12429191,rs2239161,rs1860365,rs7855255,rs17446372,rs111773598,rs2303369,rs667897,rs688976,rs2847655,rs1441586,rs77437249,rs11612370,rs34794268,rs569557,rs4939320,rs11611917,rs9411370,rs4665958,rs2769071,rs809673,rs663367,rs73905041,rs216334,rs60631624,rs10411903,rs9362664,rs551322,rs1990318,rs502419,rs73903019,rs549331,rs780112,rs6060242,rs612169,rs72781630,rs549443,rs2847664,rs659104,rs491626,rs216299,rs216326,rs216291,rs216292,rs79343853,rs575259,rs2272417,rs117616040,rs6589564,rs2293571,rs2073823,rs9411473,rs780110,rs8117847,rs561241,rs11063997,rs56048315,rs13391837,rs11613586,rs216325,rs11906318,rs631853,rs75179845,rs13472,rs9989051,rs1558520,rs216339,rs521952,rs216298,rs17446386,rs216315,rs559723,rs4807790,rs6749393,rs11908100,rs657152,rs8176749,rs12105996,rs11063999,rs216332,rs11693660,rs7306642,rs1049817,rs17445833,rs216294,rs6060245,rs687621,rs8176671,rs11127013,rs1033863,rs1647284,rs493246,rs1820428,rs732505,rs75537616,rs7602534,rs28365282,rs517414,rs1275528,rs11831654,rs582118,rs72860013,rs11601689,rs72781647,rs4764533,rs1260333,rs634475,rs68016893,rs11244079,rs555212,rs114946160,rs112685218,rs216333,rs12453,rs11609696,rs1260327,rs488775,rs2075290,rs216329,rs11887784,rs662196,rs78974195,rs3211727,rs9411474,rs3769143,rs1406295,rs2283333,rs581107,rs2073825,rs73051263,rs543968,rs8176727,rs1122227,rs114948279,rs11126932,rs11608550,rs2519093,rs8176728,rs2293572,rs7932740,rs9362663,rs1800375,rs474279,rs10901252,rs112655244,rs11063998,rs9342201,rs3825041,rs2278867,rs28528202,rs474671,rs11833733,rs11907438,rs568203,rs11126999,rs7849280,rs7233001,rs216290,rs10182937,rs74569425,rs544873,rs8176722,rs7047076,rs11789207,rs11064010,rs56400038,rs9646566,rs216293,rs17310467,rs72817533,rs216314,rs78486039,rs34060476,rs641959,rs4582,rs75648520,rs3093265,rs579483,rs9362666,rs7273734,rs1063856,rs1260326,rs867186,rs17092215,rs7586601,rs58081338,rs1260334,rs641943,rs73660468,rs505922,rs216296,rs11684134,rs1800961,rs3845686,rs12832252,rs500499,rs11230201,rs507666,rs8176693,rs73920020,rs11611919,rs6579210,rs59704629,rs56222752,rs1137827,rs2911711,rs9411364,rs2480952,rs56189574,rs13022659,rs3205136,rs4807793,rs613534,rs56357056,rs1860366,rs115478735,rs72918674,rs1260342,rs10485508,rs10412919,rs74543591,rs514659,rs537895,rs780093,rs216302,rs2583471,rs494242,rs12310306,rs55734215,rs964617,rs6597616,rs762636,rs216330,rs8395,rs11615182,rs6743819,rs547495,rs554833,rs2239157,rs62574563,rs632185,rs1033799,rs216337,rs626035,rs8176746,rs580064,rs1800380,rs2239160,rs10793962,rs6120843,rs12554595,rs75287019,rs8176694,rs2072560,rs11831449,rs582094,rs73920021,rs2303370,rs112274850,rs116933710,rs7928895,rs3118660,rs6120844,rs7593448,rs73903017,rs17092297,rs566183,rs17602572,rs514708,rs651007,rs11608525,rs76507298,rs1260345,rs7025839,rs78183183,rs2847663,rs216324,rs6579211,rs17528859,rs704795,rs2094487,rs11682621,rs1260320,rs2855017,rs80109502,rs7261167,rs7929589,rs8123978,rs2160669,rs10901253,rs66785003,rs645982,rs16993062,rs638756,rs8118978,rs651821,rs780106,rs72785879,rs4363269,rs4665959,rs9362665,rs3845687,rs8119827,rs8176740,rs62574564,rs6042,rs11608,rs2070970,rs77693339,rs216295,rs1800377,rs8176717,rs216301,rs4665963,rs73263039,rs6729709,rs11609815,rs1980879,rs55952729,rs8176743,rs11608587,rs11126934,rs7930786,rs662799,rs1860367,rs73905030,rs1647265,rs1975384,rs2069940,rs17005956,rs56289894,rs8176745,rs4962114,rs56068059,rs216318,rs780102,rs617135,rs10750096,rs11126918,rs625593,rs116552240,rs493211,rs216335,rs216338,rs13292932,rs2014252,rs11064004,rs75535620,rs762635,rs9411464,rs9328546,rs8111720,rs12475426,rs7939882,rs216321,rs733449,rs57618432,rs6060244,rs113423093,rs73920022,rs72817536,rs600038,rs1633513,rs2847668,rs2266788,rs2480953,rs55946144,rs2586577,rs610932,rs41274322,rs491098,rs675201,rs8176669,rs624663,rs9359856,rs11126936,rs4807789,rs780107,rs2295700,rs7260385,rs495203,rs6934804,rs630014,rs500498,rs529565,rs2081547,rs1860416,rs8124662,rs17419697,rs2280737,rs13388159,rs1426253,rs55907031,rs11693052,rs36067650,rs8176718,rs3739092,rs6454765,rs809059,rs516478,rs7308002,rs660340,rs624601,rs216322,rs11064003,rs10806411,rs549446,rs28663357,rs2181540,rs6508523,rs56120917,rs2078616,rs8176644,rs11611805,rs6597617,rs8176732,rs715326,rs1275538,rs9344948,rs12216891,rs72817542,rs11610629,rs11126935,rs583791,rs1745939,rs2485262,rs12554339,rs11826180,rs8176748,rs551100,rs2238109,rs10849378,rs7853989,rs72781662,rs11679220,rs13408252,rs8176714,rs12827149,rs715325,rs113209447,rs1992291,rs6041,rs11603507,rs1647267,rs8106125,rs4665965,rs9805157,rs6716850,rs2002985,rs113233134,rs579622,rs7926954,rs11905354,rs11906160,rs510317,rs673578,rs512495,rs17529983,rs724311,rs216323,rs34507028,rs545971,rs11908232,rs1262430,rs6454764,rs487997,rs62130713,rs4803,rs8176742,rs2273238,rs72819536,rs1349667,rs66523217,rs6717980,rs1813217,rs4665978,rs7955850,rs552148,rs8176662,rs8118005,rs1063857,rs35552264,rs492488,rs216303,rs672316,rs495828,rs8179252,rs1033797,rs3782711,rs113353646,rs630510</t>
  </si>
  <si>
    <t>ENSG00000213453.3,ENSG00000126217.16,ENSG00000088298.8,CATG00000047979.1,ENSG00000129595.8,ENSG00000119801.8,ENSG00000174898.11,ENSG00000115194.6,CATG00000035412.1,ENSG00000138100.9,ENSG00000138074.10,CATG00000054662.1,ENSG00000271875.1,ENSG00000110243.7,CATG00000005665.1,ENSG00000115211.11,ENSG00000204031.3,ENSG00000157992.8,ENSG00000115226.5,ENSG00000126218.7,ENSG00000110077.10,ENSG00000237937.1,ENSG00000135299.12,CATG00000042205.1,ENSG00000084774.9,ENSG00000160633.8,ENSG00000226645.1,ENSG00000163793.8,ENSG00000149534.4,ENSG00000130254.7,CATG00000054663.1,ENSG00000268130.1,ENSG00000148291.5,ENSG00000115207.9,ENSG00000138002.10,ENSG00000234945.3,CATG00000003943.1,ENSG00000057593.9,ENSG00000009950.11,ENSG00000101076.12,ENSG00000214787.4,ENSG00000100983.5,ENSG00000115216.9,ENSG00000115241.9,ENSG00000136011.10,CATG00000042207.1,ENSG00000137656.7,CATG00000053087.1,ENSG00000109917.6,ENSG00000170558.4,ENSG00000148248.9,ENSG00000101000.4,ENSG00000115204.10,ENSG00000163794.6,ENSG00000115234.6,ENSG00000138085.12,ENSG00000235267.1,ENSG00000233438.1,ENSG00000110799.9,ENSG00000223573.2,ENSG00000234072.1,ENSG00000163795.9,ENSG00000100991.7,ENSG00000078814.11,ENSG00000083099.6,ENSG00000084734.4,ENSG00000172954.9,ENSG00000175164.9</t>
  </si>
  <si>
    <t>21534939,21676895,21810271</t>
  </si>
  <si>
    <t>vWF levels, in plasma,FVII levels,vWF and FVIII levels</t>
  </si>
  <si>
    <t>DOID:12603</t>
  </si>
  <si>
    <t>acute leukemia</t>
  </si>
  <si>
    <t>A leukemia that occurs when a hematopoietic stem cell undergoes malignant transformation into a primitive, undifferentiated cell with abnormal longevity. These lymphocytes (acute lymphocytic leukemia [ALL]) or myeloid cells (acute myelocytic leukemia [AML]) proliferate abnormally, replacing normal marrow tissue and hematopoietic cells and inducing anemia, thrombocytopenia, and granulocytopenia.</t>
  </si>
  <si>
    <t>rs6713254,rs10905279,rs7115578,rs4149046,rs4245555,rs4667420,rs4947535,rs7027950,rs943189,rs7789635,rs10170236,rs11575548,rs74066324,rs61271866,rs111601101,rs72738652,rs10236879,rs67628795,rs564398,rs114438528,rs12434881,rs1394802,rs11961645,rs79977652,rs16951036,rs55695203,rs10811640,rs7097972,rs6978646,rs11632973,rs10849033,rs11545261,rs11039538,rs2271198,rs6468911,rs1831000,rs4149041,rs698859,rs3807562,rs1704193,rs80119232,rs1008581,rs115257574,rs11607114,rs7580915,rs60002789,rs79734293,rs17152012,rs3808846,rs7957274,rs79189721,rs4149061,rs73123257,rs2811713,rs3779082,rs56382011,rs2885993,rs2239634,rs56018935,rs116953678,rs113429444,rs11625112,rs12081895,rs117834634,rs7537449,rs6690430,rs1996408,rs117402696,rs10899735,rs116844801,rs11575461,rs77482278,rs7049105,rs79698680,rs1569708,rs28429352,rs7782210,rs72738645,rs7075634,rs11045896,rs4667416,rs477771,rs76403956,rs12538187,rs4149052,rs2390535,rs114451286,rs1919367,rs1185671,rs7921237,rs79303066,rs6588194,rs3737111,rs913110,rs75368229,rs7081744,rs3824662,rs12301796,rs79767951,rs4144664,rs78221755,rs12146883,rs4947827,rs4752893,rs7028570,rs2534765,rs12734390,rs7030641,rs4149040,rs66845073,rs10841761,rs62447519,rs498490,rs28715564,rs11045852,rs10754216,rs16923647,rs8105574,rs73123261,rs12463472,rs10774216,rs10800501,rs11528340,rs12755054,rs2299150,rs10173317,rs34672220,rs3218012,rs56071396,rs2900479,rs4261699,rs78923989,rs10754209,rs7543956,rs7546940,rs8104605,rs11045854,rs3748557,rs10904934,rs955927,rs118080850,rs59575682,rs7094966,rs75074713,rs75495166,rs6722487,rs75358704,rs6703129,rs1170494,rs61819073,rs12577284,rs943190,rs3779083,rs4992502,rs75866857,rs55703004,rs987992,rs68059491,rs11609872,rs2441816,rs77728904,rs7073837,rs1750311,rs2761442,rs11593347,rs1316768,rs59963278,rs1881794,rs4149054,rs2199763,rs384544,rs10115049,rs12540874,rs6964823,rs4482396,rs73123251,rs10272724,rs6721261,rs78281115,rs10811645,rs60782582,rs12061460,rs6694309,rs11155132,rs2148959,rs4984338,rs1935394,rs11768267,rs10757265,rs11039520,rs118075313,rs6951648,rs1570860,rs72480793,rs11552047,rs1037350,rs4977753,rs10262731,rs6682824,rs58091525,rs78796950,rs7948129,rs2761445,rs1566729,rs1537378,rs7309037,rs520236,rs1184929,rs62445866,rs4238114,rs880028,rs78281135,rs4149067,rs4149076,rs77706751,rs116622603,rs2279823,rs2876827,rs62190635,rs4360655,rs7947811,rs1063192,rs4530332,rs2306283,rs76724704,rs12718785,rs34011899,rs77601591,rs10204262,rs59756444,rs79368019,rs12533940,rs78551755,rs75050543,rs4547502,rs2239632,rs41304071,rs4149000,rs2047952,rs409560,rs953312,rs11247384,rs4672567,rs11610226,rs8341,rs10210268,rs11039522,rs4947709,rs10752126,rs72770058,rs78511436,rs6971925,rs117914182,rs7299630,rs2265099,rs1444520,rs11013045,rs3735274,rs2188127,rs10120806,rs7109385,rs4132601,rs11575553,rs17791016,rs2270196,rs10849036,rs61819117,rs11980407,rs117561861,rs4129903,rs80271829,rs61819119,rs78777686,rs56156635,rs3824660,rs60521218,rs4748810,rs11980379,rs28696237,rs7120737,rs17133807,rs3218010,rs4149057,rs838758,rs7899156,rs4299305,rs76056662,rs12959412,rs3781093,rs838760,rs9783154,rs74066310,rs7088318,rs11045889,rs7976256,rs3757472,rs1444527,rs12718730,rs6659084,rs8057835,rs444762,rs17329885,rs55782136,rs28625633,rs117208764,rs62115511,rs4723619,rs10430590,rs115199150,rs7067643,rs1569175,rs1875696,rs703109,rs1097960,rs2252152,rs11977135,rs114579770,rs9787624,rs4149074,rs12315464,rs3887825,rs59745661,rs7315385,rs7245749,rs17694572,rs2285327,rs888102,rs12669559,rs176009,rs10925071,rs4149036,rs1982406,rs10250794,rs1830999,rs11045874,rs174847,rs3779084,rs502958,rs55693922,rs8105571,rs74066311,rs7540747,rs1333037,rs6909212,rs2047812,rs1503185,rs78101262,rs838759,rs10158379,rs61819088,rs4947631,rs9427922,rs4149087,rs45489701,rs114980795,rs62115489,rs73123266,rs115413977,rs10925069,rs117706152,rs1196656,rs12718558,rs77073917,rs36228502,rs36117815,rs17549430,rs495524,rs4433920,rs71446761,rs56182773,rs62115484,rs4667419,rs874913,rs80166549,rs857024,rs117257093,rs4628533,rs1127661,rs10841759,rs74939070,rs16840607,rs77463182,rs62119173,rs115175409,rs2811711,rs41310925,rs4947581,rs2229322,rs2110889,rs9791887,rs4149044,rs4436083,rs2364115,rs7297552,rs2167364,rs3919879,rs11575575,rs75679153,rs10737688,rs79985856,rs72736469,rs7100895,rs10841758,rs1851165,rs263419,rs114687756,rs116876910,rs9966173,rs1321172,rs17550411,rs7260075,rs114236661,rs2291074,rs62084120,rs79971537,rs17756311,rs11575544,rs78101437,rs78150353,rs3218002,rs4579483,rs56153612,rs10806085,rs10774872,rs1349492,rs12314902,rs72932296,rs6697292,rs7145598,rs7916922,rs11763807,rs76546388,rs7797772,rs12310216,rs11586343,rs6701329,rs78371251,rs10188563,rs73067080,rs7252394,rs4149038,rs11045857,rs12372157,rs1881797,rs543830,rs12830367,rs74655961,rs857018,rs1196658,rs57783995,rs1196669,rs80339243,rs7253205,rs73759757,rs2277228,rs76213463,rs55981617,rs987839,rs367209,rs77792598,rs10965219,rs11575557,rs62141115,rs12719056,rs1444523,rs905476,rs28651004,rs80248631,rs7514071,rs11597659,rs12370842,rs7894828,rs6952409,rs116188638,rs10905286,rs6663209,rs10757266,rs3762271,rs10849031,rs2603581,rs12408496,rs61819115,rs281765,rs78469897,rs3807553,rs4244139,rs10047326,rs11763809,rs117801883,rs16842994,rs11068062,rs2518719,rs4673727,rs10469768,rs112026687,rs10828314,rs634537,rs11575410,rs36228836,rs1333039,rs12302130,rs75227345,rs11575286,rs11770117,rs11045819,rs67567146,rs537544,rs3793752,rs944801,rs6509138,rs10184881,rs11013051,rs5990,rs12303713,rs56111948,rs570730,rs7255315,rs3731246,rs2869531,rs2253142,rs61819124,rs11689314,rs4149042,rs4413131,rs11603850,rs7555070,rs10216316,rs6669987,rs9352438,rs7255701,rs11045872,rs4149063,rs61697767,rs4490786,rs10235371,rs10795478,rs703107,rs913109,rs17514309,rs1114226,rs10932584,rs11599936,rs35292176,rs2242041,rs11045892,rs10811644,rs1517618,rs7137060,rs114121849,rs61742382,rs10244632,rs79329733,rs2761441,rs10828315,rs12578392,rs6909010,rs2479114,rs7898308,rs9648275,rs6713737,rs12209587,rs1876518,rs76621904,rs569421,rs12063141,rs11593338,rs4803667,rs75612853,rs11045871,rs3808845,rs12315627,rs6752402,rs116236545,rs4803675,rs471155,rs12367506,rs9341635,rs570613,rs76521274,rs1020339,rs6490076,rs4915308,rs4149080,rs6956014,rs72760114,rs1170492,rs10931995,rs74064213,rs3731201,rs8181047,rs386680,rs7256908,rs12372593,rs10758145,rs7113857,rs67977965,rs56320525,rs2441814,rs7969190,rs114989501,rs10497047,rs4671127,rs75456329,rs77076549,rs4149039,rs72930137,rs58978489,rs3781094,rs376397,rs11513225,rs56101767,rs2069422,rs7954542,rs9656639,rs12329354,rs75960470,rs17133832,rs78342117,rs118159501,rs12829704,rs1566734,rs114373434,rs57436966,rs58357937,rs4356181,rs10236132,rs57735998,rs2122817,rs11045820,rs2191566,rs7027048,rs115029585,rs7569113,rs11975450,rs11765436,rs369106,rs573687,rs1196665,rs477461,rs10795475,rs2102294,rs11978267,rs3795886,rs2280015,rs7803247,rs28366691,rs41305741,rs59569385,rs2761443,rs2417968,rs11763774,rs374641,rs717958,rs62445869,rs17133805,rs11575565,rs62084119,rs7300418,rs57798917,rs10943413,rs3824661,rs281773,rs12718527,rs78699863,rs76574603,rs4149075,rs7518773,rs10198177,rs1008878,rs78898856,rs7036656,rs11575338,rs79666073,rs4149053,rs11575383,rs80186746,rs10932467,rs3731198,rs12071797,rs7256345,rs1170493,rs2518723,rs61819074,rs17549312,rs11609040,rs17133853,rs1925969,rs12794197,rs28690197,rs1196660,rs12992696,rs17152014,rs2074778,rs11600061,rs56171514,rs4149045,rs1170495,rs6995371,rs11763051,rs7581149,rs57825564,rs7129364,rs10741006,rs3781092,rs4747442,rs4671658,rs1555922,rs58024888,rs56387334,rs1394801,rs72736474,rs73123247,rs62115513,rs12768091,rs7079427,rs55812285,rs28686865,rs6428375,rs11973116,rs4329234,rs79741509,rs76184305,rs74064211,rs4149064,rs12318652,rs7083048,rs12723250,rs74066323,rs77698270,rs74400540,rs28623160,rs377503,rs67921963,rs10932470,rs6744828,rs1023043,rs599452,rs78077089,rs367499,rs12320965,rs6916012,rs11974930,rs80071925,rs11199799,rs3802600,rs7897973,rs11971434,rs11155133,rs2987346,rs11575552,rs703110,rs11045891,rs11013046,rs10484502,rs41264881,rs78928448,rs75733496,rs2239631,rs11973441,rs17070208,rs1037351,rs10215297,rs10795484,rs12719019,rs761874,rs67647314,rs58310495,rs58879795,rs6960400,rs11978010,rs10757263,rs932877,rs7961538,rs4748814,rs111790043,rs12427008,rs482571,rs11881151,rs75334064,rs7094131,rs11575462,rs17549360,rs75872245,rs77757956,rs11199796,rs974336,rs12241748,rs2279822,rs61731355,rs58923657,rs77803747,rs11575568,rs17694493,rs113234906,rs6973210,rs10965215,rs17198985,rs11761922,rs12439362,rs10850662,rs1196663,rs41310911,rs3802604,rs61819118,rs79837139,rs4748811,rs6957607,rs7897792,rs4149088,rs2270332,rs3807563,rs56317012,rs4803673,rs41308365,rs1570861,rs4149084,rs2228254,rs7966334,rs10828317,rs11045958,rs11665217,rs1611982,rs4149062,rs4149066,rs72480792,rs838757,rs73734177,rs10795473,rs6475604,rs3887826,rs4752806,rs281777,rs73123249,rs7917185,rs10841757,rs61016409,rs2151280,rs2298882,rs4149056,rs61819116,rs4748808,rs166847,rs1553675,rs2603584,rs77284052,rs6435819,rs17133842,rs77809681,rs4752791,rs1402510,rs6944602,rs7527267,rs11575321,rs4915311,rs8104802,rs7954181,rs3810406,rs7142143,rs10905282,rs12302293,rs12718910,rs12999502,rs2878749,rs112368367,rs838761,rs75282993,rs11255504,rs76222288,rs12067235,rs73080140,rs76557218,rs6546151,rs4915304,rs4989851,rs10752077,rs1125638,rs116180571,rs8104437,rs76960960,rs6690730,rs10899734,rs17070276,rs9789444,rs62445903,rs76434262,rs11045855,rs2329365,rs116745549,rs2270993,rs1360590,rs662463,rs935331,rs11592497,rs7258517,rs56236810,rs10752080,rs6485783,rs1437466,rs2784142,rs12718528,rs7809377,rs1107742,rs28431045,rs7133764,rs12317268,rs1569929,rs2784140,rs746203,rs72468006,rs11575521,rs75742253,rs9294064,rs79560300,rs11039528,rs3218018,rs12133992,rs371668,rs4580999,rs55826129,rs28575256,rs1910189,rs7969566,rs28789190,rs2167363,rs12146350,rs79182326,rs2811712,rs74188363,rs1053454,rs1615413,rs6683004,rs12814646,rs10905280,rs4748816,rs28462675,rs113125091,rs2761444,rs11575570,rs7785224,rs11515,rs8052440,rs2356549,rs35399233,rs75192490,rs6761647,rs11013048,rs6992548,rs61819121,rs944799,rs12232959,rs7410943,rs6700180,rs12074332,rs78513793,rs5996,rs7527856,rs75315415,rs12961519,rs4500908,rs2296624,rs7865618,rs10811643,rs11045870,rs11575387,rs1556515,rs4667337,rs2160341,rs4519164,rs11575574,rs10774871,rs2028944,rs117218557,rs4752808,rs35549346,rs4149079,rs4536618,rs7522084,rs116342705,rs11575562,rs1107743,rs117137623,rs115927115,rs732215,rs56669273,rs2811708,rs1110701,rs730092,rs28628464,rs79217596,rs78089718,rs11045655,rs8105315,rs73117270,rs12574500,rs1819267,rs1881796,rs12211803,rs6689820,rs10841762,rs4769660,rs62560774,rs2287126,rs80064399,rs74059036,rs10838805,rs10757267,rs424535,rs76810097,rs12670555,rs11810910,rs263418,rs117620667,rs267759,rs79882547,rs34077440,rs8181050,rs73123254,rs3218005,rs62447207,rs113232308,rs1411464,rs6490075,rs11971146,rs10905285,rs74690297,rs615552,rs10204282,rs115971022,rs12718731,rs77588214,rs12621643,rs62447208,rs442220,rs4752897,rs16827013,rs77978027,rs905475,rs568727,rs4433100,rs1971579,rs1830997,rs4245556,rs10838810,rs3807566,rs2900480,rs10230978,rs11199795,rs2239630,rs10899736,rs114562019,rs1566733,rs7539506,rs10841760,rs10932440,rs2390536,rs16935346,rs6588193,rs17634717,rs115939893,rs6969942,rs28417827,rs496892,rs768051,rs1871395,rs113962761,rs77920300,rs10249014,rs11771860,rs75024862,rs10510089,rs2069418,rs73123264,rs7866783,rs11575520,rs12142658,rs2118305,rs4149073,rs6724414,rs679038,rs74599268,rs3218007,rs12313499,rs117761422,rs12718529,rs3741410,rs390369,rs4532931,rs11674815,rs6543610,rs10795474,rs7255623,rs17550014,rs7159221,rs77953206,rs4378758,rs10264390,rs116531500,rs10828297,rs10278451,rs6664618,rs116900932,rs406103,rs10740998,rs703108,rs7099207,rs76594695,rs4611046,rs4455783,rs74621815,rs74541382,rs55771992,rs10943416,rs77804026,rs546784,rs4748812,rs8050389,rs16951021,rs2229360,rs117962053,rs11045893,rs613312,rs7255512,rs2247122,rs10208412,rs2243897,rs504318,rs57159977,rs11680630,rs73690155,rs9343564,rs45509299,rs56165099,rs74733668,rs4149048,rs4748813,rs11045879,rs77467777,rs4149051,rs5998,rs11575322,rs11238131,rs28446999,rs1759016,rs7791875,rs7569257,rs74380686,rs7124949,rs55676341,rs7157021,rs79952494,rs2157719,rs56149185,rs9791817,rs7417769,rs2383204,rs12312746,rs11692296,rs4609506,rs11045858,rs11602180,rs77641640,rs10769317,rs58085392,rs16862426,rs6923,rs11825625,rs3737110,rs2196711,rs7082618,rs7901152,rs2383205,rs10828316,rs7073630,rs10273657,rs2291075,rs12463479,rs28369012,rs11575434,rs717959,rs116729641,rs551042,rs857025,rs113436978,rs17345997,rs12119040,rs11575313,rs1913822,rs1536429,rs79698161,rs10461,rs118034806,rs4072901,rs2069426,rs4947582,rs62190634,rs4149078,rs1444526,rs12136334,rs4602840,rs78545330,rs10457040,rs1412635,rs4245549,rs1196657,rs62447205,rs6902083,rs4149037,rs11045873,rs905477,rs111822146,rs1780578,rs7911272,rs12677223,rs17694555,rs4903390,rs11238138,rs115689770,rs55901582,rs5024641,rs2060161,rs1034024,rs188147,rs73236802,rs61433292,rs9746,rs56164184,rs16951040,rs1332661,rs73652846,rs2534764,rs7035484,rs114741117,rs4149050,rs2239633,rs2223720,rs10120688,rs115062548,rs4233805,rs61819089,rs6964969,rs2184061,rs944800,rs12773425,rs1048244,rs10249112,rs114476918,rs4149049,rs2305982,rs6690097,rs114757208,rs514257,rs550297,rs2106115,rs3731245,rs7587837,rs2329369,rs75816959,rs409534,rs62084117,rs7455944,rs1503190,rs2107449,rs115661462,rs12305852,rs11045818,rs4747443,rs598664,rs3779081,rs75456464,rs113934731,rs4129904,rs41310927,rs76164362,rs1591136,rs7254261,rs10738605,rs11819979,rs12296695,rs1470748,rs4470989,rs1564364,rs4562771</t>
  </si>
  <si>
    <t>ENSG00000168283.9,ENSG00000111713.2,ENSG00000205754.6,ENSG00000150867.9,CATG00000116699.1,CATG00000091387.1,ENSG00000177888.7,CATG00000041126.1,ENSG00000197308.4,ENSG00000132938.14,ENSG00000240498.2,ENSG00000139155.4,CATG00000005569.1,CATG00000092298.1,ENSG00000165923.11,ENSG00000100504.12,CATG00000003331.1,CATG00000117599.1,ENSG00000159885.9,ENSG00000155849.11,CATG00000018904.1,ENSG00000267022.1,ENSG00000134365.8,ENSG00000203740.3,ENSG00000172572.6,ENSG00000059377.11,ENSG00000256294.3,ENSG00000149177.8,CATG00000013511.1,ENSG00000162972.6,ENSG00000196668.3,ENSG00000122728.6,ENSG00000263693.1,ENSG00000038532.10,ENSG00000256239.1,ENSG00000186026.6,ENSG00000162971.6,ENSG00000204929.7,ENSG00000030066.9,ENSG00000134548.5,ENSG00000260411.2,ENSG00000266446.1,ENSG00000179583.13,CATG00000051222.1,ENSG00000118971.3,CATG00000016630.1,ENSG00000010219.9,CATG00000008291.1,ENSG00000121350.11,ENSG00000176406.16,CATG00000088944.1,CATG00000086224.1,ENSG00000106070.13,CATG00000008292.1,CATG00000091929.1,ENSG00000092067.5,ENSG00000232732.5,ENSG00000178386.8,CATG00000089293.1,CATG00000016638.1,ENSG00000107485.11,ENSG00000204920.6,CATG00000095892.1,ENSG00000000971.11,ENSG00000267144.1,ENSG00000066279.12,ENSG00000224965.1,ENSG00000134538.2,ENSG00000132436.7,ENSG00000134389.8,CATG00000087968.1,ENSG00000184384.9,ENSG00000116396.9,ENSG00000164187.6,ENSG00000148488.11,ENSG00000152049.5,ENSG00000214711.5,ENSG00000197106.6,CATG00000002256.1,CATG00000029277.1,CATG00000013510.1,ENSG00000234147.1,ENSG00000148498.11,ENSG00000089916.13,CATG00000101811.1,ENSG00000150347.10,CATG00000108345.1,ENSG00000132963.7,CATG00000018299.1,CATG00000105217.1,CATG00000044800.1,ENSG00000111716.8,ENSG00000147889.12,ENSG00000269897.1,CATG00000117467.1,ENSG00000143278.3,ENSG00000232638.1,ENSG00000092068.14,CATG00000117595.1,ENSG00000259320.1,CATG00000117600.1,ENSG00000263002.3,ENSG00000163545.7,CATG00000095654.1,ENSG00000084453.12,ENSG00000264545.1,ENSG00000164500.6,ENSG00000184588.13,CATG00000049425.1,ENSG00000132437.13,ENSG00000168288.8,ENSG00000262151.1,ENSG00000185811.12,ENSG00000187123.10,ENSG00000198369.5,ENSG00000101574.10,ENSG00000169224.8,CATG00000043127.1,ENSG00000215221.2,ENSG00000260887.1,ENSG00000226124.2,CATG00000003325.1,ENSG00000159882.8,ENSG00000176463.9,CATG00000108310.1,CATG00000092300.1,ENSG00000105866.9,ENSG00000231969.1,ENSG00000234255.4,ENSG00000266921.1,ENSG00000147883.9,ENSG00000109920.8,ENSG00000258102.1,CATG00000104959.1,ENSG00000178074.5</t>
  </si>
  <si>
    <t>24141364,23996088,23007406,19901119,22076464,19176441,19684603,19684604,23512250,23233662</t>
  </si>
  <si>
    <t>Response to treatment for acute lymphoblastic leukemia,Methotrexate phramacokinetics (acute lymphoblastic leukemia),Methotrexate clearance (acute lymphoblastic leukemia),Acute lymphoblastic leukemia (childhood),Acute lymphoblastic leukemia (B-cell precursor)</t>
  </si>
  <si>
    <t>DOID:12638</t>
  </si>
  <si>
    <t>hypertrophic pyloric stenosis</t>
  </si>
  <si>
    <t>A pyloric stenosis characterized by the enlargement of the muscle surrounding the pylorus, causing severe projectile non-bilious vomiting.</t>
  </si>
  <si>
    <t>rs80143284,rs77999164,rs17120119,rs325788,rs62385897,rs75773604,rs5745135,rs13153580,rs116049098,rs11216175,rs10892040,rs255302,rs9688157,rs76567973,rs8543,rs29796,rs78166985,rs11709524,rs6891790,rs17120293,rs3131915,rs2269397,rs79157715,rs12294191,rs12292278,rs12970,rs12284346,rs325796,rs74385934,rs116770907,rs79870586,rs2306471,rs114577424,rs116582417,rs251251,rs75216569,rs74420345,rs17248776,rs12279433,rs76654964,rs12272491,rs115372386,rs12278943,rs251236,rs325794,rs74857287,rs77661993,rs1208281,rs5745120,rs74615346,rs12419178,rs115004112,rs2368149,rs77171490,rs116384608,rs17662639,rs116861530,rs2186844,rs478729,rs116666746,rs2277923,rs116572509,rs255298,rs80351364,rs114221654,rs10892056,rs12420725,rs17120099,rs77594377,rs17120177,rs114947089,rs28936670,rs35387209,rs76761001,rs12289974,rs72814179,rs12278117,rs255291,rs115991973,rs72816110,rs703752,rs12275355,rs35929413,rs76668261,rs255305,rs11216174,rs11216252,rs325786,rs116647830,rs12418705,rs427684,rs12419272,rs2269398,rs17120523,rs11606672,rs11606480,rs17242381,rs2289890,rs73015034,rs11216315,rs532659,rs79349393,rs1002620,rs17204956,rs12277910,rs74460214,rs435216,rs12291040,rs77349713,rs77467134,rs11605883,rs12419436,rs28199,rs77294954,rs76942203,rs17242395,rs13172948,rs5745116,rs75776964,rs255300,rs2306472,rs11216265,rs77204473,rs11216261,rs325793,rs255303,rs12292371,rs76169968,rs72816112,rs17248769,rs76883864,rs2269399,rs72816117,rs74881320,rs10892068,rs115040657,rs150758276,rs12420127,rs115389334,rs79028570,rs255295,rs117823566,rs72816115,rs77683187,rs2238005,rs12270837,rs115001915,rs6891174,rs255292,rs78043949,rs2239678,rs76146269,rs73015033,rs11216253,rs2228671,rs677910,rs80183569,rs12273545,rs80054374,rs255294,rs7112573,rs251240,rs12281358,rs115120406,rs77527654,rs117901629,rs661302,rs12273536,rs12292614,rs115289124,rs79207844,rs370164,rs5745110,rs29794,rs80273401,rs77678768,rs7933134,rs5745118,rs75826529,rs77136879,rs75890305,rs661220,rs17730451,rs115991183,rs77326963,rs325790,rs117141413,rs647388,rs12418735,rs71306588,rs325791,rs12419437,rs251248,rs675098,rs5745127,rs6589606,rs11550784,rs116490495,rs78135964,rs2046149,rs2170317,rs114645821,rs12292434,rs11216270,rs77955134,rs1208285,rs116773440,rs12294657,rs114290564,rs10892067,rs325789,rs12276805,rs2642007,rs34320614,rs3213459,rs12289032,rs78692246,rs79955870,rs12281009,rs13059913,rs72814178,rs675621,rs29795,rs2046150,rs2239009,rs2289892,rs12721025,rs2724677,rs78628783,rs2301174,rs3781985</t>
  </si>
  <si>
    <t>CATG00000082043.1,ENSG00000254295.1,ENSG00000239941.1,CATG00000007118.1,ENSG00000254678.1,ENSG00000113719.11,ENSG00000231865.1,ENSG00000224077.1,ENSG00000227954.2,ENSG00000130164.7,CATG00000082047.1,ENSG00000037241.3,CATG00000038543.1,ENSG00000113734.13,ENSG00000118137.5,CATG00000062252.1,ENSG00000168092.9,ENSG00000235910.1,CATG00000078712.1,ENSG00000149591.12,ENSG00000164463.8,CATG00000078716.1,ENSG00000110245.7,ENSG00000160613.8,ENSG00000149577.11,CATG00000062253.1,CATG00000003952.1,ENSG00000204758.3,CATG00000007117.1,ENSG00000253439.1,CATG00000066516.1,ENSG00000160584.11,ENSG00000183072.9</t>
  </si>
  <si>
    <t>22306654,23989729</t>
  </si>
  <si>
    <t>Infantile hypertrophic pyloric stenosis</t>
  </si>
  <si>
    <t>DOID:12783</t>
  </si>
  <si>
    <t>migraine without aura</t>
  </si>
  <si>
    <t>A migraine that is characterized by migraine headaches that are not accompanied by an aura.</t>
  </si>
  <si>
    <t>rs6599640,rs11562954,rs2237432,rs7091404,rs4918826,rs9486719,rs7902253,rs17863841,rs1560671,rs60816986,rs80330268,rs7865618,rs10037055,rs7562952,rs2421154,rs6868833,rs7912404,rs17868384,rs7096614,rs1556515,rs7893480,rs9423239,rs3088050,rs564398,rs28419182,rs2901354,rs6921291,rs10803665,rs13210597,rs309685,rs4367982,rs6464435,rs4980171,rs11172114,rs2286430,rs7900134,rs11563216,rs10063803,rs309668,rs2273622,rs2421144,rs7906682,rs7597012,rs10189040,rs6711120,rs4283801,rs1008878,rs78122913,rs2064947,rs3736583,rs6967889,rs309667,rs1333037,rs12659737,rs3732215,rs9313754,rs28563911,rs4233636,rs11172113,rs309669,rs1363405,rs6872993,rs6599641,rs6069315,rs2421158,rs2811713,rs4759277,rs8181050,rs309683,rs4262195,rs11759769,rs10078566,rs615552,rs6886255,rs2302155,rs9834,rs4240603,rs75230655,rs7604471,rs77539670,rs7100697,rs12660023,rs10887610,rs6740118,rs79770071,rs7896033,rs10876964,rs73912881,rs12208011,rs4980172,rs917434,rs4867001,rs7706612,rs10068127,rs10929309,rs71601343,rs6898107,rs7969195,rs2421149,rs6464431,rs9423237,rs77708995,rs2254574,rs3736582,rs10876477,rs11153023,rs10902853,rs824343,rs17864742,rs2421147,rs1003540,rs4437389,rs1476665,rs10490012,rs10457159,rs12473889,rs2421143,rs3733874,rs6880798,rs7725769,rs4075972,rs599452,rs10056655,rs2069418,rs12988953,rs6069313,rs2108810,rs10803666,rs9633708,rs7069346,rs10887609,rs7866783,rs7411689,rs28461408,rs758275,rs2159201,rs679038,rs3736585,rs9423295,rs7030641,rs6709005,rs13159114,rs9646718,rs309686,rs11611695,rs3734238,rs12201449,rs76065652,rs28362590,rs79083901,rs11086504,rs13175695,rs309689,rs2215173,rs62352798,rs10490010,rs4663986,rs1466535,rs1560672,rs4976680,rs7562971,rs58965402,rs2108809,rs6069314,rs4759044,rs7558436,rs10457146,rs4257011,rs4980239,rs4343858,rs9490315,rs1485395,rs12530462,rs11248348,rs78405626,rs543830,rs111992647,rs968402,rs917433,rs10444558,rs613312,rs79804055,rs11952102,rs6064237,rs7894629,rs3095267,rs28932178,rs16884251,rs1004478,rs2421148,rs28715668,rs34016647,rs3798295,rs11949767,rs1496417,rs2421146,rs9646720,rs2362290,rs10887612,rs12193732,rs7902802,rs75879507,rs2237435,rs714116,rs74792599,rs4976682,rs4555829,rs7718446,rs7794281,rs309671,rs60044183,rs2157719,rs13190036,rs177935,rs7602303,rs1496418,rs6475604,rs634537,rs28684504,rs1333039,rs7902273,rs4663990,rs12207570,rs758276,rs11563060,rs72813180,rs2336405,rs7921096,rs4507498,rs4867002,rs6879874,rs2383205,rs73368049,rs11202038,rs6959682,rs2878686,rs3736584,rs2862507,rs944801,rs11760496,rs28611501,rs67646620,rs9423292,rs76079033,rs6741751,rs6889220,rs2336237,rs12701929,rs4976681,rs917432,rs4631,rs2877098,rs9633709,rs12470426,rs2159200,rs78394675,rs13172353,rs11751075,rs34832871,rs9373978,rs1052432,rs2421145,rs1537378,rs10233526,rs11596522,rs3798296,rs7068921,rs4663988,rs1385526,rs7810857,rs6923212,rs28580074,rs2108168,rs1063192,rs11153018,rs9400016,rs7724386,rs6556309,rs6064238,rs10077929,rs2421155,rs10794583,rs6431648,rs9260632,rs6599639,rs6872201,rs3733875,rs6658917,rs2302153,rs6738375,rs3734239,rs9423238,rs7597116,rs6916232,rs4511227,rs4492075,rs7900085,rs2286431,rs12411744,rs17862920,rs8938,rs1033773,rs737636,rs114946677,rs7095889,rs10170399,rs2184061,rs78167602,rs6885410,rs7807744,rs17083712,rs7810727,rs2237436,rs7075426,rs28395268,rs824342,rs7793274,rs12190520,rs2901355,rs4726435,rs114375202,rs1478870,rs77982589,rs2284199,rs10876965,rs10263517,rs6464432,rs16898772,rs10490014,rs74332544,rs71601344,rs11949435,rs13028228,rs7302357,rs3824685,rs17862921,rs1128287,rs3814146,rs6877611,rs887061,rs17863842,rs7719125,rs10929319,rs7915874,rs3801158,rs2108167,rs917435,rs6994263</t>
  </si>
  <si>
    <t>ENSG00000172461.6,CATG00000097258.1,ENSG00000176998.3,ENSG00000224287.2,ENSG00000259786.2,ENSG00000224116.2,CATG00000055254.1,ENSG00000253553.1,ENSG00000213347.6,ENSG00000165671.14,CATG00000089786.1,ENSG00000095574.7,ENSG00000014123.9,ENSG00000123384.9,ENSG00000123485.7,CATG00000116160.1,ENSG00000091010.4,ENSG00000144481.12,ENSG00000240498.2,CATG00000047090.1,ENSG00000196177.8,ENSG00000122641.9,ENSG00000152061.17,ENSG00000240729.1,ENSG00000267281.2,CATG00000085602.1,ENSG00000169230.5,ENSG00000270706.1,ENSG00000233797.1,ENSG00000170653.14,ENSG00000169228.9,ENSG00000112214.6,ENSG00000135390.13,ENSG00000062650.13,ENSG00000172987.8,CATG00000075818.1,CATG00000075811.1,ENSG00000147883.9,ENSG00000264545.1,ENSG00000179988.9,CATG00000082156.1,ENSG00000234109.1,CATG00000000936.1,CATG00000083443.1</t>
  </si>
  <si>
    <t>Migraine without aura</t>
  </si>
  <si>
    <t>DOID:1284</t>
  </si>
  <si>
    <t>prolapse of female genital organ</t>
  </si>
  <si>
    <t>rs11634699,rs7409857,rs2236454,rs7828381,rs72662646,rs2236482,rs7821828,rs9981642,rs28516892,rs6132899,rs75933022,rs78128392,rs36182034,rs2422823,rs2277140,rs7013345,rs3739426,rs12549256,rs11702255,rs117064960,rs11638810,rs2236479,rs7279445,rs2236481,rs12682405,rs2422824,rs2282120,rs7009036,rs7835873,rs12550409,rs8131463,rs6518249,rs57089888,rs3818661,rs1036819,rs16905191,rs28717709,rs4818784,rs4819126</t>
  </si>
  <si>
    <t>ENSG00000249307.1,ENSG00000173638.14,ENSG00000259905.1,ENSG00000228293.1,ENSG00000101365.16,ENSG00000066827.11,ENSG00000182871.10</t>
  </si>
  <si>
    <t>Pelvic organ prolapse</t>
  </si>
  <si>
    <t>DOID:1289</t>
  </si>
  <si>
    <t>neurodegenerative disease</t>
  </si>
  <si>
    <t>A central nervous system disease that results_in the progressive deterioration of function or structure of neurons.</t>
  </si>
  <si>
    <t>rs10784502,rs34997336,rs3018098,rs7744595,rs1704773,rs1827293,rs12824957,rs10744147,rs1402274,rs838144,rs1879380,rs884548,rs62045205,rs33988101,rs67624109,rs507711,rs7980687,rs9345489,rs2695479,rs12202075,rs7968902,rs2638280,rs427248,rs62043792,rs62046605,rs949142,rs9473555,rs1533703,rs7750918,rs9473563,rs1621194,rs7769646,rs73808821,rs1688264,rs603985,rs117507208,rs1980252,rs11550869,rs1716167,rs1790098,rs679574,rs526934,rs1790090,rs16997016,rs10846507,rs516246,rs9473566,rs11672900,rs62043764,rs1047158,rs10846491,rs62043761,rs1727306,rs17819300,rs58809476,rs28569885,rs7525521,rs12316131,rs7639977,rs6426713,rs78649755,rs2038028,rs7629924,rs28706696,rs10818828,rs1716173,rs9463480,rs77704109,rs6901278,rs632111,rs2695476,rs941305,rs6923124,rs1716177,rs28576953,rs1627724,rs11057192,rs1801133,rs4715130,rs12978750,rs676388,rs6633,rs2851438,rs1727320,rs692854,rs62046642,rs4759415,rs2501963,rs503279,rs973579,rs12304248,rs11057204,rs9473560,rs28592876,rs1716170,rs78416250,rs1060105,rs1716172,rs2851435,rs1626899,rs485186,rs62046649,rs9473559,rs492602,rs6458694,rs281379,rs1716164,rs75624459,rs9836723,rs10846515,rs1727315,rs1969354,rs3806988,rs2448707,rs62046606,rs114334043,rs516316,rs4372492,rs504963,rs73808820,rs1141321,rs9296617,rs1256335,rs1790131,rs112854952,rs2851450,rs8102288,rs1716160,rs3823114,rs4930718,rs2638282,rs1790108,rs1038196,rs2337934,rs3729619,rs485073,rs2448701,rs4469291,rs2695478,rs1727314,rs1351394,rs9463483,rs1716168,rs11562637,rs62043763,rs10846486,rs2004380,rs4267943,rs569970,rs8756,rs55714137,rs17238482,rs12829456,rs418464,rs62043760,rs9351424,rs838147,rs28636834,rs12978752,rs1051431,rs1716171,rs1042725,rs12298826,rs681343,rs74998877,rs78490415,rs507766,rs1617434,rs62046644,rs941306,rs28683528,rs2682431,rs10773008,rs6458693,rs28372579,rs1727300,rs2448702,rs9473561,rs4759417,rs28625019,rs10878349,rs633372,rs12979278,rs1790102,rs838133,rs28472704,rs11830103,rs1801222,rs9296616,rs1790126,rs1727296,rs4715129,rs76905924,rs12122443,rs2501962,rs4759371,rs1716165,rs4348317,rs2682434,rs62046641,rs62046648,rs602662,rs28406193,rs1727313,rs6458690,rs7879933,rs1790095,rs12817892,rs1727311,rs4774833,rs7970350,rs12322888,rs374886,rs7174459,rs1780318,rs4759420,rs17238489,rs3820296,rs35866622,rs153734,rs6926509,rs17238461,rs1402275,rs9473557,rs4759416</t>
  </si>
  <si>
    <t>ENSG00000069869.11,ENSG00000116685.11,ENSG00000177000.6,ENSG00000104852.10,ENSG00000077721.11,CATG00000039609.1,ENSG00000186416.8,ENSG00000162551.9,ENSG00000256083.1,ENSG00000063176.11,ENSG00000182264.4,ENSG00000144619.10,ENSG00000136928.4,ENSG00000011021.17,ENSG00000183955.8,ENSG00000134827.3,ENSG00000149948.9,ENSG00000139697.7,ENSG00000130921.3,ENSG00000107611.10,CATG00000039607.1,CATG00000013663.1,ENSG00000090975.8,ENSG00000235423.4,ENSG00000105523.3,ENSG00000105483.12,ENSG00000111328.2,ENSG00000142794.14,ENSG00000105479.11,ENSG00000233431.1,ENSG00000176920.10,ENSG00000176909.7,CATG00000041280.1,ENSG00000117298.10,ENSG00000105550.4,ENSG00000051825.10,ENSG00000031691.6,ENSG00000146085.7,CATG00000050103.1,ENSG00000105538.4,ENSG00000163637.7,ENSG00000172264.12,CATG00000023102.1,ENSG00000150977.9,ENSG00000216853.1</t>
  </si>
  <si>
    <t>23471985,19744961,22504419,19303062</t>
  </si>
  <si>
    <t>Folate pathway vitamin levels,Head circumference (infant),Brain connectivity</t>
  </si>
  <si>
    <t>DOID:12995</t>
  </si>
  <si>
    <t>conduct disorder</t>
  </si>
  <si>
    <t>A specific developmental disorder marked by a pattern of repetitive behavior wherein the rights of others or social norms are violated.</t>
  </si>
  <si>
    <t>rs1799801,rs13332180,rs11264865,rs115478629,rs3134376,rs61813286,rs34072712,rs61987858,rs952159,rs2835747,rs8051364,rs9925151,rs11264871,rs889817,rs17526590,rs250229,rs12310098,rs7910327,rs17066009,rs11642001,rs78681289,rs2835709,rs8450,rs2276464,rs2695479,rs2303224,rs58095661,rs7968902,rs9982748,rs867549,rs908044,rs2298753,rs72951498,rs753192,rs2281615,rs10796973,rs62307318,rs17103634,rs2835716,rs3756106,rs13248356,rs2866860,rs60150125,rs1799799,rs34980311,rs66570305,rs10846507,rs10908483,rs2835763,rs12447423,rs1040814,rs7661312,rs28569885,rs11583152,rs4538017,rs2303225,rs12022730,rs11587151,rs7521292,rs3136172,rs744154,rs7950811,rs904096,rs3136130,rs76217462,rs1442480,rs56309616,rs11585126,rs8203,rs12051425,rs34558549,rs12228910,rs3136112,rs7658173,rs2835776,rs1286439,rs117456342,rs1789903,rs7283464,rs1662053,rs6633,rs6499553,rs7236632,rs10852509,rs61987852,rs12028398,rs978839,rs250230,rs1693483,rs8062477,rs1789902,rs1626899,rs34178057,rs4845585,rs3136155,rs1392487,rs11547962,rs17789147,rs9921705,rs12023699,rs4520447,rs11746939,rs1693481,rs8047643,rs12445713,rs6747413,rs1631460,rs13258132,rs2273615,rs3748849,rs17508914,rs11264974,rs2835733,rs114605119,rs10559,rs33988198,rs12708919,rs1716160,rs58876444,rs1789908,rs2835708,rs1790108,rs990173,rs1629270,rs61987859,rs3822297,rs1693426,rs35259348,rs2270830,rs10796968,rs1286422,rs867550,rs4781562,rs2835748,rs2695478,rs28465445,rs1789913,rs1351394,rs893971,rs4567311,rs9938025,rs4788572,rs1052382,rs8048210,rs61988964,rs12829456,rs9974126,rs72801786,rs11836317,rs10261051,rs1617434,rs941306,rs12708918,rs881561,rs28629271,rs942746,rs2682431,rs3136064,rs10773008,rs1286441,rs2036338,rs2764979,rs28625019,rs28697056,rs1662049,rs62053108,rs28517424,rs3114048,rs3136160,rs34774688,rs8048057,rs61987853,rs1789924,rs1790126,rs2835766,rs116217998,rs4845576,rs1662060,rs11264866,rs9925228,rs76905924,rs1625439,rs3136187,rs9936965,rs1562750,rs3136065,rs2298755,rs4434872,rs3136173,rs1727311,rs7970350,rs3136213,rs12322888,rs13353624,rs4759420,rs62053839,rs78347184,rs2835723,rs3733484,rs10784502,rs1789914,rs17510310,rs34997336,rs62307298,rs2270831,rs10744147,rs10908558,rs13332113,rs1879380,rs7531051,rs11701722,rs12708921,rs9427234,rs2814925,rs7980687,rs7950849,rs13269697,rs80245100,rs3752681,rs2835734,rs9921270,rs12811715,rs114752814,rs4788554,rs949142,rs34111614,rs28361368,rs1621194,rs12091273,rs10852510,rs1889533,rs957078,rs73216429,rs4788448,rs11251794,rs1716167,rs3136168,rs12921355,rs7806144,rs12920243,rs9427228,rs59678326,rs11646635,rs72694220,rs4788821,rs918721,rs1047158,rs2016251,rs1727306,rs12037177,rs12032914,rs12092484,rs1693477,rs11581644,rs8053861,rs9925684,rs6821589,rs1435134,rs941305,rs2063301,rs17789027,rs6679907,rs12049128,rs2764980,rs67035421,rs11057192,rs8179116,rs9974451,rs1727320,rs1582589,rs35338546,rs12927381,rs9287658,rs4661092,rs2298328,rs7561888,rs6727000,rs11057204,rs1789900,rs11577942,rs11265076,rs1716170,rs7534858,rs2851435,rs12564669,rs34235351,rs11265036,rs4788827,rs116416219,rs9930930,rs2835767,rs75779223,rs4462592,rs6670493,rs1693424,rs7204798,rs73016321,rs76278716,rs12445043,rs4845583,rs1889532,rs2866153,rs79169186,rs2277512,rs1790131,rs11547961,rs11265040,rs12042562,rs2282301,rs1693480,rs11547966,rs4930718,rs74812760,rs6671132,rs9928336,rs1038196,rs2835746,rs116256288,rs11934874,rs4635543,rs11648674,rs1727314,rs55759426,rs1716168,rs8053891,rs8132000,rs2764978,rs8052028,rs72801797,rs4845578,rs1789898,rs1286423,rs1042725,rs7011313,rs12042989,rs6987527,rs2835721,rs4781563,rs3136189,rs77779484,rs34764568,rs6701341,rs6700451,rs58352128,rs7663811,rs1727300,rs116117929,rs76840762,rs61988963,rs9922596,rs8134408,rs11585845,rs12708920,rs116503184,rs113422987,rs77636148,rs1727296,rs8055242,rs3136067,rs1612735,rs4730568,rs6498486,rs12448111,rs3751817,rs2682434,rs1693476,rs1727313,rs11586075,rs17191485,rs1376672,rs928596,rs12933628,rs904095,rs2835706,rs11598,rs1789916,rs3136202,rs34805562,rs6427297,rs12919947,rs16918269,rs1035545,rs8037128,rs113165037,rs1402275,rs1040815,rs35295994,rs2248244,rs3018098,rs34664835,rs35173463,rs11126933,rs1693456,rs12824957,rs10492825,rs11647947,rs17732955,rs12567313,rs11701810,rs6724,rs8053927,rs11264886,rs3935948,rs12041920,rs3751656,rs1693427,rs28504259,rs2835713,rs6836616,rs1286454,rs6756934,rs1533703,rs76951684,rs6843634,rs2835772,rs10908691,rs2238462,rs11264532,rs4788552,rs9978894,rs16973500,rs4845357,rs2102290,rs1980252,rs3791187,rs6671668,rs10274073,rs6696019,rs7831714,rs1790098,rs12022158,rs28678082,rs17586163,rs16973520,rs17103691,rs61987841,rs1256530,rs4693210,rs58809476,rs3136038,rs2851299,rs2270832,rs7552274,rs6819344,rs9636921,rs77711102,rs2081273,rs12708786,rs3743538,rs12708922,rs28706696,rs62431521,rs4788587,rs1549292,rs7656974,rs2695476,rs12172809,rs78179984,rs11644666,rs12898016,rs4363451,rs73522473,rs11264620,rs3136211,rs12091361,rs12401565,rs10432650,rs11586830,rs3771684,rs11264875,rs12304248,rs72801789,rs1662057,rs1716172,rs1060105,rs2835729,rs4788567,rs1716164,rs1861050,rs11264426,rs1693431,rs1789917,rs11647844,rs1572788,rs1727315,rs10846515,rs7195297,rs1969354,rs1569277,rs7350856,rs904094,rs12048137,rs3136070,rs58300038,rs4661094,rs2851450,rs35800852,rs2835743,rs34972708,rs10908535,rs10492824,rs3829490,rs2835728,rs12925901,rs10908557,rs11644737,rs116516801,rs2337934,rs1662058,rs9646271,rs2121653,rs12080846,rs2835710,rs2236686,rs1043608,rs57106900,rs34521208,rs939745,rs11264873,rs7204841,rs9982836,rs13254653,rs946682,rs17628334,rs77506928,rs733642,rs7537691,rs61987856,rs62503523,rs1789906,rs8756,rs904093,rs3748848,rs12568523,rs28636834,rs76426579,rs10797919,rs12298826,rs11621891,rs9292165,rs11177959,rs1035543,rs116556902,rs6672856,rs1646331,rs4788826,rs2866859,rs1049794,rs4759417,rs10878349,rs10032808,rs9976328,rs28472704,rs9998722,rs3775594,rs3136176,rs34752329,rs66466805,rs7279068,rs2835736,rs4759371,rs1716165,rs9990174,rs12403956,rs8051124,rs4734017,rs1345777,rs1789910,rs62327564,rs2276466,rs61987847,rs951453,rs1861049,rs12043350,rs117352904,rs789560,rs7190692,rs9928413,rs59308681,rs61981026,rs7684664,rs2869926,rs17103725,rs3136166,rs11264964,rs10796956,rs7158297,rs117868128,rs1693430,rs1952031,rs62327566,rs1402274,rs4734494,rs10229603,rs884548,rs4902379,rs67624109,rs3893789,rs4889240,rs17103688,rs61747555,rs6680140,rs12600163,rs12149877,rs4788442,rs1449955,rs3950060,rs28714527,rs2297649,rs12149869,rs915181,rs4661093,rs6031252,rs2298329,rs9925462,rs1790090,rs7547663,rs2278031,rs1662059,rs10846491,rs4508047,rs11627718,rs12932850,rs3134380,rs4788551,rs12316131,rs11586701,rs1662051,rs11642435,rs4077168,rs952160,rs16973477,rs867548,rs1716173,rs6498483,rs283415,rs9889100,rs2276465,rs1716177,rs28576953,rs1627724,rs1290434,rs8060867,rs1256531,rs10796955,rs2851438,rs1442479,rs72708239,rs17586023,rs11585416,rs2180820,rs12033835,rs12926408,rs4759415,rs11264680,rs762521,rs1028581,rs2835725,rs28592876,rs114399342,rs1789919,rs12926353,rs4078751,rs11177947,rs111901109,rs12021641,rs11075900,rs13273724,rs10908533,rs2835726,rs62367393,rs1693471,rs4372492,rs11583896,rs1799800,rs11884022,rs2835770,rs62307295,rs4734495,rs11075223,rs11589857,rs62367392,rs8013300,rs724671,rs1789911,rs11264628,rs11645467,rs698,rs2236688,rs17286411,rs115320778,rs17184182,rs2835719,rs62053107,rs10196101,rs2878491,rs1789912,rs1442481,rs66556925,rs7185997,rs1803439,rs11562637,rs2303220,rs10846486,rs4661218,rs12434148,rs1110165,rs7088885,rs7679975,rs6694061,rs7150719,rs6659220,rs1716171,rs1051431,rs2364403,rs17781591,rs28683528,rs11264743,rs2291947,rs17007017,rs12038577,rs28372579,rs3136079,rs7195395,rs10127983,rs1060578,rs4423843,rs4845358,rs1058747,rs1790102,rs12929613,rs3784872,rs11830103,rs12444854,rs11539980,rs3910713,rs9675873,rs1662048,rs17395103,rs9940217,rs28406193,rs3136085,rs56012340,rs3136218,rs11590099,rs8058762,rs6718748,rs8052999,rs2238463,rs12817892,rs1790095,rs12406003,rs4236763,rs1693428,rs35189763,rs11265082,rs11641873,rs1799797,rs80141532,rs2878406,rs1662052,rs72955271,rs4759416</t>
  </si>
  <si>
    <t>ENSG00000182329.6,ENSG00000166473.12,CATG00000042389.1,CATG00000019302.1,ENSG00000229961.1,ENSG00000165914.10,ENSG00000267937.1,ENSG00000261147.1,ENSG00000226762.1,ENSG00000143570.13,ENSG00000081923.6,ENSG00000040199.14,ENSG00000177954.7,ENSG00000143622.6,CATG00000063728.1,ENSG00000183955.8,ENSG00000166268.6,ENSG00000139697.7,ENSG00000130921.3,ENSG00000242307.1,ENSG00000151779.8,CATG00000013663.1,ENSG00000143578.11,ENSG00000257221.1,ENSG00000110876.8,ENSG00000111328.2,CATG00000056029.1,ENSG00000185043.6,CATG00000021394.1,ENSG00000224470.3,ENSG00000124191.13,CATG00000003468.1,CATG00000019179.1,ENSG00000259163.1,ENSG00000223599.1,CATG00000106343.1,ENSG00000271086.1,ENSG00000198837.5,ENSG00000160741.12,ENSG00000100749.3,ENSG00000186260.12,ENSG00000185033.10,CATG00000029750.1,ENSG00000260593.1,ENSG00000111596.7,ENSG00000165323.11,ENSG00000249252.1,ENSG00000051825.10,ENSG00000248682.1,ENSG00000234520.1,ENSG00000175595.10,CATG00000103389.1,ENSG00000234426.1,ENSG00000132305.16,ENSG00000246375.2,ENSG00000150977.9,ENSG00000248918.2,ENSG00000123636.13,ENSG00000163145.8,ENSG00000140832.5,ENSG00000250360.1,ENSG00000163644.10,CATG00000073950.1,ENSG00000127328.17,CATG00000103388.1,ENSG00000183208.8,ENSG00000128805.10,ENSG00000144455.9,ENSG00000256083.1,ENSG00000256037.1,ENSG00000163479.9,ENSG00000170153.6,CATG00000019260.1,ENSG00000068615.12,ENSG00000166747.8,CATG00000019168.1,CATG00000102559.1,ENSG00000257185.1,ENSG00000224276.1,ENSG00000157540.15,CATG00000099982.1,ENSG00000257842.1,ENSG00000149948.9,CATG00000043625.1,CATG00000077083.1,CATG00000012325.1,CATG00000017570.1,ENSG00000164924.13,ENSG00000090975.8,ENSG00000247131.1,ENSG00000235423.4,CATG00000056031.1,ENSG00000143552.5,ENSG00000223224.1,ENSG00000102984.10,CATG00000012321.1,ENSG00000248144.1,CATG00000099987.1,ENSG00000143614.7,ENSG00000183117.13,ENSG00000115183.9,ENSG00000132718.7,ENSG00000273002.1,ENSG00000048342.11,ENSG00000033170.12,ENSG00000251573.2,CATG00000006600.1,CATG00000077935.1,ENSG00000143344.11,ENSG00000259078.2,ENSG00000116584.13,ENSG00000260368.1,ENSG00000257845.1,ENSG00000132680.6,CATG00000099985.1,CATG00000026408.1,ENSG00000111530.8,CATG00000019122.1,CATG00000006599.1,CATG00000077144.1,ENSG00000187008.2,ENSG00000182149.16,ENSG00000262732.1,ENSG00000106803.5,ENSG00000109445.6</t>
  </si>
  <si>
    <t>20585324,18951430,18846501,23874384,23077488,22504419</t>
  </si>
  <si>
    <t>Attention deficit hyperactivity disorder and conduct disorder,Antisocial behavior,Conduct disorder (symptom count),Conduct disorder (interaction),Callous-unemotional behaviour,Head circumference (infant)</t>
  </si>
  <si>
    <t>DOID:1307</t>
  </si>
  <si>
    <t>dementia</t>
  </si>
  <si>
    <t>A cognitive disorder resulting from a loss of brain function affecting memory, thinking, language, judgement and behavior.</t>
  </si>
  <si>
    <t>rs174576,rs71373521,rs28678267,rs17661951,rs13280759,rs3734398,rs6503407,rs2453565,rs3087593,rs7949405,rs7220435,rs7219883,rs2582457,rs1886703,rs8070598,rs12680019,rs114896313,rs1225753,rs174549,rs174591,rs113689425,rs6503900,rs2304052,rs6918936,rs12699335,rs812858,rs174592,rs1468802,rs61245870,rs7225859,rs896319,rs75385417,rs3744470,rs375311,rs12669623,rs2356066,rs76341603,rs9635716,rs72643559,rs2289679,rs8074743,rs10278257,rs774356,rs1435543,rs3800847,rs12699324,rs10094549,rs2147857,rs4721056,rs3815535,rs174541,rs10275735,rs7224712,rs9909048,rs174580,rs9910936,rs3807865,rs799265,rs7783339,rs35322327,rs11658874,rs2477523,rs4952532,rs11240546,rs5011436,rs174599,rs2242508,rs2165896,rs2307095,rs174590,rs3785891,rs80228697,rs17776355,rs2302635,rs9900293,rs1042949,rs13219552,rs13966,rs16939676,rs10795340,rs214090,rs174578,rs7785189,rs7114246,rs4806846,rs2302634,rs174575,rs62057211,rs3734626,rs3798713,rs3816277,rs11789520,rs10900451,rs7114719,rs11771788,rs1054169,rs6943341,rs10793741,rs79717271,rs9303404,rs62451488,rs4948104,rs6579885,rs744293,rs174585,rs11238389,rs10234805,rs8073864,rs9295752,rs2072529,rs79031195,rs76676728,rs12602642,rs2000537,rs8026910,rs1468801,rs4721057,rs6966915,rs7805419,rs11974335,rs3849942,rs9910260,rs4712755,rs12782194,rs964672,rs3807866,rs12787345,rs1936809,rs9368512,rs12440256,rs7541409,rs2001273,rs11981005,rs28508084,rs4947533,rs6966757,rs66464172,rs174598,rs9895197,rs2933213,rs1038914,rs1491184,rs1561970,rs3007133,rs174537,rs11509137,rs114574540,rs9899734,rs11804891,rs4713165,rs28629447,rs2230197,rs174553,rs8071831,rs17149894,rs774357,rs2489628,rs4773747,rs2350446,rs1043374,rs2291193,rs174560,rs6700182,rs4840350,rs75598148,rs4532436,rs2538047,rs7212995,rs3849945,rs57896541,rs1225737,rs34762800,rs1548885,rs8079308,rs2043538,rs2453552,rs9913212,rs6681176,rs11765531,rs11249883,rs174593,rs707156,rs74316041,rs114186081,rs4807261,rs902626,rs766333,rs1060700,rs115367234,rs1020005,rs13017329,rs11654183,rs61390967,rs7212451,rs9904512,rs5011434,rs1019306,rs446538,rs6969722,rs35574960,rs2800708,rs9320439,rs3798707,rs12699333,rs2072530,rs12550057,rs67622425,rs16877363,rs6460897,rs2043540,rs174561,rs75199539,rs60399074,rs1564374,rs8072901,rs10281425,rs174533,rs1859857,rs4275190,rs6593297,rs2304050,rs1225717,rs6920155,rs12941832,rs102275,rs6460896,rs11871583,rs6503905,rs11781257,rs4951163,rs2098363,rs13204656,rs4965121,rs8068761,rs6947327,rs2610103,rs2174459,rs9659978,rs6460900,rs12153,rs10435504,rs174554,rs174569,rs10488192,rs11024116,rs174587,rs4484996,rs6460899,rs11805457,rs929637,rs1535,rs9295763,rs174594,rs16940765,rs17025372,rs2160267,rs9295764,rs1435526,rs9944392,rs8079488,rs385341,rs17153012,rs1886704,rs7210042,rs2333465,rs9524058,rs3823612,rs4318902,rs409522,rs17728,rs2043539,rs174570,rs1019781,rs97384,rs6593294,rs7213269,rs7804234,rs2124460,rs2147858,rs214091,rs55914027,rs9916491,rs11776987,rs11249884,rs6496273,rs3816275,rs1043382,rs6460898,rs117040653,rs9908279,rs5011433,rs11783670,rs28526092,rs2877946,rs1060107,rs174534,rs509360,rs174555,rs174562,rs2906782,rs2270327,rs62057210,rs11509880,rs58359778,rs2135116,rs700828,rs8067697,rs2014564,rs12666249,rs9988721,rs4721061,rs12945426,rs405804,rs7714314,rs4543497,rs214070,rs7804433,rs174577,rs102274,rs75752185,rs6415232,rs11249887,rs62435714,rs174528,rs11657247,rs2302633,rs77874436,rs896321,rs12699332,rs12993486,rs10259895,rs719037,rs9561346,rs9368513,rs2851391,rs12406407,rs174472,rs3851286,rs10950391,rs10246630,rs2153903,rs7800001,rs1007190,rs9908594,rs13281933,rs1062702,rs1019307,rs2124461,rs9491699,rs2295602,rs1435525,rs4951249,rs9963453,rs12462898,rs9895375,rs6460906,rs62057209,rs2038727,rs9919600,rs10793727,rs1980727,rs2295600,rs2356065,rs923658,rs7801467,rs750789,rs2453554,rs34906001,rs4948099,rs10900444,rs9914718,rs174536,rs112261797,rs9988719,rs2288810,rs774359,rs12450435,rs2225576,rs67580629,rs9387133,rs903067,rs1054168,rs4793148,rs10950394,rs4721060,rs9896445,rs67659260,rs11971133,rs7558787,rs4721059,rs10231165,rs4535700,rs11606902,rs13280101,rs11651396,rs12668625,rs3851294,rs78029716,rs7776429,rs35382339,rs715,rs12681925,rs3744473,rs7773173,rs12488411,rs17025367,rs7217845,rs4948097,rs174529,rs2302632,rs8077272,rs174581,rs56916069,rs3744383,rs6938763,rs2270759,rs700782,rs2764326,rs7223491,rs2369633,rs6460903,rs9890903,rs3816276,rs9561347,rs174589,rs7558770,rs3800843,rs17661975,rs2280560,rs6932207,rs174544,rs7218099,rs12680167,rs9914884,rs13255789,rs72792740,rs2235093,rs7809700,rs34925106,rs3849943,rs34139297,rs1020006,rs214072,rs7215031,rs56312755,rs4711171,rs2484319,rs2153902,rs62057213,rs174600,rs17718324,rs174572,rs2613837,rs1019308,rs7791726,rs12807836,rs174568,rs2236212,rs12793673,rs11249885,rs9915066,rs1548884,rs10229446,rs77536615,rs5011432,rs1060106,rs75177812,rs7208122,rs99780,rs700791,rs1561967,rs9915732,rs11079378,rs3800842,rs4689,rs6460895,rs4793153,rs8065114,rs2289675,rs174556,rs1435524,rs7222312,rs6503406,rs62057212,rs8073674,rs433572,rs8523,rs7743830,rs73664808,rs10795339,rs35029679,rs3173615,rs13237518,rs174579,rs11974384,rs11240368,rs2002651,rs9912760,rs11073592,rs9556291,rs11240374,rs12114470,rs3764840,rs6460901,rs12699323,rs10967965,rs28479373,rs11558961,rs6503904,rs4329292,rs1435527,rs9892425,rs1047891,rs6460902,rs12602991,rs174573,rs3735665,rs11163637,rs10113115,rs1321535,rs174597,rs105287,rs12947309,rs1323739,rs34074963,rs12222,rs6496272,rs9942541,rs174574,rs1019309,rs2489629,rs1552842,rs3760382,rs2800709,rs10900449,rs174584,rs11868767,rs13229988,rs2054990,rs12669919,rs7808568,rs964671,rs1468803,rs5011431,rs2503326,rs1020004,rs1892172,rs2453555,rs10105362,rs34854300,rs758020,rs4721058,rs9491140,rs13230513,rs12666279,rs3849941,rs67540265,rs7792410,rs5011438,rs108499,rs174548,rs3798711,rs3897489,rs60174183,rs3024275,rs17027,rs6593929,rs10900519,rs12804864,rs13191834,rs12937256,rs3800845,rs72643557,rs9913436,rs2270757,rs4950982,rs174559,rs106706,rs10245725,rs7223598,rs6460905,rs13237715,rs61624919,rs923828,rs77767456,rs701007,rs10950395,rs3849939,rs1924383,rs10236369,rs6921231,rs3800841,rs7221732,rs28549831,rs11509153,rs6966609,rs4382293,rs174545,rs234714,rs2015747,rs174566,rs7781670,rs28478413,rs11995449,rs7804736,rs8027584,rs56190003,rs7785087,rs14978,rs3965903,rs62057208,rs4711146,rs11783735,rs9296404,rs3826425,rs8064669,rs174601,rs174535,rs1468804,rs117271896,rs11249886,rs8074450,rs4426386,rs6954546,rs12272902,rs10954544,rs36120415,rs13256404,rs12667950,rs93923,rs2277324,rs4948096,rs12525011,rs2270758,rs60273772,rs10227764,rs174530,rs7206982,rs174547,rs9911454,rs174583,rs13282580,rs3800844,rs6974465,rs78532375,rs7797705,rs3902193,rs12699336,rs5011439,rs72800245,rs2814707,rs404005,rs8079610,rs8082522,rs9894722,rs1548883,rs11652831,rs174546,rs17025380,rs1428571,rs174582,rs16940762,rs9893320,rs9491698,rs12528394,rs5011437,rs1043372,rs9893593,rs13244654,rs6920247,rs2095854,rs174550,rs67211445,rs174538</t>
  </si>
  <si>
    <t>ENSG00000146731.6,ENSG00000226790.2,ENSG00000168496.3,ENSG00000073670.9,ENSG00000231244.1,ENSG00000180329.9,ENSG00000147894.10,CATG00000064303.1,ENSG00000265246.1,ENSG00000253958.1,CATG00000101542.1,ENSG00000176305.5,ENSG00000249035.2,CATG00000092374.1,ENSG00000135502.12,ENSG00000164776.5,ENSG00000122644.8,ENSG00000068489.8,ENSG00000225063.1,ENSG00000153157.8,CATG00000002481.1,ENSG00000249773.3,CATG00000005705.1,CATG00000087753.1,CATG00000031514.1,ENSG00000124920.9,CATG00000032328.1,ENSG00000139915.14,CATG00000105110.1,CATG00000091247.1,ENSG00000133069.10,ENSG00000254731.1,ENSG00000167131.12,CATG00000090143.1,ENSG00000135454.9,ENSG00000254101.1,ENSG00000235743.1,CATG00000095140.1,CATG00000089908.1,ENSG00000167447.8,ENSG00000157680.11,ENSG00000131095.7,ENSG00000117222.9,ENSG00000178297.8,CATG00000032271.1,ENSG00000234352.5,ENSG00000207601.1,ENSG00000153982.6,ENSG00000160200.13,ENSG00000129103.13,ENSG00000259478.2,ENSG00000183098.6,ENSG00000113140.6,ENSG00000184144.5,ENSG00000240771.2,ENSG00000180336.13,ENSG00000182963.5,ENSG00000150687.7,ENSG00000214447.3,ENSG00000149485.12,ENSG00000021826.10,ENSG00000124587.9,ENSG00000146733.9,ENSG00000236942.1,ENSG00000158715.5,ENSG00000155980.7,ENSG00000267405.1,ENSG00000176619.6,ENSG00000164626.8,ENSG00000120162.9,ENSG00000178665.10,CATG00000085737.1,CATG00000105112.1,CATG00000095143.1,ENSG00000224713.3,ENSG00000146374.9,ENSG00000161692.13,CATG00000006708.1,ENSG00000140450.7,CATG00000082704.1,CATG00000005706.1,ENSG00000265415.1,CATG00000033766.1,ENSG00000146729.5,CATG00000089910.1,CATG00000117439.1,CATG00000015752.1,ENSG00000197977.3,ENSG00000108883.8,ENSG00000206603.1,ENSG00000011405.9,ENSG00000106460.14,ENSG00000134824.9,CATG00000089895.1,ENSG00000006747.10,ENSG00000135506.11,ENSG00000133059.12,ENSG00000246022.2,ENSG00000240305.1,ENSG00000184669.6,ENSG00000134825.9,ENSG00000167994.7,CATG00000089639.1,ENSG00000134489.6,ENSG00000227029.1,ENSG00000147896.3,CATG00000095944.1,CATG00000006707.1,ENSG00000070081.11,ENSG00000131094.3,ENSG00000226808.1,CATG00000090897.1,ENSG00000183023.14,CATG00000032178.1,ENSG00000146530.7,ENSG00000272781.1,CATG00000078111.1,ENSG00000230314.2,CATG00000033768.1</t>
  </si>
  <si>
    <t>23229837,24651765,20634892,20154673,17667963,19148276,18762592,22628157</t>
  </si>
  <si>
    <t>HIV-associated dementia,Plasma homocysteine levels (post-methionine load test),Neuroticism,Frontotemporal lobar degeneration with TDP-43 inclusions, in brain,Polyunsaturated fatty acid levels, in plasma</t>
  </si>
  <si>
    <t>DOID:13189</t>
  </si>
  <si>
    <t>gout</t>
  </si>
  <si>
    <t>An arthritis that has_material_basis_in uric acid crystal deposits located_in joint.</t>
  </si>
  <si>
    <t>rs12562939,rs116509172,rs6925912,rs933199,rs853676,rs4645927,rs3217,rs900347,rs2580761,rs115847566,rs13006184,rs12478841,rs12230839,rs11624898,rs13002853,rs9366637,rs55811736,rs6939175,rs2032450,rs17409460,rs12518688,rs661292,rs16875249,rs727995,rs73921482,rs6833142,rs3773461,rs1165148,rs62242152,rs2241479,rs79987947,rs3822241,rs114420725,rs12504246,rs2032449,rs12147427,rs9393727,rs13226650,rs34243448,rs4502681,rs11264345,rs35289776,rs16892493,rs11759668,rs6928493,rs369799,rs7694760,rs4525975,rs73216755,rs16827671,rs3763205,rs62286327,rs4461524,rs1892248,rs1800758,rs3796839,rs2845638,rs7676318,rs34661924,rs6911522,rs4711095,rs500830,rs55924263,rs28507715,rs2231148,rs2622605,rs117367762,rs4697730,rs6927689,rs1169314,rs117452869,rs6833988,rs116466084,rs4697972,rs59293950,rs464096,rs2622631,rs9467622,rs114339461,rs116564028,rs78917351,rs4634439,rs34351439,rs2581784,rs13118801,rs78460223,rs2943552,rs7613013,rs6719175,rs7676605,rs1541521,rs7301155,rs76850735,rs114918688,rs12646099,rs41266839,rs76690231,rs12411216,rs3796826,rs12648610,rs73575086,rs814295,rs4697975,rs7349721,rs55921149,rs116437099,rs4318649,rs3846127,rs3796830,rs4656187,rs492175,rs77790614,rs79496699,rs997219,rs35782983,rs13202688,rs34741056,rs79881182,rs1040419,rs12640611,rs1165153,rs6845554,rs948494,rs550480,rs2070803,rs2174266,rs115373122,rs198853,rs16889260,rs2941483,rs12207059,rs7970695,rs56334709,rs565427,rs4930404,rs3792253,rs4712960,rs1078690,rs79867288,rs3756237,rs56386026,rs112704531,rs17247314,rs7758527,rs9393710,rs1892251,rs2666558,rs13148836,rs7670709,rs35904472,rs195527,rs12499142,rs11726425,rs301382,rs58410357,rs4617927,rs10831515,rs76738832,rs6908263,rs765787,rs7528773,rs9895661,rs34525648,rs7695531,rs2581830,rs4567398,rs13103207,rs2243616,rs16894886,rs2941468,rs2977938,rs2178198,rs79866595,rs10003001,rs2431251,rs12203927,rs3820716,rs17112780,rs35307327,rs6727388,rs7758716,rs7557294,rs7678732,rs151838,rs1419183,rs78798541,rs13152653,rs76469957,rs1783811,rs1345994,rs2725203,rs77340408,rs2869732,rs10008241,rs4148153,rs1536746,rs7697416,rs199750,rs3827500,rs683841,rs12646380,rs78921276,rs6456701,rs12798408,rs2256355,rs13391837,rs80125733,rs17299478,rs10946798,rs12201071,rs6826814,rs3775944,rs3733276,rs4711088,rs1974584,rs73089928,rs34064842,rs77694735,rs41271827,rs56267284,rs9393715,rs1860909,rs199741,rs28798076,rs487105,rs4697739,rs10489077,rs1647284,rs72704652,rs11721485,rs17689625,rs4697984,rs11732818,rs12313762,rs116656058,rs2853750,rs199738,rs1860895,rs10896026,rs4697999,rs12540011,rs2013063,rs12808002,rs74042564,rs9379785,rs61952904,rs2384656,rs117748340,rs12467336,rs1165200,rs7674986,rs73921478,rs73212889,rs11961143,rs9325825,rs1972060,rs12210098,rs938557,rs2743555,rs35411989,rs1169288,rs71557334,rs7160803,rs10516195,rs1747551,rs9358938,rs1334576,rs6456708,rs2867383,rs13134726,rs115943454,rs76355571,rs1324087,rs2350358,rs73921518,rs10946785,rs7224610,rs4697710,rs11126932,rs114966222,rs12509955,rs7654258,rs9332599,rs62253603,rs7955571,rs10484432,rs116583487,rs916111,rs759028,rs475642,rs6448742,rs28362606,rs112719706,rs4697988,rs17268697,rs10024904,rs2192094,rs6833292,rs4698013,rs67651568,rs2072012,rs6586693,rs12649073,rs11096977,rs1169301,rs7655122,rs6827467,rs4573076,rs77162249,rs11006692,rs4698050,rs11604451,rs6760250,rs12640013,rs4698032,rs4645933,rs6854794,rs6838644,rs11751487,rs1979,rs28544414,rs77251002,rs11886876,rs11755032,rs78422890,rs523200,rs74293932,rs7938455,rs6724056,rs76528043,rs16824048,rs968997,rs10489076,rs1473163,rs7671266,rs73119306,rs7657926,rs9332600,rs35402046,rs9990755,rs2240466,rs13198474,rs1169289,rs116611024,rs7631005,rs4698026,rs10032742,rs77658810,rs75310211,rs2155574,rs2336722,rs2232423,rs392465,rs116074954,rs2269630,rs4665383,rs74802499,rs115228664,rs57299809,rs78383299,rs7436833,rs10758188,rs57652769,rs12674007,rs13205911,rs9291641,rs7936234,rs13118272,rs2564961,rs72843579,rs80218920,rs8395,rs6479597,rs11130338,rs1911127,rs415016,rs9291645,rs2381284,rs80013780,rs1171647,rs77090459,rs16895675,rs115559258,rs78909842,rs489192,rs644740,rs3813580,rs66968227,rs10000104,rs1954682,rs28465556,rs57764010,rs4466013,rs6935691,rs35057037,rs12147992,rs2051542,rs10033612,rs2078267,rs115322989,rs114852762,rs7518156,rs3756227,rs13393935,rs16895836,rs887725,rs187398,rs4148152,rs11736479,rs1171616,rs4072037,rs7200841,rs10117038,rs73089967,rs28449439,rs12507861,rs757628,rs13107466,rs4665377,rs195532,rs3756238,rs9502560,rs13213986,rs17270561,rs116383093,rs2075568,rs12503603,rs116608329,rs6828222,rs6810699,rs9379778,rs6421409,rs36092177,rs9991340,rs114383464,rs6939997,rs1165205,rs115970240,rs13247874,rs1284303,rs4665385,rs9468334,rs2337373,rs4697966,rs35201034,rs4628288,rs72846794,rs6489244,rs7669376,rs9467613,rs13124305,rs7193778,rs114186328,rs116434976,rs1171615,rs198814,rs7094971,rs407934,rs198813,rs569602,rs764751,rs12505056,rs1381344,rs6819790,rs7167076,rs74508472,rs78736791,rs11724141,rs62394299,rs2728125,rs11737601,rs12640038,rs73575085,rs6812811,rs73802906,rs41268389,rs1830798,rs35334203,rs6822257,rs2241474,rs518053,rs4235355,rs7681250,rs3796825,rs4575545,rs34346326,rs1863239,rs6587542,rs6532048,rs62286662,rs11126918,rs17695758,rs4697743,rs1937132,rs11231845,rs6727215,rs1561536,rs4970859,rs75450008,rs4698049,rs2280204,rs370155,rs59281021,rs67297533,rs79741249,rs972685,rs12475426,rs2943549,rs78338894,rs116248721,rs17320558,rs11072385,rs62394294,rs198834,rs3815138,rs62285986,rs17586553,rs7667452,rs10939710,rs72704685,rs35866697,rs3780489,rs1800182,rs2725263,rs1471629,rs1185976,rs13441,rs74469609,rs73224414,rs111759223,rs17410735,rs12507330,rs17474174,rs73104537,rs3915740,rs8065200,rs1152627,rs11600918,rs552307,rs887733,rs9461235,rs2073531,rs13021208,rs116094201,rs11724760,rs6769931,rs34396849,rs36084205,rs2267918,rs7785479,rs62394540,rs2941471,rs917825,rs2581828,rs3985863,rs114612085,rs2080074,rs2078616,rs7760799,rs4697960,rs6686805,rs214055,rs10029208,rs198824,rs4524380,rs11636251,rs13197334,rs759031,rs35276762,rs6904596,rs73082047,rs62394274,rs13020949,rs6829727,rs475688,rs2089082,rs4758686,rs2231153,rs2068834,rs12228493,rs62138966,rs17145732,rs77696829,rs913513,rs9467664,rs742130,rs12435101,rs58825580,rs8025333,rs36116761,rs115643688,rs10030570,rs4320137,rs17382781,rs45592144,rs541918,rs16894893,rs11601686,rs16890999,rs3923,rs62396181,rs116524197,rs28460143,rs62130724,rs2213284,rs573396,rs13119002,rs3949215,rs12365089,rs10456324,rs13212651,rs4698006,rs73484568,rs2235251,rs715941,rs7855781,rs73742521,rs17763089,rs1868651,rs13191296,rs115810,rs13109200,rs7718277,rs1546818,rs7746950,rs4711097,rs62394550,rs9295673,rs112490481,rs1886251,rs10209635,rs4665978,rs1275525,rs61884406,rs56107510,rs4280729,rs12509674,rs35037868,rs114333877,rs114805773,rs114653688,rs13207345,rs2725201,rs11731597,rs28709958,rs12209125,rs13135578,rs1558489,rs12642537,rs780100,rs10027813,rs2564929,rs34371502,rs10001632,rs11604568,rs1860908,rs2943551,rs78766204,rs34295134,rs76987183,rs10939819,rs68176600,rs112484157,rs1150658,rs6435138,rs2259816,rs9358883,rs10205219,rs9358871,rs7148084,rs4233718,rs6445566,rs35670731,rs2580759,rs1313566,rs2941484,rs9379784,rs10939436,rs116306449,rs12233771,rs76194445,rs9996285,rs74984132,rs4970986,rs11737588,rs12191561,rs79876692,rs2581783,rs7771690,rs198852,rs1177441,rs12528639,rs116285101,rs4463062,rs3736594,rs301395,rs9348697,rs12650204,rs3804108,rs66790453,rs6822889,rs73212828,rs6837659,rs420098,rs2941469,rs55706012,rs2977937,rs7312210,rs9461230,rs56125990,rs198840,rs11793020,rs3752417,rs1185567,rs548987,rs7695555,rs10484439,rs2155575,rs4697705,rs6762964,rs60579898,rs9824325,rs35249105,rs6753044,rs7747095,rs1471634,rs7667034,rs1171625,rs62309962,rs780090,rs6448856,rs10016136,rs12192635,rs6818572,rs11974409,rs68141011,rs2890659,rs79518687,rs7960277,rs7696971,rs3792252,rs72892681,rs116613191,rs72815843,rs72704656,rs4428284,rs254959,rs114217657,rs1183200,rs2192095,rs1892252,rs115087975,rs212936,rs3822246,rs634497,rs115398536,rs74788991,rs2305614,rs744877,rs2943591,rs9332643,rs7575245,rs11557743,rs4697970,rs66538112,rs7696156,rs35506517,rs75461747,rs734122,rs2868419,rs75725129,rs2159864,rs11603861,rs115253859,rs1165215,rs2241478,rs12648479,rs4697971,rs4282174,rs5761274,rs115799144,rs3817588,rs73212817,rs13211947,rs4541501,rs4564736,rs1036034,rs6744393,rs79999834,rs2393775,rs6824636,rs6852542,rs6827401,rs56076827,rs45493498,rs2747054,rs7746609,rs1141313,rs73212821,rs28629903,rs115103455,rs13112782,rs12464616,rs10939671,rs1531032,rs1260341,rs897172,rs57058868,rs2073529,rs16828270,rs9996956,rs4575994,rs73222570,rs72613829,rs55638122,rs10837643,rs73092173,rs531750,rs2725269,rs6833654,rs254960,rs606458,rs73096069,rs78303309,rs10456326,rs1169315,rs12641340,rs2071301,rs10018049,rs7485054,rs651578,rs12874434,rs11130076,rs4697738,rs346785,rs28519672,rs1892245,rs7176235,rs62394268,rs4697983,rs9332655,rs13199906,rs4698014,rs13030345,rs5761351,rs1051921,rs2725253,rs10938749,rs12464254,rs28796640,rs115301551,rs7577311,rs1980453,rs6449445,rs6898577,rs9868263,rs56725354,rs9358937,rs809673,rs3780488,rs7177266,rs4697698,rs2241484,rs3773462,rs13199775,rs1747550,rs495212,rs6449423,rs7577342,rs2794720,rs4697733,rs198803,rs55817941,rs1334577,rs59234705,rs13001416,rs62253604,rs17598658,rs114633780,rs7760713,rs929577,rs71579862,rs10807006,rs2257764,rs2041216,rs2279056,rs2072011,rs12641877,rs78594917,rs12208531,rs301383,rs4697987,rs113501411,rs4972317,rs34771104,rs12647883,rs28525382,rs7685396,rs17407324,rs34530577,rs16891923,rs35209863,rs2286464,rs6826450,rs11733306,rs78558633,rs114177656,rs13472,rs16891235,rs75581103,rs28553891,rs497829,rs6032,rs7979478,rs10022012,rs7685865,rs4406017,rs9868406,rs4697740,rs3756236,rs1049817,rs3821831,rs7029897,rs10030904,rs10032880,rs6449419,rs11036475,rs112519205,rs72834677,rs1023945,rs198857,rs10939514,rs3822239,rs2868942,rs2959652,rs2725207,rs115893429,rs7529194,rs13198809,rs7664612,rs1747522,rs9295666,rs116284607,rs9376037,rs28730480,rs7440119,rs1465451,rs1047796,rs7312323,rs17299124,rs76013440,rs3768566,rs1406295,rs4777541,rs62288518,rs6968170,rs6835189,rs4972322,rs9613027,rs1321252,rs2110028,rs3822250,rs487662,rs2229357,rs2943612,rs12992231,rs13217984,rs1829413,rs1324088,rs4697976,rs34950484,rs12768968,rs527511,rs199751,rs114443723,rs4698009,rs11731110,rs7697004,rs74915949,rs6858209,rs3756225,rs10012779,rs12363578,rs79835095,rs80197047,rs56205495,rs76586169,rs73385070,rs2240720,rs74511315,rs2077393,rs75074378,rs1887803,rs34765154,rs117607915,rs2075569,rs73220609,rs35116118,rs2375335,rs116679934,rs6448996,rs114534077,rs62286748,rs13402420,rs111748162,rs2241469,rs114139028,rs6714106,rs13221253,rs3756226,rs9358872,rs12509714,rs4697967,rs35249036,rs3775935,rs1982821,rs2728124,rs66717549,rs6810784,rs34438249,rs17041143,rs13022659,rs2032443,rs62255929,rs73534154,rs9291642,rs28673739,rs79358840,rs2393667,rs1171614,rs11061602,rs9467614,rs75203909,rs10738905,rs3809113,rs34878490,rs73220628,rs1061482,rs3802947,rs2251468,rs62286699,rs56687083,rs56079809,rs66757203,rs12204800,rs7521592,rs151837,rs80113409,rs6743819,rs10030776,rs114633574,rs16890900,rs4235356,rs1179087,rs28501212,rs2056090,rs73742520,rs2725215,rs978466,rs72875479,rs1853591,rs61267391,rs73807208,rs6847162,rs200481,rs6820756,rs2215690,rs1017124,rs4698023,rs10003864,rs759020,rs4656687,rs114809283,rs7975001,rs1197790,rs76984581,rs1275526,rs2762355,rs80292866,rs115585354,rs13181131,rs4697729,rs9990742,rs57757169,rs12513165,rs7770139,rs6913795,rs6016,rs16895984,rs116362153,rs4390169,rs116411566,rs73092183,rs72892690,rs6777975,rs12523539,rs1860910,rs4712944,rs12506562,rs12510176,rs11725857,rs35098436,rs11589458,rs704795,rs13212318,rs11723559,rs9379859,rs76667650,rs73222546,rs496914,rs7171728,rs11800855,rs301372,rs198847,rs7678012,rs75603420,rs28632773,rs16895631,rs1185977,rs6575705,rs78089440,rs4311315,rs1012899,rs6819959,rs2080077,rs115358631,rs6843443,rs2941479,rs13220495,rs2708101,rs356132,rs115285830,rs2098231,rs16868313,rs6811292,rs4665963,rs9669675,rs9628662,rs3775945,rs1913518,rs526338,rs115989114,rs115103442,rs3756230,rs16895313,rs2099531,rs7743957,rs28607301,rs1778511,rs3830057,rs36033628,rs62392334,rs17767904,rs7973372,rs12216125,rs1076556,rs12505722,rs2022895,rs12524429,rs9467663,rs4144,rs6836916,rs1165216,rs534221,rs7676442,rs883245,rs516117,rs7678287,rs3768018,rs2728108,rs12174631,rs45557042,rs55775442,rs2014591,rs13128385,rs10251904,rs117367828,rs6920595,rs6836606,rs11732729,rs6839820,rs2725259,rs2864869,rs853678,rs13233571,rs12402939,rs62394275,rs74042559,rs9997234,rs73104536,rs580396,rs35512765,rs11725910,rs115024987,rs200990,rs55950520,rs73216761,rs13125086,rs35942482,rs7694496,rs10831513,rs356128,rs80280217,rs2093825,rs3890477,rs10813957,rs59538462,rs759032,rs968857,rs7929627,rs116477273,rs116727530,rs13115776,rs2241487,rs9861233,rs3739092,rs301380,rs7488268,rs62394537,rs9468321,rs1451821,rs34644460,rs2435061,rs2867388,rs75458167,rs72843569,rs1165163,rs3808794,rs3922699,rs2581829,rs1015096,rs16895915,rs34264803,rs1865760,rs34455506,rs11552369,rs3734528,rs11735623,rs11964886,rs13206501,rs1040417,rs35271694,rs6946889,rs57739734,rs12501256,rs3804111,rs12576766,rs540012,rs62285985,rs7565875,rs17474238,rs10939373,rs2240721,rs60463044,rs7769016,rs13101772,rs9846895,rs115458769,rs637732,rs7593570,rs2072850,rs35555795,rs9487680,rs12511989,rs17050272,rs6738887,rs1468692,rs715325,rs62288092,rs853685,rs10034180,rs13195402,rs62394295,rs56322912,rs530252,rs10942549,rs2241482,rs523237,rs13120348,rs13110188,rs80116605,rs73385016,rs1471628,rs28496435,rs376290,rs724311,rs6808644,rs2231156,rs1262430,rs2286462,rs10939820,rs3910245,rs115018816,rs10813950,rs2237228,rs1699499,rs78175596,rs4712968,rs10025247,rs17767742,rs593394,rs73806918,rs9845484,rs62255931,rs13195509,rs11231837,rs75186289,rs12904,rs917824,rs10939829,rs72892682,rs7662229,rs6547521,rs12506364,rs58722186,rs7690319,rs6449414,rs1171659,rs12504238,rs34196306,rs3768016,rs72892687,rs4529049,rs3887266,rs73089988,rs4145220,rs77648749,rs198841,rs9461219,rs2294344,rs4697991,rs637332,rs12874433,rs4522862,rs4543113,rs74041167,rs195518,rs665362,rs114942359,rs2305616,rs12274853,rs10994731,rs7939965,rs11722345,rs79124486,rs11888096,rs4697950,rs115449637,rs2110029,rs28378345,rs580374,rs62286666,rs12211798,rs7936823,rs56306116,rs28607641,rs75926527,rs55813730,rs2622621,rs5752232,rs11695549,rs3857546,rs77327087,rs10939762,rs34848618,rs58159883,rs79298064,rs4776614,rs13027200,rs1558201,rs742132,rs4582144,rs4971101,rs7573037,rs1169286,rs13196552,rs2255531,rs11733687,rs2241472,rs78898552,rs1212146,rs11217257,rs68137036,rs10145709,rs2272667,rs7689060,rs6456703,rs3825074,rs493161,rs78040053,rs3731700,rs6449213,rs1783813,rs35438220,rs734074,rs11737564,rs35073769,rs1990292,rs3796820,rs73921560,rs13075694,rs556339,rs77548782,rs3825573,rs28759327,rs1940804,rs73088327,rs61794272,rs10939816,rs3799340,rs7753253,rs11606370,rs62255926,rs13104360,rs73924407,rs3846128,rs7663044,rs1747568,rs977125,rs73120022,rs72704654,rs10460259,rs2564921,rs116427821,rs17491869,rs78250033,rs7956686,rs2275904,rs17509527,rs35333155,rs7661555,rs74784979,rs3766109,rs28451062,rs1165172,rs58965570,rs4604059,rs6913879,rs59148092,rs115829020,rs9994391,rs113995811,rs6532040,rs6910741,rs73084845,rs151836,rs213243,rs9379814,rs12729321,rs57015798,rs4697982,rs9358894,rs6449351,rs9393681,rs4970874,rs7954039,rs3804105,rs1990473,rs35493868,rs1529910,rs4541507,rs75429814,rs12227350,rs11729685,rs59207659,rs62392736,rs74851817,rs4698018,rs2725206,rs73921472,rs4260502,rs2408874,rs114779419,rs34706883,rs12477908,rs9467675,rs7102344,rs79600636,rs13128352,rs1552172,rs2159865,rs3903852,rs9332620,rs6856544,rs3813727,rs11079428,rs114531205,rs4643800,rs2303369,rs7434744,rs10489080,rs4777542,rs3751442,rs11726987,rs1860907,rs301384,rs198848,rs501220,rs2241477,rs11944560,rs74787950,rs11264343,rs11614136,rs115030193,rs2725221,rs60123863,rs13192365,rs13197176,rs1036033,rs35202262,rs502567,rs6835741,rs115928138,rs6783748,rs703845,rs2192092,rs12374320,rs77179073,rs972087,rs9332627,rs55766779,rs10516200,rs9728345,rs16824590,rs77969824,rs58199976,rs17187075,rs6849962,rs2192100,rs9613026,rs6792363,rs10851885,rs73212864,rs12536785,rs2187953,rs9572784,rs78170284,rs79364134,rs9358886,rs13116244,rs2079742,rs1165155,rs75544042,rs11231853,rs7929296,rs62288124,rs17266491,rs6449454,rs12891839,rs13133766,rs7749823,rs77523676,rs1679709,rs34662244,rs58891380,rs1165158,rs4697706,rs2064127,rs1972658,rs12233884,rs13092264,rs35659126,rs77228952,rs8384,rs7602534,rs4777534,rs57378856,rs1275528,rs61884411,rs72860013,rs6448846,rs12213891,rs116479039,rs1260333,rs10783816,rs11728055,rs6706968,rs2581782,rs17087274,rs3809117,rs12530084,rs6449352,rs2944805,rs11887784,rs521793,rs13108998,rs10897524,rs4758687,rs79960123,rs4697968,rs7673299,rs6489242,rs914615,rs1122227,rs28414564,rs74543623,rs2943554,rs116665648,rs2159863,rs2293572,rs78621122,rs1137642,rs1413700,rs12223914,rs7769572,rs9348712,rs1807042,rs1027699,rs741756,rs617104,rs78552853,rs10121987,rs942379,rs2072851,rs55668474,rs2941485,rs72765487,rs2253796,rs1937126,rs56105921,rs301394,rs13139055,rs10182937,rs1911128,rs17197769,rs62288521,rs3796832,rs6837339,rs9358939,rs73539427,rs4697728,rs72817533,rs13217620,rs35797675,rs117280820,rs7666514,rs12227347,rs2720364,rs79626513,rs7675450,rs4128494,rs9348698,rs11231842,rs3785837,rs9757079,rs2286465,rs77931180,rs66823108,rs6781896,rs35749575,rs10738907,rs28686816,rs188015,rs10031699,rs8066585,rs913214,rs112590810,rs13194781,rs11552229,rs55659641,rs2728118,rs1165168,rs11727875,rs71579894,rs16892069,rs12572003,rs11021554,rs73807232,rs74630263,rs10769098,rs1165162,rs12512476,rs7697246,rs12499240,rs10116966,rs10946788,rs7749149,rs8072464,rs6846692,rs3796838,rs59876138,rs3756229,rs74429612,rs116056998,rs77172004,rs7696388,rs13231516,rs2725212,rs74175068,rs1892249,rs76169543,rs17145750,rs11605289,rs887732,rs13081119,rs3778272,rs9358885,rs4698008,rs198836,rs34532891,rs66868086,rs2868415,rs4578809,rs4910572,rs930122,rs12505144,rs3796351,rs3823155,rs11725858,rs10761363,rs78714229,rs6924794,rs1336899,rs4334315,rs13194155,rs2231138,rs16892475,rs4345181,rs1519098,rs72839025,rs4930402,rs35182775,rs115350389,rs6938233,rs35030260,rs78272916,rs2241488,rs9393713,rs3775936,rs2303370,rs10012880,rs11612551,rs6812851,rs17658027,rs7696983,rs9379783,rs28641705,rs448940,rs7677729,rs4971059,rs77666565,rs4712950,rs74037508,rs115267262,rs853679,rs13191445,rs10484435,rs10027882,rs4621429,rs4697997,rs970741,rs4713140,rs4760636,rs62392694,rs73575095,rs28357094,rs7683832,rs7793710,rs34407859,rs1436310,rs62288123,rs4698001,rs34768406,rs16892474,rs3804116,rs549461,rs3731696,rs35339855,rs7483789,rs7669296,rs56037701,rs1883259,rs67713662,rs62394291,rs12786214,rs752376,rs2728109,rs4549382,rs3739748,rs62138965,rs7685082,rs3756220,rs9985952,rs6449452,rs8180202,rs28662360,rs59683970,rs3734542,rs7757280,rs12638996,rs6656535,rs2275905,rs1078968,rs993172,rs56307229,rs195522,rs301373,rs56170676,rs116371822,rs1889740,rs6817836,rs2725237,rs10939465,rs1406927,rs493573,rs1138494,rs891368,rs7615099,rs17749927,rs9333281,rs2253209,rs157505,rs1892256,rs10004524,rs117705251,rs11939276,rs6479569,rs17005956,rs13111638,rs12640315,rs10459647,rs10896025,rs62288488,rs7675782,rs7691087,rs2276961,rs112044574,rs2651201,rs115242908,rs13106922,rs80334141,rs56294283,rs114280637,rs9838517,rs72854513,rs1477141,rs114623807,rs17112905,rs13201308,rs72847313,rs6908390,rs1165191,rs2564923,rs4697986,rs1800165,rs1207179,rs57691523,rs72817536,rs2307394,rs213244,rs2990246,rs13201821,rs13191227,rs57731161,rs9291680,rs12498474,rs17253044,rs7666545,rs780107,rs7753366,rs4318650,rs10938839,rs1165207,rs62288528,rs2024283,rs13074638,rs2864873,rs7681116,rs2072803,rs2974929,rs12190612,rs12498927,rs2476824,rs11065385,rs2049805,rs489574,rs9393654,rs2082947,rs77537177,rs4697994,rs6920256,rs4711093,rs61289224,rs1780966,rs10033951,rs7019482,rs11231869,rs61863104,rs2000350,rs7776337,rs198842,rs1034050,rs9729027,rs11602411,rs115841646,rs3804106,rs13102085,rs6820712,rs62394270,rs198827,rs34325511,rs2098230,rs6681679,rs6586689,rs12469015,rs4547795,rs4698028,rs1165169,rs715326,rs11735905,rs2762356,rs34104395,rs13214023,rs4712971,rs73921471,rs5761266,rs8024986,rs7685468,rs13108259,rs793144,rs77756571,rs887727,rs6940698,rs7937990,rs68112369,rs11006679,rs10800454,rs13199772,rs3796510,rs55654381,rs7037239,rs2242206,rs881643,rs10939690,rs6810792,rs2278121,rs6547735,rs41266779,rs2102872,rs117150713,rs12194699,rs35345226,rs8141828,rs6716850,rs2564944,rs198816,rs378713,rs116599346,rs7676008,rs3756233,rs11607663,rs12174639,rs6856396,rs3780495,rs10768687,rs916438,rs66827971,rs11264333,rs2728100,rs13113918,rs10738906,rs4803,rs9283699,rs114570945,rs3863226,rs917822,rs73224405,rs12174602,rs12785488,rs56259873,rs11738695,rs115649359,rs169946,rs16869474,rs17478453,rs56143194,rs10489074,rs4698030,rs1171618,rs11727398,rs9295675,rs3759069,rs7700161,rs1260330,rs4665969,rs7172576,rs10002984,rs28385589,rs6449395,rs76043600,rs62286701,rs116090682,rs61794271,rs2236682,rs245143,rs3808786,rs9358890,rs1541522,rs1545207,rs13012311,rs10484431,rs4698016,rs2073530,rs4697736,rs28502741,rs4467792,rs76979899,rs2544025,rs881642,rs2257962,rs9980,rs443970,rs13127090,rs115246164,rs4144279,rs11751732,rs12499734,rs1860896,rs73399723,rs35509001,rs35781323,rs589852,rs11901963,rs2241486,rs477549,rs12056034,rs212941,rs17112915,rs62396167,rs2110027,rs36109883,rs1894694,rs35627490,rs1408280,rs1137714,rs759027,rs12494163,rs1182933,rs35782952,rs9393718,rs1679732,rs3757132,rs114290616,rs9358893,rs13632,rs1557572,rs887735,rs35250962,rs164106,rs4559085,rs4961560,rs10004571,rs116201501,rs7548516,rs11723976,rs2360869,rs199755,rs34588114,rs1401439,rs11794,rs35692796,rs13147761,rs6937846,rs7746944,rs73109505,rs2286463,rs116539767,rs200981,rs2066981,rs665723,rs7956397,rs2154217,rs12068264,rs917826,rs11726996,rs9487682,rs12553916,rs72704658,rs115476014,rs6493555,rs2241475,rs12508233,rs4697731,rs73224422,rs35716472,rs4484299,rs116625862,rs746429,rs198835,rs6456704,rs73385005,rs34246779,rs3846838,rs35001169,rs35565862,rs56970590,rs12468226,rs3775940,rs1171658,rs56256619,rs10028997,rs17587226,rs4697985,rs4075869,rs408734,rs4697742,rs909354,rs521985,rs12067685,rs2564942,rs72892688,rs10027448,rs12108411,rs437112,rs2024281,rs6435134,rs11962024,rs73805439,rs79734141,rs2622623,rs17467308,rs3756218,rs7437,rs11723591,rs7696092,rs68072215,rs2240722,rs56934553,rs6903257,rs379503,rs58834901,rs12123298,rs1182814,rs10025980,rs2039068,rs13113730,rs1165201,rs10805364,rs10939654,rs9472031,rs7954331,rs7681519,rs12215823,rs73225835,rs73802916,rs6942072,rs2845637,rs10019130,rs12418845,rs7781607,rs3274,rs114420705,rs10939672,rs78299229,rs198806,rs667237,rs3749147,rs114289230,rs16923548,rs7675945,rs11689803,rs61895678,rs504915,rs10783815,rs9379875,rs693591,rs2259820,rs198854,rs662228,rs9332667,rs11727390,rs4697707,rs10022499,rs10305714,rs2564920,rs11728025,rs116205001,rs74637523,rs3796831,rs780112,rs2725270,rs1842488,rs74968960,rs1489629,rs35739603,rs7672759,rs13154791,rs35411115,rs11205325,rs13114386,rs12405726,rs2244575,rs1030317,rs11231841,rs10011206,rs1165156,rs36162392,rs75730045,rs11732380,rs301393,rs7663019,rs1983085,rs34803689,rs2293571,rs1140648,rs33730,rs6922556,rs12725120,rs76338348,rs4617,rs12510549,rs112510056,rs10014800,rs8033073,rs56058267,rs11737821,rs2943553,rs10805314,rs2064126,rs6833095,rs74795309,rs1045537,rs1515020,rs11264339,rs2108878,rs3756231,rs12528262,rs2762353,rs114257825,rs114283179,rs6811536,rs2076907,rs75361743,rs483143,rs11734783,rs114596994,rs80343450,rs11172147,rs58994916,rs7678211,rs7440232,rs74454549,rs10425,rs34605993,rs11737578,rs77173767,rs727996,rs1165150,rs11693959,rs56069761,rs35750364,rs1185569,rs17528178,rs11723388,rs13190888,rs11731652,rs1860906,rs2192101,rs62286326,rs79342744,rs10456362,rs6856199,rs13149985,rs11628791,rs2241476,rs11945358,rs9841038,rs1171655,rs2842895,rs11242,rs16824106,rs1860911,rs68149500,rs73224489,rs57964375,rs12987055,rs11728058,rs61080409,rs10031265,rs11587444,rs6449453,rs73212899,rs2024276,rs73092411,rs9487674,rs9366627,rs2228099,rs68147365,rs532374,rs10939814,rs12444166,rs12529272,rs2187952,rs9358887,rs195534,rs56047188,rs195524,rs75245044,rs10939817,rs3861113,rs2192093,rs34060476,rs7777579,rs2977944,rs7677318,rs9379815,rs9461223,rs34454739,rs6449268,rs10897504,rs55668232,rs574578,rs56205943,rs62392752,rs1892253,rs9993652,rs1107710,rs3775946,rs73089966,rs116022269,rs3845686,rs74904971,rs2163167,rs4712972,rs3114016,rs6810623,rs3796841,rs76138462,rs2295593,rs116603070,rs6857761,rs28504259,rs1210879,rs9858469,rs9732,rs3759071,rs12342831,rs74344190,rs4391034,rs9356988,rs589691,rs3822238,rs35758343,rs198825,rs61795096,rs10971438,rs13200797,rs2021860,rs2073798,rs3780490,rs1165206,rs55690788,rs948493,rs73107014,rs34871267,rs13284188,rs72845428,rs79595845,rs8444,rs7770037,rs76664732,rs10022923,rs615311,rs10946789,rs6813592,rs2163271,rs6809973,rs9461446,rs12646251,rs112213976,rs6827785,rs77435813,rs7696304,rs115646677,rs35995899,rs3796822,rs73385071,rs13007770,rs12221796,rs3213545,rs195525,rs6479596,rs924812,rs34038664,rs940688,rs10018666,rs79833813,rs4451553,rs4698000,rs116602069,rs35162296,rs7485577,rs2725220,rs2564922,rs12637268,rs72846780,rs6857912,rs1990470,rs1165167,rs62086312,rs9467626,rs28672255,rs11614506,rs74042561,rs2957562,rs7681229,rs200989,rs1275519,rs72817537,rs116138123,rs34194357,rs1165161,rs12796830,rs1864367,rs1892250,rs3804115,rs79757129,rs13075773,rs67129974,rs114290083,rs72704682,rs7671856,rs2728101,rs9467552,rs2420373,rs4533774,rs7128467,rs3796837,rs620006,rs62253649,rs2584805,rs112199358,rs6855334,rs3804113,rs780106,rs36079122,rs2231137,rs734662,rs76634717,rs35437629,rs74544469,rs6825888,rs301392,rs2336723,rs34974633,rs12058524,rs115285880,rs4485819,rs714436,rs6769944,rs72659631,rs6449438,rs116381490,rs55795546,rs2071313,rs2080071,rs6910549,rs6704596,rs34946581,rs6834555,rs7654169,rs13213152,rs12346,rs78304557,rs1165160,rs4320977,rs2943539,rs4760654,rs1975384,rs75138755,rs73224439,rs301374,rs74682871,rs576076,rs6445565,rs2941473,rs71557308,rs780102,rs2868416,rs9291575,rs3825016,rs9986596,rs12509713,rs6675244,rs2051543,rs73534159,rs11634260,rs13112980,rs12508991,rs11721501,rs7964148,rs7532297,rs3919506,rs7418,rs6812316,rs13201681,rs2794719,rs3815136,rs12511548,rs4896048,rs198826,rs1171617,rs67998226,rs10007517,rs73521196,rs28696325,rs2024282,rs2333051,rs1897137,rs3796511,rs1408281,rs2230061,rs2154218,rs4148157,rs7365544,rs403768,rs67968745,rs2278122,rs13130674,rs2858993,rs57301924,rs72832596,rs73807211,rs4910822,rs11899836,rs60599851,rs198815,rs365622,rs116216379,rs2005859,rs115649441,rs12289836,rs917821,rs1633462,rs115204445,rs12153062,rs67859638,rs10489075,rs13217619,rs34502053,rs2272669,rs2231164,rs11724092,rs115151057,rs5761265,rs13388159,rs116137216,rs7671092,rs115883393,rs13093164,rs17006242,rs28889982,rs61884370,rs9461210,rs993173,rs887726,rs75046153,rs77504334,rs9380069,rs1014290,rs4698031,rs733175,rs2280574,rs2290537,rs10268535,rs16823723,rs6824256,rs2071297,rs56149813,rs13033589,rs115819864,rs4698020,rs12506560,rs112506310,rs4666896,rs1275538,rs1954522,rs72817542,rs73095794,rs10792445,rs2990245,rs79119562,rs28825454,rs2318299,rs212930,rs55731306,rs653178,rs34968063,rs114138772,rs1783523,rs11096982,rs77004138,rs4697993,rs13141629,rs2914709,rs2284301,rs11065384,rs78583549,rs12529390,rs4974998,rs1572982,rs80841,rs3775930,rs2018027,rs62017600,rs1860912,rs9332665,rs12199135,rs10758189,rs4698025,rs1992291,rs116601501,rs707889,rs74557018,rs1395324,rs11732042,rs61863103,rs56195001,rs28733364,rs3889401,rs17354678,rs2139240,rs198843,rs115522290,rs2003267,rs114819433,rs1122966,rs10000312,rs9987278,rs1382411,rs1036036,rs200977,rs6906460,rs11918807,rs6924782,rs2269631,rs77398860,rs34104130,rs1045704,rs6922788,rs6828023,rs12173854,rs13150928,rs7497433,rs887734,rs79919139,rs3850986,rs61391968,rs66647240,rs199754,rs11625805,rs2728134,rs10939708,rs157507,rs604182,rs35528636,rs115199022,rs8047723,rs57171822,rs3733588,rs10032109,rs2581774,rs11948648,rs80100173,rs2259852,rs4712952,rs301370,rs3794748,rs2725223,rs1904071,rs7480197,rs3739095,rs74945830,rs4697996,rs115225723,rs56252443,rs6925389,rs66536062,rs58693775,rs2845635,rs56391253,rs11582281,rs2941475,rs3775941,rs3799373,rs74948999,rs1680649,rs2294345,rs2098236,rs73212830,rs9358859,rs74727665,rs11644758,rs3752419,rs1394125,rs16892449,rs60200077,rs73397697,rs4360119,rs28373106,rs77774522,rs1324084,rs34107459,rs4886755,rs9379821,rs17352469,rs77034824,rs2022893,rs114299178,rs66769576,rs62394288,rs2030745,rs2009610,rs114893268,rs3756222,rs62286282,rs1647276,rs7700047,rs115574961,rs12192649,rs12463798,rs76852981,rs114308307,rs11204749,rs4744421,rs1408268,rs45499402,rs72839477,rs198817,rs2728104,rs1275537,rs62394271,rs11065991,rs4666000,rs11901133,rs114778600,rs73220606,rs4666011,rs9379871,rs12874518,rs1317817,rs11983997,rs76157774,rs12374229,rs74905965,rs780117,rs12525376,rs530775,rs16889264,rs79885202,rs3775948,rs1978,rs1275522,rs10489072,rs114863499,rs35883476,rs10939600,rs195529,rs79725037,rs11096983,rs1275530,rs2054576,rs9393675,rs75709759,rs56777435,rs495130,rs4745,rs7938380,rs9379856,rs1165190,rs7898923,rs9461448,rs2290535,rs1954598,rs2277312,rs34893238,rs942377,rs4292327,rs9348696,rs483962,rs2855038,rs9366633,rs2769701,rs79860867,rs4910738,rs17472370,rs6476398,rs2230655,rs1464258,rs1121789,rs4698022,rs6805196,rs7772312,rs116053642,rs10965,rs2072847,rs9379864,rs13109005,rs12085336,rs704791,rs2280208,rs2012249,rs12649085,rs1382412,rs116370606,rs2868937,rs73217499,rs9683700,rs62394542,rs56133633,rs9393658,rs6854212,rs10813949,rs2280205,rs2012237,rs542907,rs9467636,rs1165181,rs13204572,rs73224437,rs6761131,rs7679724,rs10938799,rs35768595,rs887728,rs67457459,rs12512051,rs74723388,rs4666892,rs17146216,rs6845818,rs55661740,rs760698,rs10113903,rs9859,rs10009838,rs6808387,rs13207689,rs2974930,rs6792128,rs55747707,rs13117275,rs9990501,rs7310409,rs7766342,rs34709913,rs12505410,rs9356996,rs1800708,rs2914707,rs16890970,rs2272417,rs17087256,rs663129,rs34961555,rs684720,rs93177,rs3904600,rs11932349,rs114698462,rs114405564,rs77355054,rs7681699,rs9993196,rs55721900,rs17252870,rs17268650,rs2215688,rs77774696,rs11723742,rs7775000,rs571312,rs72843532,rs9884403,rs412384,rs10897518,rs3775938,rs2192085,rs2240109,rs686171,rs751092,rs10821877,rs13140527,rs9467656,rs9357006,rs6677420,rs2163272,rs4970866,rs200950,rs1800702,rs1964345,rs13106539,rs1207212,rs34546986,rs2296199,rs74041169,rs114960377,rs6449451,rs114763044,rs2350809,rs9488822,rs4697964,rs532747,rs12522815,rs13195279,rs17145713,rs17065310,rs390764,rs115265552,rs4698003,rs4578808,rs116496587,rs10838356,rs17300895,rs13197574,rs116798697,rs111540469,rs6836878,rs11172124,rs7754961,rs9366656,rs7677939,rs78002135,rs1982009,rs73212891,rs6762167,rs13220395,rs16869379,rs112857659,rs4712961,rs5028371,rs556356,rs78626603,rs2666560,rs3748881,rs116733861,rs79453236,rs198828,rs79217332,rs2725235,rs62253602,rs116545242,rs10031694,rs3798236,rs7532045,rs1064257,rs12209856,rs2581800,rs115365466,rs3796833,rs11943824,rs2941488,rs7127926,rs7223342,rs1275529,rs35984974,rs7690465,rs76044373,rs12998770,rs10769100,rs8039480,rs1260326,rs7751062,rs1171656,rs7586601,rs1260334,rs76729773,rs2311597,rs1569483,rs2215687,rs9867023,rs11684134,rs74576993,rs12502475,rs4993730,rs506338,rs2518907,rs2264782,rs28712348,rs2941480,rs77814981,rs4421576,rs642803,rs4697969,rs9461196,rs2328893,rs9332635,rs2241471,rs13150639,rs7669090,rs3806817,rs11937853,rs3733585,rs7450342,rs73540062,rs6834620,rs198856,rs6812540,rs73212880,rs73225831,rs6586690,rs7687349,rs14415,rs67554133,rs4697948,rs6829883,rs4697921,rs1165178,rs77706196,rs74360956,rs10919178,rs7663032,rs12421615,rs7979473,rs4236039,rs1004807,rs36033494,rs56119980,rs116206223,rs1401440,rs61884449,rs78858069,rs10209020,rs12199626,rs2941487,rs1165151,rs12507050,rs2192098,rs2047866,rs301391,rs2725219,rs1047813,rs11623444,rs61794270,rs10201247,rs10025702,rs73921473,rs4393994,rs4235354,rs2098237,rs1165187,rs72927984,rs17418329,rs1169284,rs3822245,rs4697748,rs2977945,rs4974823,rs28674077,rs301385,rs198844,rs113140671,rs1143937,rs56356036,rs6832085,rs7691156,rs4713139,rs11937220,rs11728574,rs76591343,rs7940321,rs1860905,rs6836248,rs881641,rs4078226,rs11006681,rs116806369,rs56112907,rs10484433,rs74597944,rs114369838,rs2230414,rs76069509,rs1878275,rs12201170,rs117118803,rs2032444,rs6434005,rs13132187,rs10485107,rs3782906,rs2108879,rs73216759,rs9847430,rs11728093,rs10016022,rs1260345,rs7749342,rs76658848,rs12990262,rs12509677,rs3822237,rs555460,rs115728785,rs62286563,rs73099474,rs11730940,rs3733275,rs28582982,rs13103452,rs780092,rs17508864,rs4886748,rs2941465,rs4128154,rs60815225,rs10805313,rs12500810,rs17531978,rs6821843,rs117761897,rs28360595,rs10173720,rs4665959,rs7686718,rs2279057,rs73216749,rs7647032,rs2169612,rs2211665,rs1347567,rs12510727,rs35698830,rs58011016,rs13319872,rs4974931,rs56874662,rs1967551,rs1860913,rs12192077,rs10939680,rs10001941,rs115952815,rs11737114,rs16824599,rs75574814,rs76641491,rs74042513,rs115265154,rs6937800,rs7686078,rs61076578,rs1647265,rs115311693,rs769091,rs114569633,rs3741414,rs11929850,rs603089,rs</t>
  </si>
  <si>
    <t>ENSG00000163798.9,CATG00000075534.1,ENSG00000236047.1,ENSG00000272573.1,ENSG00000220875.1,ENSG00000189134.3,ENSG00000187987.5,ENSG00000148541.8,ENSG00000049540.12,CATG00000115260.1,ENSG00000259159.1,CATG00000002572.1,ENSG00000175827.2,CATG00000104816.1,ENSG00000196812.4,ENSG00000138641.11,ENSG00000231971.1,CATG00000023573.1,ENSG00000148584.10,ENSG00000079689.9,ENSG00000165659.12,ENSG00000256546.1,ENSG00000198315.6,ENSG00000117281.11,ENSG00000143437.16,CATG00000015242.1,ENSG00000173457.6,CATG00000060193.1,ENSG00000227890.1,ENSG00000182450.8,ENSG00000196565.8,ENSG00000100490.5,ENSG00000118777.6,ENSG00000164508.3,CATG00000005766.1,CATG00000083261.1,CATG00000073067.1,CATG00000046235.1,ENSG00000171174.9,ENSG00000169752.12,CATG00000098210.1,ENSG00000149781.8,ENSG00000243147.3,ENSG00000168065.11,CATG00000087916.1,CATG00000008961.1,CATG00000087822.1,ENSG00000111252.6,CATG00000017625.1,ENSG00000202503.1,ENSG00000255120.1,ENSG00000185662.4,ENSG00000143379.8,CATG00000087896.1,CATG00000005815.1,ENSG00000173153.9,ENSG00000124613.4,ENSG00000168067.7,ENSG00000178163.3,ENSG00000262136.1,ENSG00000143452.11,CATG00000087870.1,ENSG00000169242.7,ENSG00000235267.1,ENSG00000272462.2,ENSG00000173113.2,ENSG00000258001.1,ENSG00000165140.5,ENSG00000163795.9,CATG00000067739.1,ENSG00000187626.7,ENSG00000184357.3,ENSG00000219891.2,CATG00000047989.1,ENSG00000236700.1,ENSG00000089234.11,ENSG00000115947.9,CATG00000067708.1,ENSG00000204406.7,ENSG00000121848.9,CATG00000087920.1,ENSG00000182329.6,ENSG00000086062.8,ENSG00000267586.2,CATG00000069329.1,CATG00000002653.1,ENSG00000112343.8,ENSG00000199631.1,CATG00000087873.1,CATG00000047979.1,ENSG00000181019.8,ENSG00000036672.11,ENSG00000172977.8,ENSG00000251599.1,ENSG00000197891.7,ENSG00000115226.5,ENSG00000140367.7,ENSG00000129646.9,ENSG00000221531.1,CATG00000042205.1,CATG00000087927.1,ENSG00000068976.9,ENSG00000176714.9,ENSG00000023902.9,ENSG00000254740.2,ENSG00000111801.11,CATG00000096069.1,ENSG00000223109.1,ENSG00000145934.11,CATG00000042213.1,ENSG00000124693.2,ENSG00000137872.11,ENSG00000182379.9,ENSG00000160767.16,CATG00000092614.1,ENSG00000197409.6,ENSG00000009950.11,ENSG00000137259.2,ENSG00000257595.2,ENSG00000216436.2,ENSG00000110987.4,CATG00000002652.1,ENSG00000118762.3,CATG00000011967.1,ENSG00000273456.1,CATG00000075096.1,ENSG00000115204.10,CATG00000087827.1,ENSG00000243696.4,ENSG00000218690.1,ENSG00000096654.11,ENSG00000233725.3,ENSG00000163462.13,ENSG00000149231.7,CATG00000067712.1,ENSG00000263096.1,ENSG00000260144.1,ENSG00000224764.1,ENSG00000257069.1,ENSG00000084734.4,ENSG00000139269.2,ENSG00000118785.9,ENSG00000113441.11,CATG00000002596.1,CATG00000005818.1,ENSG00000186146.1,ENSG00000213453.3,CATG00000083264.1,ENSG00000184348.2,ENSG00000244734.2,ENSG00000169169.10,CATG00000092629.1,ENSG00000115194.6,CATG00000049830.1,ENSG00000163818.12,CATG00000042212.1,ENSG00000226261.1,ENSG00000152595.12,ENSG00000249786.3,ENSG00000146215.9,ENSG00000248592.3,ENSG00000234261.1,CATG00000062961.1,ENSG00000269038.1,ENSG00000235718.3,CATG00000083335.1,ENSG00000234816.2,CATG00000017644.1,ENSG00000142541.12,CATG00000109092.1,CATG00000080189.1,CATG00000073068.1,ENSG00000115207.9,ENSG00000079691.15,ENSG00000197279.3,ENSG00000182952.4,CATG00000089519.1,ENSG00000233554.1,ENSG00000215979.1,ENSG00000168071.17,ENSG00000133895.10,ENSG00000267131.1,CATG00000010636.1,ENSG00000135100.13,ENSG00000261490.1,ENSG00000187037.4,CATG00000005870.1,ENSG00000219392.1,CATG00000092610.1,ENSG00000206561.8,ENSG00000168066.16,CATG00000005774.1,ENSG00000115234.6,ENSG00000237425.1,ENSG00000256940.1,ENSG00000138085.12,ENSG00000068831.14,ENSG00000204842.10,ENSG00000225790.1,ENSG00000197061.3,ENSG00000183166.6,CATG00000083365.1,ENSG00000106638.11,CATG00000087824.1,ENSG00000185633.6,ENSG00000165449.7,CATG00000037709.1,ENSG00000173039.14,CATG00000067714.1,ENSG00000171467.11,ENSG00000242387.1,ENSG00000010704.14,ENSG00000163131.6,CATG00000087881.1,ENSG00000146109.3,CATG00000087830.1,ENSG00000138100.9,CATG00000071777.1,ENSG00000260898.1,CATG00000067716.1,ENSG00000186141.4,ENSG00000131788.11,ENSG00000136631.8,ENSG00000163933.5,ENSG00000161542.12,ENSG00000239920.1,ENSG00000179912.15,ENSG00000182611.3,ENSG00000124610.3,CATG00000001429.1,ENSG00000198374.3,ENSG00000026950.12,ENSG00000143363.11,CATG00000019981.1,CATG00000016021.1,CATG00000005809.1,ENSG00000265544.1,CATG00000042214.1,CATG00000011972.1,ENSG00000186470.9,CATG00000083349.1,CATG00000071786.1,CATG00000044397.1,ENSG00000231492.2,ENSG00000197136.4,ENSG00000143412.5,ENSG00000102908.16,ENSG00000179085.7,CATG00000092598.1,ENSG00000187837.2,ENSG00000267889.1,ENSG00000177628.11,ENSG00000174827.9,ENSG00000115216.9,ENSG00000158691.10,ENSG00000267620.1,ENSG00000196374.5,ENSG00000163935.9,ENSG00000115241.9,ENSG00000213445.4,CATG00000091942.1,CATG00000067697.1,ENSG00000175189.3,ENSG00000231680.1,CATG00000067721.1,ENSG00000124508.12,ENSG00000241388.3,ENSG00000157111.8,CATG00000022823.1,CATG00000025583.1,CATG00000083332.1,ENSG00000116030.12,ENSG00000264931.1,ENSG00000126432.9,CATG00000002598.1,CATG00000012129.1,ENSG00000143418.15,CATG00000013627.1,CATG00000067726.1,ENSG00000216331.1,CATG00000051276.1,ENSG00000079337.11,CATG00000087923.1,ENSG00000198961.5,CATG00000036255.1,CATG00000074446.1,CATG00000072318.1,ENSG00000183340.5,ENSG00000245281.2,ENSG00000142534.2,ENSG00000168242.3,ENSG00000204217.8,CATG00000010640.1,ENSG00000141376.16,ENSG00000148120.10,CATG00000087892.1,ENSG00000168298.4,ENSG00000109790.12,CATG00000012124.1,ENSG00000243943.5,CATG00000087905.1,ENSG00000111087.5,ENSG00000158373.7,ENSG00000196176.7,ENSG00000121989.10,ENSG00000217646.1,CATG00000060194.1,ENSG00000185130.4,ENSG00000111816.6,ENSG00000124557.8,ENSG00000182572.2,CATG00000024257.1,ENSG00000173511.5,CATG00000087909.1,ENSG00000055044.6,CATG00000092618.1,ENSG00000175727.9,ENSG00000272278.1,CATG00000107841.1,CATG00000002612.1,CATG00000042207.1,CATG00000087900.1,CATG00000060192.1,ENSG00000204789.3,ENSG00000145819.11,ENSG00000261390.1,ENSG00000163794.6,CATG00000044960.1,ENSG00000223086.1,ENSG00000231889.3,ENSG00000259357.1,CATG00000080830.1,CATG00000047998.1,CATG00000024291.1,ENSG00000184384.9,ENSG00000187475.4,ENSG00000229534.1,CATG00000044969.1,ENSG00000232415.1,ENSG00000055955.11,ENSG00000140463.9,ENSG00000163463.7,CATG00000087866.1,ENSG00000226314.3,CATG00000067736.1,ENSG00000265125.1,ENSG00000223469.1,ENSG00000138074.10,ENSG00000196226.2,CATG00000002605.1,ENSG00000160766.10,CATG00000012133.1,CATG00000085333.1,CATG00000080828.1,ENSG00000197914.2,CATG00000071776.1,CATG00000073065.1,ENSG00000124529.3,CATG00000067698.1,CATG00000019939.1,ENSG00000178762.3,ENSG00000124549.10,ENSG00000124564.13,ENSG00000176444.14,ENSG00000196866.2,ENSG00000133454.11,ENSG00000151353.10,ENSG00000189298.9,CATG00000083361.1,ENSG00000158019.16,CATG00000087941.1,ENSG00000173171.10,ENSG00000183199.6,ENSG00000234945.3,ENSG00000199289.1,ENSG00000259887.1,ENSG00000261839.1,CATG00000016963.1,CATG00000067715.1,ENSG00000271748.1,CATG00000083393.1,ENSG00000165633.8,ENSG00000175202.3,ENSG00000135114.8,ENSG00000162302.8,ENSG00000163002.8,ENSG00000222035.2,ENSG00000198734.6,ENSG00000273088.1,CATG00000005802.1,CATG00000072342.1,ENSG00000163113.10,ENSG00000185499.12,ENSG00000106635.3,ENSG00000137185.7,ENSG00000112337.6,ENSG00000249001.1,CATG00000087828.1,CATG00000076976.1,ENSG00000141101.8,ENSG00000071127.12,ENSG00000186234.7,CATG00000041288.1,ENSG00000213931.1,CATG00000025587.1,ENSG00000109684.10,ENSG00000123384.9,ENSG00000232500.1,CATG00000071782.1,CATG00000027984.1,CATG00000026104.1,ENSG00000157796.13,ENSG00000173486.8,ENSG00000198366.5,ENSG00000115211.11,CATG00000106233.1,ENSG00000196747.3,ENSG00000108924.9,ENSG00000250413.1,CATG00000075516.1,ENSG00000213533.7,ENSG00000256018.1,ENSG00000163932.9,CATG00000083320.1,ENSG00000182199.6,ENSG00000163793.8,ENSG00000175877.3,ENSG00000197062.7,ENSG00000077800.7,ENSG00000138002.10,CATG00000083373.1,ENSG00000169241.13,ENSG00000159322.13,CATG00000003516.1,ENSG00000188987.2,CATG00000031130.1,ENSG00000180573.8,ENSG00000225940.1,ENSG00000137204.10,ENSG00000211584.9,CATG00000019904.1,ENSG00000009954.6,CATG00000071769.1,CATG00000072343.1,ENSG00000271852.1,CATG00000001430.1,ENSG00000266192.1,ENSG00000110076.14,CATG00000050325.1,ENSG00000233822.3,ENSG00000254470.2,CATG00000106225.1,CATG00000083347.1,ENSG00000273189.1,ENSG00000172922.4,ENSG00000109667.7,ENSG00000234072.1,ENSG00000260876.1,ENSG00000061273.13,ENSG00000205334.2,ENSG00000258932.1,ENSG00000124782.15,ENSG00000231064.1,ENSG00000206562.7,ENSG00000180596.7,ENSG00000044459.10,CATG00000024467.1,CATG00000087883.1,ENSG00000197846.3,ENSG00000172818.5,ENSG00000157895.7,CATG00000083387.1,ENSG00000237410.1,CATG00000083353.1,CATG00000073059.1,ENSG00000144597.9,ENSG00000260772.1,ENSG00000186364.7,ENSG00000119760.11,CATG00000017720.1,ENSG00000066468.16,ENSG00000169231.9,CATG00000092613.1,CATG00000059978.1,CATG00000083367.1,ENSG00000198522.9,ENSG00000257086.1,CATG00000087853.1,ENSG00000140563.10,ENSG00000143409.11,ENSG00000164749.7,ENSG00000258548.1,ENSG00000056972.14,ENSG00000157992.8,ENSG00000259080.1,ENSG00000112763.11,ENSG00000084774.9,CATG00000083294.1,ENSG00000173327.3,ENSG00000143457.6,ENSG00000149782.7,ENSG00000246375.2,ENSG00000269293.2,CATG00000079860.1,ENSG00000223953.3,ENSG00000219435.3,CATG00000109091.1,ENSG00000241549.4,CATG00000106223.1,ENSG00000143387.8,CATG00000087270.1,ENSG00000130349.5,ENSG00000249152.1,CATG00000083271.1,ENSG00000235109.3,ENSG00000128683.9,ENSG00000146039.6,ENSG00000261194.1,CATG00000064661.1,ENSG00000146047.4,ENSG00000065882.11,ENSG00000236935.1,ENSG00000245248.3,ENSG00000232040.2,ENSG00000233438.1,ENSG00000124568.6,CATG00000027715.1,ENSG00000169676.4,ENSG00000137338.4,ENSG00000158169.7,CATG00000069341.1,ENSG00000223609.3,CATG00000071789.1,ENSG00000249334.1,ENSG00000198558.2,ENSG00000167196.9,ENSG00000258830.1,CATG00000087888.1,CATG00000016511.1,ENSG00000196532.4</t>
  </si>
  <si>
    <t>18327256,21818773,19503597,23703922,23263486,18327257,22229870,17997608,24513273,18759275,21983786,21768215,18834626,18179892,pha001406,21294900,20884846,24379826</t>
  </si>
  <si>
    <t>Urate (in serum), gout,Uric acid levels,Serum uric acid levels,Urate levels,Gout</t>
  </si>
  <si>
    <t>DOID:13223</t>
  </si>
  <si>
    <t>uterine fibroid</t>
  </si>
  <si>
    <t>A uterine benign neoplasm derived from the smooth muscle layer of the uterus.</t>
  </si>
  <si>
    <t>rs73360060,rs8081949,rs6502077,rs3924780,rs7220639,rs4789732,rs78951230,rs8082577,rs8078102,rs17848935,rs9898507,rs8080682,rs7222326,rs67149434,rs4789754,rs7406137,rs77602947,rs3782121,rs12037376,rs6502086,rs62079460,rs11653003,rs72854705,rs2268179,rs6502082,rs8082355,rs34620191,rs28485821,rs72854713,rs74001545,rs4821942,rs66932937,rs76612380,rs7225119,rs4459614,rs62078344,rs4789666,rs112762297,rs2228309,rs35555954,rs9891378,rs8064935,rs11657459,rs8066284,rs11658061,rs35038106,rs2280543,rs4239015,rs12945993,rs8079389,rs11658040,rs8065556,rs7218857,rs12950475,rs62078754,rs7406163,rs4641801,rs9898326,rs8071425,rs6502069,rs34796376,rs7406682,rs11245997,rs4789671,rs34673303,rs11652189,rs4789670,rs74765203,rs3935403,rs4233974,rs7221544,rs34795957,rs3820282,rs6502055,rs11867299,rs7501461,rs62078746,rs4789720,rs4132775,rs11077970,rs11658340,rs72851605,rs3924781,rs3782122,rs10799737,rs61768001,rs3754496,rs8079388,rs12150589,rs62078303,rs8079122,rs11657047,rs8077209,rs4523985,rs9915071,rs112251865,rs17332320,rs4247356,rs57996162,rs3935816,rs11077971,rs73392700,rs73386640,rs8081783,rs8069827,rs67106357,rs4789731,rs36043222,rs12940433,rs11491185,rs11245990,rs9901076,rs12942561,rs9907757,rs9903052,rs6502074,rs6502070,rs66517511,rs11245994,rs60459441,rs4789675,rs4789674,rs12484951,rs8071677,rs56193110,rs12484776,rs17837951,rs11867440,rs8078634,rs8074267,rs9916231,rs62078352,rs11867193,rs67174662,rs9908277,rs7219036,rs8082653,rs17848937,rs8071737,rs6502067,rs56069393,rs9900128,rs1127678,rs12150322,rs35070385,rs11659135,rs10163485,rs9889327,rs7209474,rs61778046,rs41283365,rs11077969,rs11245993,rs6416861,rs6502053,rs62078304,rs7208673,rs111876722,rs12450761,rs2235529,rs8073679,rs9901474,rs56318008,rs35192339,rs11077981,rs7209948,rs9901600,rs7502548,rs80168555,rs34960918,rs3768579,rs6502078,rs4789741,rs7406257,rs9891962,rs4482345,rs8080625,rs35713597,rs12601778,rs34774430,rs7213478,rs4247357,rs4789730,rs6502089,rs10163482,rs60910743,rs12404660,rs11651863,rs74426150,rs74480314,rs11246002,rs11245996,rs7221451,rs4789667,rs10163496,rs4499294,rs3935128,rs3935402,rs8068708,rs7225560,rs7225637,rs8080366,rs8078950,rs11656573,rs35603314,rs6502075,rs12222188,rs4789698,rs72863340,rs11245991,rs35131307,rs12150321,rs6416857,rs8077079,rs8073351,rs2413620,rs4789673,rs11245995,rs7412010,rs9900152,rs72863348,rs8077926,rs7222057,rs12051747,rs7213172,rs8073645,rs6502054,rs8065565,rs8065037,rs12226402,rs8078087,rs4789677,rs61778045,rs3088177,rs75684807,rs59251877,rs4789740,rs4625783,rs12951976,rs2540048,rs7207947,rs79034755,rs35416122,rs34867501,rs13949,rs12938965,rs1437225,rs3935129,rs12226697,rs4789722,rs6502088,rs66502779,rs6502050,rs11653797,rs8077772,rs9904237,rs67143649,rs55938609,rs4789721,rs11139700,rs9911379,rs7212023,rs7217625,rs10163483,rs35585236,rs6502085,rs62078305,rs8078795,rs733381,rs67634087,rs7502078,rs12225799,rs7502533,rs6502079,rs11653012,rs6502068,rs4580245,rs11246001,rs71370218,rs11245992,rs7213450,rs34448080,rs8079572,rs6502076,rs4789672,rs4789724,rs2259443,rs4356529,rs36030932,rs4502283,rs11658272,rs72854779,rs9908421,rs73386635,rs7406162,rs56095560,rs66670693,rs8065210,rs73386631,rs7215447,rs12450154,rs9898542,rs34199331,rs2268177,rs6416859,rs4789668,rs7502052,rs9900072,rs11656621,rs79902640,rs9911129,rs4789676,rs12038474,rs7211808,rs62078306,rs11653662,rs6502061,rs11658335,rs6502056,rs113940830,rs7215277,rs67682841,rs8065981,rs4789665,rs4789737,rs66531647,rs4789738,rs8074436,rs7226049,rs66871014,rs8067138,rs6502051,rs8070014,rs4821939,rs62078751</t>
  </si>
  <si>
    <t>ENSG00000232495.2,CATG00000032669.1,ENSG00000259361.1,ENSG00000228397.1,CATG00000032667.1,ENSG00000254559.1,ENSG00000233723.3,ENSG00000218510.3,CATG00000108778.1,ENSG00000142082.10,ENSG00000141526.10,ENSG00000177963.8,ENSG00000230068.2,CATG00000108774.1,ENSG00000185627.13,ENSG00000188076.2,ENSG00000070831.11,ENSG00000142789.15,ENSG00000271840.1,ENSG00000100354.16,ENSG00000228599.1,ENSG00000162552.10,ENSG00000177947.9,ENSG00000177951.13,ENSG00000264548.1,CATG00000042963.1,CATG00000034872.1,ENSG00000169710.6,ENSG00000176155.14</t>
  </si>
  <si>
    <t>23040493,21460842</t>
  </si>
  <si>
    <t>Uterine leiomyomata,Uterine fibroids</t>
  </si>
  <si>
    <t>DOID:1324</t>
  </si>
  <si>
    <t>lung cancer</t>
  </si>
  <si>
    <t>A respiratory system cancer that is located_in the lung.</t>
  </si>
  <si>
    <t>rs3815527,rs115491205,rs28401552,rs7551758,rs153106,rs7708782,rs2542496,rs55792032,rs56404791,rs1347081,rs244900,rs11639049,rs28383408,rs35142762,rs114594795,rs4887070,rs872816,rs111875855,rs2024440,rs560134,rs27996,rs71480157,rs29941,rs113724633,rs115825497,rs12916801,rs10141794,rs342706,rs11671258,rs9540829,rs12372778,rs7247910,rs4921230,rs72804031,rs2196128,rs3755335,rs115619714,rs115225723,rs157590,rs193466,rs11669171,rs1618967,rs10499421,rs1131817,rs2216046,rs3743075,rs2292786,rs17407257,rs3129,rs3813564,rs115377566,rs174592,rs3101338,rs114654404,rs4658628,rs3846663,rs10416399,rs1344772,rs7605014,rs9272463,rs115689396,rs115855818,rs114187602,rs115400288,rs10278941,rs7542852,rs113809575,rs3134942,rs11864107,rs4245791,rs116731546,rs9271432,rs34243448,rs6460928,rs8100931,rs9272318,rs2287068,rs72648600,rs4719307,rs112747670,rs2127152,rs75957109,rs114153839,rs7682289,rs7164665,rs1443970,rs116014963,rs116687745,rs3843043,rs174541,rs17487514,rs2869566,rs28383429,rs4634944,rs73127088,rs848016,rs174580,rs6426215,rs1558901,rs2277545,rs2300876,rs892413,rs9271519,rs115708758,rs11869819,rs12740088,rs8025429,rs62008194,rs27426,rs7181405,rs9468199,rs76490485,rs4838547,rs75928817,rs1424234,rs7783307,rs72839477,rs11670331,rs116837008,rs6498488,rs12973666,rs4852780,rs112747517,rs36146269,rs4800487,rs2670711,rs115625763,rs112529870,rs114475231,rs3748522,rs112837060,rs74638570,rs27027,rs29029549,rs11632604,rs12101809,rs7796148,rs151303,rs79319702,rs56884994,rs34422348,rs2896241,rs12942774,rs67235207,rs1799790,rs1937647,rs2075649,rs2956467,rs112659139,rs9581853,rs58414558,rs66524640,rs35883476,rs3027409,rs4800495,rs7188071,rs3771879,rs74752114,rs460073,rs6500777,rs34910028,rs25900,rs1825085,rs115789964,rs4745,rs11992803,rs116562702,rs2746150,rs380145,rs6783628,rs116175156,rs6511680,rs2356166,rs242597,rs7249124,rs29943,rs2927934,rs7193733,rs452932,rs56051501,rs9271411,rs7759217,rs11867786,rs891387,rs73430668,rs34530982,rs8034191,rs76494529,rs31484,rs13215072,rs2053979,rs114833479,rs2604895,rs62241110,rs78627532,rs4787483,rs4351630,rs11083571,rs11671489,rs16855122,rs10007099,rs4853170,rs2997114,rs116592004,rs11668697,rs2051764,rs11344,rs7808500,rs6722782,rs11556505,rs4337577,rs114249316,rs886947,rs12915652,rs7294341,rs12910100,rs3132580,rs11238441,rs1072003,rs75498499,rs10871766,rs62086043,rs4791300,rs114173983,rs2361836,rs55991577,rs114671060,rs11571833,rs114164193,rs114394496,rs1321800,rs1400645,rs60773823,rs10857526,rs9385012,rs1496969,rs6866923,rs34288075,rs114564314,rs73015011,rs12403795,rs4752856,rs35768595,rs4823073,rs4658419,rs60163900,rs115484360,rs67457459,rs79745728,rs3813570,rs1705615,rs2705127,rs13426287,rs10859021,rs9829461,rs2236707,rs2147662,rs582906,rs75320311,rs56226333,rs28383434,rs34394369,rs9929235,rs28410083,rs75055770,rs10514465,rs116414249,rs984976,rs11670299,rs114755061,rs114200940,rs10840060,rs59359988,rs114187835,rs2095618,rs8049439,rs116389769,rs34449854,rs7771271,rs4788074,rs1504549,rs62376998,rs7799229,rs116227756,rs16969968,rs72917312,rs56369405,rs113961302,rs452384,rs12899135,rs10181148,rs35958032,rs16905904,rs12798137,rs13207689,rs76643719,rs11074223,rs34392664,rs2293577,rs12907425,rs35749556,rs4149389,rs74709392,rs1011811,rs12902294,rs115904597,rs7171916,rs2392692,rs590784,rs2036533,rs3958025,rs115108718,rs1363839,rs1804020,rs116358035,rs10079429,rs7180002,rs717482,rs2869565,rs111845922,rs11105747,rs112624563,rs117740268,rs1227950,rs7254349,rs62034318,rs174533,rs663129,rs77226719,rs73524177,rs11571378,rs56393562,rs8039449,rs6488766,rs115136622,rs402710,rs10514464,rs4666578,rs78394605,rs102275,rs10225923,rs12416663,rs76452314,rs6902689,rs4149398,rs10838747,rs34064842,rs6664817,rs34138960,rs11632720,rs174554,rs113888335,rs571312,rs492044,rs2893583,rs3101458,rs9272425,rs17243470,rs11072799,rs113484779,rs10229224,rs114565051,rs11881577,rs1535,rs116099232,rs79454074,rs4072402,rs2871753,rs140151,rs886424,rs3026779,rs13383758,rs7910648,rs35212593,rs4149067,rs7519795,rs35075575,rs111338759,rs12026113,rs1967093,rs200950,rs111395892,rs692780,rs1704983,rs116667074,rs9273009,rs11642449,rs2445785,rs78843916,rs115877582,rs1462855,rs2289921,rs72711957,rs116173188,rs34546986,rs9262143,rs10920579,rs923172,rs10423754,rs8061590,rs12101270,rs6433959,rs9929088,rs13025966,rs7098301,rs174570,rs11543742,rs17840121,rs748099,rs11574583,rs957446,rs11168574,rs1432534,rs111693298,rs7254192,rs9272492,rs28383373,rs390764,rs4131072,rs116026314,rs9617102,rs4887082,rs2215914,rs573169,rs111343881,rs4140710,rs56315139,rs1317164,rs13197574,rs12327049,rs116572578,rs3133651,rs62114769,rs2736100,rs9272485,rs9271624,rs4923461,rs4299116,rs11105744,rs2008977,rs13392164,rs509360,rs116171428,rs174562,rs116118889,rs13206219,rs55855162,rs1321798,rs4925540,rs112262084,rs1440031,rs116099342,rs34610571,rs1809419,rs12277932,rs8105851,rs10116852,rs12527127,rs518234,rs12903285,rs114700763,rs883058,rs59525684,rs4605160,rs8053,rs6665822,rs1440034,rs10258022,rs75840293,rs2925630,rs2256543,rs2760993,rs174577,rs117791563,rs7748857,rs10908455,rs116822900,rs113402086,rs7910805,rs114019523,rs3743057,rs114951502,rs116132575,rs1190596,rs113282787,rs114971637,rs9272528,rs35984974,rs73127092,rs6954555,rs7528419,rs564946,rs13397663,rs74968977,rs168217,rs9380010,rs7549105,rs2731100,rs76629768,rs9271532,rs114193621,rs11056429,rs2072586,rs249400,rs1321815,rs6565300,rs4658632,rs17046072,rs2100969,rs6466647,rs4421576,rs9579087,rs35138332,rs660895,rs17802463,rs9424976,rs6429015,rs2182244,rs4971319,rs9393847,rs8060365,rs37011,rs115512862,rs1011812,rs2290367,rs9806693,rs7120065,rs115614325,rs73285267,rs62036622,rs2084946,rs2242250,rs77288847,rs28383418,rs34736805,rs1891325,rs56084662,rs1511299,rs2523554,rs174536,rs17165850,rs6801774,rs421629,rs115002281,rs9643853,rs3742897,rs114583528,rs2545757,rs2232423,rs7412,rs28383312,rs17707300,rs12699366,rs13033632,rs1573897,rs75920811,rs9272417,rs76663089,rs157584,rs3743963,rs115351533,rs112523714,rs13205911,rs8023462,rs12787112,rs114637560,rs34104763,rs2523987,rs12986371,rs73467212,rs3825845,rs116623306,rs7182583,rs36028066,rs116693634,rs1968752,rs6495307,rs75273069,rs6576866,rs244899,rs2524005,rs6565259,rs7717673,rs414965,rs181209,rs2036627,rs6743785,rs13181,rs73995050,rs10078017,rs113414682,rs2298944,rs28744409,rs7187776,rs4368819,rs9271542,rs9625935,rs572959,rs4246215,rs2731094,rs9932549,rs3813567,rs111278541,rs11072796,rs113131349,rs13034253,rs115860703,rs12790913,rs4790905,rs1317149,rs111542599,rs12417017,rs11148708,rs114319154,rs116072847,rs2292783,rs113208333,rs77487352,rs7074319,rs753953,rs56112907,rs80130049,rs7184597,rs6504550,rs114852762,rs867559,rs9271521,rs79495307,rs11719416,rs2193876,rs4687163,rs114880286,rs73528999,rs9272785,rs10924895,rs7169584,rs10445361,rs2316204,rs6437740,rs7508396,rs28366201,rs111517012,rs28383359,rs11105743,rs4687161,rs13213986,rs1976007,rs79646394,rs14810,rs35175818,rs67734975,rs935370,rs2856650,rs2517598,rs12032943,rs6588415,rs114097190,rs115243846,rs55876153,rs11056404,rs75448782,rs114059129,rs36092177,rs7495093,rs2058900,rs11691462,rs115523581,rs4589502,rs114383464,rs10414075,rs518425,rs12441354,rs115970240,rs56070715,rs34342646,rs115297319,rs28383402,rs401681,rs9271637,rs62451463,rs12443881,rs115817461,rs4243083,rs115041398,rs62084237,rs34648410,rs10206325,rs11105750,rs115540432,rs116642681,rs72846794,rs524547,rs12433177,rs28383378,rs9298629,rs3096697,rs12986712,rs62010332,rs473016,rs138228,rs78312195,rs545608,rs4788085,rs8046545,rs4922788,rs115741741,rs11859512,rs62036657,rs115546388,rs10171071,rs1382803,rs41162,rs8109848,rs12903129,rs28408315,rs12112697,rs42234,rs931794,rs992035,rs114810088,rs31489,rs6460932,rs4632086,rs9272362,rs174573,rs2960578,rs6453133,rs9540826,rs7940536,rs79691262,rs117125588,rs115311693,rs76384106,rs6498089,rs4843651,rs7796249,rs2071305,rs174597,rs9273026,rs12467526,rs114234257,rs114199135,rs3099844,rs1227949,rs2277546,rs116685783,rs10857529,rs17695758,rs4971073,rs1373298,rs7242218,rs10148255,rs149271,rs6676789,rs10193923,rs370155,rs4838394,rs116620438,rs12910984,rs67297533,rs7505334,rs56186137,rs6440060,rs174584,rs116248721,rs115236982,rs10267938,rs2809925,rs1771016,rs58537274,rs113549285,rs34851962,rs7304487,rs116492953,rs115498047,rs12964689,rs118184725,rs41958,rs140105,rs9489152,rs567357,rs856615,rs113437968,rs114893029,rs9580740,rs75126998,rs28438420,rs66972560,rs17620029,rs4975616,rs34977583,rs117390243,rs7783319,rs72753011,rs2535238,rs6760748,rs56352443,rs60841920,rs7500623,rs115806083,rs17011637,rs467095,rs6544713,rs35361454,rs2356170,rs7549792,rs3773950,rs1227947,rs11030100,rs28383441,rs12951828,rs7535251,rs4664045,rs41959,rs4823074,rs7771637,rs115832454,rs116466726,rs29944,rs2542534,rs116479297,rs6706326,rs12798028,rs114544755,rs116202751,rs6504555,rs16852086,rs1236904,rs34396849,rs554588,rs3761964,rs8023822,rs2305797,rs1065048,rs11126052,rs3750790,rs7832639,rs72793809,rs174545,rs3815526,rs548726,rs28366233,rs140135,rs11101202,rs9295746,rs28383404,rs1440030,rs7772046,rs1469005,rs6484307,rs6904596,rs4341710,rs7893332,rs80180464,rs7234958,rs2607415,rs114836099,rs200996,rs637871,rs10840056,rs61924895,rs3817334,rs28724163,rs2268986,rs10401345,rs1051730,rs28732278,rs7170068,rs10155958,rs12474887,rs755553,rs10043393,rs1160983,rs28559730,rs16865708,rs4452076,rs114490207,rs8042260,rs73057219,rs7590218,rs2925629,rs116211474,rs4947,rs79128373,rs12708776,rs9909,rs36116761,rs10063683,rs115404610,rs116509857,rs41952,rs10769910,rs13057433,rs9272980,rs3815531,rs11867401,rs28383380,rs7192056,rs11639044,rs10255135,rs4149080,rs9273036,rs41179,rs3786552,rs11264311,rs93923,rs530683,rs114774311,rs28383428,rs6547019,rs10871736,rs34581855,rs13212651,rs11072774,rs7260329,rs41177,rs73530957,rs215610,rs117964594,rs293138,rs12902493,rs1491850,rs71352238,rs184234,rs11948056,rs17763089,rs60148197,rs79665867,rs8079291,rs3771877,rs12972970,rs55677087,rs62048402,rs9912770,rs4803368,rs7726159,rs12141355,rs9271472,rs140125,rs4852385,rs9468203,rs11011216,rs7824614,rs451360,rs2053622,rs2935461,rs138232,rs115334164,rs9272407,rs982605,rs55984722,rs35037868,rs73465003,rs114333877,rs111251172,rs1990775,rs11656743,rs6698826,rs26528,rs151174,rs4788102,rs503464,rs114003834,rs27068,rs1820025,rs40815,rs7678352,rs13207345,rs11664076,rs114053056,rs3798390,rs526784,rs7771437,rs12439240,rs2997117,rs1432531,rs34371502,rs41269265,rs6728499,rs115630465,rs11168594,rs34295134,rs74818935,rs1122350,rs67340775,rs4802104,rs40836,rs1652376,rs9614162,rs2731097,rs116660816,rs40834,rs6500776,rs114779255,rs11948075,rs114292861,rs12595350,rs9357045,rs34151841,rs174591,rs4803419,rs113334868,rs57609901,rs9271426,rs7812298,rs78213046,rs114404525,rs7177699,rs59989824,rs58747753,rs1987472,rs58013871,rs28634025,rs29942,rs116901435,rs113933084,rs72849277,rs6714723,rs7177469,rs3740688,rs77518050,rs9385013,rs1321803,rs3815530,rs34676049,rs2656070,rs115556740,rs9540821,rs292480,rs7245595,rs9272461,rs149299,rs1623060,rs2896242,rs200952,rs2274814,rs530188,rs401763,rs12602912,rs10051948,rs3026776,rs2304297,rs16950284,rs3130564,rs62117633,rs6954265,rs5763640,rs116300326,rs28383345,rs10857527,rs7581030,rs78527496,rs62284561,rs62034351,rs10935453,rs7297771,rs6941337,rs113028826,rs602633,rs2856661,rs114894389,rs7582707,rs1990773,rs9540828,rs28534575,rs73021454,rs34557527,rs76498480,rs759194,rs115572608,rs116126058,rs716984,rs57262148,rs73385839,rs7163730,rs7592795,rs112270518,rs584155,rs79071212,rs27427,rs2542528,rs1889899,rs7251567,rs244903,rs2243379,rs872817,rs6751994,rs2278443,rs10455872,rs1368220,rs7609254,rs1668174,rs7917845,rs1131816,rs74712532,rs3015418,rs2607414,rs114775536,rs2432643,rs115200193,rs1150735,rs17408276,rs4704227,rs56354312,rs200485,rs1900273,rs112053914,rs28383360,rs7988790,rs116793060,rs56354901,rs12600941,rs9271464,rs1015424,rs6945190,rs2444256,rs114314935,rs111410640,rs7984900,rs74919892,rs4258332,rs116651383,rs737909,rs11039212,rs6578968,rs2747054,rs3920786,rs769435,rs116292100,rs73127087,rs9271433,rs6734868,rs4713118,rs482205,rs10859023,rs12151282,rs4887072,rs118046324,rs12904234,rs35353359,rs7186921,rs7173944,rs113998099,rs12594391,rs1504545,rs4301913,rs12905740,rs114397253,rs12609544,rs2731103,rs111459082,rs157588,rs11852830,rs4142933,rs174537,rs638585,rs9270161,rs4838548,rs6511720,rs7775397,rs2232426,rs3859172,rs28383369,rs10812465,rs112063507,rs2670716,rs12470950,rs11085662,rs67662114,rs11646653,rs12972156,rs12713748,rs77442183,rs1631685,rs17134959,rs174560,rs115027462,rs114291341,rs1009145,rs2844773,rs113521434,rs11666415,rs56057809,rs13199906,rs1305062,rs114199947,rs131278,rs28383431,rs28383372,rs9540832,rs4073568,rs55730499,rs9580741,rs9271430,rs34038924,rs35744819,rs8062405,rs3964442,rs3133648,rs4843652,rs7828366,rs12451721,rs4992357,rs2670719,rs76197780,rs78497227,rs4683666,rs7512150,rs62239291,rs10236623,rs74970320,rs10269851,rs115214260,rs41269955,rs11634351,rs61852637,rs115226838,rs1862306,rs2445786,rs1061731,rs7507090,rs12903542,rs637137,rs113857565,rs9273062,rs27069,rs112585630,rs12122290,rs9468200,rs2217732,rs57440424,rs114742549,rs56031625,rs114633780,rs2253353,rs115974809,rs1152842,rs4149056,rs9273025,rs12718983,rs2887631,rs10109429,rs111941374,rs114150025,rs4838393,rs1321799,rs6429017,rs12440014,rs7780547,rs13065073,rs174561,rs380286,rs113934061,rs10888740,rs2117026,rs34186890,rs9290939,rs79094559,rs10165298,rs1112137,rs113150735,rs4308568,rs28419035,rs56007453,rs10859020,rs1995662,rs11570094,rs116808178,rs9385010,rs12593950,rs36007872,rs112485576,rs56075693,rs7825907,rs11547373,rs1440032,rs174587,rs4571572,rs8112938,rs6967385,rs11632102,rs28357082,rs9317596,rs3846662,rs1568431,rs114916195,rs4549504,rs34691223,rs684513,rs1011813,rs59489940,rs12537,rs1400644,rs168648,rs74649513,rs10908454,rs7205575,rs115788915,rs9401006,rs115816856,rs12312583,rs28383435,rs12149709,rs11706480,rs5769209,rs3098709,rs77184517,rs7898250,rs13198809,rs4620720,rs9273031,rs10924897,rs4803750,rs11649091,rs599839,rs116545108,rs1052555,rs9271549,rs28383407,rs12179134,rs1870939,rs9271469,rs41269951,rs9812,rs114110515,rs28501554,rs9387562,rs28366244,rs1517032,rs116638725,rs97384,rs2285946,rs9527451,rs34664138,rs114853635,rs10859019,rs7749305,rs2419078,rs6701582,rs4664423,rs11574597,rs2495225,rs2997122,rs28383411,rs72845070,rs12317268,rs11458,rs4668035,rs1799787,rs112175921,rs113436343,rs77989629,rs35712350,rs77468226,rs462608,rs12887943,rs13217984,rs3815534,rs67426328,rs1335798,rs10835197,rs61848438,rs67928326,rs174534,rs114396212,rs2893584,rs174555,rs34950484,rs12602655,rs33932084,rs11571379,rs558702,rs891386,rs111556513,rs935052,rs79975758,rs35624992,rs36039522,rs41268942,rs116099509,rs2356167,rs11105748,rs62085993,rs11601173,rs2450558,rs1227951,rs4800493,rs4975538,rs3020805,rs10419205,rs4800488,rs102274,rs10085904,rs2842586,rs12914694,rs9271419,rs28379291,rs3743073,rs73029291,rs3816659,rs34765154,rs972570,rs760136,rs9368529,rs111989435,rs2170311,rs113104509,rs2271566,rs12867179,rs734287,rs11115146,rs7137866,rs115477903,rs115647623,rs518261,rs1150752,rs6495328,rs405509,rs6714277,rs73532347,rs13357320,rs4845708,rs73467215,rs4271626,rs7988822,rs1531517,rs10859018,rs62036626,rs2059021,rs7181245,rs10064948,rs7318797,rs6588416,rs7105282,rs34562067,rs116329034,rs113459411,rs116829723,rs12912673,rs9368531,rs11030030,rs41957,rs2193877,rs4687162,rs871058,rs475261,rs6997909,rs117244556,rs62010327,rs2192619,rs7327487,rs115453294,rs113277162,rs116296008,rs73048928,rs35095850,rs62086044,rs11056403,rs3099407,rs2273602,rs115464411,rs114398321,rs116188106,rs11102967,rs4800162,rs7526552,rs4925622,rs114138262,rs73021416,rs12448902,rs1809424,rs11671960,rs11770353,rs4985031,rs7223813,rs11636605,rs2747525,rs2510340,rs117498479,rs112207759,rs7096367,rs9468217,rs75766968,rs12913173,rs1488830,rs112382456,rs114203361,rs149301,rs4970837,rs66723559,rs2392690,rs7543897,rs13195040,rs1285445,rs10423819,rs62084246,rs34839,rs2861539,rs2921385,rs885769,rs4802091,rs28498264,rs73021467,rs10226152,rs3015424,rs2127150,rs116542612,rs7187604,rs1788761,rs174529,rs7578166,rs41949,rs4259997,rs17107592,rs10742178,rs7718387,rs10953864,rs2528521,rs114629349,rs4243084,rs116488124,rs3786551,rs1065043,rs2036534,rs9877817,rs11630349,rs56401320,rs2056407,rs115662468,rs66511710,rs2381831,rs9271628,rs9271416,rs114880603,rs62036658,rs736756,rs13280604,rs13203816,rs3781626,rs11636431,rs12052092,rs200481,rs647035,rs9359296,rs40831,rs111432098,rs2670752,rs2353512,rs62085992,rs4381605,rs2216524,rs741780,rs28383339,rs116006882,rs1027841,rs9272957,rs114250150,rs116569958,rs28724207,rs1287619,rs9298628,rs11668609,rs115623263,rs8045689,rs10280000,rs9271516,rs11636131,rs6504549,rs7359397,rs1665583,rs9326098,rs9380011,rs35902101,rs6466648,rs6752763,rs7418825,rs3769791,rs115177236,rs4390169,rs75693983,rs9788682,rs7198606,rs17149915,rs3743832,rs660240,rs4362358,rs6429016,rs4788099,rs10037670,rs174568,rs1862307,rs79792807,rs37010,rs11948616,rs35098436,rs13212318,rs2542516,rs17487223,rs36120511,rs116410646,rs12910978,rs7797855,rs111517520,rs753954,rs7751219,rs3743063,rs56358680,rs11633178,rs115751506,rs114702065,rs2103082,rs99780,rs11638321,rs2017677,rs116738927,rs4838847,rs115374828,rs2110802,rs72711838,rs2869868,rs115790178,rs715616,rs6511683,rs28397760,rs2380220,rs3133645,rs1152843,rs116025789,rs13204012,rs11072768,rs10409069,rs10511775,rs114169711,rs3798394,rs12794570,rs17146179,rs2795001,rs6576865,rs78472911,rs201002,rs574065,rs10045497,rs393091,rs1891326,rs2127149,rs10038095,rs1619835,rs11861174,rs28724008,rs6869048,rs2795002,rs13180,rs17115490,rs11678389,rs114838817,rs556851,rs5763644,rs3736807,rs4999526,rs4760710,rs12867512,rs1057233,rs231976,rs118171014,rs10425359,rs6943527,rs17426593,rs11039200,rs758642,rs40182,rs1407179,rs347686,rs347682,rs56030824,rs1469006,rs31566,rs5744696,rs12906846,rs56021749,rs2160270,rs2542506,rs117484453,rs12441998,rs158900,rs578776,rs3844445,rs12915366,rs2604910,rs35796073,rs116632623,rs12900783,rs115375946,rs116127636,rs151179,rs12928404,rs3825739,rs56165099,rs78445141,rs6507720,rs12429297,rs28383420,rs62013185,rs114967942,rs13403999,rs27070,rs755554,rs4950,rs13199649,rs1866845,rs41950,rs4276914,rs115110712,rs9926522,rs34654982,rs115387042,rs1968751,rs41951,rs7178270,rs1065047,rs115332056,rs10049469,rs12901971,rs200995,rs7824155,rs3743077,rs2542513,rs5744680,rs10087172,rs6942513,rs2067808,rs28383381,rs76826387,rs41946,rs2249835,rs114915632,rs7210027,rs7498555,rs78332053,rs200484,rs62037369,rs4239933,rs34067845,rs200990,rs2109460,rs115425879,rs108499,rs35338015,rs950776,rs3026762,rs34375435,rs11129773,rs982606,rs1412313,rs12898323,rs9468204,rs240704,rs244901,rs116382748,rs12915428,rs3732235,rs114733201,rs6749969,rs4258212,rs56189111,rs2354343,rs114861052,rs72643557,rs2188654,rs35184771,rs75211362,rs73407207,rs2306124,rs3771876,rs745068,rs10769258,rs28383340,rs1705612,rs174559,rs6578969,rs25899,rs9271465,rs113191396,rs116520599,rs9271438,rs41178,rs4532495,rs10048885,rs116330197,rs13024682,rs7132908,rs4887062,rs138227,rs12451707,rs35565446,rs4803369,rs7718871,rs4787458,rs961176,rs29939,rs2412960,rs8043227,rs7812164,rs12537795,rs9643891,rs114773114,rs10259100,rs3132610,rs114584665,rs112574272,rs11151967,rs12448512,rs1999,rs116331885,rs7974213,rs3102859,rs7581835,rs762633,rs3785354,rs17779494,rs200501,rs9614159,rs11154777,rs9272443,rs1803196,rs1062980,rs61737180,rs17751184,rs8067729,rs471122,rs7359276,rs116573973,rs1227948,rs259919,rs9272995,rs2604869,rs10421447,rs8023363,rs11011239,rs13120181,rs2938674,rs17011638,rs4843650,rs4318247,rs11205897,rs2013708,rs12798346,rs73167243,rs11852372,rs174601,rs6570009,rs76935839,rs1140458,rs7185073,rs57064725,rs7546342,rs940634,rs28383453,rs3815529,rs1028936,rs7750641,rs4975615,rs643889,rs7990899,rs114308130,rs10054203,rs115628106,rs11160674,rs6801669,rs11042002,rs115098921,rs6882695,rs671937,rs2161061,rs174530,rs4752999,rs174583,rs28383349,rs2925628,rs759196,rs1064608,rs2285949,rs11150184,rs13023468,rs116018922,rs12091191,rs55939964,rs614691,rs2187668,rs4788068,rs1652348,rs7605235,rs4788073,rs17640009,rs6689229,rs116813230,rs7524451,rs113129660,rs3176926,rs55921159,rs174546,rs12885068,rs2279011,rs114817791,rs7982182,rs6709041,rs11158827,rs12904,rs9271434,rs11148709,rs2071304,rs173435,rs8005905,rs114142794,rs2447853,rs174550,rs994630,rs7189750,rs111409670,rs62382294,rs4244531,rs4971316,rs28723989,rs111944465,rs8040868,rs174576,rs29938,rs12627907,rs4887057,rs10848579,rs4687160,rs114448410,rs34196306,rs11105745,rs158898,rs2997121,rs4883781,rs56744003,rs28383361,rs7181033,rs17788930,rs12418852,rs882753,rs3844443,rs7944119,rs62405631,rs9617082,rs2356168,rs1329650,rs9271400,rs2586502,rs111268124,rs7251570,rs3117582,rs4788083,rs55896768,rs7958521,rs11039426,rs61737565,rs2997120,rs9271474,rs73057218,rs113027967,rs55695203,rs227416,rs9529099,rs138229,rs168647,rs72793818,rs117002828,rs79304747,rs718772,rs12605215,rs2285947,rs115855642,rs7182642,rs1861310,rs7526191,rs114546634,rs7783317,rs1021070,rs3733829,rs554001,rs4887084,rs114312980,rs1064993,rs7181447,rs1917810,rs4149390,rs11101951,rs13208096,rs5763767,rs6779816,rs35902873,rs3088180,rs6731486,rs62284574,rs715523,rs115215092,rs41278158,rs115285606,rs2324917,rs11150183,rs2293323,rs1652804,rs12699367,rs4019979,rs3206817,rs11209943,rs62036617,rs10782495,rs10859022,rs114118218,rs2644916,rs55834529,rs2542523,rs1059623,rs174599,rs7577196,rs73402536,rs76274128,rs116394116,rs56871315,rs174590,rs10235534,rs114161969,rs924840,rs13205211,rs77599748,rs493161,rs1130050,rs111554896,rs2257914,rs1809415,rs8080440,rs12906284,rs74764373,rs6685190,rs7126013,rs698915,rs13054483,rs115372032,rs28383376,rs6452953,rs1967554,rs7124442,rs3777981,rs4790981,rs67040724,rs60732724,rs7711430,rs114754567,rs71407299,rs17484524,rs6982753,rs965604,rs28383186,rs2731108,rs34817887,rs10280443,rs7107726,rs116737990,rs57729347,rs75127228,rs115636180,rs9271431,rs10228845,rs7949017,rs3099397,rs72753093,rs116779098,rs2869055,rs4923456,rs7988634,rs116230556,rs2982847,rs4886572,rs4461039,rs75223378,rs56289821,rs13107881,rs4622841,rs1429935,rs2292785,rs59419339,rs5763674,rs36115365,rs115485115,rs7993131,rs1015705,rs25898,rs3765097,rs5022780,rs34624872,rs9468201,rs1227945,rs9271517,rs115775635,rs10519203,rs35988447,rs115632661,rs11639347,rs411758,rs10840058,rs5029904,rs7748108,rs6006356,rs11847,rs116202923,rs112140494,rs9272323,rs3098708,rs116636123,rs10838724,rs5752993,rs3133656,rs11115148,rs2647072,rs28383427,rs2008514,rs62034323,rs41164,rs347685,rs9273007,rs4971317,rs17484235,rs115529279,rs7934396,rs8192478,rs116196531,rs6433960,rs74990643,rs116345227,rs1440036,rs61956026,rs7502307,rs114041423,rs111384198,rs4752845,rs114469371,rs847995,rs7259688,rs215607,rs112486018,rs115420444,rs35145119,rs6498091,rs17726276,rs629301,rs2604911,rs115007581,rs114779419,rs34706883,rs3773949,rs11637635,rs1367084,rs7332539,rs2731091,rs79360220,rs59845464,rs42341,rs737912,rs75580996,rs115007147,rs116140080,rs4512636,rs28383406,rs114011334,rs6666739,rs2300878,rs12632806,rs116154425,rs62451462,rs112791146,rs9401007,rs6460930,rs114575504,rs848003,rs1801272,rs2086209,rs9271461,rs11541599,rs114999843,rs586610,rs1530801,rs12579002,rs115614600,rs28383344,rs7498665,rs12947658,rs1538879,rs4835265,rs181206,rs79476138,rs9271540,rs13421373,rs17059400,rs856608,rs56199300,rs112120130,rs41166,rs8055197,rs27071,rs115166855,rs115801685,rs59683676,rs4758067,rs17745923,rs115216195,rs13197176,rs11634450,rs987052,rs35202262,rs4788095,rs113776942,rs28383401,rs9272337,rs114384056,rs35583595,rs2082492,rs114489956,rs13397218,rs116505389,rs115848534,rs79913558,rs7534162,rs76560371,rs7249450,rs113927489,rs3788423,rs2041527,rs62148721,rs39481,rs6790630,rs2731092,rs12569001,rs9272990,rs3101336,rs12459249,rs114515013,rs6972134,rs1847461,rs73183475,rs3098725,rs34431655,rs56400411,rs113693217,rs11115113,rs1814880,rs78554547,rs28611053,rs9571073,rs200949,rs10857522,rs1504550,rs11617518,rs28724216,rs113824321,rs9271488,rs7771211,rs1160985,rs77369819,rs116332080,rs3766918,rs9348774,rs2243378,rs115496802,rs2904880,rs6566816,rs112968327,rs2071214,rs3924376,rs1800863,rs117576881,rs34662244,rs9272353,rs12914385,rs456366,rs1436138,rs12907764,rs6966459,rs79802316,rs34835,rs755555,rs2098364,rs7260592,rs73127099,rs3098712,rs174594,rs12537184,rs41268938,rs114447415,rs954144,rs13066717,rs58067943,rs35819751,rs12903203,rs3094127,rs1580498,rs12907519,rs475227,rs113353196,rs115891768,rs1117254,rs7112153,rs35031105,rs114774714,rs79233017,rs35128651,rs55853698,rs11607981,rs1990145,rs7762933,rs2099360,rs114509360,rs10840087,rs1196062,rs74540875,rs7185232,rs115187291,rs3099401,rs244904,rs79064508,rs16969920,rs11742874,rs34889106,rs482162,rs5028811,rs12135549,rs114973966,rs11636753,rs7187575,rs504417,rs6743784,rs7208663,rs55830740,rs61992489,rs7163204,rs6790433,rs115139091,rs4886592,rs62114762,rs9272444,rs59756985,rs6504551,rs113785384,rs116670839,rs11705932,rs181207,rs10734557,rs114434905,rs3099412,rs9540824,rs13192965,rs520313,rs2644898,rs10848580,rs532965,rs4943076,rs3885951,rs113940471,rs952215,rs8103993,rs2192622,rs28613330,rs6429018,rs1281947,rs11642841,rs6429014,rs138226,rs10404354,rs7734992,rs151301,rs6537547,rs78814385,rs41960,rs115392083,rs28729187,rs244898,rs77389451,rs1316971,rs11039390,rs1564499,rs2077031,rs1227968,rs41269945,rs1321802,rs13400108,rs3815525,rs4713121,rs41956,rs13217620,rs11601603,rs41172,rs71559051,rs72793811,rs12901331,rs11168580,rs11843074,rs3781625,rs6745147,rs12472283,rs79406228,rs7495616,rs154649,rs1015704,rs1407185,rs12660321,rs17363630,rs555018,rs12444171,rs4710999,rs35749575,rs7307,rs188015,rs10848581,rs876538,rs56276142,rs7964256,rs115608780,rs227417,rs2285943,rs13194781,rs6504548,rs58141639,rs3098718,rs17483548,rs77581854,rs2807946,rs11870068,rs20598,rs7120333,rs472054,rs9272420,rs7988304,rs10871767,rs115998637,rs39491,rs1049245,rs151182,rs1227957,rs4659796,rs421284,rs10203007,rs4752838,rs73031010,rs112296425,rs923175,rs292487,rs36606,rs115387811,rs114887921,rs7189960,rs3815528,rs11639166,rs7505285,rs72733527,rs115926079,rs2024439,rs76539006,rs608233,rs6937083,rs3825844,rs114774938,rs919813,rs7732291,rs12954782,rs7725218,rs7242209,rs12448419,rs9815292,rs7779933,rs61852630,rs10769907,rs72711836,rs58609749,rs2904228,rs1652343,rs66868086,rs938682,rs1190587,rs115157812,rs6753560,rs114397228,rs200483,rs9625921,rs513970,rs1541646,rs78709784,rs1038026,rs12450907,rs79449993,rs647041,rs71371957,rs7335738,rs17158594,rs74947410,rs11633351,rs17304569,rs28383365,rs115674263,rs111892599,rs1988934,rs1443980,rs9273103,rs11165677,rs174589,rs35174328,rs535011,rs666581,rs4791299,rs113852364,rs1076137,rs12457261,rs174544,rs62010328,rs35030260,rs35016036,rs982607,rs12206257,rs55927797,rs10109864,rs12916,rs11605774,rs1935398,rs8031948,rs28591336,rs9368528,rs12906691,rs114600165,rs9271643,rs116583219,rs114074434,rs116253018,rs3755334,rs2432646,rs767201,rs615470,rs2904130,rs59133824,rs17050782,rs112345165,rs2095617,rs37009,rs34752872,rs174600,rs11637630,rs174572,rs56148300,rs3102877,rs28383343,rs12718982,rs16969894,rs2411453,rs12060791,rs2392691,rs8029659,rs11860513,rs74636204,rs12286,rs28673403,rs4683668,rs11669295,rs4971088,rs611282,rs2110803,rs114529549,rs113138877,rs2604893,rs3802012,rs111965977,rs1705613,rs2930969,rs9272433,rs41947,rs4141028,rs9271409,rs2542503,rs3813572,rs35339855,rs115617772,rs115719056,rs56037701,rs2419077,rs611917,rs13195636,rs10913469,rs114318558,rs4239932,rs34071253,rs84504,rs115370182,rs4887088,rs9886333,rs115878499,rs2432642,rs75820128,rs9468195,rs8321,rs174579,rs12903295,rs1809412,rs57962321,rs4366683,rs73067080,rs115755584,rs116686512,rs17140074,rs113182435,rs11030029,rs9271470,rs115866444,rs16865696,rs951266,rs116502920,rs113443718,rs9285413,rs153109,rs41954,rs9273052,rs72738786,rs3188543,rs17749927,rs1585290,rs12320285,rs1023766,rs7194736,rs75938423,rs41175,rs560530,rs61498462,rs34931752,rs1270942,rs114605673,rs1024946,rs28383397,rs2613568,rs72733528,rs13424541,rs10838708,rs111361258,rs10851907,rs11858836,rs1374263,rs28859943,rs115127091,rs73522915,rs72743158,rs7335074,rs565658,rs506589,rs9655829,rs536810,rs7988659,rs28574858,rs2349225,rs8104657,rs28383382,rs6265,rs7597711,rs2298948,rs28511883,rs238418,rs72854513,rs12446550,rs11205896,rs13201308,rs34977123,rs2644899,rs72847313,rs115886946,rs76695999,rs10840055,rs4115668,rs114435757,rs55781567,rs2878417,rs7251418,rs2731102,rs7245605,rs1565897,rs12912524,rs1277930,rs6580742,rs8106922,rs13191227,rs501884,rs115856657,rs10282726,rs12449442,rs6878990,rs7652340,rs1825084,rs1924074,rs11642015,rs6759555,rs757917,rs6460939,rs9921354,rs12132931,rs455433,rs3888190,rs77685459,rs138240,rs17620048,rs57421385,rs3133657,rs11672981,rs8132375,rs2869544,rs1052179,rs78474935,rs1935390,rs34218844,rs12474829,rs10862419,rs9271544,rs401754,rs111695930,rs116146969,rs112127331,rs114528926,rs7521183,rs3133649,rs1805082,rs180744,rs9749477,rs115785198,rs2528528,rs34515332,rs1238357,rs17879961,rs979652,rs231977,rs1878399,rs10782060,rs115432364,rs7776351,rs76923107,rs9942075,rs28383439,rs115039657,rs114158560,rs4838549,rs116107168,rs114303873,rs614348,rs7171578,rs3813565,rs10742803,rs11039412,rs28383338,rs9272742,rs116738793,rs12901300,rs7715402,rs34225855,rs111838566,rs115032920,rs12919612,rs9272319,rs59840241,rs2542490,rs2794521,rs12144260,rs2024441,rs11960116,rs114714696,rs111887345,rs62036616,rs13214023,rs7167806,rs114405775,rs34172643,rs55958997,rs74746751,rs3102841,rs111678927,rs509325,rs41500851,rs34958982,rs4752873,rs12324886,rs55719896,rs79192142,rs2099788,rs13199772,rs6490821,rs17832351,rs9271644,rs62036624,rs896816,rs59459154,rs9749618,rs9656260,rs7239575,rs116506235,rs117323989,rs12595538,rs7203115,rs35605600,rs6484311,rs303761,rs13178866,rs2545755,rs112526259,rs56913846,rs11039265,rs899997,rs114569257,rs7191751,rs35345226,rs9931989,rs10500223,rs1530802,rs116135402,rs17666614,rs72840990,rs1809409,rs62114776,rs174547,rs7336332,rs10840047,rs115714701,rs342708,rs11600581,rs13206639,rs34591072,rs17806222,rs6507716,rs34404554,rs7229481,rs10221782,rs115022269,rs28383467,rs17405217,rs7984994,rs11864750,rs11264333,rs745069,rs28379925,rs12907169,rs114570945,rs617578,rs116432881,rs6075076,rs12110065,rs3844444,rs57766297,rs28724162,rs9488080,rs75898966,rs9272456,rs579651,rs10853742,rs28383377,rs1372047,rs12441088,rs2402322,rs1397763,rs174582,rs74981472,rs12593229,rs2354344,rs114962056,rs3088215,rs2844573,rs514743,rs10838757,rs1317286,rs2160779,rs115808462,rs174538,rs1443966,rs11041929,rs12594247,rs1948,rs11861132,rs11045229,rs35971290,rs4791212,rs11878429,rs72811748,rs944537,rs5763675,rs389884,rs2279168,rs2731107,rs4086168,rs3020803,rs79583183,rs11072766,rs10838704,rs13193738,rs5744672,rs1808579,rs115115749,rs13023246,rs9272973,rs200954,rs11639714,rs1788781,rs4902672,rs76196805,rs11584859,rs482044,rs748404,rs116669008,rs2696852,rs114573742,rs765516,rs4343391,rs4932937,rs2082493,rs174549,rs11542286,rs76620321,rs57728226,rs8112076,rs8072225,rs4926562,rs3825807,rs3102874,rs71448830,rs35781323,rs115101719,rs1440033,rs115430062,rs25897,rs41268940,rs76650283,rs115741842,rs2609502,rs3781627,rs11858230,rs3099398,rs12898346,rs2542532,rs34166054,rs111896154,rs6495309,rs72643559,rs9272486,rs4788069,rs4923460,rs919812,rs13329271,rs6973401,rs4971315,rs357781,rs7189927,rs28419411,rs78945692,rs9361278,rs75932741,rs7174367,rs9824565,rs34788973,rs13191474,rs34763586,rs4149393,rs115472351,rs10049319,rs61742093,rs1949073,rs34588114,rs9295742,rs62034324,rs78166434,rs116210899,rs113060503,rs10925421,rs8192477,rs17244834,rs7336189,rs10227326,rs2607424,rs4433388,rs4305016,rs115017380,rs2542511,rs9270406,rs6444440,rs200981,rs79643724,rs4420638,rs114006538,rs9272347,rs61204066,rs11039307,rs2293580,rs3101457,rs466502,rs1864393,rs7705465,rs4247103,rs28366245,rs12264845,rs2523989,rs5752968,rs6948096,rs174578,rs381949,rs2542489,rs370348,rs77741025,rs35716472,rs3132685,rs72793812,rs2495222,rs140108,rs174575,rs2075911,rs10272105,rs29937,rs1504546,rs9305015,rs2285948,rs184957,rs35001169,rs28626353,rs28491128,rs74345372,rs114939096,rs4666577,rs6507708,rs11663558,rs9890629,rs7937331,rs1530848,rs61305,rs174585,rs2290850,rs11639375,rs952216,rs9273014,rs79831377,rs9272422,rs113329671,rs1469007,rs12591557,rs5763680,rs74753416,rs1139226,rs10747547,rs4668037,rs116007677,rs78975175,rs12904545,rs116610450,rs28480606,rs848015,rs114664489,rs116598334,rs7216064,rs2293578,rs11039255,rs12590241,rs1446464,rs6460929,rs80137464,rs9625919,rs9273022,rs3776997,rs13170453,rs28698667,rs1227953,rs56319614,rs34099810,rs7989557,rs4752857,rs174598,rs6686259,rs11629637,rs35675330,rs116368002,rs1054032,rs2356169,rs227419,rs28383413,rs12787330,rs12438181,rs58310495,rs12916326,rs10456250,rs13417248,rs6474415,rs8100720,rs34965214,rs72842803,rs62034319,rs896079,rs3205718,rs114389628,rs73021424,rs762634,rs174553,rs1678623,rs115362996,rs465498,rs7174190,rs4802090,rs12130075,rs7773070,rs4886571,rs10419102,rs28383187,rs62008174,rs151226,rs3813745,rs4971089,rs7507049,rs116004025,rs72804018,rs11041944,rs28449958,rs4451951,rs80127885,rs13132563,rs4745991,rs11168599,rs1994018,rs17693963,rs77122291,rs79808443,rs114473234,rs78976593,rs114896607,rs7260280,rs10767649,rs879048,rs36045869,rs7999210,rs9297,rs13</t>
  </si>
  <si>
    <t>ENSG00000204366.3,ENSG00000168496.3,CATG00000025320.1,ENSG00000166159.6,ENSG00000189134.3,ENSG00000187987.5,ENSG00000143382.9,CATG00000005551.1,ENSG00000172247.3,ENSG00000196735.7,ENSG00000151532.9,ENSG00000204344.10,ENSG00000271557.1,ENSG00000165923.11,ENSG00000186665.8,ENSG00000183091.15,ENSG00000187145.10,ENSG00000198315.6,CATG00000087963.1,CATG00000083573.1,CATG00000048939.1,CATG00000028654.1,ENSG00000109881.12,ENSG00000100427.11,CATG00000002237.1,ENSG00000254261.1,ENSG00000260796.1,ENSG00000261067.2,CATG00000096951.1,ENSG00000135472.4,CATG00000088075.1,ENSG00000204301.5,ENSG00000184635.9,ENSG00000137310.7,ENSG00000233597.3,ENSG00000134533.2,ENSG00000166426.7,ENSG00000176998.3,CATG00000077685.1,CATG00000087916.1,ENSG00000130208.5,ENSG00000105939.8,ENSG00000174939.6,ENSG00000254154.4,ENSG00000198915.7,ENSG00000139223.1,CATG00000087896.1,ENSG00000149187.13,CATG00000002254.1,ENSG00000122033.10,ENSG00000124613.4,ENSG00000173728.6,CATG00000075712.1,ENSG00000163125.11,ENSG00000134824.9,ENSG00000268442.1,ENSG00000227674.1,ENSG00000204655.7,CATG00000088071.1,CATG00000008291.1,ENSG00000137312.10,CATG00000087870.1,ENSG00000169242.7,ENSG00000134825.9,ENSG00000204438.6,ENSG00000187626.7,ENSG00000184357.3,ENSG00000136378.10,ENSG00000239257.1,ENSG00000233529.1,ENSG00000219891.2,ENSG00000205955.3,ENSG00000107742.8,ENSG00000047662.4,CATG00000028655.1,ENSG00000224220.1,ENSG00000131446.11,CATG00000040747.1,CATG00000087920.1,CATG00000079658.1,ENSG00000265817.1,CATG00000028573.1,ENSG00000204613.6,CATG00000083579.1,ENSG00000204427.7,ENSG00000269289.1,CATG00000087873.1,ENSG00000196990.4,ENSG00000245573.3,CATG00000034351.1,CATG00000041150.1,CATG00000053458.1,ENSG00000170624.9,ENSG00000204539.3,ENSG00000256612.3,ENSG00000170909.9,CATG00000023745.1,CATG00000037049.1,ENSG00000253704.1,ENSG00000204310.6,ENSG00000179344.12,ENSG00000234226.4,ENSG00000204531.11,CATG00000077252.1,ENSG00000168631.7,CATG00000029301.1,ENSG00000122008.11,ENSG00000075420.8,ENSG00000049656.9,CATG00000087927.1,CATG00000109807.1,ENSG00000023902.9,ENSG00000197376.2,ENSG00000099282.5,ENSG00000267419.1,ENSG00000113643.4,ENSG00000237118.2,CATG00000001816.1,CATG00000083557.1,ENSG00000169826.6,ENSG00000100325.10,ENSG00000176476.4,ENSG00000103184.7,ENSG00000204616.6,ENSG00000169213.6,ENSG00000204348.5,ENSG00000075292.14,CATG00000047374.1,CATG00000008872.1,ENSG00000170949.13,ENSG00000181744.4,CATG00000100937.1,ENSG00000196083.5,ENSG00000167578.12,ENSG00000230795.2,ENSG00000133048.8,ENSG00000267282.1,ENSG00000105877.13,ENSG00000185774.10,ENSG00000216915.2,ENSG00000185436.7,ENSG00000184640.13,ENSG00000223553.1,ENSG00000198502.5,ENSG00000229391.3,ENSG00000073910.15,ENSG00000081665.9,ENSG00000183287.9,ENSG00000096654.11,ENSG00000163462.13,ENSG00000153936.12,ENSG00000143126.7,ENSG00000181126.9,CATG00000058438.1,ENSG00000197408.4,ENSG00000263244.1,ENSG00000189045.9,ENSG00000197275.8,ENSG00000104884.10,CATG00000034672.1,ENSG00000104055.10,ENSG00000164944.7,CATG00000000018.1,ENSG00000204435.9,ENSG00000166278.10,ENSG00000077312.4,ENSG00000197472.10,ENSG00000170776.15,CATG00000066332.1,ENSG00000184348.2,CATG00000029009.1,ENSG00000272168.1,CATG00000069821.1,ENSG00000272501.1,CATG00000085467.1,ENSG00000067369.9,ENSG00000184226.10,ENSG00000124920.9,ENSG00000256771.2,ENSG00000259347.1,CATG00000083335.1,CATG00000058910.1,CATG00000079654.1,ENSG00000261832.1,ENSG00000002016.12,ENSG00000257735.1,ENSG00000137822.8,ENSG00000188266.9,ENSG00000113163.11,CATG00000088072.1,ENSG00000204287.9,CATG00000016522.1,ENSG00000227262.3,CATG00000000438.1,CATG00000021489.1,ENSG00000204296.7,ENSG00000162843.13,ENSG00000128534.3,ENSG00000268797.1,CATG00000027047.1,CATG00000034353.1,ENSG00000225676.1,ENSG00000197279.3,ENSG00000176635.13,ENSG00000249738.2,ENSG00000066379.10,ENSG00000204389.8,ENSG00000169682.13,ENSG00000240053.8,ENSG00000235226.1,ENSG00000113369.4,ENSG00000213096.5,ENSG00000178952.4,CATG00000052754.1,CATG00000050387.1,CATG00000074959.1,ENSG00000115364.9,ENSG00000204574.8,ENSG00000030066.9,ENSG00000270058.1,CATG00000083574.1,CATG00000005706.1,ENSG00000183765.16,CATG00000088070.1,ENSG00000219392.1,ENSG00000140718.14,ENSG00000050767.11,CATG00000093100.1,CATG00000041148.1,ENSG00000131389.12,ENSG00000124374.8,ENSG00000230521.1,ENSG00000204540.6,ENSG00000237425.1,CATG00000088018.1,ENSG00000170906.11,ENSG00000145832.8,ENSG00000080823.17,ENSG00000130204.8,CATG00000017219.1,ENSG00000233913.6,ENSG00000254991.1,ENSG00000266262.1,CATG00000083365.1,ENSG00000204394.8,ENSG00000168488.14,CATG00000028998.1,ENSG00000251102.1,CATG00000037709.1,CATG00000040565.1,ENSG00000139618.10,CATG00000059243.1,CATG00000035322.1,CATG00000031364.1,ENSG00000080644.11,ENSG00000213719.4,ENSG00000072110.9,ENSG00000163131.6,CATG00000002261.1,ENSG00000204444.6,ENSG00000196296.9,ENSG00000174938.10,CATG00000087881.1,ENSG00000203804.3,ENSG00000228126.1,CATG00000064271.1,ENSG00000136631.8,ENSG00000091947.5,CATG00000088077.1,ENSG00000176046.7,CATG00000050033.1,ENSG00000004660.10,ENSG00000182611.3,ENSG00000086544.2,ENSG00000154118.8,ENSG00000198374.3,ENSG00000164576.7,ENSG00000204351.7,ENSG00000254486.1,ENSG00000261303.1,ENSG00000164465.14,CATG00000032183.1,ENSG00000204644.5,ENSG00000100330.11,ENSG00000228432.1,ENSG00000197272.2,CATG00000083349.1,ENSG00000185958.5,CATG00000076640.1,CATG00000005563.1,ENSG00000151612.11,ENSG00000172469.10,ENSG00000117971.7,ENSG00000114439.14,ENSG00000198732.6,ENSG00000179085.7,ENSG00000133121.16,ENSG00000268964.1,ENSG00000145012.8,ENSG00000149485.12,CATG00000027072.1,CATG00000093626.1,ENSG00000136527.13,ENSG00000165916.4,CATG00000056036.1,ENSG00000198670.7,CATG00000078313.1,CATG00000081813.1,ENSG00000158691.10,ENSG00000267620.1,ENSG00000134107.4,CATG00000043430.1,ENSG00000253861.1,ENSG00000221736.1,CATG00000045442.1,CATG00000088073.1,ENSG00000196374.5,CATG00000050386.1,ENSG00000143590.9,ENSG00000130164.7,CATG00000041423.1,ENSG00000205213.9,CATG00000088039.1,CATG00000088063.1,ENSG00000127616.13,ENSG00000197165.6,CATG00000067193.1,ENSG00000247372.2,CATG00000000020.1,ENSG00000186818.8,ENSG00000154678.12,CATG00000089297.1,CATG00000020196.1,ENSG00000249406.1,ENSG00000244255.1,CATG00000083332.1,ENSG00000166436.11,CATG00000009722.1,ENSG00000225864.1,ENSG00000182831.7,ENSG00000213676.6,ENSG00000204642.9,ENSG00000176953.6,CATG00000001804.1,ENSG00000225914.1,ENSG00000185787.10,CATG00000058425.1,ENSG00000172260.9,ENSG00000258388.3,ENSG00000143384.8,CATG00000083443.1,ENSG00000108840.11,ENSG00000139597.12,ENSG00000268532.1,CATG00000036255.1,ENSG00000267268.1,ENSG00000130413.11,ENSG00000146267.11,CATG00000002481.1,ENSG00000080824.14,CATG00000005705.1,ENSG00000104892.12,ENSG00000228962.1,ENSG00000100314.3,ENSG00000235831.2,ENSG00000073146.11,ENSG00000198648.6,CATG00000087892.1,ENSG00000115252.14,ENSG00000176697.14,CATG00000043315.1,CATG00000087905.1,ENSG00000254366.2,CATG00000069814.1,ENSG00000204422.7,ENSG00000188603.12,ENSG00000184347.10,CATG00000008128.1,CATG00000028653.1,CATG00000080230.1,ENSG00000217646.1,CATG00000075456.1,ENSG00000204387.8,CATG00000107732.1,ENSG00000184730.6,ENSG00000185130.4,ENSG00000196301.3,ENSG00000182572.2,ENSG00000196502.7,CATG00000087909.1,CATG00000098639.1,ENSG00000199727.1,ENSG00000272278.1,CATG00000020195.1,ENSG00000123444.9,CATG00000093644.1,ENSG00000204619.3,ENSG00000147434.4,CATG00000041012.1,CATG00000087900.1,ENSG00000260411.2,ENSG00000204789.3,CATG00000081014.1,CATG00000009893.1,ENSG00000151490.9,ENSG00000004948.9,ENSG00000241404.2,CATG00000081016.1,ENSG00000141452.5,ENSG00000160007.13,ENSG00000196126.6,ENSG00000148943.7,ENSG00000251916.1,ENSG00000100319.11,ENSG00000103811.11,ENSG00000177455.7,ENSG00000110536.9,CATG00000014020.1,CATG00000021461.1,ENSG00000134538.2,CATG00000102296.1,ENSG00000146530.7,ENSG00000206344.6,ENSG00000261366.1,ENSG00000143420.13,ENSG00000206503.7,CATG00000025662.1,ENSG00000132693.8,ENSG00000134222.12,ENSG00000163463.7,CATG00000087866.1,ENSG00000226314.3,CATG00000083575.1,ENSG00000261766.1,ENSG00000233916.1,ENSG00000235663.1,ENSG00000238024.1,ENSG00000204356.7,ENSG00000118898.11,ENSG00000270696.1,CATG00000025651.1,ENSG00000197914.2,CATG00000083577.1,ENSG00000142039.3,ENSG00000130203.5,ENSG00000136381.8,ENSG00000269858.1,CATG00000041149.1,ENSG00000141458.8,ENSG00000113161.11,ENSG00000165731.13,ENSG00000189298.9,CATG00000083361.1,CATG00000087941.1,ENSG00000204386.6,ENSG00000164362.14,CATG00000076300.1,ENSG00000089685.10,ENSG00000114126.13,CATG00000083447.1,CATG00000101278.1,ENSG00000231121.2,CATG00000078238.1,CATG00000002235.1,CATG00000005006.1,CATG00000001493.1,ENSG00000204396.6,CATG00000083393.1,ENSG00000005436.9,CATG00000015114.1,CATG00000002239.1,ENSG00000243649.4,CATG00000070396.1,ENSG00000273088.1,CATG00000031473.1,CATG00000005113.1,ENSG00000221988.8,CATG00000087978.1,ENSG00000163113.10,ENSG00000165917.5,CATG00000022044.1,ENSG00000146112.7,ENSG00000196666.3,ENSG00000201823.1,ENSG00000105329.5,ENSG00000267774.1,ENSG00000047936.6,ENSG00000106013.8,ENSG00000137185.7,CATG00000083581.1,ENSG00000189221.5,ENSG00000177548.8,CATG00000059241.1,ENSG00000141956.9,CATG00000083449.1,CATG00000089731.1,ENSG00000135747.7,ENSG00000264584.1,ENSG00000171634.12,ENSG00000204618.4,ENSG00000153885.10,CATG00000077255.1,CATG00000080231.1,ENSG00000233968.2,ENSG00000151779.8,ENSG00000213307.4,ENSG00000196747.3,ENSG00000213654.5,ENSG00000041357.11,CATG00000075516.1,CATG00000081953.1,CATG00000095055.1,CATG00000012526.1,ENSG00000207601.1,ENSG00000263020.1,CATG00000083320.1,CATG00000026123.1,ENSG00000260442.1,CATG00000074964.1,ENSG00000257747.1,ENSG00000197062.7,CATG00000023363.1,ENSG00000255197.1,ENSG00000214922.5,ENSG00000147432.2,CATG00000083373.1,ENSG00000169241.13,CATG00000063155.1,CATG00000083562.1,ENSG00000259579.1,CATG00000025648.1,ENSG00000235257.4,CATG00000014110.1,CATG00000017215.1,CATG00000102764.1,CATG00000019904.1,ENSG00000266176.1,ENSG00000078618.15,ENSG00000233994.2,CATG00000000858.1,ENSG00000233622.1,CATG00000077249.1,ENSG00000233822.3,ENSG00000204385.6,ENSG00000227117.2,CATG00000057414.1,ENSG00000138101.14,CATG00000076629.1,ENSG00000177627.5,CATG00000083347.1,ENSG00000262944.1,ENSG00000204625.6,ENSG00000178188.10,ENSG00000264455.1,ENSG00000165915.9,ENSG00000204623.4,ENSG00000260876.1,ENSG00000069399.8,CATG00000008292.1,ENSG00000058335.11,CATG00000009723.1,ENSG00000265467.1,CATG00000083445.1,ENSG00000254862.1,ENSG00000215421.5,CATG00000073686.1,ENSG00000143603.14,ENSG00000054611.9,CATG00000057527.1,CATG00000087883.1,ENSG00000166762.12,ENSG00000168477.13,ENSG00000199366.1,ENSG00000145349.12,CATG00000083387.1,CATG00000083353.1,CATG00000002249.1,CATG00000002256.1,ENSG00000178645.8,ENSG00000245688.1,CATG00000017483.1,ENSG00000118292.4,ENSG00000196230.8,ENSG00000267272.1,ENSG00000214894.2,ENSG00000213619.5,CATG00000017332.1,ENSG00000273340.1,ENSG00000130202.5,ENSG00000204388.5,ENSG00000121621.6,CATG00000002240.1,ENSG00000213658.6,CATG00000004376.1,ENSG00000137404.10,ENSG00000120341.14,ENSG00000171570.6,ENSG00000145391.9,ENSG00000204392.6,ENSG00000166562.4,ENSG00000268310.1,ENSG00000179399.9,ENSG00000227214.2,ENSG00000143457.6,CATG00000075493.1,ENSG00000245275.3,ENSG00000269293.2,ENSG00000198626.11,ENSG00000264247.1,ENSG00000255152.4,ENSG00000204536.9,ENSG00000132423.6,CATG00000081015.1,ENSG00000070748.13,CATG00000083570.1,ENSG00000140153.13,ENSG00000134571.6,ENSG00000225370.1,ENSG00000230309.1,ENSG00000226247.1,ENSG00000066336.7,ENSG00000184076.10,ENSG00000204469.8,ENSG00000267581.1,ENSG00000243753.1,ENSG00000235109.3,ENSG00000120137.6,ENSG00000080345.13,CATG00000088069.1,ENSG00000109919.5,ENSG00000169684.9,ENSG00000176826.11,ENSG00000270604.1,ENSG00000232040.2,ENSG00000164574.11,ENSG00000196405.8,ENSG00000143921.6,ENSG00000204463.8,ENSG00000137338.4,ENSG00000159495.7,ENSG00000255974.2,ENSG00000268362.1,CATG00000083580.1,CATG00000008276.1,ENSG00000263176.1,ENSG00000198558.2,CATG00000015107.1,ENSG00000204410.10,ENSG00000014914.15,CATG00000089730.1,ENSG00000109920.8,ENSG00000068024.12,CATG00000087888.1,ENSG00000131697.13,CATG00000040630.1</t>
  </si>
  <si>
    <t>23049750,20418888,24658283,22832964,18978790,18780872,23143601,21725308,19654303,18978787,22899653,19247474,18385738,18403759,19188921,18385676,20418890,21844884,23942779,20418889,23108145,24880342,23103227,20304703,22006218,22637743,23006423,19414679</t>
  </si>
  <si>
    <t>Lung cancer-asbestos exposure interaction,Lung Cancer (DNA repair capacity),Lung cancer (smoking interaction),Behavioural disinhibition (generation interaction),Smoking behavior,Response to taxane treatment (docetaxel),Response to taxane treatment (placlitaxel),YKL-40 levels,Cisplatin and carboplatin cytotoxicity, in blood cell lines,Lung cancer,Illicit drug use,Multiple cancers (lung cancer, gastric cancer, and squamous cell carcinoma)</t>
  </si>
  <si>
    <t>DOID:13241</t>
  </si>
  <si>
    <t>Behcet s disease</t>
  </si>
  <si>
    <t>A vasculitis that is characterized by an autoimmune mediated inflammation of the blood vessels throughout the body leading to ulcerations on the mouth and sometimes the genitals, notorious for causing hypopyon uveitis.</t>
  </si>
  <si>
    <t>rs3953686,rs115513268,rs112803949,rs111809723,rs116286958,rs116158187,rs78373303,rs114370016,rs11209030,rs115823600,rs115734683,rs115215403,rs68180692,rs2184882,rs115492236,rs116050331,rs3747500,rs9533662,rs114597112,rs111801723,rs77305406,rs113728903,rs115433464,rs7795079,rs115080885,rs2617171,rs3735080,rs2532938,rs74728727,rs114913688,rs114558811,rs6807732,rs11769703,rs10041240,rs6762071,rs2074478,rs2401383,rs114292861,rs113198053,rs115825878,rs114492223,rs1049174,rs2523399,rs114343948,rs9809240,rs7288138,rs59602329,rs6770784,rs2325085,rs116554410,rs6772776,rs6660226,rs2073716,rs116662199,rs115488032,rs114390843,rs116035755,rs113901800,rs7849353,rs8179967,rs113497569,rs114370403,rs7855042,rs9841413,rs10981537,rs116710215,rs116451209,rs113795410,rs115641238,rs2516393,rs115160975,rs114080353,rs116014963,rs116653040,rs9501109,rs114958670,rs6457110,rs115910462,rs6478059,rs113076545,rs1264302,rs116695554,rs114596359,rs2516472,rs10759610,rs113773820,rs57462727,rs3735078,rs116780023,rs7868295,rs4679045,rs115237259,rs9299202,rs114672602,rs113481038,rs112959815,rs114912212,rs115972466,rs2401382,rs114342379,rs2535331,rs2233967,rs2617170,rs4743075,rs114006525,rs7047367,rs114612789,rs4743074,rs112458963,rs10981495,rs116635161,rs9408859,rs4679044,rs111469515,rs114403156,rs2615144,rs115467053,rs114160723,rs11209031,rs3735077,rs62244889,rs12106734,rs6807542,rs116504567,rs116149770,rs67723644,rs7030698,rs3093986,rs115157798,rs1518111,rs116358656,rs10981551,rs16884586,rs924080,rs2284178,rs114494865,rs1554286,rs2218497,rs6798184,rs116761645,rs2848713,rs116006070,rs10817369,rs113805877,rs10759619,rs6767854,rs2287987,rs114241534,rs115455979,rs115959021,rs2074506,rs115972037,rs112559726,rs11967883,rs10456378,rs11578380,rs72830909,rs4743080,rs11053781,rs115297137,rs67055067,rs113030604,rs112983424,rs11983675,rs115505922,rs112655502,rs3095324,rs2255244,rs115568618,rs2049282,rs62491814,rs116811628,rs10759542,rs6550222,rs115639288,rs115470494,rs115486261,rs114714326,rs7372468,rs11684030,rs2606322,rs114005591,rs1610630,rs12637850,rs2859564,rs2734565,rs10764,rs2844513,rs113404455,rs114074234,rs13186739,rs13226190,rs62384405,rs74976521,rs7784050,rs2013633,rs116710187,rs1870859,rs67441181,rs3093976,rs12824474,rs1134303,rs2251824,rs2013717,rs115229330,rs1611302,rs2286900,rs115071078,rs4942252,rs2032890,rs115245382,rs116375469,rs1264298,rs115040697,rs2818241,rs7867330,rs13954,rs115226922,rs7026287,rs115637879,rs112591987,rs10947058,rs114314033,rs12238604,rs116608786,rs34585329,rs9856967,rs115635501,rs114111126,rs77135713,rs56325059,rs59384635,rs28628235,rs114321430,rs2524172,rs3747501,rs116563494,rs114131160,rs115092947,rs10115892,rs115950596,rs6588252,rs116172126,rs2229094,rs116762684,rs9263827,rs116147286,rs10817513,rs114602823,rs117579050,rs115012753,rs34426521,rs6966610,rs115991569,rs2733852,rs76633642,rs11129558,rs6698141,rs113830994,rs114541727,rs59611026,rs114805406,rs115736664,rs9295993,rs17809756,rs2187961,rs62247035,rs2335247,rs1264332,rs115388919,rs114236719,rs116350463,rs2523544,rs4941474,rs11838084,rs73654686,rs116694402,rs2254386,rs115218584,rs56077563,rs116684882,rs116348278,rs9827195,rs35052230,rs2290936,rs114697897,rs58391005,rs115372660,rs114167874,rs1904123,rs4679047,rs114008314,rs2523467,rs116775665,rs56239139,rs2255135,rs116363957,rs116431416,rs725228,rs1362126,rs9840630,rs56138017,rs114238714,rs2844511,rs7024183,rs115499923,rs114845629,rs17331748,rs2818242,rs6768466,rs115559312,rs6682413,rs10116686,rs116438822,rs115574288,rs2818244,rs78586586,rs114880632,rs115011209,rs1234357,rs114399035,rs114664792,rs62491812,rs10981848,rs10062964,rs57719158,rs116545746,rs116144928,rs152465,rs115001122,rs6952669,rs114025552,rs2013671,rs17482078,rs3093948,rs1052812,rs114045875,rs1264327,rs114473051,rs2682472,rs6791735,rs3747502,rs115790504,rs1633062,rs1932990,rs114465669,rs9607255,rs77491520,rs10045403,rs115857596,rs3994562,rs10074694,rs9567289,rs3807382,rs2617160,rs114839516,rs114625753,rs115364273,rs115986829,rs115827043,rs115115159,rs28608177,rs62247034,rs115836051,rs2071653,rs9261212,rs76086267,rs3772106,rs13160231,rs4437091,rs114299941,rs3994561,rs116056030,rs116740550,rs1532502,rs9262288,rs9849641,rs114461053,rs112502779,rs116791319,rs116149962,rs73654687,rs115583638,rs9834001,rs114174832,rs112600774,rs1531439,rs116738254,rs115854819,rs10981557,rs2523500,rs115924833,rs6782108,rs1633091,rs115769532,rs13234724,rs114545545,rs7623765,rs116592789,rs115764302,rs62244860,rs116061304,rs112682888,rs1049172,rs115012273,rs3094604,rs114324939,rs9311020,rs35241484,rs4436243,rs9357092,rs116600782,rs116389283,rs28452753,rs6789751,rs115979421,rs73837362,rs10981889,rs6904029,rs4328759,rs3094584,rs12045232,rs114099596,rs7638354,rs10050860,rs114075968,rs2523503,rs115381039,rs116558669,rs71630754,rs114326440,rs11209034,rs6550225,rs9867080,rs10817378,rs114372560,rs115092110,rs1860871,rs116101944,rs116137681,rs116610137,rs2523554,rs113221426,rs112134191,rs3130058,rs2733851,rs115852089,rs114446407,rs6677188,rs114026326,rs9469007,rs75893422,rs116481394,rs2516518,rs10952285,rs114790787,rs13065450,rs116517193,rs6785551,rs115985685,rs895266,rs116244580,rs115244879,rs13238412,rs2734436,rs10817300,rs4711209,rs12703095,rs114661559,rs114065725,rs6773991,rs10739337,rs1264333,rs114460222,rs12671865,rs34531981,rs116170747,rs2075078,rs2743941,rs114680730,rs77456662,rs17009757,rs112219187,rs1909129,rs10733584,rs11053803,rs115558385,rs116189813,rs114263655,rs2255139,rs111344617,rs6774696,rs115674263,rs1403220,rs116429061,rs2240804,rs116815671,rs116253304,rs114740579,rs116802229,rs116253737,rs1351111,rs11209033,rs10043309,rs114407826,rs7656411,rs116749721,rs116811989,rs114726996,rs10121540,rs34606964,rs115383649,rs7624319,rs6550229,rs2124921,rs9610258,rs2596530,rs7855956,rs17089267,rs6549395,rs117994245,rs2233965,rs117027589,rs111843336,rs7978962,rs112406415,rs114406068,rs116583219,rs116634007,rs112939574,rs114739742,rs114312598,rs2493444,rs17542143,rs3873386,rs3093953,rs114932345,rs116678448,rs116004758,rs115480631,rs3899823,rs34855425,rs114012139,rs2487875,rs116326044,rs12683119,rs2795369,rs13168673,rs115232408,rs116217611,rs116055884,rs116600162,rs115773195,rs116736686,rs115999462,rs79254312,rs13185488,rs12683933,rs116551862,rs1967432,rs10817492,rs1841958,rs7020002,rs116088953,rs1965673,rs1462086,rs6801121,rs6785534,rs116229268,rs9567292,rs114244075,rs116631063,rs1633048,rs115953423,rs113114053,rs10981569,rs114896975,rs116547127,rs116023746,rs10817266,rs114328935,rs116430267,rs2844521,rs55919710,rs11053804,rs1465400,rs725229,rs2523545,rs74471869,rs1264331,rs115176469,rs10435869,rs7616215,rs4959053,rs114478831,rs114650365,rs35779416,rs9533646,rs9849750,rs1264303,rs1610603,rs115821046,rs1462087,rs2049281,rs3735086,rs116188191,rs73103460,rs114829275,rs3135050,rs114945990,rs11209032,rs3747505,rs115575717,rs2818240,rs116127636,rs116655568,rs2293595,rs3764147,rs115499001,rs114028978,rs116548653,rs114503176,rs7466408,rs114769803,rs115354805,rs115982340,rs7572482,rs114929044,rs115477439,rs10280903,rs115802501,rs10981301,rs12033764,rs114226522,rs7647008,rs66886769,rs1518110,rs116801990,rs35370936,rs2518028,rs35342751,rs13170045,rs7029749,rs116403874,rs116026427,rs114713433,rs114050967,rs6783672,rs3747509,rs115118647,rs115031650,rs9409139,rs114736205,rs116011635,rs116519149,rs114121547,rs2795363,rs116081521,rs7808446,rs112977780,rs116701180,rs1869947,rs7632921,rs115543031,rs9610249,rs116751030,rs12487660,rs2061634,rs115609373,rs116399469,rs1532590,rs115537555,rs10817361,rs2086098,rs13173167,rs2818236,rs115391683,rs6782629,rs116039179,rs1600128,rs114943887,rs115626262,rs6943687,rs115723648,rs7026893,rs6917517,rs1841957,rs6781484,rs114120534,rs35662160,rs2596480,rs2250877,rs116244985,rs10981560,rs17196989,rs2734440,rs116129478,rs116619717,rs9817358,rs2325089,rs116172494,rs7798682,rs9525873,rs115186464,rs114912461,rs2878373,rs115232358,rs4679039,rs114559269,rs1351113,rs115796869,rs4345679,rs4629282,rs114554345,rs115537614,rs115267350,rs114853188,rs116172869,rs13154629,rs1264301,rs115090101,rs7539328,rs66736450,rs10435866,rs2617149,rs111828696,rs114176481,rs4492900,rs118123562,rs2617150,rs114518782,rs114560819,rs10074708,rs2818237,rs111798095,rs112849795,rs62490361,rs10817515,rs3130057,rs2795370,rs2487874,rs116665275,rs4679043,rs10033058,rs35983588,rs17553490,rs10254829,rs4713270,rs1800872,rs114000627,rs1800871,rs116706902,rs114955877,rs62244890,rs6962004,rs116774006,rs114805990,rs7374396,rs7975996,rs28864177,rs9562516,rs6766294,rs752243,rs13173351,rs7783326,rs115077658,rs4283530,rs2086099,rs114139676,rs116599065,rs9368678,rs2795366,rs7868052,rs115022269,rs116461375,rs115957406,rs10759643,rs112952946,rs10817403,rs115280427,rs116388147,rs116584864,rs114847139,rs115767245,rs115750328,rs10116963,rs9610248,rs55810211,rs115332233,rs6800291,rs116285041,rs114143237,rs79887596,rs3093978,rs2734414,rs7433458,rs114372569,rs115429316,rs17190526,rs10981625,rs114305325,rs76187633,rs3024490,rs60110638,rs11053802</t>
  </si>
  <si>
    <t>CATG00000076772.1,ENSG00000245648.1,ENSG00000252116.1,ENSG00000204580.7,ENSG00000137411.12,ENSG00000204538.3,ENSG00000228789.2,ENSG00000228957.1,ENSG00000255819.2,ENSG00000163539.11,ENSG00000272501.1,ENSG00000201785.1,ENSG00000227939.1,ENSG00000206337.6,ENSG00000197816.9,CATG00000065036.1,ENSG00000138378.13,CATG00000088022.1,ENSG00000234745.5,ENSG00000203279.3,ENSG00000227262.3,ENSG00000255641.1,ENSG00000164307.8,ENSG00000226979.4,ENSG00000214922.5,ENSG00000234006.1,ENSG00000204525.10,ENSG00000114861.14,ENSG00000137310.7,ENSG00000230174.1,ENSG00000066379.10,CATG00000059741.1,ENSG00000176998.3,ENSG00000153113.19,ENSG00000254876.1,ENSG00000253660.1,ENSG00000204542.2,CATG00000097494.1,ENSG00000248734.2,ENSG00000204619.3,ENSG00000151773.8,ENSG00000153560.7,ENSG00000133561.11,ENSG00000219797.2,CATG00000097501.1,ENSG00000230521.1,ENSG00000204540.6,ENSG00000204625.6,ENSG00000204655.7,CATG00000088018.1,ENSG00000229068.1,ENSG00000205810.4,ENSG00000204623.4,ENSG00000237923.1,ENSG00000239257.1,ENSG00000233529.1,ENSG00000204498.6,CATG00000083445.1,ENSG00000213809.4,ENSG00000206344.6,ENSG00000206341.6,ENSG00000136634.5,ENSG00000204520.8,ENSG00000206503.7,ENSG00000232810.3,ENSG00000113645.9,CATG00000106302.1,ENSG00000254870.1,ENSG00000227766.1,ENSG00000213203.2,ENSG00000204539.3,ENSG00000142224.11,ENSG00000244040.1,ENSG00000205809.5,ENSG00000204531.11,ENSG00000201680.1,ENSG00000233916.1,ENSG00000204516.5,CATG00000081943.1,ENSG00000238024.1,ENSG00000168631.7,ENSG00000265236.1,ENSG00000273340.1,ENSG00000247121.2,CATG00000088014.1,ENSG00000133574.5,CATG00000088029.1,CATG00000003691.1,ENSG00000183542.4,ENSG00000272109.1,CATG00000064202.1,ENSG00000234127.4,ENSG00000204644.5,CATG00000060553.1,ENSG00000228432.1,ENSG00000233080.2,CATG00000094577.1,ENSG00000113643.4,ENSG00000255036.1,ENSG00000083896.8,ENSG00000204536.9,ENSG00000204511.2,ENSG00000228078.1,ENSG00000145428.10,ENSG00000179630.6,ENSG00000134545.9,ENSG00000159712.10,CATG00000083447.1,ENSG00000250771.2,ENSG00000204482.6,ENSG00000243753.1,ENSG00000183625.10,ENSG00000230795.2,ENSG00000162594.10,ENSG00000179144.4,CATG00000094576.1,ENSG00000254483.1,ENSG00000198563.9,ENSG00000270604.1,ENSG00000225864.1,ENSG00000233725.3,ENSG00000106560.6,CATG00000088026.1,ENSG00000204642.9,ENSG00000181126.9,ENSG00000213760.6,ENSG00000272236.1,ENSG00000243453.1,ENSG00000261272.1</t>
  </si>
  <si>
    <t>20622879,23001997,pha002888,23291587,23041938,20622878,19442274</t>
  </si>
  <si>
    <t>Behcet's disease</t>
  </si>
  <si>
    <t>DOID:13365</t>
  </si>
  <si>
    <t>reading disorder</t>
  </si>
  <si>
    <t>A learning disability involing difficulty reading resulting primarily from neurological factors which affect any part of the reading process.</t>
  </si>
  <si>
    <t>rs1486372,rs9521792,rs62229672,rs9753979,rs9821571,rs1842309,rs7551305,rs10904030,rs1479964,rs10912633,rs536196,rs28502737,rs35727155,rs7990383,rs1486332,rs7253868,rs1694042,rs1427084,rs9515218,rs12699509,rs9515224,rs118070391,rs1497939,rs744134,rs4807927,rs7082349,rs62228678,rs7992707,rs559894,rs2146951,rs9521789,rs12778841,rs1983932,rs9834671,rs9828689,rs717240,rs2192161,rs9514694,rs9821722,rs7991217,rs117302314,rs611146,rs2061939,rs7283184,rs62228686,rs8108743,rs1497925,rs2896357,rs9879858,rs630769,rs3803238,rs10753083,rs3786976,rs62228673,rs1570813,rs3821394,rs9754015,rs13307587,rs62228682,rs4420894,rs34817842,rs909257,rs12080722,rs454905,rs9821707,rs7990214,rs4447285,rs1927351,rs2182195,rs9521785,rs9508555,rs9551739,rs9559814,rs13233758,rs630299,rs4807926,rs2620536,rs66462211,rs7280157,rs4348015,rs485483,rs536133,rs12699504,rs473395,rs62228676,rs10440125,rs9854012,rs2107931,rs1479963,rs6492278,rs753376,rs62228681,rs78021268,rs9461948,rs62228685,rs9515219,rs12699502,rs9821912,rs9754011,rs3786979,rs34815085,rs4417423,rs17002366,rs1886638,rs3821386,rs527517,rs1927350,rs1547154,rs10925023,rs562629,rs7535963,rs502259,rs9521784,rs9521786,rs3213056,rs9841763,rs76471762,rs13061226,rs8181300,rs7334909,rs177733,rs1694015,rs1486333,rs402309,rs1461022,rs9521794,rs1323678,rs559082,rs9873106,rs62228679,rs9515229,rs7318014,rs3803234,rs35726889,rs645017,rs79941939,rs62396873,rs62227535,rs764255,rs3821389,rs2271055,rs17002367,rs10753082,rs1924442,rs7319009,rs2061938,rs2146952,rs2336517,rs1008290,rs78295495,rs9559807,rs9870712,rs74348591,rs1357978,rs11666805,rs12699503,rs3821390,rs177739,rs2822586,rs259569,rs4769772,rs7275509,rs10925015,rs3786978,rs9520447,rs1391330,rs9816540,rs259566,rs3786983,rs7336293,rs117986488,rs2292457,rs3786982,rs180943,rs2822560,rs12638980,rs482283,rs114535016,rs9559047,rs10950793,rs1359460,rs9810225,rs9859355,rs10505452,rs9873232,rs115385203,rs62228675,rs3821393,rs4916366,rs9559813,rs1981165,rs62228672,rs521724,rs1479984,rs62228680,rs1407450,rs9555704,rs9521790,rs62228684,rs12771522,rs7336609,rs9521787,rs610320,rs10802497,rs586425,rs4925650,rs7802263,rs114728270,rs301701,rs914115,rs9809324,rs444219,rs629944,rs80098939,rs9811419,rs503119,rs7777159,rs552049,rs618682,rs4082518,rs9859150,rs2031573,rs615095,rs177738,rs7251937,rs17279083,rs114510159,rs28608111,rs598684,rs549089,rs12430267,rs1854176,rs611545,rs12330142,rs724356,rs537870,rs4362740,rs3803236,rs11670048,rs1927353,rs62228748,rs1479966,rs9310668,rs60042271,rs1871688,rs581116,rs395335,rs6691482,rs581184,rs3922435,rs1626065,rs1035086,rs1983931,rs631246,rs501056,rs1684495,rs7325055,rs662789,rs11706252,rs115324782,rs36008445,rs4731205,rs479526,rs641910,rs10925017,rs500881,rs80199858,rs12763688,rs1924441,rs60241037,rs869552,rs7325334,rs9559810,rs9515223,rs610316,rs62228671,rs7339193,rs1842308,rs4347481,rs628155,rs13066816,rs62228674,rs1391331,rs11251873,rs2892463,rs1924445,rs35478822,rs1383073,rs1684488,rs62229671,rs3821392,rs12075314,rs62228670,rs259564,rs7996349,rs114913879,rs7321468,rs118191053,rs559861,rs7326779,rs62228677,rs9515227,rs177735,rs7139426,rs4486528,rs472117,rs4731204,rs12550611,rs13095013,rs9822011,rs599540,rs1679239,rs10510522,rs1834717,rs4916367,rs9559811,rs9521782,rs641518,rs35541916,rs7331353,rs632070,rs9515221,rs7995158,rs7996702,rs671377,rs1479968,rs536986,rs627776,rs678138,rs12482528,rs4823324,rs9587393,rs1694016,rs13238361,rs485569,rs3803232,rs35459638,rs1846165,rs2593314,rs1479965,rs613768,rs62228683,rs563648,rs9849994,rs371985,rs568153,rs537058,rs17010418,rs7323041,rs62228727,rs7280093,rs675415,rs1846166,rs1461024,rs7327139,rs9520462,rs3821388,rs9521781,rs2822588,rs62227536,rs3803235,rs7996257,rs9559809,rs6977430,rs2822584,rs1479962,rs7795980,rs4238137,rs1297125,rs1357979,rs415920,rs9809089,rs9515231,rs60221474,rs9754002,rs7326253,rs2822609,rs75231235,rs7433115,rs4721234,rs912768,rs9655844,rs9515222,rs34866662,rs4478097,rs62228687,rs79139068</t>
  </si>
  <si>
    <t>ENSG00000134871.13,ENSG00000122042.9,CATG00000000942.1,CATG00000095165.1,CATG00000117069.1,ENSG00000243004.1,ENSG00000197445.2,ENSG00000271897.1,ENSG00000267759.1,CATG00000016136.1,CATG00000025703.1,CATG00000102733.1,CATG00000101386.1,ENSG00000107611.10,ENSG00000249816.2,ENSG00000243064.4,ENSG00000170312.11,ENSG00000151789.5,ENSG00000251308.1,ENSG00000183831.6,ENSG00000229618.1,ENSG00000162711.12,ENSG00000162753.10,ENSG00000258583.1,ENSG00000170775.2,ENSG00000203739.3,ENSG00000224821.5,ENSG00000223351.1,ENSG00000138653.5,ENSG00000204442.2,CATG00000103397.1,ENSG00000132965.5,ENSG00000071626.12,CATG00000091366.1,CATG00000063941.1,ENSG00000130638.11,ENSG00000189403.10,CATG00000021272.1,CATG00000014226.1</t>
  </si>
  <si>
    <t>24024963,17684495,23738518</t>
  </si>
  <si>
    <t>Reading and spelling,Reading disability and language impairment,Non-word repetition,Cognition, early reading ability,Word reading</t>
  </si>
  <si>
    <t>DOID:13378</t>
  </si>
  <si>
    <t>Kawasaki disease</t>
  </si>
  <si>
    <t>A lymphadenitis characterized by swelling of cervical lymph nodes in infants and young children and inflammation of medium-sized blood vessels located_in body, has_symptom fever, has_symptom congestion of ocular conjunctivae, has_symptom reddening of lips, has_symptom reddening of oral cavity, has_symptom protuberance of tongue papillae and has_symptom edema of extremities.</t>
  </si>
  <si>
    <t>rs10405596,rs336548,rs2290851,rs6986692,rs497983,rs45545932,rs73397481,rs58581494,rs72696674,rs556468,rs2026006,rs4470535,rs11831946,rs13037326,rs1010713,rs7720668,rs2059717,rs10257758,rs2241527,rs6473606,rs56101381,rs7736963,rs6436081,rs56277136,rs17048506,rs73397447,rs4657041,rs2465100,rs9657551,rs336551,rs495855,rs1927139,rs6436072,rs11169654,rs74347626,rs12366756,rs1801274,rs832813,rs28460612,rs1011024,rs556497,rs9905945,rs73711293,rs10103621,rs6794601,rs13478,rs12614206,rs8008407,rs12577383,rs71582305,rs78080383,rs1021163,rs523937,rs16916355,rs35037088,rs6762645,rs11039392,rs7122182,rs11772470,rs2534872,rs3129871,rs2038479,rs2581047,rs113643188,rs13265321,rs60708075,rs1568391,rs1128536,rs9351811,rs7114011,rs11039244,rs2309647,rs4674328,rs35745796,rs72692934,rs4734712,rs1427445,rs116643656,rs928815,rs278147,rs10138930,rs115479968,rs2306061,rs3815912,rs13108061,rs73546894,rs59240302,rs12192535,rs45441991,rs336541,rs7595901,rs524902,rs10238965,rs12541956,rs4295666,rs76748835,rs12226431,rs10272998,rs1965938,rs10091544,rs2023026,rs72965126,rs639534,rs2392900,rs849026,rs11833022,rs10838754,rs2618444,rs10955317,rs61895760,rs1384723,rs7866915,rs1927099,rs900522,rs7656244,rs17572485,rs7660116,rs2392757,rs4674321,rs7805661,rs7964656,rs67260912,rs12300820,rs114724863,rs72966020,rs4862406,rs2262658,rs35613786,rs17366684,rs9364167,rs58041839,rs7101597,rs4342141,rs75920652,rs833083,rs642520,rs72909882,rs11722212,rs10838731,rs4872537,rs4810485,rs12499156,rs1017730,rs1985453,rs2240890,rs73609696,rs10838703,rs7349905,rs278152,rs7102205,rs17136652,rs2004862,rs59153080,rs2243911,rs79208794,rs2696034,rs12362318,rs2556384,rs13136504,rs2736353,rs12369639,rs6090907,rs532425,rs6131010,rs2881877,rs2258944,rs4872534,rs1826956,rs12108497,rs33965812,rs6902769,rs74604042,rs72677619,rs10020376,rs9898267,rs34226318,rs4765856,rs596076,rs35818633,rs7573999,rs10254729,rs13279760,rs11169667,rs4752792,rs74420443,rs12818033,rs7943213,rs1927129,rs2433738,rs7107244,rs35316800,rs2250788,rs10097208,rs7117426,rs10138687,rs11771702,rs1563820,rs17667932,rs7126378,rs1078803,rs74552228,rs1483723,rs1813839,rs2384950,rs2272189,rs114746204,rs3821031,rs6017733,rs75587772,rs28362512,rs11039225,rs56923478,rs73863195,rs1406826,rs12612395,rs11132254,rs12468043,rs1021161,rs76186428,rs4840568,rs75156180,rs10836498,rs1863704,rs12223013,rs11881124,rs10836496,rs1079177,rs45492501,rs4674338,rs7372667,rs79453104,rs1062074,rs12139150,rs3755042,rs11731553,rs78157453,rs4968779,rs73713521,rs2240384,rs3740699,rs3901286,rs6436086,rs45451992,rs7636369,rs72696653,rs2143698,rs6828248,rs7181013,rs77997620,rs7016512,rs7817860,rs2392899,rs10144801,rs4350933,rs17048299,rs56232122,rs6961634,rs3773985,rs2096978,rs11762273,rs1927137,rs2303566,rs6972337,rs71527204,rs3528,rs7947450,rs10780067,rs7177317,rs7980286,rs3773984,rs12611632,rs10089978,rs36082771,rs2736332,rs62191658,rs4705669,rs12810596,rs1344645,rs2429431,rs35667758,rs12641975,rs4860590,rs11728389,rs76635566,rs55688744,rs35192494,rs539451,rs10838773,rs12682484,rs2281935,rs11728394,rs4968646,rs9364164,rs3176860,rs1405937,rs579610,rs3843540,rs4647616,rs13275868,rs114171825,rs3845835,rs3888879,rs6757772,rs9346470,rs2280600,rs34943973,rs73403286,rs336577,rs7604319,rs1052684,rs13240600,rs7631479,rs6710383,rs11243473,rs2433196,rs4257622,rs73609701,rs4862401,rs466399,rs4774979,rs3856548,rs591573,rs113699868,rs72694708,rs62191565,rs4765854,rs73032440,rs68039009,rs10189479,rs11783518,rs589967,rs73403290,rs4968643,rs11033440,rs73713594,rs3731867,rs2071473,rs1980307,rs55836731,rs10868752,rs1877672,rs73609694,rs115208716,rs4734714,rs11985290,rs76977368,rs6074012,rs45540134,rs12333760,rs462514,rs242201,rs34777615,rs278126,rs3770218,rs7833909,rs6485773,rs59459325,rs62339863,rs9867582,rs13248977,rs3092502,rs6838703,rs7957635,rs13408305,rs12225134,rs2696050,rs500317,rs684776,rs2696036,rs10768184,rs56167514,rs72965147,rs12509106,rs78450194,rs917154,rs2303565,rs3809721,rs4734717,rs1048230,rs72694742,rs278145,rs7001710,rs10838740,rs17125137,rs10229569,rs112710549,rs10023330,rs576901,rs10849690,rs73212831,rs2720380,rs4290817,rs3770219,rs115088254,rs9342836,rs73713580,rs935168,rs585185,rs57605214,rs2871418,rs28457808,rs4674314,rs659185,rs7551957,rs4752796,rs56412802,rs11169644,rs7219930,rs10190250,rs9351809,rs114658645,rs12917942,rs9860360,rs13389454,rs9364165,rs13416738,rs549026,rs11039402,rs7942074,rs59986060,rs11169636,rs3731866,rs754064,rs16916269,rs6746080,rs459515,rs7027209,rs2710246,rs6658353,rs7846408,rs4968644,rs500422,rs12366476,rs3806796,rs11729850,rs876838,rs2287691,rs58649180,rs12225145,rs4557202,rs11784011,rs72494450,rs561570,rs7978723,rs336569,rs278148,rs10769264,rs3731876,rs336567,rs4856714,rs72694707,rs10838771,rs524012,rs13256690,rs7571743,rs3758655,rs3779354,rs59574285,rs6729341,rs76592988,rs7134695,rs36056848,rs6943920,rs352398,rs2288450,rs7120548,rs620596,rs10165754,rs10138532,rs4674553,rs7116970,rs114200924,rs6733892,rs6720403,rs1021164,rs72696662,rs61085710,rs12680638,rs34895851,rs11243471,rs1377416,rs12544699,rs10187066,rs9354999,rs78834881,rs17055039,rs7655924,rs11039377,rs58827325,rs73401516,rs2285228,rs2404324,rs15897,rs62191659,rs3770213,rs10768182,rs28404050,rs34480436,rs5918213,rs7118178,rs7718324,rs6999864,rs832799,rs7652073,rs490483,rs17649898,rs4279247,rs7111606,rs6552732,rs2425753,rs459697,rs7599568,rs336572,rs73260214,rs3797041,rs10428357,rs79119219,rs7014565,rs6436082,rs6958704,rs4873193,rs7965566,rs11169642,rs545460,rs7605055,rs7603709,rs1431634,rs11838338,rs1554622,rs80346118,rs6850430,rs9848239,rs115728055,rs7838138,rs4872536,rs114522009,rs57367781,rs9631774,rs13408427,rs12826153,rs7304996,rs73713530,rs6789388,rs76576804,rs2710251,rs7599945,rs6848538,rs613539,rs1883832,rs4752865,rs1382568,rs78469339,rs78723906,rs7567622,rs588770,rs3773983,rs11207179,rs2384803,rs581013,rs73713595,rs7794682,rs12830073,rs6485775,rs7836680,rs35972179,rs11693726,rs163328,rs6997795,rs10838774,rs4842859,rs2429432,rs13120831,rs532475,rs1483713,rs2062195,rs8055298,rs7664388,rs339114,rs62170066,rs2720379,rs4647610,rs11829061,rs6564504,rs1531577,rs73931345,rs690882,rs1056387,rs10103767,rs763354,rs35382617,rs689116,rs4674308,rs6853665,rs28362513,rs3931102,rs329499,rs6436071,rs73711294,rs45515892,rs1529382,rs4674310,rs10271049,rs34755939,rs2287692,rs12286721,rs10405633,rs2735401,rs13177716,rs73405302,rs79180699,rs10838705,rs2516390,rs12223593,rs73401510,rs2272190,rs4862407,rs10403040,rs55658481,rs2244234,rs3755041,rs2208590,rs79285548,rs1390376,rs72965103,rs17033311,rs6974831,rs28377312,rs2861999,rs80227421,rs34228231,rs2303561,rs1382426,rs2736344,rs529474,rs7699420,rs2293576,rs8065950,rs62339922,rs1043466,rs7469211,rs11896209,rs7005375,rs902174,rs73032431,rs2233152,rs4674323,rs17048297,rs6490266,rs76367721,rs1516086,rs72694798,rs189270,rs278155,rs6436084,rs12550536,rs754434,rs72690551,rs3919234,rs7601872,rs12329244,rs4692658,rs11972285,rs35989813,rs2240385,rs41279866,rs655441,rs2425751,rs7582329,rs1898254,rs2270133,rs73821109,rs12276510,rs7679215,rs11547648,rs11727690,rs460508,rs17161700,rs17713068,rs3816605,rs6845294,rs522377,rs35451117,rs3762491,rs6788313,rs2395173,rs58348977,rs12369658,rs6473600,rs60234517,rs4610379,rs12811684,rs3886262,rs73662911,rs73212838,rs573555,rs116671616,rs2556386,rs11243482,rs3923997,rs7224147,rs7936948,rs2242081,rs336570,rs10769285,rs11039332,rs12822509,rs13161058,rs17854665,rs13132498,rs35442232,rs73863202,rs4812992,rs545779,rs12287076,rs35255260,rs874896,rs2310103,rs114528576,rs2460109,rs876840,rs76274053,rs899275,rs56282068,rs3770220,rs658378,rs3015224,rs10838732,rs72692941,rs73397499,rs4861629,rs6973408,rs7131262,rs11733111,rs3137,rs61457024,rs12820966,rs755112,rs77321066,rs10109706,rs6032655,rs79878591,rs10200507,rs74608150,rs9324094,rs10506298,rs116098659,rs56967874,rs241068,rs10868801,rs58650092,rs485765,rs10742824,rs10137980,rs4597724,rs2023025,rs7842405,rs17545118,rs11786104,rs2058203,rs7833033,rs73032423,rs11627342,rs13143096,rs7699646,rs305069,rs12831269,rs2278529,rs6751527,rs9995713,rs13410586,rs62333170,rs456611,rs6436073,rs2705902,rs115988759,rs13424899,rs7297190,rs76840929,rs2305833,rs34451679,rs4518145,rs6822440,rs28529722,rs4646450,rs10769256,rs7196712,rs3758675,rs883403,rs2180747,rs7815155,rs60945277,rs55900247,rs1569722,rs6560019,rs7950674,rs28365067,rs1881083,rs295491,rs471846,rs6816129,rs6956305,rs6834147,rs13412324,rs2732754,rs79694709,rs4273380,rs57676968,rs12505069,rs678218,rs10007145,rs11039290,rs2556385,rs10220416,rs17161766,rs4729532,rs902176,rs4734738,rs711186,rs7306293,rs28392566,rs72690553,rs1993891,rs526897,rs733991,rs7698452,rs10112102,rs6986683,rs692049,rs9694294,rs608047,rs6832030,rs10742817,rs55996799,rs34500179,rs7434295,rs72694795,rs7699915,rs6074013,rs7308134,rs17161726,rs7124396,rs2272188,rs77596897,rs73036228,rs7580147,rs2885371,rs1406827,rs10024935,rs12495310,rs970098,rs6671847,rs12369278,rs10804790,rs4674332,rs2534873,rs10054244,rs9351810,rs75944999,rs74299668,rs5004752,rs7185022,rs10257273,rs41385645,rs17161769,rs1304854,rs2447454,rs28558950,rs6473607,rs41258334,rs7123952,rs3769497,rs523396,rs1483712,rs1021162,rs4674329,rs12547300,rs28489925,rs7617204,rs9879687,rs7976777,rs10411008,rs28446375,rs3800960,rs4968775,rs12817386,rs10982625,rs1589739,rs9342834,rs78640327,rs10742802,rs7121810,rs10953287,rs17136627,rs6775627,rs9669070,rs2912737,rs73609697,rs6955490,rs4812994,rs922483,rs3087776,rs2280378,rs11831810,rs2272168,rs10243678,rs2007467,rs6774276,rs11039409,rs12361415,rs11725103,rs10097034,rs73713507,rs2297200,rs2007642,rs73713531,rs7623206,rs9290073,rs4765855,rs7794705,rs1275988,rs6768818,rs7651087,rs9893857,rs10199515,rs72494452,rs1056705,rs78218664,rs6993408,rs10220409,rs2280601,rs7176042,rs60179814,rs10780923,rs2868764,rs832817,rs11972210,rs13421421,rs7562426,rs678814,rs562510,rs758160,rs2554026,rs11039336,rs72965151,rs1401357,rs76882117,rs8045975,rs6761437,rs4752860,rs10769288,rs2720382,rs11736294,rs4774185,rs1387332,rs34004564,rs7598056,rs1045012,rs7677893,rs35379220,rs3845836,rs12214632,rs10519386,rs2037622,rs4768964,rs75363139,rs7661340,rs17161768,rs11039419,rs12577643,rs11083567,rs72963905,rs2470356,rs339101,rs28493229,rs2130392,rs6827421,rs73032452,rs2072181,rs28364750,rs336593,rs17462853,rs3932856,rs4674320,rs2278890,rs17462630,rs305075,rs163327,rs1980000,rs2280231,rs10404911,rs10244158,rs11243458,rs7932703,rs10506299,rs73032438,rs13227795,rs45527841,rs7680323,rs116130244,rs11083568,rs11976018,rs77623586,rs60893071,rs78582635,rs115279860,rs72692990,rs6981617,rs10836499,rs77706234,rs278123,rs2696049,rs664514,rs73198289,rs455386,rs6962772,rs7210972,rs12566440,rs67625077,rs73403272,rs461638,rs76292560,rs8054065,rs71527206,rs11039329,rs2556388,rs6074015,rs10836497,rs9074,rs6017734,rs72944699,rs4674319,rs7124975,rs11039406,rs1927128,rs1534576,rs73038172,rs514356,rs10759764,rs16865595,rs61159815,rs1129694,rs10769299,rs6490267,rs514799,rs1536956,rs10279308,rs7111576,rs6603041,rs72691056,rs73405247,rs3746821,rs62334121,rs466626,rs78785990,rs496674,rs7966806,rs2026136,rs7959075,rs76209418,rs10267346,rs12987171,rs11039345,rs80110483,rs1055044,rs917152,rs1927106,rs6765269,rs7021420,rs13382651,rs11937496,rs6846282,rs11631880,rs7954140,rs1344642,rs11846319,rs75890979,rs62339903,rs28510273,rs58547964,rs74416635,rs6473605,rs74994393,rs7828916,rs10838746,rs3773986,rs2278530,rs2178019,rs7594046,rs7194946,rs11936334,rs2404487,rs7638668,rs7192416,rs80045298,rs10838763,rs3762856,rs35189512,rs496908,rs559722,rs10006652,rs873687,rs1537028,rs4239702,rs17055064,rs113420705,rs4674324,rs7666326,rs13428433,rs278149,rs1564267,rs6032644,rs7305638,rs492400,rs10401344,rs10838769,rs79725688,rs10774508,rs77874864,rs13025042,rs7114813,rs1922608,rs71520819,rs7972600,rs6723334,rs1387330,rs72622067,rs600057,rs10251282,rs68074245,rs2705881,rs10768183,rs7804551,rs832806,rs12613545,rs6104456,rs10769263,rs10150044,rs11633292,rs77612212,rs12545563,rs11131522,rs336568,rs55971495,rs12508139,rs2013478,rs10028237,rs11622564,rs34695417,rs1850169,rs2433197,rs1509630,rs12809563,rs1563821,rs588182,rs952319,rs4866131,rs2286162,rs12619347,rs73821108,rs176988,rs77120386,rs17649886,rs832798,rs11947311,rs12679980,rs1431633,rs4370045,rs4517090,rs647990,rs10769300,rs1927115,rs7599365,rs6745700,rs3770214,rs12811658,rs832810,rs57397838,rs2286569,rs73609695,rs10958268,rs11625267,rs10742362,rs1055816,rs28802649,rs12824225,rs620887,rs13279088,rs2736345,rs2309633,rs2409780,rs1927102,rs7673560,rs2904127,rs7103835,rs6820060,rs3731877,rs35953453,rs6095299,rs1554623,rs3755045,rs2710250,rs1029764,rs4674305,rs7017264,rs61386831,rs3769501,rs28495024,rs6638,rs9298447,rs73212835,rs1601138,rs10838758,rs7933184,rs6955162,rs3745213,rs73212833,rs1980001,rs78187521,rs34270510,rs2696033,rs7103648,rs35393613,rs2077205,rs9364166,rs10082659,rs17817357,rs73036240,rs6854191,rs11064873,rs12785949,rs73032427,rs28753399,rs612874,rs28379310,rs2533010,rs3805374,rs10013054,rs62521202,rs10868797,rs68184585,rs6727147,rs11142098,rs4647617,rs4734716,rs16969482,rs6717433,rs35596162,rs3821035,rs4809731,rs6485786,rs77602748,rs6436070,rs7113652,rs73711280,rs28668326,rs78680379,rs3821740,rs3765456,rs465985,rs45461000,rs7469801,rs832801,rs6580784,rs11629719,rs11169712,rs2230115,rs11846425,rs72494451,rs7613358,rs970099,rs278151,rs6095326,rs2218803,rs11243461,rs4366049,rs11169637,rs940336,rs1918478,rs17445063,rs17544885,rs77542646,rs7574429,rs10868720,rs7794068,rs11734,rs3801288,rs12112936,rs2997652,rs10150241,rs41461846,rs55927283,rs6436083,rs10955336,rs79174959,rs7207214,rs11169652,rs2148861,rs6708192,rs7104036,rs457272,rs10838775,rs10747604,rs9889828,rs2301529,rs6816298,rs2577761,rs6468875,rs10520159,rs62077966,rs7004267,rs7841847,rs4768967,rs538483,rs6095300,rs4968773,rs72672126,rs10836493,rs45532337,rs6708683,rs114722487,rs10416308,rs4812991,rs6436069,rs73038195,rs12624433,rs3935803,rs11936313,rs66603015,rs3770216,rs72494449,rs4674334,rs60444773,rs3823813,rs2293256,rs80111833,rs11834746,rs12810700,rs7939420,rs3092169,rs7603816,rs73212837,rs17366644,rs9872514,rs62489069,rs4907918,rs1367818,rs72696649,rs45593341,rs6019421,rs2425752,rs4968747,rs2182736,rs12694546,rs873686,rs10932782,rs28660501,rs73465610,rs117370443,rs176989,rs10742814,rs73212832,rs112475236,rs12224672,rs9364168,rs520095,rs6493939,rs2061831,rs593888,rs864990,rs10838777,rs11243475,rs488767,rs73403247,rs4539273,rs2285230,rs10838709,rs55779143,rs4375070,rs7002073,rs10519193,rs10459942,rs2293579,rs4213,rs1107907,rs2209779,rs4872535,rs8053987,rs10197009,rs3091794,rs4752858,rs13248350,rs12821444,rs62279921,rs733925,rs462413,rs2720378,rs278143,rs2871416,rs35899341,rs2696054,rs2460111,rs660432,rs278144,rs10270459,rs34287067,rs483172,rs2696035,rs10205073,rs278154,rs12365079,rs484085,rs77779172,rs35358516,rs2404323,rs2272191,rs2282253,rs16916251,rs611203,rs72672136,rs17055061,rs10108247,rs4674330,rs4734085,rs6019433,rs13427522,rs896817,rs117876066,rs11678428,rs74541080,rs2005022,rs12298882,rs336543,rs6836454,rs3796689,rs34605630,rs586194,rs10155966,rs116979071,rs175878,rs10458915,rs80301520,rs2556391,rs62578010,rs71475909,rs79683448,rs12828349,rs7929014,rs7197254,rs6977165,rs508157,rs6772578,rs2003499,rs626432,rs7933019,rs16880826,rs6851816,rs6976017,rs13139627,rs2290109,rs45448997,rs2143699</t>
  </si>
  <si>
    <t>ENSG00000204706.10,ENSG00000188493.10,ENSG00000151725.7,ENSG00000162600.7,ENSG00000135457.5,ENSG00000127831.6,ENSG00000077312.4,CATG00000051587.1,ENSG00000196652.7,ENSG00000144580.9,CATG00000097955.1,ENSG00000244219.2,ENSG00000106246.13,CATG00000005551.1,ENSG00000254025.1,ENSG00000147485.8,ENSG00000197329.7,ENSG00000164758.3,ENSG00000124140.8,ENSG00000038295.3,CATG00000005564.1,ENSG00000115568.11,CATG00000074504.1,ENSG00000204267.9,ENSG00000106244.8,ENSG00000211973.2,CATG00000096563.1,CATG00000053373.1,ENSG00000181381.9,ENSG00000169609.9,ENSG00000110925.2,ENSG00000147604.9,CATG00000066661.1,CATG00000021091.1,ENSG00000110911.10,CATG00000053371.1,ENSG00000122966.9,CATG00000002236.1,ENSG00000160870.8,CATG00000055025.1,ENSG00000224982.2,ENSG00000165923.11,ENSG00000254056.1,ENSG00000080709.10,ENSG00000250244.1,ENSG00000197037.6,ENSG00000248636.2,ENSG00000164305.13,ENSG00000235885.3,ENSG00000261857.2,ENSG00000204287.9,CATG00000055027.1,CATG00000002237.1,ENSG00000249174.1,ENSG00000226779.1,ENSG00000255529.3,ENSG00000132801.5,ENSG00000272647.1,ENSG00000235522.2,ENSG00000109572.9,ENSG00000268797.1,ENSG00000115556.9,ENSG00000255197.1,ENSG00000268364.1,ENSG00000169255.9,ENSG00000211970.2,ENSG00000198556.9,ENSG00000147044.16,ENSG00000136573.8,ENSG00000164934.9,ENSG00000250264.1,ENSG00000211976.2,ENSG00000197959.9,CATG00000055035.1,ENSG00000253125.1,ENSG00000166509.6,ENSG00000029559.5,ENSG00000243838.1,ENSG00000263155.1,ENSG00000184432.5,ENSG00000135912.6,ENSG00000239498.1,CATG00000062558.1,ENSG00000137878.12,CATG00000007650.1,ENSG00000123444.9,ENSG00000107263.14,ENSG00000273466.1,ENSG00000030066.9,CATG00000051645.1,CATG00000053465.1,ENSG00000197343.6,ENSG00000137601.11,CATG00000041012.1,ENSG00000233622.1,ENSG00000149187.13,ENSG00000265971.1,CATG00000002254.1,ENSG00000265282.1,CATG00000103736.1,CATG00000071350.1,ENSG00000153993.9,ENSG00000106258.9,ENSG00000105245.5,ENSG00000228335.1,CATG00000062563.1,ENSG00000253510.1,ENSG00000111725.6,CATG00000051559.1,CATG00000008918.1,ENSG00000106245.5,ENSG00000165915.9,ENSG00000176406.16,CATG00000103728.1,ENSG00000164270.13,CATG00000034228.1,CATG00000032064.1,CATG00000088064.1,ENSG00000227124.4,ENSG00000211974.2,ENSG00000204498.6,ENSG00000189283.5,ENSG00000071051.9,CATG00000093220.1,ENSG00000265467.1,ENSG00000263931.1,ENSG00000211899.3,ENSG00000124160.7,ENSG00000115084.8,ENSG00000130429.8,ENSG00000181656.6,CATG00000013568.1,ENSG00000211972.2,CATG00000074129.1,ENSG00000266411.1,ENSG00000250357.1,ENSG00000002079.8,CATG00000054946.1,ENSG00000253477.1,ENSG00000241468.3,CATG00000002261.1,CATG00000002256.1,CATG00000108439.1,ENSG00000124126.9,ENSG00000164306.6,ENSG00000056050.6,ENSG00000160908.14,ENSG00000255302.3,CATG00000032063.1,ENSG00000123815.7,ENSG00000165072.9,CATG00000034220.1,ENSG00000162692.6,ENSG00000175110.7,CATG00000053370.1,ENSG00000213619.5,CATG00000028180.1,ENSG00000114115.5,ENSG00000177350.6,CATG00000044236.1,ENSG00000185432.10,ENSG00000173077.10,ENSG00000086544.2,ENSG00000143226.9,CATG00000002240.1,CATG00000064819.1,CATG00000084362.1,ENSG00000171570.6,ENSG00000074582.8,ENSG00000008283.11,ENSG00000269858.1,CATG00000053372.1,CATG00000005563.1,ENSG00000211967.2,ENSG00000185634.7,ENSG00000227359.1,ENSG00000135913.6,CATG00000101661.1,ENSG00000205678.3,ENSG00000170921.10,CATG00000051556.1,ENSG00000131149.13,ENSG00000165916.4,ENSG00000101017.9,ENSG00000183476.8,ENSG00000241106.2,ENSG00000163482.7,ENSG00000163590.9,ENSG00000066336.7,ENSG00000144579.3,ENSG00000224373.2,ENSG00000196542.4,CATG00000074496.1,ENSG00000196083.5,ENSG00000173406.11,ENSG00000163481.3,ENSG00000167578.12,ENSG00000140968.6,ENSG00000221909.2,CATG00000097815.1,CATG00000002239.1,ENSG00000246316.3,ENSG00000109919.5,ENSG00000050426.11,ENSG00000242516.1,CATG00000109985.1,ENSG00000151062.10,ENSG00000171303.5,ENSG00000198887.7,ENSG00000165917.5,ENSG00000248919.3,ENSG00000196666.3,ENSG00000179241.8,ENSG00000160917.10,ENSG00000225889.3,CATG00000068390.1,ENSG00000261327.3,ENSG00000135929.4,CATG00000061991.1,ENSG00000241685.4,ENSG00000109920.8,ENSG00000234692.1,ENSG00000134020.6,CATG00000055033.1,CATG00000062565.1,CATG00000027948.1,CATG00000011948.1,CATG00000051553.1,ENSG00000233237.2,ENSG00000169251.8</t>
  </si>
  <si>
    <t>22446961,21326860,22081228,21221998,19132087,22446962,23677057</t>
  </si>
  <si>
    <t>Kawasaki disease,Coronary arterial lesions in patients with Kawasaki disease</t>
  </si>
  <si>
    <t>DOID:13608</t>
  </si>
  <si>
    <t>biliary atresia</t>
  </si>
  <si>
    <t>A cholestasis characterized by blockage of the ducts that carry bile from the liver to the gallbladder.</t>
  </si>
  <si>
    <t>rs72828224,rs3827269,rs948857,rs12595929,rs12570145,rs7088861,rs1998972,rs8018398,rs4324524,rs61012934,rs6584964,rs75574803,rs59296003,rs12571872,rs9977242,rs943533,rs7897693,rs11142380,rs1876072,rs2739550,rs6843588,rs12099005,rs1907688,rs1927114,rs12572438,rs12099011,rs10884919,rs1927094,rs17126936,rs55781439,rs9612574,rs9312362,rs2279038,rs7905306,rs7079713,rs4962153,rs7608778,rs934596,rs2273738,rs61579832,rs73516825,rs17126931,rs6677504,rs1902947,rs17052678,rs7277199,rs12043349,rs1566495,rs7083619,rs3124766,rs56273398,rs11142365,rs2727212,rs7080576,rs1180089,rs9919682,rs7042675,rs4439695,rs1876071,rs4782483,rs7693134,rs1046175,rs12572168,rs943535,rs57929528,rs4692674,rs11194951,rs72916219,rs11194981,rs2185745,rs12894780,rs2739549,rs3788235,rs2727207,rs7074435,rs3751668,rs1071738,rs1180100,rs61881587,rs934594,rs11132466,rs16978692,rs12138574,rs114928750,rs57819665,rs2573589,rs1551611,rs7085888,rs11101723,rs7906904,rs17095350,rs7848955,rs948856,rs11101722,rs78262756,rs3755256,rs6843011,rs1180119,rs1893681,rs12569425,rs943532,rs12268910,rs2009858,rs57578827,rs11101726,rs7187700,rs41424144,rs3124765,rs2185744,rs752584,rs2727211,rs10780924,rs3746990,rs13334376,rs115750073,rs73504493,rs17113757,rs72706433,rs12571773,rs72828203,rs2510389,rs892909,rs12250404,rs72828232,rs2513300,rs2122517,rs3780950,rs2242340,rs4240520,rs9999366,rs2182733,rs1180097,rs2309637,rs73513239,rs17615157,rs7904096,rs7139337,rs61772729,rs8051406,rs11953199,rs1180110,rs60984146,rs867874,rs13123235,rs1505498,rs7555594,rs7682654,rs115205422,rs9983756,rs10868800,rs75999922,rs2270307,rs57354037,rs1394863,rs10399964,rs3788239,rs4869544,rs4838740,rs66709870,rs3755258,rs11142381,rs1376111,rs11101721,rs2510391,rs11194997,rs1902946,rs10222081,rs7680859,rs11142379,rs4275548,rs55737425,rs2727203,rs2839065,rs4912176,rs1927097,rs73910229,rs11795149,rs117423909,rs4744587,rs3746991,rs9612573,rs13128920,rs2133912,rs1927133,rs2466951,rs61881586,rs9612546,rs1180113,rs1076549,rs11542178,rs741713,rs7654205,rs10776679,rs56215312,rs3755257,rs2573590,rs2270306,rs76681073,rs10866328,rs7276479,rs17126938,rs17126877,rs11865173,rs3780953,rs11248956,rs7654360,rs7086057,rs12099149,rs4782339,rs72712300,rs12510322,rs117252882,rs61067407,rs35537495,rs7907603,rs3788242,rs17126902,rs73256262,rs12259261,rs61881639,rs12242642,rs948858,rs739468,rs61772691,rs12569906,rs10884921,rs934595,rs7069128,rs61881638,rs3124761,rs2089244,rs4862815,rs8019022,rs11142364,rs55914551,rs12030284,rs12247634,rs73480553,rs4862821,rs10868810,rs76214036,rs1927138,rs2839066,rs12261598,rs3124764,rs2309645,rs11194947,rs9783184,rs8006385,rs2366135,rs28365866,rs116932415,rs2510390,rs921348,rs4364224,rs10114223,rs9975850,rs2727208,rs7071509,rs2727129,rs7276791,rs7020575,rs66524845,rs7865289,rs55676833,rs61772727,rs948859,rs12513004,rs3094379,rs1701088,rs2437425,rs6537600,rs2573657,rs7681597,rs1394862,rs975442,rs2309646,rs11101724,rs35096721,rs1046178,rs34985347,rs7682656,rs2185746,rs117795582</t>
  </si>
  <si>
    <t>ENSG00000216863.5,ENSG00000204706.10,CATG00000008698.1,ENSG00000268882.1,CATG00000030301.1,CATG00000005975.1,ENSG00000148832.10,ENSG00000145439.7,ENSG00000083067.18,CATG00000110016.1,ENSG00000160325.10,ENSG00000140470.9,ENSG00000005513.9,CATG00000000835.1,ENSG00000183570.12,ENSG00000162407.8,ENSG00000165072.9,ENSG00000251445.1,ENSG00000162337.7,ENSG00000260030.1,CATG00000105517.1,ENSG00000254536.1,ENSG00000223553.1,ENSG00000115756.8,ENSG00000160326.9,ENSG00000269047.1,ENSG00000260971.3,ENSG00000249642.1,ENSG00000198887.7,ENSG00000179059.5,CATG00000046779.1,ENSG00000129116.13,ENSG00000259219.1,ENSG00000160323.14,ENSG00000108039.13,ENSG00000148700.9,ENSG00000222465.1,CATG00000057168.1,CATG00000030298.1,ENSG00000241973.6,ENSG00000082068.4,CATG00000074900.1,ENSG00000250590.1,ENSG00000259989.1,ENSG00000211818.1,CATG00000108443.1,ENSG00000268364.1,CATG00000108445.1,ENSG00000099940.7,ENSG00000110075.10,ENSG00000201176.1,ENSG00000103227.14,CATG00000075616.1,ENSG00000203876.5,CATG00000030303.1,ENSG00000100605.12</t>
  </si>
  <si>
    <t>Biliary atresia</t>
  </si>
  <si>
    <t>DOID:1380</t>
  </si>
  <si>
    <t>endometrial cancer</t>
  </si>
  <si>
    <t>A uterine cancer that is located_in tissues lining the uterus.</t>
  </si>
  <si>
    <t>rs9459804,rs79841268,rs67143603,rs12998770,rs10806874,rs2797159,rs9295383,rs13030345,rs12524327,rs1418948,rs11264118,rs7405696,rs1418951,rs2747714,rs6727215,rs1844930,rs1739378,rs1739372,rs13030973,rs11263763,rs757210,rs1578793,rs12199124,rs60037734,rs1935774,rs2005705,rs9457244,rs1418641,rs73067762,rs1739370,rs2797161,rs2211420,rs11658063,rs9355607,rs2747725,rs12205120,rs6927161,rs1739376,rs11657964,rs159054,rs1317580,rs6727388,rs78229684,rs7405776,rs2053202,rs2747723,rs4710140,rs7744090,rs159040,rs76948316,rs2797154,rs56178704,rs1739375,rs4897153,rs1777182,rs1935772,rs13023094,rs4706975,rs9401843,rs9295381,rs9901746,rs1328892,rs1739377,rs1418642,rs2747724,rs11651755,rs28785330,rs1844931,rs2280185,rs7501939,rs2797158,rs61299898,rs1739366,rs7520747,rs1739352,rs159050,rs13021208,rs1832980,rs1328891,rs2747720,rs9875790,rs12601991,rs1777198,rs12453443,rs1739349,rs2797162,rs2326292,rs2211418,rs3773580,rs17776809,rs12527056,rs9295382,rs10908387,rs9366075,rs12717178,rs1578794,rs1935773,rs2747719,rs75586477,rs1832979,rs6940854,rs8180614,rs6913764,rs2280186,rs6569435,rs1739379,rs6908009,rs1954360,rs9355606,rs9459805,rs7740059,rs7740946,rs159055,rs1630556,rs56318836,rs984471,rs1739371,rs2797160,rs7512578,rs11263762,rs2747722,rs997813,rs1739373,rs4430796,rs4239217,rs13328298,rs3760511,rs6931652,rs12107153,rs2281617,rs6904069,rs1418640,rs4895798,rs1739368,rs2747715,rs983543,rs11651052,rs80303782,rs1777194,rs1612274,rs8064454,rs11264119,rs7512559,rs1739347,rs9295380,rs28629380,rs1777195,rs2876012,rs4616435,rs1739380,rs1612249,rs925718,rs1328893,rs3773581,rs1536642,rs9356543,rs9321050,rs1777197,rs13202098,rs6904992,rs1739374,rs11264120,rs4897152,rs2747718,rs60515555,rs1739367,rs757209,rs28751072,rs58305111,rs1418639,rs6454308,rs2226158,rs10908278,rs1739348,rs1954361,rs2211419,rs757211,rs1777183,rs2747717,rs76407388</t>
  </si>
  <si>
    <t>ENSG00000163798.9,ENSG00000157445.10,ENSG00000237742.2,ENSG00000243147.3,CATG00000108619.1,ENSG00000026297.11,ENSG00000205334.2,ENSG00000074706.9,CATG00000042214.1,ENSG00000118420.12,CATG00000105130.1,ENSG00000108753.8,ENSG00000249141.1,CATG00000046958.1,CATG00000064695.1,ENSG00000259549.1,CATG00000011643.1,ENSG00000224506.2,ENSG00000171174.9</t>
  </si>
  <si>
    <t>24096698,21499250,22426144</t>
  </si>
  <si>
    <t>Endometrial cancer</t>
  </si>
  <si>
    <t>DOID:13922</t>
  </si>
  <si>
    <t>eosinophilic esophagitis</t>
  </si>
  <si>
    <t>An esophagitis characterized by inflammation involving eosinophils located_in esophagus.</t>
  </si>
  <si>
    <t>rs10060003,rs1993465,rs4968890,rs6880351,rs41326652,rs4793508,rs841718,rs11664391,rs6594497,rs16961653,rs7222503,rs2289277,rs7732974,rs74373716,rs1032757,rs10467124,rs1379298,rs13178997,rs13161853,rs10051830,rs6501384,rs1483626,rs7702774,rs2034896,rs6881147,rs7704221,rs2862418,rs167769,rs8078034,rs6865932,rs3806933,rs10045255,rs10059658,rs10038177,rs10043631,rs1483625,rs77447539,rs4759275,rs17777860,rs7723819,rs1606656,rs11665531,rs10055177,rs3806932,rs3810006,rs60646596,rs2112541,rs6799767,rs1379300,rs16961644,rs703817,rs7236477,rs6799664,rs6443333,rs324020,rs77111379,rs77566965,rs62412338,rs6594498,rs10038058,rs4968891,rs951461,rs16961651,rs324011,rs10050834,rs6859041</t>
  </si>
  <si>
    <t>ENSG00000134760.5,CATG00000032275.1,CATG00000080864.1,CATG00000066906.1,CATG00000034396.1,CATG00000009163.1,CATG00000034397.1,CATG00000009161.1,ENSG00000123384.9,CATG00000032272.1,ENSG00000166888.6,ENSG00000166886.8,CATG00000032282.1,ENSG00000134987.7,ENSG00000145777.10,CATG00000080327.1,ENSG00000253613.2,CATG00000088702.1</t>
  </si>
  <si>
    <t>Eosinophilic esophagitis (pediatric)</t>
  </si>
  <si>
    <t>DOID:14004</t>
  </si>
  <si>
    <t>thoracic aortic aneurysm</t>
  </si>
  <si>
    <t>An aortic aneurysm that is located_in the thoracic aorta.</t>
  </si>
  <si>
    <t>rs35450230,rs35716640,rs28481454,rs28695482,rs11853045,rs12914007,rs74014662,rs140605,rs7166460,rs34837775,rs2620361,rs2433394,rs8034829,rs11634866,rs111297611,rs71467654,rs77360718,rs2306352,rs7174973,rs11635140,rs8029557,rs79307111,rs682737,rs77198894,rs2245752,rs2303500,rs8029993,rs11634611,rs16960982,rs2043682,rs28730795,rs7176364,rs12901992,rs17352842,rs5027380,rs17460049,rs7179473,rs11855166,rs11852589,rs6493335,rs4775768,rs12904033,rs12595269,rs363832,rs59343375,rs10519177,rs7169657,rs117492183,rs61999107,rs16960997,rs11854914,rs7164277,rs4283172,rs6493334,rs10851468,rs655015,rs113874151,rs79973522,rs668842,rs75227249,rs34945601,rs55999498,rs12591552,rs8030753,rs35464791,rs12907671,rs2070768,rs10519174,rs74011850,rs2013984,rs6493325,rs11070643,rs12902728,rs73394223,rs4374113,rs7167026,rs1812873,rs4775770,rs1871483,rs2291117,rs363820,rs12594618,rs12909238,rs4775760,rs6493328,rs25458,rs7171359,rs28370880,rs74330176,rs2042747,rs755251,rs11635605,rs16960981,rs2278185,rs2466792,rs12909189,rs9920665,rs4774521,rs1467953,rs56286136,rs931781,rs8032307,rs2303502,rs2413907,rs12592240,rs61364280,rs35349206,rs9806163,rs4775762,rs4774517,rs1426718,rs1506524,rs28670973,rs16961068,rs3929051,rs55694948,rs58629780,rs1042078,rs71467652,rs12916536,rs77105137,rs6493331,rs56686382,rs35011719,rs2017765,rs12592059,rs8038489,rs8032308,rs2015637,rs7162626,rs12101348,rs7170686,rs16960886,rs34070783,rs12907078,rs16961033,rs17460473,rs16961062,rs9920570,rs35149841,rs3825792,rs28730794,rs34215103,rs12594613,rs8026752,rs66993605,rs16961084,rs1820488,rs9806323,rs11070646,rs2466791,rs34804898,rs17361098,rs11638586,rs11855195,rs931782,rs77581118,rs11070644,rs2555470,rs13598,rs35026266,rs12591556,rs9806595,rs8037304,rs6493327,rs8036173,rs13379564,rs12907167,rs12917479,rs1018148,rs2042746,rs2114438,rs2413906,rs28421836,rs1871484,rs714290,rs8034591,rs2899417,rs16960901,rs34054358,rs2279237,rs11636344,rs11853943,rs17362691,rs74012103,rs6493333,rs79814349,rs11070641,rs16961065,rs7164585,rs75225368,rs16961046,rs7171330,rs2289136,rs8023401,rs17458846,rs9652450,rs4775769,rs12906911,rs7184016,rs57829342</t>
  </si>
  <si>
    <t>ENSG00000259705.1,CATG00000024869.1,CATG00000022947.1,CATG00000022941.1,ENSG00000166147.9,CATG00000022942.1</t>
  </si>
  <si>
    <t>Thoracic aortic aneurysms and dissections</t>
  </si>
  <si>
    <t>DOID:14221</t>
  </si>
  <si>
    <t>metabolic syndrome X</t>
  </si>
  <si>
    <t>rs6857,rs59909009,rs10838690,rs6450175,rs2082940,rs1021306,rs63263962,rs9881468,rs157580,rs76976553,rs709591,rs2276824,rs2242262,rs75438052,rs2580761,rs73597581,rs62294442,rs2259852,rs12521454,rs11130314,rs73236153,rs12478841,rs3739095,rs4705863,rs484066,rs12487591,rs266728,rs11825181,rs6678033,rs13002853,rs157590,rs115130913,rs964184,rs62158854,rs13071584,rs174592,rs9853056,rs7585533,rs9932414,rs11208687,rs7652191,rs4292989,rs6988140,rs4546372,rs13226650,rs7988338,rs3791980,rs2009493,rs17489373,rs2286800,rs11745926,rs753992,rs7135337,rs56188865,rs174541,rs886427,rs4655537,rs3749472,rs12682115,rs3776720,rs10510760,rs76595854,rs174580,rs8106165,rs1975802,rs3733041,rs8078723,rs4655743,rs1558901,rs8045855,rs591716,rs1063539,rs62303724,rs10021233,rs1169314,rs11783641,rs1647276,rs1981815,rs2410629,rs4744421,rs11023214,rs10832269,rs13157374,rs4930726,rs2301005,rs56220547,rs822393,rs4687626,rs62255362,rs1275537,rs4666000,rs11057397,rs72950891,rs1055510,rs1950174,rs4715207,rs1883049,rs11983997,rs55896126,rs6589566,rs780117,rs1892534,rs796130,rs10925025,rs2269204,rs4393147,rs2301016,rs11130308,rs4130905,rs7250869,rs1275522,rs2075649,rs4523270,rs4410344,rs10054623,rs3774261,rs11023197,rs115415899,rs9882598,rs10503669,rs4789937,rs2596397,rs11943456,rs11989309,rs809732,rs6884670,rs1275530,rs17411168,rs2627773,rs3806688,rs5030027,rs10115928,rs4845622,rs9938020,rs2285910,rs2586947,rs74954864,rs4865014,rs4930721,rs1873090,rs8084834,rs34523847,rs60492935,rs117817233,rs13068293,rs2305306,rs6722922,rs1171270,rs2980862,rs55897859,rs75909028,rs7516904,rs4845619,rs6700296,rs3805383,rs2017365,rs73591961,rs12301673,rs2808629,rs116317379,rs7970695,rs496055,rs117393842,rs62303718,rs28526159,rs2954020,rs11556505,rs704791,rs10805455,rs7732139,rs3093077,rs13702,rs6689191,rs2104564,rs2083636,rs9462674,rs113896227,rs2526933,rs13087772,rs1864163,rs10830962,rs10049561,rs10789184,rs1441753,rs12658214,rs17757858,rs784831,rs4925546,rs11746666,rs11023350,rs2285827,rs3797680,rs73593810,rs10188292,rs34610142,rs2290146,rs6743171,rs11719685,rs2079929,rs7614981,rs7826306,rs2243616,rs2898495,rs6445529,rs34327087,rs115462863,rs1992443,rs3789967,rs6842960,rs59043882,rs34564316,rs3756598,rs67539070,rs10268352,rs4765127,rs35432211,rs17162179,rs41269915,rs115830450,rs80270210,rs62215604,rs6727388,rs10846580,rs55747707,rs112394421,rs7310409,rs2301814,rs2289249,rs34537256,rs1133415,rs55665837,rs8057119,rs845736,rs7004149,rs9996936,rs13359200,rs12605316,rs7214085,rs11208690,rs1561337,rs2272417,rs933102,rs1004304,rs4655740,rs174533,rs663129,rs56330936,rs1441762,rs13391837,rs79304919,rs17834549,rs102275,rs72663520,rs55885973,rs35617716,rs4925657,rs5030039,rs11076175,rs77413665,rs11746603,rs10403360,rs316643,rs174554,rs6898870,rs7681414,rs571312,rs255052,rs3093068,rs888271,rs7021,rs9606,rs8057577,rs1535,rs2280172,rs2586954,rs1647284,rs3797674,rs10011801,rs8103728,rs55968726,rs11876290,rs56056791,rs12656712,rs28713371,rs255761,rs2410620,rs4410345,rs12540011,rs56845922,rs10742801,rs115456020,rs17688076,rs11652139,rs6884760,rs2042164,rs2384656,rs174570,rs3790422,rs11168574,rs6681207,rs2259690,rs61781363,rs1169288,rs7800353,rs17145713,rs6884936,rs61421564,rs40480,rs4687629,rs9548573,rs11946653,rs11126932,rs1441758,rs11680233,rs114024562,rs58948178,rs7187202,rs75802599,rs2281721,rs59567949,rs11991231,rs2268025,rs509360,rs174562,rs3797690,rs9931366,rs75469215,rs9471491,rs34499461,rs73972335,rs31228,rs2130040,rs2542162,rs174577,rs3774355,rs11206430,rs9863,rs78939807,rs4795418,rs1169301,rs7555955,rs111742980,rs10018932,rs10471884,rs8125495,rs9687611,rs496300,rs822355,rs3821799,rs11208683,rs12998770,rs287,rs1260326,rs58023804,rs6760250,rs75615732,rs7586601,rs7204974,rs1260334,rs59571323,rs2260399,rs3822497,rs10864727,rs12637632,rs10889568,rs10500804,rs11684134,rs1441754,rs4390168,rs2412666,rs35495249,rs1800961,rs2264782,rs316636,rs62215598,rs114952239,rs61781364,rs10787515,rs17776975,rs4655566,rs12823740,rs116427599,rs10838689,rs14415,rs2240466,rs10889557,rs7828113,rs1169289,rs8046355,rs174536,rs289,rs7979473,rs1805096,rs17052256,rs929229,rs1836860,rs34954168,rs7201591,rs2171617,rs4665383,rs4234633,rs58372192,rs7846466,rs6485751,rs34573260,rs3733046,rs6436620,rs115675159,rs6828454,rs6959099,rs157584,rs1938496,rs2008173,rs2708100,rs7556449,rs4478801,rs17264866,rs3774365,rs7243921,rs8395,rs61896050,rs6479597,rs415016,rs374050,rs1169284,rs3781619,rs9436300,rs4711750,rs2731094,rs4585763,rs12922550,rs494874,rs495524,rs3776724,rs17366568,rs2098167,rs2706389,rs8906,rs12497998,rs7013777,rs10780035,rs917664,rs2242261,rs1319631,rs57783436,rs3617,rs782649,rs2835810,rs2627779,rs74855321,rs12303933,rs17450969,rs13393935,rs3776719,rs1475397,rs9932251,rs6700896,rs560887,rs10849829,rs31600,rs1260345,rs12296259,rs10773048,rs1043237,rs3805387,rs73594556,rs1967078,rs17127849,rs2066500,rs16847202,rs4655557,rs9849590,rs74615535,rs11068660,rs331,rs61811370,rs114972375,rs34342646,rs13247874,rs10485438,rs73972338,rs9324,rs12804549,rs115193734,rs6554285,rs1059611,rs4665959,rs4705864,rs10769252,rs35107891,rs62303711,rs4644277,rs3781620,rs554253,rs7594279,rs7549338,rs782629,rs55682260,rs1205,rs1823893,rs11553287,rs3138190,rs552976,rs12119111,rs6445531,rs3824866,rs7662552,rs62215581,rs253244,rs855363,rs11662586,rs10496901,rs4930725,rs7395581,rs13074853,rs12408461,rs6961694,rs662799,rs4406409,rs7016880,rs77020228,rs4845623,rs12298484,rs3776703,rs1647265,rs765548,rs114441595,rs34346326,rs782633,rs830085,rs3099844,rs72999415,rs579870,rs11126918,rs2954027,rs6727215,rs60137005,rs28564902,rs933103,rs2284991,rs983309,rs58881140,rs11720432,rs11732723,rs12024269,rs12475426,rs118005841,rs174584,rs4810484,rs2847277,rs59036599,rs62215600,rs2286798,rs2121650,rs2001845,rs4794822,rs12136771,rs2302417,rs62309728,rs41324951,rs2072390,rs5029970,rs2293243,rs61811372,rs1523435,rs13407813,rs13359606,rs12574081,rs17639305,rs77102025,rs372062,rs17722979,rs178471,rs9471495,rs2280737,rs11078934,rs12794714,rs7499892,rs7205935,rs458395,rs12409877,rs11693052,rs4705953,rs13021208,rs4752973,rs908252,rs4687552,rs117986012,rs1568918,rs3797670,rs525271,rs6445528,rs7785479,rs4922117,rs1888944,rs2148684,rs782637,rs931273,rs1280636,rs2078616,rs12364959,rs2206892,rs35687633,rs1919487,rs8087237,rs174545,rs731831,rs573225,rs7800663,rs2015971,rs17411045,rs10090948,rs710448,rs11208657,rs3826164,rs17410983,rs13020949,rs11265634,rs4660293,rs1534650,rs2068834,rs2239857,rs17145732,rs7184821,rs61781392,rs266738,rs11557123,rs2215448,rs782595,rs7088428,rs17410996,rs75321546,rs11747281,rs7841189,rs2803962,rs2126263,rs633420,rs10099512,rs12654393,rs73588403,rs3844510,rs2165556,rs11605531,rs10406327,rs4616435,rs9928653,rs17162298,rs11057400,rs486981,rs7124958,rs17264436,rs5030058,rs7855781,rs71352238,rs10269918,rs10488699,rs406621,rs255755,rs61905108,rs736408,rs12972970,rs438298,rs10026315,rs62048402,rs475465,rs3779514,rs13081155,rs314,rs67997427,rs10209635,rs10865973,rs4665978,rs822363,rs2251219,rs266741,rs2803957,rs4845373,rs67963898,rs8179252,rs714052,rs854215,rs7201742,rs12444313,rs2878632,rs12444188,rs2241353,rs10832246,rs2191500,rs9326737,rs780104,rs71556715,rs6828474,rs3753174,rs1075653,rs12678604,rs73612222,rs391470,rs13076398,rs5029975,rs2269434,rs780100,rs61812598,rs1104,rs3798519,rs1169294,rs13030973,rs566879,rs17119963,rs6667434,rs113162813,rs62305200,rs16881971,rs2259816,rs114426477,rs45456495,rs10205219,rs13153918,rs4841132,rs2580759,rs1441763,rs2954021,rs77009896,rs17120003,rs1313566,rs13090809,rs16882051,rs1622922,rs17464657,rs10993471,rs780108,rs76832686,rs390200,rs11967262,rs28675825,rs10169261,rs11057394,rs13066093,rs1449626,rs10501321,rs13022873,rs2526932,rs56193151,rs35780891,rs706548,rs3213762,rs4757261,rs112099181,rs10500543,rs1052373,rs3852066,rs25914,rs28661185,rs12445396,rs2068663,rs3943077,rs1647266,rs508506,rs62303715,rs7973683,rs17489268,rs2068964,rs11974409,rs4388249,rs60368585,rs2847285,rs62255396,rs10925026,rs56383788,rs1084522,rs4672054,rs4453032,rs6664201,rs731720,rs17120007,rs56071820,rs57826934,rs12505265,rs3819904,rs2954028,rs12025906,rs62303685,rs7575245,rs35879051,rs61779359,rs10847980,rs62309759,rs782573,rs7531110,rs3749473,rs77219697,rs11709448,rs1907256,rs1171268,rs9646410,rs2980879,rs11971917,rs10205592,rs193694,rs9303283,rs1488941,rs114964604,rs7441,rs3745150,rs11057401,rs2535629,rs34017441,rs31601,rs6669117,rs34739010,rs2292318,rs57968500,rs10832271,rs2336149,rs2393775,rs3792603,rs1366544,rs12447640,rs327,rs2206277,rs56076827,rs2241766,rs73600084,rs3776721,rs11896904,rs35786265,rs10790162,rs1141313,rs10246451,rs73597580,rs4795412,rs7639267,rs12464616,rs6032637,rs1260341,rs6760828,rs17489282,rs2229238,rs2228145,rs2410627,rs11240,rs757031,rs2070062,rs12118018,rs3776715,rs157588,rs56224630,rs12656080,rs174537,rs3776705,rs11539086,rs7132655,rs13189822,rs11681351,rs12972156,rs5030044,rs1837842,rs117886201,rs12659765,rs1169315,rs3776716,rs78458743,rs12329050,rs174560,rs926198,rs2820464,rs1050274,rs10774579,rs60223219,rs77069344,rs435494,rs7216900,rs11060708,rs2292354,rs1305062,rs3790421,rs4797709,rs1051921,rs4655729,rs7577311,rs12629701,rs57941031,rs4660808,rs28638007,rs78582528,rs12067936,rs17463884,rs56288855,rs8192284,rs266759,rs4569915,rs78537727,rs61010704,rs11039166,rs114447894,rs809673,rs1975484,rs13409371,rs20549,rs2280781,rs10176274,rs78299715,rs1546004,rs479776,rs782592,rs2270197,rs3755798,rs356125,rs784832,rs12598274,rs326,rs17119878,rs33967311,rs6976,rs782602,rs34360866,rs10164495,rs11177,rs7529229,rs4474673,rs75655139,rs2257764,rs57178140,rs73591955,rs174561,rs75358506,rs12637627,rs4660311,rs12678919,rs34597048,rs9644637,rs3735964,rs62303709,rs67114979,rs67566754,rs77048596,rs782599,rs73023339,rs7199588,rs35332062,rs72999419,rs3790439,rs13472,rs2410621,rs6690625,rs6672087,rs782630,rs7979478,rs1280632,rs7271670,rs2227322,rs2980876,rs61232586,rs2268023,rs11693660,rs31229,rs1049817,rs6445535,rs11238,rs6881643,rs782632,rs4320561,rs11127013,rs12654396,rs2336545,rs17237849,rs10852439,rs4871603,rs156838,rs34763247,rs4687638,rs12274192,rs1992442,rs116013787,rs35624969,rs4334835,rs1108842,rs1260327,rs11649091,rs11043,rs77335542,rs7622694,rs3917125,rs2847298,rs62405437,rs184017,rs7004158,rs483978,rs3917110,rs97384,rs58003472,rs580063,rs3093075,rs2706390,rs1406295,rs9533158,rs62303692,rs7549647,rs6968170,rs3809630,rs11458,rs6488914,rs4434138,rs60652351,rs77994623,rs11039144,rs843991,rs3756599,rs11208691,rs12720922,rs2304454,rs2549008,rs174534,rs78810414,rs35615089,rs174555,rs2808628,rs5030023,rs11126999,rs7131882,rs10846579,rs390420,rs2305929,rs13064064,rs7185308,rs6660775,rs12792120,rs59632925,rs102274,rs2301678,rs4149782,rs79198716,rs1648722,rs9923710,rs8048364,rs35342188,rs4582,rs1042034,rs3824065,rs28700885,rs2109513,rs2074222,rs760136,rs1169299,rs3797689,rs1417938,rs12467476,rs2272406,rs12068561,rs7137866,rs935177,rs2957873,rs405509,rs13221253,rs13235543,rs4655598,rs11208688,rs11086996,rs2794520,rs222854,rs7188350,rs9812334,rs62253740,rs11717043,rs457453,rs6898930,rs36124563,rs297,rs12034581,rs266754,rs1056604,rs13022659,rs17091891,rs222836,rs11130327,rs61811371,rs266740,rs7047523,rs2542167,rs11057407,rs117949309,rs12635140,rs1206978,rs17489539,rs114883973,rs13082208,rs74869266,rs4647726,rs28448753,rs17120016,rs2251468,rs253245,rs2393791,rs11039148,rs78358410,rs7216891,rs1325800,rs929328,rs7273914,rs3826557,rs35504023,rs1571897,rs2286276,rs33964154,rs1542167,rs11709284,rs6743819,rs478582,rs73023346,rs446994,rs1411464,rs114571142,rs1127065,rs174529,rs13434995,rs36049407,rs4334836,rs4930724,rs9987289,rs12487445,rs59061738,rs2847258,rs62303681,rs7312404,rs4903031,rs79577483,rs741780,rs4333617,rs78368937,rs76419201,rs322,rs11820589,rs41308419,rs9527228,rs10889558,rs2001844,rs58369491,rs4141495,rs3805386,rs11023170,rs6450176,rs1063537,rs2209706,rs7192187,rs2542160,rs11369,rs7514452,rs2412665,rs2847281,rs17278044,rs116836682,rs17721497,rs7975482,rs174568,rs1441755,rs7216901,rs4379670,rs4845371,rs7652870,rs31599,rs753993,rs704795,rs1260320,rs11682621,rs2160669,rs2710331,rs1851665,rs9483281,rs7196789,rs99780,rs115129770,rs17162347,rs62405419,rs4805878,rs28708716,rs8071566,rs2708101,rs61906117,rs4845378,rs356132,rs12444338,rs12449157,rs61905088,rs12405556,rs1866268,rs2954025,rs4665963,rs1029871,rs7957197,rs6729709,rs4687551,rs16842559,rs10466412,rs55879344,rs117779442,rs61779814,rs4760710,rs34595717,rs1938495,rs4083261,rs3797672,rs58348886,rs1054852,rs112508908,rs9971695,rs35945232,rs7191129,rs55834942,rs1048004,rs72631105,rs12317176,rs326222,rs12679834,rs10779360,rs1178979,rs4865017,rs6688776,rs4705952,rs822354,rs4789863,rs79862839,rs485094,rs61781393,rs1169310,rs10750096,rs55869433,rs6858749,rs7301953,rs7536110,rs7529650,rs894211,rs73236142,rs12035330,rs4687625,rs5013866,rs62305271,rs7203984,rs9931987,rs3798526,rs12448677,rs13233571,rs2266788,rs2803961,rs36086450,rs2263997,rs255756,rs2706394,rs7266662,rs13061423,rs77237194,rs11126936,rs57200947,rs822362,rs10832278,rs78579681,rs62308665,rs4149270,rs108499,rs35338015,rs356128,rs12922394,rs6728178,rs12448923,rs10017749,rs72643557,rs62165175,rs7718193,rs72764750,rs731042,rs55729020,rs551042,rs2847261,rs2028216,rs174559,rs11023216,rs3739092,rs4593558,rs11835839,rs8059575,rs4765219,rs1822200,rs56303487,rs62165197,rs115531980,rs10743364,rs62406246,rs11823543,rs4290693,rs822364,rs11130313,rs10278336,rs3774349,rs11057412,rs11932595,rs35465966,rs2633080,rs2104563,rs559652,rs4752977,rs983308,rs7614498,rs2268026,rs1169312,rs12316617,rs75808945,rs7974213,rs9790448,rs79407615,rs4072391,rs2258287,rs6999813,rs1179996,rs6778735,rs7533108,rs1169302,rs6436615,rs5030059,rs7938266,rs2980860,rs6427658,rs684578,rs12239046,rs74511360,rs13408252,rs174601,rs854216,rs715325,rs12141410,rs6865384,rs2167079,rs17513135,rs11720159,rs1515096,rs2293476,rs55846942,rs62303712,rs78404258,rs7933246,rs79852150,rs75801420,rs1187415,rs174530,rs174583,rs2410619,rs62165255,rs550297,rs2078984,rs4074436,rs724311,rs1570,rs59663860,rs9436741,rs6554282,rs7638808,rs60990105,rs1262430,rs116293192,rs2217332,rs466837,rs3786898,rs7726343,rs1699499,rs6664608,rs174546,rs987237,rs12028034,rs2429511,rs4425772,rs7795356,rs2847286,rs10447233,rs3776725,rs10422861,rs2305305,rs4922118,rs6586884,rs174550,rs16842568,rs266737,rs6547521,rs12600062,rs2327213,rs174576,rs13134079,rs31597,rs7120118,rs1528533,rs2013867,rs114650503,rs1169303,rs12407048,rs3797685,rs889140,rs34016998,rs222857,rs3815173,rs4287442,rs709592,rs58203904,rs1624569,rs6499143,rs12598256,rs855362,rs7007609,rs2271294,rs28563117,rs7958521,rs920588,rs13081028,rs268,rs17162308,rs1004306,rs11265632,rs1445888,rs12971201,rs998909,rs1656925,rs12034502,rs7659095,rs7953249,rs8060686,rs3208305,rs7007797,rs1919127,rs73597578,rs11265613,rs61559765,rs10447251,rs813592,rs1961958,rs13023094,rs3743739,rs1646314,rs79416917,rs2410618,rs4647737,rs6687726,rs67129560,rs11695549,rs4794824,rs1541680,rs7523344,rs17410962,rs1395,rs11718420,rs11742692,rs6488913,rs2121649,rs1169286,rs11858759,rs634978,rs2255531,rs7928073,rs2054728,rs266758,rs4789866,rs34693282,rs2270788,rs4389957,rs34247538,rs17721215,rs4666002,rs7994187,rs7108085,rs1997623,rs6032638,rs174599,rs4128744,rs10000512,rs2154384,rs782584,rs2242500,rs35825716,rs35073769,rs79662683,rs73921560,rs73018293,rs17162326,rs34005367,rs6804145,rs60466849,rs11039155,rs3776712,rs11023380,rs6716894,rs1441764,rs11130311,rs3758673,rs7811265,rs13189235,rs17343290,rs8062085,rs8093291,rs7187476,rs573960,rs2713556,rs56182713,rs61906113,rs13060675,rs13234378,rs7518632,rs58965570,rs62303691,rs285,rs34299771,rs77005271,rs2847262,rs312,rs1260328,rs62306207,rs7553602,rs73023331,rs55966874,rs8182201,rs13095332,rs11986942,rs6976930,rs782601,rs8048034,rs868612,rs983311,rs7954039,rs114073521,rs35493868,rs3762273,rs67721004,rs6768697,rs10800501,rs6986010,rs2418736,rs2713553,rs6657868,rs80327007,rs6669229,rs113866915,rs6499157,rs34403348,rs2154381,rs4655539,rs7526293,rs2708104,rs2378115,rs3797692,rs7642198,rs16991058,rs115290886,rs2627759,rs35739466,rs13334918,rs55990776,rs482114,rs328,rs1581675,rs4464984,rs2410632,rs2159644,rs157582,rs4655811,rs2303369,rs1206976,rs4845372,rs12721046,rs370575,rs4665958,rs782572,rs4331050,rs4490856,rs5018567,rs6617,rs2847299,rs4129267,rs11711421,rs13175917,rs7955815,rs12705797,rs7611731,rs28548264,rs73594554,rs901746,rs9436299,rs8055197,rs3805385,rs10769255,rs1938484,rs76259755,rs6889847,rs7660668,rs4578917,rs830083,rs707781,rs325,rs391448,rs11023273,rs62303722,rs1648697,rs10940357,rs17410914,rs62165184,rs4335137,rs735396,rs2239550,rs55678971,rs6993414,rs845735,rs2980878,rs6589564,rs1837843,rs579060,rs780110,rs33951980,rs17138684,rs11265621,rs1919484,rs1372341,rs2241693,rs17756658,rs13232120,rs61905116,rs1160985,rs7965349,rs6749393,rs10838693,rs7305864,rs3776717,rs676210,rs3802999,rs6488898,rs12678603,rs78963197,rs74024145,rs10769253,rs6982636,rs114366307,rs1306476,rs4655564,rs12037271,rs3753175,rs62310884,rs35659126,rs174594,rs2980875,rs7602534,rs4805881,rs10513033,rs1541682,rs2271293,rs8081692,rs1275528,rs72860013,rs1260333,rs952439,rs3785108,rs62303713,rs25915,rs2803959,rs4638123,rs4512645,rs2075290,rs34294901,rs17411024,rs784833,rs1794336,rs7716959,rs11887784,rs3769143,rs34942551,rs769449,rs12541912,rs28927680,rs62294444,rs111837003,rs12599238,rs77505211,rs1122227,rs2954022,rs35594616,rs76646352,rs73198651,rs2293572,rs7258031,rs79236614,rs59925331,rs62303716,rs7707547,rs67656636,rs1476306,rs4930723,rs3825041,rs11642841,rs2448,rs75393320,rs7502514,rs10182937,rs6762813,rs75796305,rs4845647,rs673548,rs3762274,rs11023237,rs7197756,rs17781708,rs9879090,rs17138675,rs72817533,rs8044558,rs12598630,rs866601,rs10477973,rs80073370,rs35797675,rs11831913,rs12495941,rs11168580,rs4841133,rs117594705,rs266752,rs3861397,rs255752,rs4660877,rs4351101,rs1169313,rs75450962,rs67199213,rs13355543,rs7002551,rs9869244,rs6810483,rs2244608,rs3186071,rs876538,rs6499145,rs2165558,rs2071044,rs569829,rs127125,rs75258859,rs255759,rs2290148,rs1372344,rs114566157,rs7697067,rs112994260,rs255054,rs2954026,rs7958691,rs8058690,rs13085895,rs114431677,rs2911711,rs2713557,rs59559298,rs67629125,rs2305280,rs796157,rs9427082,rs4584384,rs559480,rs2304455,rs12287066,rs13231516,rs74175068,rs1169306,rs2227336,rs255049,rs12954782,rs55947855,rs74504826,rs114798927,rs6586891,rs5029969,rs3796353,rs10789190,rs17145750,rs9673295,rs2241767,rs12531645,rs2130038,rs3828033,rs7189794,rs6802,rs34215106,rs4922119,rs10766196,rs1038026,rs1169311,rs4687550,rs34678678,rs76984161,rs12290200,rs3790423,rs10761363,rs16881958,rs12568083,rs765549,rs174544,rs11235,rs7941837,rs2072560,rs12652404,rs2303370,rs11767617,rs7593448,rs266753,rs301,rs76975037,rs74819407,rs77532017,rs75348510,rs7808877,rs73230017,rs112556034,rs62253733,rs174600,rs3138241,rs72641129,rs3797681,rs35237252,rs13621,rs13163089,rs1441760,rs73612208,rs6554283,rs77465210,rs12829951,rs8048365,rs7546242,rs11208689,rs266733,rs7793710,rs6983430,rs17091905,rs7131696,rs2542157,rs34878139,rs1046011,rs651821,rs2562126,rs1648700,rs6750559,rs2277438,rs7819706,rs2239549,rs894210,rs11130324,rs73612297,rs2847257,rs2336542,rs3845687,rs4481150,rs1975487,rs11608,rs4588541,rs3812316,rs16938581,rs79618277,rs4375019,rs3091244,rs3739748,rs2275542,rs552792,rs28473211,rs17369191,rs12753666,rs710450,rs782606,rs3743735,rs266770,rs13065851,rs4359427,rs1042658,rs10496050,rs73023349,rs3785109,rs80013865,rs7930786,rs11057413,rs1441756,rs1137100,rs3762513,rs782590,rs767418,rs16871480,rs2852151,rs11130323,rs8059305,rs75960393,rs6479569,rs2410628,rs1569213,rs419677,rs17005956,rs13317089,rs7748513,rs12082485,rs2259693,rs2586969,rs80279927,rs12425790,rs11075670,rs2015698,rs405697,rs11241041,rs3776706,rs10830961,rs906640,rs56139168,rs61781390,rs9462677,rs1920792,rs2627776,rs78468022,rs326214,rs476184,rs2268027,rs961663,rs11208685,rs11241042,rs12596883,rs10832289,rs113740515,rs10433615,rs72817536,rs7554485,rs1971546,rs4865006,rs8106922,rs4537545,rs11265622,rs11642015,rs13069481,rs9295378,rs35787106,rs34932218,rs2264778,rs12753680,rs780107,rs2161123,rs693367,rs78172215,rs4845652,rs7120957,rs4628269,rs80189144,rs75278536,rs2542152,rs2300149,rs16957696,rs73208815,rs28715015,rs61906079,rs2590838,rs552950,rs11065385,rs12486554,rs72678110,rs7187289,rs17779627,rs2206271,rs7676245,rs187868,rs3776726,rs13244268,rs6874524,rs12489828,rs28607874,rs17489226,rs11164,rs2230534,rs11023379,rs35164357,rs4149267,rs17411126,rs2794521,rs715326,rs11208692,rs67409736,rs13816,rs2410630,rs782652,rs12189512,rs4687624,rs7800944,rs113258243,rs1873091,rs11126935,rs1801260,rs3811448,rs28675909,rs11057399,rs7519977,rs10830963,rs2575876,rs1359757,rs11833002,rs28756087,rs11023215,rs115049557,rs2980882,rs1961959,rs62305201,rs1169296,rs1042779,rs289713,rs11679220,rs1942880,rs79375669,rs471155,rs12629945,rs4687548,rs2078265,rs10038829,rs77996485,rs7518199,rs855361,rs17120029,rs1051006,rs845741,rs7736328,rs4540346,rs3779458,rs7551873,rs72846063,rs4637851,rs6716850,rs7549250,rs4244457,rs35330527,rs174547,rs3781622,rs113704872,rs1171269,rs31598,rs3785100,rs34180676,rs74470723,rs73612690,rs2633082,rs7516341,rs34404554,rs11130312,rs117318412,rs78013771,rs75297764,rs4803,rs3790433,rs6658175,rs7133378,rs617777,rs76836953,rs35369244,rs6717980,rs1515116,rs7816447,rs7461115,rs11208658,rs6830728,rs2301002,rs3135506,rs62215583,rs1206977,rs13083798,rs2097712,rs2289250,rs78616514,rs74444640,rs12292921,rs2418739,rs113353646,rs116976166,rs10832275,rs484290,rs3755806,rs7124955,rs174538,rs31227,rs13303,rs255746,rs12496634,rs4665969,rs1260330,rs12104666,rs117761434,rs11746856,rs12576926,rs7539745,rs2950835,rs2290700,rs12040007,rs889138,rs1372340,rs10059767,rs17489185,rs1919128,rs4942143,rs6982502,rs2077221,rs3206554,rs75082673,rs17725110,rs4475032,rs6846764,rs2980870,rs509728,rs6866586,rs2257962,rs2304452,rs1076425,rs6414569,rs174549,rs12285095,rs11746660,rs80213371,rs7134121,rs13240065,rs1260329,rs34980103,rs2178663,rs3917109,rs2535627,rs12056034,rs3786901,rs4783244,rs2119690,rs7945617,rs11077401,rs72643559,rs62303690,rs1182933,rs9939224,rs7195605,rs12311114,rs13339471,rs58946909,rs4311394,rs8109191,rs3093062,rs9993599,rs2521985,rs822366,rs3797676,rs12276938,rs10889551,rs2259883,rs782594,rs11208693,rs4575361,rs61013248,rs79323429,rs10460508,rs10041575,rs180326,rs4433388,rs2518058,rs74615202,rs2410623,rs4420638,rs7204192,rs1803924,rs9471490,rs550144,rs457846,rs998584,rs2279239,rs12553916,rs62130714,rs830084,rs174578,rs1648699,rs6466589,rs34157897,rs62309730,rs11685326,rs4553185,rs784830,rs3826331,rs2083637,rs266719,rs6689393,rs2675168,rs13079063,rs6877068,rs62158853,rs2164885,rs2464196,rs4765305,rs809058,rs569805,rs35120633,rs920589,rs11656108,rs861029,rs2239551,rs255757,rs11130310,rs17725163,rs35249778,rs59007384,rs9436747,rs4345797,rs1445887,rs11742688,rs114487778,rs72556537,rs4665960,rs10766182,rs2289247,rs1134760,rs13234157,rs66614050,rs1372343,rs2290699,rs888269,rs60766381,rs2301010,rs2782982,rs174598,rs10838686,rs2627765,rs3729802,rs2240919,rs10468274,rs12271890,rs55908418,rs11555011,rs1169309,rs3797684,rs12659966,rs66872223,rs6694817,rs10202046,rs80236974,rs7954331,rs4846302,rs572553,rs174553,rs116158101,rs17162307,rs7516840,rs482571,rs401449,rs6545506,rs17091909,rs4549456,rs6589565,rs36043919,rs4686804,rs7798357,rs11168599,rs3805388,rs28416150,rs15285,rs3749147,rs76586167,rs3790420,rs4845625,rs28456100,rs17411133,rs1171274,rs2259820,rs3753176,rs1541681,rs10732836,rs114607519,rs12488461,rs10789189,rs3816725,rs12480077,rs2254240,rs10832311,rs1539019,rs7531867,rs455803,rs6778844,rs1851664,rs60631624,rs3806689,rs12286037,rs16826349,rs10889570,rs3774262,rs592390,rs780112,rs2710323,rs3935280,rs17661330,rs74983646,rs6894052,rs1171273,rs5030028,rs6489786,rs845742,rs34115864,rs9462675,rs326224,rs4845620,rs11208686,rs12730036,rs2264750,rs2293571,rs17814562,rs12591786,rs286,rs62466264,rs5024170,rs1169292,rs25916,rs11130315,rs7129661,rs4930722,rs9548569,rs2301017,rs73023348,rs389525,rs1359758,rs2808630,rs2980880,rs111948678,rs13082960,rs7305618,rs305,rs1169300,rs2954024,rs11208655,rs253243,rs4845618,rs2744475,rs13246490,rs782578,rs12824567,rs6466391,rs157581,rs73972334,rs782588,rs10838691,rs35211965,rs78300069,rs1861867,rs13065019,rs6700421,rs461144,rs10769254,rs34527263,rs127124,rs7199443,rs11023246,rs2103325,rs2178296,rs11265612,rs72851227,rs1938485,rs7118396,rs57641217,rs2847276,rs67430852,rs6667499,rs2409896,rs3811449,rs10850913,rs12186486,rs67090117,rs73599506,rs10515405,rs10026676,rs8044014,rs35027270,rs73198632,rs12187114,rs10774580,rs12987055,rs77146033,rs7961449,rs6876198,rs56225305,rs2292316,rs10889569,rs4647725,rs7307053,rs1327115,rs1938497,rs71516504,rs61781391,rs4655555,rs34565150,rs525425,rs73236140,rs784828,rs2590846,rs2240920,rs13095338,rs56143464,rs1648698,rs291,rs10889556,rs174528,rs10838692,rs34060476,rs11023272,rs970468,rs1358980,rs2410625,rs113988682,rs3774366,rs3916027,rs4420065,rs769450,rs1475398,rs867915,rs3847502,rs76496571,rs28496811,rs3776718,rs12656720,rs35348663,rs3845686,rs2586950,rs782568,rs16957659,rs16942887,rs11126598,rs25858,rs1137101,rs10949380,rs56326707,rs5029999,rs2076308,rs10010762,rs7683997,rs12443878,rs3093059,rs7736354,rs35368205,rs1085093,rs7534511,rs6773957,rs3733039,rs4655556,rs6588153,rs79624003,rs12934782,rs12294259,rs6778329,rs6734238,rs2075650,rs6488912,rs1260342,rs58506276,rs10047079,rs6588147,rs8107837,rs1327116,rs3774354,rs710445,rs2878628,rs7550664,rs780093,rs1867830,rs8056649,rs6686276,rs6445534,rs9922594,rs641085,rs116833150,rs34345068,rs3093066,rs174581,rs11130317,rs3213545,rs8051587,rs12489732,rs6479596,rs10832276,rs1010552,rs17671352,rs440446,rs56047170,rs1441766,rs10865974,rs85204,rs1183910,rs6684921,rs60606290,rs12753193,rs11956236,rs76841123,rs12809125,rs933104,rs7636227,rs283815,rs255048,rs2304456,rs1055850,rs6851971,rs4126104,rs6586886,rs1441757,rs7735253,rs73594581,rs925735,rs782600,rs4794823,rs10224457,rs5030009,rs12599880,rs4846303,rs185554,rs2713552,rs4517475,rs2306353,rs3822499,rs12303671,rs9471489,rs13409360,rs2584805,rs6871227,rs72641130,rs115849089,rs780106,rs17798852,rs41302545,rs17716118,rs4765335,rs4752979,rs174556,rs11720243,rs4647741,rs4149269,rs62271363,rs3785098,rs1065359,rs157585,rs499110,rs765547,rs10742799,rs13085775,rs4576655,rs62465144,rs4416770,rs9644638,rs12427353,rs34878901,rs7553796,rs7972785,rs1206974,rs2119689,rs10832268,rs5030025,rs11126934,rs12496476,rs4584635,rs4639752,rs61781377,rs12656073,rs75675187,rs12656279,rs75551077,rs1975384,rs4149268,rs72999422,rs266720,rs421192,rs972446,rs67473746,rs2230535,rs1246574,rs10736402,rs780102,rs11057396,rs17411031,rs1130864,rs2301003,rs2279238,rs1354091,rs28435401,rs7540268,rs2025804,rs11664883,rs2014252,rs174574,rs755249,rs2301013,rs28788506,rs295,rs12893429,rs9471493,rs182052,rs4930706,rs7803753,rs266739,rs2074755,rs17545234,rs2835814,rs4405410,rs1438662,rs61906114,rs62255364,rs813056,rs8047119,rs880358,rs4455482,rs58136890,rs12286408,rs174548,rs12222581,rs3138182,rs2586970,rs34502053,rs6853506,rs13388159,rs4282054,rs59838898,rs4141493,rs36219755,rs2280171,rs2301216,rs11125581,rs596940,rs809059,rs2678379,rs7039768,rs111227007,rs2633083,rs1021307,rs4757269,rs4312532,rs339969,rs17052259,rs72698182,rs10838687,rs5030011,rs782634,rs11747823,rs73591968,rs57065891,rs6556076,rs3776702,rs56120917,rs76737188,rs10838681,rs3776707,rs4757245,rs889139,rs6787154,rs731839,rs17482753,rs12509047,rs1275538,rs174566,rs72817542,rs9295379,rs28825454,rs2281719,rs507506,rs56374641,rs10466351,rs12486847,rs9644568,rs10029142,rs3733045,rs11714030,rs1800947,rs11023172,rs73597582,rs906641,rs1178977,rs10157379,rs8104606,rs4647754,rs1449627,rs62405422,rs11065384,rs6739513,rs4633282,rs58834081,rs10940353,rs8060301,rs2627775,rs60972755,rs2412664,rs6984305,rs16861184,rs59508186,rs1992291,rs72942037,rs3757648,rs320,rs174535,rs10462028,rs7256564,rs12443634,rs17722870,rs2258043,rs1063538,rs1647267,rs4665965,rs531676,rs6868564,rs41313910,rs61906078,rs5030020,rs4543558,rs11570891,rs17162341,rs381024,rs678,rs7234457,rs11057393,rs7542446,rs2260445,rs514257,rs960550,rs1109166,rs2627782,rs9674047,rs10168579,rs34854841,rs3786897,rs78162955,rs62303726,rs2464195,rs8101286,rs4336288,rs16881969,rs56198429,rs4336630,rs3776932,rs34818360,rs62130713,rs17411113,rs1124324,rs62376382,rs72819536,rs2083180,rs55849318,rs6886510,rs7120158,rs9471494,rs62309729,rs10119,rs2304451,rs13227802,rs9691349,rs58588228,rs266756,rs12448991</t>
  </si>
  <si>
    <t>ENSG00000163798.9,CATG00000056223.1,ENSG00000168496.3,CATG00000001615.1,CATG00000070196.1,ENSG00000205683.7,ENSG00000120549.11,ENSG00000167914.6,ENSG00000119242.4,ENSG00000226482.1,ENSG00000038358.10,ENSG00000230024.1,ENSG00000255398.2,CATG00000077438.1,CATG00000036255.1,ENSG00000124140.8,ENSG00000134852.10,ENSG00000141086.13,CATG00000010710.1,CATG00000061401.1,CATG00000002481.1,CATG00000005705.1,ENSG00000182732.12,CATG00000053373.1,CATG00000010640.1,ENSG00000242307.1,ENSG00000236437.1,ENSG00000148120.10,ENSG00000256879.1,ENSG00000203943.4,ENSG00000165029.11,ENSG00000272606.1,CATG00000049698.1,ENSG00000243943.5,ENSG00000112893.5,CATG00000031307.1,ENSG00000004975.7,CATG00000096921.1,CATG00000076981.1,CATG00000000944.1,ENSG00000237937.1,ENSG00000219607.2,CATG00000013680.1,ENSG00000159753.9,CATG00000083827.1,ENSG00000181092.5,ENSG00000025434.14,ENSG00000124067.12,CATG00000038089.1,ENSG00000261114.1,ENSG00000171174.9,ENSG00000140945.11,ENSG00000163938.12,CATG00000076390.1,ENSG00000272969.1,ENSG00000231210.2,ENSG00000101076.12,ENSG00000156976.10,ENSG00000108669.12,CATG00000029679.1,ENSG00000084674.9,ENSG00000232233.1,ENSG00000130208.5,ENSG00000237813.3,ENSG00000010327.6,CATG00000092618.1,CATG00000080836.1,ENSG00000124074.7,CATG00000059956.1,ENSG00000163239.8,CATG00000033615.1,ENSG00000137656.7,CATG00000042207.1,ENSG00000178404.5,ENSG00000139223.1,ENSG00000109917.6,ENSG00000106636.3,CATG00000068644.1,ENSG00000167261.9,CATG00000066486.1,ENSG00000150967.13,ENSG00000182196.9,ENSG00000113889.7,ENSG00000163794.6,ENSG00000134824.9,ENSG00000224406.1,ENSG00000112195.8,ENSG00000159792.5,CATG00000028517.1,ENSG00000129084.13,ENSG00000181355.16,ENSG00000134825.9,ENSG00000235267.1,ENSG00000213398.3,ENSG00000214113.6,ENSG00000160716.4,ENSG00000265799.1,ENSG00000206560.6,ENSG00000163795.9,ENSG00000256746.1,ENSG00000271849.1,ENSG00000253111.1,ENSG00000112715.16,CATG00000101822.1,CATG00000087373.1,ENSG00000197099.4,ENSG00000152254.6,ENSG00000249141.1,ENSG00000103066.8,CATG00000077557.1,CATG00000078741.1,CATG00000049699.1,ENSG00000132693.8,ENSG00000235070.3,CATG00000001624.1,CATG00000004887.1,ENSG00000055955.11,ENSG00000167264.13,ENSG00000232298.2,ENSG00000182810.5,CATG00000047979.1,CATG00000080833.1,ENSG00000134640.2,ENSG00000213755.3,CATG00000078736.1,CATG00000061261.1,ENSG00000270049.1,ENSG00000170291.10,ENSG00000138074.10,ENSG00000051108.10,ENSG00000122490.14,ENSG00000263826.1,ENSG00000133115.7,CATG00000029301.1,ENSG00000243802.2,ENSG00000103067.7,CATG00000082676.1,ENSG00000175445.10,ENSG00000152270.4,ENSG00000125347.9,ENSG00000115226.5,CATG00000032551.1,ENSG00000243970.1,CATG00000061316.1,CATG00000089993.1,ENSG00000151136.10,ENSG00000055957.6,ENSG00000221531.1,CATG00000025177.1,CATG00000042205.1,ENSG00000130203.5,ENSG00000197653.10,ENSG00000249992.1,ENSG00000203615.2,ENSG00000176714.9,CATG00000077356.1,ENSG00000226645.1,CATG00000027658.1,ENSG00000138041.11,ENSG00000197376.2,ENSG00000072778.15,CATG00000042213.1,ENSG00000158019.16,ENSG00000178882.9,ENSG00000141098.8,ENSG00000163001.7,ENSG00000212452.1,ENSG00000114902.9,CATG00000092614.1,ENSG00000234945.3,CATG00000003943.1,CATG00000076989.1,ENSG00000105974.7,ENSG00000009950.11,ENSG00000162073.9,ENSG00000108342.8,ENSG00000026297.11,ENSG00000186104.6,ENSG00000160712.8,ENSG00000185344.9,ENSG00000167281.14,CATG00000116489.1,ENSG00000187775.12,ENSG00000069667.11,CATG00000003129.1,CATG00000077563.1,ENSG00000135114.8,ENSG00000134574.7,CATG00000010638.1,ENSG00000267282.1,CATG00000044216.1,CATG00000027670.1,ENSG00000202512.1,CATG00000087322.1,ENSG00000115204.10,CATG00000049697.1,ENSG00000127564.12,ENSG00000226742.3,ENSG00000134851.8,ENSG00000243696.4,ENSG00000213625.4,ENSG00000168309.12,ENSG00000134575.5,ENSG00000159761.10,ENSG00000141096.4,ENSG00000106635.3,ENSG00000136689.14,ENSG00000058404.15,ENSG00000261469.1,ENSG00000153815.12,ENSG00000129083.8,ENSG00000221526.1,ENSG00000256206.2,ENSG00000226652.1,ENSG00000084734.4,CATG00000010703.1,CATG00000096924.1,ENSG00000182109.3,CATG00000096926.1,ENSG00000254237.1,CATG00000048521.1,ENSG00000141084.6,ENSG00000267654.1,ENSG00000213453.3,ENSG00000160213.5,ENSG00000266213.1,CATG00000030588.1,ENSG00000228060.1,ENSG00000163909.6,CATG00000004908.1,ENSG00000181885.14,CATG00000116699.1,ENSG00000115194.6,CATG00000035185.1,CATG00000038743.1,ENSG00000272501.1,ENSG00000095713.9,ENSG00000257703.1,ENSG00000135698.5,ENSG00000124920.9,ENSG00000248592.3,CATG00000053371.1,CATG00000067144.1,ENSG00000115211.11,CATG00000111122.1,ENSG00000103449.7,CATG00000106233.1,ENSG00000162711.12,CATG00000003130.1,CATG00000088502.1,ENSG00000257735.1,ENSG00000090621.9,ENSG00000244245.1,ENSG00000159708.13,ENSG00000263201.1,ENSG00000207601.1,ENSG00000203740.3,CATG00000029357.1,ENSG00000163793.8,CATG00000056034.1,CATG00000109092.1,CATG00000060189.1,CATG00000004905.1,ENSG00000109255.7,ENSG00000132535.14,ENSG00000115207.9,ENSG00000138002.10,ENSG00000016864.12,ENSG00000267432.1,ENSG00000087157.14,ENSG00000175868.9,ENSG00000235226.1,ENSG00000260441.1,ENSG00000128918.10,ENSG00000009954.6,CATG00000002232.1,CATG00000010636.1,CATG00000005706.1,ENSG00000116678.14,ENSG00000135100.13,CATG00000001618.1,CATG00000092610.1,ENSG00000128039.6,ENSG00000140718.14,CATG00000032552.1,ENSG00000270095.1,ENSG00000163918.6,CATG00000080291.1,ENSG00000090975.8,ENSG00000177627.5,ENSG00000115234.6,ENSG00000270028.1,ENSG00000072736.14,ENSG00000267462.1,ENSG00000168268.6,CATG00000096918.1,ENSG00000185305.6,ENSG00000138085.12,ENSG00000263276.1,ENSG00000234072.1,CATG00000082674.1,ENSG00000254235.1,ENSG00000205334.2,ENSG00000205220.7,ENSG00000110514.14,ENSG00000130204.8,ENSG00000212493.1,CATG00000003133.1,ENSG00000128512.15,ENSG00000105971.10,ENSG00000175354.14,CATG00000048522.1,CATG00000014921.1,ENSG00000106638.11,ENSG00000124160.7,ENSG00000008838.13,CATG00000101398.1,ENSG00000073849.10,CATG00000037709.1,ENSG00000272180.1,CATG00000027648.1,ENSG00000073734.8,ENSG00000157895.7,ENSG00000087237.6,ENSG00000168702.12,CATG00000054946.1,ENSG00000133818.8,ENSG00000120659.10,ENSG00000008196.8,ENSG00000249700.4,ENSG00000163440.6,ENSG00000095970.12,ENSG00000162267.8,CATG00000019532.1,ENSG00000138100.9,ENSG00000237989.1,CATG00000092613.1,ENSG00000198522.9,ENSG00000229780.1,ENSG00000102977.9,ENSG00000110243.7,ENSG00000205269.4,CATG00000027659.1,CATG00000075850.1,CATG00000101813.1,ENSG00000130202.5,CATG00000042858.1,CATG00000064388.1,ENSG00000259080.1,ENSG00000102904.10,ENSG00000157992.8,ENSG00000261884.2,CATG00000060295.1,CATG00000029677.1,ENSG00000230951.1,ENSG00000163939.14,ENSG00000084774.9,ENSG00000138035.10,ENSG00000139433.5,ENSG00000263126.1,CATG00000042214.1,ENSG00000102901.8,CATG00000053372.1,ENSG00000157837.11,ENSG00000226571.1,ENSG00000225637.1,ENSG00000139436.16,ENSG00000262302.1,ENSG00000183807.6,ENSG00000262160.1,ENSG00000149485.12,ENSG00000152268.8,ENSG00000218819.3,ENSG00000183682.7,ENSG00000188038.3,ENSG00000134571.6,ENSG00000115216.9,ENSG00000267620.1,ENSG00000163923.5,ENSG00000160208.11,CATG00000056839.1,ENSG00000115241.9,ENSG00000251497.2,CATG00000001057.1,ENSG00000102898.7,CATG00000021878.1,ENSG00000241388.3,ENSG00000124299.9,ENSG00000169291.5,ENSG00000055483.15,ENSG00000237797.1,ENSG00000260302.1,ENSG00000233438.1,ENSG00000103064.9,CATG00000106456.1,CATG00000006600.1,CATG00000027660.1,ENSG00000114904.8,ENSG00000158169.7,CATG00000027291.1,ENSG00000131650.9,ENSG00000108344.10,CATG00000034752.1,ENSG00000168273.3,ENSG00000179195.11,ENSG00000011465.12,ENSG00000160714.5</t>
  </si>
  <si>
    <t>21700879,20694148,20011104,21196492,22399527,20876611,19165155,22939635,21386085,24763700,23696881,18439548,24105470,21647738,23505291,22788528,23844046,20887962,22492993,20018283,21300955,pha003070,22479202,21771975,18439552,19567438,22065538</t>
  </si>
  <si>
    <t>Triglycerides-Blood Pressure (TG-BP),Interleukin-6 (IL-6) levels,Waist Circumference - Triglycerides (WC-TG),Metabolic syndrome,HDL Cholesterol - Triglycerides (HDLC-TG),Circulating soluble interleukin-6 (sIL-6),C-reactive protein and white blood cell count,C-reactive protein,Circulating interleukin-6 (IL-6),Metabolic syndrome (bivariate traits),Adiponectin levels,C-Reactive Protein</t>
  </si>
  <si>
    <t>DOID:14227</t>
  </si>
  <si>
    <t>azoospermia</t>
  </si>
  <si>
    <t>A male infertility disease characterized by the absence of any measurable level of sperm in semen.</t>
  </si>
  <si>
    <t>rs28364839,rs9787095,rs4581279,rs115398597,rs2152930,rs35724040,rs11634283,rs68147025,rs12094371,rs116223736,rs2348115,rs503203,rs2584345,rs11994079,rs4907470,rs12059144,rs11856403,rs56852844,rs10842264,rs7166401,rs11630071,rs13170191,rs415929,rs2584349,rs13034298,rs12751024,rs56088381,rs56174824,rs1188489,rs8029617,rs10916314,rs11057353,rs3797620,rs3846709,rs4845572,rs2295924,rs73371805,rs8032573,rs9635162,rs61825338,rs7970404,rs2993324,rs16831139,rs26017,rs11587839,rs13122898,rs10248566,rs2418156,rs11752203,rs7165361,rs493950,rs26013,rs11020218,rs1446908,rs7580858,rs1890203,rs12060002,rs4770721,rs13281038,rs573128,rs7317862,rs868868,rs2305279,rs12061642,rs10494269,rs6426505,rs10831013,rs13109196,rs2275920,rs2637775,rs7555298,rs2121468,rs58462432,rs12066445,rs3890105,rs1188473,rs12081278,rs6080552,rs79157509,rs34090141,rs3187463,rs76451710,rs61825280,rs8031074,rs12635715,rs10846557,rs474600,rs9511387,rs10759862,rs35598069,rs4416197,rs74114016,rs8043249,rs4986938,rs7165356,rs1568374,rs12542,rs7148637,rs1886774,rs113916380,rs4653551,rs60992697,rs7628743,rs8031268,rs2076531,rs3748612,rs1708070,rs10169230,rs3795789,rs12031395,rs10916313,rs1188488,rs7555386,rs2993325,rs74114020,rs1868279,rs11242671,rs8036047,rs11630342,rs328419,rs2282279,rs57696433,rs661422,rs13263247,rs78952045,rs8038714,rs2152931,rs75554723,rs4653960,rs7482501,rs12089997,rs13275710,rs8040150,rs79364030,rs498422,rs7317062,rs16890694,rs1280099,rs2665988,rs73373511,rs7192,rs8040504,rs493954,rs12324545,rs26014,rs17006730,rs4770724,rs532465,rs12324313,rs6080550,rs7675478,rs13150866,rs34673199,rs7603058,rs10168978,rs10032586,rs7524236,rs564309,rs7529055,rs12099012,rs17761686,rs2249917,rs17115114,rs3761753,rs12061320,rs943308,rs2772163,rs1150918,rs12324414,rs12888734,rs943311,rs4958339,rs13265966,rs61825312,rs12019262,rs3797621,rs4648844,rs9511383,rs74114017,rs60608705,rs27454,rs513467,rs253294,rs12888584,rs503391,rs4907557,rs74412187,rs6678145,rs4770720,rs1953509,rs3020450,rs4653969,rs459632,rs11057357,rs2152426,rs1992803,rs1446905,rs11631804,rs6426507,rs76696610,rs79687357,rs911928,rs114221231,rs59588611,rs10916299,rs11636362,rs2637774,rs55784384,rs1478409,rs2348116,rs3795811,rs114700208,rs2993326,rs12069607,rs16848470,rs6478895,rs7861195,rs6426501,rs6483228,rs1320526,rs9672295,rs35711644,rs7319420,rs17713523,rs28465510,rs4065231,rs60892969,rs572442,rs58136452,rs6441304,rs9391909,rs12362690,rs6863373,rs3821248,rs6687012,rs59839997,rs1188483,rs59596777,rs3738687,rs35648226,rs4907558,rs11184994,rs1188487,rs2900575,rs12061490,rs73606110,rs26015,rs11664729,rs1476442,rs56379844,rs4958338,rs10256919,rs11858464,rs17115111,rs59341883,rs12725863,rs11636578,rs3795790,rs9635205,rs7043234,rs3795800,rs6578134,rs7985211,rs4396694,rs8023810,rs3795791,rs491670,rs17179404,rs11945521,rs191555,rs26021,rs56908726,rs11639408,rs11630455,rs7036221,rs11992589,rs4753444,rs117075581,rs2598437,rs10158680,rs3731611,rs32145,rs73988396,rs12061733,rs7530116,rs2665991,rs943307,rs1781419,rs115121264,rs11204885,rs8038272,rs11057358,rs12065660,rs12691493,rs1887677,rs328433,rs1476443,rs1707987,rs8042009,rs10158354,rs505129,rs10831011,rs35155240,rs6666241,rs7925288,rs1862213,rs10210663,rs3129878,rs10752743,rs4301489,rs9581128,rs9672951,rs13169776,rs12131962,rs3761754,rs28008,rs74114018,rs1708063,rs10272495,rs55955982,rs6669744,rs3095891,rs12085738,rs1188474,rs253293,rs11247277,rs7357415,rs12808030,rs28495776,rs6441305,rs6659690,rs35362491,rs1188482,rs8031113,rs7583548,rs867443,rs114270188,rs55691301,rs16868670,rs12065815,rs11636628,rs7513530,rs6679233,rs28547403,rs39931,rs75620660,rs10799479,rs17834703,rs2230656,rs1150917,rs10916317,rs7736801,rs11542921,rs11986407,rs74526373,rs60964166,rs11746198,rs10771055,rs7020429,rs4653552,rs17650064,rs79447051,rs2993329,rs538604,rs4674359,rs11581974,rs950233,rs8006145,rs8038694,rs11057352,rs2248665,rs3732238,rs9323099,rs9511389,rs1568027,rs4653970,rs1446907,rs4743284,rs2080861,rs3795810,rs28445340,rs9635163,rs28570030,rs35670307,rs7962448,rs61827276,rs10484953,rs2993328,rs60294900,rs541959,rs17033407,rs115926835,rs67908657,rs73369978,rs10831012,rs12614,rs61825285,rs11986373,rs2584346,rs6478257,rs4672912,rs13373984,rs494154,rs112270131,rs1022320</t>
  </si>
  <si>
    <t>ENSG00000270110.1,ENSG00000240510.2,ENSG00000166278.10,ENSG00000269934.1,ENSG00000231563.1,ENSG00000215811.3,ENSG00000173545.4,ENSG00000126217.16,ENSG00000162931.7,ENSG00000180773.10,ENSG00000154358.15,ENSG00000230839.1,ENSG00000168159.9,ENSG00000244040.1,ENSG00000261730.1,ENSG00000244301.1,ENSG00000169398.15,ENSG00000054654.11,ENSG00000074657.9,CATG00000106881.1,CATG00000016407.1,ENSG00000168314.13,ENSG00000083857.9,ENSG00000255178.1,ENSG00000228962.1,ENSG00000204356.7,CATG00000049794.1,ENSG00000149527.13,ENSG00000230841.2,ENSG00000131873.5,ENSG00000154370.9,ENSG00000237166.1,CATG00000026140.1,ENSG00000053900.6,CATG00000003445.1,ENSG00000204351.7,ENSG00000119514.5,ENSG00000134532.11,ENSG00000183929.6,CATG00000048939.1,ENSG00000235885.3,ENSG00000204287.9,ENSG00000168228.10,ENSG00000204296.7,ENSG00000197653.10,ENSG00000143365.12,ENSG00000204301.5,ENSG00000154153.9,ENSG00000253174.2,ENSG00000148219.12,ENSG00000223665.1,CATG00000037679.1,ENSG00000075292.14,ENSG00000140009.14,ENSG00000178796.8,ENSG00000196890.3,CATG00000098655.1,ENSG00000259182.1,ENSG00000232528.3,ENSG00000147536.7,ENSG00000182134.11,ENSG00000258487.1,ENSG00000237460.2,ENSG00000255257.1,CATG00000082332.1,ENSG00000212237.1,ENSG00000243649.4,ENSG00000124374.8,ENSG00000244255.1,CATG00000097152.1,CATG00000104788.1,CATG00000097086.1,ENSG00000070614.10,ENSG00000019169.9,ENSG00000168148.3,ENSG00000204442.2,CATG00000088265.1,ENSG00000143450.10,CATG00000097096.1,ENSG00000181218.4,ENSG00000244078.1,ENSG00000145817.12,ENSG00000182473.16,CATG00000024312.1,CATG00000097105.1,ENSG00000180044.3,CATG00000075226.1,ENSG00000116574.4,CATG00000064299.1,ENSG00000253133.1</t>
  </si>
  <si>
    <t>22541561,22197933</t>
  </si>
  <si>
    <t>Non-obstructive azoospermia</t>
  </si>
  <si>
    <t>DOID:14268</t>
  </si>
  <si>
    <t>sclerosing cholangitis</t>
  </si>
  <si>
    <t>rs4674260,rs12347607,rs9926615,rs12969657,rs459748,rs12808983,rs1704773,rs61000526,rs518294,rs7893840,rs601338,rs3001837,rs897628,rs6477900,rs11645146,rs2843402,rs10981768,rs838144,rs4648563,rs720130,rs7106104,rs10910099,rs7977765,rs11601860,rs8266,rs6555381,rs10759642,rs116326567,rs62025663,rs16832817,rs1555790,rs7276302,rs6668174,rs4310388,rs17449312,rs13982,rs463169,rs10467028,rs682239,rs12749591,rs4811174,rs2074641,rs4459999,rs2764840,rs7037201,rs4568670,rs12446094,rs4979092,rs2235936,rs603985,rs117507208,rs2426312,rs7024744,rs60031276,rs74884887,rs243327,rs281377,rs7916751,rs10861662,rs757562,rs4635612,rs1790946,rs10778502,rs12471105,rs2156580,rs600377,rs55828835,rs11715915,rs7197422,rs2838516,rs3749172,rs61462029,rs7499673,rs3018275,rs10157158,rs10800198,rs10883365,rs76327205,rs10786557,rs2876932,rs745367,rs117672576,rs6126229,rs9837520,rs4282845,rs10739344,rs842628,rs2142371,rs377299,rs6701238,rs12149160,rs7812015,rs741173,rs1865761,rs1861548,rs762421,rs56406825,rs11718165,rs56241528,rs4648390,rs62183989,rs17804470,rs1922432,rs1548963,rs743478,rs11213940,rs761375,rs113332062,rs17533699,rs7622302,rs75781067,rs10910105,rs11645404,rs71486995,rs503279,rs1922438,rs12424114,rs7864273,rs4648652,rs6675552,rs56411570,rs11190140,rs6770670,rs10759543,rs58331365,rs56355322,rs76493353,rs1788229,rs574087,rs4625,rs11709525,rs6765869,rs6670198,rs1332099,rs716611,rs13316695,rs16832811,rs7024761,rs1783521,rs11130213,rs504963,rs7937682,rs12713430,rs3811697,rs16832851,rs12694425,rs918738,rs463670,rs7911680,rs2843403,rs34942362,rs8102288,rs12803321,rs12824306,rs78331431,rs12746604,rs715421,rs13390252,rs79290777,rs2838521,rs16832883,rs3748816,rs12239719,rs7041125,rs577396,rs62184012,rs4077629,rs55706531,rs7184093,rs11700858,rs12924112,rs78551523,rs2953155,rs541198,rs10883372,rs743479,rs644273,rs12362593,rs10910098,rs11168249,rs9975418,rs14255,rs517124,rs457263,rs13013361,rs391907,rs466507,rs4380337,rs60687045,rs60169309,rs16832824,rs8126495,rs13374037,rs681343,rs7021694,rs4855884,rs12923756,rs60652743,rs10797437,rs2027383,rs72932400,rs7908704,rs455269,rs6466041,rs12239492,rs78733287,rs16832948,rs113374757,rs842647,rs438838,rs7197754,rs459276,rs12979278,rs13122573,rs7194978,rs11641715,rs6809216,rs4978539,rs10494352,rs243329,rs4648562,rs112706505,rs7046468,rs57170463,rs574835,rs34875178,rs602662,rs479777,rs12308186,rs10748781,rs7244202,rs35770096,rs57995211,rs1131095,rs11811458,rs79606963,rs6584283,rs4964494,rs77341632,rs3749171,rs11113124,rs10774625,rs491937,rs542907,rs16832894,rs3948706,rs887864,rs4245184,rs6779524,rs4581484,rs368502,rs3116494,rs4147359,rs4501659,rs2005557,rs6666788,rs6726126,rs2985855,rs4409764,rs11190134,rs10774624,rs1987628,rs58604210,rs60389769,rs58314580,rs56062031,rs33932899,rs12479056,rs12800491,rs111961191,rs111303124,rs33988101,rs8071757,rs7130440,rs507711,rs35732840,rs1548964,rs13381239,rs11648940,rs10431462,rs4919342,rs9520835,rs7917446,rs886594,rs79569409,rs12745115,rs16832826,rs61219424,rs12752515,rs11190135,rs41300092,rs654423,rs111320390,rs71486996,rs7776618,rs2426311,rs2638280,rs62189998,rs4464262,rs114923130,rs60733400,rs55729989,rs10481636,rs1688264,rs112500830,rs75243626,rs62189962,rs7309351,rs9878943,rs4534405,rs2230054,rs56280055,rs484013,rs3804032,rs10497872,rs679574,rs13140970,rs35404120,rs4648653,rs741174,rs587010,rs4634927,rs7462577,rs6584282,rs867435,rs10883373,rs3807719,rs34779243,rs12740091,rs58758353,rs10795791,rs618160,rs12363179,rs10157457,rs16832869,rs12694426,rs10883362,rs4133195,rs8056098,rs9827021,rs9929997,rs12801902,rs1530889,rs3807718,rs1784776,rs4648565,rs745368,rs10778506,rs7936592,rs11213985,rs4766578,rs413024,rs11231770,rs16832900,rs2850247,rs503905,rs3748819,rs10932745,rs633683,rs692854,rs10467029,rs10789843,rs7422358,rs10910111,rs2953153,rs4634725,rs16832949,rs58840032,rs457815,rs10981770,rs973579,rs313839,rs34363169,rs13085791,rs3849124,rs4445406,rs10797436,rs3087876,rs485186,rs12330269,rs867436,rs4964489,rs17449270,rs35403596,rs16832884,rs16832871,rs13136827,rs12730932,rs405696,rs4073285,rs647152,rs10778505,rs11213941,rs10494455,rs578022,rs2217076,rs35261698,rs7107378,rs399584,rs4648564,rs12758747,rs35816572,rs9804754,rs11213980,rs763361,rs74956457,rs112854952,rs4855883,rs1529642,rs7045908,rs7874261,rs79322864,rs11582439,rs8127691,rs7037818,rs428512,rs2638282,rs7791854,rs55753822,rs7046160,rs6696964,rs6879115,rs1465220,rs10759550,rs6924535,rs10861661,rs2107659,rs6013193,rs2396494,rs1790576,rs542275,rs114079421,rs59448800,rs10861669,rs12046118,rs2063021,rs4369055,rs17113227,rs741175,rs12447450,rs569970,rs6667564,rs3807715,rs10797439,rs3184504,rs418464,rs12978752,rs56052541,rs6584281,rs9950174,rs7027638,rs149597,rs9814873,rs516124,rs45620941,rs3815129,rs11603023,rs16832854,rs10739336,rs16832874,rs4648356,rs1615504,rs115783724,rs12225399,rs2975785,rs6766131,rs464221,rs16980682,rs34850017,rs6477901,rs1395338,rs59037769,rs10981766,rs74127658,rs1177209,rs55839314,rs679032,rs577044,rs583032,rs12929112,rs499425,rs1790974,rs463600,rs10502147,rs663763,rs1790931,rs1366481,rs4648658,rs1980421,rs4255403,rs34135604,rs111818479,rs10909839,rs61608953,rs1790575,rs4077631,rs465302,rs1077636,rs886593,rs564601,rs11687434,rs5019256,rs2131104,rs12352548,rs58936307,rs11645592,rs3823791,rs12694427,rs2123392,rs4074789,rs73014687,rs16958175,rs4936661,rs7623765,rs2843401,rs9812791,rs1984224,rs6096431,rs10494354,rs16832866,rs2975781,rs1784348,rs2155531,rs61410886,rs1788232,rs10157991,rs58420938,rs12321625,rs7121011,rs1548962,rs13129806,rs243318,rs61644847,rs9923455,rs4938784,rs79820859,rs2158525,rs9836291,rs11687200,rs112395017,rs1990031,rs613243,rs2278300,rs60179510,rs4938792,rs7936556,rs4622080,rs1133805,rs3890158,rs2116519,rs9936459,rs4983425,rs4613270,rs1880474,rs2764845,rs55687303,rs400599,rs2985857,rs1801143,rs17348095,rs11681201,rs3935401,rs12369214,rs3748818,rs72950252,rs35378544,rs10797438,rs11220665,rs10159083,rs590076,rs62183988,rs10910106,rs4317019,rs12421615,rs7033437,rs1126579,rs3782709,rs519763,rs34003681,rs4964186,rs1790961,rs12924259,rs452449,rs61618989,rs6723449,rs57835711,rs6478009,rs4360541,rs12803414,rs2258734,rs752758,rs3901386,rs73940754,rs2838519,rs461439,rs483598,rs9821311,rs63742564,rs632111,rs3804031,rs17683107,rs16832892,rs75003425,rs458814,rs1579808,rs9981704,rs1003603,rs7459989,rs10883366,rs10817288,rs464777,rs10910108,rs243324,rs10905713,rs676388,rs71486999,rs2868894,rs7793770,rs10883370,rs77988295,rs2043080,rs493865,rs6997,rs1559392,rs2764841,rs4648659,rs727088,rs41270861,rs7977247,rs9514830,rs571462,rs6446272,rs492602,rs17207042,rs4979088,rs13151961,rs10490574,rs10749984,rs16832813,rs7239671,rs111496174,rs61299084,rs11216934,rs16832902,rs1790932,rs12412095,rs10778508,rs602534,rs243317,rs10910107,rs494560,rs2123393,rs2434744,rs3748817,rs516316,rs3197999,rs2764848,rs2838520,rs73073085,rs4674259,rs4255402,rs2074645,rs10494350,rs55962831,rs4129134,rs58222239,rs10494353,rs114131091,rs10883361,rs1111186,rs78506337,rs10789844,rs4469725,rs6744322,rs9823546,rs943617,rs7875614,rs4352916,rs474901,rs11246286,rs535780,rs762423,rs1800668,rs6436028,rs28532547,rs413291,rs485073,rs1922433,rs67307131,rs720861,rs459271,rs7085798,rs2510066,rs10157990,rs12421124,rs4422947,rs461851,rs1793651,rs17844697,rs6689711,rs459642,rs62052404,rs715147,rs2975782,rs41290504,rs11719996,rs74127622,rs838147,rs6971637,rs1650643,rs7282490,rs9822268,rs2301365,rs4964187,rs11231757,rs55857747,rs73600442,rs8064154,rs16832820,rs11922013,rs4979242,rs2843404,rs415595,rs612448,rs4936682,rs16832908,rs35005971,rs55816010,rs2525051,rs456999,rs1789358,rs35026134,rs79175210,rs633372,rs10981769,rs56291729,rs10891280,rs3732179,rs838133,rs414358,rs12799304,rs11680768,rs4585997,rs11601674,rs57777456,rs3844576,rs60520190,rs6664969,rs1646019,rs12808353,rs7187741,rs60111388,rs4780355,rs3811699,rs515222,rs1790947,rs4278312,rs568038,rs72960520,rs10883371,rs1133806,rs35918836,rs567859,rs16832887,rs12136704,rs6737563,rs111577975,rs479552,rs12740949,rs35051965,rs1793652,rs28690427,rs1465219,rs16832809,rs9651957,rs61341825,rs374886,rs11676275,rs2107660,rs7991965,rs10640,rs2286973,rs34236350,rs6738953,rs59840298,rs62184013,rs1790964,rs1199047,rs74963273,rs10748783,rs62465025,rs11682163,rs34007496,rs2975787,rs11585048,rs10981771,rs9633775,rs61998239,rs33977706,rs1571264,rs3099844,rs57789256,rs7964605,rs1037013,rs1788103,rs4129133,rs57270150,rs16838128,rs490897,rs10494351,rs80312901,rs74124945,rs12422071,rs9970196,rs11640138,rs228831,rs427248,rs460345,rs3763667,rs12599600,rs402072,rs2182809,rs60309040,rs13375751,rs4935790,rs4456788,rs948788,rs59340690,rs887314,rs113563654,rs2070551,rs62637734,rs2260976,rs2070552,rs7872241,rs4936678,rs762422,rs12366001,rs57007882,rs34872203,rs62023594,rs1060962,rs694739,rs516246,rs11672900,rs462014,rs59698426,rs4674257,rs78969943,rs4648657,rs663743,rs79861094,rs510372,rs414584,rs9935174,rs243325,rs60958200,rs34762726,rs4319356,rs35141157,rs465392,rs16832872,rs9882740,rs4979239,rs4979240,rs4073286,rs75715534,rs11706370,rs7959062,rs7191538,rs1985372,rs2960548,rs12745381,rs12978750,rs62183992,rs4855881,rs58874147,rs3116497,rs948124,rs12730813,rs9818590,rs1969945,rs3828154,rs7808611,rs10746063,rs11113120,rs55981028,rs55731460,rs2975788,rs1811458,rs1784775,rs7040447,rs7025917,rs12743391,rs4672870,rs465476,rs4534404,rs281379,rs1632175,rs2286974,rs3849127,rs7194305,rs12616709,rs74124933,rs4600063,rs62064498,rs462105,rs57474688,rs10494355,rs80054410,rs10905718,rs11113118,rs7872242,rs9979841,rs1790963,rs4346064,rs10752747,rs10883367,rs11994455,rs547057,rs1045453,rs2131109,rs10797435,rs228830,rs4979241,rs8043625,rs8179522,rs12430930,rs4129132,rs4809843,rs12420804,rs4433659,rs75135629,rs4474277,rs12444882,rs41266213,rs11074961,rs10981317,rs6424092,rs10981767,rs35978445,rs653178,rs12735793,rs4523531,rs7037702,rs56122953,rs79823281,rs8134436,rs986880,rs552387,rs16832897,rs2985859,rs60882053,rs12760526,rs4674258,rs1790604,rs4133207,rs2838517,rs6126230,rs6436026,rs34780562,rs7128156,rs2396495,rs17857342,rs6126228,rs11692411,rs7038037,rs2074642,rs646153,rs2244571,rs60261157,rs842630,rs1922435,rs10797440,rs507766,rs16832823,rs490199,rs12076837,rs3116496,rs9859556,rs11486042,rs11190141,rs10739343,rs7031690,rs12446881,rs9853683,rs79053144,rs17080528,rs112114322,rs1790588,rs34588335,rs112705999,rs6021231,rs55747162,rs6766581,rs6698817,rs11992603,rs10746064,rs111262000,rs34426582,rs10817316,rs425105,rs55961103,rs11113119,rs243330,rs6688180,rs10748782,rs2764842,rs4534403,rs17533727,rs76154718,rs13375836,rs56269923,rs2069778,rs1571265,rs2329020,rs9656109,rs36090551,rs11203203,rs876938,rs9858542,rs16832850,rs35866622</t>
  </si>
  <si>
    <t>CATG00000080218.1,ENSG00000143252.10,CATG00000007150.1,ENSG00000175646.3,CATG00000051532.1,ENSG00000173264.9,CATG00000106714.1,ENSG00000197445.2,ENSG00000182264.4,ENSG00000257545.1,ENSG00000229917.2,ENSG00000185347.13,ENSG00000263080.1,ENSG00000262703.1,ENSG00000272501.1,ENSG00000257582.1,CATG00000104369.1,ENSG00000142606.11,ENSG00000183644.9,ENSG00000178279.3,ENSG00000160185.9,ENSG00000226913.1,ENSG00000138688.11,ENSG00000175643.7,CATG00000026624.1,ENSG00000151502.6,CATG00000000594.1,ENSG00000162924.9,ENSG00000183715.9,ENSG00000145020.10,ENSG00000267520.2,ENSG00000007237.14,ENSG00000272449.1,ENSG00000261037.1,ENSG00000173457.6,CATG00000003831.1,CATG00000043927.1,ENSG00000206052.6,CATG00000060081.1,ENSG00000232698.1,ENSG00000119314.11,ENSG00000260880.2,CATG00000094049.1,CATG00000064602.1,ENSG00000188859.5,ENSG00000164061.4,CATG00000096154.1,ENSG00000105287.8,ENSG00000119411.10,ENSG00000158887.11,ENSG00000114861.14,CATG00000015555.1,ENSG00000019144.12,ENSG00000168071.17,ENSG00000038532.10,ENSG00000002330.9,ENSG00000104852.10,CATG00000039609.1,ENSG00000111252.6,ENSG00000145029.7,CATG00000051777.1,ENSG00000063176.11,CATG00000048657.1,ENSG00000179583.13,ENSG00000173153.9,CATG00000007388.1,ENSG00000151500.10,ENSG00000237024.1,CATG00000053593.1,ENSG00000105523.3,CATG00000007390.1,CATG00000106711.1,CATG00000007149.1,ENSG00000256940.1,ENSG00000187391.13,CATG00000104367.1,ENSG00000105479.11,ENSG00000173113.2,ENSG00000204381.7,CATG00000007588.1,ENSG00000204842.10,ENSG00000061273.13,ENSG00000232124.1,ENSG00000176920.10,ENSG00000060656.15,ENSG00000173402.7,ENSG00000109471.4,ENSG00000090372.10,CATG00000041280.1,CATG00000006983.1,ENSG00000106868.12,CATG00000064591.1,ENSG00000164062.8,ENSG00000238164.2,ENSG00000138160.4,ENSG00000177106.10,ENSG00000214015.3,ENSG00000173531.11,ENSG00000235908.1,ENSG00000182108.5,ENSG00000273341.1,CATG00000026622.1,CATG00000003833.1,CATG00000028705.1,CATG00000109507.1,ENSG00000172965.10,CATG00000043953.1,ENSG00000257341.1,ENSG00000257086.1,ENSG00000235477.2,CATG00000002582.1,CATG00000052138.1,ENSG00000262222.1,ENSG00000178257.2,ENSG00000224661.1,CATG00000013183.1,CATG00000006982.1,ENSG00000119919.9,ENSG00000105550.4,ENSG00000225513.1,ENSG00000105538.4,CATG00000092721.1,CATG00000104267.1,CATG00000046284.1,ENSG00000226718.1,ENSG00000149782.7,ENSG00000057657.10,ENSG00000180871.3,ENSG00000137713.11,CATG00000028702.1,ENSG00000067560.6,ENSG00000178562.13,ENSG00000111783.8,ENSG00000181027.6,ENSG00000170145.4,CATG00000023958.1,ENSG00000151360.5,ENSG00000188282.8,ENSG00000257595.2,CATG00000096867.1,ENSG00000157870.10,ENSG00000233276.2,ENSG00000111785.14,ENSG00000162302.8,CATG00000046650.1,CATG00000039607.1,ENSG00000145022.4,ENSG00000150637.4,ENSG00000232756.1,ENSG00000236935.1,CATG00000026619.1,ENSG00000215840.3,CATG00000005802.1,ENSG00000105483.12,ENSG00000101096.15,ENSG00000102524.7,ENSG00000138684.3,ENSG00000228414.2,CATG00000003830.1,ENSG00000215912.7,ENSG00000126432.9,ENSG00000178623.7,ENSG00000196628.9,ENSG00000151498.7,ENSG00000236493.1,ENSG00000176909.7,CATG00000028719.1,ENSG00000162927.9,ENSG00000185338.4,ENSG00000225331.1,ENSG00000188931.3</t>
  </si>
  <si>
    <t>22521342,21151127,23603763,22821403,19944697</t>
  </si>
  <si>
    <t>Primary sclerosing cholangitis,Sclerosing cholangitis and ulcerative colitis (combined)</t>
  </si>
  <si>
    <t>DOID:14330</t>
  </si>
  <si>
    <t>Parkinson s disease</t>
  </si>
  <si>
    <t>A synucleinopathy that has_material_basis_in degeneration of the central nervous system that often impairs motor skills, speech, and other functions.</t>
  </si>
  <si>
    <t>rs10815390,rs117600226,rs117686786,rs117673899,rs721669,rs72683111,rs28383408,rs78210154,rs113756034,rs997683,rs34294578,rs11833706,rs117534609,rs13170517,rs75554205,rs2737012,rs74579148,rs17247505,rs112236369,rs4889604,rs9269817,rs72683118,rs280355,rs117427615,rs117925144,rs16887525,rs117628250,rs6811179,rs355517,rs112464485,rs6067293,rs73395587,rs111464436,rs118063070,rs595027,rs117612531,rs2619359,rs10071764,rs4738293,rs9271049,rs115377566,rs28515630,rs9297923,rs9984579,rs117325185,rs2294167,rs117016828,rs749671,rs75916325,rs6981998,rs9269898,rs356204,rs17817711,rs9272318,rs854818,rs113834859,rs2319232,rs111470780,rs117906890,rs117269535,rs10039663,rs823099,rs11088976,rs572527,rs28383429,rs28378899,rs115873680,rs11191425,rs2129609,rs113349363,rs112055004,rs117977305,rs77279246,rs9271519,rs118191698,rs6992287,rs117817544,rs4409766,rs4263397,rs59919329,rs7745797,rs118049839,rs66531105,rs13272148,rs72681389,rs248704,rs13250725,rs112529870,rs115719435,rs8176741,rs77212406,rs117005396,rs11191438,rs242941,rs74638570,rs6468383,rs34596274,rs4698412,rs2390258,rs117409944,rs9271536,rs4487494,rs117025211,rs80062285,rs9270940,rs117106271,rs2156495,rs1372519,rs7854612,rs55924366,rs12931046,rs3775873,rs7188071,rs6823235,rs55979739,rs693762,rs117392678,rs6814195,rs865402,rs7436973,rs117367018,rs3735174,rs111541714,rs9270923,rs116367676,rs118125539,rs3824754,rs10063374,rs9902077,rs57493332,rs10888837,rs11773987,rs151361,rs117126775,rs8045558,rs6851219,rs2116658,rs112722721,rs113981417,rs117176996,rs113045513,rs9269876,rs114235554,rs57497036,rs11995261,rs117845644,rs115209500,rs7902804,rs9348752,rs118078915,rs12650632,rs17574604,rs112155389,rs114024782,rs749767,rs114353220,rs12570528,rs13183209,rs1046778,rs6501250,rs116938603,rs1051823,rs10975512,rs1810734,rs4403048,rs189596,rs36076725,rs7465511,rs10017445,rs9270917,rs117416084,rs116983424,rs4925133,rs10482645,rs4088094,rs16856194,rs6012753,rs114313131,rs547624,rs9271013,rs73727913,rs114661314,rs72683120,rs36069544,rs117477859,rs1566705,rs74817481,rs1052587,rs588669,rs642223,rs9999572,rs13059340,rs79455070,rs113578183,rs7227660,rs117679798,rs199530,rs355485,rs17837498,rs76643719,rs117763129,rs76801030,rs355483,rs13353957,rs116378642,rs114593277,rs2583976,rs115904597,rs10871454,rs6482992,rs13155698,rs28455809,rs62495883,rs116944430,rs116837325,rs112113725,rs12445568,rs58978163,rs9907287,rs9270947,rs117651820,rs79939898,rs114284894,rs2619350,rs9270008,rs118108173,rs1001499,rs1531798,rs4917994,rs2619363,rs4148087,rs1692814,rs116843930,rs112997206,rs4237164,rs1245664,rs12550142,rs113888335,rs117286628,rs117615845,rs34638846,rs113451678,rs8139,rs9271168,rs113484779,rs6480443,rs2367957,rs854059,rs11786671,rs72844134,rs2737000,rs56146644,rs117086929,rs1008135,rs12304313,rs877129,rs7698793,rs10066267,rs116849479,rs2725832,rs9790535,rs8067044,rs74830355,rs72837952,rs112208663,rs116173188,rs112471558,rs10784338,rs2955381,rs9270051,rs10074078,rs10883824,rs9270978,rs8070128,rs850096,rs72681379,rs9821577,rs72844167,rs9929088,rs117604544,rs7002218,rs12924048,rs17016274,rs9272492,rs1441913,rs28383373,rs9271205,rs115278174,rs1907634,rs6857844,rs13000079,rs111343881,rs4530904,rs1051764,rs11805405,rs928414,rs117178840,rs8066560,rs9271080,rs74590132,rs9272485,rs6812193,rs4412123,rs10901252,rs12683567,rs72628337,rs116386160,rs72641153,rs9270941,rs2296713,rs10878226,rs7301266,rs151354,rs2869866,rs117516366,rs4859656,rs708727,rs11927250,rs1378239,rs9270111,rs72750964,rs117591361,rs2869864,rs6544597,rs114700763,rs7669626,rs9271641,rs116822900,rs17180628,rs3015861,rs7386983,rs62075587,rs72683116,rs823157,rs12645693,rs117205063,rs9271053,rs118028663,rs823115,rs111604810,rs627898,rs114971637,rs10477207,rs112804350,rs11649885,rs9271069,rs113150512,rs2869863,rs116757168,rs117186975,rs117712444,rs854767,rs117368197,rs72799341,rs59304093,rs3761648,rs2736996,rs11718905,rs117736659,rs9271176,rs12068370,rs117690118,rs12946746,rs13270090,rs660895,rs114350506,rs117737033,rs723877,rs9912096,rs9271149,rs3775467,rs55686102,rs35435439,rs2852385,rs115405037,rs199528,rs73275694,rs8176693,rs112857243,rs9933843,rs117500486,rs28662837,rs117190688,rs11191555,rs11191459,rs116939216,rs2061804,rs117852576,rs12211984,rs12546802,rs116990060,rs12943500,rs6552097,rs111854089,rs1590558,rs9324923,rs4859657,rs9270881,rs990086,rs117344299,rs356225,rs28383312,rs11175024,rs17478897,rs1736086,rs117412794,rs12643722,rs71314288,rs111871877,rs823073,rs9272417,rs117367552,rs11199029,rs117871111,rs117713418,rs16856135,rs1052299,rs2324799,rs9270226,rs12510741,rs9269622,rs9271775,rs11724635,rs10883832,rs11710916,rs7528869,rs3740393,rs1840392,rs12924903,rs57096893,rs113677423,rs9269915,rs17519573,rs115332674,rs2725831,rs117804542,rs9271148,rs9271542,rs117579985,rs7461904,rs9270964,rs72681351,rs117266776,rs11097313,rs4690205,rs10008964,rs116620072,rs7236521,rs117704389,rs11150599,rs9270977,rs35419939,rs6935691,rs117985498,rs2729762,rs62297062,rs117557332,rs62303272,rs823141,rs7184597,rs116858039,rs12373123,rs118189011,rs4925130,rs568124,rs3822086,rs850083,rs10075722,rs112443892,rs114241655,rs17245688,rs2278580,rs112055084,rs2056991,rs117656334,rs7973688,rs28366201,rs6823078,rs7007855,rs9271639,rs28383359,rs943036,rs9502560,rs2904221,rs3795649,rs6462167,rs62405633,rs118142813,rs2619348,rs9270879,rs653423,rs117607588,rs112413438,rs3213569,rs118120078,rs9272328,rs117394456,rs1772148,rs1876538,rs9270974,rs7017226,rs117568618,rs3756059,rs3848364,rs28383402,rs9271637,rs117200923,rs7896290,rs79836270,rs16938514,rs9271007,rs3772063,rs117205615,rs28383378,rs9271422,rs8046545,rs7716571,rs17884001,rs116877219,rs16892276,rs115546388,rs74324737,rs114193205,rs7207821,rs2737008,rs1454898,rs117551287,rs36192217,rs7209003,rs10445338,rs114860868,rs115566918,rs12417621,rs9271629,rs112082260,rs7520966,rs76398672,rs11855646,rs16892287,rs116972517,rs12448161,rs1887278,rs9272362,rs112762698,rs115684078,rs12475178,rs62075567,rs72681388,rs116966991,rs3796491,rs4810999,rs117792864,rs6854043,rs6844968,rs117637690,rs7842148,rs11206294,rs9913277,rs1441904,rs7282201,rs117709506,rs4717687,rs3824755,rs35161455,rs2404341,rs11746980,rs6992944,rs9270489,rs11664920,rs13175750,rs117053920,rs13279589,rs4148092,rs2292056,rs117865418,rs4148102,rs9271100,rs2602464,rs117361660,rs854062,rs9270158,rs34006051,rs117717394,rs56048621,rs7462883,rs77305462,rs3775866,rs10963852,rs6114406,rs34977583,rs9270035,rs78998993,rs4395803,rs4746061,rs10097165,rs12644119,rs2737015,rs3816145,rs3769945,rs13143984,rs2955366,rs9269766,rs9271155,rs113807525,rs115733945,rs2303222,rs11191560,rs12220743,rs114232364,rs118118850,rs4925120,rs115399849,rs9271062,rs4532960,rs72659403,rs113934033,rs2158257,rs117234391,rs117235142,rs10112123,rs9271116,rs6070697,rs17238125,rs11199037,rs7710978,rs1876534,rs1946959,rs7307973,rs4148664,rs12219901,rs117615351,rs12216891,rs2008786,rs72773906,rs732172,rs1579727,rs823098,rs7211247,rs116904735,rs823137,rs113798705,rs7798532,rs117816162,rs116670730,rs117647792,rs9271153,rs2027696,rs66767358,rs117989981,rs117241896,rs116008969,rs1218586,rs10506096,rs11985411,rs117810518,rs115326171,rs78209347,rs10035893,rs2271403,rs9272980,rs7816629,rs270581,rs11731377,rs118000376,rs9273036,rs6985427,rs11943804,rs9270915,rs7185007,rs79240429,rs1047586,rs10999428,rs661330,rs114774311,rs74461106,rs28383428,rs35871312,rs113229010,rs3900804,rs12927169,rs115823757,rs1110322,rs73178998,rs117088971,rs72849276,rs112249029,rs9564244,rs9771560,rs1613883,rs11175658,rs10482604,rs58036377,rs73356231,rs115694716,rs113917576,rs9393790,rs72681381,rs2098053,rs9271105,rs7946707,rs12078104,rs9272407,rs3027247,rs3816185,rs9270999,rs11735063,rs11946612,rs113589236,rs117788456,rs79780963,rs750548,rs10461146,rs10852153,rs78870540,rs9270922,rs1840391,rs117885460,rs62401067,rs72845727,rs74371950,rs1008136,rs112532723,rs199525,rs6070692,rs12637471,rs117081795,rs6875907,rs7196726,rs6758099,rs10174617,rs113164110,rs7684846,rs75225070,rs11972067,rs10515246,rs9270225,rs74818935,rs1590557,rs9271525,rs648526,rs2807982,rs117878895,rs117764734,rs113566631,rs118083668,rs9270927,rs117973899,rs118042866,rs61595008,rs77989565,rs117654219,rs3015860,rs78995218,rs116996936,rs114404525,rs9271060,rs4584886,rs117528810,rs4866783,rs10029038,rs6902268,rs203417,rs1866996,rs112768062,rs9468,rs9269905,rs117716464,rs117701706,rs113933084,rs355509,rs12640573,rs3735173,rs117535293,rs9656828,rs4660731,rs920390,rs6995914,rs7164298,rs118155624,rs28689064,rs8050588,rs10946904,rs114459930,rs112638707,rs10513789,rs4147157,rs117665994,rs7130051,rs7678921,rs920391,rs41414649,rs1372518,rs17817675,rs708726,rs6552096,rs117996326,rs10433955,rs2279183,rs9270326,rs648095,rs2632454,rs4889603,rs113951677,rs117250657,rs117234264,rs10456351,rs34068533,rs117795902,rs113022490,rs10917867,rs10196492,rs72683128,rs9271005,rs117429713,rs76874739,rs117418507,rs113045145,rs1525583,rs10512865,rs117043354,rs117870305,rs3848360,rs75906596,rs7300695,rs116172004,rs13155699,rs117525793,rs2619358,rs7173137,rs1053105,rs112053914,rs572571,rs116804473,rs116553240,rs9324914,rs9271421,rs10043423,rs111739681,rs117087521,rs117931315,rs4368210,rs118034160,rs10012132,rs10199969,rs34896809,rs116946324,rs11864839,rs356224,rs7641582,rs117639556,rs28412513,rs73123607,rs117029203,rs117084135,rs116094392,rs112866655,rs393152,rs4859650,rs725680,rs117429504,rs644013,rs56309584,rs10024215,rs118080627,rs117353463,rs112063507,rs4328911,rs116277398,rs11646653,rs4351067,rs12090620,rs823156,rs12331969,rs35016840,rs7460650,rs4770705,rs9270914,rs9270979,rs17458780,rs11191548,rs4365348,rs2666771,rs117177624,rs2638262,rs3857053,rs114153399,rs2619347,rs115417906,rs6857668,rs117521858,rs28383372,rs823116,rs72683119,rs2873929,rs4541570,rs10098356,rs118156829,rs9271165,rs117639060,rs34195497,rs4287819,rs17425752,rs2955380,rs990085,rs60982560,rs17234965,rs62392871,rs2330619,rs8076031,rs57367026,rs2319233,rs1487383,rs118106128,rs10065770,rs4148095,rs115286869,rs4449545,rs9271081,rs281357,rs9319588,rs114742549,rs6717616,rs2602470,rs55744018,rs535658,rs115163973,rs115974809,rs116032492,rs111941374,rs72683117,rs35169250,rs117358031,rs12644354,rs113417311,rs78644582,rs116937503,rs3015858,rs2894181,rs12941039,rs111663326,rs112806969,rs116143544,rs2583975,rs2270968,rs79094559,rs117758323,rs117846285,rs1510844,rs686996,rs118006368,rs535651,rs9270054,rs116882248,rs2638269,rs10092692,rs16832082,rs8176749,rs648441,rs7899496,rs1532984,rs1293328,rs7294619,rs11191466,rs355484,rs117275691,rs117295299,rs1106999,rs7821195,rs115869416,rs117790690,rs4306982,rs3924481,rs6451772,rs2532233,rs117609501,rs34535077,rs3816179,rs112319241,rs116293826,rs117487942,rs737147,rs17673170,rs9273031,rs10786727,rs28903073,rs9271469,rs16845233,rs117842176,rs3812080,rs13358709,rs117887343,rs11078097,rs9271010,rs7017716,rs117488761,rs355486,rs116984773,rs6936388,rs113686032,rs62345780,rs1603589,rs2619353,rs114832127,rs118192050,rs112175921,rs114144298,rs8180478,rs79211795,rs12564647,rs116652002,rs4859923,rs355511,rs7109645,rs1442148,rs9271096,rs9272349,rs117065812,rs17165041,rs994793,rs111532956,rs11191447,rs6502124,rs12823555,rs9269778,rs12703061,rs111261023,rs73731427,rs4889525,rs11943501,rs7459877,rs4237163,rs10086580,rs117665459,rs7219324,rs4530661,rs35727025,rs278902,rs9271631,rs12217501,rs10022284,rs629478,rs11215675,rs9571376,rs2737009,rs117757293,rs9790554,rs115477903,rs4810998,rs117816723,rs56275416,rs241041,rs1941184,rs823142,rs117540796,rs117414052,rs34637584,rs1876537,rs117687766,rs117915297,rs75187429,rs3733250,rs77512282,rs117808236,rs9844862,rs12651368,rs16961328,rs10042945,rs12079726,rs4738296,rs117001136,rs11191535,rs12716979,rs117629818,rs13257414,rs9968411,rs116950219,rs73021449,rs6489780,rs9270948,rs113277162,rs7545435,rs116296008,rs1064701,rs1549299,rs11975886,rs115161103,rs78994203,rs4959108,rs9270904,rs8079321,rs117960011,rs117934638,rs2583969,rs10436881,rs9271636,rs72773912,rs116870912,rs118000009,rs1916932,rs7230871,rs2725827,rs10440481,rs943035,rs17817381,rs9271108,rs2960999,rs615926,rs1454897,rs112675363,rs11657497,rs10079160,rs116979693,rs117658398,rs9271006,rs11206295,rs9893690,rs28448476,rs118122473,rs76620940,rs1065043,rs13049236,rs9271416,rs9271628,rs77602510,rs12943202,rs10023166,rs17839568,rs113873425,rs1283798,rs117033351,rs854769,rs111432098,rs1530297,rs893733,rs10493175,rs117661326,rs6449168,rs17599629,rs2736995,rs854766,rs113583500,rs75367148,rs9899355,rs73395560,rs4961193,rs4482334,rs115602633,rs74392424,rs9324922,rs9877655,rs11607001,rs10738942,rs115084676,rs61554753,rs117948092,rs59864739,rs3733349,rs2290402,rs9878775,rs1045722,rs113623315,rs2615226,rs62032884,rs9893934,rs9999095,rs117864661,rs112059634,rs10516852,rs12692768,rs117937465,rs61443681,rs9270099,rs1368236,rs114727794,rs2647264,rs9271211,rs10074282,rs71537958,rs117031805,rs117992557,rs117416018,rs943822,rs199529,rs117396387,rs10952250,rs823075,rs117153569,rs2970661,rs116843551,rs17173702,rs9271774,rs117885938,rs72681373,rs823074,rs7219472,rs113075206,rs112232199,rs7958833,rs6849069,rs3779806,rs28754413,rs7672620,rs2394643,rs117191664,rs7098825,rs9270963,rs17426593,rs463890,rs1353626,rs113904970,rs12409639,rs6125829,rs111599589,rs117371605,rs117128373,rs7665023,rs113498585,rs112919586,rs117660257,rs13142587,rs55877773,rs9271082,rs6737859,rs117411259,rs248707,rs355466,rs3796621,rs2270969,rs7694850,rs2420637,rs117389251,rs11764936,rs3755958,rs117248707,rs74714220,rs2619364,rs236729,rs10822992,rs57267227,rs7301226,rs12726330,rs117671932,rs16938515,rs727305,rs2842182,rs704215,rs1692813,rs10282458,rs61751174,rs4148665,rs117565824,rs113224665,rs116114495,rs9270928,rs114915632,rs1472117,rs16940799,rs118163697,rs12221064,rs2839398,rs117200899,rs116879851,rs17016071,rs10745429,rs732173,rs117686025,rs116894817,rs11647284,rs112572874,rs6757825,rs61751254,rs115646726,rs670877,rs10024560,rs9270921,rs9269823,rs1876540,rs11191568,rs7647374,rs115851225,rs112578072,rs4525537,rs537672,rs113977649,rs8059634,rs73099809,rs16961333,rs4774915,rs10461844,rs117808940,rs77004290,rs113029914,rs117672676,rs113980017,rs11623166,rs10509759,rs72844190,rs12640925,rs117896144,rs3803453,rs116864963,rs111730743,rs2753120,rs2986544,rs9957742,rs270580,rs2736999,rs12930545,rs7033258,rs4746064,rs114773114,rs9270043,rs1450521,rs118141143,rs117859764,rs116884580,rs6581593,rs10101717,rs4554381,rs12219304,rs7098960,rs117191567,rs8076588,rs1047207,rs2292057,rs823108,rs10247016,rs116573973,rs111413387,rs9272995,rs13307276,rs9984736,rs7671297,rs78135308,rs3736089,rs2374442,rs13273338,rs12651582,rs75689709,rs62056790,rs28383453,rs116248974,rs113451008,rs2740592,rs2304656,rs10029076,rs117244974,rs9271122,rs4925123,rs112960846,rs13251006,rs11733713,rs2955367,rs16940668,rs10100639,rs2404342,rs113779262,rs117114518,rs117400315,rs270578,rs2374444,rs116813230,rs950966,rs199533,rs9271076,rs9694950,rs114054439,rs116457146,rs1441909,rs11711695,rs7667512,rs9270258,rs823070,rs117049239,rs1494645,rs1010670,rs9271434,rs117039998,rs9271110,rs11191416,rs1102559,rs112254607,rs111944465,rs35828300,rs12597511,rs116129898,rs10459142,rs9271117,rs1442147,rs117859952,rs4859924,rs2381221,rs12571568,rs28383361,rs60056520,rs878887,rs79083083,rs67077657,rs117452327,rs12950562,rs112399210,rs11248051,rs116861394,rs7503199,rs11992656,rs2638224,rs9271474,rs11642334,rs115624625,rs839997,rs6757197,rs7921574,rs11823625,rs34888032,rs151356,rs17115100,rs9269844,rs9270902,rs11741772,rs4640231,rs2119730,rs78990634,rs922838,rs118002487,rs7171073,rs117415781,rs17308336,rs1458202,rs9269874,rs117251220,rs17173617,rs115150574,rs73170185,rs2373751,rs11191593,rs9645772,rs112803300,rs117526238,rs112480946,rs3740387,rs11730111,rs9270949,rs9271466,rs117094562,rs112702563,rs117646503,rs11939318,rs850085,rs112069330,rs10975516,rs117648158,rs6724265,rs6836085,rs9271635,rs117629322,rs9270909,rs1566157,rs72639718,rs10088130,rs77599748,rs736634,rs1502762,rs117148870,rs117067833,rs1692812,rs7692528,rs3775127,rs11783512,rs79995149,rs6828316,rs28641514,rs66884109,rs117386905,rs4148085,rs2006695,rs117604802,rs9270091,rs7660845,rs17455826,rs28383186,rs990088,rs4348115,rs117529677,rs12253527,rs3813093,rs9923231,rs6818319,rs78797033,rs9270971,rs35708694,rs117551120,rs28791803,rs13151765,rs62392872,rs2645425,rs118073567,rs116966623,rs12448321,rs34624872,rs111923656,rs4346218,rs2955354,rs9271151,rs9942247,rs9974294,rs112742427,rs1377586,rs2737014,rs116971499,rs13361442,rs5004022,rs2305884,rs872422,rs13361140,rs7212167,rs7734622,rs11649040,rs9271051,rs9269859,rs2583974,rs9273007,rs4105202,rs3015859,rs118039521,rs1491942,rs57326588,rs116196531,rs17236158,rs117935103,rs11856411,rs72635516,rs823097,rs117860798,rs11179263,rs116947401,rs11856210,rs118126156,rs1826315,rs8086813,rs11891403,rs823072,rs77740305,rs9271068,rs117601825,rs12643334,rs12150369,rs12443627,rs115420444,rs4395498,rs72681375,rs9270018,rs2853103,rs34489187,rs114539622,rs348866,rs12185475,rs9848209,rs117261502,rs117177427,rs2129607,rs117275282,rs113481523,rs943405,rs11933305,rs9927295,rs4812048,rs118120132,rs9270180,rs1564282,rs914647,rs117061070,rs630255,rs7072776,rs2281999,rs117006757,rs117140666,rs9271461,rs117369310,rs7138546,rs7007055,rs7173477,rs483508,rs10849786,rs112640097,rs72681372,rs1853751,rs2159234,rs117844046,rs9269634,rs12640554,rs1749961,rs9272337,rs4859651,rs1734859,rs1922710,rs115420917,rs9328760,rs708729,rs850094,rs248703,rs2394352,rs9270882,rs117665483,rs10042903,rs1583944,rs2122527,rs9272990,rs12209886,rs11191514,rs111823233,rs6916555,rs2304657,rs116698347,rs113824321,rs73488193,rs17632290,rs11736213,rs11646942,rs955080,rs117024929,rs2583988,rs72681390,rs117641919,rs10044479,rs4738291,rs9270950,rs7903752,rs117949349,rs9272353,rs35833914,rs112412042,rs704217,rs35525740,rs111662020,rs2862912,rs115080362,rs7610985,rs7680557,rs2867011,rs7839601,rs13263216,rs9270366,rs117629712,rs7678264,rs13260345,rs113353196,rs12042663,rs11244079,rs10937108,rs117290828,rs1317230,rs34328493,rs114509360,rs117043708,rs6714046,rs56752411,rs7185232,rs118131062,rs1135451,rs9858038,rs4925115,rs2583984,rs12679589,rs114973966,rs1377470,rs10835981,rs10159731,rs7219320,rs969679,rs1352909,rs117988073,rs73019308,rs9272444,rs61691463,rs113785384,rs62075585,rs4690221,rs79149174,rs10997538,rs8635,rs113613291,rs117537911,rs117202783,rs955411,rs532965,rs6690858,rs2955378,rs117398342,rs10878246,rs6997580,rs117163782,rs116054316,rs10010118,rs9994159,rs11564115,rs9270088,rs118086963,rs1775154,rs12766205,rs117391720,rs72508433,rs6845595,rs116023941,rs117764629,rs76956777,rs4889606,rs6471309,rs6896417,rs2292772,rs117384333,rs7180558,rs7223696,rs116850408,rs117661598,rs4859438,rs62072049,rs55728587,rs16961331,rs117217759,rs118041124,rs62056851,rs12949525,rs1032151,rs117586278,rs9269899,rs10107612,rs116965894,rs13282604,rs10014470,rs7306083,rs113197275,rs9657012,rs113939416,rs117533497,rs967305,rs7679659,rs112575025,rs113451294,rs7933385,rs9270237,rs56122780,rs115668541,rs9272420,rs58726213,rs112906665,rs113558395,rs13122345,rs2619352,rs112146499,rs114344219,rs1432640,rs9271011,rs2319416,rs17400685,rs117312607,rs11944132,rs12647394,rs7665857,rs117508023,rs112296425,rs900246,rs4286817,rs2602472,rs11750400,rs10041074,rs78431982,rs116876224,rs4953665,rs4690204,rs28461430,rs889548,rs2996630,rs115686827,rs118127993,rs118120912,rs117911473,rs355518,rs9269909,rs12678720,rs7912578,rs9271121,rs117311101,rs4635786,rs16938508,rs114828170,rs117854471,rs117793672,rs117994309,rs9645781,rs117202541,rs4148100,rs7213495,rs116451921,rs2381302,rs11716229,rs10963676,rs9270041,rs10999474,rs13177711,rs28435557,rs10883817,rs7711697,rs62290595,rs117873363,rs11203190,rs117262743,rs2760995,rs1450523,rs56067566,rs13255755,rs111892599,rs9273103,rs59204596,rs823071,rs116629151,rs11931532,rs2236513,rs28370600,rs113161176,rs2165008,rs67460515,rs34771618,rs1293322,rs1904621,rs11175645,rs17783233,rs2278579,rs9271643,rs4738294,rs114074434,rs116253018,rs2723269,rs117343696,rs704209,rs10823490,rs11620215,rs117966353,rs355510,rs75179112,rs823096,rs112593050,rs117475615,rs115686271,rs7849201,rs112560719,rs535586,rs2254659,rs113809346,rs1110274,rs117652673,rs6493886,rs7462924,rs355465,rs4690196,rs9271074,rs9478536,rs4492001,rs74636204,rs7460342,rs6882139,rs7197717,rs190255,rs12643475,rs9899634,rs117415454,rs7960336,rs113138877,rs168552,rs823112,rs35885458,rs116933966,rs9270913,rs41305070,rs727304,rs34034456,rs28653088,rs9269825,rs28396343,rs28383200,rs587495,rs111627042,rs117862723,rs9270992,rs9271107,rs28689993,rs10999509,rs2380922,rs117121132,rs270572,rs117063319,rs112541247,rs7667447,rs13340827,rs11078398,rs117167232,rs113182435,rs4747079,rs117533833,rs3188543,rs2955360,rs560530,rs2034004,rs2319417,rs62560459,rs28383397,rs113205727,rs117953839,rs632376,rs17763086,rs7561263,rs10786719,rs112893245,rs9269626,rs4746673,rs76625216,rs116223147,rs117297395,rs117115917,rs9975740,rs3756063,rs13227860,rs115940887,rs28383382,rs11765644,rs17107047,rs117949710,rs117701188,rs116917944,rs117248184,rs116691706,rs3767636,rs34977123,rs17651549,rs115253870,rs4953660,rs3010039,rs2708437,rs11725269,rs115014403,rs34705003,rs9269836,rs2852392,rs7665431,rs9270404,rs7839328,rs28468978,rs116508225,rs57899453,rs7350928,rs199526,rs9270498,rs116916717,rs9925964,rs72681354,rs28624101,rs1904633,rs117336833,rs117358084,rs2615227,rs2602469,rs854069,rs854765,rs114624696,rs6507862,rs117273634,rs1016102,rs117741499,rs6835987,rs12453837,rs78474935,rs9979294,rs9271544,rs7671407,rs9271146,rs1511820,rs72683122,rs114979973,rs4884339,rs116697301,rs4148099,rs61106663,rs1736084,rs116847816,rs28383439,rs59031967,rs2737002,rs8062719,rs9269773,rs117706479,rs614348,rs925454,rs9272742,rs112003311,rs28679752,rs1876539,rs7681644,rs8034744,rs111838566,rs115032920,rs113710451,rs10458729,rs35451946,rs10939630,rs116992865,rs3761650,rs9271083,rs116102660,rs11654538,rs117400253,rs59599863,rs78620881,rs117886700,rs2278581,rs115915966,rs12676812,rs7909303,rs11732965,rs6858193,rs118070701,rs111382253,rs3784848,rs2281216,rs12219346,rs13117786,rs118053481,rs16892289,rs9271009,rs11191454,rs113717816,rs56314408,rs7657257,rs112328245,rs117981579,rs118084798,rs2128171,rs2729769,rs8037956,rs1491932,rs9270050,rs117360635,rs78398104,rs9931989,rs116951083,rs73356234,rs112413989,rs7681440,rs1874633,rs922771,rs117312843,rs68176300,rs58804635,rs117287861,rs118172428,rs9270937,rs3751855,rs75688867,rs111765571,rs3735170,rs1056789,rs10851612,rs617578,rs11781016,rs823143,rs116432881,rs10518871,rs10786721,rs28724162,rs17839696,rs115939196,rs28383377,rs74981472,rs116973143,rs11078409,rs116935121,rs117262669,rs4698413,rs117607912,rs508500,rs57928386,rs6519443,rs113734026,rs112980803,rs1926034,rs4490816,rs35971290,rs2619362,rs10748839,rs823114,rs116862736,rs10937107,rs9270912,rs9271156,rs117901633,rs2241884,rs111807073,rs12651949,rs12420267,rs270582,rs9272973,rs10027981,rs482044,rs8176747,rs625643,rs10883796,rs897984,rs62641967,rs6823254,rs12613026,rs114905788,rs117976444,rs76650283,rs115741842,rs10060446,rs2955382,rs1929992,rs11870660,rs7080373,rs355460,rs4859276,rs4148091,rs151355,rs113996162,rs111896154,rs9272486,rs75420341,rs712265,rs11992955,rs10999502,rs6954,rs12603646,rs12651271,rs116858919,rs809027,rs920624,rs829066,rs12948749,rs12541793,rs72681374,rs10936227,rs6451774,rs1448551,rs1657927,rs78166434,rs16930313,rs2231955,rs117326304,rs117813982,rs11082861,rs4690229,rs118173464,rs12451713,rs9938550,rs2870236,rs2056842,rs28608939,rs117541532,rs114812993,rs17237727,rs77737965,rs9270406,rs111901156,rs4856703,rs9270019,rs61851905,rs13123108,rs16892263,rs2583973,rs1377471,rs665723,rs28635164,rs9272347,rs111245553,rs7184567,rs117504376,rs111608017,rs12185233,rs12062274,rs1811443,rs9971029,rs16952889,rs9269661,rs7735987,rs117149447,rs112795139,rs4435745,rs13256765,rs62297063,rs6813980,rs13279850,rs67325097,rs117096664,rs8181524,rs267738,rs854813,rs118105515,rs11945223,rs13262672,rs115964505,rs117598837,rs6441374,rs113737218,rs9272422,rs116926649,rs117230199,rs117850622,rs28379393,rs118155641,rs1047575,rs4925126,rs3767637,rs61032876,rs9936329,rs13154781,rs10513790,rs111320260,rs117864179,rs355489,rs116954356,rs112647192,rs2003,rs9980281,rs117097410,rs116344849,rs12443808,rs17401901,rs112556620,rs280360,rs7076388,rs2173080,rs530461,rs3757425,rs117976787,rs117521831,rs850095,rs118179451,rs118131053,rs111232699,rs1458201,rs7581427,rs9271119,rs6885273,rs7207461,rs117928453,rs61482739,rs117149998,rs28384382,rs7406982,rs9269668,rs73099808,rs34965214,rs1059260,rs11077397,rs2025958,rs2292206,rs60876302,rs12124063,rs76684347,rs2275336,rs9270931,rs12645513,rs118172952,rs9271413,rs61615404,rs71633561,rs28628748,rs28383187,rs2330572,rs7914873,rs3775130,rs7668533,rs4742170,rs111998127,rs1530298,rs3795360,rs9271160,rs964051,rs9269881,rs114473234,rs4074310,rs113304431,rs55777203,rs117271347,rs9939417,rs9271423,rs6036600,rs4752335,rs2737001,rs12651052,rs114855991,rs6480253,rs2583983,rs7005300,rs113389919,rs114492634,rs955410,rs2646285,rs73421639,rs115634446,rs1441914,rs73672448,rs117297660,rs6012752,rs118115963,rs4859439,rs854789,rs13073147,rs114690180,rs7866584,rs11715591,rs1559085,rs7672621,rs767057,rs4734715,rs117402769,rs2870027,rs1772145,rs9269863,rs116895926,rs9271052,rs10975515,rs4690220,rs57576577,rs429337,rs2807980,rs11933443,rs3213912,rs7121576,rs11865499,rs115677082,rs7845384,rs1534128,rs6813570,rs35713426,rs117103359,rs11745122,rs118108313,rs2118764,rs3812077,rs115312209,rs116861544,rs114990897,rs11739280,rs3183702,rs116028164,rs7459475,rs117995133,rs9273008,rs56146220,rs117861590,rs117674849,rs3735175,rs117423769,rs7582883,rs9272435,rs116945549,rs12220375,rs199523,rs9272336,rs487623,rs2955353,rs11564132,rs115117540,rs2129608,rs116644729,rs355507,rs111754884,rs117475965,rs11864806,rs7215239,rs4506967,rs9271094,rs9324913,rs118097781,rs112685218,rs11816415,rs9270025,rs1958651,rs151360,rs118040965,rs115614669,rs75615599,rs13253261,rs117939600,rs1749960,rs9730985,rs503734,rs11726508,rs4084376,rs117867119,rs858972,rs280361,rs2725810,rs112528767,rs10737521,rs2955355,rs7312528,rs13326155,rs4852231,rs3733253,rs118038519,rs6890640,rs11538922,rs9894138,rs28392717,rs10011868,rs9271019,rs117643442,rs17817645,rs117507101,rs1926032,rs1442149,rs850098,rs8024901,rs2297508,rs9271523,rs9270105,rs113830390,rs12483718,rs10105508,rs532374,rs4881648,rs9273040,rs10481197,rs10072258,rs2583987,rs117629202,rs3775122,rs11150604,rs1566156,rs2955370,rs79332901,rs1388596,rs248705,rs607518,rs10822990,rs9269858,rs792455,rs7972912,rs117439954,rs28383405,rs112275277,rs11853810,rs4301112,rs7181399,rs9798668,rs113845942,rs9271075,rs959573,rs117819049,rs116653075,rs9271404,rs6558575,rs117244259,rs76413308,rs850084,rs13052607,rs118047398,rs10975514,rs1396862,rs1981997,rs112021043,rs55726655,rs11728344,rs117326150,rs80225417,rs2271401,rs1811483,rs1692819,rs10003708,rs77867566,rs116909786,rs6875933,rs9273313,rs9270962,rs115582002,rs10462081,rs2646290,rs11191587,rs1137827,rs6833721,rs2942168,rs73397417,rs117444285,rs6748361,rs11649804,rs11248057,rs117437400,rs10814215,rs9269693,rs113313410,rs3744113,rs57082399,rs823095,rs4613561,rs117549001,rs2807971,rs34747231,rs6866693,rs3816184,rs117275857,rs17652121,rs112314594,rs4148667,rs117757814,rs9271640,rs116982476,rs11574938,rs394531,rs10955004,rs74343539,rs11876103,rs117558353,rs7920697,rs9644916,rs116859959,rs270573,rs12646331,rs117160543,rs117471573,rs2168203,rs115712333,rs11175655,rs7218057,rs1866406,rs117017350,rs116938410,rs1876542,rs458175,rs118055185,rs9272363,rs72845730,rs117497360,rs74993405,rs736636,rs11734972,rs114561288,rs9271101,rs73112254,rs7673449,rs9270204,rs7203999,rs11191557,rs35468353,rs7140,rs12953299,rs117225292,rs112525735,rs117410227,rs11564215,rs118046174,rs1442146,rs1330383,rs502803,rs11539113,rs11684598,rs6815945,rs112372067,rs17173703,rs73121382,rs1889014,rs4690203,rs10999501,rs36183131,rs9270236,rs562013,rs671130,rs117335771,rs112519048,rs7655112,rs2303223,rs12221193,rs7076039,rs17573175,rs117880170,rs72659404,rs854770,rs854061,rs7329566,rs10878244,rs16960744,rs7922349,rs117202207,rs118089045,rs12564209,rs10505053,rs111693597,rs4129535,rs113436360,rs4264030,rs28383313,rs12196855,rs2298728,rs854817,rs9908017,rs1531797,rs9272358,rs854814,rs7992322,rs10249070,rs116934879,rs823138,rs10975509,rs13269259,rs9271520,rs13252046,rs12369714,rs34093388,rs114852083,rs113286435,rs3213710,rs10516291,rs55661568,rs2316765,rs2046932,rs10038827,rs4148101,rs9271008,rs7081075,rs118167449,rs278900,rs115260061,rs1156086,rs116830956,rs532098,rs7130190,rs117210862,rs1471483,rs13007361,rs2837187,rs398818,rs10939631,rs117984499,rs11564122,rs115729463,rs10118795,rs12445650,rs117159173,rs13356723,rs1296026,rs17806929,rs4242062,rs57345921,rs114901942,rs117881215,rs9637783,rs823144,rs118091857,rs117952674,rs6519442,rs17109968,rs4267735,rs115308342,rs8142493,rs11097350,rs57987867,rs114729740,rs12186366,rs355513,rs117070738,rs839753,rs858964,rs9934438,rs11018388,rs9271776,rs7175254,rs28383383,rs12504985,rs1821934,rs4292325,rs10204098,rs4583981,rs60268791,rs117689497,rs62294491,rs10445337,rs67407114,rs9324920,rs11731387,rs9272983,rs9269627,rs116546341,rs117007771,rs854764,rs118082626,rs10014862,rs7017706,rs10780156,rs117628202,rs12513749,rs76858157,rs9271408,rs1471484,rs114700859,rs74940285,rs118052990,rs112523136,rs117197699,rs12643604,rs10737170,rs1530296,rs117433255,rs75967263,rs75334333,rs11629882,rs7800196,rs116370429,rs17817023,rs9270972,rs1539857,rs111326917,rs75755378,rs2837753,rs456882,rs3735169,rs4567538,rs7959787,rs13101828,rs116254096,rs7668339,rs57799067,rs10866194,rs749670,rs17556924,rs3213568,rs6730194,rs2770151,rs4859652,rs117507469,rs1438820,rs990087,rs68097662,rs535852,rs278909,rs72844137,rs117500164,rs75827971,rs1736085,rs72683123,rs355478,rs9270938,rs9270416,rs9272466,rs117586206,rs11663117,rs9324919,rs12502139,rs11931016,rs9968618,rs9271147,rs2583968,rs117591346,rs62371967,rs9290751,rs1057040,rs2429440,rs10075461,rs112126453,rs17479052,rs112342508,rs10467927,rs1052551,rs115825497,rs113724633,rs17115213,rs117931571,rs16938517,rs4859653,rs3800781,rs112258610,rs77106591,rs9269827,rs7324236,rs9571354,rs117840587,rs4746671,rs115812551,rs236691,rs1442190,rs9270885,rs708730,rs7308718,rs7825832,rs12700975,rs113801005,rs117598307,rs117465666,rs117608443,rs3772061,rs72710142,rs117085859,rs13104972,rs114660272,rs9272463,rs117734839,rs6651160,rs1904629,rs11768108,rs13276403,rs117722092,rs10005233,rs9271432,rs11934863,rs7233226,rs11228790,rs118187512,rs3775464,rs117965319,rs116893521,rs2276945,rs114201584,rs11644916,rs111862552,rs72508447,rs28480679,rs114153839,rs11191512,rs12771681,rs9271144,rs16940674,rs113919615,rs2275407,rs3740397,rs1620334,rs9270939,rs9571353,rs74739978,rs3821980,rs596195,rs7204459,rs9271771,rs355515,rs66641893,rs11782470,rs116103449,rs8080602,rs9270281,rs9270387,rs13137733,rs11729777,rs2986553,rs57137919,rs854809,rs10516290,rs114277354,rs12652026,rs3803763,rs10911461,rs12748961,rs62064287,rs3772722,rs7022174,rs78821730,rs6692611,rs9270892,rs10062845,rs73123615,rs13048380,rs9270945,rs116025180,rs113349190,rs118098769,rs6532191,rs112659139,rs117980624,rs11078408,rs9271072,rs55779573,rs823078,rs9971030,rs1772159,rs111430241,rs113269964,rs9271085,rs118067837,rs116904642,rs111900165,rs355490,rs72844177,rs34572965,rs116960832,rs6835705,rs78608377,rs1736065,rs117938157,rs9271411,rs9270905,rs10456352,rs12643261,rs117199708,rs9297922,rs1372517,rs114833479,rs72606633,rs8096514,rs6995333,rs117819147,rs1101727,rs7583085,rs73672447,rs9271145,rs7034720,rs117013346,rs114249316,rs17673147,rs2289514,rs4953663,rs75498499,rs117563736,rs2955371,rs1410063,rs12764154,rs4839,rs11191453,rs112846811,rs36131030,rs73229114,rs13180226,rs1218593,rs17109983,rs114577077,rs115635895,rs34311866,rs1736082,rs28422021,rs76862079,rs4282548,rs28383434,rs14235,rs78975791,rs6427632,rs7218192,rs7711136,rs117847847,rs16961326,rs12221166,rs10035187,rs117571609,rs117692821,rs60397621,rs118038278,rs4101061,rs1811442,rs116972200,rs12429569,rs13107873,rs114730467,rs117932898,rs68008113,rs72508429,rs9867544,rs854791,rs113961568,rs116982014,rs9271622,rs6810410,rs4241623,rs62294486,rs4860850,rs1046276,rs11946806,rs55974958,rs7670716,rs116358035,rs12763665,rs151358,rs4459604,rs55976072,rs6856362,rs117266025,rs10466008,rs7287501,rs527108,rs13355270,rs117819809,rs117481621,rs9270969,rs9270933,rs1692817,rs112578465,rs10955006,rs117321539,rs74660175,rs7956848,rs7806584,rs10055574,rs4961195,rs116444268,rs9270980,rs111645151,rs4322044,rs12941550,rs9009,rs4889526,rs2853090,rs9273308,rs117917495,rs118025414,rs9272425,rs1813134,rs2021871,rs2278613,rs6818631,rs117642957,rs626064,rs11649268,rs116436195,rs4072402,rs8098933,rs118105496,rs16892283,rs117617520,rs117619773,rs117951340,rs117251379,rs113579491,rs9273009,rs11642449,rs59752684,rs9270502,rs9270991,rs113534625,rs117004918,rs118066024,rs118097947,rs7071373,rs9270229,rs16941674,rs16892271,rs112636016,rs117465907,rs117933312,rs392232,rs111693298,rs823094,rs2005336,rs4952939,rs116766078,rs4756025,rs6552102,rs7279906,rs2725835,rs118145691,rs114341500,rs76093185,rs36006286,rs1876541,rs2737019,rs9271624,rs117692161,rs10813876,rs114832710</t>
  </si>
  <si>
    <t>ENSG00000237827.1,ENSG00000143382.9,ENSG00000092978.6,CATG00000081141.1,ENSG00000254184.3,ENSG00000196735.7,ENSG00000133816.9,ENSG00000250569.1,CATG00000033823.1,CATG00000032880.1,ENSG00000214425.2,ENSG00000145916.14,ENSG00000224930.2,ENSG00000141034.5,ENSG00000108591.5,CATG00000096061.1,ENSG00000103126.10,ENSG00000178248.10,ENSG00000148842.13,CATG00000083573.1,ENSG00000004468.8,ENSG00000145911.5,CATG00000080590.1,ENSG00000141562.13,ENSG00000136237.14,ENSG00000249174.1,ENSG00000261067.2,CATG00000088075.1,ENSG00000204301.5,CATG00000077862.1,CATG00000015140.1,ENSG00000188162.6,ENSG00000263563.1,ENSG00000175938.6,ENSG00000153113.19,CATG00000000681.1,ENSG00000158715.5,ENSG00000178031.11,ENSG00000246100.3,ENSG00000167395.10,CATG00000067882.1,ENSG00000215262.3,ENSG00000143379.8,ENSG00000139132.10,ENSG00000164893.4,CATG00000032682.1,ENSG00000174514.8,ENSG00000138722.5,CATG00000015141.1,CATG00000088071.1,ENSG00000234880.1,ENSG00000176406.16,CATG00000087870.1,CATG00000066667.1,CATG00000002995.1,ENSG00000083290.15,ENSG00000183067.5,ENSG00000213277.3,ENSG00000236680.1,ENSG00000171587.10,CATG00000115553.1,CATG00000083579.1,ENSG00000198673.6,CATG00000087873.1,ENSG00000176049.11,ENSG00000164182.6,ENSG00000101162.3,ENSG00000230561.3,ENSG00000188725.3,ENSG00000179344.12,ENSG00000133065.6,ENSG00000166275.11,ENSG00000062194.11,CATG00000066663.1,ENSG00000251586.1,ENSG00000205035.4,ENSG00000251599.1,ENSG00000118217.5,ENSG00000149527.13,ENSG00000007062.7,ENSG00000206629.1,ENSG00000179766.13,CATG00000031540.1,ENSG00000229348.1,ENSG00000243503.2,CATG00000032547.1,CATG00000076029.1,ENSG00000255439.2,ENSG00000214435.3,CATG00000020615.1,ENSG00000249180.1,ENSG00000237136.2,ENSG00000159479.12,CATG00000053835.1,ENSG00000185294.5,CATG00000069671.1,ENSG00000272825.1,ENSG00000124226.7,CATG00000035995.1,CATG00000032558.1,ENSG00000163346.12,ENSG00000240449.1,ENSG00000182674.5,ENSG00000167390.8,ENSG00000198502.5,ENSG00000229391.3,ENSG00000150281.6,ENSG00000149231.7,ENSG00000151006.7,CATG00000027518.1,ENSG00000180660.6,ENSG00000134755.10,ENSG00000158711.9,ENSG00000227039.2,CATG00000071902.1,CATG00000033801.1,ENSG00000171953.11,ENSG00000244585.1,CATG00000062565.1,ENSG00000169251.8,CATG00000030857.1,ENSG00000196456.4,CATG00000023146.1,ENSG00000251027.1,ENSG00000118564.10,ENSG00000180644.6,ENSG00000175711.4,ENSG00000182050.9,ENSG00000183036.6,ENSG00000178921.9,CATG00000029009.1,CATG00000070468.1,ENSG00000183230.12,ENSG00000069431.6,ENSG00000085382.7,ENSG00000260115.1,ENSG00000205025.6,ENSG00000043093.9,ENSG00000260083.1,ENSG00000140262.13,ENSG00000253671.1,ENSG00000138316.6,ENSG00000099364.12,ENSG00000143442.17,ENSG00000180745.4,ENSG00000144331.14,CATG00000088072.1,ENSG00000204287.9,CATG00000068525.1,ENSG00000204296.7,CATG00000075436.1,ENSG00000109743.6,ENSG00000138759.13,ENSG00000162877.8,CATG00000053834.1,ENSG00000164934.9,ENSG00000164651.12,ENSG00000167394.8,CATG00000056736.1,CATG00000075768.1,ENSG00000253661.1,CATG00000051838.1,ENSG00000214401.4,ENSG00000169682.13,ENSG00000018236.10,ENSG00000243838.1,ENSG00000247775.2,ENSG00000148848.10,CATG00000032546.1,CATG00000062558.1,ENSG00000255105.1,CATG00000054500.1,ENSG00000248734.2,ENSG00000035720.3,CATG00000083574.1,ENSG00000078725.8,CATG00000088070.1,CATG00000076032.1,CATG00000044393.1,CATG00000002994.1,CATG00000093138.1,ENSG00000250075.1,ENSG00000151229.8,ENSG00000149269.5,ENSG00000134030.9,ENSG00000266497.1,ENSG00000048342.11,ENSG00000130783.9,ENSG00000173762.3,ENSG00000143344.11,ENSG00000213137.3,ENSG00000251314.2,ENSG00000145214.9,ENSG00000103507.9,CATG00000075776.1,CATG00000072858.1,ENSG00000124635.7,ENSG00000073969.14,ENSG00000256407.1,ENSG00000106976.14,ENSG00000112599.8,ENSG00000141568.15,CATG00000091565.1,ENSG00000160256.8,ENSG00000196296.9,ENSG00000163749.13,ENSG00000157911.5,ENSG00000255442.1,CATG00000103639.1,ENSG00000206448.3,CATG00000073114.1,CATG00000102282.1,ENSG00000136631.8,CATG00000088077.1,ENSG00000205279.4,ENSG00000176155.14,CATG00000100713.1,CATG00000101813.1,ENSG00000264589.1,ENSG00000270316.1,ENSG00000234694.1,ENSG00000145335.11,ENSG00000254130.1,ENSG00000123124.9,ENSG00000255169.1,CATG00000088065.1,CATG00000047844.1,ENSG00000112996.5,ENSG00000175662.13,ENSG00000134757.4,ENSG00000163545.7,ENSG00000151612.11,ENSG00000148795.5,ENSG00000198844.6,ENSG00000137871.15,ENSG00000143412.5,ENSG00000179085.7,ENSG00000113657.8,CATG00000028379.1,CATG00000027113.1,ENSG00000160179.14,ENSG00000112183.10,CATG00000106958.1,ENSG00000237765.2,CATG00000101223.1,CATG00000088073.1,ENSG00000145241.6,ENSG00000078070.7,CATG00000101415.1,ENSG00000249618.1,CATG00000088063.1,ENSG00000254088.1,ENSG00000158480.6,ENSG00000189157.9,CATG00000030859.1,ENSG00000078081.3,ENSG00000230067.3,ENSG00000272414.1,ENSG00000137033.7,CATG00000079884.1,ENSG00000239377.1,CATG00000011718.1,CATG00000116278.1,CATG00000045443.1,CATG00000080052.1,ENSG00000214866.3,ENSG00000197903.6,ENSG00000178971.9,ENSG00000115977.14,ENSG00000171962.13,CATG00000077101.1,ENSG00000085719.7,ENSG00000176953.6,ENSG00000160789.15,CATG00000077412.1,CATG00000076082.1,ENSG00000106069.16,ENSG00000136770.6,ENSG00000143418.15,ENSG00000077943.7,ENSG00000225914.1,ENSG00000166272.12,ENSG00000251141.1,ENSG00000066056.9,ENSG00000091536.12,ENSG00000079332.10,ENSG00000186007.5,CATG00000033804.1,CATG00000070196.1,CATG00000030622.1,ENSG00000239649.2,ENSG00000183340.5,ENSG00000183570.12,CATG00000074079.1,ENSG00000178950.12,CATG00000076031.1,ENSG00000155875.9,ENSG00000249937.1,ENSG00000228962.1,ENSG00000138760.4,ENSG00000198648.6,CATG00000000034.1,ENSG00000105829.7,ENSG00000156521.9,CATG00000117568.1,ENSG00000233589.1,CATG00000108289.1,ENSG00000057935.9,ENSG00000268635.1,ENSG00000196301.3,ENSG00000087470.13,ENSG00000120088.10,ENSG00000255133.1,ENSG00000112812.11,ENSG00000108669.12,CATG00000056937.1,ENSG00000103510.15,CATG00000069387.1,ENSG00000124172.5,ENSG00000264070.1,ENSG00000238723.1,CATG00000033159.1,ENSG00000145794.12,ENSG00000117280.8,ENSG00000235269.1,ENSG00000153071.10,CATG00000003929.1,CATG00000063072.1,CATG00000062562.1,ENSG00000176624.9,ENSG00000253944.1,ENSG00000196126.6,ENSG00000251916.1,ENSG00000177455.7,ENSG00000049167.9,ENSG00000254726.2,ENSG00000251095.2,CATG00000032515.1,ENSG00000206344.6,ENSG00000258551.1,CATG00000010633.1,ENSG00000141556.16,ENSG00000143420.13,ENSG00000176771.11,ENSG00000101166.11,CATG00000116275.1,ENSG00000052344.11,ENSG00000178226.6,CATG00000056421.1,ENSG00000116473.10,ENSG00000265888.1,CATG00000075438.1,CATG00000116287.1,ENSG00000101160.9,ENSG00000127415.8,CATG00000087866.1,CATG00000083575.1,ENSG00000253266.1,ENSG00000176595.3,ENSG00000227855.3,ENSG00000113580.10,ENSG00000127419.12,CATG00000104142.1,ENSG00000198722.8,CATG00000117584.1,ENSG00000133069.10,ENSG00000183454.9,ENSG00000204031.3,CATG00000083577.1,CATG00000098544.1,ENSG00000151923.13,ENSG00000099365.5,ENSG00000262766.1,CATG00000049233.1,ENSG00000263715.2,ENSG00000099385.7,CATG00000116621.1,ENSG00000214022.7,CATG00000005194.1,ENSG00000188906.9,ENSG00000179094.9,CATG00000031546.1,ENSG00000076685.14,CATG00000067893.1,CATG00000015042.1,ENSG00000169710.6,ENSG00000197818.7,ENSG00000108379.5,ENSG00000139131.8,ENSG00000153721.13,ENSG00000148730.6,CATG00000077209.1,CATG00000117590.1,ENSG00000185829.11,ENSG00000198198.9,ENSG00000250447.1,CATG00000068814.1,CATG00000115534.1,ENSG00000225190.4,CATG00000082181.1,ENSG00000081721.7,CATG00000063941.1,ENSG00000099377.9,CATG00000083581.1,ENSG00000214266.2,ENSG00000265991.1,ENSG00000184650.5,ENSG00000177548.8,ENSG00000141956.9,ENSG00000164181.9,ENSG00000260852.1,ENSG00000136531.9,CATG00000116288.1,ENSG00000203886.4,ENSG00000175164.9,ENSG00000259675.1,ENSG00000048544.5,ENSG00000262147.1,CATG00000011720.1,ENSG00000186714.8,ENSG00000261575.2,ENSG00000164733.16,ENSG00000199059.1,ENSG00000239344.1,ENSG00000229431.1,ENSG00000272335.1,ENSG00000079459.8,ENSG00000250961.1,CATG00000117550.1,ENSG00000215883.5,ENSG00000271875.1,ENSG00000120071.8,ENSG00000132837.10,ENSG00000069275.12,ENSG00000229097.1,ENSG00000058063.11,CATG00000033807.1,ENSG00000103496.10,CATG00000010632.1,ENSG00000229715.4,ENSG00000066322.8,CATG00000075516.1,ENSG00000164588.4,ENSG00000254231.1,CATG00000033811.1,CATG00000094451.1,CATG00000040180.1,CATG00000083320.1,ENSG00000169660.11,ENSG00000164307.8,CATG00000062560.1,CATG00000109846.1,ENSG00000129422.9,CATG00000079541.1,ENSG00000169241.13,ENSG00000099381.12,ENSG00000261305.1,ENSG00000156574.5,ENSG00000188133.5,ENSG00000198756.6,ENSG00000005844.13,CATG00000033813.1,ENSG00000163145.8,CATG00000014047.1,ENSG00000198339.3,ENSG00000225330.1,ENSG00000106526.6,CATG00000033829.1,ENSG00000184445.7,ENSG00000004846.12,CATG00000102191.1,ENSG00000127399.10,ENSG00000213326.4,ENSG00000006740.12,CATG00000117558.1,ENSG00000225342.1,CATG00000008563.1,ENSG00000162882.10,ENSG00000185305.6,ENSG00000139083.6,ENSG00000251279.1,CATG00000088064.1,ENSG00000237914.1,ENSG00000124782.15,ENSG00000103326.6,ENSG00000172915.14,ENSG00000176623.7,CATG00000056936.1,ENSG00000143374.10,ENSG00000214846.4,CATG00000033815.1,CATG00000042334.1,CATG00000053512.1,ENSG00000240063.1,ENSG00000143603.14,ENSG00000086504.11,ENSG00000249984.1,ENSG00000196482.12,CATG00000044674.1,ENSG00000134765.5,ENSG00000117399.9,ENSG00000078403.12,CATG00000033819.1,ENSG00000168702.12,ENSG00000253477.1,ENSG00000186868.11,ENSG00000223914.1,ENSG00000269899.1,ENSG00000215032.2,CATG00000032978.1,ENSG00000198589.6,ENSG00000259343.1,ENSG00000178922.12,CATG00000029072.1,ENSG00000250030.2,ENSG00000254339.1,ENSG00000145217.9,ENSG00000259616.1,ENSG00000213658.6,ENSG00000226491.1,ENSG00000174792.6,ENSG00000255946.1,ENSG00000188869.8,ENSG00000116745.6,CATG00000016539.1,ENSG00000204371.7,ENSG00000143457.6,ENSG00000157837.11,ENSG00000081148.11,ENSG00000205678.3,ENSG00000113368.7,ENSG00000251211.1,CATG00000029061.1,ENSG00000241549.4,CATG00000083570.1,ENSG00000167397.10,ENSG00000232790.2,ENSG00000268863.1,ENSG00000135378.3,ENSG00000106538.5,ENSG00000196542.4,ENSG00000224843.2,ENSG00000072310.12,CATG00000033817.1,CATG00000000670.1,CATG00000088069.1,ENSG00000111011.13,CATG00000116280.1,ENSG00000108557.13,ENSG00000172139.10,CATG00000083313.1,CATG00000031558.1,ENSG00000155324.5,CATG00000045266.1,CATG00000073694.1,ENSG00000055483.15,ENSG00000145912.4,ENSG00000159314.7,ENSG00000226889.3,ENSG00000118804.7,ENSG00000252391.1,CATG00000083580.1,ENSG00000204650.9,ENSG00000249776.1,CATG00000079254.1,ENSG00000223534.1,ENSG00000188971.4,ENSG00000183250.7</t>
  </si>
  <si>
    <t>21812969,19915575,21738487,18985386,21258085,pha002868,pha002865,20070850,22451204,21876681,24842889,21044948,24511991,16252231,20711177,21084426,22658654,21292315,17052657,21248740,23793441,22438815,19915576,19772629</t>
  </si>
  <si>
    <t>Parkinson's disease (interaction with coffee consumption),Parkinson's disease (familial),Parkinson's disease (age of onset),Parkinson's disease,Parkinson's disease (motor and cognition)</t>
  </si>
  <si>
    <t>DOID:14452</t>
  </si>
  <si>
    <t>hypokalemic periodic paralysis</t>
  </si>
  <si>
    <t>rs667879,rs312703,rs312732,rs427373,rs312692,rs7223796,rs312704,rs236575,rs312698,rs407414,rs236576,rs420572,rs432241,rs312702,rs312734,rs312722,rs312720,rs312719,rs312718,rs312701,rs236577,rs7225463,rs312721,rs393743,rs6501385,rs312700,rs401070</t>
  </si>
  <si>
    <t>CATG00000034397.1,CATG00000032275.1,CATG00000032278.1,CATG00000034398.1,CATG00000034396.1,CATG00000034394.1,CATG00000032272.1</t>
  </si>
  <si>
    <t>22399142,22863731</t>
  </si>
  <si>
    <t>Thyrotoxic hypokalemic periodic paralysis</t>
  </si>
  <si>
    <t>DOID:1459</t>
  </si>
  <si>
    <t>hypothyroidism</t>
  </si>
  <si>
    <t>A thyroid gland disease which involves an underproduction of thyroid hormone.</t>
  </si>
  <si>
    <t>rs111944465,rs72852265,rs58722186,rs6068262,rs61048652,rs35790025,rs114448410,rs9274564,rs2256436,rs8047723,rs28383408,rs9272346,rs28411034,rs28383361,rs113724633,rs115825497,rs62405631,rs9273483,rs643434,rs28579617,rs9271400,rs2426433,rs7828232,rs55750095,rs9271474,rs9273136,rs4692601,rs334730,rs113027967,rs79896710,rs9273322,rs28417086,rs5750394,rs115377566,rs1169135,rs396043,rs9274335,rs676996,rs9273338,rs10519227,rs10984253,rs9272463,rs925489,rs9274186,rs334704,rs4243177,rs11644758,rs9271432,rs1064985,rs28592640,rs7186227,rs111375880,rs1064993,rs9272318,rs9272981,rs476410,rs17020010,rs7205660,rs9273194,rs114153839,rs3205916,rs114921585,rs9274529,rs1473420,rs301807,rs28383429,rs9274546,rs1156850,rs2426438,rs116643656,rs1042667,rs11694732,rs1953827,rs9271519,rs115479968,rs9273505,rs68137036,rs77489187,rs9272578,rs28724260,rs116099499,rs77599748,rs114122975,rs9273430,rs111554896,rs334732,rs11065991,rs9272416,rs9272720,rs112529870,rs8048539,rs112837060,rs28383376,rs9677074,rs925486,rs74638570,rs677355,rs1867281,rs9272441,rs114754567,rs115842840,rs1065238,rs1042678,rs334734,rs9273324,rs117106271,rs9262639,rs28383186,rs1427676,rs73575086,rs114724863,rs9273409,rs112659139,rs687289,rs9272723,rs9271431,rs115058335,rs2439132,rs3758251,rs951219,rs4811368,rs6000603,rs7870540,rs1142333,rs1130430,rs1867277,rs78977019,rs9273482,rs12742756,rs34624872,rs112036107,rs9272656,rs73406202,rs7034648,rs9381266,rs9271517,rs79638487,rs115632661,rs2222449,rs35324451,rs10818090,rs9271411,rs272617,rs9273337,rs9272323,rs446001,rs9272545,rs2647072,rs114833479,rs4140438,rs6068257,rs272606,rs28383427,rs9272497,rs9273007,rs9273800,rs116196531,rs1463050,rs9273374,rs3828811,rs9968300,rs114249316,rs644234,rs76029311,rs75498499,rs115420444,rs10774625,rs114164193,rs114539622,rs9272725,rs676457,rs2071399,rs56302939,rs1169137,rs28383406,rs9273241,rs7034336,rs78287223,rs116154425,rs2904155,rs1561962,rs12347191,rs28383434,rs229526,rs9271461,rs429041,rs77815234,rs9273207,rs28383344,rs9271540,rs231775,rs28383394,rs28420383,rs9273045,rs334700,rs10103930,rs9273230,rs76643719,rs114074522,rs28383401,rs9272337,rs7022148,rs9272952,rs1470108,rs115904597,rs115848534,rs9273013,rs116358035,rs6068260,rs9272583,rs9273086,rs9272614,rs4811363,rs9272990,rs7046645,rs114515013,rs3891572,rs28383415,rs113693217,rs9274575,rs7034249,rs113824321,rs9271488,rs116332080,rs3021526,rs9272538,rs116272219,rs113888335,rs112968327,rs378733,rs9272425,rs231763,rs7556169,rs9272353,rs113484779,rs114565051,rs9273331,rs406079,rs9262638,rs7032019,rs879563,rs79751662,rs34438281,rs493246,rs17689625,rs41268938,rs9273415,rs114447415,rs1427679,rs9274552,rs12550872,rs113353196,rs9273009,rs5756557,rs1042673,rs1169147,rs116173188,rs35128651,rs3828789,rs114509360,rs11733850,rs4255258,rs80068220,rs115187291,rs10759960,rs17840121,rs111693298,rs9272492,rs28383373,rs2291297,rs482162,rs948426,rs114973966,rs9273326,rs115970988,rs9264904,rs9266271,rs3808893,rs111343881,rs9272521,rs9272444,rs9273024,rs113785384,rs116670839,rs116737275,rs9272485,rs9271624,rs532965,rs79304200,rs11076105,rs116171428,rs1281947,rs13206219,rs2517510,rs115208716,rs7873389,rs3748682,rs1049060,rs1051920,rs28383425,rs114700763,rs41269945,rs414755,rs115861929,rs2760993,rs9273407,rs1065044,rs116822900,rs7832998,rs9956802,rs3813582,rs9273053,rs114951502,rs1579033,rs1567920,rs113282787,rs73575083,rs9273406,rs1867279,rs9272528,rs16969242,rs9272962,rs7177624,rs77789260,rs28525112,rs716822,rs76729773,rs76520152,rs17394420,rs9271532,rs113939416,rs505922,rs12070080,rs7020976,rs112071449,rs9272574,rs9272442,rs12004762,rs660895,rs907576,rs9273509,rs2298876,rs72761998,rs9272420,rs76895334,rs9272567,rs6097031,rs1063345,rs11066188,rs9272647,rs7168316,rs28383182,rs75166005,rs9272994,rs12348304,rs115088254,rs112296425,rs9273416,rs28383418,rs9272468,rs2120264,rs9274536,rs2899428,rs28383312,rs6905282,rs514659,rs9272625,rs4981320,rs9272417,rs368772,rs13439435,rs57785991,rs57652769,rs115643108,rs9273358,rs9274554,rs115663880,rs1265054,rs28707398,rs10799821,rs9274565,rs9273510,rs6468103,rs115416792,rs7500666,rs34250758,rs113414682,rs334703,rs28383365,rs4334315,rs9271542,rs111892599,rs7866436,rs9273103,rs3813580,rs113131349,rs9273405,rs111542599,rs2904160,rs3758249,rs12206257,rs582094,rs9271521,rs2476601,rs1941484,rs9271643,rs116785956,rs114074434,rs116253018,rs9273497,rs7200841,rs368181,rs114880286,rs9272785,rs76114845,rs8048928,rs28366201,rs9273474,rs74037508,rs28383359,rs28383343,rs72852266,rs1465965,rs2517516,rs394246,rs74636204,rs73575095,rs1742869,rs2024652,rs7848950,rs9272629,rs9274173,rs113138877,rs4889009,rs111965977,rs9272433,rs7202770,rs57252806,rs11635814,rs645982,rs115297319,rs28383402,rs34216340,rs9271637,rs4811370,rs9578603,rs9273351,rs9271409,rs1393261,rs6068263,rs56412759,rs28383375,rs73400205,rs28383378,rs72763835,rs73449251,rs6577502,rs4915073,rs2904158,rs9273291,rs3760955,rs7036589,rs34407552,rs16950982,rs74798636,rs9272494,rs115546388,rs113182435,rs28383416,rs925488,rs9271470,rs3828791,rs73575085,rs12149234,rs9273052,rs3188543,rs9273382,rs926169,rs560530,rs9272362,rs117994013,rs2517527,rs11686524,rs10115216,rs115728055,rs9273169,rs28383397,rs41486546,rs4575545,rs9273026,rs111361258,rs9910864,rs10739526,rs408283,rs1502006,rs12148467,rs6063784,rs536810,rs116552240,rs116324156,rs894673,rs76986337,rs11076106,rs28383382,rs1130034,rs28383391,rs13292932,rs3134996,rs6063840,rs34977123,rs9272662,rs3743476,rs115156072,rs79451333,rs2071402,rs34705003,rs4889012,rs113549285,rs9272584,rs75682559,rs12933746,rs73191621,rs17486801,rs75126998,rs34977583,rs78050772,rs116583749,rs77685459,rs2016084,rs114444883,rs10818213,rs9274562,rs76479717,rs500498,rs9940227,rs78474935,rs114037940,rs6846741,rs34930303,rs111881653,rs9271544,rs28383363,rs112692669,rs28383441,rs116146969,rs116072190,rs231724,rs9272712,rs80112881,rs1063355,rs114544755,rs28383439,rs9274550,rs114158560,rs116107168,rs614348,rs114303873,rs9273443,rs28383338,rs1065048,rs9272742,rs11638658,rs111838566,rs115032920,rs9272319,rs28697997,rs9273069,rs75145550,rs28383404,rs116541701,rs80180464,rs28383423,rs3104363,rs112792737,rs11065987,rs72705644,rs79192142,rs9271644,rs4692791,rs944289,rs28559730,rs7037324,rs9273493,rs77394587,rs114940247,rs11856531,rs231779,rs2517511,rs707947,rs112526259,rs231727,rs6926894,rs12006522,rs9272980,rs73396238,rs10519990,rs28383380,rs9273036,rs9273353,rs10983975,rs115714701,rs13206639,rs16969240,rs28383428,rs28383467,rs10984230,rs545971,rs116795167,rs617578,rs12341377,rs116432881,rs28724162,rs9273349,rs9272456,rs11675342,rs9271472,rs112981870,rs28383377,rs77618856,rs1071630,rs74981472,rs55942834,rs9273329,rs11732763,rs71616602,rs492488,rs9273355,rs9272407,rs1958625,rs114113397,rs4927604,rs9273372,rs111251172,rs12950966,rs12136766,rs475419,rs72661832,rs9273373,rs35971290,rs526784,rs72763822,rs1047989,rs55980998,rs13193738,rs11642757,rs74818935,rs57192577,rs17630235,rs35865480,rs9272973,rs482044,rs10512255,rs116660816,rs9272355,rs111788277,rs10759944,rs7186721,rs17010219,rs9271426,rs7851660,rs1049057,rs7005666,rs115289393,rs76422016,rs114404525,rs4129579,rs879564,rs76650283,rs41268940,rs12728438,rs11485595,rs77176619,rs9273479,rs11646791,rs1972113,rs111896154,rs11678852,rs115988759,rs1463051,rs9272486,rs113933084,rs72849277,rs1305576,rs8013429,rs1463049,rs79748332,rs9273462,rs7747095,rs9272461,rs11856451,rs115472351,rs34763586,rs9273242,rs11636937,rs78166434,rs9273042,rs6068258,rs116210899,rs113060503,rs77849763,rs1867280,rs9729719,rs112714448,rs3187964,rs28383345,rs9273445,rs9270406,rs7032086,rs1502002,rs9272546,rs114085964,rs9272347,rs114292792,rs115206228,rs114783926,rs1129740,rs79723325,rs13152267,rs34068533,rs113663338,rs4811369,rs6990531,rs11729527,rs4692793,rs9296422,rs6577496,rs9273046,rs2207195,rs7940871,rs11632303,rs12707704,rs76231511,rs115296258,rs116089928,rs9273014,rs9272422,rs113329671,rs34141382,rs78135084,rs2844665,rs12324548,rs2401639,rs9273339,rs112564090,rs9272553,rs112053914,rs28383360,rs116793060,rs9271464,rs28401365,rs9299258,rs80137464,rs1912998,rs11636283,rs17010172,rs3824495,rs9273022,rs6813277,rs301806,rs7513420,rs77314892,rs9271433,rs482205,rs36206058,rs9273330,rs7870795,rs375095,rs115189517,rs7032114,rs28383392,rs9274605,rs8098828,rs114397253,rs28383413,rs9277555,rs527210,rs5750395,rs334733,rs4278835,rs116671078,rs301805,rs674302,rs28773595,rs9270161,rs34965214,rs9274561,rs2120262,rs28383369,rs112063507,rs9272488,rs116308083,rs9273469,rs116571982,rs28383187,rs12934747,rs73161834,rs9273386,rs9274660,rs10774624,rs114291341,rs9272350,rs113521434,rs115417906,rs77122291,rs79603910,rs4908507,rs9272611,rs9273020,rs9272958,rs115831887,rs28383372,rs28383431,rs6828499,rs9271430,rs9274187,rs113938016,rs115198367,rs1169146,rs11578263,rs17043990,rs73392249,rs114995554,rs4585948,rs11682968,rs114855991,rs1867278,rs2769071,rs1742868,rs113518441,rs9925659,rs7518608,rs9274607,rs965513,rs75541763,rs58295000,rs4147302,rs11729169,rs74637523,rs1443435,rs28724033,rs41269955,rs6994625,rs75513198,rs612169,rs13134311,rs111701877,rs17628895,rs114588750,rs11121209,rs9272491,rs9273062,rs114932778,rs12284404,rs8044653,rs114742549,rs1063349,rs491626,rs659104,rs7847663,rs9269863,rs11588186,rs115974809,rs12566129,rs113751790,rs9272987,rs9273025,rs111941374,rs4460498,rs12911632,rs10519221,rs28383362,rs28383424,rs6675443,rs4766578,rs11755845,rs79094559,rs113150735,rs77665099,rs9273261,rs7847312,rs112485576,rs28790085,rs334701,rs657152,rs481477,rs9273008,rs35126550,rs973473,rs9273475,rs9273056,rs74752335,rs9272435,rs115652289,rs9927134,rs2426439,rs687621,rs1169134,rs111371403,rs4394682,rs10046715,rs73396235,rs78027130,rs116033467,rs6702060,rs7038998,rs17473148,rs13302470,rs582118,rs115816856,rs12563783,rs28383435,rs5756552,rs12211942,rs9273031,rs301799,rs7849497,rs1561961,rs116545108,rs3764067,rs10818133,rs9271549,rs12064543,rs28383407,rs9271469,rs41269951,rs3828798,rs116638725,rs9272951,rs63360860,rs9271773,rs114568451,rs12591134,rs9274470,rs3184504,rs74847710,rs581107,rs17786733,rs543968,rs9272666,rs28383411,rs9273356,rs112528767,rs112175921,rs115188872,rs6914622,rs115960964,rs116121309,rs9272581,rs231764,rs113350646,rs11150188,rs28383384,rs114701055,rs28383367,rs907581,rs28383358,rs733208,rs28383400,rs111556513,rs12751325,rs9273044,rs41268942,rs9271523,rs9272661,rs4784549,rs28383414,rs544873,rs9273559,rs1049124,rs74455114,rs12444166,rs9273040,rs11571292,rs7027221,rs9271419,rs9272617,rs7407266,rs4888043,rs115900964,rs6478471,rs17400706,rs28383405,rs113104509,rs9274207,rs12601701,rs114158220,rs9274298,rs9273376,rs115477903,rs231725,rs9271404,rs114765653,rs1561957,rs13439816,rs543713,rs9272613,rs112021043,rs57761829,rs3104364,rs80225417,rs1424231,rs500499,rs77867566,rs9274537,rs72763836,rs17020011,rs2517504,rs2192855,rs6000602,rs113459411,rs871524,rs2517497,rs9272609,rs5756546,rs113277162,rs9273185,rs9273350,rs7031386,rs11211645,rs28383410,rs6068259,rs613534,rs111919185,rs9273426,rs10100933,rs4743138,rs4692790,rs35984981,rs11150187,rs112207759,rs115111088,rs9272970,rs6577499,rs2869657,rs114203361,rs7044799,rs74703215,rs1348386,rs28383433,rs74343539,rs187974,rs494242,rs28383342,rs115712333,rs1893283,rs1140347,rs9272896,rs554833,rs28383385,rs7187128,rs17465420,rs2858870,rs4338740,rs1065043,rs13288000,rs9273084,rs9272363,rs9271416,rs9271628,rs11206244,rs28383316,rs647035,rs5756544,rs113010307,rs1169136,rs111432098,rs28383347,rs28625842,rs114561288,rs28383339,rs9272957,rs111375871,rs9271516,rs28383459,rs72763825,rs72852269,rs12348691,rs11121199,rs4140439,rs9273288,rs3021523,rs115177236,rs502803,rs77855653,rs9273021,rs7527389,rs116142722,rs112372067,rs115806988,rs9271554,rs115519773,rs61442055,rs2517523,rs9272411,rs116410646,rs77339347,rs9701812,rs114888167,rs73408143,rs9272482,rs4811334,rs114086521,rs7048255,rs75125154,rs17628883,rs7851552,rs72763838,rs28383366,rs115867015,rs9273172,rs6981660,rs1024161,rs1443434,rs28383438,rs9911097,rs79552609,rs28724008,rs9272335,rs10046805,rs768259,rs114838817,rs28383313,rs7156872,rs11731442,rs8049098,rs13205658,rs9273417,rs398745,rs17426593,rs34826728,rs2250890,rs77617807,rs9273524,rs114292052,rs9272358,rs17767904,rs925485,rs11675434,rs3828790,rs9273499,rs111959424,rs117804446,rs12471910,rs3758723,rs9271520,rs10760011,rs4692792,rs2517502,rs114852083,rs9272618,rs9273352,rs334702,rs116723504,rs4811367,rs28383420,rs72852267,rs1941489,rs115005508,rs115194307,rs116069890,rs112778338,rs9273427,rs115110712,rs11685159,rs7860634,rs2036447,rs3758248,rs9273473,rs9274336,rs1065047,rs9273441,rs115260061,rs4811371,rs28383381,rs9272955,rs9472142,rs114915632,rs532098,rs16950997,rs11103379,rs9273074,rs118163697,rs231726,rs12756257,rs9272339,rs9273354,rs9273328,rs113422598,rs907577,rs9274669,rs495203,rs10984235,rs6068264,rs114901942,rs116664025,rs182120,rs529565,rs17723470,rs77965410,rs481139,rs13400534,rs28383340,rs9272628,rs9273063,rs9271465,rs75336711,rs115308342,rs9271438,rs74656013,rs2517500,rs17121598,rs116330197,rs660340,rs8008447,rs76202064,rs2858869,rs9271776,rs9272568,rs112601259,rs28383383,rs17696736,rs883180,rs11722274,rs114773114,rs112574272,rs116331885,rs75783933,rs1129808,rs9274348,rs28383379,rs67407114,rs9272443,rs9274594,rs894672,rs9272983,rs653178,rs4743130,rs116573973,rs9273467,rs2071403,rs9272995,rs28609923,rs334705,rs6927022,rs9272722,rs2413457,rs2235544,rs10818241,rs11121216,rs9273444,rs9271408,rs28383403,rs114700859,rs4811336,rs28383453,rs643889,rs17078796,rs114308130,rs9272467,rs9272484,rs907582,rs117203659,rs3088333,rs9272357,rs116018922,rs112391576,rs10162002,rs535852,rs116813230,rs231723,rs113129660,rs9272637,rs17767742,rs9272466,rs9270416,rs9273038,rs115169405,rs1502007,rs114816840,rs9271434,rs9273048,rs116638261,rs111994020,rs114142794,rs111409670</t>
  </si>
  <si>
    <t>ENSG00000265174.1,ENSG00000111961.12,ENSG00000196735.7,CATG00000083548.1,ENSG00000142599.13,ENSG00000228789.2,ENSG00000087253.7,ENSG00000135148.7,ENSG00000183473.5,ENSG00000204267.9,CATG00000083488.1,ENSG00000136932.9,CATG00000022970.1,CATG00000027984.1,ENSG00000207703.1,ENSG00000136937.8,ENSG00000165661.11,CATG00000083573.1,ENSG00000176840.7,CATG00000099535.1,CATG00000088022.1,ENSG00000234745.5,CATG00000088072.1,ENSG00000204296.7,ENSG00000205189.7,ENSG00000188786.9,ENSG00000234948.1,CATG00000088075.1,ENSG00000204301.5,ENSG00000163599.10,ENSG00000100605.12,ENSG00000250264.1,ENSG00000196301.3,ENSG00000125398.5,CATG00000019955.1,ENSG00000257585.1,CATG00000109155.1,ENSG00000160145.11,ENSG00000111252.6,ENSG00000204542.2,ENSG00000108684.10,CATG00000083574.1,CATG00000088070.1,ENSG00000254049.1,ENSG00000173064.6,ENSG00000261390.1,ENSG00000204540.6,ENSG00000241404.2,CATG00000088071.1,ENSG00000232912.1,ENSG00000196126.6,ENSG00000260876.1,ENSG00000251916.1,ENSG00000204842.10,ENSG00000178919.7,ENSG00000089234.11,ENSG00000204084.8,ENSG00000136936.6,ENSG00000019485.8,ENSG00000166200.10,CATG00000049587.1,CATG00000074129.1,CATG00000083579.1,CATG00000002667.1,ENSG00000109576.9,ENSG00000157168.14,ENSG00000250357.1,ENSG00000204308.6,CATG00000083575.1,ENSG00000111300.5,CATG00000102147.1,ENSG00000140285.5,CATG00000053645.1,CATG00000098473.1,CATG00000102148.1,CATG00000046290.1,ENSG00000134215.11,ENSG00000185090.10,ENSG00000204310.6,ENSG00000223469.1,ENSG00000181026.13,ENSG00000179344.12,ENSG00000107187.11,ENSG00000224557.3,CATG00000083909.1,CATG00000088077.1,ENSG00000241537.1,ENSG00000196449.3,ENSG00000172183.10,CATG00000022972.1,CATG00000088014.1,CATG00000083577.1,ENSG00000197982.12,CATG00000109156.1,CATG00000106315.1,ENSG00000223865.6,ENSG00000256812.1,ENSG00000133466.9,ENSG00000144736.9,ENSG00000258342.1,ENSG00000081870.7,CATG00000083570.1,CATG00000045932.1,ENSG00000241106.2,CATG00000088073.1,ENSG00000221630.1,ENSG00000257595.2,CATG00000107364.1,CATG00000088063.1,ENSG00000134242.11,CATG00000070950.1,CATG00000088069.1,ENSG00000234899.5,ENSG00000271581.1,ENSG00000251867.2,ENSG00000259104.2,CATG00000025823.1,CATG00000070953.1,ENSG00000198502.5,ENSG00000229391.3,ENSG00000232977.2,ENSG00000221988.8,ENSG00000115705.16,ENSG00000156958.10,ENSG00000162599.11,CATG00000115684.1,CATG00000083580.1,ENSG00000249487.2,CATG00000083581.1,CATG00000060560.1,ENSG00000261272.1,ENSG00000223534.1,ENSG00000231128.1,CATG00000070951.1,ENSG00000258388.3,ENSG00000175164.9,ENSG00000211452.6</t>
  </si>
  <si>
    <t>24722205,21981779,24586183,23408906,22493691</t>
  </si>
  <si>
    <t>Thyroid peroxidase antibody levels,Thyroid peroxidase antibody positivity,Hypothyroidism,Thyroid hormone levels</t>
  </si>
  <si>
    <t>DOID:1461</t>
  </si>
  <si>
    <t>cholesterol embolism</t>
  </si>
  <si>
    <t>A vascular disease that is characterized by blood vessel obstruction resulting from the release of cholesterol from the inside of blood vessels along the bloodstream.</t>
  </si>
  <si>
    <t>rs533617,rs17880056,rs9867963,rs114406109,rs157580,rs3808454,rs2074356,rs289741,rs2242262,rs7943508,rs10872311,rs78133850,rs114943849,rs73597581,rs12549417,rs10264769,rs7218956,rs11825181,rs12741472,rs964184,rs34996773,rs6713419,rs8063278,rs79565990,rs116460124,rs10852440,rs76098294,rs174592,rs11827682,rs655044,rs3816529,rs9932414,rs7960403,rs3760628,rs55993842,rs9813606,rs6988140,rs13226650,rs2009493,rs4688757,rs753992,rs4319113,rs78069747,rs76696155,rs174541,rs3776720,rs11057326,rs1975802,rs35396069,rs8045855,rs11783641,rs2410629,rs112086775,rs13313219,rs9889191,rs12630592,rs56220547,rs35576939,rs784704,rs11057397,rs3088303,rs73586989,rs571047,rs1055510,rs13261242,rs6772095,rs9891113,rs2729815,rs3741301,rs7308234,rs3734626,rs2119692,rs74085176,rs3289,rs58561056,rs7309528,rs114523281,rs7729427,rs3747093,rs17821322,rs4523270,rs10054623,rs28363482,rs10503669,rs77578821,rs2594981,rs77806154,rs114459671,rs17411168,rs3758853,rs112191416,rs78515145,rs10115928,rs9938020,rs12631819,rs2934967,rs11555809,rs74798779,rs11067376,rs4930721,rs4821116,rs34523847,rs2980862,rs75909028,rs1527471,rs7138209,rs702483,rs10490694,rs10423129,rs2706721,rs73591961,rs2941504,rs114447277,rs7958693,rs28526159,rs4983559,rs7732139,rs76384938,rs79902690,rs55956142,rs346071,rs74377788,rs76466775,rs4987942,rs13702,rs2266959,rs2083636,rs113896227,rs7118569,rs868213,rs1864163,rs10744157,rs10850139,rs112220129,rs11924792,rs12692735,rs1441753,rs55957504,rs247067,rs7133734,rs3808434,rs80355662,rs5745571,rs12743862,rs5802,rs76531758,rs12246506,rs2744937,rs68027451,rs1483582,rs2290146,rs36047821,rs10305706,rs6073972,rs28363487,rs11057826,rs7015401,rs2898495,rs3808460,rs34327087,rs1992443,rs3789967,rs34564316,rs12578371,rs7294984,rs435306,rs551444,rs35432211,rs78343493,rs10409265,rs10413216,rs1865063,rs2301814,rs114348646,rs12306206,rs7135624,rs17356923,rs6485692,rs8136747,rs3779787,rs8057119,rs7956788,rs11057824,rs7004149,rs2800708,rs3017779,rs16957443,rs71456309,rs59254395,rs12670520,rs76975020,rs56833752,rs174533,rs2389858,rs3808416,rs12798408,rs1441762,rs102275,rs72663520,rs11076175,rs114858155,rs79955933,rs174554,rs2729778,rs493052,rs1535,rs2238139,rs75409230,rs7978447,rs1569210,rs12313762,rs2289118,rs7398152,rs3799156,rs12819746,rs12042999,rs2410620,rs12540011,rs12808002,rs920917,rs7956194,rs11644360,rs10742801,rs79075118,rs57188913,rs991209,rs7666097,rs1240513,rs10734549,rs2833006,rs174570,rs74558535,rs1800978,rs2306033,rs3808428,rs115739886,rs6884936,rs114201721,rs40480,rs116196253,rs10846522,rs34171271,rs7181141,rs7133359,rs12720917,rs17482338,rs61854096,rs73990497,rs2952803,rs13344835,rs2178949,rs2281721,rs57933653,rs3808449,rs4251891,rs11991231,rs509360,rs35087225,rs9644636,rs75957286,rs11637852,rs2814993,rs9931366,rs17766692,rs1532625,rs75469215,rs9462014,rs2967608,rs7307008,rs31228,rs57992358,rs116682135,rs174577,rs4921684,rs9863,rs34534928,rs7252574,rs77667693,rs7000460,rs287,rs3176463,rs58023804,rs9821675,rs2517951,rs2281718,rs75896452,rs623908,rs115345919,rs2652824,rs3816380,rs1441754,rs7313140,rs115805013,rs34696599,rs3025393,rs3093267,rs2134265,rs1565922,rs80182988,rs34514856,rs12823740,rs73119306,rs2833014,rs73205062,rs8063291,rs115006111,rs6073971,rs34585496,rs2240466,rs7828113,rs56693020,rs80175918,rs2729827,rs3866471,rs28615996,rs174536,rs289,rs140489,rs11897480,rs2729823,rs711752,rs7201591,rs76089216,rs62090055,rs41309798,rs7846466,rs6485751,rs114729479,rs6436620,rs11236565,rs2967612,rs2008173,rs1249742,rs2164743,rs7974279,rs28914831,rs112103766,rs374050,rs3781619,rs12447990,rs10418759,rs3740850,rs66968227,rs2606749,rs58173592,rs28592032,rs115639473,rs4650993,rs11640308,rs41307935,rs2242261,rs11065552,rs117026536,rs74855321,rs12303933,rs35892915,rs73614247,rs289715,rs7963968,rs17240876,rs1719891,rs115311468,rs2856234,rs12296259,rs10773048,rs35615194,rs13081232,rs74615535,rs6469603,rs7132115,rs3917816,rs1689802,rs2606735,rs10157555,rs3738676,rs115310619,rs10221876,rs11670119,rs7189704,rs13247874,rs6065904,rs17860560,rs114917337,rs71636795,rs115887532,rs9666671,rs687424,rs4644277,rs11944297,rs4970836,rs3781620,rs58952297,rs10913571,rs16963397,rs11553287,rs55780509,rs10407260,rs12720898,rs672889,rs7395581,rs10457487,rs77020228,rs17265166,rs76663113,rs13315282,rs11964999,rs72679893,rs76009965,rs174597,rs10184004,rs8058517,rs34346326,rs830085,rs75658696,rs62190677,rs9975146,rs4783610,rs79924943,rs7925853,rs7758403,rs71636769,rs11057823,rs28522139,rs983309,rs1018246,rs2226378,rs6700266,rs11130241,rs4938309,rs35962879,rs118005841,rs174584,rs34538958,rs59559366,rs11065681,rs2001845,rs116510274,rs60807675,rs11538549,rs1800182,rs2498786,rs9482769,rs11861362,rs4784741,rs12071641,rs75225010,rs7899453,rs12574081,rs2584000,rs77977301,rs7823575,rs13050869,rs17695224,rs72994363,rs1020057,rs115795704,rs3730390,rs10798612,rs34722146,rs7499892,rs7205935,rs2975634,rs2306026,rs79682148,rs35416308,rs77345122,rs28477157,rs908252,rs10744160,rs11072883,rs10734906,rs2279023,rs7188995,rs79956128,rs7785479,rs114286460,rs921226,rs12597002,rs73422799,rs565607,rs13306679,rs12051752,rs78018091,rs12548221,rs3810307,rs2306028,rs10090948,rs17411045,rs61431557,rs3826164,rs17410983,rs11804107,rs116258593,rs4660293,rs13050624,rs17145732,rs61781392,rs3858074,rs4987953,rs11941250,rs17410996,rs75321546,rs11747281,rs2074866,rs7841189,rs17239074,rs4969182,rs10099512,rs9913758,rs93923,rs12574512,rs9303274,rs11057400,rs312970,rs16957265,rs71352238,rs180327,rs1079822,rs17162311,rs10488699,rs34183407,rs255755,rs61905108,rs10305680,rs4148000,rs28741402,rs28573238,rs7199480,rs55675218,rs12599876,rs116348663,rs10915443,rs10405178,rs56122753,rs691960,rs562756,rs73613962,rs7201742,rs7398641,rs892066,rs58360980,rs77376130,rs10744158,rs16979595,rs11946095,rs6771876,rs3752692,rs2529781,rs57207396,rs6511729,rs4783557,rs78821299,rs3741300,rs11823869,rs7193713,rs4468558,rs1441763,rs2954021,rs12482887,rs174591,rs2042900,rs16882051,rs76637303,rs10019888,rs76832686,rs270,rs11967262,rs11860308,rs78018500,rs10501321,rs76833176,rs56193151,rs800879,rs34876056,rs4252627,rs3890182,rs112099181,rs13046544,rs1144041,rs78261752,rs11669173,rs2068663,rs12445396,rs114069431,rs12545849,rs903504,rs11974409,rs10773030,rs79518687,rs12436325,rs12051249,rs12107508,rs8140370,rs9976941,rs6792572,rs73219037,rs17120007,rs56071820,rs1569212,rs11949550,rs602633,rs5176,rs113905543,rs73667470,rs12738345,rs12940986,rs2777888,rs116844083,rs116037400,rs1351745,rs1133483,rs77219697,rs6693173,rs114453518,rs10846738,rs786444,rs11706990,rs7953014,rs1558804,rs11817931,rs11225488,rs193694,rs11057401,rs6425486,rs8046857,rs2292318,rs11932606,rs117579298,rs836480,rs2594966,rs34681611,rs1936809,rs10520136,rs79075855,rs12549165,rs3776721,rs10790162,rs692003,rs3821640,rs481843,rs74590747,rs115952301,rs73597580,rs289714,rs6810819,rs78689541,rs1126312,rs17489282,rs2092344,rs60876330,rs41270829,rs496958,rs10900235,rs3776715,rs10172099,rs157588,rs9930908,rs78480944,rs3776705,rs10160842,rs7132655,rs9469860,rs4895549,rs4803774,rs1837842,rs117886201,rs12300081,rs3776716,rs35804181,rs7306549,rs2187126,rs115843075,rs174560,rs60223219,rs1800590,rs1569211,rs6499121,rs12056626,rs7621026,rs1051921,rs2814973,rs75924208,rs291044,rs1347591,rs78788374,rs35525373,rs10402642,rs74061754,rs4076557,rs12307716,rs8177358,rs71458814,rs11039166,rs33980385,rs2968778,rs28530647,rs3782287,rs20549,rs9656588,rs11057320,rs55968019,rs72796498,rs56888944,rs7983372,rs76771752,rs79610625,rs66690784,rs10899128,rs603446,rs55856208,rs58801121,rs75297654,rs12445993,rs35426314,rs77112220,rs10200587,rs34201939,rs2814994,rs34360866,rs4253440,rs4474673,rs11920676,rs17131304,rs4921683,rs73591955,rs3176134,rs11807824,rs3176446,rs12678919,rs34597048,rs9644637,rs3735964,rs9462007,rs2227287,rs2472386,rs60258676,rs62035956,rs3802548,rs78558633,rs2091590,rs4821130,rs2410621,rs6819735,rs4774472,rs7092702,rs31229,rs77085168,rs2697923,rs17608993,rs79114507,rs1415146,rs2358019,rs3802220,rs5746068,rs1483583,rs17860567,rs3785111,rs8061810,rs2035068,rs7898873,rs1992442,rs56679346,rs74976553,rs7298909,rs79346788,rs11649091,rs599839,rs890858,rs8039346,rs6551,rs4424270,rs9912501,rs73790337,rs111867300,rs6993253,rs4795376,rs7312323,rs6486291,rs78666604,rs6968170,rs3889368,rs11236511,rs2833022,rs2229357,rs77080178,rs60652351,rs3786623,rs34037978,rs7258345,rs12720922,rs12912721,rs174534,rs78810414,rs174555,rs114785240,rs28510273,rs117520197,rs7131882,rs3200218,rs7185308,rs12448372,rs76967647,rs34786874,rs3848289,rs12821219,rs719422,rs2008476,rs11076176,rs158480,rs102274,rs2245365,rs8026850,rs79198716,rs9923710,rs77402363,rs8048364,rs16963412,rs6442508,rs2624819,rs6601615,rs1800776,rs73877760,rs277,rs593480,rs486394,rs760136,rs2013208,rs12924125,rs441346,rs6446189,rs6488883,rs34761493,rs1154416,rs4939875,rs2957873,rs3829940,rs405509,rs13221253,rs7073533,rs73588903,rs10419307,rs7279476,rs77723696,rs76599133,rs2072134,rs1719894,rs12222995,rs4987940,rs74740204,rs9491699,rs12948394,rs111350630,rs7940441,rs75364271,rs11670118,rs17091891,rs3742614,rs3017778,rs10414859,rs11077801,rs113594072,rs7047523,rs2652792,rs11057407,rs1180624,rs13292582,rs11946179,rs12039531,rs11858481,rs8077172,rs116193741,rs76103783,rs4647726,rs1138429,rs3744493,rs57189461,rs1590120,rs116069226,rs4970837,rs11039148,rs75262865,rs78358410,rs1689803,rs16860409,rs56056022,rs28619464,rs59488039,rs3808430,rs9923188,rs62498166,rs1542167,rs79753103,rs112235589,rs10913570,rs7351098,rs174529,rs36124048,rs75295105,rs11657987,rs4775046,rs4334836,rs289744,rs12446689,rs7302788,rs112039804,rs4775625,rs72679827,rs6932207,rs77119202,rs1565920,rs115733437,rs79577483,rs116443958,rs7709247,rs3730399,rs12739698,rs77971272,rs76419201,rs322,rs11820589,rs7692358,rs114217950,rs9653282,rs2001844,rs1051793,rs6450176,rs736344,rs2275543,rs525643,rs4366775,rs660240,rs59677654,rs11057224,rs174568,rs367070,rs7351103,rs12482805,rs11075672,rs1441755,rs4579782,rs10940493,rs17072020,rs2967607,rs17240378,rs753993,rs78441747,rs2286614,rs2254708,rs12163639,rs2833017,rs34339345,rs11079727,rs836559,rs116932832,rs99780,rs13263007,rs11611354,rs115129770,rs114361653,rs3729693,rs6499114,rs565256,rs10852934,rs10773004,rs61746794,rs544479,rs61905088,rs10219339,rs116017866,rs12596776,rs11065633,rs117779442,rs1672907,rs7609045,rs10406282,rs4083261,rs9971695,rs2885477,rs7191129,rs12317176,rs326222,rs115759348,rs12679834,rs73990483,rs10817583,rs11920734,rs2270801,rs11078896,rs61781393,rs60358760,rs7301953,rs3780543,rs4074015,rs9930792,rs4816373,rs1139789,rs113184563,rs4149303,rs12035330,rs666718,rs62568181,rs881844,rs5013866,rs28364333,rs9931987,rs4251884,rs13233571,rs2304481,rs2503326,rs2266788,rs255756,rs575280,rs77237194,rs115393656,rs28741401,rs108499,rs28914770,rs533668,rs117178894,rs10150209,rs9325979,rs3808444,rs2165557,rs2178946,rs72764750,rs117986964,rs16959474,rs11039018,rs7845015,rs56303270,rs4593558,rs11835839,rs75035386,rs7692461,rs4766602,rs16860535,rs1210978,rs28371439,rs13258187,rs80318796,rs62090040,rs9980606,rs60545348,rs983308,rs4688042,rs72663521,rs4294527,rs2833021,rs10406522,rs7957429,rs4987867,rs11064961,rs4630099,rs11057822,rs112280073,rs17875829,rs13256785,rs7940578,rs2980860,rs12970228,rs1020056,rs4986970,rs174601,rs12479259,rs11915405,rs77188937,rs1372345,rs17561950,rs77478719,rs17513135,rs2167079,rs76394154,rs10271556,rs4713865,rs7932705,rs17162333,rs7933246,rs563796,rs1187415,rs77573897,rs12222542,rs9980875,rs61059595,rs838879,rs174583,rs1180648,rs2777793,rs838882,rs3204635,rs9974865,rs73422752,rs16957831,rs59663860,rs1809049,rs2924584,rs9813864,rs12817576,rs4988035,rs4149311,rs80323472,rs928392,rs5882,rs9908890,rs12448598,rs9621715,rs174576,rs7120118,rs2013867,rs3025070,rs2275545,rs34928216,rs11651365,rs346079,rs720661,rs5998672,rs2229019,rs11989250,rs7310918,rs75037518,rs62035955,rs58203904,rs2271294,rs61888888,rs17237820,rs504268,rs10893561,rs2744939,rs115658781,rs920588,rs78970517,rs55757091,rs1106412,rs836516,rs10850141,rs1445888,rs7249520,rs17860578,rs1515815,rs77437185,rs784705,rs3208305,rs12504321,rs61756111,rs57948908,rs10750217,rs11666003,rs34576193,rs12165603,rs73597578,rs7137946,rs1561302,rs9921308,rs3782894,rs2410618,rs4647737,rs7190070,rs71636770,rs60161087,rs1541680,rs7302441,rs4752927,rs11742692,rs6488913,rs7873387,rs7928073,rs115493162,rs10411786,rs79633799,rs34693282,rs4389957,rs11064960,rs9926440,rs2223103,rs174599,rs2594965,rs10407980,rs60633545,rs4128744,rs2353579,rs77027197,rs3800457,rs12280456,rs79641592,rs35825716,rs12691052,rs9826085,rs3847302,rs12819677,rs17361251,rs12451990,rs4816372,rs4149271,rs2290884,rs7640358,rs66466742,rs11039155,rs3776712,rs112189124,rs1441764,rs1483585,rs73120022,rs115267098,rs2232410,rs3758673,rs2238682,rs8062085,rs12708970,rs11826440,rs12447620,rs4804155,rs80200174,rs62292948,rs2529780,rs920916,rs7187476,rs61906113,rs2472390,rs11837144,rs115170545,rs76536905,rs7625184,rs312,rs75045814,rs62292951,rs7692974,rs8099312,rs2644615,rs2195724,rs10899127,rs34673996,rs2644606,rs8182201,rs258,rs114165817,rs8048034,rs983311,rs35493868,rs2606736,rs13306848,rs17240392,rs3808436,rs35158437,rs10493037,rs12051247,rs4699734,rs1075851,rs2833009,rs1130742,rs80099922,rs2768767,rs2529787,rs114515089,rs3176450,rs8138057,rs13058769,rs35739466,rs61593058,rs55990776,rs2000812,rs9332648,rs4464984,rs6094216,rs2410632,rs115575400,rs4417316,rs271,rs11130228,rs7205421,rs78402051,rs4501833,rs73594554,rs901746,rs7634917,rs6889847,rs11130224,rs3808456,rs8078476,rs391448,rs56247792,rs10940357,rs319,rs17410914,rs1370276,rs58340821,rs7101374,rs12695875,rs4335137,rs610675,rs60111445,rs836477,rs3025079,rs76616082,rs3760626,rs28850399,rs6073966,rs10151500,rs7307343,rs3808450,rs3138191,rs12114740,rs7957024,rs3732941,rs10517194,rs2222060,rs17007618,rs2070624,rs35882815,rs3776717,rs3802999,rs55980617,rs676210,rs116430329,rs12828408,rs78206158,rs74024145,rs4988032,rs10769253,rs2298429,rs10422101,rs2863978,rs5663,rs2729813,rs174594,rs2075620,rs35659126,rs11264535,rs1541682,rs2058807,rs12280464,rs952439,rs10419114,rs289743,rs78319004,rs2231555,rs1530645,rs2075290,rs7750072,rs10503667,rs17411024,rs3748269,rs1017713,rs72947672,rs247054,rs72997616,rs9651786,rs34942551,rs34575744,rs12820195,rs4387136,rs28927680,rs1000879,rs71636779,rs892101,rs3020208,rs113289860,rs8078228,rs1470612,rs9332675,rs1007075,rs4688690,rs7707547,rs4765611,rs11917172,rs67656636,rs10899123,rs7170462,rs28873836,rs7128198,rs2448,rs75393320,rs61433348,rs7118567,rs75796305,rs4795377,rs2095637,rs673548,rs28730619,rs2643194,rs34211025,rs6467371,rs7197756,rs708273,rs8044558,rs12598630,rs79398303,rs12297069,rs12317103,rs11831913,rs80073370,rs35797675,rs861857,rs2941505,rs13306066,rs11875522,rs2526754,rs1828186,rs117594705,rs3861397,rs4660877,rs4351101,rs12512053,rs17033,rs75450962,rs7002551,rs3822076,rs6726798,rs7302449,rs8045306,rs7313032,rs434124,rs66647364,rs2165558,rs35233375,rs75258859,rs4648086,rs928391,rs11700,rs1372344,rs112994260,rs2954026,rs9954969,rs117473238,rs4854559,rs9355296,rs16942881,rs73025369,rs8058690,rs11057273,rs2713557,rs2004638,rs2305280,rs12708969,rs3218671,rs13231516,rs77616366,rs62248260,rs10097668,rs2338104,rs2252833,rs12328675,rs114798927,rs74317255,rs11075673,rs17145750,rs117559364,rs7316863,rs12546386,rs115939447,rs732084,rs11925382,rs17221740,rs1483589,rs115505744,rs1038026,rs11857380,rs7133199,rs1565923,rs35234854,rs35715143,rs78204186,rs10422079,rs115847095,rs116782365,rs1878512,rs174589,rs4743764,rs10915441,rs765549,rs174544,rs78703406,rs261333,rs7315453,rs412528,rs115182560,rs34569632,rs2070765,rs11612551,rs7947143,rs74819407,rs76975037,rs10913568,rs75348510,rs5998599,rs12827074,rs10900220,rs2737089,rs4142995,rs59511712,rs112556034,rs9788441,rs2305625,rs3890213,rs7837677,rs9462016,rs12829951,rs836478,rs7793710,rs8101802,rs17091905,rs6983430,rs4821108,rs117842816,rs2952152,rs34348991,rs2562126,rs2898494,rs58081851,rs7819706,rs1543896,rs11350,rs28581850,rs73612297,rs3847300,rs7975233,rs964551,rs12321904,rs1406501,rs7122226,rs611917,rs2170741,rs2291429,rs11912554,rs16938581,rs4375019,rs7640175,rs28668592,rs2275542,rs116080881,rs2768766,rs931992,rs3743735,rs60704627,rs3783567,rs11785504,rs1470186,rs11605738,rs115425861,rs116877083,rs4044435,rs79064518,rs4406410,rs11057413,rs62079153,rs1441756,rs12077878,rs4774475,rs1441765,rs28532037,rs75960393,rs1044250,rs9861633,rs2833012,rs2410628,rs2744955,rs56961021,rs74843458,rs11540898,rs2584011,rs405697,rs33985974,rs13059407,rs635461,rs2240326,rs7251501,rs1943973,rs3776706,rs11216230,rs4752936,rs66495554,rs3744492,rs378114,rs78468022,rs12146809,rs10305668,rs10930133,rs61753412,rs17276513,rs1800165,rs11236508,rs2071207,rs6494392,rs1892172,rs2594973,rs8106922,rs4385425,rs11801911,rs66471742,rs3794650,rs7445,rs116056508,rs76682246,rs10099971,rs11642015,rs5760189,rs7516434,rs6606734,rs1527474,rs10100640,rs58841710,rs8082036,rs12549191,rs76533702,rs8056954,rs9932087,rs8176337,rs75291055,rs12351480,rs75278536,rs73208815,rs61906079,rs115302712,rs8058861,rs7187289,rs9958947,rs35065728,rs114353648,rs35060365,rs4650995,rs9630309,rs76554351,rs991210,rs2271309,rs17115866,rs12436302,rs11568746,rs1800588,rs16834436,rs10850137,rs4382293,rs17411126,rs12629337,rs11160819,rs13816,rs10097784,rs79929952,rs74541133,rs8103829,rs113258243,rs11057399,rs5743616,rs7964443,rs62090048,rs3765787,rs16927834,rs36018806,rs7246900,rs59643265,rs76797606,rs11612479,rs80207833,rs7257468,rs115105255,rs2980882,rs10409395,rs4969142,rs4252273,rs876036,rs289713,rs76381165,rs114828382,rs7118199,rs8055809,rs77996485,rs2333834,rs10769208,rs74061769,rs115265662,rs1051006,rs34589259,rs11608501,rs4637851,rs2814944,rs6488893,rs56234712,rs10876968,rs3781622,rs72992311,rs3785100,rs204905,rs75998705,rs1058735,rs2884366,rs6488890,rs13238780,rs4752940,rs78013771,rs12463177,rs7398851,rs617777,rs3808321,rs114723297,rs34772420,rs1515116,rs675849,rs7461115,rs7816447,rs4765176,rs3135506,rs34660894,rs174582,rs12785488,rs9981176,rs2313171,rs9491698,rs74444640,rs838876,rs73431673,rs2418739,rs12030654,rs3730403,rs2241212,rs12735140,rs31227,rs1031045,rs3824477,rs2230590,rs2238894,rs34065661,rs2241210,rs4148008,rs118063986,rs11828157,rs2290700,rs17489185,rs11466018,rs58868012,rs55918120,rs13271228,rs10899126,rs748541,rs12096732,rs3905001,rs3816614,rs2980870,rs2913967,rs6866586,rs10955751,rs9928605,rs114629112,rs3107669,rs836539,rs4490057,rs3808415,rs4652306,rs116514413,rs3829632,rs12056034,rs73990481,rs16942349,rs34460334,rs61602448,rs2347377,rs34156497,rs75689700,rs2119690,rs920915,rs60340200,rs10099160,rs865716,rs74061759,rs12311114,rs13339471,rs58946909,rs13313211,rs17006555,rs4617684,rs80323862,rs12593746,rs11786044,rs10402729,rs35692796,rs75970817,rs7941964,rs180326,rs10982135,rs10734548,rs2410623,rs2305686,rs2967605,rs7633214,rs2271308,rs1803924,rs3773474,rs2279239,rs35758545,rs7305838,rs10850358,rs2941506,rs174578,rs2281722,rs2809270,rs4657836,rs174575,rs11083752,rs67927198,rs2288912,rs2222061,rs2898496,rs2934956,rs2083637,rs11834141,rs73992517,rs34003087,rs10093833,rs1351744,rs2472388,rs17068040,rs4765305,rs2866592,rs2246841,rs920589,rs784706,rs62246446,rs1445887,rs78963613,rs74127012,rs2119807,rs11742688,rs12317452,rs28689946,rs72556537,rs8053613,rs116179674,rs6000588,rs76244218,rs2290699,rs79099405,rs876038,rs10852765,rs10838686,rs79807288,rs3729802,rs60497336,rs1532624,rs3760001,rs11938113,rs10850380,rs12659966,rs2744938,rs66872223,rs116308207,rs11693870,rs174553,rs2833020,rs114275505,rs401449,rs264,rs12496973,rs10242866,rs7205804,rs12709889,rs10149080,rs34952002,rs35330363,rs15285,rs17128033,rs13047588,rs12504365,rs10899114,rs10416730,rs17411133,rs4988068,rs28445835,rs1541681,rs903506,rs78297347,rs73795263,rs11236534,rs61905689,rs3758854,rs174593,rs10414535,rs76541594,rs10512843,rs2049749,rs6717858,rs8106189,rs2913973,rs384989,rs57435926,rs8044823,rs17440396,rs10769210,rs76495944,rs59913369,rs4149299,rs12721613,rs10935011,rs115902306,rs2606758,rs3917821,rs12452031,rs1905376,rs10838620,rs1596102,rs9332632,rs6785049,rs326224,rs800888,rs5662,rs2243083,rs1007076,rs56403339,rs1140648,rs1969272,rs12760759,rs56964917,rs7174661,rs918106,rs16994255,rs112090968,rs10144972,rs7200932,rs11239528,rs2744956,rs76594793,rs9931565,rs921919,rs2166767,rs2980880,rs55793998,rs76771815,rs2954024,rs73180604,rs4354501,rs75072762,rs2176152,rs28660993,rs12824567,rs8134758,rs11609591,rs61740454,rs10120653,rs11172147,rs1059507,rs78300069,rs492182,rs7248183,rs35946281,rs10769254,rs2308939,rs7199443,rs2103325,rs8111069,rs2240327,rs60466355,rs9282541,rs61460037,rs4987963,rs12637033,rs7118999,rs11644728,rs58473820,rs6754919,rs113421252,rs7298831,rs73599506,rs312944,rs16946416,rs13290420,rs2624853,rs7301641,rs3785129,rs2254819,rs12118815,rs8044014,rs4988024,rs6876198,rs79454291,rs470324,rs2292316,rs3779788,rs10773105,rs71516504,rs2706737,rs7135267,rs8060506,rs61781391,rs36109400,rs4752933,rs836487,rs55968030,rs68147365,rs7516532,rs2934951,rs291,rs11815266,rs4775085,rs7177977,rs34060476,rs10418688,rs7814717,rs4688689,rs113988682,rs3916027,rs3060,rs67025543,rs56205943,rs59351723,rs3776718,rs12242772,rs16942887,rs11875600,rs11126598,rs25858,rs75186174,rs786422,rs79045795,rs8044843,rs6983170,rs115610484,rs35892161,rs7736354,rs111707709,rs74915889,rs3826539,rs2290883,rs7312145,rs75468181,rs12241228,rs7308398,rs67548051,rs35986531,rs2178948,rs2717418,rs7444,rs6820119,rs3808446,rs838913,rs62117513,rs16860411,rs1810132,rs8056649,rs2247862,rs17860590,rs116533538,rs34345068,rs66907233,rs10846553,rs174581,rs11575892,rs394643,rs118004082,rs3808423,rs9624782,rs343,rs7485577,rs7138503,rs111518767,rs3789679,rs12809125,rs73613952,rs499790,rs4131508,rs9311446,rs9619386,rs11614506,rs60761479,rs2833015,rs838877,rs16880248,rs117903946,rs13062308,rs1441757,rs12815746,rs1110572,rs2744954,rs62117205,rs7311556,rs12225230,rs11833604,rs3730397,rs11264533,rs2713552,rs34473788,rs34292685,rs3822499,rs3799160,rs12303671,rs4988051,rs115849089,rs4743763,rs11178315,rs11236533,rs17716118,rs4270122,rs28745575,rs907090,rs117459122,rs3799148,rs12801636,rs79954704,rs11777358,rs4647741,rs737337,rs2298096,rs4149269,rs17360994,rs3785098,rs7186360,rs10742799,rs3136447,rs111735355,rs11039024,rs41480445,rs113945467,rs16942344,rs9332682,rs12508502,rs1139320,rs12548905,rs34338511,rs7276895,rs838880,rs73615919,rs2517959,rs75675187,rs75672095,rs12145743,rs67473746,rs2866593,rs115626664,rs3810308,rs2279238,rs10846739,rs4695266,rs34647054,rs116808962,rs7679,rs62929565,rs755249,rs17162330,rs17119975,rs34090729,rs62292959,rs12981318,rs4930706,rs12544152,rs9304646,rs116616860,rs114683837,rs75026462,rs7134594,rs4405410,rs11651497,rs14050,rs61906114,rs8047119,rs7399128,rs3808435,rs11216136,rs12222581,rs3785113,rs12966382,rs480028,rs115204445,rs7931970,rs6000589,rs74825034,rs7398082,rs10404077,rs79944472,rs6446187,rs17699030,rs1877031,rs80185535,rs2472682,rs4758856,rs2301216,rs75734162,rs7478730,rs2291428,rs3802219,rs76294834,rs111227007,rs247055,rs11711175,rs6488892,rs7162391,rs16853043,rs1458836,rs7515228,rs11216168,rs11083755,rs10838687,rs2288911,rs116819497,rs2346676,rs3760627,rs12317519,rs10838681,rs4650992,rs28404785,rs17482753,rs115488925,rs174566,rs13306677,rs583104,rs2114707,rs2594972,rs111602331,rs72650168,rs56374641,rs9644568,rs653178,rs2624825,rs10774708,rs2275544,rs61931865,rs2358021,rs4647754,rs1449627,rs11556908,rs877710,rs76601254,rs60972755,rs7298565,rs7838829,rs6499112,rs35963767,rs320,rs6494393,rs34892460,rs140491,rs2681780,rs61744620,rs79543001,rs4040225,rs9818506,rs3813636,rs61906078,rs9436735,rs11824953,rs4543558,rs79665195,rs4784730,rs11057393,rs12580486,rs55874167,rs732083,rs2943651,rs55993392,rs34875285,rs16881969,rs12074085,rs2853579,rs710177,rs74518450,rs17411113,rs72554689,rs2529786,rs7120158,rs115579523,rs2033254,rs7960951,rs8094085,rs12714264,rs74551422,rs1534649,rs12089132,rs11057223,rs6857,rs10838690,rs2001003,rs6450175,rs63263962,rs11613632,rs8050731,rs1918375,rs836527,rs5157,rs12521454,rs16963520,rs4803779,rs7249624,rs10774696,rs9688715,rs157590,rs11071721,rs7247227,rs8060690,rs735144,rs66588031,rs7175185,rs4775628,rs7585533,rs4759375,rs2681781,rs9974530,rs2602836,rs78336728,rs17489373,rs3791980,rs2075432,rs73667469,rs11644475,rs12543608,rs66771331,rs115927649,rs7364240,rs34125138,rs12682115,rs115662751,rs76595854,rs174580,rs56331745,rs1527472,rs10838628,rs10212938,rs1558901,rs2706722,rs17548308,rs80087500,rs10514227,rs34989676,rs4930726,rs34336949,rs77189509,rs3808422,rs41466547,rs10305685,rs7085709,rs6499119,rs1160333,rs11648751,rs28728226,rs2070895,rs11706903,rs2517956,rs11983997,rs6589566,rs3806417,rs6700047,rs11844799,rs76672487,rs78744359,rs7131312,rs485638,rs1495101,rs4784745,rs2075649,rs12923922,rs11645944,rs4147313,rs2913972,rs11860407,rs2596397,rs12138561,rs117676142,rs7289630,rs952594,rs11989309,rs115579447,rs35080293,rs10082867,rs34825050,rs4743762,rs28410096,rs1942478,rs7938380,rs10838612,rs2058805,rs2833010,rs2285910,rs7219625,rs3760629,rs28987095,rs2952155,rs7308864,rs60492935,rs2211890,rs1552481,rs2278426,rs55897859,rs2241588,rs1373068,rs12301673,rs58542611,rs77246533,rs34575783,rs13306436,rs7221974,rs35381288,rs117393842,rs79295595,rs10403808,rs838912,rs1800775,rs7518440,rs17106165,rs114494053,rs2303790,rs11954766,rs800869,rs2954020,rs737338,rs11556505,rs10805455,rs9929395,rs7968029,rs2166768,rs8039217,rs4969184,rs5743546,rs76117556,rs11874841,rs3804205,rs72990500,rs116451622,rs4817351,rs3808440,rs4253642,rs11869286,rs115618070,rs1499119,rs35641646,rs10895372,rs73593810,rs4149314,rs11657860,rs2122031,rs888192,rs2833024,rs4988040,rs7826306,rs7486387,rs3808457,rs9939768,rs74621027,rs11643718,rs11061322,rs3744495,rs78966988,rs112256187,rs3760782,rs11239532,rs4765127,rs3741521,rs80270210,rs10846580,rs55747707,rs76108476,rs2178297,rs935134,rs16957210,rs7115089,rs10798616,rs3745683,rs2718843,rs112527502,rs1406502,rs2814985,rs11264552,rs7296044,rs4149300,rs3794655,rs2886793,rs4987897,rs2517958,rs663129,rs1562616,rs10422058,rs73990478,rs625145,rs7313261,rs35617716,rs1551744,rs6694527,rs2410626,rs67040494,rs3858075,rs11571087,rs6858148,rs571312,rs6898870,rs4783621,rs255052,rs114739976,rs2863980,rs710913,rs28445964,rs2333839,rs10899115,rs8057577,rs2594968,rs116323313,rs10412101,rs11178236,rs7252480,rs10423208,rs12505816,rs7252172,rs12767823,rs255761,rs12544485,rs1395779,rs56845922,rs17688076,rs75396213,rs4318902,rs6884760,rs2729833,rs73205059,rs13306745,rs114950575,rs2278236,rs61781363,rs17145713,rs6488900,rs115036165,rs3808425,rs61421564,rs346074,rs6499855,rs60640129,rs1441758,rs11680233,rs11172124,rs80017443,rs75802599,rs4369653,rs7187202,rs59567949,rs13270968,rs174562,rs4795390,rs12446275,rs180322,rs12790427,rs4752932,rs7279617,rs9979085,rs1968757,rs7963498,rs7311187,rs34499461,rs12366872,rs567209,rs3136457,rs7901017,rs3904998,rs28729307,rs114577977,rs12720889,rs79764488,rs1384812,rs9984995,rs10471884,rs73604238,rs56406870,rs9687611,rs28765179,rs12685,rs78864618,rs13254929,rs17340509,rs7528419,rs35619327,rs7964021,rs75615732,rs10838629,rs7204974,rs10850435,rs2833018,rs10864727,rs3822497,rs10160937,rs73990493,rs7518546,rs2249051,rs35495249,rs1800961,rs78464518,rs35499210,rs6676155,rs10899116,rs62292945,rs2660422,rs114952239,rs61781364,rs8017226,rs12807111,rs7302649,rs61142059,rs836558,rs10838689,rs14415,rs79564522,rs8046355,rs75833060,rs76213257,rs77833090,rs9675194,rs60677263,rs12097137,rs7182618,rs12484001,rs7106662,rs2934971,rs73362331,rs524467,rs76705003,rs71636777,rs157584,rs9929488,rs3218687,rs11637194,rs2859746,rs9811658,rs11231740,rs17264866,rs117439704,rs10913563,rs61896050,rs74051003,rs11858089,rs4711750,rs6938763,rs117007985,rs73790351,rs117427818,rs1963677,rs4585763,rs34433002,rs3776724,rs7405284,rs7013777,rs78486141,rs1373067,rs113679218,rs66600020,rs7974331,rs76555405,rs11900980,rs3776719,rs7212502,rs10846535,rs9932251,rs7188963,rs41303629,rs4930737,rs73594556,rs5030339,rs9817868,rs11926095,rs11916613,rs8544,rs331,rs3904997,rs6998448,rs73431671,rs8074603,rs346075,rs115562173,rs34342646,rs74538801,rs7973253,rs79953491,rs57704144,rs11602073,rs1059611,rs28537072,rs4507780,rs10769252,rs75862870,rs480823,rs903502,rs449067,rs55682260,rs2515629,rs1132899,rs2271662,rs12314392,rs5953073,rs3824866,rs4684065,rs2691812,rs4930725,rs17411294,rs662799,rs57170119,rs4406409,rs7016880,rs16827120,rs9951928,rs62090043,rs80033351,rs12298484,rs174573,rs3776703,rs11216129,rs765548,rs78296522,rs3741414,rs2274501,rs3808438,rs2954027,rs11827248,rs11810321,rs11862968,rs111821169,rs12979813,rs2276014,rs28575919,rs7252085,rs117991306,rs10416054,rs56119834,rs35577563,rs114757383,rs4968970,rs1867003,rs2509110,rs77702710,rs17276527,rs4281511,rs3732360,rs573985,rs5142,rs114109045,rs3768321,rs10215838,rs80302237,rs62035952,rs66864335,rs1546230,rs7024300,rs4922115,rs28703808,rs13264064,rs77745437,rs35591684,rs12544171,rs73420392,rs4752973,rs3824201,rs861369,rs6854169,rs381485,rs7043081,rs116397294,rs3731199,rs11826068,rs10179126,rs12257093,rs78094148,rs34716293,rs75511668,rs4922117,rs12821242,rs2369801,rs2070850,rs61682243,rs3805325,rs2043691,rs12047530,rs79567528,rs256,rs35687633,rs1919487,rs174545,rs575906,rs2652796,rs1495099,rs55718123,rs76479991,rs7397745,rs4453193,rs1534650,rs1131933,rs4238372,rs35464166,rs786449,rs6004047,rs3025063,rs10744826,rs907089,rs7184821,rs898604,rs7222232,rs12813346,rs5888,rs11089629,rs894212,rs7000184,rs2126263,rs10734908,rs12654393,rs10900232,rs73588403,rs12793347,rs34889971,rs3844510,rs2165556,rs7398391,rs9928653,rs11806175,rs7011494,rs7124958,rs114835292,rs79110162,rs9934232,rs6532815,rs7302198,rs6499857,rs406621,rs76335319,rs12972970,rs11613352,rs62011161,rs62048402,rs918143,rs1028274,rs6065908,rs314,rs35646935,rs6488897,rs57217461,rs7283784,rs2075291,rs714052,rs12444313,rs34026565,rs12444188,rs2721936,rs6488899,rs5994638,rs71556715,rs74581822,rs513533,rs12678604,rs73612222,rs391470,rs4968973,rs3764352,rs2517955,rs9332663,rs35481807,rs2269434,rs480878,rs3751903,rs7578326,rs2606738,rs17119963,rs75083354,rs12831081,rs13425330,rs2306037,rs56043715,rs113162813,rs4930708,rs11002386,rs16881971,rs12951460,rs75221691,rs12140437,rs965399,rs8141663,rs4841132,rs6651485,rs17120003,rs10075,rs4511075,rs114224864,rs836503,rs77084259,rs73430282,rs34422347,rs3740849,rs10417310,rs75854698,rs11057394,rs1456649,rs2833008,rs1449626,rs303,rs10426750,rs11658219,rs33953566,rs75902744,rs622604,rs113315313,rs7516521,rs6499118,rs879606,rs4344684,rs738127,rs2849179,rs10500543,rs1052373,rs72679874,rs11827044,rs17489268,rs7973683,rs1545119,rs77644746,rs907088,rs7552110,rs28380085,rs79375985,rs6065905,rs11078919,rs56383788,rs9939280,rs7135542,rs1470613,rs8033974,rs79606962,rs6438552,rs4968968,rs115812868,rs2954028,rs7302458,rs35101167,rs35879051,rs61779359,rs1917368,rs9929577,rs688456,rs4968825,rs7215084,rs1321655,rs1060639,rs12435395,rs77399385,rs11604876,rs35670684,rs11236507,rs3733135,rs13326165,rs10798617,rs2980879,rs140492,rs11926694,rs113764419,rs114964604,rs9869977,rs2178298,rs75407382,rs5167,rs10846506,rs9293305,rs56079121,rs3816117,rs62293981,rs2594971,rs79015821,rs2170740,rs3760625,rs1366544,rs112982536,rs12447640,rs34586028,rs327,rs73600084,rs7953599,rs41294396,rs9884830,rs10305679,rs28374656,rs2075431,rs74652041,rs76759009,rs34365974,rs77490338,rs59967673,rs289719,rs10742784,rs2410627,rs316,rs2066714,rs56229230,rs17821310,rs79951115,rs56224630,rs174537,rs483747,rs8061631,rs7993724,rs73667468,rs112109856,rs263,rs7397746,rs11264534,rs56139710,rs12972156,rs7137923,rs113794648,rs78458743,rs2515602,rs11035019,rs2290547,rs254,rs10774624,rs77069344,rs702486,rs1305062,rs11873890,rs2070851,rs35090903,rs2333838,rs891144,rs3808426,rs10955753,rs76647549,rs11568026,rs4660808,rs60752181,rs8034620,rs968203,rs2452904,rs9849485,rs73165507,rs966331,rs56806829,rs78537727,rs61010704,rs60111275,rs10935013,rs4804154,rs56220628,rs1495100,rs78299715,rs1050443,rs117606792,rs28364304,rs10773026,rs2606762,rs12598274,rs326,rs671976,rs113632242,rs17119878,rs2487065,rs7979528,rs77516617,rs77836884,rs428696,rs7958037,rs12798333,rs11039014,rs28475392,rs174561,rs75727096,rs77279887,rs75358506,rs7519794,rs3911489,rs2200218,rs934427,rs4766578,rs12317997,rs115484650,rs67114979,rs115635818,rs12752711,rs3808448,rs117030980,rs77048596,rs7254882,rs7199588,rs35332062,rs116027434,rs76070713,rs4251583,rs114643068,rs58135491,rs2241208,rs838881,rs41264487,rs4821124,rs73271845,rs7250870,rs2660404,rs174587,rs2980876,rs3779878,rs61232586,rs10846537,rs4320561,rs75629222,rs938351,rs4804576,rs10852439,rs1800774,rs4871603,rs156838,rs115235470,rs12040058,rs3817160,rs12575609,rs34763247,rs4149313,rs12274192,rs1848195,rs35624969,rs4334835,rs4817352,rs10895373,rs12599791,rs12158299,rs4803750,rs7943866,rs11043,rs2250026,rs838886,rs16860432,rs6603041,rs7004158,rs11089637,rs3744494,rs2652789,rs97384,rs580063,rs2934953,rs12243153,rs9940665,rs3809630,rs10900229,rs6488914,rs2280406,rs878825,rs11039144,rs3808461,rs2088126,rs11230090,rs2297400,rs10104051,rs10406341,rs80320762,rs528806,rs6702633,rs6997330,rs269,rs9788204,rs10846579,rs12637318,rs390420,rs75524423,rs4577974,rs10734903,rs2517957,rs3804206,rs75751682,rs3847303,rs16823233,rs12742376,rs62293988,rs116686978,rs56322906,rs77211623,r</t>
  </si>
  <si>
    <t>ENSG00000205866.2,ENSG00000266970.1,ENSG00000255282.2,ENSG00000168496.3,CATG00000083829.1,ENSG00000145244.7,ENSG00000234498.2,CATG00000110152.1,ENSG00000170677.5,ENSG00000119242.4,ENSG00000038358.10,CATG00000052228.1,ENSG00000265460.2,ENSG00000255398.2,ENSG00000111231.4,CATG00000065840.1,CATG00000073954.1,ENSG00000178726.6,ENSG00000110693.11,ENSG00000139697.7,CATG00000060120.1,ENSG00000236437.1,ENSG00000165029.11,ENSG00000196639.6,ENSG00000175324.5,ENSG00000149294.12,CATG00000063738.1,ENSG00000172671.15,ENSG00000157193.10,ENSG00000151164.14,ENSG00000149428.14,ENSG00000185009.8,ENSG00000107807.8,CATG00000050836.1,ENSG00000198382.4,ENSG00000180210.10,ENSG00000160695.10,ENSG00000143437.16,ENSG00000237937.1,ENSG00000173457.6,ENSG00000182450.8,ENSG00000133805.11,CATG00000072155.1,ENSG00000120725.8,ENSG00000114738.6,CATG00000029307.1,CATG00000040539.1,ENSG00000183531.1,ENSG00000159720.7,ENSG00000127804.8,ENSG00000159753.9,ENSG00000221887.4,CATG00000101821.1,ENSG00000217130.1,ENSG00000025434.14,ENSG00000185088.8,ENSG00000124067.12,ENSG00000116039.7,ENSG00000261114.1,ENSG00000164185.4,CATG00000021181.1,ENSG00000149781.8,ENSG00000230698.1,ENSG00000159714.6,ENSG00000149968.7,ENSG00000107745.12,ENSG00000132906.13,CATG00000032777.1,ENSG00000178202.8,ENSG00000100385.9,CATG00000029679.1,ENSG00000140939.10,ENSG00000246090.2,ENSG00000084674.9,ENSG00000136238.13,ENSG00000130208.5,ENSG00000111252.6,ENSG00000141646.9,ENSG00000010327.6,ENSG00000236289.2,ENSG00000185149.5,ENSG00000130287.9,CATG00000003624.1,ENSG00000143379.8,ENSG00000155816.15,ENSG00000111229.11,ENSG00000109917.6,ENSG00000124205.11,CATG00000103665.1,CATG00000040222.1,ENSG00000181555.15,ENSG00000167261.9,CATG00000013674.1,ENSG00000173153.9,ENSG00000134824.9,ENSG00000105835.7,CATG00000033583.1,ENSG00000105676.9,ENSG00000143452.11,ENSG00000159792.5,ENSG00000207875.1,ENSG00000134825.9,ENSG00000213398.3,ENSG00000126456.11,ENSG00000091831.17,ENSG00000173113.2,ENSG00000258001.1,ENSG00000132600.12,CATG00000042089.1,ENSG00000135744.7,CATG00000029661.1,ENSG00000259797.1,ENSG00000256746.1,ENSG00000241973.6,ENSG00000186951.12,ENSG00000253111.1,ENSG00000112715.16,CATG00000003759.1,ENSG00000225434.2,ENSG00000167711.9,ENSG00000136244.7,CATG00000101822.1,CATG00000065842.1,CATG00000064611.1,ENSG00000247867.2,ENSG00000198929.8,ENSG00000235016.1,ENSG00000019991.11,ENSG00000003756.12,ENSG00000253404.1,ENSG00000174456.9,ENSG00000164077.9,CATG00000087173.1,ENSG00000233005.1,ENSG00000159723.4,ENSG00000157766.11,CATG00000027630.1,ENSG00000149654.5,CATG00000060114.1,ENSG00000182810.5,ENSG00000103056.7,ENSG00000109323.4,CATG00000041150.1,ENSG00000226740.1,CATG00000000211.1,ENSG00000174607.6,ENSG00000139428.7,CATG00000032762.1,ENSG00000164024.7,ENSG00000131748.11,ENSG00000118596.7,ENSG00000054654.11,ENSG00000164251.4,ENSG00000166323.8,CATG00000095888.1,CATG00000077728.1,ENSG00000184992.10,CATG00000013663.1,CATG00000029301.1,ENSG00000135597.14,ENSG00000183773.11,ENSG00000060642.6,ENSG00000196155.8,ENSG00000175445.10,ENSG00000171532.4,ENSG00000122986.9,CATG00000114024.1,ENSG00000243970.1,ENSG00000127329.10,ENSG00000115414.14,ENSG00000099991.12,ENSG00000265390.1,CATG00000033585.1,ENSG00000151148.9,CATG00000058595.1,CATG00000007172.1,ENSG00000203615.2,ENSG00000143321.14,ENSG00000080618.9,ENSG00000226645.1,ENSG00000132965.5,ENSG00000125122.10,CATG00000092823.1,CATG00000064615.1,ENSG00000171862.5,ENSG00000186350.8,ENSG00000135913.6,ENSG00000106100.6,ENSG00000111364.11,ENSG00000138246.11,ENSG00000174123.6,ENSG00000172824.10,ENSG00000141098.8,ENSG00000182379.9,ENSG00000235237.1,CATG00000092614.1,ENSG00000205464.7,CATG00000003943.1,ENSG00000122970.11,ENSG00000009950.11,CATG00000025231.1,ENSG00000070729.9,ENSG00000224916.4,CATG00000009253.1,ENSG00000255504.1,ENSG00000160712.8,ENSG00000185344.9,ENSG00000237102.2,ENSG00000257595.2,ENSG00000112033.9,ENSG00000106633.11,CATG00000000666.1,ENSG00000269131.1,ENSG00000143641.8,ENSG00000134574.7,ENSG00000267282.1,ENSG00000261386.2,ENSG00000044115.16,CATG00000027670.1,CATG00000056687.1,ENSG00000149136.3,CATG00000029361.1,ENSG00000012124.10,ENSG00000198026.6,CATG00000092287.1,ENSG00000169252.4,ENSG00000249624.4,ENSG00000186166.4,ENSG00000176890.11,ENSG00000111424.6,ENSG00000247381.2,ENSG00000159761.10,ENSG00000116127.13,ENSG00000183908.5,ENSG00000143126.7,ENSG00000141096.4,ENSG00000223799.1,CATG00000074844.1,ENSG00000197408.4,CATG00000066122.1,ENSG00000087085.9,ENSG00000008056.8,ENSG00000257069.1,ENSG00000153815.12,ENSG00000221526.1,ENSG00000140350.11,ENSG00000163104.13,CATG00000065860.1,CATG00000010703.1,ENSG00000101473.12,ENSG00000064545.10,CATG00000100379.1,ENSG00000254237.1,ENSG00000065060.12,ENSG00000272186.1,ENSG00000141084.6,ENSG00000127831.6,ENSG00000214770.2,CATG00000058832.1,ENSG00000173264.9,ENSG00000134812.3,ENSG00000131771.9,ENSG00000115568.11,CATG00000038743.1,ENSG00000205250.4,CATG00000013708.1,ENSG00000100982.7,ENSG00000124920.9,CATG00000037523.1,ENSG00000239726.2,ENSG00000027869.7,ENSG00000236069.1,ENSG00000155158.16,ENSG00000010322.11,ENSG00000184792.11,ENSG00000067955.9,ENSG00000174175.12,ENSG00000159708.13,ENSG00000007237.14,ENSG00000263201.1,CATG00000053363.1,ENSG00000035403.12,ENSG00000197632.4,ENSG00000070915.5,ENSG00000143294.10,CATG00000029357.1,ENSG00000273058.1,ENSG00000096433.6,CATG00000053602.1,ENSG00000166595.7,ENSG00000161179.9,ENSG00000243988.1,CATG00000042081.1,ENSG00000105889.10,ENSG00000150977.9,ENSG00000188778.3,ENSG00000160584.11,ENSG00000057593.9,ENSG00000168071.17,ENSG00000149761.4,ENSG00000251138.2,ENSG00000028137.12,ENSG00000086598.6,CATG00000061799.1,ENSG00000064692.14,ENSG00000143839.12,ENSG00000128918.10,ENSG00000226419.2,CATG00000058831.1,ENSG00000259804.1,ENSG00000155380.7,CATG00000027639.1,CATG00000002232.1,ENSG00000146374.9,CATG00000084929.1,ENSG00000167772.7,CATG00000005706.1,ENSG00000075223.9,CATG00000029664.1,ENSG00000012779.6,CATG00000012188.1,ENSG00000140718.14,ENSG00000128039.6,ENSG00000107611.10,CATG00000092610.1,ENSG00000251171.1,ENSG00000196655.5,ENSG00000270095.1,ENSG00000196850.4,ENSG00000173064.6,CATG00000041148.1,ENSG00000255121.2,ENSG00000156413.9,ENSG00000135723.9,CATG00000089910.1,ENSG00000099889.9,ENSG00000154127.5,ENSG00000228918.3,CATG00000005774.1,ENSG00000270028.1,CATG00000027634.1,CATG00000020723.1,ENSG00000261302.1,ENSG00000256940.1,ENSG00000248144.1,ENSG00000179627.9,ENSG00000117713.13,ENSG00000102900.8,ENSG00000110245.7,CATG00000058292.1,ENSG00000242550.1,ENSG00000100979.10,CATG00000025233.1,ENSG00000171121.12,CATG00000057187.1,ENSG00000257923.5,ENSG00000254235.1,ENSG00000204842.10,ENSG00000142751.10,ENSG00000130204.8,ENSG00000267114.1,ENSG00000125149.7,ENSG00000103642.7,ENSG00000124562.5,CATG00000115704.1,ENSG00000106638.11,ENSG00000187758.3,ENSG00000229855.4,ENSG00000185633.6,ENSG00000161551.8,ENSG00000177614.5,CATG00000109320.1,CATG00000037709.1,ENSG00000224660.1,ENSG00000237840.2,ENSG00000185482.3,ENSG00000087237.6,ENSG00000120659.10,CATG00000100377.1,ENSG00000131375.5,ENSG00000172765.12,ENSG00000163131.6,CATG00000034724.1,ENSG00000174437.12,ENSG00000196821.5,ENSG00000186174.8,CATG00000117061.1,ENSG00000143320.4,ENSG00000081760.12,ENSG00000074181.4,ENSG00000062282.10,ENSG00000142583.13,CATG00000065849.1,CATG00000058300.1,ENSG00000128052.8,ENSG00000110243.7,ENSG00000164535.10,CATG00000027659.1,ENSG00000138821.8,ENSG00000082438.11,CATG00000075850.1,ENSG00000172828.8,CATG00000101813.1,ENSG00000179912.15,CATG00000009164.1,ENSG00000134352.15,ENSG00000141627.9,ENSG00000102904.10,ENSG00000261884.2,ENSG00000156110.9,CATG00000013296.1,CATG00000083624.1,CATG00000117975.1,CATG00000033584.1,ENSG00000175213.2,ENSG00000131979.14,ENSG00000263126.1,ENSG00000256116.1,ENSG00000160223.12,ENSG00000237476.1,CATG00000013305.1,ENSG00000259627.1,ENSG00000149571.6,ENSG00000144130.7,ENSG00000226571.1,ENSG00000197136.4,ENSG00000183150.3,ENSG00000166035.6,ENSG00000262160.1,ENSG00000180772.6,ENSG00000007402.7,ENSG00000149485.12,ENSG00000140859.11,ENSG00000218819.3,ENSG00000124104.14,ENSG00000110324.5,ENSG00000198670.7,ENSG00000141736.9,ENSG00000183682.7,ENSG00000188038.3,ENSG00000011422.7,ENSG00000101470.5,ENSG00000243646.4,ENSG00000267620.1,ENSG00000206897.1,ENSG00000088543.10,ENSG00000164078.8,ENSG00000156735.6,ENSG00000072840.8,CATG00000003948.1,ENSG00000175189.3,ENSG00000114349.5,CATG00000057183.1,ENSG00000149311.13,ENSG00000172216.4,ENSG00000102898.7,ENSG00000231742.1,ENSG00000204160.7,CATG00000089895.1,ENSG00000090273.9,ENSG00000213085.5,CATG00000061840.1,ENSG00000126432.9,ENSG00000127191.13,ENSG00000260063.1,CATG00000106456.1,ENSG00000185651.10,ENSG00000159433.7,ENSG00000226698.1,ENSG00000163106.6,CATG00000027660.1,CATG00000012129.1,CATG00000022191.1,ENSG00000143418.15,ENSG00000135929.4,ENSG00000176387.6,ENSG00000187790.6,ENSG00000179195.11,ENSG00000106799.8,ENSG00000011465.12,ENSG00000225984.1,ENSG00000263312.1,ENSG00000247675.2,ENSG00000174527.5,CATG00000033589.1,ENSG00000110906.8,CATG00000052248.1,ENSG00000267607.1,ENSG00000224259.1,CATG00000054949.1,ENSG00000234906.4,CATG00000033586.1,CATG00000104430.1,ENSG00000134817.9,CATG00000036255.1,CATG00000072318.1,ENSG00000111276.6,ENSG00000134852.10,ENSG00000141086.13,CATG00000031295.1,ENSG00000130173.9,CATG00000029662.1,CATG00000002481.1,ENSG00000204217.8,CATG00000005705.1,ENSG00000183955.8,CATG00000030450.1,ENSG00000081479.8,ENSG00000175216.10,ENSG00000141744.3,CATG00000046908.1,ENSG00000128228.4,CATG00000013673.1,CATG00000037783.1,ENSG00000126453.5,ENSG00000179044.11,CATG00000064650.1,ENSG00000115252.14,ENSG00000160868.10,CATG00000012124.1,CATG00000038689.1,ENSG00000131370.11,ENSG00000184909.8,CATG00000025043.1,ENSG00000111328.2,ENSG00000167258.9,ENSG00000113812.9,ENSG00000157152.12,ENSG00000104856.9,ENSG00000241360.1,ENSG00000173805.11,CATG00000013680.1,ENSG00000039523.13,ENSG00000106565.13,ENSG00000104447.7,ENSG00000103876.7,ENSG00000154269.10,ENSG00000267444.1,ENSG00000154258.12,ENSG00000023839.6,ENSG00000272969.1,ENSG00000101076.12,ENSG00000026508.12,ENSG00000137745.7,ENSG00000173511.5,CATG00000058239.1,ENSG00000002330.9,ENSG00000128881.12,ENSG00000109320.7,ENSG00000164076.12,ENSG00000061337.11,CATG00000057185.1,CATG00000092618.1,ENSG00000124074.7,ENSG00000223343.1,CATG00000042833.1,ENSG00000178467.13,ENSG00000085552.12,ENSG00000137656.7,ENSG00000259293.1,ENSG00000138640.10,ENSG00000109991.4,ENSG00000170893.3,ENSG00000198099.4,ENSG00000073060.11,ENSG00000108306.7,CATG00000105595.1,ENSG00000100234.11,ENSG00000176624.9,CATG00000009231.1,CATG00000097602.1,CATG00000090728.1,ENSG00000116741.6,ENSG00000134569.5,CATG00000033587.1,CATG00000089018.1,ENSG00000126461.10,ENSG00000259357.1,ENSG00000049192.10,ENSG00000240303.3,ENSG00000126767.13,ENSG00000144560.9,ENSG00000111358.9,ENSG00000100083.14,ENSG00000206199.5,ENSG00000197894.6,ENSG00000142208.11,ENSG00000196739.10,ENSG00000087087.14,CATG00000033590.1,ENSG00000103066.8,CATG00000002214.1,CATG00000057257.1,ENSG00000107554.11,ENSG00000240021.5,ENSG00000082175.10,ENSG00000116977.14,ENSG00000235070.3,ENSG00000248166.1,ENSG00000134222.12,ENSG00000167264.13,ENSG00000253368.3,ENSG00000121879.3,ENSG00000230585.2,ENSG00000082701.10,ENSG00000118432.11,ENSG00000259417.2,ENSG00000270049.1,ENSG00000197182.8,ENSG00000099942.8,ENSG00000051108.10,ENSG00000258809.1,ENSG00000109381.15,CATG00000012133.1,ENSG00000143314.8,ENSG00000117013.10,ENSG00000147889.12,CATG00000065871.1,ENSG00000243802.2,ENSG00000235910.1,ENSG00000172350.5,CATG00000029656.1,ENSG00000103067.7,ENSG00000143303.7,ENSG00000175591.7,ENSG00000126218.7,ENSG00000114735.5,ENSG00000141027.16,ENSG00000112282.13,ENSG00000130203.5,ENSG00000198074.5,ENSG00000197653.10,CATG00000027658.1,CATG00000091803.1,ENSG00000166888.6,CATG00000041149.1,ENSG00000078401.6,ENSG00000160796.12,ENSG00000141458.8,ENSG00000132170.15,ENSG00000170866.7,ENSG00000099940.7,ENSG00000123454.6,CATG00000059197.1,ENSG00000178882.9,ENSG00000103313.7,ENSG00000144891.13,CATG00000108559.1,ENSG00000004399.8,ENSG00000021826.10,ENSG00000175224.12,ENSG00000148606.8,ENSG00000111452.8,CATG00000092825.1,ENSG00000141338.9,ENSG00000255507.1,ENSG00000235166.3,CATG00000087443.1,ENSG00000102890.10,ENSG00000135740.12,ENSG00000198001.9,ENSG00000140326.8,ENSG00000071189.17,ENSG00000166391.10,ENSG00000107614.17,CATG00000019261.1,ENSG00000246283.2,ENSG00000168701.14,ENSG00000101425.8,ENSG00000139151.10,ENSG00000198734.6,CATG00000010410.1,ENSG00000171124.8,ENSG00000018625.10,ENSG00000251431.1,ENSG00000134851.8,ENSG00000266978.1,ENSG00000140853.11,ENSG00000265489.1,ENSG00000236266.1,ENSG00000110395.4,ENSG00000113971.14,ENSG00000123080.6,ENSG00000213625.4,ENSG00000134575.5,ENSG00000137845.10,ENSG00000106635.3,ENSG00000075239.9,ENSG00000136689.14,ENSG00000100292.12,ENSG00000261469.1,CATG00000035934.1,ENSG00000164136.12,CATG00000052891.1,ENSG00000239322.1,CATG00000097601.1,ENSG00000174125.3,CATG00000064532.1,ENSG00000256269.2,ENSG00000182109.3,CATG00000026450.1,ENSG00000130158.9,ENSG00000170962.8,CATG00000078376.1,ENSG00000102265.7,ENSG00000228060.1,ENSG00000181035.9,ENSG00000163909.6,CATG00000101820.1,ENSG00000171791.10,ENSG00000123384.9,ENSG00000228013.1,CATG00000017791.1,ENSG00000079459.8,ENSG00000172831.7,CATG00000029648.1,ENSG00000151014.4,CATG00000004144.1,ENSG00000169609.9,ENSG00000161395.8,ENSG00000173486.8,ENSG00000223803.1,CATG00000089908.1,ENSG00000110921.7,ENSG00000116761.7,ENSG00000110011.9,CATG00000114046.1,CATG00000092863.1,ENSG00000100092.16,CATG00000109197.1,ENSG00000142166.8,ENSG00000049089.9,ENSG00000197241.3,ENSG00000165406.11,ENSG00000004534.10,ENSG00000144895.7,ENSG00000090621.9,ENSG00000272288.1,ENSG00000140416.15,ENSG00000207601.1,ENSG00000168778.7,ENSG00000187474.4,ENSG00000182199.6,ENSG00000267467.2,CATG00000083814.1,ENSG00000198218.6,ENSG00000265345.1,CATG00000066125.1,ENSG00000115556.9,ENSG00000109255.7,CATG00000088143.1,ENSG00000021461.12,ENSG00000130856.11,ENSG00000259672.1,ENSG00000233360.4,ENSG00000205865.4,ENSG00000175707.7,ENSG00000002726.15,CATG00000010774.1,ENSG00000173991.5,ENSG00000172955.13,ENSG00000140009.14,ENSG00000087157.14,CATG00000010370.1,ENSG00000269386.1,ENSG00000260441.1,CATG00000068636.1,ENSG00000137275.9,ENSG00000009954.6,ENSG00000170989.8,ENSG00000134245.13,ENSG00000224077.1,ENSG00000150667.6,ENSG00000090104.7,ENSG00000135218.13,ENSG00000198746.8,ENSG00000147408.10,CATG00000053364.1,CATG00000092121.1,ENSG00000107372.8,CATG00000052294.1,ENSG00000090339.4,ENSG00000102755.6,CATG00000083710.1,ENSG00000006747.10,ENSG00000072736.14,ENSG00000007171.12,ENSG00000185305.6,CATG00000054942.1,ENSG00000254979.1,ENSG00000263276.1,ENSG00000064607.12,CATG00000072599.1,ENSG00000056736.5,ENSG00000069399.8,ENSG00000205220.7,ENSG00000149308.12,ENSG00000110514.14,ENSG00000175220.7,CATG00000037782.1,CATG00000012452.1,ENSG00000137700.12,ENSG00000250538.1,CATG00000027673.1,ENSG00000112541.9,CATG00000068125.1,ENSG00000150991.10,CATG00000013678.1,CATG00000027648.1,ENSG00000111361.8,ENSG00000111799.16,ENSG00000196123.8,ENSG00000157168.14,CATG00000088145.1,CATG00000033592.1,ENSG00000159459.7,CATG00000027439.1,ENSG00000249700.4,ENSG00000197548.8,ENSG00000125257.9,ENSG00000141510.11,ENSG00000163440.6,ENSG00000146373.12,ENSG00000185236.7,ENSG00000143319.12,CATG00000101811.1,ENSG00000135643.4,ENSG00000112242.10,CATG00000092613.1,ENSG00000139173.5,ENSG00000147852.11,ENSG00000257086.1,ENSG00000134775.11,ENSG00000145996.7,ENSG00000102977.9,ENSG00000038945.10,ENSG00000138326.14,CATG00000040742.1,ENSG00000101670.7,ENSG00000130202.5,ENSG00000108576.5,ENSG00000164342.8,ENSG00000196616.8,ENSG00000229124.2,CATG00000029652.1,CATG00000029677.1,ENSG00000104853.11,ENSG00000254826.1,ENSG00000173327.3,ENSG00000167346.3,CATG00000045354.1,ENSG00000093010.7,ENSG00000102901.8,ENSG00000145246.9,CATG00000007117.1,ENSG00000141052.13,ENSG00000245975.2,CATG00000047873.1,ENSG00000143457.6,CATG00000087430.1,ENSG00000185104.15,CATG00000038752.1,ENSG00000139436.16,ENSG00000149782.7,CATG00000010778.1,ENSG00000118520.9,ENSG00000219435.3,CATG00000020742.1,ENSG00000213057.4,ENSG00000049246.10,ENSG00000266507.1,ENSG00000134571.6,ENSG00000111331.8,ENSG00000102878.11,ENSG00000143387.8,CATG00000008033.1,ENSG00000163481.3,CATG00000111166.1,ENSG00000228008.1,CATG00000046566.1,CATG00000055084.1,ENSG00000247373.2,ENSG00000139998.10,ENSG00000196498.9,ENSG00000084073.4,ENSG00000144852.12,ENSG00000065882.11,CATG00000030451.1,ENSG00000245248.3,ENSG00000236935.1,ENSG00000065621.10,CATG00000031558.1,ENSG00000240970.1,ENSG00000077232.12,ENSG00000159713.6,ENSG00000204852.11,ENSG00000103061.7,ENSG00000114302.11,ENSG00000143549.15,ENSG00000103064.9,ENSG00000172893.11,CATG00000005541.1,ENSG00000131910.4,ENSG00000226754.1,ENSG00000155621.10,ENSG00000139515.5,ENSG00000122971.4,ENSG00000047648.17,CATG00000029665.1,ENSG00000150455.9,ENSG00000258830.1,ENSG00000030110.8,ENSG00000167716.14,ENSG00000119285.6,ENSG00000162631.14,ENSG00000149115.9</t>
  </si>
  <si>
    <t>21589926,23263444,23202125,18193043,20864672,20686565,23505323,23063622,18193046,23696881,20031564,22885922,19060906,22629316,pha003074,23236364,23726366,19359809,20031538,18193044,21541012,24097068,19060910,21909109,pha003075,24886709,19060911</t>
  </si>
  <si>
    <t>HDL cholesterol,HDL cholesterol particle diameter,HDL cholesterol (male),HDL cholesterol (female),Multiple traits (coronary heart disease, T2D, LDL cholesterol, HDL cholesterol)</t>
  </si>
  <si>
    <t>DOID:1470</t>
  </si>
  <si>
    <t>major depressive disorder</t>
  </si>
  <si>
    <t>An endogenous depression that is characterized by an all-encompassing low mood accompanied by low self-esteem, and by loss of interest or pleasure in normally enjoyable activities.</t>
  </si>
  <si>
    <t>rs11248996,rs10800756,rs1709642,rs9881468,rs2074356,rs2377640,rs7582763,rs3791568,rs2276824,rs7078730,rs3749087,rs80289781,rs1926037,rs12738957,rs35024396,rs1702292,rs10064661,rs11130314,rs2883417,rs898590,rs17115213,rs11249015,rs6557219,rs10800755,rs1892552,rs215000,rs1921058,rs12487591,rs7752653,rs7571202,rs60226615,rs2860838,rs7893473,rs4673073,rs1495286,rs7188458,rs488673,rs17082664,rs12665866,rs10816155,rs2114846,rs79109557,rs284857,rs10499161,rs2239951,rs13071584,rs28525581,rs1801274,rs12003789,rs2930554,rs713811,rs17881215,rs9853056,rs2290256,rs11062170,rs7673053,rs10046575,rs6557227,rs2449113,rs7309075,rs7652191,rs4765904,rs4431050,rs3757437,rs12046010,rs5751227,rs8082425,rs2286800,rs2529090,rs12619195,rs4727503,rs4634961,rs10875120,rs4850903,rs6547905,rs9775457,rs1989375,rs11062157,rs6736380,rs2097662,rs10510760,rs3740397,rs1156850,rs7799319,rs10196145,rs11191425,rs3733041,rs72480730,rs13310638,rs8104261,rs1426202,rs12942513,rs2281890,rs6557229,rs5758626,rs4343926,rs4409766,rs10747562,rs77205829,rs2856957,rs10004843,rs11197572,rs7742030,rs4234258,rs1601285,rs4687626,rs62255362,rs26765,rs6856045,rs544098,rs3785408,rs10983959,rs8058599,rs214945,rs2230028,rs34925922,rs79147791,rs12588458,rs11191438,rs78821730,rs925486,rs78020509,rs72954287,rs12530888,rs55943631,rs214954,rs9788876,rs26760,rs4480407,rs2715151,rs7519691,rs11130308,rs4130905,rs6734290,rs1078323,rs12139286,rs45521742,rs10950852,rs55852431,rs11676272,rs7593274,rs4743140,rs7799006,rs7244132,rs9937841,rs7601730,rs7870540,rs1465424,rs1867277,rs10883836,rs2154402,rs250584,rs66513313,rs116866614,rs1003575,rs3824754,rs6908747,rs7528322,rs397620,rs8071082,rs4625554,rs78360429,rs3737344,rs17149539,rs13383762,rs73206910,rs1377807,rs59185359,rs78142849,rs12164917,rs9303891,rs12162020,rs13068293,rs35324451,rs3087386,rs7819232,rs10875911,rs12607475,rs1353577,rs10456352,rs74570005,rs1991427,rs6467913,rs11187212,rs12815742,rs2736874,rs3781543,rs250579,rs72696828,rs75492903,rs120962,rs7902804,rs8082227,rs475825,rs4968006,rs9348752,rs9611700,rs7706851,rs114568171,rs4836088,rs1969414,rs2047101,rs12454187,rs2293445,rs17079123,rs921055,rs10875910,rs2471551,rs5751230,rs3777970,rs2130118,rs16951723,rs12924138,rs11074561,rs3828316,rs4330029,rs6942235,rs492904,rs72954284,rs1046778,rs1446309,rs966412,rs13087772,rs63492863,rs2283288,rs11191453,rs250551,rs7558062,rs7799665,rs11205383,rs214964,rs4919691,rs214987,rs698081,rs7096249,rs75867508,rs4777033,rs1559770,rs10185424,rs2522837,rs9967555,rs17022629,rs12461284,rs1044639,rs9384000,rs177330,rs59755226,rs214980,rs60002988,rs12347191,rs34610142,rs35851404,rs12233086,rs553642,rs4729747,rs12464535,rs4968019,rs4434819,rs11719685,rs3897401,rs2079929,rs6497672,rs11191589,rs1034821,rs35440248,rs7614981,rs12580349,rs8081260,rs6591223,rs12779263,rs10216189,rs2675954,rs10747496,rs6445529,rs938569,rs12309994,rs77138923,rs72696841,rs78639511,rs2410638,rs2079319,rs30019,rs67539070,rs13410999,rs9302410,rs12071067,rs7601470,rs490448,rs12105766,rs1934963,rs2118826,rs73282769,rs74767351,rs12139150,rs7213885,rs2289249,rs7022148,rs34537256,rs841131,rs882631,rs296545,rs10783304,rs1133415,rs1058174,rs76774286,rs1625579,rs6962735,rs59424752,rs9806806,rs2336379,rs12763665,rs9986884,rs9332127,rs11861636,rs73230220,rs77354816,rs1561337,rs11643602,rs417252,rs6909684,rs2040573,rs73402209,rs11090066,rs8067427,rs538023,rs7311985,rs7814461,rs11074559,rs9324384,rs7046645,rs12932412,rs11188035,rs3096145,rs9488322,rs7187920,rs4705372,rs2291993,rs10791889,rs28560019,rs12601931,rs7258199,rs4917994,rs12214156,rs35629140,rs6989226,rs12335186,rs3792149,rs16942291,rs7560996,rs4077245,rs7351076,rs296539,rs12948266,rs73208528,rs35791351,rs4851204,rs8139,rs17826053,rs4950118,rs11541453,rs6424548,rs4751581,rs28548600,rs1938558,rs9651184,rs7160247,rs9459086,rs61051886,rs6733495,rs11971131,rs76914178,rs73208540,rs114916687,rs66629131,rs508931,rs11191549,rs11143683,rs1556406,rs10878146,rs11210203,rs2236656,rs1782815,rs12569873,rs549720,rs67305930,rs9942536,rs2067693,rs11595478,rs13010695,rs10883824,rs7897663,rs1476137,rs1923207,rs7071373,rs10502454,rs10759960,rs11548650,rs75429165,rs11630865,rs758764,rs2391902,rs7188841,rs7405145,rs12953212,rs8031335,rs77620891,rs12714256,rs12437555,rs2242128,rs10144122,rs4687629,rs9611746,rs11588184,rs34755378,rs72718252,rs59066976,rs8074860,rs17149547,rs485996,rs77704787,rs12643345,rs7807638,rs2715155,rs35873284,rs250553,rs12495161,rs302714,rs77195211,rs30014,rs2152915,rs9933940,rs36020363,rs2268025,rs12610320,rs6821572,rs17545583,rs6720885,rs7873389,rs73208515,rs34941759,rs75740170,rs858968,rs6741892,rs7290907,rs12033376,rs12145082,rs3757440,rs7766152,rs703088,rs12785741,rs28517363,rs10786741,rs10263778,rs10042027,rs71457194,rs8074454,rs3774355,rs1065027,rs7898770,rs61450090,rs79952776,rs56156315,rs6979037,rs78133057,rs788964,rs11227610,rs5758608,rs10774036,rs10973948,rs1874908,rs9942542,rs1014972,rs28371675,rs662959,rs8106493,rs34418140,rs77270176,rs67342571,rs5758629,rs9382951,rs12739327,rs9747992,rs11892441,rs214996,rs10744560,rs11689645,rs12637632,rs754536,rs843370,rs116642590,rs12424245,rs35444579,rs3741619,rs214997,rs11641981,rs6775622,rs2980370,rs12932368,rs1203233,rs11580764,rs13005073,rs16835780,rs3889860,rs769087,rs2117029,rs58637977,rs2207751,rs7227515,rs12750121,rs3741194,rs2860905,rs2623934,rs2242663,rs78209482,rs12469534,rs12348304,rs2521753,rs17285933,rs1814453,rs917567,rs8058416,rs10010247,rs11191555,rs6977739,rs7743245,rs11191459,rs17259202,rs12211984,rs73206913,rs28458892,rs7609108,rs78837134,rs4378243,rs17052256,rs10502287,rs34954168,rs1509525,rs11205386,rs7551957,rs1865157,rs4234633,rs58499341,rs55900703,rs2273601,rs12134634,rs11588221,rs11892869,rs3792136,rs17144437,rs3733046,rs12931273,rs10787634,rs2304275,rs6720656,rs7085104,rs1333045,rs7766519,rs843357,rs738257,rs7094393,rs2449116,rs10883832,rs10519197,rs3774365,rs75093062,rs6497664,rs10521127,rs8004488,rs8103298,rs939946,rs214973,rs3740393,rs12708640,rs2022865,rs11074562,rs1582602,rs6845403,rs2715150,rs12130082,rs2238047,rs12148843,rs11999801,rs270574,rs12609365,rs451954,rs4495806,rs74377593,rs7742641,rs7866436,rs4921511,rs34571177,rs7522462,rs296559,rs2098167,rs35599105,rs2369008,rs2736870,rs62212972,rs12402661,rs10269590,rs8906,rs61390089,rs284858,rs12497998,rs59762451,rs58568869,rs3827102,rs10780035,rs4489499,rs3758249,rs17439137,rs56200554,rs3617,rs10920083,rs4678911,rs41287082,rs7803381,rs1058167,rs10903034,rs7522820,rs11197563,rs3786939,rs2293780,rs6899747,rs73628545,rs7204605,rs7755223,rs2391873,rs4792619,rs13018274,rs1044745,rs250581,rs917830,rs1702294,rs4012691,rs378672,rs11778205,rs943036,rs2297908,rs3791549,rs79164695,rs11210139,rs1465965,rs114398621,rs2660300,rs7602917,rs10786725,rs74527284,rs28568508,rs6580693,rs3922316,rs11205368,rs7848950,rs2660303,rs58416708,rs7199108,rs73015604,rs788997,rs57242893,rs17810108,rs133376,rs45609336,rs7804563,rs9324,rs2743450,rs3911955,rs16853903,rs7896290,rs34281605,rs58395667,rs72997501,rs35107891,rs9659624,rs113711275,rs8093598,rs965591,rs9572418,rs4703570,rs733611,rs2675968,rs579464,rs10401434,rs7036589,rs1923202,rs35406616,rs62240998,rs6445531,rs79080833,rs4300734,rs4309482,rs7799923,rs6713608,rs74127616,rs9954741,rs4341989,rs7897654,rs13074853,rs1680194,rs2123841,rs1610,rs11914570,rs4649193,rs55734382,rs152457,rs117590141,rs73329627,rs778371,rs10784403,rs116953251,rs10786063,rs4506495,rs34336365,rs10115216,rs1938562,rs16973568,rs214944,rs73208516,rs5758696,rs10739526,rs35628317,rs193937,rs7759578,rs13227554,rs9332116,rs10761473,rs13031713,rs10515893,rs2238647,rs12959024,rs75513088,rs3741621,rs13001052,rs8046051,rs11204064,rs1274726,rs215003,rs1883325,rs75274740,rs523422,rs78284235,rs116133965,rs10181983,rs11720432,rs1890832,rs1532965,rs3824755,rs159961,rs16944691,rs2371215,rs2281877,rs3736922,rs445343,rs9601462,rs17575742,rs978565,rs2286798,rs45503798,rs4930390,rs6935911,rs10950853,rs12979,rs62567918,rs2302417,rs284860,rs79004976,rs1548798,rs28360521,rs10853540,rs11993323,rs2072390,rs9957219,rs11765159,rs57735739,rs3792142,rs974994,rs6539368,rs7433760,rs12942967,rs1499963,rs6537837,rs59145859,rs7171233,rs6942067,rs75201067,rs6752378,rs7567997,rs9383622,rs76956000,rs13008436,rs283470,rs1138908,rs296552,rs6456768,rs127196,rs949215,rs12938597,rs1343965,rs56393712,rs4918797,rs11811950,rs36023386,rs11191560,rs12220743,rs9729897,rs3801057,rs4687552,rs4532960,rs73208511,rs2561284,rs1938571,rs10182181,rs67632157,rs250556,rs7725105,rs9938117,rs28453293,rs12464785,rs17754247,rs6445528,rs503288,rs35699789,rs28756446,rs59400883,rs7022535,rs2060767,rs401909,rs7957545,rs4851208,rs1782810,rs73206908,rs7172098,rs250588,rs6955106,rs35322831,rs12219901,rs7722414,rs12940450,rs34104646,rs7179818,rs731831,rs7771568,rs4790552,rs2015971,rs1909808,rs16836940,rs7608391,rs11588874,rs4970725,rs7930203,rs1537375,rs6707543,rs12901579,rs73068054,rs7192628,rs17164,rs62072392,rs9440393,rs2384057,rs388831,rs8012776,rs400625,rs7310610,rs13046277,rs8039057,rs113775984,rs11645271,rs964531,rs2172835,rs12947597,rs8030523,rs2391904,rs4318888,rs11664458,rs7743249,rs3740400,rs214967,rs2471554,rs5751222,rs4574653,rs270581,rs5758691,rs1416834,rs7594838,rs2715148,rs7552883,rs12501939,rs166789,rs12714255,rs72956308,rs6709240,rs10983975,rs4072458,rs11073628,rs391662,rs8078629,rs111438880,rs34391548,rs12746776,rs214941,rs9882911,rs17264436,rs7198166,rs2297787,rs11655043,rs10984230,rs737027,rs3737182,rs531805,rs379010,rs11589573,rs35737120,rs736408,rs7203580,rs34356467,rs9440288,rs11985450,rs2309576,rs9371252,rs9821223,rs56405744,rs4850901,rs788996,rs13081155,rs10865973,rs61785883,rs16976866,rs70015,rs7537507,rs9393790,rs2251219,rs11803546,rs11584070,rs6904183,rs1107554,rs5758574,rs41264139,rs11096638,rs6952191,rs12145630,rs7585721,rs1938559,rs12667267,rs71367507,rs56146479,rs2878632,rs367959,rs79780963,rs1908786,rs11735398,rs965321,rs6497669,rs3777971,rs2839555,rs6079225,rs1075653,rs11168890,rs13076398,rs62401067,rs35586982,rs12414028,rs12118735,rs45474405,rs79444521,rs1874169,rs2239038,rs214970,rs3791562,rs7100369,rs1628294,rs2675959,rs746293,rs72956387,rs73206909,rs11210207,rs9926049,rs742784,rs215001,rs9977293,rs12955522,rs6704763,rs9479316,rs2305354,rs11587682,rs2154403,rs6702039,rs67169620,rs9812755,rs7568484,rs7851660,rs9932138,rs57139546,rs2295603,rs11062161,rs4986894,rs2201422,rs6497520,rs11880813,rs9468009,rs2314662,rs2290437,rs1926711,rs11249002,rs2297913,rs2279596,rs6902268,rs3132581,rs2675955,rs1934962,rs16836230,rs2238044,rs2180945,rs2141908,rs8082483,rs55941639,rs373507,rs6467987,rs28716236,rs6920163,rs9635846,rs1083522,rs9479313,rs1630535,rs62427036,rs72846505,rs527021,rs120963,rs788957,rs3852066,rs2097562,rs11611154,rs12260436,rs28661185,rs10215480,rs11168827,rs61165577,rs404339,rs8013943,rs10946904,rs17024195,rs10438462,rs9383995,rs4751955,rs8023652,rs74500489,rs2290261,rs2241727,rs72954283,rs11899745,rs34614590,rs1938563,rs4147157,rs3781878,rs4775778,rs7026165,rs2274829,rs2522838,rs62255396,rs17836511,rs2802535,rs55954911,rs2309585,rs13425086,rs10875912,rs2743468,rs1475061,rs10779902,rs214963,rs6941337,rs4678912,rs17086649,rs9724773,rs71525363,rs7355073,rs2011944,rs12472043,rs2007044,rs12774901,rs4411173,rs10456351,rs8049651,rs12939802,rs62426392,rs28485124,rs10804564,rs3828222,rs4397859,rs34309697,rs366703,rs11761050,rs11576681,rs7894588,rs17149601,rs2736867,rs9905748,rs10786736,rs2179742,rs1714392,rs4801131,rs12244388,rs2155697,rs9286351,rs7800628,rs12117565,rs12458043,rs11709448,rs74488232,rs17258066,rs11610437,rs11583328,rs873908,rs2275271,rs28481302,rs1935323,rs9979646,rs1860883,rs2157871,rs12142874,rs9869180,rs2281891,rs67005107,rs73077428,rs11583546,rs3761031,rs884982,rs28655856,rs7309081,rs401074,rs2535629,rs284854,rs34017441,rs3740505,rs16952924,rs10040177,rs7793414,rs4472421,rs34739010,rs1042192,rs10903032,rs73208506,rs6557228,rs116558054,rs389053,rs2336149,rs3760471,rs55733257,rs12438528,rs1353578,rs9366321,rs4656308,rs11634149,rs59780240,rs7215798,rs55934950,rs10509647,rs10750790,rs9332223,rs7639267,rs12326518,rs1811858,rs1799875,rs2391903,rs369856,rs4336821,rs578359,rs4984794,rs60858458,rs11893358,rs12924572,rs876333,rs133350,rs2281369,rs12940782,rs9923479,rs7954521,rs397061,rs2290257,rs117607625,rs2074927,rs6992978,rs67345186,rs4851533,rs7787274,rs9332238,rs9811916,rs7251631,rs11191548,rs79237883,rs8102379,rs7033795,rs74705064,rs13407913,rs58958283,rs7561079,rs58099562,rs72830211,rs61258389,rs6778786,rs116745303,rs525701,rs13596,rs116715413,rs12414232,rs3740386,rs12629701,rs9470184,rs72867280,rs11210204,rs905634,rs6836758,rs3096175,rs2173089,rs3781281,rs11120689,rs4573558,rs117378941,rs4590170,rs118163387,rs4732812,rs2715152,rs35585,rs1135045,rs1046783,rs7023191,rs2073951,rs10502455,rs58295000,rs9659996,rs12565101,rs10875124,rs11096637,rs72698829,rs4777034,rs12456691,rs7775384,rs16951450,rs3777972,rs4950119,rs2106456,rs2270197,rs7785206,rs3755798,rs7243259,rs884300,rs1022329,rs2237306,rs33967311,rs41264059,rs73199383,rs763914,rs7666484,rs2715156,rs6976,rs11177,rs117801466,rs2281676,rs34954546,rs1874170,rs7917650,rs17173608,rs7552086,rs2247523,rs525210,rs6901589,rs566370,rs4460498,rs858969,rs79176760,rs390840,rs61785886,rs8093074,rs3758580,rs12637627,rs5758562,rs2242036,rs73420302,rs7914706,rs1080989,rs437647,rs11006261,rs758170,rs4546474,rs6424547,rs6902037,rs17878846,rs11615388,rs703100,rs34356257,rs20585,rs34513,rs11176183,rs17140799,rs9745780,rs34540447,rs4887379,rs12760830,rs3818671,rs8050843,rs72963738,rs973473,rs2293446,rs915875,rs1948696,rs1198574,rs4144795,rs7597141,rs11615601,rs2268023,rs10774030,rs1782811,rs6445535,rs62322574,rs41273537,rs1892551,rs3781537,rs2336545,rs16904928,rs4917985,rs12098606,rs10744559,rs7739256,rs843360,rs3950186,rs7259169,rs34761292,rs10510016,rs4687638,rs7038998,rs11129735,rs7186974,rs7526981,rs258335,rs77180047,rs62433102,rs3525,rs9489155,rs78433352,rs7763343,rs6686809,rs1556390,rs2243,rs2274339,rs1108842,rs10786727,rs1863529,rs7849497,rs4973563,rs1561961,rs10818133,rs10758510,rs7622694,rs435725,rs12572351,rs6717515,rs74177686,rs9934477,rs6969410,rs9854736,rs2159044,rs13231645,rs9956319,rs3788032,rs1926029,rs11935103,rs2040572,rs6506015,rs9467978,rs877484,rs7598629,rs6748200,rs7092200,rs77517452,rs9324383,rs4434138,rs78156660,rs10502453,rs68069953,rs250585,rs12412038,rs76408048,rs1554782,rs12661143,rs11594492,rs2237301,rs10783301,rs3791558,rs74565591,rs12916379,rs7742824,rs113497482,rs7793598,rs4822079,rs10018837,rs8061364,rs488131,rs13074444,rs2143715,rs11191447,rs13064064,rs7795411,rs6542880,rs270575,rs6583852,rs60175853,rs34003030,rs10883814,rs7623489,rs77165503,rs12154473,rs17082676,rs2110058,rs1884559,rs6539374,rs17090675,rs12618779,rs10749191,rs11062145,rs245524,rs1468138,rs9919485,rs4086116,rs72735009,rs7190131,rs3777980,rs17709471,rs11191573,rs7715172,rs34141940,rs6478471,rs12217501,rs2660304,rs55842263,rs9479307,rs2106455,rs41299637,rs10783299,rs72696824,rs1591915,rs7584127,rs1610294,rs12129491,rs2077432,rs9884682,rs7133521,rs79214585,rs12057692,rs10233357,rs1782818,rs7174574,rs73208521,rs3800938,rs7251031,rs11874716,rs39815,rs17419032,rs62253740,rs1108221,rs11717043,rs6856467,rs34001546,rs7602923,rs4678909,rs28507630,rs134886,rs17575798,rs12443954,rs56321031,rs11191535,rs2297909,rs12136332,rs7493580,rs12765337,rs6749422,rs61683882,rs387738,rs551900,rs4131791,rs78118502,rs30018,rs1584647,rs11130327,rs7031386,rs9371603,rs17810708,rs8007696,rs79082900,rs7085563,rs10983833,rs6955428,rs521514,rs10085205,rs7915463,rs75385387,rs6691984,rs8047364,rs7806101,rs72698868,rs12635140,rs7304118,rs56373220,rs13082208,rs11587687,rs9572412,rs778370,rs2522835,rs12966547,rs11576997,rs943035,rs11628713,rs10875125,rs442723,rs5005705,rs28494747,rs33964154,rs11709284,rs1451246,rs5758690,rs11884686,rs7171764,rs12132349,rs11248995,rs1558477,rs11749582,rs619824,rs77186489,rs6777521,rs9727941,rs10883829,rs13288000,rs73284892,rs12487445,rs11743128,rs68123490,rs11191578,rs1680195,rs397322,rs3187236,rs77602510,rs6557230,rs754537,rs5758628,rs358589,rs12757823,rs17090692,rs7586892,rs703102,rs133369,rs473101,rs17576507,rs56092809,rs74233809,rs2296561,rs1122247,rs2022864,rs16881977,rs185621,rs2142694,rs7788404,rs7698125,rs7542510,rs7096183,rs73208507,rs28482392,rs79048909,rs3021523,rs16874903,rs2283287,rs34453320,rs61789083,rs2285522,rs4290163,rs28493713,rs877483,rs79683478,rs6800657,rs115543655,rs62382271,rs4467371,rs5011520,rs7977433,rs7782310,rs7561616,rs2238045,rs28538407,rs76139517,rs2743449,rs2710331,rs10747561,rs12957440,rs9332198,rs7565124,rs70017,rs7894959,rs1198583,rs72641004,rs2365389,rs1582601,rs72696807,rs7554511,rs460477,rs703092,rs7916984,rs16977200,rs7851552,rs78597273,rs7588933,rs11572101,rs13415152,rs10733376,rs72700806,rs9425118,rs57470202,rs2521754,rs11589632,rs1321238,rs1443434,rs11687870,rs2018055,rs10878423,rs30010,rs76819827,rs1866268,rs74120699,rs10783082,rs2238048,rs1029871,rs56168551,rs4687551,rs4984788,rs34208724,rs1738438,rs6771655,rs6910363,rs7098825,rs3792135,rs11249006,rs73208522,rs7343029,rs11121172,rs1938568,rs9962773,rs503287,rs7259291,rs6427868,rs1788452,rs1909806,rs61966217,rs10779702,rs492233,rs13108706,rs2391905,rs1057725,rs9332846,rs6539388,rs944797,rs9747031,rs10484359,rs73553978,rs5758586,rs10757274,rs1537376,rs17149393,rs12762746,rs10786745,rs2384058,rs9324387,rs6497666,rs6775140,rs7207986,rs12943480,rs55911544,rs72700810,rs6935537,rs112778338,rs4687625,rs17711318,rs59945804,rs58883601,rs3758248,rs56672613,rs6915736,rs2369013,rs12609989,rs9324380,rs548400,rs703096,rs57151575,rs3772852,rs11191434,rs12438012,rs115525461,rs5751228,rs10883830,rs703097,rs2303378,rs5758612,rs745565,rs4727504,rs74233296,rs398717,rs7896519,rs34909144,rs12221064,rs6718068,rs13061423,rs6925067,rs3928441,rs74335909,rs10800746,rs2297786,rs1680222,rs1053544,rs907577,rs2239037,rs10984235,rs12969453,rs7156119,rs77528713,rs7184325,rs11018737,rs28362581,rs10494828,rs11773089,rs73116173,rs169975,rs6658855,rs6714244,rs12670598,rs8007866,rs10424158,rs11191568,rs12185438,rs457964,rs2224494,rs778341,rs1058172,rs8096537,rs9887831,rs2028216,rs8096369,rs1065852,rs11612720,rs11519733,rs11168854,rs7092690,rs12142704,rs10746093,rs10509759,rs7911789,rs7341791,rs34126784,rs3791213,rs62380635,rs12141218,rs74008632,rs4968016,rs10147362,rs11641296,rs73279056,rs11130313,rs8110573,rs12579015,rs67903303,rs7755453,rs2753120,rs3774349,rs459603,rs7948661,rs17702771,rs270580,rs11726393,rs76927248,rs10494041,rs3801058,rs76102520,rs133380,rs11600959,rs6900164,rs7614498,rs11937064,rs279892,rs11117274,rs2268026,rs4634440,rs16903981,rs62341120,rs13012704,rs62426960,rs6746013,rs1883324,rs3798380,rs12219304,rs6778735,rs12122721,rs185350,rs894672,rs215004,rs55874609,rs7558074,rs733918,rs11614764,rs12770034,rs61909095,rs7904113,rs11706780,rs68060817,rs2037914,rs7910900,rs214947,rs55990252,rs505303,rs112227922,rs73208517,rs2132571,rs1569734,rs59198499,rs214978,rs11720159,rs7095304,rs7517355,rs152454,rs2721937,rs7096448,rs6883302,rs13019192,rs7096169,rs10417552,rs117599003,rs7670875,rs214971,rs2369009,rs433632,rs8066580,rs80102754,rs214974,rs11587837,rs7909286,rs4724700,rs2270181,rs2899425,rs10814729,rs423535,rs6722022,rs2189970,rs9479309,rs389157,rs1570,rs7638808,rs2049833,rs270578,rs1163238,rs2420246,rs8070737,rs67401222,rs2241615,rs73206916,rs11576293,rs12446791,rs72956346,rs12443463,rs35632,rs4552083,rs10903035,rs12526930,rs11074563,rs6959956,rs2243131,rs7077097,rs9397518,rs4075745,rs11083085,rs35134124,rs12623540,rs10761474,rs10278534,rs454849,rs10221349,rs7244978,rs1494645,rs17149512,rs56680643,rs2273289,rs279911,rs10883799,rs11191416,rs6823868,rs62382274,rs1102559,rs6851489,rs3767498,rs77685934,rs7808325,rs70016,rs6935362,rs4292998,rs61568079,rs57764580,rs9332819,rs10811647,rs381899,rs3850841,rs7133188,rs11595700,rs1949962,rs115884569,rs12571568,rs9332858,rs453592,rs80006775,rs55961529,rs7241413,rs3781536,rs11152191,rs6702590,rs73394563,rs74120701,rs4918798,rs11676581,rs9662232,rs2025445,rs10875928,rs6778643,rs55848758,rs4413183,rs4851206,rs4968014,rs9324389,rs11642764,rs4657041,rs35446233,rs8015819,rs66569010,rs117742735,rs13081028,rs9892466,rs12784384,rs12148854,rs11204102,rs34357603,rs7901197,rs57074644,rs7921574,rs62382279,rs1000409,rs10153434,rs17115100,rs4723047,rs214993,rs998909,rs6545776,rs12756959,rs932809,rs10984253,rs12413046,rs9631061,rs74120694,rs9322371,rs788969,rs550685,rs35102843,rs4559154,rs4724701,rs79168029,rs1001586,rs12785223,rs2899354,rs1961958,rs10210953,rs152455,rs12335348,rs115269261,rs4308554,rs10749190,rs270576,rs9324382,rs17510124,rs60509911,rs214951,rs11718420,rs296543,rs7371,rs544125,rs11191593,rs3819816,rs10903038,rs75639917,rs10156354,rs3740387,rs1884561,rs4922139,rs12951359,rs7233508,rs1976700,rs10774035,rs17692896,rs2383207,rs11191424,rs55838263,rs1043293,rs72857329,rs9859004,rs3810261,rs12045311,rs1828182,rs7675285,rs465193,rs12053566,rs28687047,rs7077291,rs10748838,rs62567919,rs11548954,rs548985,rs1923201,rs249954,rs4950117,rs12741448,rs3794799,rs10484358,rs9875516,rs7175297,rs8138080,rs3770705,rs250555,rs1017054,rs7577237,rs34005367,rs6804145,rs8091598,rs5758613,rs11210205,rs115127168,rs1541213,rs11689851,rs2186905,rs380282,rs159962,rs3808943,rs3758251,rs2413666,rs133373,rs215002,rs6892287,rs7903297,rs214943,rs11130311,rs45549641,rs805284,rs77420391,rs111988844,rs1457081,rs7915221,rs9593486,rs10934693,rs8041327,rs10878144,rs453647,rs6539387,rs56234624,rs6761390,rs10158947,rs74518434,rs7034648,rs11809985,rs6494243,rs114241316,rs7137868,rs17195098,rs13060675,rs55864908,rs57154550,rs2736871,rs743572,rs1321817,rs11647958,rs72923329,rs11768699,rs2242037,rs28588594,rs59390354,rs12672607,rs10883801,rs7163869,rs10487804,rs17725614,rs5751211,rs9601248,rs2371214,rs9607882,rs7095772,rs62207687,rs13095332,rs7245,rs11191467,rs9936542,rs12903120,rs76305281,rs74660283,rs11659912,rs6507580,rs30016,rs11642434,rs6768697,rs13007579,rs13010022,rs72698842,rs58336603,rs9520689,rs279893,rs11634026,rs12513663,rs4933750,rs1860002,rs11175338,rs915874,rs11550135,rs4143760,rs28566736,rs116819871,rs9661157,rs5758689,rs35665300,rs452481,rs6957219,rs114897708,rs4887218,rs7139112,rs4327046,rs3860673,rs12098681,rs10006580,rs79151843,rs7642198,rs2376978,rs12958569,rs1892550,rs2039055,rs12751466,rs7034336,rs72981271,rs284855,rs10152450,rs4950120,rs2159644,rs965593,rs9593488,rs1709644,rs7520978,rs6708861,rs56946876,rs28369943,rs13438494,rs1042194,rs7853349,rs1047585,rs73208509,rs75765068,rs2033656,rs1980062,rs8068804,rs6941812,rs6617,rs2296562,rs11191531,rs968369,rs11711421,rs2299117,rs7570,rs3792134,rs59238838,rs447167,rs7611731,rs7953169,rs75479802,rs717454,rs10492002,rs203136,rs10153368,rs678793,rs61789082,rs10947579,rs62564442,rs7808615,rs6583850,rs11931967,rs809736,rs2319777,rs7029105,rs3913893,rs10883795,rs9374658,rs2284225,rs604973,rs761408,rs2413668,rs12120683,rs17711223,rs77724872,rs7196534,rs116160359,rs2239550,rs12126806,rs55678971,rs6560515,rs360947,rs12209886,rs11191514,rs6922473,rs117703260,rs7570953,rs34431655,rs10201780,rs5751229,rs1129399,rs10802533,rs10781358,rs2015676,rs6497673,rs6916555,rs7034249,rs445554,rs11168838,rs10738609,rs9623490,rs11197570,rs34538325,rs739296,rs60447868,rs11767948,rs6467988,rs60737109,rs7781856,rs3021526,rs7912517,rs9440293,rs9623489,rs7184107,rs9707,rs10231378,rs1788414,rs8028748,rs1788451,rs10261415,rs11191553,rs10848626,rs863615,rs296560,rs11902994,rs10502452,rs12441422,rs35525740,rs57476451,rs17654872,rs2106993,rs727238,rs58693447,rs11683099,rs9976677,rs77162489,rs1584648,rs858967,rs58174354,rs10983836,rs2236779,rs11062162,rs4970768,rs12550872,rs7488746,rs2158566,rs6583845,rs34382810,rs9993116,rs16973566,rs4422639,rs17094683,rs2309614,rs2391000,rs550065,rs74542699,rs117784635,rs11670169,rs2115258,rs4255258,rs55860232,rs6747472,rs640039,rs9940058,rs7948839,rs6950868,rs502268,rs11688166,rs924693,rs79511994,rs2839557,rs17387100,rs604222,rs6969043,rs3808893,rs12831566,rs2092602,rs10020997,rs60207481,rs9620006,rs9601465,rs742086,rs6684973,rs2802532,rs4331993,rs1801265,rs4456806,rs6914007,rs2284239,rs7254215,rs4649191,rs17079281,rs6821873,rs2783129,rs1569731,rs1057419,rs11191577,rs3087403,rs7290655,rs67533014,rs1081003,rs4334980,rs12154597,rs7221595,rs55689128,rs2715153,rs34377654,rs368955,rs758171,rs61786696,rs4919992,rs7484542,rs568408,rs6762813,rs394908,rs12766205,rs11121319,rs11074564,rs7277193,rs9959326,rs17022564,rs73206912,rs58440431,rs6496314,rs10072596,rs7799970,rs61442612,rs77476218,rs9879090,rs1709638,rs401396,rs28566059,rs72698870,rs1399925,rs2721819,rs4128242,rs1938566,rs1938564,rs1867279,rs7568106,rs10127988,rs2743467,rs3781287,rs258336,rs7690523,rs58515322,rs11123775,rs11631708,rs5758651,rs2162644,rs11191580,rs12131376,rs17258073,rs9332105,rs13006376,rs548181,rs7580081,rs6496317,rs2071044,rs10444805,rs74789929,rs2623958,rs7965923,rs6665648,rs215005,rs9927961,rs6424546,rs12004762,rs11589638,rs17810222,rs907576,rs55973252,rs6494730,rs7904057,rs2905346,rs1938569,rs7551175,rs7567674,rs11765639,rs16961733,rs9318717,rs13085895,rs7138478,rs12571878,rs13022144,rs12219027,rs58048722,rs1923240,rs214946,rs2025080,rs7702937,rs2031564,rs5758698,rs4298967,rs7172076,rs114827292,rs34496489,rs4724704,rs2715154,rs12658567,rs4262246,rs3733033,rs16862659,rs214952,rs1293672,rs7912578,rs12403427,rs1008385,rs7174755,rs12023963,rs3796353,rs6162,rs788971,rs3767502,rs2310173,rs10747495,rs60083158,rs12830213,rs11535,rs56378450,rs55808189,rs62322005,rs73208512,rs11640702,rs9677813,rs34215106,rs10883817,rs77358020,rs4687550,rs697161,rs12415199,rs1198573,rs7415086,rs12954777,rs35448233,rs10783302,rs6658353,rs59590783,rs4933755,rs9332129,rs10787635,rs4851534,rs58086269,rs296546,rs1064826,rs11642395,rs7249956,rs3792144,rs1532820,rs1040315,rs117123918,rs412212,rs11235,rs6682956,rs1475063,rs73429729,rs10187843,rs4967958,rs73208546,rs6957680,rs3781544,rs380161,rs1532819,rs1481943,rs5751220,rs1973675,rs55930732,rs7537150,rs30012,rs117788595,rs113523635,rs10468237,rs1883326,rs10800314,rs12061680,rs6880419,rs8076743,rs4912527,rs2173763,rs4322261,rs2837636,rs1788449,rs3807644,rs62253733,rs12071362,rs7341786,rs36019144,rs9397512,rs10865315,rs2434871,rs34578407,rs12471796,rs3781280,rs13621,rs75574088,rs11158653,rs11589873,rs1971115,rs11576289,rs4765911,rs76623174,rs112390216,rs1926030,rs62240864,rs1048196,rs1548800,rs7094843,rs11191489,rs3772851,rs9944662,rs12966847,rs9926303,rs6497670,rs28510607,rs7418108,rs6461233,rs55698707,rs2707159,rs2239549,rs10830351,rs7902218,rs11130324,rs12457155,rs34848955,rs59655222,rs117998175,rs10848625,rs12921516,rs2336542,rs6497524,rs2010553,rs4481150,rs77001758,rs41444645,rs7165355,rs2237326,rs748002,rs1058766,rs270572,rs6812841,rs78439478,rs61787829,rs12714258,rs55817867,rs12238579,rs9941856,rs8321,rs11683651,rs7202661,rs13065851,rs12668093,rs13358066,rs214969,rs80121641,rs3811555,rs169974,rs7245460,rs4624519,rs3791212,rs2370414,rs7914571,rs76216219,rs9906169,rs7097872,rs73202978,rs4968011,rs10153059,rs4727505,rs4917997,rs10786738,rs5758606,rs767418,rs76777390,rs2016765,rs11130323,rs9479314,rs10800309,rs72954262,rs7692257,rs6586899,rs12452393,rs4686905,rs117285645,rs10259681,rs10786712,rs10786719,rs2096199,rs62382272,rs3861928,rs3767501,rs7810970,rs9461335,rs34606734,rs57576544,rs6826848,rs40817,rs3781538,rs12122809,rs11584383,rs2292163,rs894673,rs2285521,rs9564674,rs45549532,rs2097561,rs116698755,rs6956661,rs5996120,rs214994,rs13336666,rs1345420,rs11175335,rs2268027,rs35635,rs72696808,rs1680221,rs432477,rs5758580,rs9332220,rs10433615,rs13423450,rs76721755,rs12311439,rs61785881,rs120961,rs4403605,rs549981,rs34875979,rs7297404,rs79705809,rs178025,rs6919000,rs7090837,rs3795312,rs2522832,rs8070714,rs9611734,rs1969253,rs13069481,rs703091,rs7711477,rs1020842,rs17715679,rs12132298,rs30017,rs4560713,rs74606599,rs58947391,rs10818213,rs2241617,rs12456059,rs3792137,rs35580020,rs12219247,rs2300149,rs2623969,rs17576472,rs77810433,rs2590838,rs8109611,rs6977539,rs7923502,rs10157206,rs2715157,rs12486554,rs2257207,rs12570771,rs7074395,rs7769359,rs7652637,rs16836143,rs408465,rs12489828,rs12333136,rs11608869,rs61886804,rs430807,rs11598702,rs551681,rs1108222,rs5751231,rs296563,rs11946186,rs56018532,rs9397106,rs2289911,rs358588,rs1639921,rs7251775,rs10883845,rs7666278,rs9823535,rs7587419,rs2296565,rs2072062,rs11074560,rs7525481,rs9900661,rs1106634,rs78849264,rs2230534,rs6581535,rs3781282,rs62081479,rs11984133,rs12450845,rs10458729,rs75833865,rs2282887,rs745566,rs4456128,rs58976236,rs9938300,rs1702293,rs67409736,rs9869147,rs28369925,rs57456946,rs6459343,rs4687624,rs73280987,rs9896963,rs1839667,rs4705367,rs10753888,rs34436857,rs58464461,rs2753,rs1788417,rs2029706,rs11168874,rs111405302,rs79768279,rs11101969,rs12443433,rs77494723,rs1961959,rs7280392,rs77335224,rs7229673,rs1116194,rs801754,rs1042779,rs58357241,rs214962,rs7037324,rs1126159,rs17711241,rs2854827,rs12950310,rs12219346,rs75107726,rs70018,rs4687548,rs73667404,rs67815988,rs12453798,rs11191454,rs10885870,rs214965,rs74858108,rs12673398,rs2623970,rs284862,rs5758605,rs380152,rs10511701,rs79624290,rs4649195,rs11631030,rs2159100,rs4453786,rs250583,rs4719468,rs12006522,rs2520237,rs11615998,rs2021722,rs1892549,rs605873,rs8025054,rs9672310,rs3732385,rs17104202,rs6794965,rs11130312,rs71361952,rs4296587,rs10920084,rs4973564,rs301798,rs12341377,rs171507,rs74120702,rs10786721,rs1004467,rs11191721,rs2743456,rs79993475,rs1457082,rs2383206,rs428438,rs2252865,rs6461566,rs13083798,rs73208537,rs4447033,rs250577,rs11123785,rs12631961,rs59178618,rs59364836,rs2289250,rs10748835,rs35835168,rs1938560,rs78683530,rs7165988,rs6573768,rs9324386,rs7606977,rs9684994,rs10875913,rs11771569,rs2008263,rs3755806,rs2315271,rs30015,rs13303,rs6913500,rs12496634,rs113833990,rs12957186,rs36045108,rs12911089,rs55971843,rs7786781,rs214979,rs71568955,rs1926034,rs5751209,rs12469458,rs10748839,rs8003327,rs12340088,rs40076,rs12714257,rs45473093,rs45466200,rs11191602,rs3792152,rs55700060,rs3744970,rs731350,rs7048548,rs703089,rs250587,rs11580823,rs4344533,rs12567900,rs45579433,rs4350146,rs2856960,rs858975,rs492921,rs9672383,rs2060768,rs4475032,rs4535093,rs12411886,rs270582,rs214942,rs57565292,rs1376443,rs10512255,rs10883796,rs6891041,rs4789,rs111646115,rs9631062,rs8045299,rs1076425,rs12615519,rs6557226,rs6414569,rs9956931,rs17104114,rs80194418,rs9931842,rs1416835,rs3796186,rs450508,rs12950730,rs9951575,rs5758618,rs2535627,rs1054442,rs722069,rs6539376,rs12077962,rs2157591,rs2060770,rs10400559,rs279894,rs12538892,rs3772853,rs12507761,rs4648942,rs4679113,rs12621141,rs3746933,rs1499961,rs12534131,rs12315711,rs11191582,rs6765687,rs10095373,rs424443,rs13205813,rs10786740,rs73889218,rs45543841,rs7638994,rs61789078,rs8084251,rs395610,rs10444850,rs6701496,rs6969207,rs72816654,rs75688594,rs5751221,rs1326832,rs5758611,rs72640302,rs2189248,rs9292776,rs41285694,rs34707169,rs279891,rs12726274,rs2783130,rs76625156,rs72841270,rs7637438,rs1867280,rs10857100,rs62207686,rs7536292,rs57530083,rs2369011,rs8110804,rs1522834,rs1782813,rs8035431,rs17855177,rs7032086,rs4777036,rs6890532,rs1788454,rs966365,rs1557686,rs34859684,rs9324381,rs4532668,rs2075880,rs12138453,rs10509679,rs11191575,rs182480,rs2066323,rs9923598,rs76799633,rs34157897,rs3827237,rs4665736,rs9903,rs35699886,rs4919683,rs55816515,rs7919095,rs6497674,rs6556428,rs114310140,rs3768486,rs71539529,rs117144121,rs7748876,rs843362,rs4478846,rs4723046,rs6968631,rs8102150,rs55757090,rs13079063,rs11685870,rs778369,rs9332181,rs35730213,rs34364594,rs11117279,rs6671847,rs2164885,rs117496121,rs1107553,rs6586,rs6674558,rs4304177,rs9324388,rs7762190,rs10263314,rs2239551,rs12607968,rs2401639,rs55750589,rs11130310,rs55971719,rs7670240,rs35249778,rs10794645,rs270577,rs67733549,rs1011546,rs10786744,rs10774034,rs72956312,rs4657040,rs9299258,rs76644684,rs2413667,rs1912998,rs2384059,rs1807298,rs7941217,rs1001587,rs11155853,rs34317927,rs3824495,rs35440925,rs2289247,rs8099409,rs79457385,rs11674278,rs2122748,rs59055915,rs9933261,rs1569735,rs7870795,rs6580701,rs7032114,rs3733770,rs72717396,rs2715159,rs2106458,rs2240919,rs7186729,rs709937,rs2051950,rs41300865,rs79861341,rs45539339,rs3862206,rs7718352,rs4593766,rs764039,rs4724699,rs7756410,rs390268,rs2736869,rs6542879,rs2846685,rs2839556,rs6732750,rs115396269,rs2033655,rs12755780,rs12978359,rs12935781,rs7816924,rs4553287,rs7113959,rs17278688,rs9332809,rs943037,rs10883837,rs76370710,rs72816638,rs8081968,rs739147,rs79671100,rs12583575,rs6915547,rs1399924,rs35811681,rs12131083,rs9332781,rs10521129,rs2037640,rs34016266,rs12488461,rs34130454,rs116529867,rs56111723,rs7282730,rs3021076,rs1867278,rs12049330,rs3781535,rs10160758,rs6778844,rs1538632,rs1112284,rs4148829,rs309583,rs6944455,rs1443435,rs2654261,rs10821748,rs2710323,rs2675953,rs35360904,rs11083533,rs7191999,rs250559,rs74430471,rs12526147,rs559479,rs3107218,rs34115864,rs117906619,rs9601466,rs77151284,rs116471413,rs36029278,rs400893,rs788948,rs61052376,rs7228616,rs12739019,rs4649192,rs10459765,rs1938565,rs2309617,rs8088717,rs1974807,rs7579403,rs375237,rs10416440,rs7792631,rs1938567,rs73206905,rs17149606,rs73194613,rs3741364,rs6747473,rs450787,rs34740832,rs1039225,rs13028869,rs11130315,rs776388</t>
  </si>
  <si>
    <t>ENSG00000101557.10,CATG00000079596.1,ENSG00000134001.8,CATG00000078024.1,ENSG00000253270.1,ENSG00000251537.4,ENSG00000237827.1,ENSG00000101251.7,CATG00000067177.1,ENSG00000237686.2,ENSG00000105186.10,CATG00000079607.1,ENSG00000272297.1,ENSG00000260136.1,CATG00000038970.1,ENSG00000234378.1,ENSG00000149294.12,ENSG00000083093.5,ENSG00000196159.7,ENSG00000187145.10,ENSG00000139636.11,ENSG00000148842.13,ENSG00000108239.8,CATG00000091660.1,ENSG00000101782.10,ENSG00000234618.1,CATG00000038838.1,ENSG00000262768.1,ENSG00000185046.14,ENSG00000143891.12,ENSG00000256025.1,ENSG00000175040.4,CATG00000007455.1,ENSG00000183111.7,CATG00000017605.1,ENSG00000229191.1,ENSG00000261425.1,ENSG00000175779.1,CATG00000000681.1,ENSG00000225431.1,ENSG00000186472.15,ENSG00000010327.6,CATG00000091603.1,CATG00000002693.1,CATG00000096343.1,CATG00000095549.1,CATG00000075659.1,ENSG00000162650.11,CATG00000038971.1,ENSG00000261083.1,ENSG00000163125.11,ENSG00000116852.10,CATG00000066414.1,ENSG00000144214.5,CATG00000087870.1,CATG00000019377.1,CATG00000003033.1,ENSG00000178919.7,ENSG00000188641.8,CATG00000012609.1,ENSG00000167548.10,CATG00000026874.1,ENSG00000155974.7,CATG00000021417.1,ENSG00000189233.7,CATG00000073012.1,ENSG00000213277.3,ENSG00000171587.10,ENSG00000005469.7,ENSG00000106052.9,ENSG00000255552.3,CATG00000075661.1,ENSG00000244968.2,ENSG00000225541.1,CATG00000087873.1,ENSG00000181418.7,ENSG00000101680.9,ENSG00000255435.2,CATG00000016167.1,ENSG00000224049.1,CATG00000062083.1,ENSG00000131018.18,ENSG00000006659.8,ENSG00000166275.11,ENSG00000168631.7,ENSG00000100554.7,CATG00000011013.1,CATG00000062646.1,ENSG00000007062.7,ENSG00000111863.8,ENSG00000205644.5,ENSG00000055957.6,ENSG00000134398.8,ENSG00000114993.11,ENSG00000259024.2,ENSG00000023902.9,ENSG00000241962.5,ENSG00000180758.10,ENSG00000229893.1,ENSG00000214435.3,ENSG00000145191.7,ENSG00000114902.9,ENSG00000257987.1,ENSG00000115474.6,ENSG00000270959.1,ENSG00000257398.2,CATG00000005914.1,ENSG00000257913.1,ENSG00000204420.4,ENSG00000229765.2,ENSG00000143106.8,ENSG00000069667.11,ENSG00000179331.2,ENSG00000105877.13,ENSG00000083444.12,CATG00000015227.1,CATG00000080290.1,ENSG00000185436.7,CATG00000043906.1,ENSG00000243696.4,ENSG00000166851.10,ENSG00000130876.7,CATG00000060386.1,ENSG00000204120.10,ENSG00000249184.1,ENSG00000227370.1,ENSG00000233321.1,ENSG00000136205.12,ENSG00000141570.6,CATG00000049413.1,ENSG00000205704.5,ENSG00000008513.10,CATG00000090795.1,ENSG00000157388.9,CATG00000100379.1,CATG00000037606.1,ENSG00000261723.1,ENSG00000267714.1,CATG00000115252.1,ENSG00000167552.9,ENSG00000169169.10,CATG00000021416.1,ENSG00000115514.7,CATG00000043978.1,ENSG00000251632.1,ENSG00000225206.4,ENSG00000233973.1,CATG00000085467.1,ENSG00000226149.1,CATG00000063209.1,ENSG00000248592.3,CATG00000101037.1,ENSG00000186197.8,ENSG00000122687.13,ENSG00000260750.1,CATG00000099680.1,ENSG00000272721.1,ENSG00000266538.1,CATG00000067169.1,CATG00000096345.1,CATG00000081920.1,CATG00000060189.1,ENSG00000103241.5,ENSG00000182057.4,ENSG00000100167.15,ENSG00000137090.7,ENSG00000249738.2,ENSG00000183066.10,CATG00000078477.1,ENSG00000160190.9,ENSG00000197256.6,ENSG00000016864.12,ENSG00000066379.10,CATG00000002705.1,ENSG00000177096.4,ENSG00000226965.1,CATG00000075260.1,CATG00000077362.1,ENSG00000251257.1,CATG00000080416.1,CATG00000007659.1,ENSG00000161202.13,ENSG00000173064.6,CATG00000009516.1,ENSG00000137198.5,ENSG00000266573.1,ENSG00000251249.1,ENSG00000228624.3,ENSG00000100767.11,ENSG00000224046.1,ENSG00000072415.4,ENSG00000070882.8,ENSG00000265485.1,ENSG00000168811.2,ENSG00000103365.11,ENSG00000161203.9,ENSG00000115902.6,ENSG00000147416.6,ENSG00000124635.7,CATG00000077150.1,ENSG00000075213.6,ENSG00000187912.7,CATG00000047278.1,ENSG00000167553.10,ENSG00000140941.8,ENSG00000250641.1,ENSG00000166847.5,CATG00000026873.1,ENSG00000167550.6,ENSG00000260710.1,ENSG00000244040.1,ENSG00000205702.6,ENSG00000162267.8,ENSG00000228126.1,ENSG00000142583.13,ENSG00000118058.16,ENSG00000270316.1,ENSG00000253154.1,ENSG00000182165.13,CATG00000072024.1,ENSG00000113594.5,ENSG00000134183.7,ENSG00000108242.8,CATG00000074856.1,ENSG00000164465.14,ENSG00000064218.4,ENSG00000171723.11,ENSG00000004779.5,ENSG00000148795.5,CATG00000046210.1,ENSG00000103356.11,ENSG00000182600.5,ENSG00000139549.2,CATG00000048781.1,ENSG00000145012.8,CATG00000058746.1,CATG00000095001.1,CATG00000067180.1,ENSG00000223734.2,ENSG00000127241.12,ENSG00000146674.10,ENSG00000259747.1,ENSG00000105928.9,ENSG00000105205.6,ENSG00000131165.10,CATG00000034790.1,ENSG00000080503.15,ENSG00000168016.9,CATG00000008842.1,ENSG00000100197.16,ENSG00000143369.10,ENSG00000185324.17,ENSG00000155034.14,ENSG00000087510.5,ENSG00000204860.4,ENSG00000145681.6,CATG00000024255.1,CATG00000116278.1,ENSG00000159208.11,CATG00000015508.1,ENSG00000197903.6,CATG00000027485.1,CATG00000035307.1,ENSG00000100558.4,ENSG00000174080.6,ENSG00000105866.9,ENSG00000166272.12,ENSG00000168273.3,ENSG00000173200.8,ENSG00000141582.10,ENSG00000066248.10,CATG00000075416.1,ENSG00000231881.1,ENSG00000238331.1,ENSG00000120549.11,ENSG00000135185.7,ENSG00000256969.1,ENSG00000142599.13,ENSG00000232518.1,ENSG00000187609.11,CATG00000079598.1,ENSG00000173621.8,ENSG00000136932.9,ENSG00000167740.5,ENSG00000164318.13,ENSG00000117360.8,ENSG00000117362.8,CATG00000012311.1,ENSG00000068697.6,ENSG00000243829.1,ENSG00000173715.11,ENSG00000204422.7,CATG00000076492.1,CATG00000028941.1,ENSG00000100207.14,ENSG00000134490.9,ENSG00000244405.3,ENSG00000104447.7,CATG00000075456.1,ENSG00000261528.2,CATG00000028190.1,CATG00000066352.1,ENSG00000074755.10,CATG00000038967.1,ENSG00000181929.7,ENSG00000163938.12,ENSG00000112812.11,ENSG00000106049.4,ENSG00000165841.5,CATG00000091051.1,CATG00000026215.1,ENSG00000111058.3,CATG00000046834.1,ENSG00000263884.1,ENSG00000161888.7,ENSG00000106268.11,CATG00000074854.1,ENSG00000042781.8,ENSG00000168434.8,CATG00000043910.1,ENSG00000118971.3,ENSG00000226193.1,ENSG00000250003.2,ENSG00000170802.11,ENSG00000151067.16,ENSG00000126461.10,ENSG00000049192.10,ENSG00000129173.8,CATG00000103397.1,ENSG00000175106.12,CATG00000075662.1,CATG00000008846.1,ENSG00000189283.5,ENSG00000078549.10,ENSG00000135164.14,CATG00000078316.1,ENSG00000101746.11,ENSG00000260657.1,ENSG00000261824.2,ENSG00000080493.9,ENSG00000135945.5,CATG00000116275.1,ENSG00000055955.11,CATG00000116287.1,CATG00000087866.1,ENSG00000198951.7,ENSG00000260125.1,CATG00000091049.1,ENSG00000257346.1,CATG00000039077.1,ENSG00000166206.9,ENSG00000184983.5,ENSG00000185306.8,ENSG00000254066.1,ENSG00000226673.1,ENSG00000254671.1,ENSG00000143226.9,ENSG00000183454.9,CATG00000098023.1,ENSG00000138109.9,CATG00000077512.1,CATG00000106315.1,ENSG00000115137.7,ENSG00000234127.4,CATG00000075427.1,CATG00000044649.1,ENSG00000081248.6,CATG00000049478.1,ENSG00000263553.1,CATG00000030798.1,ENSG00000006016.6,ENSG00000212452.1,CATG00000095002.1,ENSG00000065135.7,ENSG00000138190.12,CATG00000019372.1,ENSG00000137809.12,ENSG00000226025.5,CATG00000074170.1,ENSG00000267575.2,ENSG00000076685.14,ENSG00000145536.11,ENSG00000198838.7,ENSG00000038427.11,CATG00000000495.1,ENSG00000173653.3,ENSG00000229066.1,ENSG00000201801.1,ENSG00000138115.9,ENSG00000198431.11,CATG00000116524.1,ENSG00000156097.8,ENSG00000140538.12,ENSG00000259223.1,ENSG00000047936.6,ENSG00000151150.16,ENSG00000199047.1,CATG00000092959.1,ENSG00000106266.4,ENSG00000204424.8,CATG00000000497.1,ENSG00000103353.11,CATG00000116288.1,ENSG00000203886.4,CATG00000040659.1,ENSG00000079134.7,CATG00000089731.1,CATG00000075665.1,ENSG00000134243.7,ENSG00000138031.10,ENSG00000168280.12,CATG00000116079.1,CATG00000092189.1,ENSG00000153885.10,ENSG00000158417.6,ENSG00000119969.10,ENSG00000189184.7,ENSG00000199347.1,ENSG00000229155.1,ENSG00000146376.6,ENSG00000240498.2,ENSG00000082781.7,ENSG00000078114.14,CATG00000075358.1,ENSG00000105926.11,ENSG00000016391.6,CATG00000096653.1,ENSG00000122870.7,CATG00000019375.1,ENSG00000184831.9,ENSG00000189350.8,ENSG00000215264.4,CATG00000083320.1,CATG00000055276.1,ENSG00000230408.3,ENSG00000185722.12,ENSG00000112379.8,ENSG00000232053.2,CATG00000079541.1,ENSG00000115594.7,CATG00000101799.1,ENSG00000155846.12,ENSG00000198339.3,ENSG00000073331.13,ENSG00000261617.1,CATG00000062806.1,ENSG00000137216.14,ENSG00000005448.12,ENSG00000239704.6,ENSG00000118298.6,ENSG00000147408.10,ENSG00000127399.10,ENSG00000105696.4,ENSG00000180992.5,ENSG00000185674.5,ENSG00000237037.5,ENSG00000168268.6,ENSG00000232912.1,CATG00000107470.1,ENSG00000204623.4,CATG00000051241.1,ENSG00000226053.1,ENSG00000115590.9,CATG00000091763.1,ENSG00000134910.8,ENSG00000212493.1,ENSG00000143374.10,ENSG00000149256.10,CATG00000022492.1,CATG00000021414.1,CATG00000107947.1,ENSG00000005471.11,ENSG00000267284.1,CATG00000035356.1,ENSG00000116337.11,ENSG00000113916.13,CATG00000079597.1,CATG00000060349.1,ENSG00000166748.8,ENSG00000123416.11,ENSG00000118292.4,ENSG00000255302.3,ENSG00000169018.5,ENSG00000270083.1,ENSG00000146592.12,ENSG00000140948.7,ENSG00000183172.8,CATG00000076388.1,ENSG00000135002.7,ENSG00000173898.7,ENSG00000269998.1,ENSG00000163939.14,CATG00000109156.1,CATG00000092952.1,CATG00000087586.1,CATG00000002689.1,ENSG00000261770.1,CATG00000038550.1,CATG00000063194.1,ENSG00000172717.11,CATG00000028939.1,ENSG00000167523.9,ENSG00000143401.10,ENSG00000185634.7,ENSG00000243620.1,ENSG00000162869.11,ENSG00000234427.1,ENSG00000226431.1,CATG00000016162.1,ENSG00000187210.8,ENSG00000241549.4,CATG00000012184.1,ENSG00000215347.3,ENSG00000134909.14,ENSG00000006015.13,ENSG00000106538.5,ENSG00000152413.10,ENSG00000163362.6,CATG00000101803.1,ENSG00000224843.2,CATG00000070588.1,CATG00000097484.1,CATG00000067610.1,ENSG00000179915.16,CATG00000015432.1,CATG00000000670.1,CATG00000042135.1,ENSG00000173933.15,CATG00000116280.1,ENSG00000224165.1,CATG00000083313.1,ENSG00000152056.12,ENSG00000134612.7,ENSG00000180861.5,ENSG00000223401.1,ENSG00000196628.9,ENSG00000251165.1,ENSG00000114904.8,ENSG00000002822.11,CATG00000011063.1,ENSG00000258017.1,CATG00000089730.1,ENSG00000068024.12,ENSG00000171951.4,ENSG00000173599.9,ENSG00000256721.1,CATG00000105683.1</t>
  </si>
  <si>
    <t>20516156,19846067,24528284,24047446,23377640,20125088,24964207,22760553,19065144,20619826,20673876,22915352,23149448,21750702,23726668,23091423,22472876,20351715,21042317,22907730,22030708,23857890,19724244,21521612,19107115,21339755,24039173,20038947,pha002850,21621269,23453885,20877300</t>
  </si>
  <si>
    <t>Treatment outcomes for selective serotonin reuptake inhibitors (SSRIs) - response at 8 weeks,Suicide attempts in depression or bipolar disorder,Major depressive disorder age at onset&lt;15,Major depressive disorder age at onset&gt;25,Treatment outcomes for selective serotonin reuptake inhibitors (SSRIs) - response at minimum 6 weeks,Major depressive disorder age at onset&lt;35,Suicidal ideation,Change in depression severity with Serotonin reuptake inhibitors (SRI),Anxiety in major depressive disorder,Anxiety and major depressive disorder,Autism spectrum disorder, attention deficit-hyperactivity disorder, bipolar disorder, major depressive disorder, and schizophrenia (combined),Suicidal ideation in depression or bipolar disorder,Response to citalopram treatment,5-HTT brain serotonin transporter levels,Major depression (suicidal thoughts and behavior),Major depressive disorder,Response to citalopram in major depressive disorder,Major depressive disorder (broad),Bipolar disorder and major depressive disorder (combined),Change in depression severity with antidepressants (NRI or SRI),Response to antidepressant treatment (citalopram),Major depressive disorder age at onset&lt;20,Response to serotonin reuptake inhibitors in major depressive disorder (plasma drug and metabolite levels),Change in depression severity with Norepinephrine reuptake inhibitors (NRI),Treatment outcomes for selective serotonin reuptake inhibitors (SSRIs) - remission at 8 weeks,Major depressive disorder age at onset&lt;30,Functional impairment in major depressive disorder, bipolar disorder and schizophrenia,Major depressive disorder age at onset&lt;25,Treatment outcomes for selective serotonin reuptake inhibitors (SSRIs) - remission at minimum 6 weeks,Treatment outcomes for selective serotonin reuptake inhibitors (SSRIs) - remission at last visit,Suicidal ideation with citalopram treatment</t>
  </si>
  <si>
    <t>DOID:1485</t>
  </si>
  <si>
    <t>cystic fibrosis</t>
  </si>
  <si>
    <t>An autosomal recessive disease that is characterized by the buildup of thick, sticky mucus that can damage many organs.</t>
  </si>
  <si>
    <t>rs12803316,rs10142899,rs286893,rs34453673,rs12278295,rs2271476,rs2136506,rs72717430,rs11944676,rs28580661,rs2708610,rs28607153,rs10501136,rs11607035,rs6661355,rs55932239,rs10222780,rs1342062,rs957791,rs523246,rs1377495,rs3128386,rs11605785,rs10004895,rs286885,rs72717414,rs2074796,rs12367451,rs12883884,rs286862,rs78424756,rs11629291,rs7142759,rs12188164,rs998919,rs72717440,rs77101200,rs116993040,rs3809401,rs1342063,rs10014416,rs11744539,rs7116409,rs7512462,rs10014054,rs113129808,rs4759088,rs56146525,rs3818514,rs1122271,rs75627397,rs11240598,rs2839867,rs10501134,rs7121272,rs55948934,rs12829100,rs34201624,rs2252132,rs12042328,rs11819839,rs7415921,rs7130325,rs9313065,rs6593975,rs11821793,rs227434,rs12369172,rs72717438,rs10222894,rs11605381,rs114015957,rs12785367,rs61881050,rs67665078,rs286861,rs3095025,rs6593976,rs2125744,rs56182240,rs286858,rs11739543,rs1453380,rs56104584,rs77454720,rs11603774,rs61881107,rs1397547,rs6673820,rs1403543,rs72717415,rs1056465,rs7549173,rs448016,rs17293467,rs7555534,rs72717411,rs34875830,rs11745789,rs17433242,rs704744,rs2036100,rs2529588,rs11743639,rs6966318,rs34847072,rs72717436,rs72717425,rs9312085,rs1342061,rs10007306,rs7925421,rs72717410,rs11032804,rs896856,rs12188678,rs72717407,rs2281908,rs913204,rs3183621,rs10129447,rs35733155,rs10002381,rs11742144,rs3128388,rs10222989,rs2708606,rs7521316,rs56346498,rs3109112,rs55842567,rs35833762,rs75140066,rs72717412,rs9649351,rs680727,rs56042615,rs12291580,rs2253962,rs72717435,rs11740891,rs7467,rs2230437,rs1342064,rs12367426,rs2708611,rs3801795,rs73310373,rs12821748,rs4386904,rs1258464,rs10007926,rs10072668,rs41282625,rs12809046,rs508062,rs11743825,rs1874361,rs12082872,rs115554641,rs61814953</t>
  </si>
  <si>
    <t>ENSG00000180104.11,ENSG00000123338.8,CATG00000002007.1,ENSG00000063438.12,ENSG00000150471.11,ENSG00000188242.4,ENSG00000226851.1,ENSG00000221990.2,ENSG00000066230.6,ENSG00000100678.14,CATG00000002013.1,CATG00000005248.1,ENSG00000225138.3,ENSG00000006652.9,ENSG00000174502.14,ENSG00000135373.8,ENSG00000198732.6,ENSG00000180772.6</t>
  </si>
  <si>
    <t>21602797,19242412,23670970,22466613</t>
  </si>
  <si>
    <t>Cystic fibrosis-related diabetes,Cystic fibrosis severity,Cystic fibrosis(lung disease),Cystic fibrosis (meconium ileus)</t>
  </si>
  <si>
    <t>DOID:1491</t>
  </si>
  <si>
    <t>corneal anesthesia and hypoesthesia</t>
  </si>
  <si>
    <t>rs374130,rs7134176,rs7305223,rs10250822,rs4764185,rs10452776,rs10466839,rs7954941,rs117014904,rs4764188,rs620449,rs7796976,rs7134681,rs402684,rs7810862,rs380644,rs1359083,rs1054611,rs367955,rs1359082,rs2047901,rs7534905,rs713150,rs7305054,rs381324,rs10400568,rs1075996,rs422197,rs494312,rs11172086,rs4764186,rs4719495,rs7960202,rs1807355,rs12370257,rs3741578,rs1868212,rs1059513,rs765623,rs3024971</t>
  </si>
  <si>
    <t>ENSG00000166881.5,ENSG00000166888.6,ENSG00000166886.8,ENSG00000166860.2,ENSG00000106546.8,ENSG00000237773.1,CATG00000070935.1,CATG00000009161.1,ENSG00000256660.1,ENSG00000172322.9,ENSG00000235005.1</t>
  </si>
  <si>
    <t>Sensory disturbances after bilateral sagittal split ramus osteotomy</t>
  </si>
  <si>
    <t>DOID:15</t>
  </si>
  <si>
    <t>reproductive system disease</t>
  </si>
  <si>
    <t>A disease of anatomical entity that is located_in reproductive system organs.</t>
  </si>
  <si>
    <t>rs4273819,rs12748196,rs6601466,rs483532,rs4241809,rs10903327,rs11250020,rs4845708,rs59499775,rs4421576,rs4532561,rs7759938,rs73540110,rs12213967,rs3748702,rs3828085,rs13257718,rs7551844,rs34975042,rs35102108,rs57759396,rs11775128,rs115567193,rs11783249,rs34873299,rs12122833,rs79319481,rs12030877,rs10086673,rs13447527,rs4295624,rs1536663,rs12216792,rs35479789,rs11663373,rs67173113,rs7464508,rs10097478,rs12216837,rs7516037,rs3790677,rs12138037,rs9391254,rs1410406,rs10924879,rs578155,rs12543028,rs1036349,rs7357591,rs73538100,rs4523215,rs314280,rs13203645,rs76254117,rs12072004,rs1536666,rs4463702,rs11250011,rs56941638,rs2332175,rs12120383,rs4410951,rs36041644,rs12564903,rs56112907,rs2063055,rs10110624,rs7821273,rs61507433,rs4307514,rs4914948,rs59747347,rs10924884,rs943755,rs7842925,rs12723875,rs17019524,rs10802458,rs1320385,rs314265,rs6989757,rs1986358,rs4361726,rs7821267,rs35403599,rs2878515,rs4390169,rs12528131,rs12135739,rs3013754,rs4348450,rs2095812,rs58044386,rs1328206,rs6588483,rs12207399,rs4971088,rs4745,rs79574171,rs11987962,rs10102376,rs76544326,rs10106098,rs314264,rs12546721,rs11781243,rs12723911,rs11587299,rs67880452,rs9792321,rs4392860,rs73542161,rs12200251,rs57127715,rs17756149,rs35335292,rs2642993,rs4840484,rs35073964,rs13266986,rs73203385,rs9792329,rs6980700,rs3749427,rs11995447,rs413130,rs62490606,rs7556683,rs6601462,rs10503022,rs61770295,rs4971089,rs11250010,rs314263,rs12745574,rs34448335,rs10802457,rs7513728,rs10090800,rs9297,rs34675714,rs4971073,rs4276914,rs11780245,rs4971310,rs6702728,rs6601465,rs7514117,rs56159799,rs4380891,rs6992818,rs2642973,rs4914949,rs2948053,rs11673981,rs7365544,rs13447495,rs11582533,rs1691228,rs906241,rs11774920,rs4845408,rs10802461,rs941126,rs59681223,rs7534162,rs1475120,rs34183990,rs73527780,rs1328208,rs2642992,rs4841363,rs12566601,rs3749428,rs11250019,rs4484968,rs73203387,rs4840487,rs2306124,rs12723437,rs745731,rs1874200,rs57963113,rs13447479,rs11206176,rs11774291,rs3766918,rs11264339,rs1571343,rs34651986,rs1983170,rs13279329,rs11775912,rs3749429,rs221616,rs12073204,rs4128655,rs11589162,rs314262,rs11754600,rs11803410,rs10908454,rs12026113,rs7837520,rs4506496,rs17019522,rs62490605,rs1462855,rs221617,rs4841342,rs56255061,rs2288775,rs1870939,rs12116462,rs1328205,rs11250013,rs4521726,rs10091286,rs12129167,rs1536664,rs74663530,rs61510468,rs35386136,rs10881473,rs35227000,rs395962,rs4531008,rs7555643,rs4471098,rs943757,rs11264311,rs11250012,rs10086950,rs11250064,rs1018048,rs4845706,rs34254934,rs1328209,rs10888795,rs370771,rs11264333,rs58610804,rs12119510,rs35943454,rs13282174,rs6665822,rs11782465,rs60261760,rs17019501,rs10908455,rs12094574,rs12116597,rs3013750,rs2374389,rs12904,rs4384270,rs77655919,rs4915055,rs314281,rs4543508,rs6995374,rs12045053</t>
  </si>
  <si>
    <t>ENSG00000175806.10,CATG00000101256.1,CATG00000011737.1,ENSG00000135747.7,ENSG00000253641.1,CATG00000066419.1,ENSG00000163463.7,CATG00000077685.1,ENSG00000197472.10,ENSG00000187772.6,CATG00000037655.1,CATG00000019904.1,ENSG00000205086.5,ENSG00000104427.7,ENSG00000171056.6,ENSG00000134215.11,ENSG00000253678.1,ENSG00000174332.3,ENSG00000143590.9,CATG00000066407.1,ENSG00000258724.1,ENSG00000143653.9,ENSG00000049759.12,ENSG00000261451.1,ENSG00000237647.4,ENSG00000273088.1,CATG00000066422.1,ENSG00000169242.7,CATG00000042286.1,ENSG00000154556.13,ENSG00000163462.13,CATG00000035869.1,CATG00000001383.1,ENSG00000203809.5,ENSG00000097046.8,CATG00000042556.1,CATG00000011754.1,ENSG00000253649.1,ENSG00000169241.13,ENSG00000184647.6,ENSG00000198732.6,ENSG00000179085.7,ENSG00000207128.1,ENSG00000188295.10</t>
  </si>
  <si>
    <t>23263445,20303062</t>
  </si>
  <si>
    <t>Digit length ratio</t>
  </si>
  <si>
    <t>DOID:150</t>
  </si>
  <si>
    <t>disease of mental health</t>
  </si>
  <si>
    <t>A disease that involves a psychological or behavioral pattern generally associated with subjective distress or disability that occurs in an individual, and which are not a part of normal development or culture.</t>
  </si>
  <si>
    <t>rs10823312,rs1111529,rs2624792,rs11206396,rs1368882,rs6752217,rs4381605,rs4284308,rs9288414,rs12448512,rs953285,rs12218465,rs7909631,rs34796816,rs12386218,rs10998614,rs11641896,rs1506769,rs13028068,rs10762259,rs117992759,rs6971517,rs953286,rs7476357,rs9939607,rs12149709,rs951718,rs10014254,rs9929235,rs1035540,rs12133558,rs11726086,rs7899844,rs9927264,rs2313980,rs12437,rs34428242,rs6463028,rs10028854,rs10823313,rs11717668,rs3743832,rs4888363,rs9926522,rs28601868,rs12407085,rs2060385,rs10736390,rs6803344,rs1048687,rs2218066,rs16843780,rs10008723,rs7203115,rs4927145,rs2870471,rs3169330,rs8061356,rs28462174,rs74536512,rs889514,rs12708776,rs7189960,rs7185073,rs9994299,rs4746817,rs219704,rs1702019,rs10178425,rs7798390,rs6480383,rs3781569,rs10178431,rs6463027,rs6463029,rs6564243,rs2870472,rs11206402,rs76366783,rs9319481,rs10250658,rs10823298,rs1702020,rs7185995,rs10740317,rs10733850,rs10022104,rs7917505,rs7186921,rs12029310,rs4746818,rs10823301,rs12447788,rs4605160,rs10762263,rs2164035,rs12036328,rs77083780,rs6687894,rs1550302,rs7893492,rs906217,rs10178675,rs4305016,rs6463026,rs74465551,rs6564241,rs8048371,rs4888364,rs9932549,rs13062167,rs6480384,rs4342912,rs10188289,rs1387347,rs1107593,rs7620363,rs4724056,rs4888365,rs7091695,rs10490024,rs35083655,rs6498488,rs7194736,rs1506770,rs906218</t>
  </si>
  <si>
    <t>CATG00000027862.1,ENSG00000229261.1,ENSG00000122862.4,ENSG00000050820.12,CATG00000028597.1,CATG00000000011.1,ENSG00000240338.1,ENSG00000249122.1,ENSG00000182831.7,CATG00000028654.1,ENSG00000109132.5,ENSG00000122958.10,ENSG00000156502.9,ENSG00000162391.7,CATG00000092054.1,ENSG00000144406.14,CATG00000028653.1,ENSG00000162390.13,ENSG00000184313.15,CATG00000027863.1,CATG00000028655.1,CATG00000059751.1,CATG00000072406.1,ENSG00000271723.1,CATG00000000010.1,ENSG00000232692.1</t>
  </si>
  <si>
    <t>23942779,22856363</t>
  </si>
  <si>
    <t>Non-substance related behavioral disinhibition,Amygdala reactivity</t>
  </si>
  <si>
    <t>DOID:1558</t>
  </si>
  <si>
    <t>angioedema</t>
  </si>
  <si>
    <t>A skin disease characterized by the rapid swelling of the dermis, subcutaneous tissue, mucosa and submucosal tissues.</t>
  </si>
  <si>
    <t>rs73047293,rs61907259,rs4617927,rs73049104,rs7935649,rs8034177,rs12330531,rs78741815,rs10518693,rs1885013,rs3732899,rs73049109,rs2289331,rs1116931,rs56026863,rs55825408,rs4766159,rs12911691,rs56095515,rs1898883,rs1984793,rs4766158,rs887305,rs2463717,rs17697920,rs2463751,rs7148882,rs4766155,rs73047296,rs10848900,rs55859907,rs10848896,rs1477141,rs11070270,rs2496534,rs2496537,rs2208397,rs9833094,rs8008961,rs2210103,rs12425092,rs10116920,rs9791272,rs348463,rs2289329,rs2496538,rs4766154,rs2496506,rs73049108,rs11062753,rs1015945,rs61908561,rs4924457,rs2496502,rs2412523,rs1992272,rs7207,rs1015944,rs11070268,rs61908560,rs36030417,rs10131490,rs2249021,rs4928089,rs9635324,rs2243864,rs2104047,rs1007177,rs11070271,rs10848901,rs3829577,rs73047301,rs12305925,rs12898710,rs4766157,rs11062749,rs2496507,rs2496501,rs1453184,rs4957995,rs9791273,rs56040859,rs11606296,rs7622350,rs73047300,rs73047298,rs79716162,rs911263,rs56330854,rs17725666,rs2496536,rs11638033,rs1950897,rs741512,rs77040165,rs7645362,rs2496505,rs11790,rs2496504,rs11070267,rs10848902,rs61907258,rs9848726,rs1116932,rs758530,rs4928092,rs73047291,rs11632012,rs8034416,rs7614951,rs114505309,rs2496508,rs11070272,rs17562482,rs2289330</t>
  </si>
  <si>
    <t>ENSG00000128944.9,CATG00000080903.1,ENSG00000108924.9,CATG00000024680.1,ENSG00000165092.8,ENSG00000182185.14,CATG00000105604.1,ENSG00000079841.14,ENSG00000140323.4,ENSG00000119650.8,CATG00000001490.1,CATG00000024686.1,ENSG00000130038.5,CATG00000024683.1,CATG00000021439.1,CATG00000004729.1,ENSG00000128928.4,ENSG00000233041.4,ENSG00000263096.1,ENSG00000140320.7,ENSG00000154175.12,CATG00000022714.1,CATG00000024682.1</t>
  </si>
  <si>
    <t>23838604,24236485</t>
  </si>
  <si>
    <t>Angioedema in response to angiotensin-converting enzyme inhibitor,Acute urticaria and angioedema (non-steroidal anti-inflammatory drug-induced)</t>
  </si>
  <si>
    <t>DOID:1561</t>
  </si>
  <si>
    <t>cognitive disorder</t>
  </si>
  <si>
    <t>A disease of mental health that affects cognitive functions including memory processing, perception and problem solving.</t>
  </si>
  <si>
    <t>rs62305467,rs34584372,rs73107727,rs11743717,rs115968524,rs17030212,rs3808895,rs12645993,rs7043538,rs11781239,rs7253868,rs208557,rs17805898,rs6784758,rs11056565,rs2027983,rs6938106,rs117755417,rs7845219,rs71477515,rs5025090,rs1057068,rs7687651,rs7895079,rs2984277,rs74970479,rs62119619,rs12902635,rs10414371,rs646998,rs957801,rs61968194,rs2144184,rs9646139,rs1453379,rs62121593,rs10901077,rs2832088,rs477653,rs10846507,rs13201058,rs11749985,rs2876003,rs2711937,rs4945144,rs2115100,rs9476602,rs2978263,rs6734268,rs4976601,rs776824,rs10081286,rs1873950,rs9372281,rs396347,rs35614616,rs3843762,rs74055641,rs9481048,rs73384525,rs10106615,rs316683,rs11096990,rs2180896,rs61968191,rs4812042,rs4920242,rs11766071,rs1707966,rs7323553,rs78921138,rs7484413,rs77224287,rs9263870,rs4454949,rs11153258,rs11937540,rs7616454,rs8067264,rs1334814,rs6657803,rs11905130,rs4239510,rs7535963,rs1347630,rs4476150,rs1882945,rs2676143,rs107551,rs11730558,rs1155865,rs28470808,rs11153227,rs11551053,rs10410633,rs7260538,rs12980668,rs17036884,rs72746968,rs78028778,rs1617434,rs17002367,rs941306,rs6988602,rs28450380,rs1924442,rs9349952,rs2146952,rs1418175,rs71631717,rs4808095,rs208564,rs1998397,rs9883467,rs62121732,rs13275308,rs17075256,rs10925015,rs66957438,rs35014209,rs72679588,rs76203225,rs76905924,rs2270097,rs11694170,rs2648839,rs1414500,rs2292457,rs10891648,rs7488075,rs4932361,rs6771983,rs7603307,rs9889281,rs4693251,rs114535016,rs28484921,rs3775856,rs16843313,rs1475759,rs11249471,rs12981264,rs5748254,rs62228675,rs7253117,rs4759420,rs9442235,rs16955828,rs61058279,rs231521,rs12437803,rs10040757,rs62187873,rs62541553,rs757808,rs73121399,rs759217,rs540909,rs6673219,rs41272717,rs67409335,rs11747648,rs56036336,rs11867129,rs75300173,rs1050305,rs33223,rs3796261,rs1462493,rs3789047,rs1031381,rs1401421,rs1044763,rs2031573,rs34299754,rs11618645,rs117560064,rs3784961,rs4957436,rs3758354,rs57092929,rs10088359,rs75356056,rs1891280,rs77983589,rs4978754,rs9476601,rs6911284,rs10752049,rs17769813,rs7236756,rs28418483,rs3769760,rs16905891,rs112019714,rs10224386,rs4464969,rs11931354,rs4932353,rs3015456,rs12435678,rs13299651,rs12587438,rs36004063,rs77384864,rs79732011,rs6592284,rs4710761,rs17092303,rs11984145,rs4144887,rs10069638,rs3865239,rs28550312,rs10425947,rs2278563,rs114226089,rs2619692,rs6026584,rs73106287,rs57073257,rs2231910,rs8042172,rs10956934,rs9374232,rs117048292,rs35672956,rs1227810,rs74056441,rs12624485,rs72746996,rs3109897,rs6918148,rs1277312,rs12625794,rs11719458,rs62562127,rs621516,rs11164109,rs949373,rs12530181,rs816488,rs76202452,rs11695154,rs2575420,rs718079,rs12229601,rs62484294,rs6031479,rs6937586,rs16855320,rs2464469,rs2229741,rs73277985,rs904251,rs17572459,rs12214801,rs60778210,rs1027914,rs34285702,rs10456316,rs648923,rs7911365,rs12313999,rs17645499,rs10790449,rs1343844,rs9885117,rs78099598,rs13278088,rs2682434,rs59621235,rs66653099,rs117070411,rs10789996,rs1456998,rs7715739,rs73337418,rs10520692,rs17594946,rs28719946,rs6425417,rs10515198,rs79442235,rs543528,rs5745808,rs2959103,rs117183484,rs62228687,rs3825798,rs1645685,rs115454173,rs28921123,rs17649030,rs3018098,rs111741150,rs4884110,rs2566143,rs1473364,rs10904030,rs61896567,rs79567984,rs61935078,rs7387451,rs2344481,rs60252840,rs79904760,rs12901770,rs12124613,rs2291258,rs2676139,rs4710757,rs62228678,rs10040866,rs7815695,rs13831,rs10878175,rs113615957,rs59668455,rs3767969,rs7723992,rs2894469,rs2847474,rs111455688,rs113896747,rs55643643,rs8074700,rs791286,rs3817237,rs231476,rs78281332,rs6074637,rs67729868,rs62129076,rs7260590,rs11147098,rs4734293,rs7195816,rs11863752,rs2208824,rs6498964,rs8108743,rs55872483,rs1960270,rs10758188,rs12910336,rs13356480,rs9386969,rs10436976,rs73087119,rs12442145,rs13034273,rs10128757,rs2294719,rs4793941,rs1317563,rs3732408,rs6020130,rs16991617,rs114792759,rs2182195,rs114253577,rs10472359,rs10412203,rs73834584,rs4668356,rs1555102,rs2795113,rs7001535,rs3865238,rs10904454,rs2904893,rs1716164,rs9930249,rs4729124,rs74055630,rs9643353,rs12489264,rs78021268,rs66855611,rs114614242,rs10870513,rs10162703,rs74056156,rs12143943,rs75810241,rs2711942,rs116457199,rs2880172,rs1029556,rs11578042,rs6859300,rs57441869,rs10117038,rs1374268,rs637854,rs5745807,rs3733280,rs61979914,rs17586674,rs34645674,rs1389370,rs7866698,rs78526651,rs9374229,rs114922197,rs2062161,rs6668866,rs7177664,rs62396873,rs12298826,rs10055840,rs68015206,rs4758953,rs10415307,rs11077773,rs4144888,rs1393677,rs302848,rs28472704,rs2832094,rs7525522,rs9398259,rs3775259,rs34812029,rs11783765,rs4759371,rs2711940,rs9384770,rs13261392,rs10037820,rs1044927,rs117227387,rs1348845,rs10949252,rs16991630,rs10750555,rs7017487,rs4673026,rs13195130,rs62543867,rs116188191,rs114144010,rs66616326,rs7195480,rs10841301,rs8041463,rs7852075,rs10411797,rs62487921,rs7962498,rs2190188,rs16851254,rs76058894,rs7081982,rs10798661,rs11716984,rs7303587,rs2663536,rs2566152,rs12593759,rs10458588,rs9517275,rs1790090,rs78032512,rs903120,rs73671976,rs2334319,rs4900350,rs1410197,rs2711938,rs2604293,rs117050919,rs12335122,rs3761740,rs2017384,rs3780489,rs56330313,rs2934682,rs60506766,rs74873412,rs13072618,rs80064354,rs13223498,rs28576953,rs9297772,rs12739376,rs72982627,rs73518393,rs73537949,rs885976,rs7081998,rs11153268,rs11056566,rs61854626,rs10891649,rs12726245,rs11640401,rs11251873,rs1418172,rs1490087,rs13167468,rs10427063,rs2120365,rs9822949,rs2697299,rs8112531,rs611004,rs114418676,rs7482546,rs12914603,rs2008681,rs10954361,rs7961030,rs3936340,rs7071977,rs1389369,rs73185230,rs11713536,rs4710703,rs391370,rs1900282,rs8192709,rs2590683,rs73277975,rs9372274,rs5748218,rs16906129,rs8104585,rs7960308,rs9643352,rs6488784,rs9975986,rs4281461,rs71355783,rs2289337,rs6852759,rs3760849,rs117012509,rs7172976,rs8030781,rs2390592,rs17737185,rs231493,rs1941396,rs12329875,rs3810037,rs9360811,rs9374994,rs73126758,rs6986269,rs12190616,rs11631150,rs73124778,rs77936905,rs73484568,rs71352238,rs62487906,rs2776908,rs10173931,rs875875,rs78431557,rs16872776,rs12527000,rs36100794,rs2486836,rs4759416,rs1571163,rs7663561,rs62305498,rs12402201,rs13183391,rs746778,rs10912633,rs55943018,rs9898626,rs39638,rs7827025,rs7900903,rs9675662,rs28831840,rs76498344,rs36091212,rs2276030,rs744134,rs12819215,rs11870669,rs117320167,rs6518550,rs1418174,rs12430649,rs12778841,rs1007506,rs17238330,rs1952507,rs76540851,rs7140873,rs717240,rs3105595,rs9476600,rs9296948,rs2192161,rs17112395,rs4135275,rs1871460,rs9372639,rs9790317,rs208565,rs77563909,rs3789046,rs11793020,rs17699700,rs1022855,rs13332547,rs75329155,rs7974760,rs4570121,rs2648838,rs13253599,rs9621346,rs2663531,rs9320351,rs838828,rs1318472,rs7901721,rs7827665,rs57143942,rs58137325,rs1807396,rs6633,rs2901280,rs1873952,rs9349951,rs9635350,rs74324777,rs728232,rs16889848,rs2832085,rs750710,rs116648405,rs2979522,rs57813751,rs62228676,rs3816875,rs2232809,rs9374231,rs2856969,rs1955,rs7854415,rs4598970,rs9835467,rs11667815,rs77137951,rs1590061,rs17002366,rs35420592,rs76847988,rs12696543,rs1776456,rs28777697,rs78408441,rs947196,rs6913701,rs117746480,rs45563635,rs10434815,rs9792653,rs757807,rs7082156,rs6485664,rs60806768,rs28644773,rs8089174,rs829068,rs116915937,rs234692,rs3890768,rs10111793,rs117799049,rs10946160,rs75687619,rs2868089,rs17759167,rs1277311,rs2678142,rs7485548,rs34129198,rs9534306,rs55801200,rs114492112,rs77348679,rs75055654,rs74056445,rs73017249,rs2326130,rs9496654,rs2337223,rs73113674,rs74010341,rs76717979,rs3816822,rs2852444,rs17691170,rs77635586,rs368186,rs2289577,rs13236704,rs1727311,rs28969420,rs12322888,rs316682,rs7816334,rs60438636,rs9978964,rs74674206,rs10785875,rs9989375,rs3109898,rs62228684,rs60660596,rs10744147,rs16843136,rs73382748,rs9289373,rs10802497,rs6117011,rs10790448,rs58436126,rs1920320,rs80098939,rs7915879,rs11175378,rs4494642,rs35461173,rs7163189,rs17222103,rs949142,rs2081073,rs10081176,rs8132202,rs9652518,rs74885887,rs116108174,rs3780488,rs59867623,rs860750,rs34292363,rs1863679,rs28608111,rs1047158,rs4365317,rs4932357,rs234769,rs383041,rs2292264,rs13195851,rs3131592,rs117941165,rs6425416,rs60042271,rs6691482,rs6772508,rs12653920,rs941305,rs113621520,rs2073133,rs112166788,rs7179095,rs75643864,rs11922502,rs2341863,rs12447495,rs1757181,rs486841,rs2010672,rs77001751,rs6536413,rs11057204,rs1716170,rs3826652,rs115266655,rs10947673,rs909959,rs116333696,rs1267545,rs114545299,rs73998670,rs7029897,rs79066559,rs11752886,rs7489260,rs56156003,rs171239,rs6020125,rs12912106,rs9984563,rs12200652,rs4953696,rs11175408,rs2295639,rs77306087,rs3759844,rs17699836,rs928201,rs4423269,rs2720692,rs73595818,rs7489033,rs61743959,rs3784962,rs9813028,rs10781646,rs525196,rs17717099,rs6815686,rs3101860,rs28501510,rs10161328,rs73868682,rs4957437,rs7024863,rs11071367,rs72746975,rs10512015,rs75498019,rs12471390,rs2051670,rs10846219,rs60531860,rs7041949,rs10077327,rs737003,rs6937585,rs4261511,rs12304701,rs116369003,rs10142438,rs3744776,rs898385,rs10894787,rs11756941,rs10080122,rs1785280,rs1289317,rs1297125,rs2965741,rs11160371,rs579518,rs73121396,rs60221474,rs62400321,rs642392,rs3733288,rs231520,rs2209994,rs73604339,rs7897615,rs12443283,rs8035326,rs4813139,rs77398221,rs324208,rs4609824,rs10146571,rs7252607,rs59096477,rs34842242,rs115476146,rs9290053,rs76829671,rs10422382,rs12593778,rs11815186,rs9384777,rs4674669,rs73672258,rs5745820,rs2711941,rs2340583,rs11753652,rs1477306,rs1789212,rs35488109,rs2909240,rs7082014,rs13148963,rs508557,rs2012917,rs72746995,rs9296943,rs56104401,rs2341557,rs2374718,rs12972857,rs78600166,rs2278816,rs951623,rs35184419,rs7258010,rs10738905,rs2946005,rs76204601,rs56687083,rs1570813,rs2648660,rs4280673,rs13307587,rs12299372,rs12904055,rs4447285,rs772300,rs4282400,rs12460342,rs116189813,rs622260,rs7894986,rs56284364,rs66462211,rs988805,rs4833032,rs1210694,rs4534750,rs1891278,rs75802814,rs34744995,rs4951581,rs1246985,rs757806,rs2107931,rs114065041,rs9372283,rs7752432,rs6968906,rs3845391,rs59807161,rs1886638,rs3810340,rs73232145,rs78175960,rs826967,rs10956932,rs1494176,rs3809535,rs2337934,rs3744109,rs73263765,rs1970933,rs76471762,rs704182,rs6503870,rs2167494,rs3892789,rs113112382,rs61745160,rs2711994,rs13087578,rs1563827,rs61516976,rs10874434,rs62228679,rs895508,rs4646606,rs116387638,rs10984311,rs56037933,rs2648847,rs694267,rs10762139,rs11882450,rs17244848,rs2414274,rs8104319,rs5030732,rs34680122,rs2832065,rs71645993,rs1357978,rs208554,rs13299652,rs7767678,rs12983897,rs75894487,rs62129077,rs17629671,rs1716165,rs11701445,rs2369246,rs10846216,rs686273,rs35666383,rs9929756,rs1812830,rs73158419,rs316672,rs2720691,rs812808,rs10117550,rs114663724,rs6977223,rs7156355,rs10062703,rs444460,rs4735331,rs11784717,rs9983229,rs62064568,rs118147433,rs6026574,rs884548,rs6139881,rs7580048,rs12570704,rs301701,rs11707518,rs34008653,rs10781661,rs107550,rs4872262,rs74056444,rs76459188,rs1709116,rs77686928,rs6962187,rs57187297,rs79028766,rs7012004,rs73263773,rs2390593,rs34523895,rs6602000,rs60736633,rs1873951,rs10846491,rs35591161,rs10809922,rs1854176,rs75729598,rs6495787,rs7736719,rs8048691,rs2073728,rs75993418,rs1416899,rs8035793,rs2302189,rs1836881,rs114943887,rs62487920,rs231527,rs17718436,rs10813957,rs1009772,rs1627724,rs77513786,rs754796,rs208545,rs55973710,rs459791,rs2120364,rs4759415,rs77054582,rs2272701,rs10927586,rs77792614,rs4953038,rs58088557,rs5748217,rs1346890,rs11128702,rs77236290,rs117963063,rs11754107,rs1016577,rs8041597,rs4754453,rs6468407,rs7422214,rs7977117,rs2232811,rs3851219,rs4731204,rs61999939,rs35372376,rs11751354,rs1941397,rs3783887,rs12982110,rs113960747,rs4607709,rs7489213,rs3768285,rs12453049,rs4932351,rs28662793,rs372969,rs7174232,rs812583,rs117066572,rs38726,rs56910870,rs3825576,rs74057647,rs117921196,rs2131142,rs116226890,rs11056567,rs77116977,rs11702413,rs7073888,rs2002030,rs12701008,rs28449589,rs9481047,rs12410007,rs2934683,rs1461024,rs632951,rs73121384,rs6581565,rs10753190,rs12625067,rs2676145,rs9400434,rs56069917,rs2115174,rs36122810,rs11657450,rs7214335,rs2822584,rs10813950,rs7552369,rs896855,rs2697298,rs56145403,rs4694038,rs58972737,rs1147132,rs59752276,rs34078310,rs1364478,rs4721234,rs73121386,rs7901845,rs4710702,rs4733196,rs55642223,rs10894784,rs35890705,rs4626426,rs57151947,rs9634239,rs3816912,rs2255798,rs35727155,rs9968097,rs113807777,rs72746985,rs4950953,rs61951350,rs11826971,rs7746014,rs12135707,rs2637813,rs12979056,rs79440020,rs988741,rs3858775,rs118070391,rs4807927,rs113808202,rs17638629,rs1719570,rs6020129,rs114172652,rs12024733,rs6845858,rs3015444,rs879047,rs13332514,rs3775256,rs35976034,rs11927705,rs7661627,rs8022867,rs7917351,rs74588194,rs2797790,rs34675041,rs7487627,rs17501806,rs116201470,rs17623204,rs766887,rs9907940,rs2252521,rs2566130,rs563589,rs2529480,rs829079,rs62228682,rs2099959,rs2945554,rs11729098,rs2776910,rs9508555,rs2271644,rs2294721,rs1430364,rs72748619,rs2307128,rs114264993,rs10421407,rs75699216,rs113040336,rs74391348,rs2904558,rs116879816,rs7616754,rs3796524,rs557783,rs76062986,rs3109899,rs3819077,rs6876635,rs76235093,rs9318376,rs76525963,rs9818639,rs78912498,rs7894109,rs1533933,rs11147082,rs115439991,rs59232182,rs10979696,rs3743406,rs867032,rs117820337,rs3862837,rs231494,rs2153376,rs75056406,rs7004482,rs4775031,rs6095711,rs4734295,rs12312786,rs11096975,rs10898469,rs12163625,rs117660561,rs208544,rs7812184,rs2682431,rs28736584,rs7273117,rs9297675,rs2464467,rs4793596,rs2203167,rs1417884,rs2058886,rs76436865,rs3786978,rs6489499,rs2566128,rs75279906,rs8061424,rs34053999,rs10950793,rs116756258,rs41282721,rs7919250,rs78947507,rs4916366,rs6033809,rs1899355,rs115090056,rs1599841,rs7640416,rs35494908,rs12556578,rs79262525,rs13017649,rs1043806,rs2639186,rs2058549,rs60649179,rs211456,rs4925650,rs10984195,rs7980687,rs2776881,rs2295638,rs76212118,rs2026058,rs62089506,rs1376307,rs7374394,rs7777159,rs73263770,rs9883287,rs6540729,rs71407322,rs632886,rs73126742,rs73277970,rs11056563,rs2856968,rs6898493,rs4122117,rs1727306,rs2399395,rs2254315,rs41282142,rs75772037,rs2130470,rs1041868,rs57035834,rs12305153,rs9888575,rs79232756,rs3815908,rs12967609,rs9296942,rs17661895,rs2209993,rs12893425,rs1035086,rs5934953,rs3763196,rs7929497,rs6750926,rs73896708,rs1533642,rs4905558,rs16988629,rs17702205,rs4977737,rs1227589,rs10865366,rs76906819,rs10750556,rs72765612,rs1396469,rs72706151,rs12175564,rs3131593,rs10095404,rs12549683,rs10441486,rs2832097,rs10850696,rs11649801,rs57218326,rs1131497,rs68175808,rs76630512,rs6990642,rs11738811,rs17171465,rs78749208,rs7967486,rs208562,rs9287843,rs73378814,rs8180641,rs1038196,rs302859,rs78782225,rs12031686,rs754604,rs2327825,rs12500138,rs6990565,rs9360810,rs3813080,rs74834643,rs7710415,rs2839618,rs1727314,rs7764429,rs12814510,rs3739956,rs13098883,rs2978288,rs769449,rs17675358,rs3818477,rs4905555,rs11070834,rs55674917,rs114045875,rs7133163,rs12503280,rs16944613,rs1556535,rs1137642,rs10279573,rs6888157,rs167657,rs9487319,rs2566166,rs10121987,rs55968513,rs17759219,rs1970723,rs6590736,rs76071785,rs2058350,rs74366693,rs10913730,rs117814565,rs73525027,rs9826473,rs1749144,rs75583122,rs3757915,rs80226382,rs11654245,rs75484028,rs234694,rs5746758,rs2084968,rs1567323,rs61210078,rs117526272,rs75231235,rs57813047,rs912768,rs72746983,rs2646934,rs11084449,rs2241847,rs2832100,rs231479,rs13061326,rs10738907,rs112525182,rs73220903,rs913214,rs12192156,rs7476820,rs11084450,rs10900395,rs1891134,rs2723245,rs34124021,rs10791347,rs1008263,rs1122274,rs7423823,rs7041188,rs1846030,rs1980252,rs10116966,rs11776411,rs117981192,rs4476256,rs2104322,rs74056172,rs6968920,rs58809476,rs28546115,rs7991217,rs2075046,rs17180057,rs6512220,rs413964,rs2224642,rs2834204,rs9374235,rs928200,rs12662750,rs6910123,rs8069033,rs55936781,rs399408,rs28380052,rs74612480,rs3744108,rs11827019,rs9902820,rs2300289,rs9348119,rs13072767,rs17832328,rs1870551,rs79456881,rs61421775,rs9487321,rs35640546,rs12458925,rs2567905,rs10846515,rs3101859,rs1969354,rs9461948,rs2646933,rs2795119,rs4872261,rs2648836,rs10925023,rs10416345,rs3851217,rs4802101,rs231526,rs7901719,rs1018036,rs11746537,rs117753076,rs117335693,rs13216621,rs4917357,rs1897031,rs79941939,rs78653787,rs11882424,rs1024842,rs59353629,rs6125818,rs10870528,rs73689053,rs951338,rs73027220,rs1008290,rs10101862,rs10878349,rs7236781,rs115953423,rs4239635,rs36172862,rs2026284,rs4735330,rs12078709,rs2095844,rs988740,rs38739,rs11763733,rs8112232,rs79161696,rs7756702,rs72763887,rs16986916,rs6915379,rs4522329,rs419261,rs2776906,rs17695341,rs10898468,rs1271970,rs12771522,rs405684,rs208555,rs1402274,rs10927771,rs3768286,rs7527374,rs9827531,rs10870541,rs6769102,rs2869649,rs12169822,rs4748591,rs35323827,rs77339760,rs1299731,rs2566145,rs2776911,rs10870508,rs10479190,rs905387,rs1036044,rs7251937,rs115207193,rs2625083,rs9384775,rs34343228,rs4710759,rs2380950,rs61290360,rs8112935,rs11070822,rs17832364,rs4591899,rs9274,rs12316131,rs3772128,rs2614787,rs10781651,rs60495849,rs10770516,rs9816844,rs11624130,rs12334553,rs2711997,rs7767363,rs61746367,rs12776602,rs9636161,rs9290052,rs2832072,rs10438437,rs73604338,rs11651035,rs10078011,rs10143439,rs2567892,rs2925884,rs7833650,rs36005900,rs3212232,rs7321929,rs2892463,rs7539407,rs12492679,rs12662924,rs2908832,rs7311966,rs10072122,rs323069,rs12603238,rs9567620,rs5745876,rs9830969,rs62228677,rs4486528,rs9680012,rs5746737,rs3796260,rs75101941,rs12990278,rs78624223,rs4916367,rs117041416,rs10870515,rs13296895,rs8020905,rs7024843,rs686425,rs4865169,rs9428069,rs11562637,rs12523317,rs184929,rs10878169,rs75913712,rs11894177,rs10870516,rs2892734,rs62129073,rs431060,rs2230532,rs11848452,rs57166543,rs905386,rs9283612,rs2394358,rs80036292,rs8182277,rs789858,rs117075874,rs38740,rs3780495,rs10822988,rs4688764,rs2822588,rs113109454,rs6847235,rs10738906,rs4907237,rs1246988,rs7934001,rs914353,rs7740965,rs332439,rs72942250,rs12038102,rs9374227,rs28406193,rs12541177,rs12249046,rs1797874,rs1891279,rs3743401,rs12978286,rs11671185,rs11223724,rs11781643,rs6784571,rs75950949,rs72628393,rs1134871,rs72748618,rs2421912,rs117406029,rs6489498,rs12882853,rs6928173,rs62487918,rs1283816,rs927190,rs10878176,rs35391262,rs59058856,rs11636571,rs6487009,rs1466681,rs4932352,rs1012090,rs34724945,rs10161342,rs6108110,rs11930865,rs3862838,rs7135326,rs16988857,rs2924478,rs11726617,rs2464466,rs1519312,rs7165429,rs74055605,rs2146951,rs12948039,rs11175388,rs72777945,rs2068814,rs75889824,rs12212090,rs7219493,rs3754190,rs73487185,rs816489,rs1476868,rs58137875,rs55700086,rs3928893,rs323075,rs60237448,rs7336399,rs13246116,rs6118083,rs1418072,rs4143370,rs7170036,rs4974999,rs10810861,rs9754015,rs2575424,rs73201113,rs10489896,rs4481060,rs4907246,rs9487318,rs79417259,rs2291107,rs11721291,rs17719553,rs4945145,rs2169136,rs79076930,rs77146555,rs656739,rs78160590,rs33967301,rs73440198,rs2288280,rs6020127,rs12232542,rs73671975,rs12638437,rs8096298,rs6669246,rs8129538,rs9464700,rs59228223,rs5025089,rs10894785,rs12440387,rs1547154,rs7753161,rs2979530,rs789859,rs1716160,rs3742266,rs184371,rs1790108,rs2566146,rs57324163,rs12595526,rs6922584,rs7015841,rs9816860,rs7997502,rs117738225,rs116406518,rs1041867,rs11745530,rs1323678,rs73030701,rs80079263,rs73185223,rs776822,rs115659446,rs2009948,rs2271055,rs66585887,rs11740649,rs2978258,rs2852429,rs633487,rs1289314,rs9370766,rs62129074,rs62562125,rs58801405,rs74348591,rs78754808,rs384550,rs4769772,rs61020234,rs6749159,rs17742508,rs2648652,rs9559047,rs7806794,rs1359460,rs12938889,rs17645935,rs56373343,rs334782,rs61773638,rs3747916,rs10083558,rs17661793,rs11153226,rs115696142,rs80191287,rs9313411,rs2394340,rs4920249,rs59949734,rs8028854,rs17563395,rs73672256,rs7896729,rs4981042,rs2087946,rs7853117,rs9930464,rs12120971,rs2307008,rs3848128,rs9386970,rs73113680,rs34704616,rs10890732,rs2978287,rs6470186,rs6503890,rs1621194,rs1716167,rs10048037,rs55949141,rs3105597,rs305961,rs208558,rs72746997,rs10983835,rs2847473,rs6921444,rs1475758,rs7945071,rs11714406,rs1418176,rs79046790,rs5746744,rs1041263,rs1871688,rs10123964,rs2723250,rs113223491,rs62109431,rs1513831,rs2909239,rs11891182,rs2227298,rs9296945,rs74010314,rs16879964,rs12570391,rs10108430,rs1924441,rs60241037,rs9944914,rs1823692,rs12531640,rs4786271,rs56794877,rs59147371,rs1265880,rs208563,rs72779945,rs62422637,rs9476609,rs6925392,rs4615630,rs116899397,rs2003360,rs16843189,rs240654,rs17126072,rs740605,rs4930718,rs9978569,rs3813684,rs56009503,rs73613475,rs3851220,rs9587393,rs757805,rs9604965,rs62089507,rs11056564,rs7716851,rs61691409,rs16906754,rs673681,rs7215276,rs11147144,rs55649592,rs36002231,rs57488936,rs1224127,rs6012775,rs17566294,rs12209616,rs7280093,rs111836677,rs55950979,rs73085173,rs4694258,rs2711936,rs28509188,rs1727296,rs75772222,rs412444,rs118180146,rs3131594,rs12402937,rs1727313,rs1398755,rs1417885,rs75808300,rs9372282,rs2588941,rs72765613,rs2711992,rs587377,rs78803406,rs4144886,rs2648837,rs17764531,rs4756042,rs61825254,rs55840738,rs6026576,rs2072084,rs10997509,rs10416155,rs1418177,rs11713359,rs74661359,rs28438741,rs6086619,rs10960985,rs885975,rs7295167,rs2378606,rs1823691,rs9374236,rs4833031,rs60129946,rs6840214,rs12342831,rs28639548,rs58351141,rs12229579,rs4239636,rs10971438,rs903627,rs3780490,rs2214239,rs35062852,rs28558231,rs538545,rs76256235,rs2590682,rs17109537,rs62228686,rs6920521,rs72763888,rs7575327,rs589670,rs1968140,rs7680520,rs9323954,rs9997050,rs429121,rs73537927,rs72628394,rs9551739,rs772693,rs6568660,rs5748246,rs7931910,rs7653881,rs55670915,rs12746096,rs17101851,rs2458634,rs12699504,rs9632922,rs240651,rs10878167,rs10413957,rs7398192,rs1133174,rs9372285,rs9428070,rs755476,rs7041374,rs2795120,rs35812816,rs7130894,rs8022633,rs9900979,rs172565,rs420628,rs60122427,rs34842858,rs7852082,rs11643705,rs114012139,rs56347011,rs397097,rs80073950,rs6683071,rs9442234,rs2956210,rs1461022,rs2531729,rs7015861,rs12319944,rs6880482,rs28636834,rs6877224,rs6927825,rs12335320,rs1601404,rs80124625,rs8009099,rs10112447,rs1022951,rs4759417,rs12597115,rs3781684,rs3817352,rs7275509,rs56284738,rs950063,rs75278385,rs10742773,rs4461797,rs2300288,rs9374234,rs2663542,rs1951311,rs7027450,rs1550166,rs55976583,rs75793351,rs9721100,rs757810,rs11610816,rs11631439,rs11594773,rs10954359,rs114503176,rs16958398,rs2438652,rs6987400,rs73277968,rs4317412,rs10984222,rs625815,rs35374824,rs79913371,rs4710704,rs10492534,rs7625374,rs34467595,rs903635,rs80262953,rs7788433,rs732305,rs8071916,rs117277075,rs57877016,rs2860433,rs79409906,rs115758653,rs1562037,rs11912776,rs2604299,rs9644004,rs12911168,rs117178832,rs35914474,rs112804483,rs7917455,rs4604491,rs33988592,rs10518068,rs931649,rs9374228,rs2648850,rs62268734,rs455494,rs4404961,rs66644026,rs626676,rs10900598,rs11223722,rs10870514,rs10851493,rs3763193,rs9296941,rs11119887,rs7593356,rs7756127,rs1041608,rs4756054,rs10152518,rs3768973,rs28398825,rs35655678,rs2908833,rs4710758,rs9297251,rs537165,rs1958381,rs55884934,rs2585796,rs10846220,rs10754873,rs12482528,rs7357731,rs12625744,rs2057291,rs12193165,rs2310311,rs1487822,rs3760513,rs10758189,rs1902779,rs4252726,rs2932515,rs10956930,rs7171218,rs6013029,rs493883,rs2287860,rs616117,rs10414924,rs2081822,rs62129082,rs530501,rs9812995,rs2832077,rs4073181,rs12793417,rs875874,rs10776837,rs78789088,rs10781652,rs62227536,rs62484288,rs72679596,rs3796531,rs28572477,rs6042314,rs7427782,rs7795980,rs77192465,rs12653481,rs169642,rs517112,rs59972445,rs1513830,rs28490499,rs76909821,rs4801163,rs2252920,rs6095722,rs2614788,rs6477685,rs114141224,rs9327821,rs4281410,rs12593295,rs62268732,rs115400913,rs10735670,rs2143641,rs78503373,rs3805127,rs231525,rs11774655,rs9508996,rs62339286,rs9384773,rs7082349,rs302873,rs13199642,rs2252519,rs28417086,rs9327825,rs60605221,rs8067235,rs28403253,rs28569885,rs2839630,rs4244881,rs11214946,rs111781680,rs26309,rs9374226,rs11907137,rs7966849,rs79203353,rs4932356,rs79523572,rs7800418,rs6017302,rs1682828,rs4495498,rs10228974,rs987315,rs1901519,rs2066790,rs4587707,rs34358242,rs62089503,rs982534,rs61893747,rs4904978,rs28372556,rs79877427,rs9980664,rs12777976,rs12938772,rs3788042,rs12146823,rs7258068,rs1109272,rs10978182,rs5994434,rs3825968,rs2294333,rs17661680,rs4977739,rs2879813,rs4674664,rs7903491,rs1389371,rs10848939,rs114727888,rs67237665,rs78366565,rs62156288,rs17070304,rs2832081,rs66727130,rs10415300,rs17563512,rs16877241,rs12198613,rs2243594,rs537619,rs2695478,rs1418169,rs2047150,rs35027158,rs77555332,rs10149107,rs11119883,rs10416064,rs6978230,rs7894961,rs2872184,rs34748169,rs111522399,rs4787277,rs1532763,rs1642611,rs10773008,rs7894691,rs58514314,rs12487153,rs78295495,rs6476398,rs75308270,rs72778465,rs4646607,rs77511541,rs2822586,rs1963644,rs6679064,rs10007099,rs17491647,rs113493671,rs28473429,rs59770063,rs6790251,rs3786983,rs12110744,rs7770700,rs118147708,rs732304,rs3786982,rs11556505,rs6586387,rs9403497,rs10423961,rs2813896,rs4793950,rs8026218,rs674883,rs10813949,rs8121252,rs7265394,rs58567785,rs12593556,rs11891225,rs2300290,rs10784502,rs117426771,rs34997336,rs62228680,rs3782223,rs882541,rs10410487,rs75035969,rs6915645,rs1951312,rs73121380,rs1879380,rs9646177,rs12214281,rs7588205,rs55641830,rs12101544,rs1011796,rs1191817,rs10803419,rs78174799,rs4237661,rs10736611,rs4340994,rs118097020,rs1871751,rs16884348,rs62129070,rs10113903,rs465696,rs35435385,rs12595068,rs2432221,rs77768634,rs6574131,rs7023064,rs77842793,rs10436962,rs79885046,rs12602633,rs78083846,rs7311145,rs1246982,rs392452,rs76196700,rs11701777,rs323067,rs78159832,rs4646549,rs10244803,rs45558232,rs739623,rs208559,rs17648910,rs9857509,rs9998591,rs4731205,rs11057192,rs2904016,rs928199,rs1727320,rs726872,rs72679576,rs179586,rs10404176,rs1476816,rs35175967,rs3744773,rs4362041,rs4931385,rs114697897,rs6468395,rs2377372,rs12582265,rs73672261,rs73245371,rs72746999,rs8015744,rs12680982,rs4557374,rs9852812,rs5744707,rs113880270,rs6487008,rs116923029,rs28680843,rs117280001,rs7503190,rs116054107,rs28477141,rs2808109,rs12434466,rs73115628,rs7771744,rs9862350,rs302843,rs757811,rs61854628,rs7176498,rs12981443,rs8054339,rs1716168,rs896852,rs72748620,rs72995997,rs12979309,rs75062810,rs1042725,rs1749158,rs34471798,rs13158708,rs112732804,rs609631,rs6445714,rs78660281,rs4501013,rs9296944,rs2946002,rs114509215,rs2273993,rs7954424,rs2300287,rs6835064,rs713243,rs208552,rs4238137,rs1357979,rs55979453,rs857476,rs45570436,rs6825927,rs4974924,rs791278,rs4667031,rs10231724,rs9400436,rs1402275,rs2276265,rs791284,rs7902905,rs3756001,rs75508812,rs12610115,rs9372284,rs16961094,rs4808683,rs57797788,rs829069,rs2904017,rs1131499,rs76380067,rs969885,rs17076520,rs1006047,rs2073732,rs10807578,rs3787026,rs11576778,rs1871213,rs930758,rs77804121,rs7971248,rs62129083,rs12663013,rs2306545,rs9400435,rs11658694,rs7326338,rs4311252,rs28373215,rs11166827,rs1413274,rs73126735,rs6880660,rs592278,rs45523434,rs3757916,rs6076990,rs7649092,rs2327826,rs2374716,rs6107722,rs3896609,rs9559888,rs6915962,rs9992782,rs3745084,rs7769056,rs7652023,rs5748240,rs430655,rs35378447,rs2872235,rs6487007,rs12986046,rs35111245,rs1060105,rs17696920,rs3784665,rs6416932,rs1008264,rs9679780,rs6948901,rs17675309,rs1727315,rs12496176,rs38730,rs114050521,rs7792596,rs386906,rs4947048,rs9382983,rs2811852,rs10414328,rs10736610,rs11922715,rs3213056,rs76748141,rs62406516,rs26308,rs9872678,rs6017291,rs2294720,rs7036645,rs2077562,rs324206,rs10892761,rs7873963,rs62227535,rs34342646,rs6079143,rs114145279,rs12550235,rs6751145,rs3743403,rs7234212,rs9851199,rs73896703,rs1391046,rs74062796,rs1556197,rs1981268,rs111902567,rs1950731,rs3813081,rs73672260,rs11663060,rs62485377,rs12699503,rs6828146,rs2068411,rs4871415,rs58639682,rs7656882,rs113798667,rs11616790,rs4546490,rs16859121,rs3761738,rs2238771,rs7488999,rs34759713,rs7848602,rs2707016,rs4905557,rs116549303,rs7201746,rs115385203,rs2567456,rs2566142,rs11878773,rs7502208,rs73154132,rs57566169,rs11869828,rs75039518,rs13382133,rs10415347,rs60268186,rs3772130,rs1557986,rs4682297,rs33227,rs67624109,rs28385585,rs7451813,rs7204297,rs826965,rs17126076,rs10241133,rs2106756,rs61583674,rs77117316,rs11746530,rs79331316,rs941683,rs12591735,rs6459361,rs7541128,rs58575966,rs1477305,rs56301546,rs17101915,rs68087209,rs2241170,rs7768617,rs6026580,rs1289313,rs13376660,rs60777883,rs7912037,rs1267542,rs1553910,rs7323540,rs4674666,rs112674414,rs28517717,rs34493032,rs59858465,rs6781857,rs13168943,rs12104396,rs74535991,rs2134480,rs9968095,rs74504279,rs6555809,rs10878178,rs11700994,rs642741,rs10455977,rs73142756,rs16859087,rs479526,rs75848607,rs3744093,rs66461381,rs7359501,rs7963791,rs6970279,rs118078889,rs17122714,rs9975639,rs72740459,rs2401195,rs10891651,rs33252,rs10094716,rs2244206,rs73126745,rs4446605,rs6512222,rs12075314,rs420878,rs10512598,rs62228670,rs2884512,rs17703435,rs1957869,rs10997536,rs62121590,rs67139073,rs12916845,rs6096788,rs72679584,rs9325032,rs9347123,rs17021749,rs9982916,rs231524,rs7331353,rs4298081,rs2604300,rs10813948,rs12320771,rs10413169,rs4951410,rs12779361,rs4905553,rs6419610,rs56068957,rs113063930,rs35573737,rs1716171,rs4762787,rs10810860,rs7317308,rs8076121,rs9913026,rs74139070,rs73263767,rs28372579,rs11772555,rs756649,rs7835483,rs3744772,rs4270096,rs6459366,rs1983077,rs113044684,rs6498967,rs113623543,rs12972970,rs1318765,rs7176303,rs6977430,rs10043326,rs2663557,rs73239178,rs7326253,rs2604274,rs16988852,rs17283454,rs17675338,rs9655844,rs6496714,rs724576,rs79139068,rs2300291,rs28693045,rs9753979,rs2291287,rs35871557,rs7551305,rs7850878,rs9957463,rs12334332,rs2892735,rs1367829,rs1346889,rs2294334,rs75988247,rs45593645,rs6937367,rs12699509,rs2832051,rs3750453,rs2236494,rs2695479,rs4746666,rs756202,rs11218363,rs9487317,rs17562686,rs10222093,rs2899613,rs9370767,rs12073392,rs12452313,rs73111041,rs114492223,rs7193994,rs11073942,rs16988409,rs59157290,rs62129072,rs4932175,rs10810862,rs2959096,rs2445871,rs12902649,rs6476399,rs2896357,rs75119764,rs35869148,rs72836564,rs10753083,rs3786976,rs10077481,rs585951,rs2013597,rs4978374,rs78125676,rs2776880,rs2232950,rs12433112,rs7561613,rs1626899,rs11824436,rs7636559,rs1393914,rs208546,rs57078496,rs753376,rs11079354,rs59183598,rs2079703,rs61670884,rs3109877,rs12699502,rs9327824,rs3769762,rs78109779,rs3786979,rs17072737,rs9304776,rs75720123,rs73140734,rs12727239,rs10822989,rs73126747,rs16946541,rs1227799,rs7541449,rs58868321,rs6901145,rs7088,rs8057426,rs4932693,rs6842390,rs4448759,rs4810149,rs2959086,rs111452882,rs12602540,rs79631660,rs6020712,rs2876367,rs323030,rs9901114,rs12437770,rs896166,rs6496713,rs9386967,rs7099949,rs2380949,rs2181736,rs547203,rs10757607,rs17759233,rs10983951,rs6042318,rs28362343,rs4465346,rs1617590,rs4557660,rs2901396,rs231519,rs75841009,rs2391300,rs35227908,rs6827348,rs324205,rs59686564,rs4951406,rs34647554,rs117708968,rs75486053,rs10098778,rs6026578,rs7848481,rs7126232,rs5006026,rs117775695,rs78308059,rs12972156,rs16988632,rs117816028,rs9660,rs76750851,rs772307,rs9954764,rs2978279,rs4976603,rs9679781,rs12487614,rs4974991,rs917652,rs114728270,rs3820600,rs2604298,rs6927722,rs10064380,rs55752165,rs11240762,rs1418171,rs76252309,rs15735,rs13246412,rs1054922,rs9918907,rs7037016,rs4702440,rs10215245,rs59187673,rs6085525,rs323073,rs10813951,rs2919008,rs4244882,rs10513878,rs9898916,rs61854629,rs2648651,rs11601568,rs6706375,rs6803443,rs7157599,rs5003701,rs10946152,rs2340584,rs8182062,rs115507012,rs1556198,rs28874888,rs11775511,rs6503893,rs77902097,rs1984250,rs7236623,rs869552,rs111444824,rs117948797,rs2930322,rs11068779,rs2851435,rs6831432,rs1411435,rs2279679,rs10792844,rs67745038,rs7744457,rs9374237,rs10419332,rs3780491,rs4237312,rs2781831,rs73998666,rs10045752,rs12480390,rs10841296,rs2294722,rs75032648,rs11147076,rs77898088,rs73185229,rs2646926,rs75365632,rs2378607,rs1490082,rs281877,rs75519650,rs9372278,rs7771603,rs882540,rs772303,rs10792848,rs2287861,rs208553,rs3087925,rs1246989,rs4842019,rs11745460,rs10984424,rs3758250,rs16898871,rs35459638,rs78664124,rs73998646,rs73125633,rs1011795,rs57285722,rs73604340,rs62487902,rs6540735,rs62228683,rs1542039,rs6932767,rs76198208,rs1727300,rs7141028,rs55888399,rs10789997,rs3131583,rs73559297,rs9520462,rs75828991,rs35130836,rs2381349,rs2358452,rs10091712,rs896851,rs2123464,rs115242822,rs35101355,rs72631377,rs10903903,rs62487923,rs975772,rs11056571,rs73121381,rs41287984,rs2185350,rs12442197,rs9312557,rs1941393,rs4920243,rs61107070,rs2714982,rs58116528,rs11827732,rs38732,rs113729868,rs13147482,rs4729128,rs6707323,rs7363432,rs3780512,rs3892341,rs33229,rs10124479,rs6475592,rs124720,rs59096517,rs4920246,rs28372298,rs79992074,rs3824762,rs73277976,rs79614432,rs680085,rs2566163,rs114333915,rs7747783,rs9396525,rs1825712,rs4304967,rs10870533,rs57869245,rs4905552,rs12318586,rs9476610,rs7896836,rs4758916,rs71562265,rs67768154,rs1029559,rs1477304,rs17339414,rs2832084,rs210163,rs73277979,rs74056169,rs10892762,rs7283184,rs3789339,rs2832075,rs10843709,rs60959055,rs2695476,rs6995067,rs7855448,rs654778,rs74891319,rs12080722,rs9812228,rs41280254,rs2832091,rs10946720,rs17649109,rs12151113,rs115720026,rs59948694,rs7280157,rs9476605,rs12221669,rs11175412,rs11070832,rs231497,rs12495856,rs2414074,rs77308668,rs11134512,rs117116002,rs7003387,rs117783989,rs7313064,rs6985019,rs6910747,rs9848027,rs3789052,rs73535838,rs116093994,rs9754011,rs6456173,rs80132608,rs13387221,rs62129080,rs4608848,rs7214098,rs3775766,rs11073941,rs2712012,rs10984218,rs4595868,rs5909,rs1124769,rs11932351,rs16944702,rs4509164,rs87</t>
  </si>
  <si>
    <t>ENSG00000166224.12,ENSG00000232021.2,ENSG00000250982.2,ENSG00000168438.10,CATG00000040467.1,ENSG00000180354.11,ENSG00000236404.4,ENSG00000197445.2,ENSG00000088387.13,CATG00000101979.1,CATG00000105607.1,CATG00000102733.1,CATG00000036368.1,ENSG00000139697.7,ENSG00000120068.5,ENSG00000243064.4,ENSG00000224738.1,ENSG00000203943.4,CATG00000033736.1,ENSG00000198046.7,ENSG00000234378.1,ENSG00000183831.6,ENSG00000182742.5,ENSG00000221866.5,ENSG00000197520.6,ENSG00000121101.11,ENSG00000203739.3,ENSG00000170775.2,ENSG00000074266.13,ENSG00000175175.4,ENSG00000255746.1,ENSG00000242259.4,ENSG00000100490.5,ENSG00000151748.10,CATG00000024176.1,ENSG00000234948.1,ENSG00000223891.1,ENSG00000214189.4,CATG00000101985.1,CATG00000106628.1,CATG00000097294.1,ENSG00000258677.2,CATG00000052431.1,ENSG00000272142.1,ENSG00000179520.6,CATG00000023380.1,ENSG00000178031.11,ENSG00000130208.5,ENSG00000232939.1,CATG00000103919.1,ENSG00000258343.1,ENSG00000257849.1,CATG00000003174.1,ENSG00000222057.1,ENSG00000136938.8,CATG00000033287.1,ENSG00000101074.3,CATG00000057127.1,ENSG00000185352.7,ENSG00000165807.3,CATG00000061552.1,ENSG00000119328.7,ENSG00000198937.8,CATG00000106316.1,ENSG00000198625.8,ENSG00000047578.8,ENSG00000165972.8,CATG00000017812.1,ENSG00000204498.6,ENSG00000178919.7,ENSG00000205359.5,CATG00000091366.1,ENSG00000253457.1,ENSG00000124787.9,ENSG00000267260.1,ENSG00000253775.1,ENSG00000201348.1,ENSG00000100714.11,CATG00000103117.1,ENSG00000224550.1,ENSG00000086062.8,ENSG00000267586.2,CATG00000042151.1,ENSG00000196172.8,ENSG00000204117.1,ENSG00000250974.1,CATG00000095165.1,ENSG00000142875.15,CATG00000064696.1,CATG00000072731.1,ENSG00000256612.3,ENSG00000170689.8,CATG00000065379.1,CATG00000107753.1,ENSG00000176915.10,CATG00000098412.1,ENSG00000265236.1,CATG00000013663.1,ENSG00000142621.15,ENSG00000119326.10,CATG00000059703.1,ENSG00000157764.8,ENSG00000122008.11,CATG00000025030.1,ENSG00000157680.11,ENSG00000172752.10,CATG00000010575.1,ENSG00000255364.1,ENSG00000070159.9,ENSG00000137200.8,ENSG00000114982.13,ENSG00000110484.6,CATG00000018895.1,ENSG00000185608.4,ENSG00000080618.9,CATG00000090948.1,ENSG00000132965.5,ENSG00000122548.3,ENSG00000151503.8,CATG00000063444.1,CATG00000002075.1,CATG00000037597.1,ENSG00000169181.8,CATG00000002449.1,ENSG00000204616.6,CATG00000012262.1,ENSG00000197296.5,CATG00000053486.1,ENSG00000272243.1,ENSG00000242207.1,CATG00000046038.1,ENSG00000093009.5,ENSG00000245067.2,ENSG00000204188.3,ENSG00000070778.8,CATG00000040468.1,ENSG00000059588.5,CATG00000047993.1,CATG00000018362.1,CATG00000048071.1,ENSG00000099810.14,ENSG00000267282.1,ENSG00000105877.13,ENSG00000234899.5,ENSG00000182621.12,CATG00000015227.1,ENSG00000241878.5,ENSG00000254416.1,ENSG00000254498.1,ENSG00000223553.1,CATG00000013518.1,CATG00000041478.1,CATG00000061550.1,ENSG00000041802.6,ENSG00000163082.9,CATG00000005507.1,ENSG00000206384.6,CATG00000101994.1,CATG00000053647.1,ENSG00000189337.11,CATG00000086309.1,CATG00000006501.1,ENSG00000197498.8,ENSG00000116120.8,ENSG00000109854.9,ENSG00000089195.10,CATG00000117457.1,ENSG00000197408.4,ENSG00000223786.1,ENSG00000212195.1,ENSG00000182628.8,ENSG00000205765.4,ENSG00000189045.9,ENSG00000087460.19,ENSG00000010404.13,ENSG00000105507.2,ENSG00000065413.12,ENSG00000227165.3,ENSG00000198586.9,ENSG00000100084.10,ENSG00000070061.10,ENSG00000266397.1,ENSG00000100150.12,ENSG00000254237.1,ENSG00000243024.2,ENSG00000113790.6,ENSG00000234129.3,ENSG00000126803.8,ENSG00000090615.8,ENSG00000139154.10,ENSG00000213539.4,CATG00000063343.1,ENSG00000260788.1,ENSG00000145451.8,ENSG00000183230.12,ENSG00000069431.6,ENSG00000267759.1,ENSG00000121741.12,CATG00000054732.1,ENSG00000272501.1,ENSG00000179841.8,CATG00000026016.1,ENSG00000247157.2,ENSG00000233643.2,ENSG00000234261.1,CATG00000012442.1,CATG00000025047.1,ENSG00000229618.1,CATG00000064206.1,CATG00000104069.1,CATG00000016274.1,CATG00000006930.1,CATG00000054202.1,ENSG00000113163.11,CATG00000108571.1,ENSG00000166106.2,ENSG00000108387.10,ENSG00000267454.1,ENSG00000198513.7,ENSG00000144596.7,ENSG00000118705.12,ENSG00000154040.16,ENSG00000108375.8,ENSG00000258857.1,ENSG00000150977.9,ENSG00000089048.10,CATG00000107845.1,ENSG00000180901.6,ENSG00000166086.8,CATG00000006497.1,CATG00000020528.1,ENSG00000152767.11,ENSG00000143140.6,ENSG00000107249.17,ENSG00000175497.12,ENSG00000233554.1,ENSG00000235437.3,ENSG00000106771.8,ENSG00000104537.12,ENSG00000196843.11,ENSG00000128918.10,ENSG00000137642.8,CATG00000094163.1,ENSG00000256083.1,CATG00000018900.1,ENSG00000263539.1,ENSG00000091181.15,ENSG00000006715.11,CATG00000089597.1,CATG00000060229.1,ENSG00000226251.1,ENSG00000092439.9,ENSG00000184903.5,ENSG00000131389.12,ENSG00000226439.3,ENSG00000154743.13,ENSG00000124194.11,ENSG00000176871.4,ENSG00000130204.8,ENSG00000202077.1,ENSG00000232855.2,CATG00000100857.1,CATG00000005243.1,ENSG00000126804.9,ENSG00000207965.1,ENSG00000183735.5,ENSG00000101158.8,ENSG00000148386.5,ENSG00000140937.9,CATG00000020147.1,CATG00000102807.1,ENSG00000259116.1,ENSG00000188474.6,ENSG00000106692.9,ENSG00000112562.14,CATG00000046796.1,ENSG00000235779.3,ENSG00000197251.3,ENSG00000167863.7,ENSG00000135046.9,ENSG00000108389.5,ENSG00000167972.9,ENSG00000081923.6,CATG00000026017.1,ENSG00000244040.1,ENSG00000173226.12,ENSG00000255178.1,CATG00000079015.1,ENSG00000168234.8,ENSG00000259410.1,ENSG00000254101.1,ENSG00000130479.6,ENSG00000200997.1,CATG00000064388.1,CATG00000104070.1,CATG00000072340.1,ENSG00000257883.1,ENSG00000169180.7,ENSG00000155893.7,CATG00000029959.1,ENSG00000168952.11,CATG00000116687.1,ENSG00000152359.10,ENSG00000124935.3,ENSG00000123505.10,ENSG00000166035.6,ENSG00000204511.2,ENSG00000223734.2,ENSG00000197265.4,CATG00000104066.1,CATG00000056757.1,ENSG00000136153.15,ENSG00000121964.10,ENSG00000243004.1,ENSG00000271897.1,ENSG00000198089.10,ENSG00000270792.1,CATG00000080380.1,CATG00000104071.1,ENSG00000170382.7,CATG00000088098.1,CATG00000100858.1,ENSG00000259240.1,ENSG00000230316.2,ENSG00000197165.6,ENSG00000230461.4,ENSG00000112290.8,ENSG00000168454.10,ENSG00000247372.2,ENSG00000138600.5,CATG00000104065.1,ENSG00000108384.10,ENSG00000121904.13,ENSG00000198563.9,CATG00000024911.1,ENSG00000112308.8,ENSG00000251247.5,CATG00000083772.1,ENSG00000150471.11,CATG00000086911.1,ENSG00000100503.19,CATG00000023005.1,CATG00000024172.1,ENSG00000233760.1,ENSG00000138095.14,CATG00000068850.1,ENSG00000264116.1,ENSG00000071626.12,ENSG00000213760.6,ENSG00000155115.6,ENSG00000235880.1,CATG00000025433.1,ENSG00000076356.6,ENSG00000073614.7,ENSG00000100523.10,ENSG00000129657.10,ENSG00000176853.11,ENSG00000122042.9,ENSG00000126550.4,ENSG00000040341.13,ENSG00000112182.10,ENSG00000197446.4,CATG00000108567.1,ENSG00000035928.10,ENSG00000154277.8,ENSG00000115806.8,CATG00000079650.1,ENSG00000111490.8,CATG00000001735.1,ENSG00000171714.10,ENSG00000175866.11,CATG00000075702.1,ENSG00000267496.2,CATG00000007605.1,ENSG00000157110.11,ENSG00000163331.6,ENSG00000090263.11,ENSG00000183955.8,ENSG00000233101.6,ENSG00000231366.1,ENSG00000168314.13,CATG00000001187.1,ENSG00000136932.9,ENSG00000224865.3,CATG00000002198.1,CATG00000087051.1,CATG00000010577.1,ENSG00000259378.1,ENSG00000109790.12,CATG00000023000.1,CATG00000087052.1,ENSG00000068697.6,ENSG00000162753.10,ENSG00000111328.2,ENSG00000105829.7,ENSG00000248668.1,ENSG00000180353.6,ENSG00000225806.3,ENSG00000108395.9,ENSG00000160199.10,CATG00000096484.1,ENSG00000170236.10,ENSG00000173230.11,CATG00000040865.1,CATG00000080230.1,ENSG00000140577.11,ENSG00000228285.2,ENSG00000205642.5,ENSG00000042317.12,ENSG00000234006.1,ENSG00000057935.9,ENSG00000176381.4,ENSG00000257178.2,ENSG00000189403.10,CATG00000025893.1,ENSG00000137714.2,CATG00000036596.1,CATG00000106314.1,CATG00000079068.1,ENSG00000240891.2,CATG00000014226.1,ENSG00000255133.1,ENSG00000184575.7,CATG00000117496.1,ENSG00000083720.8,CATG00000088230.1,ENSG00000107263.14,ENSG00000144824.15,ENSG00000272568.1,CATG00000018749.1,ENSG00000166741.3,CATG00000101386.1,CATG00000054255.1,ENSG00000264672.1,CATG00000054178.1,ENSG00000120008.11,ENSG00000232900.1,ENSG00000168350.6,ENSG00000260027.3,ENSG00000250437.1,ENSG00000244649.2,ENSG00000151490.9,ENSG00000234740.1,CATG00000063724.1,CATG00000099849.1,CATG00000098411.1,CATG00000013486.1,CATG00000103397.1,CATG00000110036.1,CATG00000094268.1,CATG00000007993.1,ENSG00000205649.3,CATG00000107234.1,ENSG00000120647.5,ENSG00000125885.9,ENSG00000261115.1,ENSG00000154319.10,CATG00000110028.1,CATG00000087533.1,CATG00000088099.1,ENSG00000184731.5,ENSG00000206344.6,ENSG00000135372.4,ENSG00000184305.10,ENSG00000181013.3,CATG00000065374.1,ENSG00000254870.1,ENSG00000111802.9,CATG00000010975.1,ENSG00000161649.8,ENSG00000257756.1,ENSG00000248905.4,ENSG00000136929.8,ENSG00000219928.2,CATG00000007487.1,ENSG00000152954.7,ENSG00000185306.8,ENSG00000130921.3,ENSG00000265194.1,CATG00000086912.1,ENSG00000104343.15,ENSG00000170312.11,CATG00000036054.1,CATG00000035733.1,CATG00000088029.1,CATG00000098023.1,ENSG00000120093.7,ENSG00000135387.15,CATG00000106315.1,ENSG00000100749.3,ENSG00000237505.2,ENSG00000130203.5,CATG00000003524.1,CATG00000010972.1,ENSG00000160200.13,ENSG00000233056.1,ENSG00000165379.9,ENSG00000107186.12,ENSG00000113161.11,ENSG00000132170.15,ENSG00000254361.1,ENSG00000176160.5,ENSG00000227017.1,ENSG00000166352.11,CATG00000094273.1,CATG00000076302.1,ENSG00000267254.1,CATG00000000053.1,CATG00000074170.1,ENSG00000120594.12,ENSG00000130475.10,ENSG00000151876.8,ENSG00000124003.9,CATG00000045483.1,ENSG00000136011.10,ENSG00000047315.10,ENSG00000107099.11,ENSG00000140332.11,CATG00000016136.1,ENSG00000232453.1,CATG00000017570.1,CATG00000009513.1,CATG00000031941.1,ENSG00000070010.14,ENSG00000198818.5,CATG00000037381.1,ENSG00000132792.14,ENSG00000149201.5,CATG00000093115.1,ENSG00000101577.5,CATG00000084333.1,CATG00000117055.1,ENSG00000267040.2,ENSG00000152642.6,ENSG00000251642.1,ENSG00000206678.1,CATG00000031467.1,CATG00000094046.1,CATG00000033883.1,ENSG00000151150.16,ENSG00000151491.8,CATG00000100646.1,ENSG00000246223.4,CATG00000050887.1,CATG00000083449.1,ENSG00000251173.1,ENSG00000087299.7,ENSG00000173917.9,ENSG00000126549.5,ENSG00000173930.8,ENSG00000259847.1,ENSG00000250850.2,ENSG00000249859.3,ENSG00000265907.1,ENSG00000259619.2,ENSG00000268112.1,ENSG00000163453.7,ENSG00000120075.5,ENSG00000169393.4,ENSG00000213588.4,CATG00000080231.1,CATG00000109151.1,CATG00000025703.1,ENSG00000230148.4,ENSG00000126545.9,ENSG00000146376.6,ENSG00000157796.13,ENSG00000230960.1,CATG00000110037.1,CATG00000105623.1,ENSG00000162711.12,ENSG00000223561.2,ENSG00000151502.6,ENSG00000142166.8,ENSG00000235480.1,CATG00000056756.1,ENSG00000108852.10,ENSG00000164938.9,ENSG00000012983.7,ENSG00000204475.5,CATG00000041016.1,ENSG00000106066.9,CATG00000095666.1,CATG00000079065.1,CATG00000083773.1,ENSG00000226979.4,CATG00000045599.1,ENSG00000156475.14,ENSG00000267041.1,CATG00000082680.1,ENSG00000185519.8,ENSG00000239552.2,ENSG00000267420.1,CATG00000045610.1,ENSG00000198440.5,ENSG00000197959.9,ENSG00000272763.1,ENSG00000155846.12,ENSG00000249715.5,CATG00000072699.1,CATG00000016443.1,ENSG00000166220.8,ENSG00000018869.12,CATG00000016437.1,CATG00000028988.1,CATG00000088233.1,ENSG00000237649.3,ENSG00000162458.8,CATG00000072343.1,CATG00000076307.1,ENSG00000197283.8,ENSG00000149260.10,ENSG00000104687.8,CATG00000069962.1,ENSG00000248079.2,ENSG00000090975.8,ENSG00000138101.14,ENSG00000149196.11,ENSG00000232197.1,ENSG00000259285.1,CATG00000107313.1,CATG00000075039.1,CATG00000015582.1,ENSG00000089775.7,CATG00000025895.1,ENSG00000154719.9,CATG00000018363.1,CATG00000002197.1,ENSG00000204442.2,ENSG00000146350.9,ENSG00000150756.9,CATG00000073686.1,ENSG00000204110.6,CATG00000008503.1,CATG00000022492.1,ENSG00000042980.8,ENSG00000156170.8,ENSG00000113645.9,ENSG00000072609.13,ENSG00000188612.7,CATG00000020827.1,CATG00000032481.1,ENSG00000138735.11,CATG00000057124.1,CATG00000117069.1,ENSG00000133019.7,ENSG00000204740.5,CATG00000084443.1,CATG00000089598.1,ENSG00000143476.13,CATG00000020063.1,CATG00000052543.1,ENSG00000130202.5,ENSG00000180530.5,ENSG00000164342.8,CATG00000104713.1,CATG00000109156.1,CATG00000087050.1,ENSG00000111224.9,ENSG00000265148.1,ENSG00000051825.10,ENSG00000150753.7,CATG00000010971.1,ENSG00000109466.9,ENSG00000109756.4,ENSG00000241163.3,ENSG00000138796.11,ENSG00000197863.4,ENSG00000112304.6,ENSG00000185112.4,ENSG00000204482.6,CATG00000079711.1,ENSG00000163833.6,ENSG00000135365.11,ENSG00000149948.9,ENSG00000147724.7,ENSG00000139343.6,CATG00000053316.1,CATG00000024916.1,CATG00000024034.1,ENSG00000111445.9,ENSG00000260230.2,ENSG00000253878.1,ENSG00000235423.4,CATG00000032410.1,ENSG00000222987.1,ENSG00000010165.15,CATG00000015637.1,ENSG00000198739.6,CATG00000008226.1,CATG00000010532.1,ENSG00000183117.13,ENSG00000183578.5,ENSG00000236617.2,ENSG00000224034.1,ENSG00000081014.6,ENSG00000237844.1,ENSG00000132823.6,ENSG00000137942.12,ENSG00000267166.1,CATG00000023378.1,CATG00000083238.1,ENSG00000145088.4,ENSG00000234883.2,ENSG00000053328.8,ENSG00000134146.7,ENSG00000030110.8,ENSG00000137936.12,CATG00000102810.1,ENSG00000118976.5,CATG00000064299.1,ENSG00000261799.1</t>
  </si>
  <si>
    <t>24392092,23732972,24801482,22054870,19734545,17903297,22091778,21184583,17470457,24684796,22105620,21826061,22449649,17053149,17684495,24468470,22723713,20125193,22126837,24770881,22504419,23565138,21130836,20039944,23207651,23738518,23358156</t>
  </si>
  <si>
    <t>Event-related brain oscillations,Cognitive function,Intelligence,Cognition, early reading ability,Memory performance,Mathematical ability,Head circumference (infant),Cognitive impairment induced by topiramate,Reading and spelling,Hippocampal sclerosis of aging,Episodic memory,Non-word repetition,Intelligence (childhood),Cognitive performance,Word reading,Volumetric brain MRI,Cognitive test performance,Cognitive decline (age-related),Negative cognition (anxiety related behavioral questionnaire) in children,Cognitive decline,Brain microstructure and intellectual performance,Information processing speed</t>
  </si>
  <si>
    <t>DOID:1574</t>
  </si>
  <si>
    <t>alcohol abuse</t>
  </si>
  <si>
    <t>A substance abuse that involves the recurring use of alcoholic beverages despite negative consequences.</t>
  </si>
  <si>
    <t>rs10483681,rs8177297,rs1464937,rs1169303,rs115175878,rs2074356,rs11038415,rs113465719,rs11065766,rs2269245,rs2269778,rs115960994,rs12705418,rs10283399,rs41229,rs2259852,rs1229966,rs56718086,rs34252038,rs115221723,rs2023709,rs3735901,rs12818548,rs11778693,rs1405022,rs55658871,rs12373325,rs115718561,rs3811647,rs8177259,rs2692668,rs66735315,rs11066232,rs7843828,rs11066226,rs10113779,rs1880368,rs73236628,rs57643304,rs10849994,rs61117606,rs115714616,rs2157873,rs10901077,rs114719937,rs11066096,rs11066218,rs7953249,rs57483319,rs1534166,rs4503880,rs78820567,rs2271971,rs41295778,rs1524518,rs13226650,rs77583279,rs6953344,rs34120252,rs73290117,rs3782889,rs2023711,rs2258227,rs886478,rs7135337,rs10006310,rs13226923,rs11727978,rs113964240,rs7682289,rs12425190,rs900266,rs11066200,rs6031593,rs10133566,rs7956143,rs77071436,rs4612984,rs2715607,rs1169286,rs2070477,rs2255531,rs3742577,rs72681456,rs2293375,rs16840994,rs10140987,rs6485623,rs115130831,rs12027168,rs1684889,rs8177248,rs61327788,rs1169314,rs3735894,rs4902931,rs770658,rs73236632,rs116711620,rs6993302,rs78789273,rs6809513,rs10498486,rs11466617,rs10808367,rs11066255,rs114784256,rs4048387,rs66819621,rs2339840,rs6773777,rs6952281,rs76450069,rs11983997,rs61423883,rs6843043,rs117607209,rs7154208,rs59798370,rs115522852,rs74622686,rs2283348,rs10774648,rs560612,rs7830206,rs4238035,rs59651973,rs35303761,rs2106408,rs3732484,rs11066199,rs1043147,rs3736904,rs1189903,rs16843539,rs73428133,rs7811265,rs5760486,rs1408272,rs11781149,rs6573133,rs12151726,rs3818247,rs4930102,rs16866970,rs4360064,rs11066009,rs73438074,rs75063348,rs1895919,rs13234378,rs2188561,rs193440,rs11066169,rs35952885,rs4315061,rs16843169,rs3809288,rs541978,rs57074071,rs8177185,rs67206233,rs5743560,rs11722889,rs2259697,rs7970695,rs59317432,rs115807384,rs6976930,rs10515153,rs7954039,rs982663,rs2283356,rs1464788,rs35493868,rs12230853,rs10254839,rs3093911,rs11066092,rs13004520,rs58127966,rs10849958,rs7782495,rs7562971,rs61462345,rs114023102,rs114796206,rs77711820,rs1029487,rs34550139,rs4767067,rs61943000,rs4850808,rs115269603,rs2819176,rs4730258,rs4854760,rs11065393,rs8177245,rs36027406,rs12769,rs700640,rs71513892,rs7305904,rs243072,rs114976414,rs3924113,rs28414114,rs10139409,rs8177252,rs7155721,rs10229027,rs10492015,rs59426248,rs1555788,rs113614011,rs28581477,rs5743592,rs11208257,rs10135064,rs116649293,rs8016426,rs1468131,rs12698896,rs6439439,rs4767017,rs771013,rs11707869,rs10229155,rs66922907,rs80021729,rs8179712,rs4854732,rs73236617,rs11066252,rs843235,rs700649,rs4835265,rs10005290,rs700693,rs2238149,rs2243616,rs737216,rs3750952,rs4766660,rs2301757,rs10095121,rs646689,rs2339598,rs872134,rs115662565,rs5743557,rs2158028,rs36126664,rs61226717,rs4678073,rs115922945,rs700654,rs55747707,rs10484210,rs7310409,rs10849918,rs35749556,rs4833095,rs11785031,rs3811658,rs11612480,rs2269233,rs2106406,rs7798412,rs9995799,rs12228997,rs13250895,rs1534164,rs6970857,rs11065780,rs735396,rs114356785,rs739580,rs12230218,rs2072124,rs9959832,rs2106404,rs7108756,rs116526271,rs9943637,rs12229891,rs11722813,rs33951980,rs116412808,rs1012223,rs115376465,rs4901768,rs10278107,rs60243676,rs3847153,rs10131757,rs11066125,rs13232120,rs115699574,rs34241425,rs11065375,rs705510,rs4766432,rs3784600,rs11980149,rs34441328,rs2028005,rs7958358,rs11208264,rs56320845,rs2071629,rs115245359,rs788016,rs11066202,rs6976581,rs11921187,rs7148502,rs1306476,rs11065752,rs6031596,rs12828640,rs970552,rs17376019,rs117528052,rs35659126,rs10774667,rs77213515,rs13029495,rs12488035,rs6531663,rs4872527,rs4130735,rs11066229,rs7302648,rs3782887,rs11066222,rs2712218,rs1171827,rs2384069,rs8177203,rs12540011,rs28393318,rs79191875,rs877595,rs10277411,rs72928581,rs7315734,rs2259690,rs6773891,rs11066134,rs3782886,rs1169288,rs11722836,rs17145713,rs2078863,rs28885807,rs7312231,rs12231501,rs111837003,rs2694006,rs7305428,rs1135430,rs4889657,rs859033,rs66979032,rs3758041,rs10849915,rs4766759,rs6796795,rs2749096,rs6793673,rs3860498,rs115609835,rs67616109,rs6718039,rs10033960,rs3782871,rs7016436,rs3924112,rs11066151,rs11466645,rs2299667,rs4766864,rs12540351,rs13034353,rs8180850,rs3843551,rs1889720,rs57976868,rs1404274,rs73142654,rs12819210,rs2285807,rs886132,rs11066056,rs58851383,rs1229984,rs12469024,rs193443,rs10889436,rs4241357,rs3847684,rs12897119,rs11208261,rs11065749,rs9323303,rs35797675,rs7012929,rs1169301,rs2712211,rs75422121,rs13231387,rs73217233,rs7662070,rs1169313,rs61703539,rs74495791,rs17616434,rs56123979,rs8177260,rs4854762,rs11730075,rs11208259,rs2244608,rs2260399,rs10274201,rs4527377,rs2380243,rs10808368,rs110420,rs11065963,rs61992067,rs58023964,rs756872,rs4766549,rs2066701,rs193441,rs2264782,rs6953220,rs1042026,rs59458588,rs77089125,rs11065773,rs1464786,rs73236646,rs8003535,rs11066063,rs10774668,rs12228719,rs7963258,rs6769792,rs17027967,rs2271970,rs7141911,rs6670731,rs4766721,rs11836582,rs79256507,rs2057779,rs6439442,rs8177217,rs12580337,rs56134226,rs3809283,rs11066053,rs10110443,rs58758786,rs14415,rs2240466,rs4766566,rs1169289,rs2360159,rs12698857,rs34608683,rs12621957,rs7979473,rs13231516,rs78900292,rs4854729,rs700650,rs1169306,rs700669,rs10850016,rs11066178,rs1369511,rs59643720,rs2280614,rs73857582,rs2154611,rs17145750,rs6489835,rs8177256,rs10431388,rs3758042,rs4767521,rs1107413,rs1028583,rs12531645,rs4355280,rs11208263,rs74960999,rs4766523,rs4766865,rs35318210,rs12228104,rs3735607,rs6975897,rs13197942,rs1169311,rs2301055,rs10244275,rs1169284,rs4767572,rs941142,rs5743551,rs6797713,rs4766760,rs113404589,rs6460543,rs12155138,rs11065763,rs11065774,rs111475255,rs8177235,rs2072065,rs11065373,rs10251416,rs878051,rs12231049,rs10744784,rs4909819,rs4129009,rs61943010,rs114434806,rs6734561,rs7865365,rs2265059,rs12641947,rs7005025,rs10776483,rs10889435,rs4929980,rs10850028,rs8177321,rs2339718,rs10004195,rs1800562,rs10849829,rs7808877,rs10486874,rs17237245,rs11883902,rs34399054,rs4672393,rs58937998,rs78534681,rs4766765,rs5743580,rs7793710,rs1799852,rs34755629,rs13249189,rs675530,rs11066194,rs7132509,rs10137456,rs77469171,rs2269247,rs3843553,rs17148121,rs13247874,rs1189900,rs3819197,rs10914504,rs2297066,rs13276772,rs10849971,rs6031598,rs1525892,rs10849964,rs73221176,rs34032602,rs5743595,rs7966149,rs3812316,rs2217837,rs6130614,rs4677909,rs4592028,rs12645940,rs6785365,rs925368,rs2339706,rs3847152,rs4543123,rs2103132,rs13221252,rs12587301,rs12992084,rs115814355,rs10849986,rs6671606,rs72698731,rs79500973,rs116805394,rs681038,rs58785116,rs2106696,rs9843728,rs114846581,rs7952320,rs7593557,rs1130459,rs2259693,rs41227,rs1927522,rs116251535,rs958529,rs34346326,rs1169304,rs11066002,rs55742475,rs114256985,rs116018617,rs75964712,rs7781603,rs7492599,rs12637730,rs41224,rs1189897,rs11066228,rs55830619,rs1920792,rs7658893,rs74416240,rs36038921,rs12595,rs4820599,rs7127704,rs34986332,rs1973825,rs8177213,rs10850087,rs2297067,rs7664239,rs7787612,rs3093878,rs600035,rs1444600,rs1684914,rs35794819,rs8177271,rs10774606,rs2712208,rs1171822,rs2269238,rs17864749,rs4767860,rs916683,rs4671391,rs1357759,rs112173995,rs9816354,rs61101261,rs8177198,rs12151767,rs2264778,rs3919447,rs8177258,rs3741999,rs115480128,rs55813500,rs2708081,rs78454630,rs56083757,rs6763627,rs10169266,rs11066230,rs80189144,rs2106970,rs74884317,rs75682063,rs35477997,rs6815814,rs66710928,rs56408159,rs4767530,rs2222544,rs2237679,rs11065385,rs4481157,rs10255946,rs12477846,rs8015967,rs8177262,rs2272718,rs7930779,rs116445243,rs10099846,rs13244268,rs11065733,rs3735609,rs6753450,rs1465059,rs682204,rs4766659,rs6573137,rs10256062,rs12268832,rs7785479,rs3741992,rs10774610,rs59677118,rs878053,rs61667833,rs12902840,rs11066137,rs10130652,rs900267,rs11851015,rs2877777,rs10850089,rs7958347,rs17310413,rs10140993,rs7800944,rs4017074,rs11707556,rs58751921,rs77251453,rs10237685,rs3843554,rs3093927,rs11066201,rs4358800,rs2866278,rs11725779,rs11687698,rs4767362,rs944002,rs6786236,rs1169296,rs61765292,rs17145732,rs10464815,rs11136092,rs6745660,rs12596890,rs2881345,rs7799308,rs59994890,rs13274060,rs7706715,rs66567403,rs886476,rs4242434,rs855355,rs17093005,rs35864917,rs74639401,rs1263362,rs56956502,rs2239197,rs11466640,rs57847564,rs2272309,rs886125,rs8177240,rs1203336,rs204928,rs34027561,rs787990,rs10143527,rs6785596,rs35330527,rs5743562,rs28378882,rs17661237,rs10280622,rs75437797,rs12227016,rs2715608,rs116680972,rs16898759,rs1189902,rs35893718,rs2013012,rs34743278,rs2291234,rs61942999,rs7979656,rs4833099,rs76736770,rs2692672,rs4504265,rs13226711,rs6573131,rs7980320,rs4766517,rs2404654,rs2330805,rs11065827,rs5743618,rs9918544,rs17863842,rs2038861,rs2269240,rs7303257,rs55683734,rs2269239,rs9306967,rs57213771,rs10142200,rs6943555,rs714052,rs11066065,rs10492013,rs10266547,rs72778130,rs7678352,rs10133958,rs2718796,rs6734197,rs2038860,rs71556715,rs2273618,rs12878009,rs10849920,rs55925606,rs2339635,rs5760489,rs1809452,rs4767112,rs11610779,rs2280104,rs72706640,rs4141253,rs7562952,rs6969375,rs792416,rs7488411,rs1169294,rs7969300,rs7016480,rs720746,rs61414862,rs73456054,rs116190841,rs6814837,rs10500553,rs2259816,rs2070898,rs2257962,rs3803171,rs7782475,rs7925979,rs10144543,rs3828347,rs17863848,rs917391,rs13240065,rs6573132,rs3823956,rs7153726,rs7016174,rs78169999,rs6489822,rs11065753,rs11065960,rs12056034,rs700665,rs11049633,rs10808154,rs636503,rs8021887,rs12230336,rs11208260,rs7650925,rs2302827,rs17144687,rs3858704,rs2301610,rs1182933,rs2285806,rs4699738,rs1464787,rs6957740,rs8177184,rs10003835,rs746011,rs17028290,rs6466178,rs6489821,rs8177186,rs117139109,rs5760485,rs6735214,rs2259883,rs4741,rs11974409,rs2074055,rs9790,rs13245080,rs28690449,rs11096956,rs2257813,rs4767016,rs2283349,rs16942009,rs7979081,rs12825471,rs56383788,rs34906225,rs2454908,rs2749097,rs1980783,rs77509231,rs10136423,rs28625034,rs79229817,rs591833,rs73236615,rs11066231,rs11066001,rs4602885,rs4646776,rs11628185,rs9288281,rs11838131,rs72698729,rs10849952,rs8177303,rs11066225,rs116714297,rs11066210,rs114325431,rs1911109,rs982664,rs73236616,rs4766844,rs10849970,rs4677910,rs73236629,rs4615566,rs6954837,rs62282383,rs10849969,rs2395887,rs2291232,rs762849,rs8177253,rs2041330,rs7962233,rs4766895,rs59790260,rs114352037,rs700653,rs28402124,rs12473889,rs11891750,rs11065376,rs11065953,rs5743563,rs2464196,rs1858929,rs4509829,rs7615183,rs3742578,rs2238148,rs11065999,rs112904410,rs2749100,rs8177224,rs117595162,rs771018,rs2269234,rs2393775,rs9805710,rs8017161,rs13224313,rs4736408,rs3811660,rs10135879,rs13234157,rs57763208,rs8177215,rs11066147,rs73236633,rs1800277,rs6996455,rs2301712,rs9918496,rs886479,rs10131298,rs1880669,rs6460537,rs61991211,rs7569946,rs11066124,rs113858497,rs55986667,rs645654,rs71442743,rs1858881,rs1169309,rs6031594,rs6434942,rs35696517,rs7653908,rs77329547,rs10838458,rs11066208,rs79080708,rs7954331,rs10258298,rs2189586,rs117841567,rs4969,rs3825388,rs11066203,rs62942960,rs1169315,rs2269235,rs16940688,rs1858887,rs28946912,rs11065747,rs970551,rs6031595,rs2436137,rs77759817,rs57788006,rs10774579,rs11065758,rs7866443,rs7798357,rs9931651,rs7626433,rs12297293,rs700655,rs1051921,rs10148605,rs3846984,rs16843553,rs9323304,rs10849914,rs2259820,rs7792775,rs10192466,rs1064213,rs11725309,rs11049655,rs61010704,rs11936050,rs67613802,rs13279103,rs7553212,rs57862683,rs11780207,rs10083213,rs10950199,rs116541370,rs1804820,rs7787927,rs3782888,rs2280613,rs56357984,rs7160447,rs10808366,rs56289835,rs11066187,rs4672394,rs1180659,rs75957797,rs7658651,rs3735606,rs35508581,rs10849999,rs6489786,rs1189904,rs45588337,rs79220007,rs1041263,rs2257764,rs4835023,rs1049296,rs10234892,rs7957842,rs16876027,rs8177313,rs2073398,rs6439441,rs78985567,rs757399,rs1545837,rs7687447,rs111273753,rs2264750,rs2891411,rs1799899,rs12591786,rs62466264,rs12580069,rs2712210,rs6460542,rs4766522,rs12648974,rs1169292,rs35345891,rs1423725,rs77048596,rs2299666,rs35332062,rs4767531,rs4929982,rs36061340,rs115222308,rs11783129,rs2269241,rs8177191,rs2075633,rs11065751,rs10219717,rs57018072,rs36007872,rs6967697,rs7662069,rs16941968,rs78244760,rs11624069,rs7979478,rs61310516,rs7305618,rs73290112,rs1169300,rs11066175,rs1478331,rs739518,rs12470426,rs16834907,rs116198758,rs5760493,rs36086195,rs7669329,rs13246490,rs1189899,rs2658432,rs243071,rs12472151,rs57594397,rs700691,rs6742782,rs10850008,rs11845312,rs115067011,rs34763247,rs12444660,rs4428180,rs3811659,rs35624969,rs8019850,rs12698895,rs67719080,rs74759412,rs2332664,rs6773354,rs5743556,rs958530,rs11066097,rs11066071,rs8177261,rs36535,rs7817772,rs10486875,rs67657812,rs7843616,rs17101241,rs6968170,rs10246631,rs10234614,rs4766577,rs2075728,rs3817524,rs855349,rs7152744,rs4646780,rs11208265,rs11066003,rs3847154,rs2242496,rs10145188,rs2106405,rs7669776,rs17730989,rs61390774,rs116063575,rs7309681,rs10849919,rs12910514,rs2293374,rs111535158,rs525425,rs9715841,rs12374873,rs77066662,rs116873087,rs5743593,rs4280163,rs56245262,rs8177220,rs3801940,rs116180830,rs34060476,rs3790857,rs114061823,rs2101521,rs5743566,rs5743604,rs7519583,rs1534165,rs11066019,rs13225302,rs12698871,rs76827810,rs10130517,rs2269242,rs1169299,rs10849828,rs10134515,rs10850088,rs10776482,rs10235781,rs75241782,rs78833544,rs4758317,rs115022712,rs13221253,rs13235543,rs13269603,rs75423873,rs35348663,rs10198606,rs4766521,rs114215410,rs10849917,rs7151779,rs10135805,rs12915986,rs10515739,rs76229347,rs2072134,rs74033873,rs1171811,rs10147790,rs73236618,rs6993814,rs11136093,rs8007521,rs7798991,rs35368205,rs2274685,rs62243537,rs57897158,rs10850027,rs10955242,rs16959116,rs8177247,rs756823,rs13020968,rs1813977,rs4835263,rs79624003,rs10005625,rs79033629,rs2106409,rs73236649,rs7141198,rs8177221,rs916164,rs10497807,rs7132778,rs7981680,rs11710936,rs5743565,rs2251468,rs34585460,rs1358023,rs2393791,rs7013576,rs60977164,rs114157837,rs12231744,rs7131389,rs11846972,rs13035632,rs756838,rs10769847,rs718854,rs4309483,rs2286276,rs2189587,rs11066145,rs10914505,rs16843481,rs1525889,rs56204241,rs916730,rs3213545,rs7964047,rs3825389,rs11066227,rs7150997,rs8039189,rs7135295,rs114643193,rs11066180,rs975833,rs2339636,rs7307405,rs10131287,rs114579820,rs1369512,rs7016087,rs1358024,rs2158029,rs1183910,rs10012017,rs6762719,rs77291795,rs10034903,rs11836748,rs11066143,rs10850019,rs3790858,rs2283353,rs2301698,rs4767944,rs243073,rs72778138,rs700648,rs2072064,rs111644397,rs4854761,rs1027841,rs10166496,rs16835033,rs1574473,rs705511,rs12539555,rs11065770,rs56330625,rs11065769,rs2240194,rs1189896,rs12477097,rs5743596,rs1028584,rs6743671,rs12705421,rs60337613,rs7295406,rs79920061,rs13024825,rs35445752,rs7979186,rs35364999,rs7975114,rs8294,rs1867506,rs115714636,rs1065949,rs10133193,rs17826842,rs10774611,rs2395911,rs8016217,rs2057686,rs28690459,rs110419,rs7846476,rs7152967,rs9512372,rs4646782,rs57174035,rs3731570,rs6974826,rs4075352,rs41528047,rs76166421,rs6073435,rs7638018,rs1814975,rs4833093,rs9995425,rs2708101,rs61203002,rs1035785,rs1169307,rs75878326,rs78064071,rs34745961,rs3093891,rs62465144,rs3999413,rs12698897,rs35866478,rs686729,rs2264779,rs3811657,rs6489834,rs11722788,rs3746574,rs4459901,rs10237263,rs115608470,rs1426399,rs682654,rs34269854,rs2301054,rs1178979,rs941141,rs6955309,rs7156217,rs113224589,rs11066206,rs9651640,rs76653694,rs671,rs11066193,rs79862839,rs67712706,rs57678991,rs3779972,rs3741982,rs61418148,rs2866277,rs73029111,rs3815021,rs79317306,rs1169310,rs11065750,rs17868387,rs1346182,rs3811655,rs12490148,rs855350,rs2293373,rs79196604,rs6489844,rs114486699,rs11223780,rs6475646,rs2479505,rs2106407,rs6130613,rs12233670,rs11065764,rs3843552,rs72698728,rs6734096,rs11066198,rs6451409,rs6956243,rs2879518,rs60648747,rs693370,rs13233571,rs1530872,rs12311834,rs58731679,rs77294228,rs10849996,rs2074755,rs11955400,rs1880663,rs117205316,rs113585446,rs5743571,rs1056618,rs11066052,rs55903115,rs700689,rs16843535,rs60142346,rs56180823,rs639233,rs4274855,rs1358021,rs9715769,rs10137379,rs874852,rs7108503,rs11065904,rs3736147,rs34945392,rs4766518,rs10774609,rs11576729,rs61765315,rs2060489,rs7673348,rs16841004,rs1029486,rs11152071,rs4643,rs11066029,rs2701180,rs11066253,rs10135635,rs10488838,rs2715609,rs10849987,rs684484,rs855330,rs16843451,rs11785755,rs339969,rs73955668,rs55893433,rs9788216,rs2174284,rs58475265,rs1056620,rs28948671,rs10507236,rs2291231,rs6834581,rs75066440,rs1506400,rs6988593,rs79369955,rs4767390,rs7541882,rs8177197,rs10935070,rs1169312,rs7957741,rs16843735,rs4766567,rs2712207,rs13271626,rs3847151,rs116490121,rs2040571,rs8023058,rs2258287,rs1171823,rs2285518,rs5751904,rs646370,rs2269246,rs4532136,rs1169302,rs10850005,rs11776549,rs41225,rs2692695,rs58569765,rs3792158,rs193442,rs115397488,rs8011504,rs1178977,rs2141604,rs10133137,rs11065384,rs115245853,rs10099266,rs13061,rs11766329,rs11066209,rs2692667,rs1842155,rs12814766,rs11612727,rs7973272,rs116497607,rs2258043,rs204926,rs771010,rs4699739,rs114996949,rs4850437,rs16843454,rs75220725,rs11066015,rs882919,rs116423797,rs11824649,rs59208060,rs8177272,rs11065756,rs6794361,rs16834952,rs2260445,rs62006947,rs56975682,rs6869092,rs116525498,rs1859337,rs8177212,rs677429,rs11065762,rs2464195,rs2296954,rs10234844,rs7157608,rs2001180,rs75884824,rs6439443,rs17550549,rs7315593,rs12122838,rs12698899,rs4767021,rs17826872,rs314089,rs696814,rs11066094,rs8177257,rs10850012,rs9324058,rs60328452,rs11832104,rs17093041,rs6553202,rs76654418,rs2339903,rs10048735,rs7301172,rs10808365</t>
  </si>
  <si>
    <t>ENSG00000141101.8,CATG00000096796.1,CATG00000042991.1,ENSG00000179295.11,ENSG00000109736.10,ENSG00000151025.9,ENSG00000109956.8,ENSG00000115524.11,ENSG00000247626.3,ENSG00000227959.1,ENSG00000115540.10,ENSG00000111249.9,ENSG00000258517.1,CATG00000001369.1,ENSG00000111271.10,ENSG00000115520.4,CATG00000097771.1,CATG00000071470.1,CATG00000027120.1,ENSG00000115896.11,ENSG00000135148.7,ENSG00000100731.11,CATG00000010640.1,CATG00000118234.1,CATG00000098061.1,ENSG00000087274.12,CATG00000118233.1,CATG00000021520.1,ENSG00000197555.5,ENSG00000255267.2,ENSG00000119866.16,ENSG00000252237.1,CATG00000068371.1,CATG00000068332.1,ENSG00000225546.1,CATG00000098161.1,ENSG00000170819.4,ENSG00000147439.7,ENSG00000105879.7,CATG00000066151.1,CATG00000001489.1,CATG00000045268.1,CATG00000013327.1,ENSG00000179388.8,ENSG00000156886.11,CATG00000092575.1,CATG00000046159.1,ENSG00000148219.12,ENSG00000016864.12,ENSG00000163938.12,ENSG00000184156.11,CATG00000068365.1,CATG00000101916.1,ENSG00000257767.2,ENSG00000172955.13,ENSG00000101076.12,CATG00000003036.1,ENSG00000167984.12,ENSG00000246090.2,ENSG00000111245.10,ENSG00000111252.6,CATG00000010431.1,ENSG00000009954.6,CATG00000092618.1,ENSG00000091138.8,ENSG00000107263.14,CATG00000010636.1,CATG00000097427.1,CATG00000048636.1,ENSG00000135100.13,ENSG00000234608.3,CATG00000092610.1,ENSG00000185847.3,ENSG00000173064.6,ENSG00000100028.7,CATG00000019461.1,CATG00000005475.1,ENSG00000102755.6,ENSG00000249993.1,ENSG00000009765.10,ENSG00000262136.1,ENSG00000261602.1,ENSG00000270757.1,ENSG00000134160.9,CATG00000061870.1,CATG00000037659.1,ENSG00000198270.8,CATG00000054077.1,CATG00000075060.1,ENSG00000184007.13,ENSG00000079739.11,ENSG00000154917.6,CATG00000051167.1,ENSG00000249065.2,ENSG00000204842.10,ENSG00000140829.7,ENSG00000212493.1,ENSG00000258099.1,ENSG00000248235.2,ENSG00000234840.1,CATG00000107234.1,ENSG00000158941.12,ENSG00000180596.7,ENSG00000174130.8,CATG00000020359.1,ENSG00000250983.1,ENSG00000106638.11,ENSG00000231304.1,ENSG00000125388.15,ENSG00000089234.11,ENSG00000187758.3,ENSG00000187008.2,CATG00000021238.1,ENSG00000196482.12,ENSG00000185559.9,ENSG00000187475.4,CATG00000099978.1,ENSG00000157895.7,ENSG00000122025.10,ENSG00000102967.7,ENSG00000108091.10,ENSG00000111300.5,ENSG00000207444.1,CATG00000115266.1,ENSG00000010704.14,CATG00000093649.1,ENSG00000170624.9,ENSG00000174607.6,ENSG00000271758.1,ENSG00000089022.9,CATG00000013335.1,ENSG00000089169.10,ENSG00000162267.8,ENSG00000181019.8,ENSG00000152430.13,CATG00000098185.1,CATG00000107789.1,ENSG00000163781.8,CATG00000092613.1,ENSG00000250629.1,ENSG00000175455.10,ENSG00000176399.3,ENSG00000091513.10,ENSG00000176723.5,ENSG00000222489.1,CATG00000101903.1,ENSG00000272667.1,CATG00000045193.1,ENSG00000269927.1,ENSG00000196616.8,ENSG00000249673.2,ENSG00000144868.9,CATG00000048641.1,ENSG00000158321.11,CATG00000058320.1,CATG00000019107.1,ENSG00000055957.6,ENSG00000163939.14,CATG00000025177.1,ENSG00000215481.4,ENSG00000174640.8,ENSG00000223109.1,ENSG00000157837.11,ENSG00000151612.11,CATG00000075061.1,ENSG00000124564.13,ENSG00000139436.16,ENSG00000102908.16,ENSG00000174123.6,ENSG00000103351.8,CATG00000014130.1,ENSG00000100031.14,CATG00000092614.1,ENSG00000162944.6,ENSG00000009950.11,ENSG00000144867.7,CATG00000060979.1,ENSG00000259146.2,CATG00000080989.1,CATG00000068366.1,ENSG00000053770.7,ENSG00000111331.8,ENSG00000215210.3,ENSG00000120913.19,ENSG00000065371.13,ENSG00000257595.2,CATG00000093832.1,ENSG00000069667.11,ENSG00000123106.6,ENSG00000259444.1,ENSG00000251218.1,ENSG00000091137.7,ENSG00000144481.12,ENSG00000135114.8,ENSG00000179935.5,ENSG00000049759.12,ENSG00000197712.7,ENSG00000111275.8,ENSG00000241388.3,ENSG00000129484.9,ENSG00000249085.1,ENSG00000233642.1,CATG00000071631.1,ENSG00000223929.1,ENSG00000258240.1,CATG00000013317.1,CATG00000092568.1,ENSG00000132975.6,ENSG00000242337.1,ENSG00000241764.3,ENSG00000173093.8,ENSG00000144381.12,ENSG00000106635.3,ENSG00000114904.8,ENSG00000248594.2,ENSG00000087269.11,CATG00000051173.1,ENSG00000089248.6,ENSG00000259001.2,ENSG00000178026.8,ENSG00000166407.9,ENSG00000070367.11,ENSG00000241852.5,ENSG00000205436.3,ENSG00000100814.13,CATG00000066148.1,ENSG00000174125.3,ENSG00000087266.11,ENSG00000139437.13</t>
  </si>
  <si>
    <t>23953852,23555315,24277619,pha001402,21372407,23743675,21471458,22481050,22613542,21665994,pha001397,23942779,pha001398,21909109,21270382,pha001400,23364009,22010049</t>
  </si>
  <si>
    <t>Alcohol craving with or without dependence,Gamma gluatamyl transferase levels (interaction with age),Alcohol consumption (maxi-drinks),Alcohol consumption (transferrin glycosylation),Gamma glutamyl transpeptidase,Drinking behavior,Alcohol (ever vs. never),Gamma gluatamyl transferase levels,Alcohol consumption,Response to alcohol consumption (flushing response)</t>
  </si>
  <si>
    <t>DOID:1578</t>
  </si>
  <si>
    <t>pulmonary systemic sclerosis</t>
  </si>
  <si>
    <t>rs6434897,rs11557466,rs7515614,rs4762722,rs2270614,rs56045941,rs3791119,rs10425798,rs2152089,rs800126,rs2176394,rs6672333,rs10770867,rs2464003,rs72857615,rs13239597,rs6703605,rs4995269,rs6767291,rs3021140,rs676281,rs12405981,rs1563209,rs4789170,rs6702475,rs2709304,rs6464082,rs7808696,rs3902920,rs800116,rs7653734,rs2016944,rs494085,rs56041256,rs8133245,rs559986,rs2070197,rs9933520,rs2521283,rs1054090,rs520161,rs4297265,rs17424602,rs1143683,rs56750287,rs2699218,rs28372932,rs2240447,rs7136887,rs2488804,rs8056505,rs12924938,rs12630912,rs10425586,rs11574636,rs117487185,rs1055382,rs7612923,rs4843746,rs2699241,rs13227075,rs2307073,rs114964142,rs7545232,rs2521285,rs16860582,rs2941522,rs962903,rs4843755,rs66776545,rs907092,rs75301880,rs2960295,rs809179,rs55762977,rs72857635,rs11605381,rs36095411,rs1953319,rs12803048,rs1840463,rs7190997,rs2618444,rs13315549,rs6779083,rs6671164,rs9287917,rs1418203,rs2123354,rs2651791,rs2305480,rs10734191,rs2709314,rs2011491,rs10036748,rs11264166,rs1573492,rs4685801,rs2485997,rs12718921,rs11077787,rs61877856,rs2352990,rs28516463,rs6787467,rs77767132,rs11209051,rs4534472,rs960709,rs10904368,rs2306218,rs4655542,rs12421646,rs6962143,rs6668196,rs57168457,rs12134497,rs813038,rs13393079,rs11022259,rs7528321,rs76803488,rs4065275,rs72856402,rs10269251,rs12738136,rs12444713,rs12803132,rs2735393,rs12925998,rs2736353,rs4148650,rs6727339,rs800149,rs10751990,rs11264145,rs68137968,rs2396545,rs12539741,rs10851877,rs4242778,rs2683424,rs9910826,rs12027416,rs4597342,rs702814,rs61537364,rs2709292,rs6962518,rs12603332,rs7800225,rs661968,rs1059788,rs76953595,rs4242775,rs4719506,rs28428903,rs2961590,rs58721362,rs9867580,rs4320076,rs2342295,rs9394248,rs4660262,rs12574375,rs11130629,rs11646819,rs12918554,rs11574631,rs2250788,rs2753377,rs112296020,rs4470539,rs7792290,rs4450805,rs12536266,rs10934486,rs12667360,rs7590594,rs3021145,rs12475414,rs1061505,rs7943546,rs12917874,rs7166695,rs7556565,rs10852935,rs11130641,rs7918169,rs2651784,rs3944110,rs12403025,rs3762422,rs2252280,rs844660,rs4840568,rs7926440,rs1124816,rs2290400,rs9309141,rs60934365,rs62258105,rs12485999,rs4381563,rs12502773,rs2683456,rs34639497,rs793,rs3922711,rs1857066,rs2960310,rs36038753,rs56267535,rs75749576,rs3791102,rs7806881,rs34829274,rs17359064,rs9892166,rs117481770,rs11264179,rs2651844,rs7121272,rs2106728,rs917117,rs2300501,rs7207618,rs7130325,rs72857612,rs62259769,rs2205960,rs8026273,rs3791116,rs34725944,rs2736332,rs12629939,rs2471325,rs7535281,rs2300499,rs4721615,rs2651804,rs2782535,rs1453559,rs4880700,rs4681675,rs76399795,rs12272314,rs2960306,rs12936231,rs12669204,rs16843684,rs59115876,rs2275247,rs11714574,rs72625208,rs1569262,rs800151,rs73203077,rs849138,rs11658023,rs72856401,rs72854840,rs6696836,rs7928902,rs4553990,rs62067034,rs4850744,rs1131665,rs2521286,rs12486031,rs2032463,rs2699232,rs12574117,rs7095641,rs1031460,rs10863193,rs10803835,rs78768057,rs7193943,rs11246213,rs2709328,rs12449089,rs11647202,rs2471322,rs75339672,rs2699237,rs72875120,rs2051555,rs6765702,rs542339,rs4148660,rs7782367,rs1126737,rs4594268,rs4930090,rs72857639,rs1143678,rs1018789,rs56392848,rs12706861,rs12635366,rs11150616,rs7511826,rs1534737,rs12753778,rs11648161,rs6727554,rs13387104,rs16829413,rs12927305,rs60433467,rs1869218,rs9856964,rs72857637,rs34945494,rs2709296,rs67898294,rs11022289,rs7300572,rs77838722,rs77958232,rs4788883,rs2699247,rs12924942,rs4889537,rs11078928,rs2699245,rs2330770,rs4655698,rs41440449,rs12419618,rs3922713,rs7518500,rs2256906,rs11975139,rs11252804,rs800152,rs72623202,rs286862,rs8079197,rs1322178,rs11813511,rs7416348,rs4148655,rs2296301,rs1764674,rs2488809,rs4553989,rs2995797,rs12046550,rs1211184,rs80278438,rs17338998,rs4719504,rs76140384,rs4488090,rs2173887,rs7910287,rs10852936,rs8025412,rs17156464,rs9311674,rs6667794,rs849335,rs864745,rs2373816,rs9303280,rs2699240,rs7195915,rs2961589,rs3021147,rs9867320,rs10021191,rs2709301,rs11645662,rs11574639,rs6762478,rs4543886,rs10426551,rs936468,rs4334268,rs11821793,rs4843763,rs11150619,rs844663,rs907091,rs10203109,rs9303279,rs9822328,rs11117327,rs10796921,rs17386465,rs11022066,rs11865830,rs2305479,rs56361283,rs6707436,rs2924265,rs2515960,rs34189114,rs62258095,rs2418021,rs4421941,rs13256690,rs118186586,rs10912577,rs35569035,rs11640331,rs78539389,rs73123977,rs4668153,rs4843865,rs16910148,rs8076131,rs9900586,rs17293467,rs73132769,rs1056094,rs11645701,rs1076094,rs2695604,rs56186416,rs72854808,rs2521288,rs34875830,rs1356370,rs2683450,rs704744,rs117473643,rs2301993,rs2282885,rs1838903,rs12946365,rs2699231,rs6802947,rs1008723,rs4668157,rs68174123,rs4880697,rs58408589,rs36060383,rs7784219,rs2488812,rs663273,rs2521294,rs4886657,rs11638746,rs12467047,rs12938183,rs2782531,rs4795403,rs7006780,rs2758970,rs2471326,rs62258132,rs917105,rs16857098,rs680727,rs35677639,rs13320556,rs57968175,rs16910159,rs800146,rs4881368,rs16837315,rs702966,rs2900493,rs7221814,rs7014565,rs12145999,rs6678974,rs2699234,rs4886659,rs7590425,rs6734192,rs2353192,rs1901644,rs13332545,rs844659,rs2106604,rs57951780,rs12672585,rs77749396,rs2960308,rs55953466,rs11574630,rs7523453,rs8126965,rs72856386,rs59897602,rs9877680,rs7782765,rs1475976,rs73049785,rs800148,rs2709294,rs4077810,rs4520487,rs1234317,rs881086,rs10501136,rs12801890,rs4788880,rs6728476,rs1350694,rs11078925,rs7196256,rs10912579,rs4559942,rs2651781,rs3768335,rs13225976,rs286885,rs72856371,rs11517725,rs12403570,rs4632147,rs11078926,rs1011082,rs112021387,rs9311394,rs11208788,rs10904360,rs7122021,rs74799980,rs1531577,rs11209050,rs7092190,rs11117329,rs4681852,rs10904359,rs2296305,rs12453230,rs35134589,rs11650661,rs4843766,rs72868800,rs7910207,rs4493054,rs2359661,rs9876744,rs17564310,rs10501134,rs4789182,rs12647830,rs9907088,rs3011217,rs4655706,rs2699229,rs6685676,rs7626442,rs1084779,rs35634597,rs12487052,rs72856353,rs2244234,rs7533238,rs783968,rs6565225,rs72856392,rs10499197,rs11771421,rs6972258,rs8052690,rs2736344,rs1109033,rs72857619,rs11117334,rs73067265,rs28391200,rs4148657,rs803682,rs9904624,rs3800458,rs4721617,rs676614,rs2106606,rs2256086,rs79411652,rs2051557,rs11977705,rs13114014,rs17129778,rs11870965,rs2960303,rs4795405,rs2070662,rs62478615,rs12492472,rs1031458,rs12366938,rs2515943,rs2397984,rs11117316,rs896856,rs16857079,rs2281908,rs28611021,rs2709298,rs72857625,rs2825961,rs16843629,rs2521291,rs800144,rs35451117,rs2276611,rs34744495,rs2515941,rs4660758,rs34911745,rs6706307,rs35833762,rs12130669,rs117964444,rs73205303,rs11150615,rs3817473,rs4582504,rs2924267,rs12612150,rs6807387,rs12671871,rs72681431,rs56380902,rs2460867,rs117935131,rs2488815,rs6946165,rs7601754,rs3021142,rs73123980,rs12330193,rs72856360,rs2924270,rs2164244,rs60568231,rs3768598,rs2961578,rs72856331,rs12803316,rs2825957,rs12931329,rs4721616,rs2488817,rs286893,rs9862378,rs11647195,rs28376069,rs607003,rs12930577,rs12422022,rs11974598,rs2699220,rs9938177,rs12926107,rs62451664,rs67719607,rs73067268,rs2758965,rs10425324,rs10241047,rs1059787,rs36084443,rs3828435,rs523246,rs12539476,rs3791120,rs1059786,rs2306219,rs4843765,rs1078063,rs2699226,rs12917304,rs2173888,rs10904367,rs6445975,rs16857125,rs111290914,rs72625205,rs1188620,rs28619042,rs2521282,rs12795572,rs7216558,rs4886656,rs66941452,rs117944677,rs1993181,rs4076852,rs3744246,rs7184826,rs869402,rs9891174,rs4843760,rs2376210,rs800117,rs513727,rs2296306,rs72856352,rs8133412,rs58905141,rs12935595,rs11209061,rs61377948,rs7941547,rs3768592,rs12718918,rs78917710,rs79356555,rs847859,rs7200615,rs80048132,rs10902178,rs7224129,rs17227231,rs6425949,rs2022485,rs12931143,rs1900804,rs72857614,rs1869221,rs12939457,rs72730598,rs61881050,rs12785367,rs7906576,rs60962024,rs11150617,rs9694294,rs9936831,rs286858,rs12495722,rs11658345,rs4390943,rs11641608,rs615315,rs2289583,rs61881107,rs35736272,rs12750070,rs12405577,rs2515932,rs746271,rs448016,rs13071861,rs7202472,rs2471339,rs2185886,rs6425948,rs4795397,rs4660263,rs4242777,rs4789171,rs7894644,rs2157743,rs731708,rs3791129,rs2683451,rs10489265,rs7925421,rs57151617,rs79583958,rs1033130,rs4843745,rs6762644,rs34017165,rs10244229,rs37452,rs7679865,rs2521284,rs1063745,rs11130640,rs76256603,rs3814302,rs17128274,rs7112149,rs1840462,rs917116,rs3815801,rs11600971,rs9841951,rs1143682,rs12932202,rs62258074,rs10196389,rs2651783,rs921650,rs1239365,rs62258104,rs10499750,rs12291580,rs1475930,rs58718331,rs12041326,rs3769770,rs810680,rs72857628,rs77640423,rs922483,rs9944529,rs7615468,rs2167703,rs17564093,rs67108505,rs114091998,rs508062,rs7206295,rs803680,rs12950752,rs10770871,rs12634132,rs11557467,rs6464080,rs2527776,rs4420888,rs12709365,rs12127226,rs12278295,rs11046230,rs8029092,rs2385263,rs6956577,rs2960296,rs11645705,rs75268944,rs4843290,rs7231,rs4719507,rs7548737,rs9871443,rs12419694,rs783970,rs4448553,rs61877857,rs7117022,rs7192375,rs2961576,rs72857631,rs28666534,rs10904364,rs2167699,rs12497256,rs4646926,rs2836757,rs881089,rs967948,rs11209063,rs76413021,rs741810,rs2791516,rs6774,rs11117330,rs2272092,rs62259820,rs112863722,rs2471321,rs7499192,rs4350602,rs4880696,rs929868,rs13071422,rs2464963,rs7537917,rs7565685,rs12631656,rs7089338,rs6967327,rs67638449,rs9909443,rs1764675,rs117111012,rs3021146,rs2709291,rs35234849,rs4889649,rs1059789,rs6680421,rs7906540,rs6981617,rs72625203,rs4242776,rs9913257,rs7900145,rs8048583,rs55922358,rs12127737,rs3764327,rs11539530,rs10247029,rs76067258,rs4510365,rs74518834,rs1061502,rs10782004,rs56178614,rs7535491,rs729826,rs12932086,rs12648163,rs11150610,rs2699244,rs12940188,rs12946510,rs4540749,rs7195945,rs4671314,rs2961571,rs1188626,rs2471324,rs5871,rs11495981,rs9399980,rs2961586,rs2753378,rs10266062,rs72980707,rs1059791,rs2108202,rs1024323,rs1188627,rs4789167,rs1344569,rs7576177,rs59787338,rs10912580,rs6773099,rs2040061,rs12489103,rs72857634,rs2683453,rs870135,rs11574637,rs4794820,rs7590316,rs7219923,rs2151529,rs11117333,rs4719505,rs59716545,rs4795402,rs7108757,rs1692,rs3759236,rs10488631,rs6697570,rs72686496,rs12535158,rs10889681,rs17129908,rs4646949,rs11130633,rs7219,rs2709308,rs17128314,rs10863194,rs2277405,rs4795400,rs2441677,rs4722762,rs10030130,rs74640399,rs12809046,rs13222122,rs4843756,rs6805930,rs60408932,rs11645830,rs12674339,rs659215,rs9862943,rs2034684,rs77111418,rs2136506,rs1564267,rs1768560,rs1133906,rs2709307,rs72730586,rs12926337,rs4668151,rs4660759,rs28364721,rs9876343,rs4148656,rs72856359,rs35188261,rs57191180,rs12670170,rs8065777,rs2937373,rs13313995,rs74876449,rs9866934,rs1377495,rs6787391,rs2138723,rs803678,rs849336,rs10904362,rs12070950,rs2471327,rs34313362,rs6747350,rs10253804,rs4795404,rs35862729,rs16910122,rs77047131,rs72625204,rs4478885,rs11529115,rs4843287,rs2521289,rs2782530,rs10747210,rs12490706,rs11710823,rs4304654,rs79099464,rs3791112,rs10211273,rs7116409,rs7580271,rs12726706,rs12923297,rs60312440,rs2471340,rs72730585,rs3739099,rs8128904,rs34413975,rs3764323,rs6772652,rs11046235,rs16860537,rs55742763,rs7161,rs7830302,rs1188633,rs4242779,rs74951797,rs783956,rs11819839,rs7900816,rs4447446,rs61552576,rs13380815,rs2736345,rs2409780,rs2230429,rs4886658,rs13168551,rs59636345,rs34874238,rs55653371,rs2836752,rs2699233,rs12492305,rs4148654,rs3754919,rs3021138,rs6675620,rs1446898,rs2488808,rs4459557,rs4266965,rs286861,rs2699246,rs7230,rs8133101,rs7137250,rs35393613,rs7644457,rs12933009,rs11898345,rs12531054,rs12495873,rs7177528,rs3011222,rs7572182,rs3768597,rs6672396,rs2961591,rs1475975,rs9326136,rs28651901,rs13120295,rs2651843,rs35472514,rs10281091,rs11802979,rs2651782,rs11078927,rs2376208,rs35000415,rs41304261,rs4518147,rs2651779,rs8133137,rs2029859,rs1517276,rs11210936,rs72623201,rs11859274,rs13416020,rs508347,rs6973201,rs1106398,rs574384,rs6766503,rs4843762,rs72857641,rs12800061,rs913204,rs12670103,rs7815383,rs60879420,rs60870990,rs2022449,rs3816470,rs9859048,rs4075152,rs34889521,rs17812893,rs6774180,rs2834794,rs3828146,rs2709310,rs12619026,rs2699214,rs4681840,rs962902,rs899322,rs4843291,rs2270866,rs6762558,rs7067785,rs12926183,rs6782218,rs55724153,rs12929077,rs2471328,rs4719502,rs2515961,rs17129794,rs2515933,rs4655703,rs76499096,rs11210934,rs2172962,rs5022165,rs8126698,rs4843764,rs936469,rs34824357,rs7646093,rs80076664,rs12371738,rs7192161,rs17126689,rs11209058,rs2488806,rs10770870,rs11607035,rs7004267,rs11117343,rs5013697,rs3087796,rs2699235,rs57925583,rs11605785,rs72857643,rs12568451,rs77981384,rs7786910,rs2825959,rs2051556,rs9831844,rs67250450,rs2074678,rs4850742,rs9682380,rs2280648,rs72625207,rs1421602,rs115114565,rs2795299,rs72857613,rs3804335,rs11640359,rs13324867,rs72871019,rs116422886,rs16910113,rs800143,rs9880424,rs4795399,rs7163083,rs10912573,rs3818514,rs6774387,rs34082782,rs11150614,rs2825960,rs56194793,rs62489069,rs1768545,rs10890286,rs12403036,rs3790570,rs2307407,rs10930361,rs11117326,rs1475977,rs6501774,rs4542691,rs844642,rs4681569,rs883770,rs2061831,rs79803542,rs61137603,rs34830883,rs11529118,rs2961568,rs2488816,rs2256553,rs12797496,rs2410065,rs6793328,rs7193268,rs35691278,rs4880698,rs889549,rs12472094,rs11252805,rs12926170,rs1453380,rs11603774,rs1419044,rs41476751,rs11647008,rs6503524,rs4889633,rs4234656,rs4668156,rs1891710,rs55997097,rs477721,rs4818521,rs4569497,rs2592784,rs12419720,rs11032804,rs7642018,rs4889543,rs6717393,rs2464959,rs4850406,rs7783926,rs7186832,rs1378357,rs2782532,rs1840460,rs7458480,rs870134,rs78892577,rs9303281,rs2464004,rs12049190,rs10401503,rs11642031,rs2699217,rs7216389,rs10765944,rs11022291,rs2471350,rs4031031,rs1563210,rs6703358,rs4681851,rs12143114,rs2935544,rs1258464,rs2651780,rs12670948,rs4788887,rs6801,rs1475974,rs9303277,rs79007386,rs2515963,rs1021382</t>
  </si>
  <si>
    <t>ENSG00000065060.12,ENSG00000099834.14,ENSG00000154479.8,ENSG00000185507.15,CATG00000003291.1,ENSG00000117411.12,CATG00000097955.1,CATG00000083194.1,CATG00000028183.1,ENSG00000224751.2,ENSG00000172530.15,ENSG00000069431.6,ENSG00000089280.14,CATG00000056800.1,CATG00000002013.1,ENSG00000068724.11,CATG00000034594.1,ENSG00000132329.6,ENSG00000260152.2,ENSG00000126067.7,CATG00000029078.1,CATG00000093365.1,ENSG00000188175.5,ENSG00000261359.2,ENSG00000020129.11,CATG00000025575.1,ENSG00000159216.14,CATG00000033595.1,ENSG00000174226.4,ENSG00000126091.15,ENSG00000203739.3,ENSG00000164815.6,ENSG00000138378.13,CATG00000004804.1,ENSG00000272288.1,ENSG00000131941.3,CATG00000064781.1,CATG00000019889.1,ENSG00000238184.1,ENSG00000260304.1,ENSG00000196517.7,CATG00000095923.1,ENSG00000264968.1,ENSG00000198668.6,ENSG00000157064.6,CATG00000023642.1,ENSG00000251569.1,ENSG00000064995.12,CATG00000027119.1,ENSG00000177238.9,ENSG00000148655.10,ENSG00000136573.8,ENSG00000057663.8,ENSG00000237494.1,CATG00000054840.1,ENSG00000132768.9,CATG00000032421.1,ENSG00000170242.13,ENSG00000050165.13,CATG00000032415.1,CATG00000069553.1,ENSG00000016490.11,ENSG00000236264.3,ENSG00000168301.8,CATG00000060292.1,CATG00000097494.1,ENSG00000163116.5,ENSG00000070047.7,CATG00000034593.1,ENSG00000189056.9,ENSG00000168297.11,ENSG00000138398.11,CATG00000060290.1,ENSG00000239636.1,CATG00000023643.1,ENSG00000237950.1,CATG00000004549.1,CATG00000104155.1,ENSG00000168291.8,CATG00000050645.1,ENSG00000132432.9,ENSG00000106546.8,CATG00000054797.1,CATG00000086133.1,CATG00000086150.1,ENSG00000257073.1,ENSG00000261638.1,CATG00000001366.1,ENSG00000179676.6,ENSG00000240254.1,ENSG00000064201.11,CATG00000031299.1,ENSG00000124562.5,CATG00000099972.1,ENSG00000234336.2,ENSG00000146463.7,ENSG00000177885.9,ENSG00000205622.5,ENSG00000125388.15,ENSG00000114638.3,ENSG00000116819.6,ENSG00000145901.10,ENSG00000251620.1,ENSG00000073605.14,CATG00000085430.1,CATG00000021832.1,ENSG00000237773.1,ENSG00000234707.2,ENSG00000198794.7,CATG00000047222.1,CATG00000108799.1,CATG00000005248.1,ENSG00000184984.8,ENSG00000064999.12,ENSG00000128604.14,CATG00000029081.1,CATG00000034591.1,ENSG00000151632.12,CATG00000028180.1,CATG00000061356.1,ENSG00000234703.1,ENSG00000169896.12,ENSG00000159214.8,ENSG00000125454.7,ENSG00000249673.2,ENSG00000239605.4,ENSG00000211676.2,ENSG00000133574.5,ENSG00000150995.13,ENSG00000117408.6,ENSG00000243944.1,ENSG00000239474.2,ENSG00000069696.6,ENSG00000140678.12,ENSG00000121578.8,ENSG00000153814.7,CATG00000032416.1,CATG00000086148.1,ENSG00000172057.5,ENSG00000163686.9,CATG00000101661.1,ENSG00000230359.3,ENSG00000058085.10,ENSG00000138621.7,ENSG00000234956.1,ENSG00000184588.13,CATG00000025564.1,CATG00000003278.1,ENSG00000138399.13,ENSG00000268804.1,ENSG00000267611.1,ENSG00000258424.1,ENSG00000220412.1,ENSG00000103490.13,ENSG00000236318.1,ENSG00000186075.8,CATG00000090178.1,CATG00000032420.1,CATG00000090176.1,ENSG00000117407.12,CATG00000109532.1,ENSG00000064419.9,ENSG00000236039.1,CATG00000056950.1,CATG00000023641.1,ENSG00000165568.13,CATG00000050644.1,CATG00000104157.1,ENSG00000163093.7,ENSG00000177409.7,CATG00000004547.1,ENSG00000231615.2,CATG00000055659.1,CATG00000002007.1,ENSG00000144362.7,CATG00000042916.1,CATG00000027116.1,ENSG00000161405.12,CATG00000030260.1,ENSG00000087269.11,ENSG00000187134.8,ENSG00000142687.13,ENSG00000065413.12,ENSG00000135373.8,ENSG00000081985.6,CATG00000048536.1</t>
  </si>
  <si>
    <t>Systemic lupus erythematosus and Systemic sclerosis</t>
  </si>
  <si>
    <t>DOID:1596</t>
  </si>
  <si>
    <t>mental depression</t>
  </si>
  <si>
    <t>rs16884746,rs7894724,rs6459363,rs9554462,rs174576,rs1033525,rs6088082,rs61568079,rs10857639,rs3737160,rs9506538,rs12148078,rs9509281,rs12156128,rs11101475,rs9468254,rs10142537,rs2071770,rs60176657,rs55763892,rs10141991,rs1025349,rs2795116,rs9553572,rs11786952,rs7241380,rs4902453,rs7949405,rs7220435,rs7219883,rs1457424,rs1591365,rs62586368,rs10247962,rs8015819,rs3784309,rs117128737,rs2206860,rs201455,rs6421926,rs6918936,rs6822162,rs4380740,rs174592,rs67143529,rs8109783,rs201482,rs115517465,rs7225859,rs34085678,rs9974459,rs57469281,rs1877933,rs12140558,rs6902124,rs2248991,rs34212162,rs10080807,rs7920,rs9556943,rs201475,rs9509348,rs10098337,rs2673037,rs9394547,rs12459917,rs2673068,rs768929,rs221793,rs61838862,rs75832254,rs174541,rs2940706,rs67996081,rs118020236,rs74012439,rs75072547,rs174580,rs4495498,rs61245087,rs4294753,rs112994560,rs35706623,rs36023054,rs799265,rs115949728,rs4911291,rs115873065,rs7182776,rs55661543,rs73392694,rs9552241,rs4411469,rs9425326,rs174599,rs2307095,rs4285546,rs174590,rs11630170,rs9319211,rs8092939,rs79156074,rs2865127,rs35808153,rs9506528,rs9552253,rs17776355,rs2099852,rs2285126,rs13219552,rs3759753,rs13966,rs9584825,rs10141750,rs75171182,rs11072349,rs9553570,rs1277752,rs8747,rs2673039,rs72738425,rs12588458,rs111693763,rs17780202,rs2742389,rs4711558,rs10519235,rs11159933,rs62057211,rs3734626,rs3798713,rs79841168,rs2715151,rs75765214,rs2742422,rs216194,rs2742406,rs3761443,rs2251109,rs2929511,rs3759902,rs76471266,rs12450474,rs8073864,rs201469,rs8016724,rs115365006,rs9295752,rs9296949,rs13261692,rs10782476,rs116885631,rs221784,rs4468451,rs3087620,rs2394647,rs3818770,rs883028,rs10988452,rs72786108,rs1491233,rs75753125,rs35212277,rs4712755,rs408538,rs201470,rs2015669,rs2820966,rs10740311,rs3784310,rs9689693,rs1135473,rs4554,rs1969625,rs117137724,rs719464,rs6505587,rs55828005,rs11042761,rs9358040,rs9380525,rs2371214,rs12267050,rs7194566,rs16962663,rs3795958,rs117785439,rs111712394,rs6458081,rs11637611,rs2128112,rs4713165,rs5030900,rs9922917,rs74717223,rs13002153,rs1884066,rs2742397,rs8012737,rs1504884,rs6505358,rs73406025,rs2291193,rs11634608,rs10106676,rs8192425,rs17296387,rs1329518,rs17647114,rs62541553,rs1457422,rs2522837,rs6793123,rs57896541,rs1044639,rs2039055,rs60799292,rs1225737,rs2957743,rs2306489,rs7094581,rs59861720,rs1481862,rs7156081,rs10132669,rs10271491,rs112865660,rs7073652,rs12266901,rs2930069,rs8072065,rs76780846,rs2959054,rs707156,rs1366963,rs1050305,rs6899478,rs201480,rs75800164,rs2245705,rs74316041,rs1078194,rs13065389,rs72724532,rs9550663,rs10762248,rs7457868,rs259901,rs11686204,rs11072338,rs7998500,rs10130239,rs8100064,rs115367234,rs6456803,rs10857648,rs10801811,rs73282769,rs384430,rs3758354,rs9296935,rs9396526,rs61390967,rs80292240,rs11009203,rs73628692,rs201498,rs2319777,rs2742368,rs3889480,rs4007242,rs7760871,rs78544199,rs4795810,rs9320439,rs2800708,rs1058645,rs12461148,rs6059058,rs6498060,rs972029,rs4711559,rs972028,rs1993478,rs174533,rs1468543,rs11630611,rs12461195,rs6059060,rs102275,rs10250808,rs1457419,rs11873643,rs79606412,rs10998476,rs9468252,rs77467206,rs9323473,rs5030891,rs6088084,rs9534093,rs10133563,rs16875127,rs11691698,rs10139656,rs73406013,rs73434364,rs3784074,rs76042235,rs7159194,rs174554,rs11024116,rs17107731,rs2914871,rs2955776,rs1873213,rs8016372,rs3738317,rs1535,rs73103608,rs2319549,rs11101488,rs17137702,rs6458083,rs174594,rs72717328,rs74803061,rs58218194,rs2742379,rs2251021,rs12452091,rs1544199,rs1886704,rs9461416,rs8557,rs3809357,rs3759900,rs77500505,rs4312169,rs6977129,rs4318902,rs2929513,rs174570,rs78345542,rs201490,rs3739956,rs13086080,rs74380007,rs73628650,rs2394496,rs3759820,rs2147858,rs11788781,rs214091,rs7173626,rs9296265,rs55914027,rs1823526,rs6498062,rs10144122,rs7946629,rs8021963,rs7029536,rs16956369,rs2279871,rs77067228,rs5995488,rs72724558,rs2489199,rs28493280,rs2373047,rs2071572,rs5019353,rs56331328,rs2715155,rs56404335,rs928553,rs10220636,rs4431687,rs4638415,rs3798347,rs9511760,rs9349099,rs2877946,rs113038601,rs509360,rs16875289,rs6750634,rs174562,rs9349100,rs12019991,rs36113101,rs56220527,rs4870111,rs2715153,rs2742323,rs79987561,rs12547366,rs4555909,rs71317059,rs11678574,rs7160519,rs2622916,rs17834425,rs2723343,rs12945426,rs1061271,rs7714314,rs9551193,rs1478716,rs11690462,rs1678742,rs174577,rs3757859,rs7451206,rs11158628,rs9425324,rs12490293,rs55854204,rs6795349,rs2295903,rs118188302,rs9553580,rs12462211,rs12561821,rs4908670,rs9370750,rs6494975,rs116917598,rs8139381,rs7332034,rs9930603,rs1738247,rs2415128,rs221794,rs1881744,rs17104010,rs10145751,rs66520586,rs1678661,rs2742462,rs1678657,rs12406407,rs11678646,rs9357290,rs10090288,rs2153903,rs73407903,rs71647933,rs4746799,rs34918214,rs2673057,rs17686794,rs9380796,rs9315710,rs17544875,rs77571334,rs1032077,rs4796093,rs4769124,rs17328701,rs4951249,rs9963453,rs7157060,rs11183938,rs9302260,rs62057209,rs2396537,rs9919600,rs2295600,rs6573754,rs2031564,rs9622657,rs7919647,rs2278987,rs72724545,rs174536,rs10175222,rs2673034,rs7179427,rs2715154,rs67580629,rs9387133,rs55647411,rs6940298,rs11603285,rs11158630,rs7586702,rs9382979,rs10199,rs4506844,rs67659260,rs4143959,rs6141876,rs72724552,rs72717353,rs8009338,rs9367845,rs7407105,rs6932984,rs10272283,rs41276768,rs221803,rs10134424,rs1497526,rs10133818,rs4658160,rs13270962,rs10988448,rs938363,rs2746170,rs72724540,rs80283571,rs7776429,rs1457421,rs8004488,rs201501,rs2742385,rs7227167,rs7773173,rs71317058,rs2301386,rs2715150,rs7217845,rs4238449,rs68145693,rs6938763,rs2270759,rs16884733,rs6498070,rs7223491,rs2795113,rs1539163,rs2673052,rs72715382,rs174589,rs8068353,rs17661975,rs7325243,rs174544,rs1384007,rs66886852,rs955413,rs9509278,rs36054578,rs2038398,rs2235093,rs5030897,rs6490600,rs2795119,rs2734782,rs2742427,rs74025223,rs76591819,rs870285,rs17182539,rs35033671,rs9368878,rs4711171,rs34567722,rs35791293,rs11633167,rs77455871,rs1044745,rs7144914,rs10495184,rs12898868,rs111659767,rs174600,rs201457,rs17718324,rs174572,rs78807503,rs1552133,rs35907927,rs2742452,rs8098255,rs74025234,rs11158653,rs10857636,rs72717351,rs4233205,rs2052713,rs16876818,rs6498069,rs8005668,rs2708599,rs8025504,rs13237114,rs72663933,rs2288528,rs75496049,rs17750015,rs4795813,rs62023343,rs3848020,rs10857645,rs16956623,rs117318673,rs1952774,rs2772353,rs2486413,rs2497488,rs12032801,rs11591745,rs12760034,rs72724539,rs8008412,rs12902006,rs201492,rs12916951,rs62057212,rs41301469,rs2742369,rs2251954,rs76895668,rs2294973,rs17230579,rs7496582,rs10752922,rs72724562,rs6000841,rs6678715,rs75827490,rs2071769,rs115109273,rs8088701,rs61838440,rs174579,rs9120,rs2520483,rs8070473,rs2262239,rs8028721,rs4775340,rs2865128,rs12571443,rs7986753,rs221786,rs55700157,rs4329292,rs4780938,rs56024390,rs62543867,rs174573,rs1321535,rs4837148,rs1969624,rs75821874,rs174597,rs11776090,rs118017200,rs3848618,rs9553568,rs4746803,rs2347548,rs73404174,rs1323739,rs17827523,rs11221520,rs7602910,rs7177242,rs7983020,rs769064,rs34998114,rs11645726,rs9425616,rs5024299,rs8098584,rs201454,rs13055343,rs757197,rs2371215,rs174584,rs2929510,rs11078884,rs8023788,rs16956634,rs6494973,rs1892172,rs2071574,rs80321545,rs2742418,rs9914685,rs34022343,rs2522832,rs4988606,rs1881088,rs75635281,rs11765159,rs11593835,rs2529095,rs16956273,rs78525504,rs2742454,rs2415126,rs10827201,rs7183810,rs2395709,rs117811919,rs7990216,rs201489,rs10894016,rs9368882,rs11816499,rs2914877,rs3798711,rs76956000,rs4443498,rs12804864,rs12050794,rs2249357,rs9913436,rs9380798,rs2715157,rs8066424,rs2257207,rs2673036,rs7896933,rs9509300,rs111271520,rs3848017,rs2103268,rs79202414,rs73394718,rs7995033,rs4594103,rs71481841,rs76652065,rs923828,rs77659857,rs7157879,rs115898398,rs701007,rs59472119,rs34782108,rs76037345,rs201514,rs9394309,rs221797,rs9877499,rs6921231,rs7221732,rs62022788,rs4727457,rs10797917,rs2251911,rs117880584,rs75551131,rs9394550,rs11649347,rs2742447,rs10498340,rs59663064,rs1875928,rs13313447,rs74012441,rs174545,rs4382293,rs6141871,rs79213684,rs67470433,rs2242277,rs2836326,rs2742441,rs73280987,rs3924002,rs10827169,rs56190003,rs79653955,rs78309176,rs4711146,rs8084621,rs237899,rs2278281,rs55994245,rs10988454,rs2673056,rs982705,rs2429025,rs1614699,rs8039808,rs7175792,rs4911293,rs12921505,rs8012776,rs12912233,rs17827614,rs2957725,rs10790990,rs13055987,rs35873780,rs2280516,rs76068614,rs13251954,rs73546006,rs9369089,rs12545137,rs11622412,rs259898,rs28587905,rs73539189,rs2285437,rs12272902,rs2673065,rs6505479,rs2865118,rs93923,rs2270758,rs2715148,rs17104096,rs1001539,rs174547,rs7175197,rs2053513,rs1941550,rs2482109,rs9425325,rs12158264,rs111438880,rs79370979,rs17104202,rs9349943,rs16884731,rs7157043,rs72800245,rs9932771,rs1609554,rs1009294,rs6573673,rs7140393,rs8178,rs7315054,rs10987619,rs6500913,rs7751598,rs72693774,rs9552252,rs77483612,rs6661392,rs7298217,rs12581059,rs1678638,rs174582,rs1483628,rs16940762,rs12528394,rs9491698,rs112106633,rs6573768,rs6920247,rs77569977,rs9370749,rs174538,rs13147975,rs10423713,rs5995482,rs76003924,rs1738203,rs1277751,rs8003327,rs73546005,rs72724564,rs73406014,rs10509305,rs17661951,rs4378490,rs2803939,rs9394531,rs2723342,rs3734398,rs12160480,rs12996,rs2742421,rs12949365,rs2180563,rs7156981,rs3087593,rs1125054,rs73546003,rs9506530,rs116071144,rs1678718,rs58824375,rs201478,rs1886703,rs6457839,rs9930516,rs174549,rs1225753,rs17104114,rs174591,rs7255625,rs2304052,rs6503900,rs113689425,rs3800372,rs10851847,rs78327386,rs2795107,rs17182546,rs9914701,rs10134088,rs61245870,rs1875929,rs2742431,rs41523644,rs10987605,rs9507495,rs79424573,rs221800,rs11221522,rs13028299,rs9534160,rs3794594,rs117530039,rs72643559,rs9509292,rs73386659,rs10840395,rs7588538,rs2957750,rs117599074,rs1609553,rs10094549,rs2147857,rs72717361,rs10275978,rs11072339,rs3763440,rs1052897,rs2865130,rs16962670,rs8028115,rs56103540,rs7154905,rs12459921,rs16953769,rs8013943,rs77723660,rs28441403,rs2448399,rs73114594,rs67889198,rs1871604,rs35603965,rs1969626,rs10421953,rs1052209,rs2252459,rs11240546,rs9509294,rs11634622,rs2673038,rs2522838,rs12494561,rs3740596,rs9509298,rs1128712,rs12899485,rs2165877,rs7497104,rs11816771,rs7854415,rs61645505,rs7158075,rs74022492,rs12932433,rs1457423,rs214090,rs174578,rs9509320,rs174575,rs862427,rs73406100,rs9367840,rs12587263,rs75014326,rs12601580,rs10793741,rs9303404,rs2742390,rs6579885,rs10857638,rs174585,rs9382987,rs9396523,rs2957742,rs9792653,rs72663937,rs1033526,rs7020510,rs3743224,rs1074330,rs2742419,rs982752,rs2742423,rs10198562,rs11009172,rs1678669,rs4837147,rs12459688,rs10143291,rs12617010,rs2297620,rs7306873,rs1936809,rs12459887,rs7999040,rs72724549,rs9368512,rs112839373,rs7309557,rs16956381,rs4640088,rs3732007,rs7906601,rs5030892,rs76489498,rs3737161,rs534043,rs12605455,rs9931219,rs66464172,rs4386804,rs12908882,rs221798,rs2865126,rs174598,rs2246974,rs2673067,rs9556946,rs1734879,rs7087051,rs2957724,rs1038914,rs79538247,rs2715159,rs115051783,rs16920700,rs4746802,rs3848619,rs67720367,rs862425,rs8050911,rs2347549,rs73277844,rs8020095,rs10138755,rs174537,rs3750265,rs4519388,rs72715376,rs2246225,rs9506529,rs61968415,rs75506313,rs2306576,rs174553,rs8071831,rs13303128,rs9551192,rs7142154,rs2497484,rs2929525,rs77629754,rs2489628,rs9382982,rs9382989,rs174560,rs4911292,rs4532436,rs7212995,rs6494992,rs6931736,rs9552250,rs6458082,rs8111589,rs9311378,rs5995487,rs2336244,rs237898,rs10865412,rs9461419,rs72717350,rs1057613,rs9913212,rs9349102,rs9396502,rs56726774,rs174593,rs13858,rs4141788,rs76382335,rs3784313,rs2715152,rs3794596,rs890871,rs1994317,rs3740831,rs11183943,rs113256482,rs4699383,rs10167109,rs113964643,rs7665289,rs2673025,rs17103973,rs2836331,rs8054227,rs10797916,rs2415120,rs7118624,rs72724566,rs2715156,rs6057715,rs221783,rs2281676,rs2865129,rs9899597,rs10129809,rs35574960,rs2247523,rs1678725,rs4380739,rs6573679,rs9582219,rs3798707,rs1277756,rs62057814,rs174561,rs9506531,rs1564374,rs2949574,rs4729600,rs9630390,rs2742392,rs2304050,rs1225717,rs6920155,rs1891216,rs1552134,rs6503905,rs117184097,rs870283,rs79515926,rs8027647,rs4432309,rs11158629,rs13204656,rs34436433,rs201497,rs77214217,rs174569,rs201491,rs174587,rs76725293,rs10134043,rs3866760,rs56666700,rs7025011,rs2306488,rs11805457,rs7159796,rs115048148,rs4326897,rs9295763,rs11072332,rs17766217,rs2683611,rs16940765,rs9506515,rs1536273,rs9295764,rs6459362,rs9944392,rs35112434,rs12587244,rs1877934,rs4072407,rs8022657,rs3761442,rs8082419,rs9461420,rs506597,rs2333465,rs28461877,rs12873775,rs2172138,rs9468255,rs3847993,rs1911806,rs12548608,rs2359536,rs11598280,rs10137557,rs97384,rs72717363,rs7197050,rs9930633,rs10134879,rs7213269,rs12046307,rs10857649,rs12898728,rs113847708,rs8262,rs7160183,rs10130193,rs112952320,rs10512015,rs2742386,rs8012784,rs9908279,rs17061204,rs11645724,rs10132093,rs174534,rs74565591,rs7146723,rs3784075,rs9550662,rs8036307,rs174555,rs62057210,rs1891281,rs1871600,rs4911290,rs4911297,rs2279283,rs6505359,rs8067697,rs72717335,rs9380795,rs221792,rs12460445,rs1457437,rs2742432,rs2914872,rs1018437,rs214070,rs2178100,rs28610294,rs1341667,rs16956241,rs78584250,rs2305786,rs102274,rs10139723,rs201500,rs2306490,rs8087370,rs73406098,rs1738199,rs174528,rs12914070,rs862422,rs12867345,rs79960455,rs4472827,rs2957740,rs17104223,rs73406091,rs10241303,rs12673102,rs3774666,rs9509279,rs1637257,rs79714313,rs2742442,rs1738184,rs11639282,rs1025350,rs8098328,rs2301278,rs35713471,rs9368513,rs12595464,rs7147360,rs174472,rs116249924,rs9509301,rs10775415,rs2929508,rs3088095,rs10148290,rs12047859,rs2429026,rs12592364,rs7151898,rs1000281,rs56326212,rs9491699,rs4516291,rs2295602,rs12420464,rs2017305,rs7144928,rs9895375,rs12593134,rs7493580,rs2054601,rs1157884,rs201458,rs114234122,rs4652898,rs201459,rs9914718,rs58397191,rs4904625,rs35802512,rs1360780,rs2288810,rs74022486,rs1122808,rs8007696,rs12450435,rs6505357,rs6955428,rs61029022,rs903067,rs35103516,rs13054174,rs12871898,rs4522279,rs79386303,rs7822661,rs9821974,rs4713903,rs71481854,rs2865120,rs10220616,rs34792425,rs2522835,rs201493,rs2625529,rs12045441,rs259900,rs7162299,rs2742417,rs61838863,rs10914738,rs5995481,rs10798959,rs1962431,rs12257841,rs74694485,rs41282003,rs174529,rs11101499,rs174581,rs10808302,rs56916069,rs3744383,rs6000840,rs10781125,rs56296871,rs1881089,rs2954793,rs115968634,rs259899,rs9890903,rs73284892,rs74025249,rs4796905,rs9941158,rs73546009,rs7991142,rs6932207,rs16962664,rs7242408,rs78475561,rs28672910,rs7218099,rs2520484,rs16962676,rs9315735,rs28521373,rs9552251,rs237900,rs56696536,rs78501776,rs11598854,rs9506518,rs2296561,rs214072,rs9526072,rs72786180,rs7327322,rs9509353,rs3752993,rs2795120,rs7215031,rs12459930,rs2673051,rs12586427,rs564449,rs2673028,rs8030707,rs2742373,rs2153902,rs114250646,rs7157126,rs115442093,rs9509303,rs11183937,rs6912833,rs62057213,rs2062893,rs1383605,rs9645860,rs73407908,rs11627827,rs12726165,rs4571559,rs174568,rs10133676,rs56152134,rs12244293,rs2236212,rs7141225,rs74229922,rs56061067,rs72724551,rs35260355,rs201468,rs13440406,rs17011319,rs11762318,rs7757460,rs8020652,rs6935522,rs9369086,rs1473732,rs9506532,rs99780,rs1497525,rs11072350,rs78536606,rs10988449,rs62057831,rs8065114,rs174556,rs73103610,rs7156467,rs9509350,rs68178754,rs9470080,rs35943294,rs7121528,rs12936007,rs61510566,rs16956444,rs8523,rs7743830,rs7326068,rs61570139,rs761348,rs34782217,rs9367847,rs17104095,rs17248421,rs2742393,rs74079169,rs9368881,rs3888073,rs2836329,rs12049163,rs1877932,rs12114470,rs2384362,rs10502403,rs8019603,rs10149615,rs66481234,rs1883096,rs6500914,rs1678717,rs2673033,rs76210299,rs4274735,rs73279028,rs1052210,rs6503904,rs9892425,rs13377607,rs6935638,rs1562435,rs3801985,rs12582124,rs13126513,rs9944086,rs61838861,rs9943992,rs11126483,rs34074963,rs9932788,rs74012433,rs2742426,rs62057815,rs9556945,rs28616636,rs6573674,rs9942541,rs78812335,rs8192362,rs174574,rs2957368,rs10513743,rs11665774,rs4911296,rs10823274,rs11639155,rs2489629,rs78834269,rs1552842,rs2865119,rs2800709,rs201456,rs6800556,rs11618165,rs10894015,rs17827716,rs9584824,rs1873212,rs7083973,rs2503326,rs9932704,rs9380526,rs7184187,rs10105362,rs8041771,rs10138505,rs73406008,rs870284,rs8040828,rs9581311,rs3793435,rs17555735,rs10947563,rs3786867,rs2164116,rs11009175,rs201477,rs12099663,rs2949568,rs108499,rs174548,rs8003769,rs9476591,rs7156119,rs2288529,rs201483,rs4766646,rs10900519,rs6000842,rs12952264,rs9506514,rs4252546,rs8017352,rs13260487,rs6673977,rs13191834,rs117744980,rs9885649,rs72643557,rs76959352,rs1734907,rs9366982,rs767280,rs4653183,rs10422172,rs7179942,rs5995478,rs2270757,rs12307652,rs2522833,rs34247954,rs8025939,rs174559,rs55679065,rs72828016,rs10893966,rs9425615,rs7856232,rs7793475,rs16956452,rs6057717,rs7004479,rs1483627,rs7228152,rs73394715,rs2742420,rs61624919,rs1941551,rs56241805,rs10147362,rs12865114,rs73279056,rs114548616,rs117058070,rs1008150,rs75192864,rs6573758,rs77154879,rs34634188,rs4590258,rs3897566,rs2957745,rs12916694,rs12541821,rs201461,rs9509286,rs11646031,rs9425617,rs9370748,rs174566,rs16875212,rs9553567,rs221796,rs113302861,rs4777480,rs7251642,rs4651156,rs2673058,rs4368610,rs4908671,rs60717166,rs9509311,rs11101505,rs12592044,rs3784081,rs3965903,rs62057208,rs114235605,rs4618640,rs1126757,rs2010250,rs114101595,rs6899842,rs117321804,rs117657934,rs7357731,rs56745064,rs74807176,rs2310311,rs12951802,rs77715729,rs7760197,rs174601,rs7132005,rs16956328,rs726359,rs201471,rs174535,rs6141362,rs1073605,rs11720008,rs115857335,rs6498068,rs3825444,rs8074450,rs13058731,rs11598341,rs115324621,rs6494997,rs9552248,rs12525011,rs2277324,rs60273772,rs117065500,rs174530,rs7206982,rs174583,rs117452493,rs12026379,rs2189970,rs1678640,rs1457420,rs2914876,rs4837144,rs492430,rs16893533,rs2399049,rs11691666,rs862431,rs10857637,rs938362,rs9380799,rs1738177,rs11156992,rs9930626,rs9894722,rs12903484,rs6998704,rs1738263,rs11101487,rs174546,rs72717364,rs11183939,rs1633787,rs62022789,rs28451105,rs35259877,rs2715158,rs76028500,rs2673035,rs1881090,rs12461170,rs12461202,rs8040216,rs7939116,rs9893593,rs3795419,rs174550,rs67211445,rs79714374</t>
  </si>
  <si>
    <t>ENSG00000226421.1,ENSG00000134001.8,ENSG00000168496.3,ENSG00000246228.2,ENSG00000160472.4,CATG00000107884.1,ENSG00000176435.6,CATG00000108567.1,ENSG00000198954.4,ENSG00000261460.1,ENSG00000137766.12,CATG00000024963.1,ENSG00000235962.4,ENSG00000267577.1,ENSG00000251574.2,CATG00000002481.1,CATG00000105607.1,CATG00000005705.1,ENSG00000260576.1,ENSG00000165732.8,ENSG00000006652.9,ENSG00000213614.5,ENSG00000138018.13,ENSG00000048052.17,CATG00000058214.1,CATG00000025798.1,ENSG00000140488.10,CATG00000016469.1,ENSG00000233387.1,ENSG00000133805.11,CATG00000023562.1,ENSG00000231672.2,ENSG00000156521.9,ENSG00000139505.10,CATG00000039832.1,ENSG00000130304.12,ENSG00000179058.5,ENSG00000078328.15,ENSG00000273025.1,CATG00000118434.1,ENSG00000158715.5,ENSG00000246090.2,ENSG00000079931.10,ENSG00000185008.13,CATG00000053028.1,CATG00000087527.1,ENSG00000186472.15,ENSG00000224713.3,CATG00000101748.1,ENSG00000237424.1,ENSG00000232679.1,ENSG00000229001.1,ENSG00000136014.7,ENSG00000154864.7,ENSG00000066933.11,ENSG00000011405.9,ENSG00000134824.9,ENSG00000140396.8,ENSG00000230333.2,ENSG00000129990.10,ENSG00000077063.6,ENSG00000134825.9,CATG00000011845.1,CATG00000095118.1,ENSG00000134516.11,ENSG00000228559.1,ENSG00000148335.10,ENSG00000205045.4,ENSG00000197892.8,ENSG00000100083.14,ENSG00000189167.7,CATG00000022980.1,CATG00000087533.1,ENSG00000105048.12,CATG00000107866.1,CATG00000078111.1,ENSG00000130427.2,CATG00000021417.1,ENSG00000255345.1,ENSG00000228408.1,ENSG00000091157.9,ENSG00000131023.8,ENSG00000265246.1,CATG00000058602.1,CATG00000101542.1,ENSG00000077080.5,ENSG00000165995.14,ENSG00000265125.1,ENSG00000198133.4,CATG00000087753.1,ENSG00000175318.7,CATG00000096855.1,CATG00000090143.1,ENSG00000100554.7,ENSG00000140025.11,ENSG00000235743.1,CATG00000093267.1,CATG00000103518.1,ENSG00000172458.4,ENSG00000157856.6,CATG00000056048.1,CATG00000058595.1,CATG00000095605.1,CATG00000023542.1,ENSG00000113140.6,ENSG00000237456.3,ENSG00000138813.5,ENSG00000268592.2,CATG00000093276.1,CATG00000109919.1,CATG00000058591.1,ENSG00000236838.2,ENSG00000146830.9,ENSG00000120265.12,CATG00000019372.1,ENSG00000128805.10,ENSG00000067225.13,CATG00000109917.1,ENSG00000254143.1,CATG00000037230.1,ENSG00000171773.2,ENSG00000236432.3,ENSG00000129991.8,ENSG00000069667.11,ENSG00000124721.13,CATG00000115498.1,ENSG00000267110.1,ENSG00000197977.3,ENSG00000166192.10,ENSG00000073910.15,ENSG00000211456.6,ENSG00000171735.14,ENSG00000106355.5,ENSG00000167994.7,ENSG00000100097.7,ENSG00000134489.6,ENSG00000203722.3,ENSG00000224318.1,CATG00000006707.1,CATG00000115534.1,ENSG00000100151.11,ENSG00000145331.9,ENSG00000137817.12,ENSG00000223786.1,ENSG00000233493.3,ENSG00000230314.2,ENSG00000123473.11,CATG00000021416.1,ENSG00000167646.9,ENSG00000227619.1,ENSG00000257906.1,ENSG00000121903.10,ENSG00000176907.3,ENSG00000166912.12,CATG00000118440.1,ENSG00000124920.9,ENSG00000100156.6,ENSG00000229097.1,ENSG00000234261.1,ENSG00000135454.9,CATG00000089908.1,ENSG00000167447.8,ENSG00000100092.16,ENSG00000197153.3,ENSG00000229656.2,ENSG00000106327.8,ENSG00000100106.15,ENSG00000138823.8,ENSG00000139874.5,CATG00000038791.1,CATG00000108571.1,ENSG00000153982.6,ENSG00000207601.1,ENSG00000163817.11,ENSG00000265710.1,CATG00000096853.1,ENSG00000229201.1,ENSG00000240771.2,CATG00000107822.1,CATG00000023548.1,CATG00000031130.1,ENSG00000032742.13,ENSG00000152767.11,CATG00000066906.1,ENSG00000236942.1,CATG00000093320.1,ENSG00000148331.7,ENSG00000155980.7,CATG00000031566.1,ENSG00000260729.1,CATG00000057669.1,ENSG00000146374.9,CATG00000005706.1,ENSG00000213853.5,ENSG00000233822.3,CATG00000042171.1,CATG00000089910.1,CATG00000058592.1,ENSG00000198839.5,ENSG00000227947.1,ENSG00000135506.11,CATG00000083718.1,ENSG00000175390.8,CATG00000115496.1,ENSG00000184669.6,ENSG00000128298.12,ENSG00000257150.1,CATG00000089639.1,ENSG00000257923.5,ENSG00000072415.4,CATG00000016466.1,ENSG00000258932.1,ENSG00000070081.11,ENSG00000143344.11,ENSG00000128512.15,CATG00000083355.1,ENSG00000096060.10,ENSG00000172731.9,ENSG00000225506.2,ENSG00000172336.4,ENSG00000136895.14,ENSG00000186564.5,CATG00000021414.1,ENSG00000155970.7,ENSG00000060339.9,ENSG00000139496.11,CATG00000083353.1,CATG00000056864.1,ENSG00000125753.9,ENSG00000249035.2,ENSG00000261632.1,ENSG00000135046.9,ENSG00000135502.12,ENSG00000226851.1,ENSG00000068489.8,ENSG00000128815.13,CATG00000118438.1,ENSG00000153157.8,ENSG00000107625.8,CATG00000059127.1,CATG00000086492.1,ENSG00000256013.1,ENSG00000230530.1,CATG00000093273.1,ENSG00000235020.2,CATG00000086495.1,CATG00000021829.1,CATG00000029959.1,ENSG00000172717.11,ENSG00000236591.1,CATG00000019364.1,ENSG00000170017.8,ENSG00000171723.11,ENSG00000139436.16,ENSG00000269113.3,ENSG00000095752.2,ENSG00000149485.12,ENSG00000166262.11,ENSG00000196553.9,ENSG00000164626.8,ENSG00000134909.14,CATG00000109916.1,CATG00000006708.1,CATG00000109922.1,CATG00000082704.1,ENSG00000179915.16,ENSG00000265415.1,ENSG00000100101.13,ENSG00000154678.12,CATG00000023547.1,CATG00000089895.1,ENSG00000121904.13,ENSG00000107643.11,ENSG00000258561.1,ENSG00000150093.14,ENSG00000180043.7,CATG00000082875.1,CATG00000111381.1,ENSG00000070366.9,ENSG00000156958.10,ENSG00000198690.5,CATG00000058593.1,ENSG00000219487.2,ENSG00000186153.12,ENSG00000100558.4,ENSG00000031544.10,ENSG00000104047.10,CATG00000036436.1,CATG00000057917.1,CATG00000021415.1,ENSG00000165730.10,CATG00000109920.1,ENSG00000079332.10,ENSG00000260509.2</t>
  </si>
  <si>
    <t>22047184,20360315,22064162,20713499,20800221,19736353,23290196,22584459,19148276,23319000,21316860,22041458</t>
  </si>
  <si>
    <t>Metabolite levels (HVA/5-HIAA ratio),Metabolite levels (HVA/MHPG ratio),Metabolite levels (HVA-5-HIAA Factor score),Depression and alcohol dependence,Brain derived neurotrophic factor levels, in serum,Cortisol secretion, in saliva,Response to antidepressants,Metabolite levels (MHPG),Metabolite levels (5-HIAA/ MHPG Ratio),Response to antidepressant treatment,Metabolite levels (HVA),Schizophrenia, bipolar disorder and depression (combined),Metabolite levels (5-HIAA),Polyunsaturated fatty acid levels, in plasma,Depression (quantitative trait)</t>
  </si>
  <si>
    <t>DOID:1612</t>
  </si>
  <si>
    <t>breast cancer</t>
  </si>
  <si>
    <t>A thoracic cancer that originates in the mammary gland.</t>
  </si>
  <si>
    <t>rs7603340,rs4953091,rs7359336,rs2372092,rs3745194,rs10217747,rs4071559,rs74906935,rs17756147,rs58925582,rs9375439,rs2580761,rs12577495,rs6429433,rs116411612,rs8029557,rs10441737,rs17331865,rs73818808,rs59706474,rs10740128,rs7950873,rs958305,rs9383935,rs7905321,rs9388486,rs62059839,rs353478,rs4243224,rs2276340,rs10899394,rs2474680,rs72797462,rs12710696,rs1904296,rs12151288,rs363832,rs34474840,rs952411,rs4244388,rs3101338,rs1362550,rs117965086,rs9321076,rs4283172,rs77356692,rs3745185,rs75831447,rs71424303,rs12591552,rs13003218,rs10771413,rs812246,rs7731829,rs698764,rs3822837,rs10846773,rs76553758,rs1485483,rs10899482,rs8110531,rs4911392,rs4849886,rs75693937,rs7167026,rs10793299,rs7634878,rs11667618,rs10899470,rs9818629,rs57566579,rs1109548,rs6821438,rs244318,rs10750772,rs12997252,rs5995875,rs2303100,rs9397432,rs10030388,rs80241635,rs6762477,rs12200641,rs1550201,rs59623026,rs11237489,rs609311,rs174377,rs35804055,rs7548093,rs11840451,rs1885013,rs16974508,rs7664687,rs35019923,rs4506131,rs2153157,rs2250377,rs33998546,rs9903371,rs56125713,rs10769938,rs1287601,rs11055880,rs17002034,rs45626736,rs10487577,rs7665774,rs10769939,rs6558138,rs7165396,rs16974532,rs10447112,rs6858218,rs4786428,rs10732691,rs3760982,rs2195116,rs1482064,rs74320590,rs73065951,rs2277194,rs724553,rs77182452,rs853961,rs2820311,rs8103523,rs11790967,rs11715126,rs11815969,rs11855195,rs28492932,rs2962842,rs28567076,rs62314941,rs56314955,rs17617028,rs246173,rs7988494,rs79692348,rs8037574,rs10497378,rs2955613,rs17794125,rs1762509,rs28613890,rs615778,rs9308782,rs12278476,rs11987974,rs1190613,rs1274640,rs3870339,rs34479,rs10452032,rs7711645,rs1981319,rs11853943,rs7947350,rs941793,rs2303695,rs13004273,rs17539875,rs13183209,rs1751382,rs4757138,rs2529927,rs2284389,rs9576291,rs3756761,rs34040639,rs10856909,rs76110409,rs2678204,rs2869479,rs7252303,rs62190394,rs10761722,rs7733299,rs74762363,rs190166648,rs2384687,rs3851226,rs3795421,rs114142124,rs17034017,rs3810816,rs6496570,rs2588828,rs13017394,rs141883945,rs1538956,rs174381,rs10459592,rs17460049,rs1401421,rs6550351,rs3106134,rs7333281,rs2668778,rs3176174,rs1489329,rs2351955,rs6681905,rs6841121,rs1146182,rs28653564,rs10980926,rs2275960,rs34914085,rs74972358,rs77585392,rs299173,rs13155698,rs56026429,rs111737354,rs6535473,rs72927567,rs437585,rs2288547,rs9388568,rs6564940,rs12021815,rs17426961,rs559817,rs13391837,rs1067345,rs11071035,rs755251,rs10421287,rs56258468,rs10164323,rs28441247,rs10025635,rs1426575,rs1776178,rs7217491,rs1560118,rs10162089,rs4693375,rs8103647,rs34785154,rs2644111,rs28757202,rs9806163,rs77141188,rs1154865,rs35209753,rs7129556,rs11927231,rs12505694,rs2381290,rs236167,rs1647284,rs10795592,rs6594018,rs1641520,rs3935645,rs73887845,rs1013673,rs17803620,rs10995543,rs1011970,rs79755478,rs12936860,rs11099600,rs73055736,rs35947214,rs2934221,rs1057738,rs12925429,rs76058858,rs3892696,rs12043501,rs724260,rs2175197,rs10184273,rs4252685,rs1424167,rs7083823,rs4256980,rs1068714,rs10416654,rs4693381,rs11126932,rs17258608,rs2567570,rs12099559,rs4412123,rs899496,rs2526701,rs79724354,rs17800079,rs10821992,rs146952826,rs2277339,rs7185686,rs12710308,rs4414011,rs113032531,rs954504,rs16886525,rs2668760,rs71334692,rs1023938,rs4945261,rs74773564,rs10874870,rs116954430,rs10835638,rs10819760,rs564598,rs41313908,rs757647,rs9867582,rs481519,rs4848603,rs4730798,rs4836563,rs2326387,rs12505955,rs2511178,rs11258514,rs858518,rs7630784,rs2959103,rs73239833,rs2271202,rs3095601,rs7247493,rs8044546,rs4835777,rs4252686,rs11791288,rs10858017,rs74438503,rs7541589,rs17090012,rs11621682,rs12362601,rs6509592,rs3761648,rs4808075,rs75762935,rs11689645,rs12566340,rs686453,rs17171818,rs244415,rs60822591,rs9375499,rs10956412,rs3745167,rs6484479,rs57552134,rs10905454,rs7648024,rs12901992,rs113297076,rs728989,rs2028480,rs56359264,rs2129595,rs11709066,rs8067668,rs4595905,rs4665972,rs35437840,rs78316862,rs56103707,rs1274656,rs3775971,rs12596328,rs6493334,rs992493,rs2660739,rs7438414,rs7998592,rs6512181,rs7139533,rs2583505,rs35228972,rs11200293,rs1586840,rs76870391,rs11720705,rs11252331,rs3812726,rs74767555,rs6056043,rs17674389,rs1871483,rs7028101,rs12885612,rs6553849,rs12915285,rs11002819,rs7164211,rs1134591,rs117876865,rs78311430,rs4730799,rs8395,rs7171359,rs2678210,rs6531673,rs9886844,rs74847648,rs2307449,rs4463269,rs2414097,rs10412726,rs9397069,rs7941617,rs1899,rs4732989,rs28522293,rs1563828,rs56142524,rs8113388,rs241932,rs1345418,rs34330182,rs9388489,rs866027,rs7665103,rs4565712,rs55954117,rs2661315,rs1025563,rs12968552,rs1250005,rs34789936,rs12949538,rs10846771,rs10420693,rs34978733,rs7332663,rs35454880,rs7548892,rs17316068,rs115938657,rs4953321,rs11097411,rs12982058,rs2856268,rs6088454,rs6907281,rs12244199,rs11640016,rs2158394,rs7245873,rs4702690,rs11635269,rs4803543,rs76801042,rs10018741,rs35210690,rs1641536,rs9931137,rs6802947,rs11334,rs10843066,rs2016394,rs62050862,rs6798749,rs2640711,rs923880,rs236114,rs2647249,rs28701470,rs24356,rs12760034,rs11714052,rs1217388,rs67469837,rs7167930,rs117888281,rs10424198,rs4786431,rs12907167,rs13435702,rs545608,rs9314380,rs2042746,rs645287,rs2238303,rs7716571,rs10008044,rs34054358,rs2291002,rs1085489,rs10417576,rs2452874,rs2370946,rs7637711,rs2972438,rs9397440,rs13388294,rs61980636,rs9916547,rs11672786,rs76458297,rs1364063,rs8099434,rs6575189,rs10733787,rs698765,rs56139069,rs9805044,rs4707907,rs12573212,rs9848239,rs55730206,rs2278256,rs12240306,rs6001910,rs1940040,rs9551965,rs28561462,rs10034692,rs9654153,rs3762974,rs11126918,rs75655581,rs2229882,rs62375396,rs6559493,rs7106095,rs3104793,rs73709460,rs2134649,rs62331150,rs28615487,rs1190614,rs10402671,rs10927040,rs6699600,rs10259,rs4929923,rs12475426,rs618558,rs10182220,rs11746980,rs11200261,rs10900601,rs9891704,rs4148471,rs2289106,rs4808616,rs4330336,rs1067333,rs2279285,rs59908967,rs8027901,rs435620,rs672739,rs74371000,rs4340079,rs12899409,rs9938623,rs10889640,rs2488472,rs3738985,rs17090022,rs72838088,rs285564,rs114527712,rs12907671,rs7305508,rs251848,rs16859066,rs59623848,rs3791839,rs10256675,rs11817689,rs2172935,rs7118949,rs819147,rs2107425,rs4951389,rs6961244,rs12608883,rs10403173,rs1975937,rs4794551,rs918669,rs11722476,rs4322801,rs2853318,rs4559207,rs12039454,rs2466792,rs142134831,rs10793300,rs7209926,rs2317324,rs34480,rs11880316,rs2087170,rs1490087,rs6907898,rs12934432,rs4911409,rs2286060,rs3752122,rs76976120,rs59000092,rs547798,rs11083432,rs55855444,rs41435244,rs12592697,rs2078616,rs11788648,rs7710978,rs10078116,rs11570135,rs17376488,rs9371232,rs73475356,rs7495635,rs2292256,rs28391200,rs13345139,rs62402849,rs10490992,rs7639617,rs3759275,rs495588,rs2380095,rs1421403,rs1859347,rs7355887,rs7108020,rs1540140,rs11200240,rs7248801,rs1274661,rs4281461,rs11673604,rs6721345,rs7773484,rs1437134,rs7897326,rs10027616,rs56169754,rs4245737,rs9308781,rs455400,rs353479,rs1531549,rs2174186,rs6568682,rs10409331,rs16886448,rs2571014,rs17804034,rs2927746,rs4808804,rs118024840,rs35230775,rs17361098,rs2623064,rs4664107,rs3015959,rs10896051,rs11070644,rs17783304,rs9435441,rs1190605,rs10843070,rs7259941,rs11216437,rs13060453,rs3773218,rs2518879,rs11710255,rs2184968,rs2413906,rs73509996,rs10421887,rs1291,rs73976229,rs10402530,rs2811544,rs4340962,rs57481445,rs1776135,rs13218061,rs78469607,rs28586586,rs4665978,rs819138,rs2632412,rs35977534,rs890834,rs13128664,rs17754780,rs12330193,rs12639933,rs579771,rs115398865,rs1154209,rs2588809,rs2511171,rs75859313,rs12138846,rs28417789,rs115927256,rs62022561,rs1641537,rs3732009,rs10403581,rs62314942,rs7191292,rs7728887,rs62092651,rs7116611,rs4951083,rs628866,rs8123521,rs7494274,rs2967951,rs4984425,rs1078341,rs9308777,rs7037419,rs780100,rs4870036,rs7027939,rs11150296,rs2171381,rs11859963,rs4757139,rs6486253,rs6756038,rs1295780,rs8029993,rs6660577,rs4693376,rs246176,rs3760983,rs967116,rs10745769,rs7592697,rs10205219,rs34709844,rs316616,rs7816345,rs12891525,rs1061259,rs2807982,rs2580759,rs1313566,rs472617,rs74870447,rs35307127,rs12257214,rs17375557,rs3784130,rs2331706,rs1315984,rs79684403,rs4866783,rs113874151,rs118131114,rs73887843,rs1063613,rs1980850,rs1540148,rs865570,rs516664,rs1751381,rs10497379,rs12922301,rs8336,rs17002026,rs10761723,rs2166061,rs6679481,rs10822150,rs75028264,rs2635162,rs758748,rs1990828,rs74788216,rs1555945,rs13079374,rs2256187,rs2072266,rs6881002,rs11603727,rs60397819,rs8073158,rs6923552,rs819177,rs9576290,rs12274674,rs4835786,rs77097930,rs213981,rs60918224,rs4774517,rs737387,rs3849491,rs11857156,rs596063,rs4591994,rs4953090,rs11216436,rs669195,rs10479145,rs58515751,rs72635800,rs7575245,rs12327712,rs3099460,rs12215189,rs11001257,rs7647813,rs16886113,rs1635515,rs314265,rs2488471,rs885114,rs114552710,rs80090067,rs12716925,rs12151287,rs75554399,rs10512865,rs1540434,rs58934568,rs34396894,rs2292361,rs12528131,rs10740129,rs2882557,rs8170,rs1268974,rs2052808,rs866901,rs4449094,rs735943,rs6485664,rs1055857,rs1274638,rs75882503,rs2717217,rs7147581,rs12207399,rs148966337,rs17847825,rs11866077,rs10497096,rs6556761,rs144347297,rs60092981,rs72943021,rs3736830,rs17817901,rs11086064,rs6762644,rs1489330,rs56076827,rs4849887,rs4904254,rs1776133,rs10423835,rs1838232,rs11237244,rs17376727,rs34554065,rs7075205,rs8034835,rs1056865,rs10980940,rs1141313,rs6750849,rs10407568,rs13095826,rs819156,rs12246728,rs599298,rs2340810,rs1260341,rs7251689,rs6772452,rs1067409,rs55878647,rs34360232,rs141270350,rs12609594,rs482749,rs4244387,rs714290,rs646157,rs6479899,rs6442130,rs7074494,rs2053457,rs2972446,rs7649428,rs8082471,rs28757201,rs12895715,rs58943232,rs7571543,rs1642811,rs2310900,rs74950732,rs7082470,rs1067326,rs112547435,rs7573263,rs11237450,rs851970,rs7253396,rs2719207,rs2589664,rs17750740,rs1124991,rs4144985,rs2583506,rs2666771,rs1958111,rs1033686,rs1023939,rs73887844,rs3885907,rs10987639,rs3826729,rs59215788,rs899495,rs10995540,rs2934222,rs55817939,rs4693625,rs4945262,rs7029342,rs9871443,rs10403430,rs1635502,rs13100576,rs1641516,rs7176364,rs809673,rs1317843,rs74483567,rs1635509,rs2330619,rs149307,rs7776286,rs10987655,rs12356848,rs739797,rs7845421,rs7575205,rs12998296,rs2909102,rs73957268,rs3751843,rs8110073,rs6551196,rs78583939,rs2454949,rs56300817,rs67155512,rs55676236,rs8017474,rs6028641,rs4149056,rs17235629,rs4560751,rs9903150,rs12098137,rs2955612,rs11665778,rs8051512,rs2424989,rs2045624,rs114411836,rs12261371,rs2726461,rs7184644,rs78758778,rs3819210,rs11863406,rs911263,rs757648,rs4252718,rs13179208,rs13472,rs78172543,rs10456872,rs819162,rs114384464,rs72837070,rs60298844,rs1816006,rs72659110,rs72659112,rs2632401,rs1049817,rs12149833,rs4835780,rs487930,rs78307781,rs74640850,rs10856908,rs1348184,rs10159609,rs6451772,rs6700017,rs80243152,rs2450140,rs4757140,rs9388487,rs10835655,rs2439700,rs7193107,rs12953864,rs2588827,rs3767342,rs2342881,rs11649091,rs1431891,rs1316118,rs718080,rs2934219,rs13142167,rs3851227,rs2060861,rs79354983,rs10858018,rs1274648,rs11854632,rs2066087,rs12514669,rs4584941,rs1406295,rs17703883,rs12259144,rs12032080,rs7744559,rs1879422,rs75141376,rs4803524,rs1055248,rs12317268,rs1820488,rs4509797,rs6564771,rs5028603,rs11917335,rs2720203,rs10761732,rs35026266,rs7756884,rs1641521,rs2247510,rs76614474,rs698763,rs1876451,rs4368295,rs994793,rs8006176,rs10791827,rs2567773,rs2357322,rs6882657,rs73099276,rs4802051,rs6903878,rs6439115,rs10840100,rs7921873,rs57720755,rs2279237,rs2955610,rs786654,rs609574,rs72843959,rs11163903,rs1541592,rs28869008,rs10498238,rs74447642,rs16860342,rs13315711,rs7517340,rs2624819,rs7496308,rs6681863,rs941032,rs7061,rs67451924,rs9862943,rs7734755,rs6446196,rs4245706,rs3104798,rs79331723,rs74372523,rs2853328,rs13135934,rs648399,rs4911408,rs73602147,rs12191726,rs6704684,rs2289186,rs11878586,rs5762766,rs78618613,rs896625,rs2711898,rs67855514,rs11611670,rs62375391,rs2624822,rs59305384,rs75784928,rs77101446,rs13313995,rs11878269,rs9866934,rs1205352,rs7610114,rs17002050,rs12866444,rs6446205,rs4134379,rs9676419,rs2616630,rs4475582,rs6857743,rs2339863,rs11200269,rs13022659,rs4806661,rs11097414,rs12931859,rs6606666,rs9991047,rs12273824,rs4693004,rs8113584,rs1031707,rs78637028,rs4945269,rs56093151,rs6811071,rs62016025,rs76854598,rs3798850,rs271628,rs2026792,rs4786430,rs1250559,rs4848142,rs2946005,rs6496571,rs4746149,rs2075284,rs75801709,rs78051065,rs2494114,rs73055746,rs1293956,rs4951402,rs12988738,rs117573122,rs6558139,rs1022979,rs8111664,rs12199656,rs75942495,rs12427133,rs16897180,rs3849531,rs6743819,rs73008907,rs11200257,rs4693377,rs6841172,rs11731424,rs73201462,rs7104745,rs11946500,rs725453,rs4968190,rs34831225,rs16831034,rs11791717,rs73043498,rs10402988,rs9375501,rs9438982,rs901103,rs117213971,rs672203,rs765009,rs1384027,rs7118260,rs1744949,rs727479,rs8107422,rs1777237,rs2461794,rs58629780,rs9861912,rs7977555,rs7666569,rs17090013,rs73036931,rs7600914,rs4808076,rs77686332,rs885012,rs832534,rs71423314,rs515064,rs843371,rs12460292,rs680034,rs3861457,rs8040654,rs2720464,rs35149841,rs7565973,rs10477791,rs8023530,rs11240751,rs704795,rs4895807,rs7619956,rs8109345,rs2238297,rs2284909,rs4072859,rs80082041,rs11880383,rs67160003,rs11674590,rs55804742,rs17169479,rs201075316,rs12136624,rs17006826,rs28712264,rs7108119,rs16961084,rs10420891,rs719338,rs1785550,rs4668355,rs2466128,rs17838698,rs527129,rs78260677,rs55777628,rs2962317,rs6774354,rs11584485,rs79720667,rs13284601,rs78597273,rs12413415,rs16886420,rs8063728,rs1104945,rs10803855,rs6774180,rs78892100,rs3827895,rs17352803,rs4665963,rs943288,rs1287600,rs11079143,rs55875712,rs73167030,rs418462,rs13381713,rs10409003,rs2664894,rs2588820,rs9961383,rs2251375,rs901615,rs17550567,rs7612065,rs2511180,rs7681628,rs13313520,rs1028842,rs1991370,rs6867950,rs10793765,rs252890,rs2045623,rs10433970,rs2972437,rs62048856,rs79662672,rs2483677,rs74387312,rs6731836,rs7957058,rs4929947,rs34837775,rs73167039,rs10761776,rs3087650,rs72945598,rs56165099,rs2250954,rs2557799,rs6556760,rs4324076,rs72739630,rs7920768,rs2940521,rs540233,rs1067328,rs4292260,rs3764333,rs115268649,rs727305,rs1142523,rs4148470,rs16936863,rs10049490,rs6718068,rs3769632,rs28770842,rs6575792,rs12900487,rs12448489,rs702680,rs55967455,rs7954769,rs2832267,rs1006441,rs8107664,rs8108434,rs35995707,rs8111316,rs7192724,rs12278112,rs60704260,rs9869007,rs62022620,rs3770433,rs12197149,rs4514789,rs2007981,rs4897207,rs3739092,rs6850461,rs7173595,rs2623070,rs3822625,rs1504969,rs7132908,rs1534842,rs7442796,rs331498,rs72739609,rs3759274,rs12592240,rs345837,rs4980060,rs2351003,rs12422552,rs2588806,rs2684853,rs8112706,rs4775762,rs6028642,rs2134648,rs146288604,rs6738755,rs10423120,rs13115704,rs34160433,rs2132363,rs7580600,rs12642536,rs2044259,rs4707906,rs2676131,rs4907194,rs8108477,rs4950837,rs2811545,rs2526699,rs77082285,rs1389771,rs11719250,rs7031701,rs75807875,rs35337526,rs78312844,rs1067334,rs3806872,rs35333951,rs9371562,rs7481514,rs8886,rs715325,rs2016476,rs3738984,rs34482977,rs418467,rs17136471,rs72831295,rs10843067,rs4626447,rs2279284,rs10819291,rs6840913,rs75905550,rs33636,rs1935,rs2466791,rs10780033,rs285563,rs1489328,rs1472254,rs4245736,rs62257194,rs724311,rs528645,rs1262430,rs2450138,rs61855876,rs754416,rs1532401,rs4953087,rs75313335,rs462606,rs79422823,rs118172794,rs1738388,rs7171330,rs10164319,rs4664574,rs3795419,rs1553005,rs12192837,rs10405397,rs72861750,rs12150038,rs1274637,rs6547521,rs958451,rs10899483,rs2567588,rs4775936,rs9398804,rs45585331,rs9782883,rs2278238,rs9878257,rs611076,rs6551199,rs7315899,rs10409483,rs35594082,rs6542552,rs11097408,rs8115287,rs6001912,rs2567581,rs12198788,rs1553113,rs8113016,rs1217407,rs2450291,rs7720490,rs479566,rs7649458,rs2294352,rs2449959,rs2238300,rs1274649,rs10843144,rs214159,rs34179694,rs55645258,rs1067347,rs8182498,rs118061270,rs698775,rs11741772,rs34004615,rs597800,rs3757322,rs353493,rs10411161,rs7250750,rs12005177,rs11960484,rs80354920,rs73957267,rs7838313,rs12053381,rs112974280,rs4953092,rs10206829,rs4929928,rs4492844,rs11671807,rs79360006,rs2290855,rs12448089,rs76098421,rs11695549,rs12565896,rs3915010,rs659396,rs8028,rs4707909,rs56108616,rs4841365,rs117036567,rs11209943,rs7722341,rs114675092,rs61494113,rs12993164,rs1945613,rs4803276,rs11042029,rs10759,rs7647609,rs12245151,rs1004904,rs819155,rs4143530,rs74833166,rs12546747,rs1478580,rs7673417,rs628668,rs174374,rs2720458,rs4888189,rs4849880,rs75885777,rs76482628,rs8109053,rs3739153,rs1055250,rs7113874,rs35073769,rs35515212,rs10995541,rs12564170,rs8112726,rs79220446,rs10793309,rs7577237,rs4521268,rs12883049,rs9524828,rs4868878,rs9850134,rs2169508,rs55662398,rs1466008,rs12253527,rs739929,rs9676358,rs7628207,rs1119229,rs73167034,rs1936398,rs8016795,rs2095812,rs4321129,rs115267098,rs10181989,rs12879829,rs1925678,rs114376725,rs6538735,rs79672939,rs570387,rs17817877,rs4802135,rs820427,rs6712322,rs16943011,rs2411984,rs6787264,rs62262517,rs1777238,rs3809198,rs2167671,rs11070646,rs58965570,rs1800136,rs252888,rs73036988,rs481236,rs72837019,rs7119933,rs12174347,rs489500,rs4252694,rs1642804,rs61828178,rs12049228,rs9371535,rs2037454,rs757649,rs17221259,rs2632405,rs34509705,rs10987664,rs1443810,rs2045258,rs2215928,rs9903249,rs2045746,rs7915779,rs12201633,rs13124479,rs78738842,rs9867580,rs74368915,rs61753379,rs4889442,rs12416349,rs62022584,rs11200267,rs9846932,rs6057961,rs929337,rs2962844,rs213980,rs588217,rs6801714,rs10761741,rs78163998,rs9375503,rs75643317,rs12445489,rs12914007,rs11541712,rs80047832,rs35941557,rs6556759,rs480972,rs1998056,rs75359759,rs12704986,rs61634114,rs201642313,rs7194699,rs2303369,rs73043472,rs7072776,rs7910927,rs74754631,rs2424988,rs17081551,rs74728399,rs1126971,rs10419742,rs7147580,rs6894833,rs12697769,rs59846039,rs61730297,rs34034116,rs7315496,rs8058755,rs597347,rs6414613,rs1864116,rs10846772,rs12452603,rs2220693,rs9299199,rs2125855,rs2130470,rs4837158,rs671403,rs113028143,rs17835311,rs17310753,rs11917197,rs10987671,rs117297821,rs1475120,rs6478778,rs16830726,rs2588823,rs11848377,rs2588813,rs3101336,rs7175531,rs4976412,rs695046,rs12940106,rs41274961,rs976072,rs78234344,rs11129264,rs73192978,rs10027097,rs2038979,rs2676151,rs2787501,rs4693089,rs698766,rs4667673,rs4976889,rs12565589,rs13061018,rs8097485,rs7011516,rs3837926,rs7907815,rs9917509,rs11071033,rs2116685,rs10420224,rs11601866,rs819144,rs7256534,rs4775273,rs899494,rs314262,rs3213930,rs1055408,rs2511189,rs3204853,rs11208576,rs62107503,rs2243905,rs7602534,rs11667661,rs12285765,rs1275528,rs56686382,rs72860013,rs1260333,rs17229107,rs7751865,rs10760488,rs2635164,rs34963425,rs56051217,rs2571236,rs6499244,rs2525510,rs832529,rs4955421,rs11887784,rs79716442,rs892039,rs612611,rs9867373,rs969679,rs2290754,rs59256081,rs60872452,rs6558136,rs1122227,rs2053481,rs77044078,rs1274645,rs62048813,rs2293572,rs30152,rs687715,rs2640709,rs9647274,rs12147688,rs10769932,rs17002027,rs8055904,rs11813357,rs12207557,rs2079178,rs3824524,rs35050470,rs11668344,rs370771,rs8036173,rs73169057,rs8110865,rs490706,rs966523,rs9842044,rs1230640,rs9855015,rs1172821,rs60464856,rs55684215,rs10182937,rs2169137,rs11994612,rs9805041,rs9818746,rs2304769,rs3768736,rs4334136,rs440627,rs7102705,rs2014047,rs72817533,rs622623,rs34738294,rs6896417,rs2004947,rs4071558,rs6028647,rs3745187,rs2296427,rs2028479,rs1554534,rs494620,rs2371226,rs74865790,rs930947,rs4855882,rs1372078,rs10832321,rs2298181,rs6585764,rs72861736,rs615029,rs34457873,rs4486511,rs1290939,rs6053811,rs35282568,rs28940872,rs71647933,rs1016578,rs860222,rs2644109,rs2303500,rs16974519,rs73887853,rs11216435,rs7247017,rs2999065,rs77458785,rs4775768,rs9551963,rs1230685,rs11794226,rs2456899,rs72725151,rs12044534,rs7108536,rs4808621,rs6663679,rs16885538,rs9973239,rs58965035,rs832577,rs79788276,rs10899451,rs1067330,rs2850290,rs34945601,rs2424987,rs60523415,rs246185,rs7199123,rs3112434,rs6509591,rs2807342,rs10405457,rs35637422,rs236171,rs193536,rs3104766,rs3756586,rs8102890,rs1859345,rs7999175,rs30153,rs7429661,rs1472255,rs56941544,rs4558832,rs74701179,rs965807,rs7164684,rs75034479,rs819142,rs199537217,rs13177711,rs7711697,rs9647275,rs12363824,rs7250138,rs7192380,rs4849879,rs77865813,rs67000409,rs9869433,rs11858812,rs4976136,rs12566957,rs3745186,rs4269172,rs1619016,rs4246511,rs2310910,rs2165008,rs73117478,rs1860284,rs3761936,rs75647161,rs2303370,rs1042078,rs56114146,rs7255924,rs11878580,rs7332836,rs77829865,rs73016427,rs7532236,rs1283310,rs1085444,rs10409809,rs113033774,rs57965761,rs2541010,rs4911407,rs13246439,rs12101348,rs28687599,rs79022302,rs4699050,rs2304463,rs73043442,rs72725138,rs12591172,rs4233205,rs11694688,rs2306802,rs10016806,rs10793766,rs2640708,rs113416007,rs6821248,rs56890001,rs7775493,rs17171820,rs727304,rs6420120,rs17356907,rs111377502,rs80035526,rs10483208,rs12883220,rs6705951,rs959300,rs3101746,rs7983336,rs12637322,rs7909960,rs11553951,rs10840102,rs10913469,rs2867319,rs1314913,rs34139611,rs10185037,rs7461885,rs10957982,rs116080881,rs11544193,rs1121946,rs7251653,rs17090028,rs8107969,rs28848240,rs236127,rs4664083,rs2767365,rs78557674,rs72797470,rs3773216,rs116458241,rs12631457,rs7575067,rs16958861,rs12637272,rs329119,rs17005956,rs6056041,rs3770428,rs9877680,rs6059723,rs12258234,rs76430099,rs6601483,rs2089128,rs1274658,rs10740107,rs1415671,rs2075281,rs7950166,rs10771412,rs12981981,rs62020348,rs2282653,rs11879436,rs12461110,rs8006543,rs2865345,rs10761739,rs28630674,rs11163911,rs545016,rs8110408,rs4668354,rs60208666,rs2230460,rs75891664,rs9388501,rs714181,rs80322451,rs6509585,rs17510381,rs72817536,rs3903072,rs3858429,rs9311394,rs9824421,rs515710,rs17510789,rs13318287,rs11085241,rs75238922,rs6594016,rs7499149,rs10131490,rs3816882,rs8108583,rs11642015,rs11200268,rs78928283,rs13108023,rs11693806,rs4806660,rs780107,rs1032966,rs8553,rs11716941,rs7593186,rs67009934,rs11647110,rs10791027,rs170732,rs536226,rs7178360,rs1230678,rs4345635,rs11132733,rs1274650,rs12511433,rs75982768,rs2541242,rs78275003,rs7696175,rs17817847,rs112226642,rs2238296,rs4627017,rs4953088,rs2278185,rs2735970,rs7666601,rs34747207,rs10900592,rs11108643,rs78686102,rs61364280,rs11201939,rs75859521,rs7739076,rs17192586,rs1217395,rs4920782,rs10425939,rs930313,rs7178152,rs700518,rs9939792,rs6493488,rs7100372,rs3761650,rs715326,rs118097503,rs7439339,rs2253998,rs6722537,rs9383922,rs2630516,rs1061388,rs509325,rs28718304,rs72947625,rs651166,rs11108164,rs76573813,rs12900825,rs9401951,rs9383920,rs6056038,rs11709573,rs2208397,rs76797606,rs12711946,rs12907078,rs2238301,rs7856923,rs151068918,rs1155708,rs17298032,rs35678649,rs1466010,rs11073104,rs12155815,rs60294437,rs67462252,rs1433082,rs6716850,rs2290854,rs34882439,rs7619833,rs117993834,rs993697,rs6120519,rs10927067,rs137852769,rs4802024,rs3862644,rs4803,rs17730888,rs11879180,rs17323927,rs12443928,rs74779991,rs9398839,rs6785306,rs2995544,rs4148465,rs1079098,rs7308077,rs743605,rs1384028,rs73014418,rs72635798,rs1217200,rs1478581,rs1085447,rs2370925,rs2488458,rs698767,rs1260330,rs2687723,rs4665969,rs9439081,rs61016247,rs72941378,rs33328,rs6679717,rs871690,rs10406920,rs2130166,rs73043490,rs73192977,rs145602190,rs11693479,rs10426697,rs7635601,rs4951399,rs2349485,rs12651949,rs3782965,rs8109835,rs4953086,rs12894094,rs75276261,rs6794181,rs115650191,rs7439279,rs17056274,rs183993,rs1536455,rs117203957,rs4951075,rs10444227,rs57802735,rs8110546,rs11659000,rs7246243,rs1344612,rs12195578,rs10822179,rs2393969,rs2358994,rs60021783,rs9974587,rs3770442,rs7039994,rs12255832,rs10027950,rs1583246,rs4868881,rs7308609,rs12902728,rs1838337,rs6551198,rs499870,rs3734805,rs12941275,rs10508364,rs6495785,rs11096962,rs604702,rs4775760,rs36092927,rs2279287,rs25458,rs17332163,rs1007251,rs6451774,rs687037,rs9398838,rs314280,rs9897307,rs150639454,rs1443811,rs2567567,rs35801709,rs10117847,rs557424,rs2292255,rs8103660,rs62320444,rs2526704,rs200327644,rs11055882,rs6737629,rs4911405,rs61851905,rs4888190,rs16939357,rs35515350,rs11129263,rs2616628,rs12634780,rs12158872,rs4379723,rs1067346,rs864702,rs12209435,rs2616631,rs2698529,rs11130183,rs6789306,rs2289581,rs11548323,rs1945614,rs1776147,rs353494,rs12124113,rs4929948,rs4147063,rs61739740,rs8032308,rs118071464,rs12264036,rs55757090,rs7251571,rs2615539,rs147309219,rs10042998,rs1864729,rs4707908,rs1009984,rs9398803,rs112551133,rs72947668,rs8081736,rs819159,rs13154781,rs35698510,rs12612871,rs74369366,rs75773027,rs4693629,rs11665924,rs35275715,rs4857834,rs11645213,rs4252717,rs12130686,rs67940364,rs28567741,rs4895822,rs2450137,rs6711363,rs10405636,rs7920159,rs9841951,rs7653929,rs2132092,rs900145,rs12920732,rs9940315,rs1958116,rs34172752,rs6596810,rs6059733,rs9847167,rs11635906,rs17839825,rs61947373,rs843372,rs12125533,rs55780735,rs9815052,rs12133735,rs78655856,rs17310526,rs10793301,rs1950897,rs3825266,rs12207339,rs4897182,rs3205718,rs558514,rs10049286,rs413130,rs819133,rs12676327,rs7184016,rs3764281,rs534697,rs2330572,rs1400875,rs819143,rs4317923,rs13330810,rs2195117,rs2336244,rs11539412,rs957599,rs1816371,rs17283147,rs1641535,rs4693378,rs4129678,rs1433081,rs3862645,rs4849881,rs112511042,rs2511188,rs483317,rs7187994,rs72725149,rs1641515,rs7910662,rs675864,rs11667971,rs10282327,rs8029120,rs9871569,rs780112,rs8050719,rs7672834,rs3135724,rs246174,rs7652028,rs2028890,rs115557182,rs7117691,rs71415229,rs2868779,rs35464791,rs1771351,rs4148464,rs1042180,rs1925679,rs55840537,rs2526697,rs1109368,rs2807980,rs13316620,rs2293571,rs7571527,rs12248004,rs1546186,rs4627115,rs7184008,rs10819293,rs3827530,rs35129566,rs2118764,rs80191776,rs17281496,rs3102742,rs1465576,rs11879798,rs2373115,rs7186685,rs2303502,rs12695960,rs10769931,rs11879319,rs2116684,rs61069704,rs157879,rs2567582,rs6532476,rs56363426,rs10874432,rs2292796,rs45606645,rs79743141,rs58601830,rs9371534,rs4899244,rs8100241,rs72739625,rs163048,rs11816415,rs7874036,rs2511168,rs17751426,rs76125171,rs4762319,rs6965424,rs6689844,rs10761721,rs16942896,rs7641830,rs6512182,rs16853958,rs1138739,rs4973775,rs1517810,rs61682526,rs2053480,rs78818503,rs12205046,rs669292,rs116264287,rs740074,rs6768039,rs2381289,rs17726078,rs10819757,rs12041075,rs11882562,rs10188926,rs67552174,rs7252101,rs3101337,rs74484116,rs2399888,rs9644915,rs72913742,rs11252329,rs12657315,rs4870034,rs12191195,rs16960901,rs1579045,rs12903127,rs9971352,rs869202,rs6556758,rs13420196,rs2216236,rs2588814,rs12240740,rs819158,rs2628316,rs608721,rs2677526,rs10415548,rs6594019,rs3774734,rs7439353,rs3779196,rs2820295,rs12240893,rs6815504,rs9524836,rs35863684,rs79027229,rs67412075,rs792455,rs77104852,rs2807304,rs865809,rs62020353,rs4756042,rs78572434,rs55988809,rs6841136,rs7075901,rs34152576,rs4951078,rs16885583,rs2241688,rs3845686,rs1045327,rs2588808,rs4469414,rs1466007,rs10281148,rs59246603,rs2306803,rs12213967,rs7167513,rs2245752,rs4470509,rs633800,rs3112609,rs7720556,rs142149919,rs6875933,rs4077537,rs9920768,rs2450126,rs67397200,rs12575252,rs77077786,rs10462081,rs10761729,rs8110284,rs3752121,rs33321,rs79160707,rs57994655,rs10509186,rs12980812,rs2807971,rs10851468,rs9524835,rs35402060,rs1978592,rs285566,rs13005388,rs1635501,rs7125366,rs2719815,rs145479679,rs10412510,rs832580,rs10914738,rs7896677,rs12594618,rs1864113,rs10798959,rs2372091,rs80116508,rs1991316,rs11200254,rs67409962,rs1866406,rs9535306,rs6950023,rs4984511,rs2647256,rs10490993,rs12663827,rs78490219,rs16830744,rs6564938,rs11621276,rs16859050,rs7246461,rs35626905,rs6575888,rs1996663,rs3760984,rs3773217,rs2719209,rs1027839,rs3128341,rs7435106,rs17202296,rs28670973,rs17355265,rs66532914,rs1003082,rs1067331,rs74510204,rs7068144,rs691141,rs6053812,rs612500,rs7239323,rs11669059,rs3774225,rs9383589,rs2512522,rs10468513,rs7092139,rs12592059,rs2200494,rs77371588,rs62492805,rs72725141,rs117222964,rs17021463,rs3734804,rs11728175,rs4745729,rs1534100,rs1879244,rs2628304,rs8112782,rs16974527,rs12562031,rs3745191,rs1065778,rs13083813,rs1871395,rs17460473,rs9833690,rs2450139,rs2298182,rs4072805,rs4808622,rs1067332,rs13894,rs6732703,rs7941510,rs59698523,rs72635796,rs285565,rs205777,rs10896052,rs780106,rs10793767,rs9823731,rs1274659,rs34696521,rs6793528,rs34010330,rs3745163,rs2555470,rs1371597,rs9868090,rs8021298,rs3751759,rs6085922,rs9359496,rs17075264,rs79939457,rs1190610,rs79977405,rs10832326,rs2018246,rs62255656,rs7873730,rs10226876,rs636865,rs4953089,rs819141,rs10742773,rs2247233,rs55990219,rs16835523,rs4664104,rs17236573,rs138092829,rs8100646,rs12207616,rs3784307,rs3750836,rs12246704,rs2899471,rs7777991,rs6909263,rs9652450,rs17458846,rs77110134,rs7746577,rs10761778,rs7250266,rs251844,rs1975384,rs3889461,rs7915680,rs11240761,rs7762054,rs6087561,rs1018464,rs2632410,rs780102,rs80217378,rs78956406,rs1013868,rs9755490,rs2014279,rs10402727,rs79565352,rs28897479,rs6558137,rs993698,rs12933163,rs11628293,rs3798857,rs1156287,rs13026976,rs10817184,rs60387553,rs17715694,rs12159970,rs57517028,rs2583501,rs10515878,rs2860433,rs9839331,rs6796790,rs7146574,rs6538736,rs7164277,rs8026,rs149101394,rs7074735,rs12715437,rs6544753,rs1049562,rs13081020,rs12881240,rs2276910,rs78000506,rs66753001,rs10451019,rs7121963,rs9401950,rs2668764,rs10843065,rs9506352,rs11780156,rs11668840,rs9894004,rs3775089,rs4951404,rs6929137,rs114832290,rs9637783,rs6433276,rs624797,rs79627842,rs13388159,rs74841109,rs2247578,rs6493489,rs2256051,rs3798852,rs35313040,rs4727855,rs4841368,rs2579861,rs45465998,rs7163841,rs60140661,rs11237477,rs3743590,rs10128153,rs1560119,rs12480555,rs6419886,rs114679400,rs61853635,rs7576964,rs79521537,rs4808614,rs7163655,rs6791881,rs1821934,rs58418105,rs16955980,rs117866665,rs1298340,rs58120918,rs28422943,rs3027009,rs7618042,rs1275538,rs72817542,rs4756054,rs12975707,rs34532258,rs1550973,rs7849019,rs12198556,rs11023382,rs12659379,rs1864115,rs2089127,rs221617,rs8046664,rs12133158,rs6512180,rs34228187,rs2582918,rs12513749,rs12487340,rs6932603,rs6601482,rs11250025,rs1467673,rs6473015,rs13085724,rs1316014,rs1992291,rs2909098,rs2932515,rs1485995,rs7862187,rs7373778,rs2352984,rs971693,rs10415471,rs9809980,rs6734542,rs7600358,rs57171871,rs6087557,rs9491624,rs2278775,rs583298,rs648324,rs17557872,rs10457237,rs2047210,rs1274651,rs596537,rs7334994,rs13379564,rs10197579,rs77743701,rs8036314,rs62020347,rs17090011,rs2159080,rs1438820,rs9346454,rs4835778,rs16862842,rs2899417,rs12432006,rs627494,rs6088433,rs2384691,rs62038777,rs2711899,rs76618723,rs6714125,rs12716927,rs3809197,rs12653150,rs10515754,rs6749375,rs8100716,rs6772578,rs8106096,rs4774583,rs16860328,rs55674424,rs35450230,rs6592738,rs1730865,rs7257932,rs2151145,rs11250027,rs74773190,rs11727030,rs4534770,rs35142762,rs13070989,rs10899469,rs1046089,rs2620361,rs9482757,rs55768314,rs819157,rs11634866,rs12741351,rs11584095,rs1642764,rs2720194,rs8025528,rs57824095,rs10420922,rs17778790,rs3739095,rs12213673,rs6556762,rs73008903,rs7627864,rs6788895,rs501630,rs11727498,rs73047866,rs11917237,rs35864840,rs2065912,rs11200292,rs6715332,rs34396188,rs11957950,rs62116990,rs62059833,rs72837056,rs8109328,rs57469281,rs881361,rs16960997,rs8100767,rs930395,rs7587926,rs9686160,rs1613071,rs117712684,rs7141087,rs2624826,rs33319,rs4584599,rs2013628,rs16909788,rs1067319,rs10414472,rs10419397,rs16942918,rs1776131,rs35163846,rs9391254,rs72886381,rs4855885,rs76690004,rs66986939,rs55913702,rs11814703,rs7632756,rs10761773,rs1558901,rs6119447,rs8046994,rs17355013,rs2042747,rs907,rs13083158,rs116631782,rs1361262,rs11639888,rs10771418,rs4951407,rs9920665,rs75622243,rs1647276,rs73043474,rs34749881,rs11669509,rs9971294,rs1849312,rs758130,rs10989074,rs8111875,rs1275537,rs11836367,rs285569,rs3112611,rs10733788,rs7646785,rs251843,rs6502047,rs7817733,rs12652026,rs11263431,rs189581402,rs2424991,rs79348581,rs3733631,rs11671517,rs780117,rs8100840,rs7689284,rs2832270,rs1991781,rs1067323,rs7322160,rs16952770,rs13064784,rs2295853,rs10485124,rs1275522,rs3199998,rs7149262,rs1293953,rs12104352,rs7162771,rs2909093,rs6594015,rs4339479,rs67674204,rs3095605,rs9646785,rs11200260,rs9354987,rs2037455,rs6921758,rs952594,rs10462082,rs1678400,rs1295782,rs1275530,rs2269951,rs10404031,rs1051545,rs10227745,rs16961062,rs12701530,rs12307128,rs34215103,rs112248506,rs9438979,rs9866309,rs72943018,rs7180766,rs1776180,rs759945,rs4355857,rs11158748,rs7322825,rs12710188,rs16885587,rs17090021,rs9687226,rs10900596,rs17606672,rs6813655,rs57359526,rs4466712,rs73869044,rs2865350,rs13095432,rs2767378,rs66554061,rs16830728,rs11097417,rs78525391,rs7396909,rs3104797,rs1544940,rs77915681,rs4808611,rs1274652,rs704791,rs7251929,rs9586,rs60375563,rs316606,rs7185949,rs2268089,rs11571833,rs12190135,rs2303697,rs2589668,rs1978503,rs7517921,rs1188529,rs10741661,rs1981623,rs72861756,rs11129261,rs4072653,rs11237490,rs1635512,rs1205355,rs11211610,rs4106226,rs900146,rs3014976,rs2927742,rs73043458,rs7773816,rs9321073,rs7098181,rs10410588,rs12938118,rs7218719,rs403667,rs59216435,rs73012590,rs1190609,rs77473999,rs1019814,rs7711136,rs4237661,rs62108337,rs3816922,rs7694491,rs1067337,rs3752123,rs4236302,rs12499309,rs3928,rs12192147,rs117492183,rs6659180,rs1384025,rs11624484,rs17392096,rs12721458,rs3733134,rs2972430,rs10860070,rs7078456,rs3734168,rs9309115,rs4969479,rs3889480,rs12461113,rs34403909,rs4802147,rs12723299,rs16952808,rs183686,rs819134,rs7623200,rs76668340,rs60566983,rs2272417,rs1085443,rs63211660,rs78533368,rs35473069,rs1085486,rs56355754,rs73242160,rs7753063,rs62020351,rs7739254,rs11917266,rs72722756,rs59953491,rs1217412,rs881337,rs11998710,rs201942775,rs2972458,rs2955102,rs4906172,rs10761771,rs345834,rs7404</t>
  </si>
  <si>
    <t>ENSG00000180543.3,CATG00000029718.1,ENSG00000154783.6,CATG00000052401.1,ENSG00000264772.2,ENSG00000173068.13,CATG00000095565.1,ENSG00000108175.12,CATG00000058070.1,ENSG00000198892.6,ENSG00000187772.6,ENSG00000173540.8,ENSG00000235840.1,ENSG00000198056.9,ENSG00000187446.7,ENSG00000121743.3,CATG00000077608.1,ENSG00000138311.11,ENSG00000259359.1,CATG00000103306.1,CATG00000089914.1,ENSG00000251323.2,ENSG00000110693.11,CATG00000032035.1,ENSG00000163322.9,ENSG00000112697.11,CATG00000032956.1,ENSG00000207422.1,ENSG00000134202.6,CATG00000066661.1,ENSG00000148572.10,ENSG00000100033.12,CATG00000079879.1,ENSG00000231503.3,CATG00000026320.1,ENSG00000181222.10,ENSG00000238043.1,ENSG00000239739.1,ENSG00000162426.10,ENSG00000142798.12,CATG00000012956.1,ENSG00000213608.5,ENSG00000205189.7,ENSG00000161956.8,ENSG00000236990.1,ENSG00000247809.3,ENSG00000133794.13,ENSG00000135472.4,ENSG00000130595.12,ENSG00000153827.9,ENSG00000177103.9,CATG00000073317.1,ENSG00000215474.2,ENSG00000087884.10,ENSG00000230698.1,CATG00000094961.1,ENSG00000153832.7,ENSG00000163431.11,CATG00000051798.1,CATG00000064037.1,CATG00000058679.1,ENSG00000161960.10,CATG00000030080.1,ENSG00000013016.10,ENSG00000254154.4,ENSG00000259705.1,ENSG00000215262.3,ENSG00000187957.7,ENSG00000227502.2,ENSG00000226786.2,ENSG00000180066.5,ENSG00000143248.8,ENSG00000106080.6,CATG00000059543.1,ENSG00000267761.2,CATG00000027321.1,ENSG00000164330.12,ENSG00000160963.9,ENSG00000138078.11,ENSG00000173214.5,ENSG00000121594.7,CATG00000066984.1,CATG00000018088.1,ENSG00000160469.12,ENSG00000242477.1,ENSG00000136856.13,ENSG00000118518.11,CATG00000030603.1,ENSG00000262136.1,ENSG00000261602.1,ENSG00000245317.2,ENSG00000077063.6,CATG00000008291.1,ENSG00000262117.1,ENSG00000235267.1,ENSG00000164270.13,ENSG00000091831.17,ENSG00000228436.2,ENSG00000254829.1,ENSG00000198625.8,ENSG00000163795.9,CATG00000014142.1,CATG00000003018.1,CATG00000001102.1,ENSG00000253719.2,ENSG00000233223.2,ENSG00000129244.4,ENSG00000164062.8,ENSG00000065320.4,ENSG00000235016.1,ENSG00000226864.1,ENSG00000003756.12,CATG00000104335.1,ENSG00000196460.8,ENSG00000257360.1,ENSG00000235984.1,ENSG00000164077.9,ENSG00000233147.1,ENSG00000214146.2,ENSG00000268095.1,ENSG00000136040.4,ENSG00000196588.10,CATG00000004927.1,CATG00000060114.1,CATG00000000226.1,ENSG00000247556.2,CATG00000086577.1,CATG00000060894.1,CATG00000049811.1,CATG00000047979.1,ENSG00000177398.14,CATG00000003009.1,ENSG00000142875.15,ENSG00000142655.8,ENSG00000229140.4,ENSG00000140521.7,ENSG00000245534.2,ENSG00000133710.11,ENSG00000131018.18,ENSG00000181019.8,CATG00000026718.1,ENSG00000103342.8,ENSG00000251586.1,CATG00000074958.1,CATG00000029301.1,CATG00000058672.1,ENSG00000178301.3,CATG00000069743.1,ENSG00000183092.11,ENSG00000140525.13,ENSG00000150995.13,ENSG00000141504.7,ENSG00000168769.8,ENSG00000115226.5,CATG00000066038.1,ENSG00000105393.11,ENSG00000103194.11,ENSG00000243503.2,CATG00000042205.1,ENSG00000172638.8,CATG00000098384.1,ENSG00000249231.3,ENSG00000043143.16,ENSG00000205356.5,CATG00000107019.1,ENSG00000132965.5,CATG00000079873.1,CATG00000069500.1,CATG00000061689.1,ENSG00000223109.1,ENSG00000256084.1,ENSG00000239608.1,CATG00000049812.1,CATG00000039206.1,ENSG00000213918.6,CATG00000016678.1,ENSG00000198373.8,ENSG00000142973.8,CATG00000044376.1,ENSG00000174282.7,ENSG00000155130.5,ENSG00000124608.4,CATG00000047374.1,CATG00000008872.1,CATG00000044413.1,ENSG00000105656.8,ENSG00000257520.1,ENSG00000138430.11,CATG00000004535.1,CATG00000075119.1,ENSG00000248714.2,CATG00000040519.1,ENSG00000259094.1,ENSG00000253926.1,ENSG00000069667.11,CATG00000118317.1,ENSG00000134242.11,CATG00000053050.1,ENSG00000182621.12,CATG00000089244.1,ENSG00000180458.2,ENSG00000115204.10,ENSG00000197943.5,ENSG00000230102.3,CATG00000102095.1,CATG00000023949.1,ENSG00000171804.5,CATG00000005507.1,ENSG00000132563.11,ENSG00000167994.7,CATG00000109827.1,ENSG00000170099.5,ENSG00000168517.6,ENSG00000249184.1,CATG00000064580.1,ENSG00000089195.10,ENSG00000233321.1,ENSG00000167216.12,CATG00000106383.1,CATG00000080403.1,ENSG00000153815.12,ENSG00000084754.6,ENSG00000188827.6,ENSG00000246541.2,ENSG00000163104.13,ENSG00000084734.4,ENSG00000198586.9,ENSG00000171109.14,ENSG00000163491.12,ENSG00000154080.8,ENSG00000185909.10,ENSG00000169251.8,ENSG00000172046.14,CATG00000069628.1,ENSG00000172757.8,ENSG00000233891.3,ENSG00000231046.1,ENSG00000105701.11,ENSG00000164039.10,CATG00000053051.1,ENSG00000213453.3,CATG00000057773.1,ENSG00000134369.11,CATG00000019232.1,ENSG00000118369.8,ENSG00000269728.1,ENSG00000213131.3,ENSG00000165966.10,ENSG00000141298.13,ENSG00000115194.6,ENSG00000261730.1,CATG00000011415.1,CATG00000062222.1,ENSG00000125872.7,ENSG00000137869.9,ENSG00000152910.14,ENSG00000122574.6,ENSG00000172732.7,ENSG00000231336.1,CATG00000085320.1,ENSG00000231721.2,CATG00000005002.1,CATG00000098381.1,CATG00000104069.1,ENSG00000182185.14,CATG00000115729.1,CATG00000008097.1,CATG00000059537.1,ENSG00000264569.1,ENSG00000087206.12,CATG00000107094.1,CATG00000053235.1,ENSG00000169255.9,ENSG00000115207.9,CATG00000003017.1,CATG00000089548.1,ENSG00000128159.7,ENSG00000033327.8,ENSG00000235816.2,ENSG00000099331.9,ENSG00000081026.14,CATG00000075768.1,ENSG00000203760.4,ENSG00000253661.1,ENSG00000169855.15,ENSG00000129214.10,CATG00000041486.1,CATG00000058685.1,ENSG00000025423.7,CATG00000073283.1,ENSG00000175868.9,ENSG00000251138.2,ENSG00000083622.8,CATG00000030049.1,CATG00000039197.1,ENSG00000117152.9,CATG00000089888.1,ENSG00000130311.6,ENSG00000105655.14,ENSG00000203985.6,ENSG00000267640.1,ENSG00000263539.1,ENSG00000160049.7,ENSG00000119509.8,ENSG00000183765.16,CATG00000100667.1,CATG00000017294.1,CATG00000090511.1,ENSG00000174680.5,ENSG00000140718.14,ENSG00000204398.5,ENSG00000120910.10,ENSG00000249942.1,CATG00000019993.1,CATG00000045085.1,CATG00000044393.1,CATG00000073164.1,ENSG00000115234.6,CATG00000100676.1,ENSG00000251249.1,ENSG00000251191.3,CATG00000100659.1,ENSG00000174885.8,ENSG00000265996.1,ENSG00000185630.14,ENSG00000138085.12,ENSG00000019169.9,ENSG00000259802.1,ENSG00000257150.1,ENSG00000138678.6,CATG00000022736.1,CATG00000118316.1,ENSG00000143919.10,ENSG00000120733.9,ENSG00000183628.8,ENSG00000006453.9,ENSG00000132394.6,ENSG00000116954.7,ENSG00000104147.4,ENSG00000257386.1,ENSG00000055813.5,ENSG00000169696.11,CATG00000019915.1,CATG00000016682.1,ENSG00000182771.13,ENSG00000173531.11,ENSG00000161551.8,ENSG00000172927.3,ENSG00000273319.1,CATG00000075926.1,ENSG00000105851.6,ENSG00000139618.10,CATG00000069505.1,CATG00000038842.1,ENSG00000163312.6,ENSG00000127220.5,ENSG00000112038.13,CATG00000049832.1,CATG00000073282.1,CATG00000026314.1,CATG00000052219.1,ENSG00000081019.9,ENSG00000158195.6,CATG00000096540.1,ENSG00000217325.2,ENSG00000081923.6,CATG00000045070.1,CATG00000056669.1,ENSG00000153157.8,ENSG00000145194.13,ENSG00000138100.9,ENSG00000136193.12,ENSG00000119900.7,ENSG00000145491.7,ENSG00000198890.6,ENSG00000251169.2,CATG00000089605.1,ENSG00000174721.9,CATG00000059538.1,ENSG00000258908.1,CATG00000064388.1,ENSG00000020181.13,CATG00000049791.1,ENSG00000224424.7,ENSG00000236980.5,ENSG00000226972.2,ENSG00000136250.7,ENSG00000128915.7,ENSG00000204351.7,ENSG00000104783.7,ENSG00000198093.6,ENSG00000197958.8,ENSG00000169683.3,ENSG00000112996.5,ENSG00000214185.3,ENSG00000149571.6,CATG00000013714.1,ENSG00000203809.5,ENSG00000130307.7,ENSG00000144130.7,ENSG00000272817.1,ENSG00000186834.2,CATG00000082826.1,ENSG00000102908.16,ENSG00000233262.1,CATG00000026654.1,CATG00000059542.1,CATG00000098445.1,ENSG00000266163.1,ENSG00000238133.2,ENSG00000136527.13,CATG00000060892.1,CATG00000023206.1,CATG00000068962.1,ENSG00000250564.1,CATG00000022947.1,ENSG00000162804.9,ENSG00000115216.9,ENSG00000169876.9,ENSG00000267422.1,ENSG00000112773.11,ENSG00000164078.8,ENSG00000269095.1,ENSG00000115241.9,ENSG00000267327.1,ENSG00000225670.3,ENSG00000101004.10,CATG00000001057.1,ENSG00000170382.7,CATG00000037610.1,CATG00000100858.1,ENSG00000259240.1,ENSG00000169750.4,ENSG00000126838.5,ENSG00000171988.13,ENSG00000159871.10,ENSG00000127616.13,ENSG00000115844.6,ENSG00000272356.1,ENSG00000114166.7,CATG00000037116.1,CATG00000085804.1,CATG00000067193.1,ENSG00000244265.1,CATG00000104065.1,ENSG00000149262.12,ENSG00000244255.1,ENSG00000236204.1,ENSG00000125977.6,ENSG00000166436.11,ENSG00000134049.3,ENSG00000224505.2,ENSG00000121904.13,CATG00000118287.1,ENSG00000115008.5,ENSG00000198182.8,CATG00000069232.1,ENSG00000130300.4,ENSG00000099330.4,CATG00000115333.1,ENSG00000129467.9,ENSG00000230831.1,ENSG00000163106.6,ENSG00000131808.6,ENSG00000141198.9,CATG00000021439.1,ENSG00000136770.6,CATG00000058401.1,ENSG00000272566.1,ENSG00000250544.1,ENSG00000101323.4,ENSG00000172260.9,ENSG00000251141.1,ENSG00000133056.9,ENSG00000139597.12,ENSG00000259673.1,ENSG00000254532.1,ENSG00000236391.3,ENSG00000145495.10,ENSG00000107669.13,ENSG00000115806.8,CATG00000010065.1,ENSG00000080166.11,ENSG00000118322.8,ENSG00000169738.3,ENSG00000180479.9,ENSG00000267470.1,ENSG00000197506.6,ENSG00000166147.9,ENSG00000155875.9,ENSG00000227014.1,CATG00000097733.1,ENSG00000217404.2,ENSG00000268729.1,CATG00000117824.1,CATG00000002198.1,ENSG00000101276.10,ENSG00000158315.6,ENSG00000009413.11,ENSG00000234719.4,ENSG00000188487.7,CATG00000058689.1,ENSG00000240809.1,ENSG00000232295.3,ENSG00000137804.8,ENSG00000260372.2,CATG00000048747.1,CATG00000081373.1,ENSG00000251538.1,ENSG00000231672.2,CATG00000035404.1,CATG00000117568.1,ENSG00000110680.8,ENSG00000068745.10,CATG00000075121.1,ENSG00000118473.17,ENSG00000164061.4,CATG00000117194.1,ENSG00000253563.2,ENSG00000221883.2,ENSG00000268635.1,ENSG00000048462.6,ENSG00000114867.15,ENSG00000127586.12,ENSG00000137815.10,ENSG00000189144.9,ENSG00000263809.1,CATG00000061718.1,CATG00000040517.1,ENSG00000164076.12,ENSG00000175792.7,ENSG00000162706.8,ENSG00000253380.1,CATG00000032465.1,CATG00000064575.1,CATG00000022942.1,CATG00000038483.1,ENSG00000267319.1,ENSG00000173588.10,ENSG00000157833.8,ENSG00000247345.2,ENSG00000133067.13,ENSG00000136891.9,ENSG00000178467.13,CATG00000042207.1,CATG00000064571.1,ENSG00000076108.7,ENSG00000261441.1,ENSG00000239665.4,ENSG00000213088.5,ENSG00000171132.9,ENSG00000250344.1,CATG00000079793.1,ENSG00000102753.5,ENSG00000160113.5,CATG00000023077.1,ENSG00000163794.6,ENSG00000170802.11,ENSG00000151490.9,ENSG00000121864.5,ENSG00000231889.3,ENSG00000163513.13,ENSG00000162624.10,CATG00000007912.1,ENSG00000258623.1,ENSG00000179873.10,CATG00000021434.1,ENSG00000130299.12,ENSG00000183763.4,CATG00000005909.1,CATG00000026651.1,CATG00000106534.1,CATG00000089657.1,ENSG00000173402.7,ENSG00000125885.9,ENSG00000173638.14,ENSG00000243273.1,ENSG00000163050.12,ENSG00000134538.2,ENSG00000250600.1,ENSG00000181513.10,ENSG00000148356.9,ENSG00000107672.10,CATG00000064579.1,CATG00000042289.1,CATG00000086576.1,ENSG00000171189.12,CATG00000045084.1,ENSG00000178252.13,CATG00000066011.1,ENSG00000114841.13,ENSG00000147481.9,CATG00000041477.1,ENSG00000103222.14,CATG00000044351.1,CATG00000089917.1,CATG00000102414.1,ENSG00000230071.2,CATG00000053061.1,ENSG00000228265.1,CATG00000045773.1,CATG00000048045.1,CATG00000004877.1,ENSG00000104064.12,ENSG00000182389.14,CATG00000038834.1,CATG00000020194.1,ENSG00000177479.15,ENSG00000248905.4,ENSG00000173376.9,ENSG00000138074.10,ENSG00000165424.6,CATG00000117584.1,CATG00000118331.1,ENSG00000165630.9,ENSG00000116793.11,ENSG00000158352.11,ENSG00000198700.5,CATG00000098544.1,CATG00000010060.1,CATG00000025177.1,CATG00000066816.1,CATG00000066030.1,ENSG00000188596.5,ENSG00000010017.9,ENSG00000205562.1,ENSG00000178537.5,ENSG00000169836.4,CATG00000022941.1,CATG00000081293.1,ENSG00000075643.5,ENSG00000120262.8,ENSG00000180061.5,ENSG00000163568.9,ENSG00000180509.7,ENSG00000136830.7,ENSG00000178430.4,ENSG00000064309.10,ENSG00000114450.5,CATG00000073165.1,CATG00000100079.1,ENSG00000091656.11,ENSG00000164362.14,ENSG00000225793.2,ENSG00000234945.3,ENSG00000118655.4,CATG00000003016.1,ENSG00000113761.7,ENSG00000137806.4,CATG00000041485.1,ENSG00000188227.8,CATG00000074170.1,ENSG00000130600.11,ENSG00000146083.7,ENSG00000209582.1,ENSG00000095015.5,CATG00000008096.1,CATG00000045483.1,ENSG00000134461.11,ENSG00000164068.11,CATG00000103500.1,ENSG00000145536.11,ENSG00000241369.1,ENSG00000197619.9,ENSG00000263307.1,ENSG00000197712.7,ENSG00000166446.10,ENSG00000238917.1,ENSG00000265500.1,ENSG00000243649.4,ENSG00000105088.4,ENSG00000262454.1,ENSG00000134262.8,ENSG00000120784.11,CATG00000055838.1,CATG00000118323.1,CATG00000038779.1,CATG00000067939.1,CATG00000079874.1,ENSG00000265749.1,ENSG00000258661.1,ENSG00000236651.1,CATG00000099463.1,ENSG00000173421.12,CATG00000102412.1,CATG00000117590.1,ENSG00000103599.15,CATG00000046964.1,ENSG00000272767.1,ENSG00000112394.12,ENSG00000137845.10,ENSG00000230131.1,ENSG00000167220.7,ENSG00000225889.3,ENSG00000130592.9,ENSG00000074276.6,ENSG00000160883.6,CATG00000102098.1,ENSG00000253649.1,CATG00000078830.1,ENSG00000129226.9,ENSG00000231128.1,CATG00000078836.1,ENSG00000231871.1,ENSG00000147465.7,CATG00000085799.1,ENSG00000174125.3,ENSG00000169718.13,ENSG00000225246.1,ENSG00000106829.14,ENSG00000138778.7,CATG00000004250.1,ENSG00000141101.8,ENSG00000058262.5,ENSG00000198521.7,CATG00000056131.1,ENSG00000143171.8,CATG00000078837.1,ENSG00000050730.11,ENSG00000136352.13,ENSG00000272335.1,ENSG00000249859.3,ENSG00000105738.6,ENSG00000119522.11,ENSG00000172530.15,ENSG00000109684.10,ENSG00000113282.9,ENSG00000214114.4,CATG00000021432.1,ENSG00000230177.1,ENSG00000121903.10,ENSG00000259077.1,CATG00000117550.1,ENSG00000120709.6,ENSG00000240498.2,ENSG00000238717.1,ENSG00000172037.9,CATG00000021435.1,ENSG00000115211.11,ENSG00000116761.7,ENSG00000131233.8,CATG00000011590.1,ENSG00000229656.2,ENSG00000155545.15,CATG00000081294.1,ENSG00000235565.1,CATG00000031710.1,ENSG00000166260.6,ENSG00000004534.10,ENSG00000164588.4,ENSG00000155849.11,ENSG00000241956.5,CATG00000100669.1,ENSG00000165476.8,CATG00000060893.1,ENSG00000241103.1,ENSG00000198218.6,ENSG00000163793.8,CATG00000004332.1,CATG00000117134.1,ENSG00000198805.7,ENSG00000164713.5,CATG00000014417.1,ENSG00000186998.11,CATG00000058683.1,ENSG00000233086.3,ENSG00000184682.5,ENSG00000138002.10,CATG00000002808.1,ENSG00000196152.6,CATG00000020744.1,ENSG00000270799.1,ENSG00000227560.1,CATG00000104067.1,CATG00000107093.1,ENSG00000100209.5,ENSG00000176095.7,CATG00000024716.1,ENSG00000101444.8,CATG00000117079.1,ENSG00000167984.12,ENSG00000153234.9,ENSG00000225028.1,CATG00000115361.1,ENSG00000197102.6,ENSG00000156273.11,ENSG00000115145.5,CATG00000085807.1,CATG00000115658.1,ENSG00000070526.10,CATG00000102191.1,ENSG00000160117.10,CATG00000041976.1,CATG00000032950.1,ENSG00000149260.10,CATG00000044349.1,ENSG00000198807.8,ENSG00000196381.6,ENSG00000188761.7,ENSG00000171817.12,ENSG00000197140.10,ENSG00000172543.3,CATG00000050657.1,ENSG00000204385.6,CATG00000046963.1,ENSG00000256683.2,CATG00000091926.1,ENSG00000248079.2,ENSG00000182179.6,ENSG00000151474.15,CATG00000118288.1,CATG00000050664.1,CATG00000042628.1,CATG00000117558.1,ENSG00000151364.11,CATG00000002197.1,ENSG00000048649.9,CATG00000006256.1,ENSG00000269307.1,ENSG00000249917.2,ENSG00000185614.4,ENSG00000144061.8,ENSG00000234072.1,CATG00000008292.1,CATG00000100664.1,CATG00000091573.1,ENSG00000172053.10,CATG00000006264.1,ENSG00000091428.13,ENSG00000128512.15,CATG00000117131.1,ENSG00000122085.12,ENSG00000174130.8,ENSG00000260963.1,ENSG00000215421.5,ENSG00000130312.2,CATG00000001347.1,ENSG00000131379.5,CATG00000006265.1,ENSG00000137757.6,CATG00000030116.1,CATG00000013891.1,ENSG00000267662.1,ENSG00000253471.1,ENSG00000178568.9,CATG00000064110.1,ENSG00000129245.7,ENSG00000033867.12,ENSG00000157168.14,ENSG00000168702.12,CATG00000091232.1,ENSG00000078403.12,ENSG00000214711.5,CATG00000085809.1,ENSG00000138777.15,ENSG00000187492.4,ENSG00000166263.9,ENSG00000103460.12,CATG00000081292.1,ENSG00000236779.1,ENSG00000174371.12,ENSG00000141510.11,ENSG00000125257.9,CATG00000039203.1,ENSG00000152219.4,ENSG00000066468.16,ENSG00000234752.1,CATG00000102881.1,CATG00000032004.1,ENSG00000112242.10,CATG00000006007.1,CATG00000102965.1,ENSG00000134775.11,ENSG00000145996.7,ENSG00000164749.7,ENSG00000253236.1,CATG00000095564.1,CATG00000055836.1,ENSG00000050327.10,ENSG00000225868.2,ENSG00000163319.6,ENSG00000271780.1,ENSG00000250049.1,ENSG00000171490.8,CATG00000014213.1,ENSG00000093144.14,ENSG00000182858.9,CATG00000042794.1,ENSG00000062524.11,ENSG00000056972.14,ENSG00000074855.6,ENSG00000176020.7,ENSG00000157992.8,CATG00000004376.1,ENSG00000155542.7,ENSG00000120341.14,CATG00000102411.1,ENSG00000272162.1,ENSG00000172878.9,ENSG00000084774.9,ENSG00000138079.9,ENSG00000108821.9,ENSG00000258807.1,CATG00000005873.1,ENSG00000256989.1,ENSG00000215533.4,ENSG00000141052.13,CATG00000004847.1,CATG00000027714.1,ENSG00000013297.6,CATG00000064043.1,ENSG00000137825.6,ENSG00000162869.11,ENSG00000083544.9,ENSG00000129255.10,ENSG00000184647.6,ENSG00000074201.4,ENSG00000130511.11,ENSG00000103351.8,ENSG00000239525.1,ENSG00000181788.3,ENSG00000248740.1,ENSG00000117114.15,ENSG00000184619.3,ENSG00000106086.14,ENSG00000225214.1,ENSG00000161010.10,ENSG00000152377.8,ENSG00000151376.12,ENSG00000261143.1,ENSG00000163590.9,ENSG00000234311.1,CATG00000087736.1,ENSG00000158402.14,ENSG00000117020.12,ENSG00000125970.7,ENSG00000267288.1,ENSG00000153391.11,CATG00000021433.1,ENSG00000204469.8,ENSG00000101440.5,ENSG00000173258.8,ENSG00000228008.1,ENSG00000168594.11,ENSG00000128683.9,ENSG00000135365.11,CATG00000030114.1,ENSG00000188716.5,ENSG00000156650.8,CATG00000069498.1,ENSG00000144354.9,CATG00000079868.1,CATG00000020156.1,ENSG00000129691.11,ENSG00000213197.3,ENSG00000150093.14,ENSG00000143776.14,CATG00000076173.1,ENSG00000114302.11,ENSG00000250917.1,ENSG00000233438.1,ENSG00000182667.10,CATG00000008939.1,ENSG00000231907.2,CATG00000041487.1,CATG00000052830.1,CATG00000027715.1,ENSG00000001626.10,ENSG00000179241.8,CATG00000022101.1,CATG00000039204.1,ENSG00000122971.4,ENSG00000137968.12,ENSG00000267228.2,ENSG00000088179.4,CATG00000014413.1,CATG00000079871.1,CATG00000039438.1,ENSG00000126602.6,ENSG00000134146.7,ENSG00000106853.12,ENSG00000267552.2,CATG00000053054.1,CATG00000106380.1,ENSG00000128285.4</t>
  </si>
  <si>
    <t>19448623,22383897,21062454,24325915,22923054,23354978,23518928,24045676,22228098,23319801,17903305,19219042,17529973,23555315,22037553,22131368,21314952,21060860,19448620,22976474,20332263,24493630,22232737,19282985,22452962,17529974,23307926,20852631,21424380,19448619,24080446,23544013,17529967,23001122,19448621,22267201,22747683,21263130,22864933,22744181,21102462,22829776,19448622,22951594,23535733,23599027,24143190,23667675,19330030,20872241,24025145,21998597,23424626,23535729,23468962,pha002853,23423446,22675492,20585626,24009623,19330027,18326623,21908515,20453838</t>
  </si>
  <si>
    <t>Menarche (age at onset),Sex hormone-binding globulin levels,Breast Cancer in BRCA1 mutation carriers,Estradiol levels,Breast cancer (early onset),Breast cancer(er negative),Breast cancer (ER positive),Adverse response to chemotherapy in breast cancer (alopecia) (cyclophosphamide+doxorubicin+/-5FU),Adverse response to chemotherapy in breast cancer (alopecia),Menarche and menopause (age at onset),Estradiol plasma levels (breast cancer),Breast cancer (survival),Breast cancer (estrogen-receptor negative, progesterone-receptor negative, and human epidermal growth factor-receptor negative),Capecitabine sensitivity,Lean body mass and age at menarche (combined),Breast cancer (prognosis),Breast size,Response to mTOR inhibitor (rapamycin),Adverse response to chemotherapy in breast cancer (alopecia) (docetaxel),Response to mTOR inhibitor (everolimus),Breast cancer in BRCA2 mutation carriers,Adverse response to chemotherapy in breast cancer (alopecia) (anti-microtubule),Breast cancer (menopausal hormone therapy interaction),Adverse response to chemotherapy in breast cancer (alopecia) (cyclophosphamide+epirubicin+/-5FU),Breast cancer (Postmenopausal women),Lobular breast cancer (menopausal hormone therapy interaction),Testosterone levels,Paclitaxel sensitivity in NCI60 cancer cell lines,Breast cancer (male),Breast cancer,Adverse response to chemotherapy in breast cancer (alopecia) (paclitaxel),Breast cancer and prostate cancer,Menopause (age at onset),Age at menarche, age at menopause</t>
  </si>
  <si>
    <t>DOID:162</t>
  </si>
  <si>
    <t>cancer</t>
  </si>
  <si>
    <t>A disease of cellular proliferation that is malignant and primary, characterized by uncontrolled cellular proliferation, local cell invasion and metastasis.</t>
  </si>
  <si>
    <t>rs3786834,rs10472941,rs2279670,rs2073294,rs4729565,rs9512745,rs6573612,rs56263017,rs12462157,rs2248438,rs12893094,rs2604311,rs115486714,rs316833,rs7717221,rs6070538,rs2259852,rs60252851,rs3093120,rs9897552,rs10474308,rs73842846,rs76115508,rs11825181,rs12789398,rs316870,rs964184,rs11215399,rs73160984,rs72776248,rs3860884,rs537236,rs7796943,rs10266519,rs4954278,rs7953249,rs5760910,rs115561318,rs11826767,rs35707860,rs1713997,rs9808612,rs12896663,rs80259223,rs598725,rs601805,rs7465623,rs7135337,rs4147916,rs2164332,rs883082,rs117461151,rs225306,rs6123812,rs2595500,rs35237539,rs11854077,rs5751939,rs2276432,rs10235056,rs3764644,rs11971599,rs72607757,rs4147921,rs1169286,rs6945041,rs61988978,rs3760776,rs2255531,rs3093129,rs35716585,rs778810,rs4077174,rs1360176,rs1990201,rs10974717,rs1169314,rs2071455,rs6010001,rs11542686,rs984692,rs631018,rs11700100,rs61470941,rs12805090,rs73958614,rs6880683,rs1918641,rs8081943,rs13345885,rs28613351,rs62160860,rs6589566,rs6009994,rs75903360,rs12985248,rs8012278,rs112872449,rs117820338,rs74622686,rs113882095,rs353560,rs2304905,rs2365178,rs10927903,rs316856,rs3093134,rs72632902,rs317915,rs71309916,rs1457925,rs6009921,rs1859305,rs10174187,rs8110002,rs62104894,rs11989862,rs2184601,rs10134589,rs3093180,rs10459912,rs9630440,rs113543516,rs6520148,rs61298903,rs13362872,rs79050301,rs56182713,rs61906113,rs2289099,rs10445564,rs2636251,rs11823191,rs9418673,rs1953416,rs2840044,rs7970695,rs1978443,rs73161000,rs28608908,rs77898017,rs73162817,rs62492902,rs7954039,rs10265736,rs11175274,rs10496679,rs112315719,rs888994,rs11170413,rs62170081,rs6893691,rs60942639,rs12434854,rs4928,rs1718837,rs1614251,rs61740228,rs12887673,rs1804865,rs35007323,rs2272296,rs80021729,rs8073935,rs60927973,rs7169554,rs12243039,rs2074902,rs76157218,rs316859,rs1990199,rs2243616,rs876890,rs3093098,rs2290901,rs12278066,rs2604376,rs4938338,rs2287732,rs11568688,rs17092642,rs11624045,rs1054218,rs11621604,rs4147918,rs8023261,rs6128386,rs7310409,rs3816885,rs4131097,rs1421243,rs7215152,rs5491,rs12547101,rs3764646,rs225277,rs11858455,rs735396,rs57042828,rs9507910,rs58968019,rs6589564,rs420622,rs7108756,rs2062425,rs1718868,rs16832000,rs2080586,rs61905116,rs112073930,rs10776738,rs76257348,rs7151301,rs12132446,rs2006193,rs75277213,rs9630439,rs45593334,rs35949016,rs74589786,rs17564430,rs116216287,rs1133242,rs7711997,rs114991387,rs4131095,rs778805,rs11624104,rs6710808,rs2412770,rs97635,rs3783711,rs6011692,rs643949,rs3093114,rs75929764,rs73159202,rs2857900,rs366336,rs79734318,rs5760697,rs1240513,rs2075290,rs4742922,rs6495565,rs4595128,rs1315006,rs11215406,rs6746633,rs7165080,rs77953246,rs1169288,rs3211938,rs4698818,rs59204447,rs28927680,rs4936363,rs7600925,rs172738,rs79940513,rs888246,rs35206478,rs316866,rs12975140,rs17154096,rs113177530,rs9891800,rs80023733,rs117287138,rs73162825,rs3825041,rs3093195,rs7151212,rs61906115,rs80183847,rs2272346,rs6752519,rs6573604,rs2857891,rs567209,rs2075547,rs867972,rs76411498,rs73162812,rs536449,rs72714433,rs13248150,rs1169301,rs12460173,rs11956622,rs8038977,rs13471,rs1169313,rs17055392,rs57034289,rs778809,rs1025645,rs11620749,rs11622829,rs16980881,rs6729961,rs2244608,rs3740870,rs73678511,rs2275540,rs3093169,rs2307355,rs2264782,rs619328,rs11959781,rs79895489,rs2838752,rs75267973,rs6667396,rs11893318,rs10514338,rs474981,rs79256507,rs9917585,rs4515165,rs61730418,rs3752232,rs56134226,rs78371785,rs6009992,rs3736616,rs1388527,rs7834588,rs1169289,rs6004060,rs316858,rs7979473,rs12287066,rs4954445,rs7159888,rs113768745,rs5752201,rs1169306,rs10144503,rs3093116,rs72648978,rs524467,rs1001441,rs2268957,rs11595238,rs4808394,rs1411103,rs1145212,rs916951,rs72972104,rs12879971,rs13188659,rs7799707,rs115801275,rs225262,rs1169311,rs3754690,rs4552122,rs1169284,rs62503710,rs76972960,rs6587350,rs9920579,rs62120354,rs6040929,rs7113740,rs16832006,rs309132,rs11215416,rs3816884,rs367071,rs7213476,rs8019767,rs3862487,rs4134925,rs3752239,rs3171741,rs2072560,rs55821461,rs2857902,rs60273099,rs116308388,rs117279321,rs59233694,rs6026408,rs73981070,rs116510413,rs28600085,rs28529299,rs77784205,rs11844682,rs17011297,rs77603567,rs4936320,rs13228844,rs11215424,rs77032929,rs61987807,rs79519448,rs390938,rs74028612,rs12544932,rs2074901,rs1713984,rs57543738,rs2604364,rs12547686,rs61191534,rs7946191,rs10140406,rs7212704,rs651821,rs17011286,rs77250716,rs60529925,rs56946612,rs10488808,rs5761520,rs12944858,rs10092416,rs3764647,rs117749700,rs10902269,rs3758293,rs12135120,rs2305165,rs28605554,rs72714425,rs3093089,rs78225095,rs16831994,rs6010007,rs10871645,rs59784306,rs16832200,rs12800424,rs3742597,rs7930786,rs662799,rs10876407,rs1126433,rs73842864,rs225259,rs2029623,rs12460176,rs11656138,rs77131765,rs4807995,rs61044960,rs17625384,rs2237066,rs7163851,rs6601712,rs28459012,rs4954430,rs11608104,rs60376570,rs6573602,rs1920792,rs13189180,rs7728058,rs2675163,rs116327959,rs10751454,rs11215391,rs1019398,rs10138425,rs394511,rs13329328,rs6010876,rs316861,rs1630798,rs74565097,rs2487717,rs10214854,rs8109064,rs10083363,rs2857896,rs4954633,rs2589523,rs17810684,rs114604537,rs2264778,rs225295,rs112221121,rs11574358,rs5751672,rs114998636,rs3213877,rs2291562,rs2411822,rs2472476,rs74028610,rs1142345,rs117759676,rs628595,rs61906079,rs2322812,rs11065385,rs59578702,rs6009995,rs3093105,rs12462394,rs11158587,rs115765760,rs41282888,rs8043537,rs76747805,rs60938236,rs12888212,rs2193430,rs790016,rs225285,rs4147912,rs10162610,rs115073631,rs7291641,rs10068,rs316863,rs4808409,rs11668954,rs5030354,rs2322725,rs6573599,rs11854033,rs1718875,rs7176292,rs885566,rs6100139,rs117535720,rs8042412,rs112197871,rs11175284,rs646509,rs7787924,rs114231432,rs4147933,rs739523,rs1169296,rs58080116,rs6708013,rs12799449,rs28474814,rs3093199,rs55809728,rs11668194,rs62531956,rs10496736,rs3093121,rs3213871,rs16988764,rs17120029,rs1999153,rs990739,rs5760531,rs74639401,rs3758291,rs73588403,rs11084879,rs3769011,rs2857884,rs72970286,rs28378882,rs1060467,rs12460731,rs3093203,rs11655803,rs5760338,rs10488699,rs55989340,rs61905108,rs115395218,rs8003811,rs28584492,rs5760985,rs3135506,rs601047,rs606412,rs10162788,rs10420063,rs74444640,rs78826246,rs77015723,rs12292921,rs4705782,rs2156121,rs2307347,rs11158598,rs317910,rs28630750,rs5760772,rs77144060,rs12677958,rs113162643,rs2241283,rs3093092,rs61744025,rs8100394,rs74328581,rs2875791,rs11980671,rs7359228,rs6430593,rs2062426,rs3816262,rs6495566,rs67421341,rs72714428,rs2487715,rs6785254,rs1169294,rs11788982,rs3093100,rs12449702,rs58858790,rs11158596,rs2259816,rs509728,rs2274870,rs2257962,rs10403736,rs4134891,rs1257197,rs117088758,rs12285095,rs11820504,rs74406926,rs3900914,rs3859563,rs2244388,rs10148699,rs3093128,rs11856424,rs10873192,rs632555,rs72714440,rs606974,rs17188964,rs79815972,rs1182933,rs9913003,rs2482427,rs3769018,rs6675090,rs884247,rs10974750,rs12992815,rs6960542,rs316865,rs116389296,rs6026410,rs34098140,rs3752233,rs3769002,rs2302038,rs73008568,rs3093112,rs75379431,rs116094457,rs1535173,rs2638090,rs117705004,rs1006468,rs76972396,rs927004,rs1953417,rs78073489,rs1277280,rs2346002,rs781667,rs2070217,rs2291565,rs9550497,rs2472478,rs60052980,rs7510165,rs6011691,rs761830,rs10042825,rs9919957,rs28625034,rs4925461,rs58759191,rs1025644,rs34990726,rs4900456,rs316834,rs7463984,rs12879635,rs750438,rs4134927,rs4415965,rs2279669,rs116204605,rs34679131,rs2236317,rs5752165,rs75829408,rs17154101,rs4703136,rs76465131,rs4319008,rs7503168,rs677805,rs6549922,rs73278053,rs76267516,rs79805462,rs28517643,rs28402124,rs34346327,rs2840624,rs76574179,rs2857887,rs2289963,rs77442987,rs2464196,rs1554511,rs9912347,rs7699978,rs7165705,rs2079287,rs13362876,rs78846846,rs35120633,rs17447058,rs56209757,rs78461044,rs41280962,rs73160987,rs1895465,rs1421253,rs2291568,rs117760583,rs12478902,rs16952845,rs17293705,rs2393775,rs28524742,rs11158607,rs28498569,rs2595501,rs35015310,rs4902408,rs12681428,rs1421244,rs402098,rs72607756,rs10790162,rs74056738,rs6122101,rs3823538,rs7912111,rs1718869,rs17826796,rs10417491,rs116093519,rs74683658,rs3093106,rs55986667,rs56783811,rs4143898,rs4807996,rs496958,rs12462633,rs1169309,rs56224630,rs114330979,rs7168594,rs77506445,rs872151,rs4147920,rs71433235,rs3739022,rs72845397,rs1407765,rs76991866,rs7954331,rs3764643,rs9330200,rs225304,rs73958638,rs7308602,rs2281660,rs6026412,rs316860,rs1169315,rs4272382,rs6589565,rs5760678,rs317913,rs5760207,rs76310066,rs117642383,rs10774579,rs316857,rs8021889,rs12232333,rs60803495,rs10848308,rs12436113,rs17271883,rs684250,rs3778759,rs2857899,rs2259820,rs3093160,rs34780679,rs11575071,rs73190522,rs4439682,rs879897,rs117851394,rs2074900,rs7005996,rs1625691,rs116828364,rs113792641,rs12286037,rs13168506,rs75927128,rs3739596,rs3093115,rs3800584,rs58027020,rs4938179,rs6972742,rs13329222,rs316867,rs2638095,rs11653661,rs57525082,rs6489786,rs17119878,rs1130958,rs117263864,rs1833442,rs6686593,rs2257764,rs12608612,rs3093135,rs77411601,rs4954275,rs4698819,rs3752230,rs6010000,rs2264750,rs2272302,rs4073416,rs3093194,rs3752237,rs77515038,rs3752228,rs1169292,rs7163232,rs3093193,rs74461095,rs12981029,rs12460795,rs7729495,rs2638092,rs10463536,rs7979478,rs55724850,rs7305618,rs1169300,rs75318321,rs8023934,rs5760688,rs713244,rs12157953,rs10088924,rs13242794,rs117790382,rs74691084,rs28616692,rs3736612,rs12237514,rs118045673,rs12745692,rs10854152,rs6070537,rs12274192,rs61987806,rs11870472,rs2269847,rs316871,rs11888095,rs80182695,rs225254,rs3844065,rs5760822,rs5760513,rs9972530,rs8010876,rs73842847,rs1895466,rs57641217,rs11158605,rs10820722,rs1959145,rs2164331,rs61741777,rs6009990,rs2210805,rs10512472,rs10162784,rs73432861,rs75012970,rs11080357,rs12431963,rs2898820,rs12162703,rs4147919,rs16988883,rs7167946,rs17246035,rs12604067,rs61988977,rs78886656,rs35644427,rs8023924,rs17826736,rs56225305,rs4902386,rs2139424,rs7671709,rs11624002,rs528806,rs4577218,rs10138662,rs9900378,rs1862371,rs111725159,rs10251147,rs3817536,rs2509062,rs75770585,rs2543146,rs2232992,rs114082192,rs76956887,rs2304449,rs73842865,rs56143464,rs16869154,rs58101335,rs10467734,rs28549096,rs7144345,rs10147530,rs7150233,rs3093124,rs1718882,rs55646688,rs7174400,rs7169425,rs1918642,rs10416704,rs59140933,rs7211125,rs3093103,rs34538079,rs4410589,rs352791,rs12293826,rs117485438,rs10148529,rs10851441,rs3741920,rs8039003,rs76623811,rs630585,rs12991269,rs4976459,rs116372464,rs2857901,rs78969432,rs1037590,rs117616923,rs13157900,rs6880837,rs647489,rs12436299,rs2282039,rs2575675,rs4938316,rs8113181,rs2458552,rs9512765,rs10109231,rs1713983,rs2857893,rs12294259,rs6708729,rs2239730,rs115326109,rs2857928,rs395563,rs2108622,rs35901765,rs78163980,rs6010006,rs10848314,rs12462273,rs2411349,rs28555408,rs9911000,rs1473326,rs78442878,rs2251468,rs2904963,rs2393791,rs28630072,rs222603,rs12799766,rs17246042,rs3792900,rs12460665,rs16958650,rs1269068,rs3213545,rs1807356,rs10974690,rs7253051,rs41303063,rs11967496,rs11621296,rs12800436,rs1183910,rs6009925,rs4646500,rs77620244,rs10474309,rs8042818,rs11158597,rs117150858,rs2237065,rs2857895,rs7163348,rs11820589,rs79612779,rs6009991,rs10162822,rs2687238,rs8112642,rs56330625,rs62494866,rs6009928,rs114660478,rs17447273,rs11216169,rs6009998,rs60337613,rs8101385,rs3736615,rs9628208,rs5751852,rs3820790,rs2160669,rs11250207,rs77924434,rs58024548,rs41282998,rs1713994,rs2638087,rs76702812,rs2468986,rs10974741,rs12545890,rs34054049,rs75354698,rs17774651,rs2708101,rs61906117,rs11073003,rs3816883,rs2272303,rs3087452,rs61905088,rs75700863,rs2411821,rs13409993,rs6894815,rs1315005,rs36102904,rs225251,rs2638094,rs11959536,rs60873512,rs7167002,rs111551705,rs1131603,rs17826790,rs4905937,rs2653165,rs10991370,rs73162810,rs2874874,rs3848641,rs73160995,rs2079288,rs1950557,rs1623306,rs2292664,rs79905182,rs114154900,rs1169310,rs10750096,rs2132256,rs1473177,rs77134359,rs12788792,rs10492458,rs3093086,rs45469101,rs883081,rs11223780,rs6100138,rs5760728,rs28701048,rs2002692,rs6573598,rs9902765,rs2215093,rs10473925,rs2638096,rs3093122,rs3093167,rs9297582,rs41282994,rs3093110,rs10265758,rs35083013,rs114034093,rs2857903,rs708547,rs35086651,rs2266788,rs2278683,rs11653310,rs6520149,rs3758292,rs61906114,rs575280,rs394497,rs6026411,rs10974745,rs73242624,rs6009989,rs57200947,rs74827141,rs2248341,rs5760437,rs58057169,rs7108503,rs6730396,rs7170930,rs8031046,rs10403622,rs4637872,rs10110578,rs111597522,rs2262675,rs5760765,rs970084,rs1401190,rs77240833,rs55897488,rs74515665,rs10132229,rs6727010,rs28757668,rs72716430,rs56222536,rs2886294,rs11823543,rs10147958,rs11167039,rs17357392,rs9551740,rs11025675,rs77527226,rs7147231,rs77713912,rs58475265,rs3816865,rs79194443,rs10873191,rs401564,rs6580931,rs11950742,rs1169312,rs12460289,rs3892410,rs2258287,rs59857818,rs12977516,rs60190291,rs1450687,rs6890460,rs2831004,rs28433734,rs17689879,rs9907772,rs17637907,rs73160989,rs1978098,rs3759680,rs10483104,rs114994345,rs118140952,rs4938326,rs6992488,rs11065384,rs57071950,rs6010005,rs60972755,rs7251456,rs6723526,rs1889019,rs1004754,rs80331044,rs9890191,rs10483785,rs115964837,rs11073005,rs443385,rs113152626,rs5030351,rs75320186,rs11824649,rs10761082,rs61906078,rs5321,rs35456642,rs12885842,rs3736617,rs316862,rs112813112,rs1277287,rs2464195,rs3736607,rs12977469,rs2282790,rs8028421,rs7147536,rs8019473,rs16894901,rs7565053,rs17102598,rs2785173,rs2287733,rs2857897,rs6009996,rs13159365,rs2291566,rs2472474,rs116659356,rs2280699,rs1713978</t>
  </si>
  <si>
    <t>ENSG00000267607.1,ENSG00000166508.13,CATG00000076837.1,ENSG00000122042.9,ENSG00000205517.8,ENSG00000237640.1,ENSG00000155657.19,CATG00000019328.1,ENSG00000174206.8,ENSG00000130487.4,ENSG00000204603.2,ENSG00000233620.1,CATG00000032880.1,ENSG00000180787.5,CATG00000010640.1,ENSG00000267321.1,ENSG00000144224.12,ENSG00000236437.1,ENSG00000157103.6,ENSG00000224930.2,ENSG00000165029.11,ENSG00000152127.4,ENSG00000261879.1,ENSG00000160868.10,ENSG00000106261.12,ENSG00000265672.1,CATG00000069829.1,ENSG00000164199.11,ENSG00000064666.10,ENSG00000237937.1,ENSG00000136783.9,ENSG00000242902.1,CATG00000021396.1,ENSG00000206052.6,ENSG00000228794.4,ENSG00000160862.8,ENSG00000150760.8,ENSG00000146826.10,ENSG00000084093.11,CATG00000019323.1,CATG00000062072.1,ENSG00000171444.13,ENSG00000235077.1,ENSG00000039560.9,CATG00000003912.1,ENSG00000158042.8,ENSG00000214070.3,ENSG00000242798.1,CATG00000055805.1,ENSG00000258760.1,ENSG00000186115.8,ENSG00000137656.7,ENSG00000042781.8,ENSG00000128596.12,ENSG00000109917.6,ENSG00000162493.12,ENSG00000204856.7,CATG00000011123.1,ENSG00000237556.1,CATG00000097867.1,ENSG00000168350.6,ENSG00000108733.5,CATG00000069747.1,ENSG00000084092.6,CATG00000069827.1,ENSG00000234880.1,ENSG00000207654.1,ENSG00000139517.6,ENSG00000214309.3,CATG00000094911.1,ENSG00000241973.6,CATG00000019346.1,ENSG00000221838.5,CATG00000081333.1,ENSG00000270332.1,ENSG00000103335.15,ENSG00000006125.12,ENSG00000106290.10,CATG00000053977.1,CATG00000050067.1,CATG00000058233.1,ENSG00000259255.1,ENSG00000176571.7,CATG00000007731.1,ENSG00000161929.10,ENSG00000120708.12,CATG00000080468.1,ENSG00000124092.8,ENSG00000231236.2,CATG00000003913.1,ENSG00000183020.9,ENSG00000099942.8,ENSG00000259509.2,ENSG00000235910.1,ENSG00000183773.11,ENSG00000164850.10,ENSG00000101198.10,ENSG00000224661.1,ENSG00000149591.12,ENSG00000213420.3,ENSG00000107104.14,ENSG00000225885.2,CATG00000003952.1,ENSG00000167780.7,ENSG00000226645.1,CATG00000081334.1,CATG00000097865.1,ENSG00000071539.9,ENSG00000184956.11,ENSG00000066923.13,ENSG00000149054.10,CATG00000044695.1,ENSG00000099940.7,ENSG00000123454.6,ENSG00000101197.8,CATG00000003943.1,ENSG00000116095.6,ENSG00000267453.2,CATG00000096585.1,ENSG00000166997.3,ENSG00000151360.5,ENSG00000266816.1,ENSG00000047315.10,ENSG00000168090.5,ENSG00000204683.6,ENSG00000135114.8,ENSG00000049759.12,CATG00000012021.1,ENSG00000129204.12,ENSG00000085514.11,ENSG00000166526.12,ENSG00000266978.1,ENSG00000182985.12,CATG00000050073.1,ENSG00000267291.1,CATG00000004521.1,ENSG00000185339.4,CATG00000022044.1,CATG00000057168.1,ENSG00000259078.2,ENSG00000244588.1,CATG00000103763.1,ENSG00000250510.3,CATG00000024848.1,ENSG00000176256.6,ENSG00000160285.10,ENSG00000243024.2,ENSG00000138639.13,ENSG00000250594.2,CATG00000015170.1,ENSG00000128591.11,ENSG00000109956.8,ENSG00000073111.9,ENSG00000114251.9,ENSG00000076003.4,ENSG00000104814.8,ENSG00000224525.2,ENSG00000231865.1,ENSG00000267020.1,ENSG00000109339.14,ENSG00000163453.7,ENSG00000267277.1,ENSG00000166529.10,CATG00000038681.1,ENSG00000197093.6,CATG00000005012.1,ENSG00000158717.6,ENSG00000234327.3,ENSG00000259030.2,ENSG00000220157.4,ENSG00000242660.1,ENSG00000178982.5,ENSG00000262693.1,CATG00000091011.1,CATG00000097072.1,ENSG00000185942.7,ENSG00000272865.1,ENSG00000110811.15,ENSG00000115866.6,ENSG00000149658.13,ENSG00000160584.11,ENSG00000217442.3,ENSG00000164796.13,ENSG00000171119.2,CATG00000049947.1,CATG00000053973.1,ENSG00000254413.4,ENSG00000272752.1,ENSG00000231890.3,ENSG00000068971.9,ENSG00000224077.1,CATG00000010636.1,ENSG00000268941.1,ENSG00000135100.13,ENSG00000135218.13,ENSG00000172345.9,ENSG00000090339.4,ENSG00000156413.9,ENSG00000048991.12,ENSG00000006747.10,ENSG00000214942.4,ENSG00000236320.3,ENSG00000136824.14,ENSG00000198569.5,ENSG00000105514.3,ENSG00000226806.1,CATG00000038715.1,ENSG00000105520.6,ENSG00000165392.5,ENSG00000064687.8,ENSG00000226738.1,ENSG00000102781.9,CATG00000012020.1,ENSG00000266154.1,CATG00000059620.1,ENSG00000208036.1,ENSG00000157895.7,ENSG00000146540.10,CATG00000110172.1,CATG00000004493.1,ENSG00000135253.9,ENSG00000167840.9,ENSG00000125257.9,ENSG00000207757.1,ENSG00000259343.1,ENSG00000115850.5,ENSG00000137252.5,ENSG00000214313.4,ENSG00000110243.7,ENSG00000111241.2,CATG00000053968.1,ENSG00000121716.14,CATG00000044579.1,ENSG00000022567.5,ENSG00000137364.4,ENSG00000174177.8,ENSG00000165970.7,CATG00000053975.1,ENSG00000188229.5,ENSG00000188869.8,ENSG00000237476.1,ENSG00000116783.10,ENSG00000223528.3,ENSG00000224888.3,ENSG00000225637.1,CATG00000101711.1,ENSG00000141150.3,ENSG00000237298.4,CATG00000031189.1,ENSG00000165028.7,ENSG00000099937.6,CATG00000072638.1,CATG00000019327.1,CATG00000019326.1,ENSG00000166105.11,CATG00000081335.1,ENSG00000255521.1,ENSG00000108557.13,ENSG00000241388.3,ENSG00000104723.16,ENSG00000188163.6,ENSG00000196405.8,ENSG00000160613.8,CATG00000033490.1,ENSG00000149577.11,ENSG00000180448.6,ENSG00000115705.16,ENSG00000033170.12,ENSG00000239815.1,ENSG00000261318.1,ENSG00000110046.8,ENSG00000060709.9,ENSG00000207547.1,ENSG00000104626.10,ENSG00000107566.9,ENSG00000180626.9,ENSG00000188186.6,ENSG00000171903.12</t>
  </si>
  <si>
    <t>24785509,21106707,21203500,22174011,21908519,22437554,24483146</t>
  </si>
  <si>
    <t>Health and aging, CVD and cancer age of onset,N-glycan levels,Response to Vitamin E supplementation,Response to cytadine analogues (cytosine arabinoside),N-glycan levels, in plasma,Response to cytidine analogues (gemcitabine),Response to radiotherapy in cancer (late toxicity),Bleomycin sensitivity</t>
  </si>
  <si>
    <t>DOID:1682</t>
  </si>
  <si>
    <t>congenital heart disease</t>
  </si>
  <si>
    <t>rs9379815,rs1944041,rs1165182,rs1184804,rs1939756,rs1130000,rs9467663,rs12209125,rs3903852,rs2072848,rs6905614,rs79018653,rs2340973,rs1436309,rs12364655,rs1939752,rs765285,rs1165195,rs11231353,rs73365837,rs76756896,rs1165152,rs1939736,rs566530,rs7450342,rs4238685,rs2032450,rs2794719,rs8043637,rs948060,rs7120661,rs2032445,rs3799373,rs1939748,rs1747550,rs4963249,rs1165178,rs2032443,rs11076702,rs2794720,rs1165206,rs9930956,rs7766342,rs2858993,rs2071298,rs2032449,rs9358859,rs55883908,rs3752419,rs2294346,rs1408273,rs12283804,rs10807006,rs1892249,rs9461230,rs2290902,rs11876511,rs8043924,rs1185567,rs11231379,rs1165151,rs1165207,rs9358893,rs1939757,rs1061482,rs9379819,rs7129775,rs1324084,rs1165179,rs9379821,rs6928951,rs76979575,rs73205657,rs1540273,rs3757130,rs10027314,rs4782430,rs2226867,rs10946798,rs4345971,rs116624079,rs12201071,rs9295674,rs1944042,rs9358895,rs931998,rs7106537,rs13121182,rs11231323,rs7742896,rs4782432,rs1165180,rs12283166,rs59023685,rs2762353,rs2596501,rs62392761,rs1853591,rs9467662,rs9393672,rs1183200,rs3752420,rs2071300,rs7113279,rs9393648,rs6938233,rs2071297,rs9467656,rs1865760,rs7760799,rs3799372,rs4390574,rs2306046,rs11754288,rs7116010,rs8092183,rs2105623,rs11231343,rs4782429,rs1800702,rs7770139,rs1944040,rs7130455,rs11231352,rs6905887,rs1939747,rs3846838,rs12150130,rs7191439,rs2013063,rs1165150,rs1183201,rs3799340,rs7753253,rs11231322,rs1939742,rs80114931,rs3799352,rs2205936,rs7749342,rs9461229,rs7205626,rs1747522,rs1185569,rs8086632,rs4433802,rs9393675,rs9348704,rs1165215,rs1939750,rs6456708,rs6500489,rs1165213,rs1165190,rs1939749,rs1165205,rs8044367,rs1436310,rs3923,rs6500491,rs9467596,rs1165153,rs11076701,rs9379820,rs2071299,rs1944043,rs8050715,rs3775241,rs4598894,rs3799371,rs10807007,rs1165196,rs115522290,rs942379,rs1165177,rs1939758,rs1939751,rs9379814,rs2032446,rs7130316,rs7772312,rs6932113,rs8056374,rs9358894,rs9467658,rs7948969,rs9393681,rs2157050,rs9295673,rs11872184,rs2039068,rs8098934,rs66862009,rs66649242,rs1165176,rs62394317,rs2212994,rs73367820,rs3752421,rs115103442,rs1165160,rs4238687,rs9467636,rs9665846,rs2839987,rs12215823,rs3830057,rs4145221,rs2071301,rs9348698</t>
  </si>
  <si>
    <t>CATG00000087828.1,ENSG00000187837.2,ENSG00000180573.8,ENSG00000253547.2,ENSG00000196782.8,ENSG00000137259.2,ENSG00000112343.8,CATG00000083264.1,ENSG00000242387.1,ENSG00000010704.14,ENSG00000216436.2,CATG00000005744.1,ENSG00000146039.6,ENSG00000196226.2,ENSG00000158717.6,ENSG00000247708.3,ENSG00000198366.5,ENSG00000146047.4,ENSG00000079689.9,CATG00000087827.1,CATG00000067591.1,ENSG00000124610.3,ENSG00000101596.10,ENSG00000265672.1,ENSG00000272462.2,ENSG00000234745.5,ENSG00000124568.6,ENSG00000124529.3,ENSG00000234816.2,ENSG00000174177.8,ENSG00000196176.7,ENSG00000231595.1,ENSG00000180596.7,ENSG00000197658.5,ENSG00000124564.13,ENSG00000164508.3,ENSG00000079691.15,ENSG00000112337.6,ENSG00000103335.15,ENSG00000124693.2,ENSG00000187475.4,ENSG00000065054.9,ENSG00000196532.4</t>
  </si>
  <si>
    <t>23708191,24800985,20098615,23708190</t>
  </si>
  <si>
    <t>Congenital heart disease,Conotruncal heart defects,Bicuspid aortic valve,Congenital heart malformation</t>
  </si>
  <si>
    <t>DOID:1686</t>
  </si>
  <si>
    <t>glaucoma</t>
  </si>
  <si>
    <t>rs8041642,rs10811647,rs7027048,rs17128943,rs59778825,rs12680578,rs2304719,rs13207149,rs2376259,rs6704973,rs10495246,rs7912895,rs10117816,rs1915403,rs6486339,rs4837091,rs7027950,rs573687,rs62571856,rs28594928,rs3825941,rs3770301,rs61271866,rs12917449,rs10859469,rs2275422,rs4641898,rs62238531,rs10503380,rs564398,rs4077284,rs559580,rs7916697,rs11158285,rs8039455,rs12372358,rs523297,rs7964974,rs10811640,rs671765,rs79169305,rs560713,rs4243042,rs12594472,rs12434902,rs4730748,rs11072448,rs697843,rs76348165,rs4982505,rs11790231,rs12902945,rs73496912,rs1906060,rs2289413,rs1008878,rs7919226,rs12252243,rs7036656,rs3784556,rs11082768,rs2251768,rs116431997,rs74262719,rs1957898,rs17770936,rs79666073,rs2278649,rs12773470,rs10800135,rs2067110,rs17098453,rs11783635,rs2169608,rs1043640,rs3731198,rs2069416,rs74867169,rs1463048,rs3808846,rs7170291,rs1841837,rs1440101,rs2518723,rs115448194,rs56369100,rs7036505,rs896590,rs75290186,rs6754492,rs7822904,rs2811713,rs11238889,rs604674,rs12901885,rs7585409,rs28758267,rs17107199,rs12726274,rs11855863,rs66588164,rs8099385,rs13387525,rs4993000,rs8034017,rs4982494,rs2383207,rs11638944,rs2191498,rs34295495,rs1254293,rs3731945,rs7840706,rs8034403,rs73092644,rs72618609,rs10800155,rs4388087,rs79962983,rs16958445,rs12902040,rs80257687,rs7049105,rs2350892,rs1537989,rs28451112,rs1263390,rs3770300,rs75744890,rs17098544,rs11631579,rs76475852,rs59995170,rs8035582,rs4445847,rs1048661,rs28624415,rs16871186,rs34551329,rs76184305,rs10117757,rs3217992,rs8040503,rs6547864,rs4459204,rs1955695,rs2255370,rs17188111,rs7117262,rs7179978,rs17522524,rs74400540,rs159962,rs56309428,rs67925810,rs56048021,rs12489301,rs79533317,rs62238532,rs16958415,rs10965234,rs912619,rs42639,rs10881403,rs1412559,rs741028,rs1487092,rs1550434,rs35150172,rs893816,rs115534703,rs1263398,rs4144664,rs7814014,rs74585061,rs28617339,rs4337252,rs73446314,rs12338810,rs1152435,rs599452,rs6754482,rs4713336,rs6955882,rs6736965,rs1151804,rs713306,rs17033871,rs4908272,rs79741816,rs1815827,rs10777499,rs4713335,rs4626603,rs4840427,rs34669233,rs7028570,rs72618608,rs2252267,rs57402998,rs72618607,rs12148402,rs579058,rs7030641,rs4841206,rs116287682,rs10814259,rs10833363,rs4652455,rs58270968,rs114910892,rs78839269,rs3740587,rs75733496,rs6995495,rs4934203,rs10123948,rs4841175,rs76675154,rs16958591,rs7105879,rs4246993,rs7533764,rs2169609,rs3742709,rs60856646,rs12676827,rs80245394,rs743582,rs7844450,rs4905060,rs7296999,rs2286653,rs6486336,rs3753841,rs12914677,rs72712342,rs10757263,rs76122387,rs893820,rs2290345,rs747275,rs79828463,rs3218012,rs17033881,rs10464998,rs3825942,rs4886643,rs62573575,rs72616913,rs1144839,rs974336,rs118080850,rs10762201,rs76891408,rs17279712,rs4492461,rs4657476,rs13263409,rs522293,rs8023330,rs10819166,rs8041685,rs1890590,rs1886461,rs10965215,rs78685936,rs1550435,rs13596,rs10777498,rs73129879,rs1269027,rs2253026,rs4131688,rs74709229,rs8012826,rs59805672,rs17761446,rs116318787,rs10733677,rs17394527,rs35062002,rs61855739,rs10964625,rs11164632,rs13276965,rs4551651,rs4886761,rs713305,rs114141826,rs2084851,rs118162826,rs10903318,rs12500214,rs72616919,rs6660601,rs16886018,rs72618612,rs4517930,rs10115049,rs6775863,rs6475604,rs887659,rs28642047,rs1052990,rs116311734,rs6495085,rs10811645,rs2151280,rs4461027,rs10983781,rs74026313,rs77435141,rs57343587,rs1992314,rs855586,rs7158868,rs10757265,rs4841173,rs11904532,rs10833362,rs11238890,rs28664814,rs3772601,rs17279559,rs4886785,rs12448555,rs4841174,rs79522694,rs117010027,rs12886957,rs1932331,rs62571855,rs3802504,rs10258482,rs1011402,rs10738609,rs4977753,rs12907105,rs6677574,rs11785987,rs7148517,rs73925648,rs1894163,rs7155448,rs6989126,rs3768376,rs72616917,rs869564,rs4886776,rs13271097,rs76155021,rs3213787,rs1004638,rs4237355,rs6662839,rs1078967,rs117059820,rs79556457,rs1537378,rs10987296,rs503859,rs11776904,rs4934202,rs8037030,rs12617337,rs1254316,rs1270630,rs77706751,rs75377589,rs1063192,rs12722976,rs13249683,rs870978,rs665855,rs7588567,rs76444092,rs10133771,rs58309771,rs7140762,rs7006785,rs55987332,rs78554123,rs1332548,rs1360590,rs10138913,rs662463,rs7461376,rs492152,rs28662492,rs545226,rs61788242,rs4657477,rs17370826,rs1550437,rs12762647,rs11564422,rs1550436,rs6413464,rs10818074,rs1841841,rs2165241,rs7465249,rs11072453,rs28588430,rs11164633,rs3796407,rs1017097,rs944796,rs66473812,rs78170999,rs3755073,rs1520958,rs9463707,rs12340752,rs72745372,rs117914182,rs7546225,rs72616918,rs752004,rs11202247,rs12612131,rs77015102,rs2188127,rs10120806,rs6486340,rs302714,rs11249942,rs16958494,rs72712340,rs4908273,rs12594324,rs117561861,rs893817,rs2077569,rs7157201,rs1550972,rs10851869,rs78826069,rs12449093,rs1896518,rs945326,rs8042039,rs59145289,rs6838291,rs10818085,rs78777686,rs2790049,rs12438872,rs2811712,rs10136407,rs7028268,rs34424131,rs17370847,rs7154000,rs35196094,rs17588687,rs3218010,rs9283037,rs13269437,rs2790052,rs10176120,rs12778807,rs9630437,rs28362535,rs11515,rs10733679,rs216146,rs11778200,rs72616916,rs76668758,rs6980831,rs76721660,rs75151083,rs944799,rs12907194,rs7815817,rs13235183,rs7016839,rs79173965,rs7183908,rs4496581,rs11980719,rs34312528,rs116715359,rs7865618,rs10811643,rs1556515,rs6601336,rs3731239,rs72745365,rs11623695,rs3783770,rs12668473,rs605445,rs35248152,rs4876369,rs63011360,rs117218557,rs11785927,rs4621895,rs4528522,rs6483184,rs12905253,rs10833364,rs13176760,rs61788243,rs12023984,rs7174985,rs72616979,rs7920259,rs74026308,rs11082765,rs10758311,rs61991551,rs11784704,rs2285327,rs79232548,rs71473284,rs2191499,rs11636136,rs6601361,rs2811708,rs7108536,rs11983865,rs12954469,rs8098775,rs77312765,rs28503222,rs750460,rs3755082,rs4492592,rs12441138,rs17834457,rs10733678,rs66497556,rs4886778,rs11636934,rs1333037,rs915083,rs116178241,rs6979182,rs76615136,rs4560880,rs1088683,rs79948993,rs62560774,rs1333045,rs79955768,rs10814256,rs2507,rs10757267,rs79460071,rs11903597,rs13210677,rs59755145,rs76810097,rs7853090,rs10762198,rs28361353,rs11779335,rs9713190,rs2286885,rs8181050,rs3218005,rs9920543,rs6994557,rs13298881,rs7524755,rs115833934,rs990607,rs72617001,rs76999765,rs76147680,rs615552,rs4886725,rs60540665,rs2579396,rs80150002,rs2255343,rs13412964,rs4711221,rs77588214,rs1092183,rs1064826,rs1537374,rs16958303,rs7909240,rs7155442,rs10983777,rs12136689,rs4676964,rs4840428,rs2466,rs3820635,rs28508479,rs4128199,rs2028387,rs4404542,rs16885991,rs4841202,rs78766516,rs11157216,rs7015963,rs11030168,rs8027022,rs10465002,rs116214096,rs2304720,rs518594,rs7834823,rs7341786,rs2615980,rs28374582,rs12886896,rs114584264,rs17033679,rs496892,rs1547725,rs10874662,rs7082608,rs6977460,rs7013500,rs2229783,rs12436579,rs77824679,rs4902063,rs4656460,rs75272051,rs10819167,rs3218020,rs10142927,rs35697698,rs2290346,rs301797,rs116876910,rs2069418,rs687175,rs6741586,rs12611431,rs55701446,rs66481504,rs7866783,rs12102019,rs11634339,rs56322010,rs9945946,rs9871763,rs559469,rs735860,rs679038,rs74599268,rs3218007,rs45451196,rs1152439,rs10983782,rs117761422,rs67933359,rs71473282,rs11637420,rs1839632,rs6486342,rs35320790,rs833672,rs3218002,rs10832722,rs10733376,rs75193124,rs2277159,rs77953206,rs13402828,rs116085980,rs534079,rs12907609,rs1058766,rs112807515,rs6983608,rs28501585,rs7015787,rs2304716,rs4977433,rs16871204,rs59784668,rs10766699,rs2286886,rs4886782,rs11121172,rs622956,rs72617002,rs10281637,rs10818087,rs7796429,rs543830,rs10738604,rs2082170,rs4413405,rs12032113,rs12246624,rs1144840,rs554568,rs1863820,rs11164629,rs16958477,rs4344889,rs1886464,rs10779702,rs12545912,rs11025648,rs2304425,rs72756189,rs613312,rs944797,rs8056990,rs504318,rs35037267,rs11164630,rs13270518,rs4745957,rs10757274,rs11664741,rs1537376,rs77792598,rs28522673,rs10965219,rs6729802,rs4625681,rs17834532,rs77467777,rs1018533,rs487278,rs11127181,rs4114847,rs58490364,rs80248631,rs1092184,rs8039184,rs11848616,rs4923220,rs12915956,rs2039271,rs554565,rs159961,rs74872161,rs6486344,rs73206052,rs67182653,rs116216780,rs10757266,rs504799,rs2814471,rs17098542,rs10811641,rs7706419,rs7585193,rs12262712,rs17150237,rs75529318,rs2157719,rs10760438,rs893819,rs2383204,rs7020122,rs113195336,rs8028206,rs28657625,rs114135176,rs6721990,rs6758992,rs634537,rs684521,rs11082767,rs72626642,rs11989843,rs6760635,rs1333039,rs75227345,rs1018532,rs4626604,rs993471,rs6601337,rs1091679,rs7496005,rs12614287,rs10758316,rs6746564,rs118105009,rs1078555,rs9886215,rs80344031,rs2383205,rs10138124,rs7555523,rs7297019,rs11547258,rs12768022,rs35159871,rs11172068,rs115183583,rs28362534,rs118116107,rs944801,rs11989409,rs6486341,rs12265247,rs79631148,rs918669,rs2028386,rs670056,rs74978981,rs7016561,rs16871184,rs1950317,rs77563194,rs12622225,rs79943945,rs11184906,rs1092751,rs9944214,rs77661456,rs12441130,rs2304722,rs79725143,rs7173684,rs7341791,rs6500742,rs501120,rs2301273,rs7462054,rs12669740,rs1268845,rs116234600,rs6983762,rs2579387,rs2289412,rs7905916,rs209512,rs10811644,rs9939792,rs11172069,rs61789848,rs67980065,rs893818,rs2099202,rs216150,rs78545330,rs28603291,rs4305907,rs74919932,rs2790053,rs11202000,rs10964657,rs35355401,rs4419813,rs2278864,rs3820637,rs1443548,rs1550973,rs1537375,rs10758313,rs743580,rs7462910,rs72756109,rs11164628,rs35155027,rs4841211,rs1831458,rs7108020,rs2029706,rs17128941,rs1088684,rs4757493,rs4233408,rs12148150,rs34212210,rs6486343,rs79673264,rs3808845,rs172531,rs1055328,rs28861809,rs899149,rs8038882,rs7481514,rs2228422,rs535949,rs12878738,rs33912345,rs10103426,rs62578061,rs73652846,rs10511701,rs11983864,rs76521274,rs13410756,rs11184907,rs7035484,rs117124829,rs28587043,rs10918274,rs7462115,rs2024211,rs17279684,rs76574174,rs12657171,rs10120688,rs56298491,rs17834367,rs6486337,rs6547862,rs1091678,rs12440667,rs723434,rs2184061,rs607760,rs944800,rs2304721,rs8008798,rs77909638,rs6544835,rs3731201,rs7159840,rs3770258,rs2106115,rs1075656,rs1144838,rs8181047,rs2301272,rs11025646,rs7518099,rs1254319,rs10965235,rs72745367,rs11011991,rs117714695,rs76695799,rs6689160,rs76990680,rs301798,rs10782447,rs67401222,rs79351126,rs893821,rs11164637,rs3779511,rs3783774,rs598664,rs2383206,rs2252865,rs2289411,rs2045931,rs2276655,rs73129882,rs2069422,rs56040228,rs78264155,rs4841212,rs1591136,rs77425516,rs36011826,rs67173550,rs10738605,rs4934281,rs7462055,rs1537987,rs6544833,rs118159501,rs2241942,rs73446312,rs2463117,rs62581692,rs4530322,rs11564421,rs11172067,rs4272992,rs11202249</t>
  </si>
  <si>
    <t>ENSG00000020426.6,ENSG00000257815.1,ENSG00000013375.11,ENSG00000224358.1,ENSG00000182578.9,ENSG00000012660.9,CATG00000106897.1,ENSG00000184302.6,ENSG00000142599.13,ENSG00000169905.8,CATG00000060356.1,ENSG00000105793.11,ENSG00000153002.7,CATG00000106896.1,ENSG00000240096.1,CATG00000025497.1,ENSG00000166268.6,ENSG00000152910.14,ENSG00000137101.8,ENSG00000240498.2,ENSG00000163618.13,CATG00000115477.1,CATG00000087360.1,ENSG00000171843.11,ENSG00000164756.8,ENSG00000259434.1,CATG00000058199.1,CATG00000115855.1,CATG00000096921.1,ENSG00000143340.6,CATG00000057131.1,CATG00000010871.1,ENSG00000272734.1,CATG00000103729.1,ENSG00000261801.1,ENSG00000173273.11,CATG00000115856.1,CATG00000007455.1,ENSG00000243083.1,ENSG00000114861.14,ENSG00000188352.8,ENSG00000170270.4,ENSG00000196814.10,ENSG00000179008.4,ENSG00000258427.3,ENSG00000237813.3,ENSG00000173269.9,ENSG00000247345.2,CATG00000023598.1,CATG00000044652.1,CATG00000109800.1,ENSG00000259066.1,ENSG00000113448.12,ENSG00000108187.11,ENSG00000163803.8,ENSG00000258892.1,ENSG00000271880.1,ENSG00000266446.1,ENSG00000115457.5,ENSG00000170558.4,CATG00000019186.1,ENSG00000258989.1,ENSG00000148948.3,CATG00000021327.1,CATG00000021325.1,CATG00000067664.1,CATG00000096918.1,ENSG00000232912.1,ENSG00000184669.6,CATG00000103728.1,ENSG00000143337.14,ENSG00000129038.11,ENSG00000111859.12,CATG00000010836.1,ENSG00000067221.9,CATG00000019207.1,ENSG00000027075.9,ENSG00000143183.12,ENSG00000135837.11,ENSG00000260624.1,ENSG00000105971.10,CATG00000080878.1,ENSG00000060718.14,ENSG00000182771.13,ENSG00000126778.7,CATG00000001727.1,CATG00000023596.1,ENSG00000170426.1,ENSG00000211780.3,CATG00000096923.1,CATG00000005130.1,ENSG00000166689.10,CATG00000113656.1,ENSG00000170927.10,ENSG00000204740.5,ENSG00000135643.4,CATG00000094012.1,CATG00000029938.1,ENSG00000227279.1,CATG00000021326.1,ENSG00000101670.7,ENSG00000147889.12,ENSG00000228512.2,ENSG00000068784.8,ENSG00000207701.1,ENSG00000182568.12,ENSG00000215187.5,CATG00000021324.1,CATG00000000314.1,CATG00000056949.1,ENSG00000012963.9,ENSG00000139974.11,ENSG00000248112.1,ENSG00000165970.7,ENSG00000258670.1,ENSG00000179774.7,ENSG00000107140.11,ENSG00000215838.4,ENSG00000119688.16,ENSG00000264545.1,ENSG00000136869.13,ENSG00000105974.7,CATG00000094183.1,ENSG00000198853.7,ENSG00000257180.1,CATG00000048317.1,ENSG00000196526.6,ENSG00000237590.1,ENSG00000230730.1,CATG00000011501.1,CATG00000037790.1,ENSG00000237460.2,ENSG00000217527.1,ENSG00000145536.11,CATG00000006598.1,ENSG00000167139.4,ENSG00000215221.2,ENSG00000211778.2,CATG00000079868.1,ENSG00000247131.1,ENSG00000273413.1,ENSG00000148672.7,ENSG00000143772.5,ENSG00000171408.9,ENSG00000182667.10,ENSG00000140464.15,ENSG00000240954.1,CATG00000021307.1,ENSG00000109819.4,ENSG00000211779.3,ENSG00000148671.9,ENSG00000118420.12,CATG00000019480.1,ENSG00000227071.1,ENSG00000100614.13,CATG00000084154.1,ENSG00000257252.1,ENSG00000107779.7,ENSG00000147883.9,ENSG00000065413.12,CATG00000001819.1,CATG00000096924.1,CATG00000104959.1,CATG00000096926.1</t>
  </si>
  <si>
    <t>22661486,24002674,22419738,22570627,22605921,17690259,24518671,21532571,24938310,19625618,20835238,22792221,20363506,22058429,22570617,22922875,23836780,22428042</t>
  </si>
  <si>
    <t>Glaucoma-related traits,Glaucoma (exfoliation),Intraocular pressure,Glaucoma (primary open-angle),Central corneal thickness in patients with an IOP &lt;= 21mmHg and no history of IOP&gt;= 21mmHg,Glaucoma</t>
  </si>
  <si>
    <t>DOID:1724</t>
  </si>
  <si>
    <t>duodenal ulcer</t>
  </si>
  <si>
    <t>rs475419,rs2978980,rs11780127,rs4736371,rs6597615,rs2551188,rs62525624,rs2717586,rs505922,rs1056827,rs2585144,rs2920281,rs3758079,rs9411468,rs2572904,rs643434,rs1048831,rs2617266,rs61054943,rs500499,rs13249440,rs2585139,rs9865634,rs2978979,rs10012,rs7000648,rs2717602,rs28427138,rs2585154,rs2572902,rs34335167,rs72614036,rs676996,rs3736011,rs2920283,rs613534,rs567707,rs73375896,rs697304,rs11785290,rs514659,rs12548797,rs74339971,rs476410,rs2585149,rs2244152,rs2920296,rs2234911,rs2294010,rs2978983,rs2585141,rs7034353,rs2976395,rs494242,rs2164308,rs2585179,rs536372,rs9411471,rs7005613,rs2572922,rs554833,rs1435453,rs36044474,rs2585175,rs28686812,rs4776575,rs1045531,rs10105811,rs34956412,rs2920286,rs9411369,rs2572907,rs78718869,rs78246220,rs7469576,rs582094,rs3736010,rs677355,rs28600329,rs67544367,rs1045547,rs2717601,rs2976393,rs2717562,rs2976396,rs56997568,rs2978978,rs687289,rs7816480,rs10105842,rs28532766,rs7045111,rs28451207,rs2976389,rs1045605,rs12155758,rs7828042,rs2920294,rs7822193,rs12680428,rs2567207,rs645982,rs2920297,rs13256647,rs2978982,rs13254346,rs9411472,rs2585145,rs2294008,rs2585174,rs3758082,rs9297976,rs4736373,rs2717605,rs2920293,rs1045574,rs2585130,rs2920287,rs2585140,rs527210,rs7296999,rs60096034,rs674302,rs13262164,rs9860578,rs4736321,rs2164307,rs62523781,rs644234,rs10901250,rs747275,rs10087426,rs12543368,rs2976384,rs10110970,rs2572906,rs676457,rs55924374,rs2585177,rs9411467,rs7005927,rs7043853,rs116552240,rs6597618,rs13292932,rs1054260,rs2920285,rs13250661,rs2769071,rs2585146,rs2263092,rs2567206,rs9919007,rs2291275,rs7005423,rs2976394,rs2572924,rs2976392,rs2920292,rs612169,rs7045909,rs2976388,rs2585153,rs2976387,rs2572899,rs491626,rs659104,rs2082801,rs10216533,rs495203,rs4736322,rs2572898,rs3758081,rs7012804,rs7297019,rs35542169,rs500498,rs2572909,rs2585150,rs11172068,rs7812623,rs529565,rs7825980,rs2920284,rs2920298,rs13260813,rs2257840,rs2976397,rs9411367,rs58838044,rs7013131,rs2920288,rs7046863,rs11991937,rs1469811,rs660340,rs28734952,rs60714144,rs657152,rs2376491,rs1836633,rs1529865,rs2976391,rs2572908,rs13276754,rs687621,rs2572925,rs4266235,rs11172069,rs493246,rs1594999,rs60532317,rs2585135,rs2572896,rs28489307,rs72883272,rs582118,rs2717606,rs2572905,rs2280877,rs10087300,rs2585176,rs2585148,rs9411470,rs6998746,rs2920282,rs76679208,rs2257796,rs60970334,rs7034706,rs2920280,rs2572910,rs7012709,rs9328545,rs10901251,rs4142063,rs7855466,rs581107,rs543968,rs2244163,rs10956985,rs1560986,rs2585138,rs35233155,rs2976386,rs2976398,rs2717603,rs2920279,rs545971,rs9411469,rs13272904,rs2585183,rs2585136,rs2920295,rs2717600,rs66671632,rs7048647,rs544873,rs2717550,rs2585152,rs9324593,rs2978981,rs34635647,rs77976937,rs28675879,rs13254358,rs492488,rs11172067,rs9411368</t>
  </si>
  <si>
    <t>ENSG00000198576.2,ENSG00000130193.7,ENSG00000126233.1,ENSG00000232973.7,CATG00000104418.1,CATG00000025468.1,ENSG00000187720.10,CATG00000101283.1,ENSG00000253741.1,CATG00000101285.1,CATG00000101272.1,CATG00000099691.1,ENSG00000253171.1,ENSG00000188107.9,ENSG00000156103.11,ENSG00000173905.4,ENSG00000253806.1,ENSG00000176566.3,ENSG00000138061.7,ENSG00000167656.4,ENSG00000271875.1,ENSG00000253196.1,ENSG00000234616.4,ENSG00000180155.14,ENSG00000160886.9,ENSG00000167653.4,CATG00000101268.1,ENSG00000170426.1,ENSG00000227770.1,ENSG00000175164.9</t>
  </si>
  <si>
    <t>Duodenal ulcer</t>
  </si>
  <si>
    <t>DOID:1749</t>
  </si>
  <si>
    <t>squamous cell carcinoma</t>
  </si>
  <si>
    <t>A carcinoma that derives_from squamous epithelial cells.</t>
  </si>
  <si>
    <t>rs8176757,rs12608448,rs2264248,rs778809,rs2249952,rs825740,rs6597615,rs12982233,rs3822100,rs3815691,rs2245908,rs73660468,rs35021560,rs9920879,rs7783478,rs6810745,rs689767,rs703674,rs9411468,rs2838018,rs8176672,rs2444029,rs1058298,rs1475934,rs11666494,rs11880333,rs8176634,rs114988244,rs703670,rs507666,rs8176693,rs111281680,rs8176747,rs7278951,rs2532999,rs10022167,rs36688,rs558656,rs1137827,rs9411364,rs2253807,rs281377,rs6493083,rs694985,rs7792695,rs3205136,rs79741115,rs3859563,rs35450632,rs2264239,rs28540190,rs2439831,rs2292342,rs16957632,rs3759791,rs2254321,rs216262,rs542898,rs2559635,rs11070399,rs13138260,rs10002903,rs3916080,rs115478735,rs10901263,rs2298839,rs115439495,rs114569304,rs2444251,rs2447195,rs2276937,rs565007,rs703666,rs11568535,rs635634,rs8176725,rs59447292,rs579459,rs34262244,rs690276,rs9411475,rs3796678,rs2602141,rs78123702,rs10270127,rs2439850,rs2245715,rs28666488,rs16849384,rs575082,rs690367,rs6493086,rs11637572,rs28439983,rs7034353,rs874232,rs116216150,rs6597616,rs2255663,rs7171750,rs7784200,rs60484807,rs703671,rs111528333,rs703678,rs9411471,rs3760776,rs34940903,rs12609290,rs2467736,rs12554580,rs424992,rs114314978,rs778810,rs532436,rs2439845,rs4617832,rs2051512,rs1678849,rs116356388,rs3859437,rs1829575,rs2012467,rs2584700,rs9411369,rs2244746,rs8176746,rs74684653,rs6467140,rs115352889,rs2253268,rs74747356,rs2278857,rs10793962,rs7166812,rs8176741,rs114820734,rs689883,rs78513325,rs12610339,rs649129,rs10031441,rs2245664,rs7873522,rs75056397,rs116449597,rs4018,rs2467740,rs3099045,rs537115,rs6834059,rs78540343,rs7964130,rs36690,rs376524,rs7278220,rs651007,rs703673,rs4406961,rs2189512,rs714825,rs7025839,rs28653441,rs8176759,rs7045111,rs778798,rs8101385,rs117817666,rs2256764,rs115495518,rs433852,rs2070849,rs74948281,rs3786749,rs101094,rs2467745,rs493377,rs2073824,rs67755284,rs489509,rs10900189,rs7181912,rs1052131,rs4296223,rs28702649,rs2301139,rs2467402,rs2447208,rs12980842,rs9411472,rs8176730,rs4363269,rs7163245,rs12579373,rs2584701,rs2242069,rs703679,rs688009,rs527921,rs2637194,rs77537142,rs75537788,rs1047781,rs77693339,rs703667,rs3760775,rs2245780,rs2467737,rs524417,rs113205220,rs79137388,rs690002,rs117151379,rs737241,rs3796677,rs78282429,rs3826837,rs8041132,rs3745734,rs550057,rs4547312,rs10020432,rs703669,rs36692,rs8176751,rs6493085,rs8176632,rs115362284,rs8176743,rs6832260,rs35222081,rs3087657,rs3986209,rs10901250,rs778804,rs8102492,rs536313,rs12979144,rs7466962,rs216261,rs1678852,rs3775485,rs12608544,rs2264049,rs62130308,rs690466,rs550239,rs74932291,rs28532518,rs471229,rs689835,rs77115059,rs4694164,rs9411467,rs376350,rs2255440,rs113157089,rs17271883,rs7855255,rs17030141,rs7043853,rs7163288,rs778987,rs2838020,rs3760774,rs689797,rs115812556,rs2236767,rs116410293,rs9411464,rs538238,rs8176731,rs114182260,rs62018952,rs9411370,rs9328546,rs2444250,rs690170,rs28489890,rs12506899,rs8033846,rs9919007,rs116327302,rs12462337,rs12483517,rs693510,rs2467738,rs2236766,rs75796979,rs2788,rs12905772,rs2467741,rs2306969,rs529611,rs600038,rs2584727,rs703664,rs11070410,rs2251538,rs115423840,rs667476,rs703676,rs77134226,rs7045909,rs7165471,rs1869258,rs690263,rs572837,rs2561796,rs2955969,rs703668,rs2071699,rs689647,rs3760771,rs690012,rs694461,rs8176703,rs7660680,rs3809482,rs9999209,rs495175,rs7873416,rs12981072,rs79343853,rs4694609,rs12610028,rs4149456,rs2920781,rs703672,rs12908467,rs11024594,rs2470120,rs4429703,rs7170489,rs2439846,rs10002756,rs115553516,rs2073823,rs7469795,rs114010639,rs11638972,rs9411473,rs933941,rs3775486,rs216260,rs6968751,rs686666,rs10751502,rs74363895,rs7434765,rs116037800,rs9411367,rs116832981,rs2412778,rs75179845,rs7174732,rs7046863,rs7167882,rs28362448,rs3213990,rs9807877,rs73226197,rs2278856,rs7682895,rs703675,rs9806227,rs6832557,rs77411041,rs2447211,rs8176749,rs116373598,rs2927072,rs2165065,rs1133395,rs6493082,rs12610040,rs8176671,rs1975364,rs8176644,rs7688274,rs45514998,rs117988024,rs778805,rs28628574,rs2278859,rs2245790,rs115065615,rs6597617,rs12216891,rs806176,rs6493084,rs11244079,rs560191,rs114946160,rs2447193,rs117651776,rs4401024,rs112685218,rs11878449,rs4802496,rs16849341,rs78017655,rs4621399,rs13104065,rs7034706,rs7853989,rs16957627,rs9328545,rs2617802,rs79964822,rs9411474,rs9411488,rs2608892,rs34698909,rs7855466,rs114603413,rs509306,rs115652967,rs73581711,rs480108,rs962004,rs2519093,rs8176720,rs2255410,rs76529212,rs4076,rs690316,rs12510553,rs690472,rs703677,rs10901252,rs523156,rs690512,rs449293,rs35545060,rs570933,rs2302949,rs9995176,rs6510859,rs861345,rs12504308,rs4640638,rs281407,rs12986368,rs2439841,rs3735640,rs9411469,rs16982206,rs2838009,rs11673407,rs7849280,rs2411284,rs663214,rs2240811,rs1060939,rs2412781,rs7048647,rs2016840,rs12443102,rs8176722,rs74391325,rs4075674,rs7047076,rs11789207,rs28415068,rs8042688,rs75005122,rs4530599,rs13114289,rs506120,rs2584726,rs2467739,rs4024,rs518288,rs8176662,rs116759243,rs114305420,rs16957630,rs114532182,rs7255644,rs495828,rs962005,rs3756066,rs28400013,rs116189118,rs36689,rs693919,rs3796676,rs9411368,rs79041106</t>
  </si>
  <si>
    <t>ENSG00000140265.8,ENSG00000167004.8,ENSG00000081051.3,ENSG00000159459.7,ENSG00000182264.4,ENSG00000268093.1,ENSG00000067369.9,ENSG00000232871.4,CATG00000039603.1,ENSG00000271875.1,ENSG00000240790.1,ENSG00000184716.9,ENSG00000148297.11,ENSG00000204031.3,ENSG00000111913.11,ENSG00000137822.8,ENSG00000128594.3,ENSG00000105516.6,CATG00000072789.1,ENSG00000148296.5,ENSG00000063180.4,ENSG00000105538.4,ENSG00000088002.7,ENSG00000166788.5,ENSG00000106328.8,ENSG00000130383.6,ENSG00000166963.8,ENSG00000157131.10,CATG00000093874.1,ENSG00000262560.1,ENSG00000250220.1,CATG00000010260.1,ENSG00000092470.7,ENSG00000171119.2,ENSG00000166947.7,ENSG00000063177.8,ENSG00000140259.6,ENSG00000179520.6,CATG00000039609.1,ENSG00000171877.15,ENSG00000205771.2,ENSG00000063176.11,ENSG00000179913.6,ENSG00000242028.1,ENSG00000163631.12,ENSG00000183844.12,ENSG00000156413.9,ENSG00000174951.6,ENSG00000226937.5,ENSG00000087903.8,ENSG00000128886.7,ENSG00000105523.3,ENSG00000171124.8,CATG00000010261.1,ENSG00000226519.1,ENSG00000176920.10,ENSG00000137842.2,ENSG00000159495.7,ENSG00000176909.7,ENSG00000173432.6,ENSG00000197157.6,CATG00000022796.1,CATG00000039605.1,ENSG00000140264.15,ENSG00000104055.10,ENSG00000166762.12,ENSG00000168803.10,ENSG00000201695.1,ENSG00000175164.9</t>
  </si>
  <si>
    <t>23341777,22503698,23300138</t>
  </si>
  <si>
    <t>Tumor biomarkers,Oral cancers (chewing tobacco related),Squamous cell carcinoma</t>
  </si>
  <si>
    <t>DOID:178</t>
  </si>
  <si>
    <t>vascular disease</t>
  </si>
  <si>
    <t>A cardiovascular system disease that primarily affects the blood vessels which includes the arteries, veins and capillaries that carry blood to and from the heart.</t>
  </si>
  <si>
    <t>rs115491205,rs111944465,rs2731672,rs28383405,rs113104509,rs114158220,rs116314501,rs114448410,rs115477903,rs28383408,rs35971290,rs114594795,rs526784,rs9271404,rs9271532,rs28383361,rs113734598,rs113724633,rs115825497,rs543713,rs34650585,rs112021043,rs62405631,rs660895,rs9271400,rs80225417,rs13193738,rs74818935,rs9272420,rs77867566,rs9272973,rs482044,rs35984397,rs9271474,rs116660816,rs113459411,rs113027967,rs112296425,rs115377566,rs28383418,rs9271426,rs113277162,rs114404525,rs116296008,rs41268940,rs76650283,rs115741842,rs9272463,rs4241817,rs111919185,rs9271432,rs28383312,rs111896154,rs1064993,rs9272486,rs9272318,rs4253252,rs113933084,rs9272417,rs35984981,rs72849277,rs112207759,rs112382456,rs112747670,rs114153839,rs114203361,rs28383429,rs9272461,rs34763586,rs115472351,rs28383342,rs115712333,rs4253282,rs9271519,rs78166434,rs116210899,rs113414682,rs113060503,rs28383365,rs9271542,rs36007540,rs111892599,rs116488124,rs1065043,rs28383345,rs2858870,rs9273103,rs9270406,rs75928817,rs113131349,rs9272363,rs33931110,rs77599748,rs9271416,rs9271628,rs111542599,rs111554896,rs112747517,rs113852364,rs9272347,rs28383316,rs647035,rs112529870,rs61848992,rs111432098,rs28383347,rs12206257,rs114561288,rs112837060,rs28383376,rs28366245,rs28383339,rs74638570,rs9272957,rs9271521,rs29029549,rs111375871,rs28724207,rs9271643,rs114074434,rs116253018,rs114754567,rs9271516,rs28383459,rs1912826,rs114880286,rs9272785,rs28383186,rs112345165,rs114939096,rs115177236,rs28366201,rs111517012,rs112659139,rs9271431,rs502803,rs28383359,rs28383343,rs9273014,rs9272422,rs113329671,rs1800543,rs112372067,rs9271554,rs74636204,rs116410646,rs113138877,rs111965977,rs112036438,rs9272433,rs112053914,rs28383360,rs116793060,rs34624872,rs9271464,rs115297319,rs28383402,rs9271637,rs9271517,rs115775635,rs4241818,rs9271409,rs80137464,rs115632661,rs115374828,rs9273022,rs115719056,rs9271411,rs112140494,rs9272323,rs3775298,rs2647072,rs116292100,rs9271433,rs114833479,rs28383427,rs28383378,rs482205,rs28383366,rs9273007,rs35675330,rs9272335,rs28724008,rs114397253,rs116196531,rs28383413,rs114838817,rs115546388,rs3733402,rs114249316,rs28383313,rs113182435,rs34965214,rs9270161,rs9271470,rs13205658,rs75498499,rs17426593,rs28383369,rs112063507,rs115420444,rs9273052,rs3188543,rs114164193,rs9272358,rs560530,rs9272362,rs28383187,rs2048,rs61848562,rs114291341,rs28383397,rs116004025,rs9271520,rs113521434,rs4241815,rs9273026,rs111361258,rs77122291,rs114852083,rs114473234,rs28383406,rs28383431,rs28383372,rs116154425,rs536810,rs116723504,rs28383420,rs28383382,rs9271430,rs2071942,rs28383434,rs114967942,rs9271461,rs586610,rs115005508,rs28383344,rs115194307,rs114855991,rs115110712,rs34977123,rs1511801,rs9271540,rs113518441,rs114435757,rs74970320,rs1065047,rs115147058,rs115260061,rs4253255,rs113549285,rs28724033,rs41269955,rs76643719,rs28383381,rs9272955,rs75513198,rs114915632,rs532098,rs28383401,rs111701877,rs9272337,rs2071943,rs75126998,rs9273062,rs115904597,rs34977583,rs115848534,rs114742549,rs4253248,rs77685459,rs9269863,rs116358035,rs115974809,rs9272987,rs9273025,rs111941374,rs112624563,rs78474935,rs114901942,rs4253238,rs2731674,rs9272990,rs114515013,rs75211362,rs9271544,rs113693217,rs481139,rs28383441,rs79094559,rs116146969,rs28383340,rs9273063,rs113150735,rs9271465,rs5370,rs115308342,rs28724216,rs9271438,rs9271488,rs113824321,rs116330197,rs116332080,rs112485576,rs114544755,rs115496802,rs116202751,rs28383439,rs76202064,rs114158560,rs113888335,rs112968327,rs9273008,rs116107168,rs114303873,rs614348,rs1801020,rs2858869,rs9272425,rs75924712,rs28383338,rs9272435,rs1065048,rs9272742,rs9272353,rs113484779,rs28357082,rs9271776,rs115652289,rs28732273,rs114565051,rs28383383,rs79454074,rs111838566,rs115032920,rs114773114,rs9272319,rs112574272,rs41268938,rs116331885,rs114447415,rs28366233,rs28383404,rs28383379,rs113353196,rs115816856,rs67407114,rs9273009,rs28383435,rs9272443,rs80180464,rs114836099,rs116173188,rs111678927,rs9272983,rs35128651,rs2248580,rs79192142,rs12211942,rs28724163,rs116573973,rs1476046,rs9273031,rs114509360,rs28732278,rs9272995,rs116545108,rs2545801,rs9271549,rs28383407,rs9271644,rs115187291,rs17840121,rs28559730,rs9271469,rs41269951,rs7514606,rs4253311,rs111693298,rs28366244,rs9272492,rs116638725,rs28383373,rs482162,rs9271408,rs28383403,rs114973966,rs9271773,rs114700859,rs114748268,rs28383411,rs111343881,rs112526259,rs28383453,rs116509857,rs4241816,rs643889,rs112528767,rs9272444,rs114308130,rs116572578,rs9272980,rs112175921,rs113785384,rs116670839,rs112377274,rs28383380,rs9273036,rs9272485,rs9271624,rs77468226,rs532965,rs116254096,rs115714701,rs28383349,rs13206639,rs114774311,rs28383428,rs28383367,rs114701055,rs116018922,rs116171428,rs28383358,rs1281947,rs28383467,rs13206219,rs2731673,rs28383400,rs28383351,rs111556513,rs114700763,rs114501661,rs36039522,rs41268942,rs4253281,rs617578,rs116432881,rs9271523,rs535852,rs116813230,rs28724162,rs41269945,rs9272456,rs113129660,rs9271472,rs28383377,rs2760993,rs9270416,rs9272466,rs9273040,rs74981472,rs116822900,rs9273048,rs9271434,rs114951502,rs9271419,rs9272407,rs114142794,rs113282787,rs111409670,rs116589682,rs111251172,rs114971637,rs9272528</t>
  </si>
  <si>
    <t>ENSG00000198502.5,ENSG00000229391.3,CATG00000083579.1,CATG00000088071.1,CATG00000083577.1,CATG00000083570.1,ENSG00000164344.11,CATG00000083573.1,ENSG00000196126.6,ENSG00000143473.7,CATG00000083575.1,CATG00000088072.1,ENSG00000251916.1,ENSG00000196735.7,ENSG00000131187.5,CATG00000087443.1,ENSG00000204296.7,CATG00000088073.1,CATG00000083574.1,ENSG00000198055.6,CATG00000083580.1,CATG00000088063.1,ENSG00000179344.12,CATG00000088070.1,ENSG00000078401.6,CATG00000083581.1,CATG00000088075.1,CATG00000088069.1,CATG00000088077.1,CATG00000074787.1,ENSG00000196301.3</t>
  </si>
  <si>
    <t>23381795,17505501</t>
  </si>
  <si>
    <t>Circulating vasoactive peptide levels,Response to ximelagatran treatment</t>
  </si>
  <si>
    <t>DOID:1781</t>
  </si>
  <si>
    <t>thyroid cancer</t>
  </si>
  <si>
    <t>An endocrine gland cancer located_in the thryoid gland located in the neck below the thyroid cartilage.</t>
  </si>
  <si>
    <t>rs925485,rs6478471,rs10115216,rs1478576,rs61048652,rs77060388,rs10760011,rs10739526,rs10983958,rs6736742,rs6707903,rs1561957,rs7020976,rs7034336,rs13401747,rs894673,rs12004762,rs1561962,rs13439816,rs12347191,rs907576,rs1169146,rs7853349,rs112778338,rs10512255,rs1867278,rs13004333,rs3758248,rs2194736,rs965513,rs10759944,rs10804259,rs12348304,rs58295000,rs28417086,rs1443435,rs12003789,rs62175475,rs7851660,rs10103930,rs6994625,rs4129579,rs1382432,rs7031386,rs10984253,rs2120264,rs10983833,rs7022148,rs925489,rs10100933,rs4743136,rs7847663,rs4743138,rs74606599,rs907577,rs10818213,rs13439435,rs4460498,rs10984235,rs115269261,rs8013429,rs7044799,rs1348386,rs7046645,rs1156850,rs28707398,rs6468103,rs7034249,rs11999801,rs1867280,rs3021526,rs7866436,rs994533,rs73234136,rs4733128,rs1478579,rs13288000,rs973473,rs7032086,rs10490762,rs1478577,rs10983959,rs3758249,rs7834206,rs7032019,rs925486,rs28697997,rs10983836,rs7038998,rs12550872,rs13302470,rs894672,rs12348691,rs4743130,rs3021523,rs12707704,rs7849497,rs1561961,rs4733129,rs4255258,rs10818133,rs3758251,rs2194737,rs10759960,rs72753507,rs4743140,rs944289,rs6745321,rs75574088,rs12378536,rs1465965,rs7037324,rs10818241,rs7870540,rs6586,rs1867277,rs994532,rs3802158,rs7848950,rs2401639,rs3808893,rs1382435,rs7048255,rs12006522,rs9299258,rs13016875,rs7034648,rs1912998,rs36213229,rs35324451,rs114008430,rs113350646,rs3824495,rs10818090,rs10983975,rs907582,rs72753509,rs7043516,rs4733130,rs7594625,rs907581,rs7851552,rs10984230,rs7873389,rs7870795,rs7032114,rs6981660,rs7036589,rs1443434,rs12341377,rs12238579,rs76305281,rs10046805,rs10804260,rs925488,rs2120262,rs3802160,rs7027221,rs874004,rs1958625,rs1579033,rs1867279,rs3021525</t>
  </si>
  <si>
    <t>ENSG00000136937.8,ENSG00000157168.14,ENSG00000257585.1,CATG00000109155.1,CATG00000102147.1,CATG00000109156.1,CATG00000106315.1,CATG00000098473.1,CATG00000102148.1,ENSG00000231672.2,CATG00000046640.1,ENSG00000178919.7,ENSG00000254049.1,ENSG00000136932.9,ENSG00000136936.6,ENSG00000259104.2,ENSG00000258342.1</t>
  </si>
  <si>
    <t>19198613,22267200,23894154</t>
  </si>
  <si>
    <t>Thyroid cancer</t>
  </si>
  <si>
    <t>DOID:1790</t>
  </si>
  <si>
    <t>malignant mesothelioma</t>
  </si>
  <si>
    <t>A cell type cancer that has_material_basis_in mesothelial tissue.</t>
  </si>
  <si>
    <t>rs13284889,rs13285264,rs1361705,rs9886651,rs1361704,rs62550429,rs13301946,rs62550428,rs6953604,rs4413858,rs57222164,rs13301790,rs62550427,rs13285623,rs9548166,rs17338032,rs62550118,rs7841347</t>
  </si>
  <si>
    <t>CATG00000100840.1,ENSG00000146555.14,CATG00000108131.1,CATG00000014422.1,CATG00000108112.1,ENSG00000109943.4</t>
  </si>
  <si>
    <t>23626673,23827383</t>
  </si>
  <si>
    <t>Malignant pleural mesothelioma,Malignant mesothelioma</t>
  </si>
  <si>
    <t>DOID:1793</t>
  </si>
  <si>
    <t>pancreatic cancer</t>
  </si>
  <si>
    <t>An endocrine gland cancer located_in the pancreas.</t>
  </si>
  <si>
    <t>rs8176757,rs12608448,rs62578021,rs1170155,rs3822100,rs2680698,rs35021560,rs2989505,rs27996,rs7103375,rs2259852,rs643434,rs2444029,rs63614260,rs72830488,rs11666494,rs12418514,rs1000236,rs34946270,rs114988244,rs9573164,rs7278951,rs6493083,rs2403227,rs882424,rs35450632,rs28540190,rs2034509,rs676996,rs2439831,rs12953820,rs4150653,rs7953249,rs60852020,rs13138260,rs10002903,rs966811,rs115439495,rs7034885,rs635634,rs8176725,rs2855509,rs3825025,rs476410,rs6744707,rs78123702,rs2245715,rs690367,rs10741742,rs12713597,rs874232,rs12955083,rs116216150,rs703671,rs1169286,rs10842944,rs3760776,rs12955347,rs12554580,rs424992,rs778810,rs7597266,rs4617832,rs1678849,rs1169314,rs1552359,rs2244746,rs2112676,rs115352889,rs3906413,rs74747356,rs7166812,rs8176741,rs12470785,rs677355,rs7873522,rs2686172,rs4018,rs2467740,rs2073827,rs8062169,rs67237665,rs1009588,rs1486133,rs17030284,rs7964130,rs17598311,rs2060112,rs11149810,rs6710832,rs4871414,rs687289,rs58414558,rs7630825,rs35943794,rs4150561,rs778798,rs460073,rs77519538,rs2267167,rs115495518,rs7004482,rs74948281,rs489509,rs36115365,rs380145,rs2821367,rs17112704,rs2236454,rs6988602,rs28702649,rs2447208,rs452932,rs867448,rs8176690,rs8176730,rs7163245,rs9297675,rs7298333,rs688009,rs31484,rs1316950,rs9573163,rs13275308,rs2245780,rs4867716,rs7970695,rs690002,rs737241,rs2302098,rs3796677,rs4150610,rs72813022,rs3826837,rs8041132,rs550057,rs4547312,rs7244406,rs8176751,rs6493085,rs7846164,rs11062034,rs8176632,rs12517986,rs115362284,rs3087657,rs12960583,rs3986209,rs9313638,rs644234,rs10901250,rs8131463,rs536313,rs7303790,rs12979144,rs7466962,rs12870205,rs690466,rs2034507,rs11695960,rs676457,rs74932291,rs28532518,rs4150588,rs4694164,rs376350,rs2282635,rs7163288,rs778987,rs3760774,rs689797,rs2236767,rs4150615,rs34511347,rs6731934,rs9411370,rs2444250,rs2243616,rs693510,rs2236766,rs13331385,rs2306969,rs452384,rs115764450,rs635852,rs27071,rs2159095,rs77134226,rs7165471,rs7310409,rs1869258,rs7312161,rs2561796,rs2071699,rs690012,rs9999209,rs9948008,rs7873416,rs79343853,rs735396,rs4149456,rs7185352,rs2470120,rs7469795,rs3775486,rs1027000,rs62578022,rs686666,rs10751502,rs74363895,rs402710,rs116037800,rs4927850,rs75179845,rs7627868,rs7046863,rs28362448,rs7167882,rs559723,rs720064,rs3790848,rs11774426,rs12970745,rs116373598,rs456366,rs55688943,rs2470411,rs8176671,rs7688274,rs493246,rs588779,rs778805,rs28628574,rs2278859,rs4353250,rs6745752,rs11116428,rs11244079,rs74945186,rs560191,rs2126004,rs3790843,rs8046145,rs10467402,rs2236479,rs4621399,rs1032158,rs2018956,rs80047604,rs117284170,rs79964822,rs1154229,rs4150673,rs9411474,rs1169288,rs7568231,rs6546306,rs114603413,rs4150622,rs75880008,rs480108,rs962004,rs4150566,rs4076,rs12510553,rs690472,rs703677,rs1154227,rs10901252,rs7951950,rs8091774,rs6969815,rs449293,rs79185156,rs570933,rs9995176,rs12504308,rs12986368,rs2439841,rs7849280,rs10832921,rs663214,rs13278088,rs73287473,rs8176668,rs3849764,rs7047076,rs11042568,rs2584726,rs73337418,rs2467739,rs4024,rs518288,rs35341640,rs114305420,rs16957630,rs114532182,rs1169301,rs3807329,rs57976547,rs116189118,rs36689,rs12957168,rs79041106,rs59075852,rs1169313,rs618760,rs778809,rs9783386,rs825740,rs6945259,rs4237728,rs2244608,rs2245908,rs2257205,rs6810745,rs505922,rs12306335,rs72830442,rs2264782,rs10840313,rs62358409,rs9411468,rs2838018,rs1560281,rs1192794,rs13387185,rs8176634,rs12421200,rs507666,rs8176693,rs111281680,rs37011,rs112742076,rs2403229,rs558656,rs7815695,rs421284,rs2422824,rs9411364,rs2253807,rs12286683,rs1169289,rs3205136,rs1192805,rs554593,rs3759791,rs421629,rs3818661,rs7979473,rs542898,rs12298679,rs11070399,rs115478735,rs76494922,rs61486545,rs2298839,rs1169306,rs2444251,rs565007,rs7732291,rs514659,rs34529705,rs34262244,rs6562430,rs62578008,rs2439850,rs8176682,rs6493086,rs35129097,rs3849763,rs6597616,rs2255663,rs703678,rs414965,rs1169311,rs13337017,rs1169284,rs10078017,rs116356388,rs3807330,rs10070657,rs9411369,rs74684653,rs4757644,rs10793962,rs372883,rs114820734,rs582094,rs10031441,rs2821371,rs6543268,rs10840344,rs6132899,rs4150651,rs376524,rs7278220,rs651007,rs703673,rs37009,rs3770655,rs12771709,rs74581412,rs116893326,rs1153295,rs4910086,rs645982,rs1052131,rs401681,rs61013045,rs12550235,rs2073828,rs2301139,rs4459505,rs4927851,rs9411472,rs2584701,rs1941524,rs1236481,rs7237795,rs12316650,rs77693339,rs703667,rs11116425,rs60048061,rs2467737,rs11202847,rs4871415,rs13261392,rs2171175,rs703669,rs2236481,rs8176743,rs7579385,rs778804,rs6749629,rs8102492,rs9635812,rs31489,rs2061163,rs9988866,rs62130308,rs28439269,rs550239,rs689835,rs6990534,rs55805894,rs2838020,rs116552240,rs36182034,rs115812556,rs13292932,rs4150564,rs115178107,rs6965943,rs9411464,rs538238,rs62018952,rs114182260,rs9328546,rs2632513,rs690170,rs12506899,rs3740711,rs75421889,rs12905772,rs659116,rs600038,rs11070410,rs12256354,rs667476,rs7045909,rs1941516,rs4975616,rs455433,rs1901436,rs2264778,rs12981072,rs9981642,rs4694609,rs12969104,rs62093991,rs3849765,rs10842946,rs10774010,rs500498,rs467095,rs215495,rs115553516,rs2439846,rs4671799,rs12713596,rs7559393,rs78183893,rs556280,rs11065385,rs10734259,rs4671794,rs2278856,rs11062051,rs9806227,rs703675,rs2282636,rs77411041,rs2447211,rs1170169,rs4671800,rs6546303,rs60879082,rs3897689,rs45514998,rs59840241,rs67139073,rs117988024,rs2245790,rs115065615,rs12216891,rs11960116,rs4150579,rs11872810,rs28409401,rs2035566,rs303499,rs3743614,rs12222953,rs2447193,rs11878449,rs11986791,rs16849341,rs78017655,rs8176702,rs12955853,rs3790845,rs7853989,rs12620555,rs1975920,rs2608892,rs2832290,rs13178866,rs4150550,rs4150655,rs7985261,rs509306,rs1109949,rs73581711,rs17090060,rs8176720,rs61729750,rs690316,rs10063807,rs12546891,rs4361313,rs4909917,rs6986269,rs523156,rs861345,rs10840334,rs281407,rs1944913,rs545971,rs16982206,rs12520643,rs11673407,rs3826637,rs2156717,rs10974531,rs11837628,rs2412781,rs74391325,rs28415068,rs451360,rs4530599,rs2463235,rs28597931,rs17030286,rs115128266,rs492488,rs962005,rs3796676,rs630510,rs475419,rs2035565,rs4150526,rs6740919,rs27068,rs9951784,rs3815691,rs7036642,rs9920879,rs7463566,rs11617764,rs703674,rs689767,rs76365827,rs7827025,rs2027605,rs8176672,rs1169294,rs11880333,rs4150562,rs4883761,rs703670,rs2259816,rs8176747,rs2257962,rs2532999,rs7593555,rs281377,rs9961969,rs4483442,rs694985,rs2264239,rs3859563,rs79741115,rs2292342,rs13415002,rs2559635,rs3916080,rs10901263,rs60427461,rs1182933,rs1628891,rs115861802,rs7701566,rs72710627,rs579459,rs690276,rs4013898,rs9411475,rs7966539,rs3796678,rs28666488,rs13253599,rs575082,rs2832291,rs1624668,rs28439983,rs5022017,rs2058810,rs10956390,rs73605136,rs34940903,rs12609290,rs114314978,rs12029406,rs2439845,rs532436,rs641287,rs7933475,rs28439846,rs883083,rs11832750,rs2403226,rs4150641,rs78637025,rs3819090,rs4150661,rs7579304,rs72662646,rs466502,rs117214,rs78513325,rs1977608,rs62358419,rs649129,rs13337397,rs381949,rs370348,rs75056397,rs116449597,rs35420592,rs537115,rs78540343,rs3765622,rs36690,rs113762480,rs2901986,rs11702255,rs11750059,rs2189512,rs7045111,rs8176759,rs2464196,rs62358418,rs7873635,rs7503953,rs2256764,rs2070849,rs12290996,rs3786749,rs13048365,rs2855512,rs2073824,rs1483351,rs115237520,rs6739392,rs7181912,rs7585530,rs9564968,rs2393775,rs2467402,rs62029451,rs12579373,rs13170453,rs2242069,rs12578950,rs527921,rs75537788,rs425989,rs3760775,rs8070669,rs17112679,rs4471987,rs113205220,rs4671795,rs10954628,rs78282429,rs3745734,rs1545937,rs117069346,rs527210,rs36692,rs8028529,rs2279306,rs1169309,rs674302,rs79744831,rs75534820,rs4576815,rs465498,rs8176715,rs3790847,rs1169315,rs1678852,rs3775485,rs2264049,rs60065121,rs2832292,rs471229,rs11024634,rs7938502,rs77115059,rs3809115,rs17271883,rs13335101,rs7855255,rs7043853,rs60781124,rs2817008,rs78387211,rs9958787,rs4920090,rs1737947,rs62358407,rs2259820,rs2126003,rs7835994,rs4962040,rs459961,rs2769071,rs28489890,rs6470186,rs116327302,rs9919007,rs2467738,rs75796979,rs2788,rs114088802,rs529611,rs2584727,rs2251538,rs115423840,rs3802968,rs703676,rs612169,rs12334564,rs4150575,rs979043,rs11696003,rs2680699,rs27069,rs572837,rs8045102,rs6489786,rs2955969,rs11742607,rs3760771,rs9533003,rs1192791,rs491626,rs659104,rs694461,rs3809482,rs2255280,rs2257764,rs8176703,rs495175,rs77182089,rs73287481,rs73287472,rs66515434,rs2367584,rs62358416,rs12610028,rs3826110,rs2920781,rs2264750,rs6470288,rs380286,rs2073823,rs17020684,rs933941,rs9411473,rs12615966,rs1169292,rs7434765,rs10832922,rs1140047,rs1195666,rs16887551,rs2412778,rs7174732,rs9807877,rs7682895,rs7979478,rs8053595,rs657152,rs1169300,rs8176749,rs28446872,rs3745027,rs9313637,rs2927072,rs111986123,rs4752174,rs4819126,rs2165065,rs647195,rs8028816,rs2901164,rs1133395,rs687621,rs1975364,rs388707,rs6493084,rs72710629,rs582118,rs627862,rs7104093,rs114946160,rs2902005,rs112685218,rs62358422,rs31490,rs9302314,rs2617802,rs4150650,rs16898871,rs9411488,rs12373237,rs10185288,rs581107,rs543968,rs1547374,rs72804106,rs115652967,rs9315891,rs2255410,rs2519093,rs10074223,rs462608,rs115247457,rs763780,rs379592,rs8063014,rs10842945,rs11885548,rs4150616,rs4347707,rs79387446,rs7048647,rs544873,rs17797660,rs8176722,rs6430452,rs4075674,rs11789207,rs10887855,rs2071037,rs6502674,rs116759243,rs3790850,rs11890812,rs28379291,rs3816659,rs60786329,rs2264248,rs2249952,rs2287990,rs6597615,rs12982233,rs73660468,rs1192800,rs457130,rs1032157,rs3790844,rs1058298,rs1475934,rs500499,rs2061164,rs1785282,rs77322072,rs10022167,rs9783347,rs36688,rs37008,rs1137827,rs4991659,rs11748446,rs11658555,rs59150578,rs58391435,rs1486134,rs10887854,rs837087,rs16957632,rs2254321,rs613534,rs7409857,rs2276937,rs62358411,rs2447195,rs703666,rs28741680,rs55787240,rs9839103,rs12517954,rs2251468,rs2602141,rs9599030,rs16849384,rs2393791,rs11637572,rs80114457,rs7034353,rs117815453,rs494242,rs7171750,rs60484807,rs111528333,rs9411471,rs2467736,rs3770657,rs12479293,rs11062054,rs3859437,rs2051512,rs554833,rs3213545,rs11898434,rs6870707,rs2012467,rs79199586,rs602233,rs2584700,rs9315894,rs1183910,rs8176746,rs2253268,rs12522928,rs4818784,rs2278857,rs73333742,rs6985019,rs689883,rs2900174,rs12610339,rs9905565,rs2245664,rs62358406,rs6834059,rs3099045,rs3807331,rs77239271,rs7771466,rs714825,rs7979048,rs7025839,rs7279445,rs28653441,rs12293544,rs8101385,rs117817666,rs37010,rs11948616,rs433852,rs101094,rs493377,rs2467745,rs67755284,rs2367586,rs4296223,rs12980842,rs7627706,rs4363269,rs4579258,rs703679,rs10774012,rs77537142,rs2637194,rs12870340,rs1047781,rs7630875,rs496736,rs12332588,rs524417,rs2708101,rs79137388,rs10862875,rs72830429,rs10020432,rs75295442,rs2282120,rs35222081,rs6832260,rs8176691,rs10853571,rs4785367,rs40182,rs13016812,rs73605139,rs73287479,rs8048529,rs12608544,rs3745012,rs62358421,rs7947378,rs28690217,rs62358417,rs7614767,rs1483350,rs9411467,rs4885093,rs2255440,rs7122293,rs113157089,rs9533020,rs1169310,rs10775488,rs4920086,rs3795244,rs1209283,rs57420335,rs116410293,rs2073826,rs117111502,rs7572001,rs27070,rs8176731,rs10770078,rs7771511,rs2001437,rs6998271,rs2548567,rs8033846,rs12462337,rs7711011,rs2124374,rs12483517,rs12969388,rs2467741,rs12965685,rs7012004,rs1153294,rs6518249,rs703664,rs11202850,rs690263,rs4150642,rs703668,rs689647,rs7660680,rs495203,rs7312028,rs4910087,rs6743811,rs7630489,rs75479566,rs2034508,rs703672,rs12908467,rs630014,rs4429703,rs10002756,rs7170489,rs529565,rs114010639,rs11638972,rs6508004,rs10840333,rs9411367,rs116832981,rs7857390,rs4488534,rs12965616,rs3213990,rs660340,rs73226197,rs1520884,rs6832557,rs1975582,rs9962076,rs62358413,rs2272683,rs11054280,rs6493082,rs2236482,rs12610040,rs8176644,rs2902006,rs7733195,rs11747139,rs1169312,rs11744306,rs6597617,rs2258287,rs10459372,rs10045354,rs4150612,rs8068787,rs2422823,rs41300849,rs117651776,rs4401024,rs4802496,rs1153280,rs28595463,rs11739565,rs13104065,rs12458532,rs7034706,rs11065384,rs16957627,rs9328545,rs4334381,rs34698909,rs115751595,rs7855466,rs4975615,rs10956220,rs79634545,rs13183901,rs1966620,rs9395772,rs690512,rs7704555,rs35545060,rs3897688,rs2302949,rs8176649,rs72710628,rs6510859,rs4640638,rs10741741,rs8176681,rs2464195,rs9411469,rs2838009,rs6758786,rs4757645,rs2411284,rs407463,rs2240811,rs1060939,rs76741003,rs10853591,rs2016840,rs12443102,rs75005122,rs8042688,rs506120,rs13114289,rs1236463,rs8176662,rs12713595,rs4671801,rs12782673,rs7255644,rs28400013,rs3756066,rs495828,rs2447853,rs693919,rs6546294,rs72811097,rs9411368</t>
  </si>
  <si>
    <t>ENSG00000140265.8,ENSG00000176853.11,ENSG00000129158.6,ENSG00000166796.7,ENSG00000240338.1,ENSG00000234177.1,ENSG00000234767.1,ENSG00000236780.1,ENSG00000106686.12,ENSG00000081051.3,CATG00000015278.1,ENSG00000261751.1,ENSG00000249859.3,ENSG00000265907.1,ENSG00000182264.4,ENSG00000268093.1,ENSG00000067369.9,CATG00000079584.1,CATG00000010640.1,CATG00000027863.1,ENSG00000232871.4,CATG00000039603.1,ENSG00000271875.1,ENSG00000164327.8,ENSG00000256464.1,ENSG00000053747.11,ENSG00000256056.1,ENSG00000137822.8,ENSG00000235885.3,ENSG00000133805.11,CATG00000072789.1,ENSG00000063180.4,CATG00000074964.1,ENSG00000254554.1,ENSG00000152977.5,ENSG00000132205.6,CATG00000030425.1,ENSG00000108375.8,CATG00000022585.1,ENSG00000130383.6,ENSG00000166963.8,ENSG00000157131.10,ENSG00000262560.1,ENSG00000267301.1,ENSG00000250220.1,ENSG00000050820.12,ENSG00000171119.2,ENSG00000092470.7,ENSG00000256537.1,ENSG00000082074.11,ENSG00000251655.2,ENSG00000156273.11,ENSG00000171877.15,CATG00000039609.1,ENSG00000214128.6,ENSG00000108671.5,CATG00000074959.1,ENSG00000263606.1,ENSG00000253768.1,CATG00000103919.1,ENSG00000113600.6,CATG00000001523.1,ENSG00000063176.11,CATG00000010636.1,ENSG00000179913.6,ENSG00000141127.10,ENSG00000135100.13,ENSG00000134443.5,ENSG00000249816.2,ENSG00000153071.10,CATG00000078742.1,ENSG00000121335.10,ENSG00000233639.1,ENSG00000156413.9,CATG00000030559.1,ENSG00000105523.3,ENSG00000102780.12,ENSG00000141314.8,ENSG00000105929.11,CATG00000010261.1,ENSG00000176920.10,ENSG00000074319.8,ENSG00000137842.2,ENSG00000173638.14,ENSG00000163162.4,CATG00000115924.1,ENSG00000119973.3,ENSG00000255080.1,ENSG00000168803.10,ENSG00000166762.12,ENSG00000176771.11,ENSG00000168925.6,ENSG00000157895.7,ENSG00000248476.1,ENSG00000167004.8,ENSG00000179057.9,ENSG00000159459.7,ENSG00000144229.7,ENSG00000236605.1,ENSG00000198832.6,ENSG00000010244.12,ENSG00000184716.9,CATG00000049451.1,ENSG00000110756.13,CATG00000050033.1,ENSG00000148297.11,ENSG00000249307.1,ENSG00000116833.9,CATG00000027862.1,ENSG00000173077.10,ENSG00000151065.9,ENSG00000204031.3,ENSG00000204634.8,ENSG00000110768.7,ENSG00000110786.13,ENSG00000049656.9,ENSG00000101365.16,ENSG00000105516.6,ENSG00000148296.5,CATG00000037058.1,ENSG00000215533.4,ENSG00000183963.14,ENSG00000105538.4,ENSG00000182871.10,ENSG00000088002.7,ENSG00000110841.9,ENSG00000130226.12,ENSG00000158435.3,CATG00000056152.1,ENSG00000112118.13,CATG00000010260.1,ENSG00000166947.7,ENSG00000063177.8,CATG00000055848.1,ENSG00000140259.6,ENSG00000148926.5,ENSG00000112116.9,ENSG00000255790.1,CATG00000098598.1,CATG00000079571.1,ENSG00000228293.1,ENSG00000205771.2,ENSG00000133812.10,ENSG00000203593.3,ENSG00000072274.8,ENSG00000242028.1,ENSG00000163631.12,CATG00000074991.1,ENSG00000135114.8,ENSG00000204020.5,CATG00000116585.1,ENSG00000183844.12,ENSG00000241388.3,CATG00000017446.1,CATG00000033171.1,ENSG00000174951.6,ENSG00000087903.8,CATG00000056673.1,ENSG00000128886.7,ENSG00000168916.11,ENSG00000171124.8,ENSG00000101577.5,CATG00000000365.1,CATG00000012625.1,CATG00000103950.1,CATG00000024566.1,ENSG00000159495.7,ENSG00000176909.7,ENSG00000257729.1,CATG00000022796.1,ENSG00000143971.7,CATG00000039605.1,CATG00000116586.1,CATG00000049450.1,ENSG00000140264.15,ENSG00000234692.1,ENSG00000104055.10,ENSG00000175164.9</t>
  </si>
  <si>
    <t>23180869,20101243,22293537,22142827,pha002874,23300138,pha002889,20686608,22158540,19648918,22665904,21849791</t>
  </si>
  <si>
    <t>Tumor biomarkers,Pancreatic cancer,Response to gemcitabine in pancreatic cancer,Pancreatic cancer and survival</t>
  </si>
  <si>
    <t>DOID:1826</t>
  </si>
  <si>
    <t>epilepsy syndrome</t>
  </si>
  <si>
    <t>A brain disease that is characterized by the occurrance of at least two unprovoked seizures resulting from a persistent epileptogenic abnormality of the brain that is able to spontaneously generate paroxysmal activity and typically manifested by sudden brief episodes of altered or diminished consciousness, involuntary movements, or convulsions.</t>
  </si>
  <si>
    <t>rs6758659,rs12933981,rs13275168,rs116302685,rs496571,rs11077309,rs6668908,rs11861787,rs316137,rs4545800,rs72991962,rs570504,rs1021351,rs10106749,rs11126643,rs56320434,rs670960,rs990847,rs114814758,rs12720662,rs1427508,rs143536437,rs986503,rs2601828,rs419427,rs74992250,rs972362,rs10185007,rs419129,rs3777863,rs577306,rs1896453,rs72711885,rs12997222,rs12756886,rs9881055,rs1461193,rs7012578,rs13022554,rs40571,rs7526103,rs1433197,rs4852443,rs6432859,rs1674900,rs77306214,rs7630501,rs2076256,rs56140782,rs2683634,rs7602046,rs492825,rs992894,rs12128380,rs9839129,rs2275194,rs4667862,rs6472225,rs12918289,rs28501341,rs66769776,rs76351419,rs12748136,rs523119,rs986512,rs7562561,rs16847251,rs316131,rs1531378,rs6719899,rs6719077,rs504059,rs79986015,rs2859817,rs706625,rs1834840,rs10018062,rs4650708,rs7589765,rs545238,rs12139172,rs16953461,rs7829434,rs1465195,rs2390322,rs7205383,rs77140348,rs10034879,rs6547170,rs80185628,rs673197,rs3812719,rs4667863,rs1529387,rs12144159,rs16847267,rs7519192,rs12596798,rs7595154,rs1490157,rs6735104,rs597295,rs1346343,rs2020318,rs35172567,rs6732789,rs6427860,rs12934978,rs1405585,rs6497700,rs316133,rs316132,rs490317,rs7204139,rs2335812,rs7580482,rs12736722,rs2292096,rs6432858,rs7598539,rs61440197,rs7186352,rs375887,rs672281,rs4424306,rs1986693,rs55811665,rs12407699,rs17792698,rs1433198,rs9828403,rs6753355,rs56864659,rs28515659,rs4286095,rs1834839,rs10496968,rs12756996,rs2678906,rs7601520,rs10930201,rs6661980,rs16830092,rs7186667,rs6472226,rs12731136,rs7610303,rs72711877,rs7606888,rs7184745,rs316136,rs11650615,rs7822627,rs62174124,rs72746858,rs6922694,rs72746876,rs1019724,rs78938461,rs2275193,rs869151,rs12129917,rs28691172,rs569745,rs1320292,rs6719462,rs12720557,rs1427507,rs7192066,rs6761757,rs10111844,rs2298771,rs1529386,rs3756873,rs7423423,rs12735702,rs10911968,rs367836,rs16847284,rs316139,rs12951323,rs1527173,rs2043231,rs3753953,rs4852445,rs423475,rs7007987,rs73544945,rs6501139,rs13281981,rs13274205,rs12742404,rs2275192,rs7571204,rs2114760,rs11077307,rs1019722,rs7203954,rs56407566,rs10167228,rs316140,rs11884723,rs17062561,rs7574618,rs2195144,rs12620940,rs7185144,rs56182562,rs6472219,rs1427652,rs34604888,rs72823592,rs5006656,rs1531380,rs35099259,rs6761347,rs72825517,rs72823530,rs7828699,rs508585,rs72823601,rs12923792,rs4667865,rs12104619,rs6432860,rs4853355,rs642851,rs12760892,rs11077306,rs66530019,rs12920876,rs35755401,rs235713,rs2390321,rs76950846,rs6716346,rs4895967,rs2769615,rs7014676,rs1568450,rs7203639,rs28360637,rs405729,rs1278259,rs72746859,rs6729993,rs567652,rs2678905,rs449690,rs7606573,rs1549588,rs922227,rs113187178,rs644100,rs12925764,rs1005878,rs12990792,rs316129,rs7555140,rs1531379,rs11125727,rs10496078,rs12491351,rs75593700,rs584124,rs35442900,rs11894283,rs622902,rs6994889,rs34893530,rs11865847,rs12736176,rs6415604,rs72823591,rs73501556,rs12919774,rs6547169,rs12128551,rs4290458,rs35687916,rs545331,rs597348,rs4794321,rs316135,rs12125857,rs7203110,rs72709881,rs66530521,rs7608793,rs419833,rs62018322,rs17396080,rs1527191,rs2601827,rs41280120,rs316128,rs6683515,rs316141,rs72825504,rs2126152,rs16932346,rs235735,rs72823599,rs13421166,rs3736741,rs75934561,rs60561757,rs12755686,rs7584210,rs2292095,rs10911969,rs7185317,rs1841547,rs4414477,rs6472222,rs994399,rs12733378,rs7514501,rs7201937,rs4667861,rs2678915,rs706624,rs4651343,rs316138,rs7187717,rs316130,rs56255908,rs7199531,rs2143998,rs4471124,rs961522,rs908730,rs12720639,rs12744221,rs552878</t>
  </si>
  <si>
    <t>CATG00000105955.1,ENSG00000254081.1,ENSG00000272192.1,ENSG00000271615.1,ENSG00000170899.6,ENSG00000231333.2,ENSG00000236107.3,ENSG00000234567.1,CATG00000099189.1,ENSG00000141293.11,CATG00000050219.1,CATG00000044871.1,CATG00000031635.1,CATG00000031631.1,CATG00000026893.1,ENSG00000148848.10,ENSG00000082641.11,CATG00000026895.1,ENSG00000112319.13,ENSG00000123607.10,CATG00000030529.1,ENSG00000234828.3,ENSG00000167183.2,CATG00000084109.1,CATG00000042922.1,ENSG00000116711.8,ENSG00000069020.14,ENSG00000263798.1,ENSG00000205268.6,CATG00000050213.1,ENSG00000233605.1,ENSG00000066855.11,CATG00000042932.1,CATG00000044875.1,CATG00000042929.1,ENSG00000104442.5,ENSG00000162104.5,ENSG00000144285.11,ENSG00000108468.10,CATG00000048572.1,CATG00000049110.1,ENSG00000226674.4,CATG00000088838.1,CATG00000108835.1,ENSG00000108439.5,ENSG00000263412.1,ENSG00000118200.10,CATG00000028636.1,ENSG00000144278.10,ENSG00000247728.2,ENSG00000225542.1,ENSG00000207947.1,ENSG00000005243.5,CATG00000048576.1,CATG00000116804.1,ENSG00000028116.12,CATG00000088568.1,ENSG00000228482.1,ENSG00000121848.9,CATG00000044878.1,ENSG00000261794.1,CATG00000048536.1</t>
  </si>
  <si>
    <t>23962720,22949513,20522523,22116939</t>
  </si>
  <si>
    <t>Partial epilepsies,Epilepsy (remission after treatment),Epilepsy,Epilepsy (generalized)</t>
  </si>
  <si>
    <t>DOID:1849</t>
  </si>
  <si>
    <t>cannabis dependence</t>
  </si>
  <si>
    <t>A drug dependence that involves the continued use of cannabis despite problems related to use of the substance.</t>
  </si>
  <si>
    <t>rs9456925,rs11755350,rs112340887,rs6927378,rs12664346,rs4145568,rs927768,rs77467180,rs12663069,rs13209603,rs6913620,rs9456924,rs12664329,rs12663630,rs13215389,rs73462450,rs12663451,rs12202623,rs12662277,rs16899893,rs11751599,rs9458975,rs56241359,rs28440940,rs1112527,rs6925798,rs9456922,rs10945100</t>
  </si>
  <si>
    <t>CATG00000086720.1,ENSG00000226497.1</t>
  </si>
  <si>
    <t>Cannabis use (initiation)</t>
  </si>
  <si>
    <t>DOID:1876</t>
  </si>
  <si>
    <t>sexual dysfunction</t>
  </si>
  <si>
    <t>rs116079162,rs61874388,rs305089,rs12172,rs12342874,rs13417334,rs2292982,rs11113841,rs1320149,rs10971457,rs62258009,rs1415212,rs10993443,rs60368538,rs60693047,rs10922152,rs58147284,rs1531150,rs6907533,rs12266738,rs73116328,rs5009838,rs9378816,rs11896178,rs13401945,rs6595919,rs57132167,rs10202244,rs3087500,rs10923164,rs1317911,rs55695110,rs57045514,rs1571457,rs35086707,rs10971462,rs12485625,rs35084808,rs10993450,rs79525463,rs757978,rs10069990,rs17024276,rs4856299,rs10861905,rs17119598,rs62152834,rs10829699,rs73116317,rs17021872,rs10971456,rs28693552,rs478263,rs77762745,rs7078860,rs10201872,rs10188207,rs836589,rs305093,rs3748076,rs11901110,rs12259027,rs11072110,rs7770737,rs1465686,rs4140473,rs3732276,rs59104589,rs62258010,rs79562022,rs57456326,rs1946410,rs10993451,rs11632745,rs1332666,rs17540621,rs111237064,rs2878690,rs7585429,rs7567092,rs13436218,rs1396028,rs11017121,rs28490262,rs1365171,rs950146,rs11901586,rs6911389,rs11017114,rs1320146,rs115360269,rs35102815,rs13032692,rs1018463,rs6753987,rs3771577,rs59630616,rs9989746,rs41342147,rs17163171,rs3853513,rs116464297,rs2110673,rs74571015,rs17842373,rs17024154,rs2160207,rs59196510,rs10162751,rs116445943,rs1050976,rs1426079,rs7180567,rs950148,rs3816536,rs6752257,rs12228753,rs9391997,rs11017108,rs6756482,rs7580942,rs11017095,rs3820068,rs305090,rs11887454,rs2990510,rs11649318,rs1982410,rs10209615,rs10283733,rs75454187,rs59088018,rs1853883,rs1549892,rs638747,rs62152795,rs305080,rs11710386,rs391525,rs1520589,rs10202550,rs28445040,rs588001,rs78753622,rs12053002,rs10971469,rs4898573,rs13426106,rs9810233,rs11889050,rs11897786,rs10971461,rs10427315,rs619305,rs80194334,rs7633748,rs76087798,rs13023751,rs75389853,rs7582746,rs9989899,rs32797,rs919054,rs6576986,rs7082126,rs13010205,rs6927537,rs305091,rs878064,rs1520590,rs61571577,rs115394889,rs7601738,rs7639808,rs2295202,rs11072113,rs4777177,rs7608621,rs13388338,rs74111789,rs2001874,rs10062519,rs12245589,rs10861904,rs10993445,rs4900780,rs11681497,rs62169270,rs305094,rs5007615,rs9652483,rs17163173,rs10829695,rs10197678,rs7563433,rs7557418,rs2540234,rs6663083,rs9816851,rs34123564,rs6708232,rs13064870,rs75179301,rs857229,rs10498246,rs16860696,rs2058621,rs11113840,rs534622,rs35319025,rs10754210,rs7875287,rs35665064,rs10923163,rs4776471,rs4776469,rs34855578,rs12227075,rs32798,rs9948,rs2073215,rs2074771,rs551315,rs7867908,rs80085676,rs11017104,rs950147,rs115086675,rs6743984,rs11017096,rs4836470,rs35923643,rs73116319,rs72811627,rs62257999,rs79390512,rs16860697,rs35008063,rs59602719,rs1971352,rs4777179,rs2276654,rs735665,rs111943976,rs246443,rs9818650,rs79142045,rs10203346,rs872071,rs10408193,rs75079490,rs10971450,rs74904942,rs72811629,rs6716262,rs76155024,rs11113843,rs9652482,rs73116320,rs1520582,rs114356926,rs76443574,rs9989735,rs34227388,rs13385151,rs7181030,rs2716706,rs13323950,rs10491079,rs3748074,rs78355687,rs6576989,rs11113839,rs10220831,rs114742258,rs71423932,rs13413407,rs6436922,rs12846,rs11017119,rs7604790,rs6931865,rs17024299,rs34382224,rs3884607,rs62156216,rs17842374,rs62259248,rs10511908,rs57186895,rs10861903,rs9327530,rs79562419,rs11581917,rs10198539,rs11896032,rs11689496,rs28655530,rs13007707,rs62152794,rs4428917,rs999745,rs10193261,rs12243913,rs10829704,rs10071530,rs2292980,rs3853511,rs12351915,rs72811623,rs10993448,rs114977142,rs59244622,rs77395687,rs10048692,rs73924934,rs2578305,rs3753326,rs305092,rs72899094,rs11113842,rs10121459,rs7922968,rs3613,rs722754,rs73116340,rs79246016,rs32799,rs3853512,rs35809888,rs116131523,rs10993447,rs10829696,rs73116332,rs7594727,rs7918967,rs6676084,rs62152860,rs72901016,rs2861484,rs10210546,rs35547925,rs857228,rs7643304,rs10194115,rs72865183,rs7616612,rs11684403,rs11585808,rs6912445,rs6757567,rs6896924,rs28366745,rs10971460,rs3731941,rs7411291,rs10971458,rs17021846,rs115933707,rs10993446,rs6716753,rs10922142,rs2639238,rs6603109,rs1036479,rs10971466,rs12268797,rs11017112,rs10923165,rs13009291,rs17839592,rs115443212,rs13318054,rs11017103,rs10196993,rs12693007,rs75708426,rs12336160,rs10922153,rs32796,rs12714516,rs13419073,rs9989835,rs7754387,rs35857956,rs17297991,rs6550429,rs112833617,rs13401980,rs1042010,rs13384787,rs72901010,rs10512250,rs62259249,rs78695051,rs12340788,rs627529,rs59624055,rs57396902,rs6807975,rs1050979,rs10178654,rs9870246,rs1446299,rs6738805,rs62152783,rs9973492,rs10186869,rs4777190,rs6745129,rs60757145,rs2144223,rs2901964,rs10764930,rs62152790,rs2428614,rs80339560,rs10201129,rs7566884,rs7423615,rs4077343,rs6576987,rs10208151,rs11017111,rs2525487,rs2110672,rs115271170,rs74539603,rs11017118,rs62152793,rs17024325,rs305077,rs60712622,rs2052702,rs4520444</t>
  </si>
  <si>
    <t>ENSG00000235848.2,ENSG00000168385.13,ENSG00000228016.1,ENSG00000163673.6,ENSG00000145808.4,ENSG00000242781.1,CATG00000013234.1,ENSG00000185404.12,ENSG00000006607.9,ENSG00000231382.1,ENSG00000137265.10,ENSG00000177888.7,ENSG00000068724.11,CATG00000077485.1,CATG00000065445.1,ENSG00000142615.7,ENSG00000152256.9,ENSG00000168763.11,ENSG00000148120.10,ENSG00000139915.14,CATG00000028180.1,ENSG00000115677.12,ENSG00000143278.3,CATG00000049366.1,CATG00000023443.1,ENSG00000023171.10,CATG00000010343.1,ENSG00000115694.10,ENSG00000107262.12,ENSG00000135899.12,CATG00000023444.1,CATG00000065180.1,ENSG00000114988.7,ENSG00000086065.9,ENSG00000152154.6,CATG00000049364.1,ENSG00000268861.1,ENSG00000134365.8,CATG00000087083.1,ENSG00000134247.9,ENSG00000186367.5,ENSG00000170820.7,ENSG00000272715.1,CATG00000116885.1,ENSG00000079263.14,ENSG00000168754.9,ENSG00000259641.1,ENSG00000131149.13,ENSG00000132906.13,ENSG00000243694.2,CATG00000043859.1,CATG00000025394.1,ENSG00000122711.4,CATG00000065460.1,ENSG00000259097.1,ENSG00000108010.7,CATG00000045529.1,ENSG00000138050.10,ENSG00000112419.10,ENSG00000225205.1,ENSG00000140968.6,CATG00000109095.1,ENSG00000086102.14,ENSG00000215704.5,ENSG00000163126.10,ENSG00000115841.15,CATG00000087082.1,ENSG00000158158.7,ENSG00000066279.12,ENSG00000134389.8,CATG00000087968.1,ENSG00000272781.1,ENSG00000213337.4,CATG00000025392.1,CATG00000045524.1,CATG00000001203.1</t>
  </si>
  <si>
    <t>20932654,22704111,23021708,22445761</t>
  </si>
  <si>
    <t>Erectile dysfunction and prostate cancer treatment,Erectile dysfunction,Sexual dysfunction (SSRI/SNRI-related),Erectile dysfunction after radiotherapy for prostate cancer</t>
  </si>
  <si>
    <t>DOID:1883</t>
  </si>
  <si>
    <t>hepatitis C</t>
  </si>
  <si>
    <t>A viral infectious disease that results_in inflammation located_in liver, has_material_basis_in Hepatitis C virus, which is transmitted_by blood from an infected person enters the body of an uninfected person. The infection has_symptom fever, has_symptom fatigue, has_symptom loss of appetite, has_symptom nausea, has_symptom vomiting, has_symptom abdominal pain, has_symptom clay-colored bowel movements, has_symptom joint pain, and has_symptom jaundice.</t>
  </si>
  <si>
    <t>rs111944465,rs6710591,rs4627569,rs114448410,rs28383408,rs35971290,rs526784,rs7195492,rs28383361,rs2816298,rs4525705,rs113724633,rs115825497,rs11242704,rs1874169,rs62405631,rs9271400,rs13193738,rs8141214,rs74818935,rs5994440,rs16851720,rs9272973,rs2629798,rs482044,rs2583230,rs9271474,rs116660816,rs55669356,rs6051650,rs113027967,rs111788277,rs712271,rs656263,rs77267572,rs115377566,rs9271426,rs1794304,rs210722,rs76422016,rs115289393,rs9274335,rs114404525,rs41268940,rs76650283,rs2201422,rs2504923,rs9272463,rs6139033,rs8099917,rs2493160,rs5994449,rs9271432,rs1064985,rs111896154,rs1064993,rs9272486,rs9272318,rs113933084,rs72849277,rs2218191,rs10171174,rs114153839,rs3205916,rs2230515,rs28383429,rs6726639,rs3751208,rs3860249,rs9272461,rs34763586,rs115472351,rs2816299,rs3843835,rs10853727,rs2143404,rs9271519,rs9273042,rs78166434,rs116210899,rs3811636,rs113060503,rs2250686,rs4500955,rs345801,rs28383345,rs4135131,rs9270406,rs1828182,rs116099499,rs2569835,rs17813678,rs77599748,rs11703587,rs3810559,rs111554896,rs9272347,rs9272720,rs112529870,rs8024232,rs115206228,rs6911901,rs77762325,rs112837060,rs28383376,rs7270101,rs3800374,rs74638570,rs74272866,rs1980190,rs34068533,rs17034946,rs114754567,rs115842840,rs5998152,rs79128706,rs8103142,rs1545206,rs1017448,rs2075657,rs2493161,rs117106271,rs28383186,rs5998176,rs112659139,rs74997542,rs4519530,rs9271431,rs6139036,rs16840309,rs9273014,rs116089928,rs9272422,rs113329671,rs34141382,rs1012068,rs3900872,rs76613127,rs112053914,rs28383360,rs116793060,rs34624872,rs9271464,rs112036107,rs4713897,rs9271517,rs79638487,rs7579906,rs80137464,rs115632661,rs9273022,rs9271411,rs9272323,rs9296156,rs10199083,rs2647072,rs9271433,rs114833479,rs28383427,rs76873037,rs11697186,rs482205,rs8105790,rs9273007,rs345800,rs28383392,rs2941383,rs7604639,rs2457013,rs9296157,rs74764454,rs114397253,rs116196531,rs28383413,rs2317965,rs688187,rs5749339,rs73302077,rs114249316,rs4135082,rs4925144,rs854800,rs34965214,rs9270161,rs75498499,rs4820999,rs28383369,rs8109889,rs112063507,rs115420444,rs6018346,rs114164193,rs11683819,rs12167583,rs114539622,rs28383187,rs78941670,rs11887259,rs114291341,rs113521434,rs4803223,rs77122291,rs115417906,rs4135094,rs4401662,rs4135076,rs11697114,rs28383406,rs28383431,rs28383372,rs115831887,rs116154425,rs6139035,rs1127354,rs9271430,rs113938016,rs28383434,rs115198367,rs9271461,rs7547522,rs9273207,rs1131244,rs28383344,rs6084299,rs4374383,rs114855991,rs2012150,rs9271540,rs113518441,rs9366890,rs12979860,rs28383394,rs9273045,rs28724033,rs41269955,rs76643719,rs75513198,rs60943953,rs6051640,rs28383401,rs111701877,rs2873591,rs9272337,rs2243430,rs114588750,rs9273062,rs3798345,rs9272952,rs2484241,rs115904597,rs2457573,rs115848534,rs114742549,rs78780327,rs9394305,rs9269863,rs116358035,rs9502961,rs115974809,rs9272987,rs12794,rs4524124,rs9273025,rs2136043,rs111941374,rs66883767,rs6769676,rs28383362,rs1516627,rs28383424,rs4860083,rs9272990,rs4713891,rs2457014,rs114515013,rs854796,rs854780,rs28383415,rs6541998,rs113693217,rs79094559,rs66724923,rs3810560,rs113150735,rs113824321,rs2745574,rs9271488,rs7262634,rs116332080,rs112485576,rs9272538,rs2071241,rs113888335,rs112968327,rs9273008,rs7747190,rs4803222,rs4135086,rs9272425,rs72630694,rs11111864,rs992105,rs9272435,rs9272353,rs113484779,rs10024135,rs115652289,rs114565051,rs1866770,rs5998136,rs1996323,rs61051886,rs11905932,rs72630693,rs34438281,rs7248668,rs72960471,rs41268938,rs1543784,rs58174354,rs114447415,rs113353196,rs115816856,rs9273009,rs28383435,rs116173188,rs35128651,rs1258061,rs12211942,rs9273031,rs114509360,rs210721,rs2504938,rs116545108,rs9271549,rs112885693,rs28383407,rs59588957,rs115187291,rs17840121,rs9271469,rs41269951,rs111693298,rs6018337,rs9272951,rs9272492,rs116638725,rs28383373,rs66486378,rs482162,rs10749863,rs80329272,rs114973966,rs9271773,rs2251176,rs28383411,rs111343881,rs78605718,rs112528767,rs9272521,rs9272444,rs113785384,rs112175921,rs116670839,rs1609671,rs116737275,rs115960964,rs2031825,rs116121309,rs9272485,rs9271624,rs2457012,rs532965,rs28383384,rs28383367,rs114701055,rs4848933,rs116171428,rs28383358,rs11858145,rs16864963,rs10776934,rs1281947,rs13206219,rs28383400,rs10858347,rs111556513,rs75220690,rs35050319,rs28383425,rs854773,rs8113007,rs17090379,rs9273044,rs67002563,rs114700763,rs41268942,rs9271523,rs4959574,rs28383414,rs41269945,rs2745567,rs1049124,rs2760993,rs1065044,rs9273040,rs116822900,rs4135095,rs9619237,rs9502962,rs72735009,rs114951502,rs9271419,rs4820997,rs73930703,rs4713892,rs5753818,rs11553765,rs2745576,rs113282787,rs9272528,rs11683421,rs9502963,rs28383405,rs113104509,rs114158220,rs9274298,rs2504916,rs115477903,rs2457548,rs712274,rs4848256,rs9271532,rs9271404,rs12170536,rs57927394,rs113939416,rs4135085,rs2985875,rs11087571,rs543713,rs78386811,rs112021043,rs660895,rs9470063,rs80225417,rs16864966,rs9272420,rs77867566,rs111767026,rs113459411,rs73302076,rs28383182,rs4303721,rs112296425,rs5994443,rs28383418,rs7860196,rs6139037,rs113277162,rs28416813,rs6711146,rs28383410,rs74597329,rs9470055,rs111919185,rs169773,rs28383312,rs2745604,rs35984981,rs9272417,rs6139030,rs112207759,rs9272970,rs115643108,rs13830,rs114203361,rs28383433,rs74343539,rs11683409,rs28383342,rs5998140,rs6037498,rs16891557,rs115712333,rs4660956,rs9272896,rs34250758,rs113414682,rs28383385,rs73000305,rs28383365,rs9271542,rs111892599,rs1065043,rs2858870,rs9273103,rs113131349,rs9272363,rs9271628,rs9271416,rs10789491,rs111542599,rs647035,rs28383316,rs61390089,rs113010307,rs111432098,rs12206257,rs28383347,rs114561288,rs56022533,rs28383339,rs75402132,rs1607059,rs9272957,rs9271521,rs854778,rs111375871,rs1890473,rs9271643,rs114074434,rs116253018,rs2569834,rs9271516,rs28383459,rs114880286,rs9272785,rs581930,rs5994451,rs854783,rs2629799,rs115177236,rs1371834,rs28366201,rs8109886,rs502803,rs28383359,rs28383343,rs111531283,rs112372067,rs5994431,rs6739294,rs9271554,rs74636204,rs737084,rs2127694,rs116410646,rs4135078,rs77339347,rs11690939,rs113138877,rs111965977,rs9272433,rs80199309,rs3829300,rs6725192,rs115297319,rs28383402,rs9271637,rs2108108,rs9271409,rs2816297,rs28383375,rs28383378,rs28383366,rs6018336,rs57342350,rs9273291,rs28383438,rs9272335,rs28724008,rs9378636,rs345804,rs114838817,rs115546388,rs6706287,rs28383313,rs1882019,rs113182435,rs28383416,rs4135150,rs13205658,rs9271470,rs17426593,rs2293626,rs9273052,rs73302063,rs6139031,rs3188543,rs2457565,rs4803221,rs77617807,rs4083558,rs9272358,rs114292052,rs79990201,rs17035129,rs61270966,rs560530,rs9272362,rs117994013,rs56269347,rs5753816,rs9273169,rs68087924,rs117804446,rs28383397,rs112200085,rs9271520,rs9273026,rs111361258,rs7752728,rs10173553,rs7287054,rs6037500,rs60534873,rs618505,rs12426382,rs114852083,rs59770030,rs10177803,rs116723504,rs536810,rs4353657,rs28383420,rs11703779,rs28383382,rs1996322,rs28383391,rs115005508,rs115194307,rs11699145,rs116069890,rs115110712,rs34977123,rs2457570,rs10199616,rs58883601,rs5994441,rs6776205,rs1065047,rs6084304,rs8125384,rs115260061,rs34705003,rs73302060,rs2856289,rs113549285,rs4135118,rs56133967,rs16864968,rs28383381,rs9272955,rs7753746,rs114915632,rs532098,rs3811638,rs75126998,rs118163697,rs2745569,rs854774,rs34977583,rs12581921,rs2015580,rs854803,rs77685459,rs113422598,rs854777,rs9296155,rs78474935,rs114901942,rs17034960,rs116664025,rs114037940,rs2457011,rs10210692,rs9271544,rs28383363,rs481139,rs28383441,rs4848918,rs116747354,rs116146969,rs28383340,rs345790,rs9273063,rs9271465,rs2473656,rs10187041,rs115308342,rs2245430,rs9271438,rs74656013,rs6051646,rs116330197,rs4469542,rs114544755,rs28383439,rs76202064,rs114158560,rs116107168,rs614348,rs114303873,rs7760951,rs4643544,rs2858869,rs28383338,rs1065048,rs9272742,rs9271776,rs4630837,rs10166564,rs28383383,rs111838566,rs115032920,rs114773114,rs9272319,rs11211337,rs112574272,rs116331885,rs854802,rs28383404,rs28383379,rs67407114,rs9272443,rs3751207,rs80180464,rs28383423,rs9272983,rs910049,rs5753817,rs79192142,rs116573973,rs5998168,rs79806135,rs2745572,rs17035153,rs9272995,rs9271644,rs16851736,rs28559730,rs4820996,rs2244444,rs9271408,rs28383403,rs5998173,rs114700859,rs59198499,rs9913262,rs707947,rs112526259,rs28383453,rs5994442,rs643889,rs114308130,rs5753820,rs7290856,rs9272980,rs28383380,rs9273036,rs210720,rs115714701,rs3849221,rs2075658,rs12051649,rs117203659,rs13206639,rs28383428,rs116018922,rs1413896,rs4820994,rs210724,rs28383467,rs10207820,rs6139034,rs6709662,rs270578,rs2745568,rs617578,rs116432881,rs535852,rs116813230,rs601060,rs28724162,rs1510227,rs9272456,rs9271472,rs113129660,rs4803217,rs112981870,rs28383377,rs9270416,rs9272466,rs2605133,rs74981472,rs7764472,rs114816840,rs9273048,rs9271434,rs3811637,rs6440034,rs986666,rs111994020,rs9272407,rs114113397,rs114142794,rs111409670,rs111251172,rs6084305,rs4713899,rs7592909</t>
  </si>
  <si>
    <t>ENSG00000139372.10,CATG00000083579.1,ENSG00000272395.1,ENSG00000204308.6,CATG00000087118.1,CATG00000053404.1,ENSG00000266677.1,CATG00000083575.1,ENSG00000196735.7,CATG00000083548.1,ENSG00000248905.4,ENSG00000204310.6,ENSG00000123472.8,ENSG00000114125.9,ENSG00000179344.12,ENSG00000146477.4,CATG00000107336.1,CATG00000088077.1,ENSG00000186118.7,ENSG00000101040.15,ENSG00000144868.9,CATG00000083577.1,CATG00000083573.1,CATG00000088072.1,ENSG00000091542.8,ENSG00000204296.7,CATG00000053406.1,ENSG00000074964.12,CATG00000104208.1,CATG00000088075.1,ENSG00000204301.5,ENSG00000243831.1,CATG00000079541.1,ENSG00000196301.3,ENSG00000112041.8,ENSG00000197705.5,CATG00000083570.1,ENSG00000177731.11,ENSG00000240152.2,CATG00000053405.1,CATG00000088073.1,CATG00000033159.1,ENSG00000125877.8,CATG00000071127.1,CATG00000083574.1,CATG00000088063.1,CATG00000030862.1,CATG00000088070.1,ENSG00000159658.6,CATG00000088069.1,ENSG00000259899.1,ENSG00000128254.9,ENSG00000198502.5,CATG00000107335.1,ENSG00000229391.3,CATG00000090728.1,CATG00000087123.1,ENSG00000241404.2,CATG00000057481.1,CATG00000088071.1,ENSG00000120820.8,ENSG00000219023.1,ENSG00000131899.6,ENSG00000228237.1,ENSG00000221988.8,ENSG00000196126.6,ENSG00000251916.1,ENSG00000228559.1,ENSG00000155085.11,CATG00000110076.1,ENSG00000166598.8,ENSG00000048471.9,ENSG00000096060.10,CATG00000083580.1,ENSG00000153208.12,ENSG00000198171.8,CATG00000083581.1,ENSG00000225496.1,ENSG00000223534.1,ENSG00000171951.4,CATG00000058460.1,ENSG00000091536.12,ENSG00000100150.12,ENSG00000258388.3,ENSG00000228835.1,ENSG00000088836.8</t>
  </si>
  <si>
    <t>24503447,22497812,24376798,23321320,22841784,22095909,21228123,19749757,19684573,20060832,19749758,21725309,21659334,23420232,20173735</t>
  </si>
  <si>
    <t>Hepatitis C induced liver fibrosis,Response to hepatitis C treatment,Response to protease inhibitor treatment in hepatitis c (bilirubin toxicity),Response to protease inhibitor treatment in hepatitis c (peak serum total bilirubin levels),Lipid levels in hepatitis C treatment,Hepatitis C induced liver cirrhosis,Chronic Hepatitis C infection,Chronic hepatitis C infection</t>
  </si>
  <si>
    <t>DOID:1891</t>
  </si>
  <si>
    <t>optic nerve disease</t>
  </si>
  <si>
    <t>A cranial nerve disease that is located_in the optic nerve.</t>
  </si>
  <si>
    <t>rs61854816,rs6464833,rs9610778,rs59286748,rs1194077,rs11227217,rs2241970,rs12269965,rs648399,rs7912895,rs62336791,rs10740294,rs61854809,rs7865618,rs573687,rs5762752,rs17538164,rs61854839,rs61854825,rs1556515,rs1363411,rs61271866,rs12741973,rs2056417,rs7965999,rs2166222,rs564398,rs7916697,rs2080931,rs7902936,rs2017237,rs11158285,rs79752651,rs74817543,rs7310135,rs4822983,rs6480317,rs7071208,rs10733840,rs12434902,rs61991551,rs56385951,rs7961385,rs1008878,rs12570281,rs947791,rs6952414,rs1152619,rs62336795,rs2026792,rs12769008,rs1333037,rs62560774,rs10733843,rs11227198,rs55730606,rs7897878,rs6952999,rs10762198,rs2811713,rs7139279,rs136196,rs2506892,rs8181050,rs7078967,rs5752774,rs10866413,rs2394458,rs10896012,rs11227199,rs56284423,rs11227205,rs615552,rs1900009,rs11813170,rs1254293,rs1946327,rs67924081,rs61854829,rs7966278,rs2394459,rs735854,rs760721,rs3740588,rs7155442,rs11813125,rs5752775,rs2350892,rs58621819,rs59032073,rs1151496,rs10998046,rs689779,rs6480316,rs10896009,rs6852148,rs738722,rs12364730,rs2166221,rs4592311,rs80326649,rs636291,rs7898034,rs116214096,rs1955695,rs61854782,rs80227066,rs2003198,rs2042202,rs12572967,rs11812723,rs11815154,rs4746756,rs2200226,rs4746760,rs12436579,rs574083,rs11934293,rs62336792,rs1422349,rs4363487,rs7524437,rs61854810,rs17231644,rs599452,rs7313782,rs2069418,rs2120900,rs5762753,rs12375,rs4958542,rs4142047,rs7893837,rs11105466,rs7866783,rs1346,rs9646,rs17297383,rs6480314,rs2241969,rs61854764,rs679038,rs7030641,rs12270054,rs2394462,rs35320790,rs10762204,rs7067601,rs2078555,rs3740587,rs12572960,rs10733841,rs7091222,rs7097498,rs61854763,rs4443961,rs61268502,rs55849728,rs1033667,rs2394453,rs543830,rs12246624,rs7979050,rs12360896,rs1194076,rs613312,rs1188529,rs3200401,rs1900007,rs7545384,rs10762201,rs3825071,rs10823175,rs2483677,rs11227202,rs1438987,rs10998045,rs4745957,rs4403687,rs4517412,rs3792906,rs61854811,rs61857180,rs12572954,rs690023,rs10896007,rs2062253,rs1018533,rs10022142,rs4102217,rs1269027,rs10762205,rs10762214,rs7904069,rs4958301,rs4551651,rs6866637,rs10740287,rs2157719,rs61854836,rs17231637,rs2846862,rs597438,rs6952208,rs12789028,rs6475604,rs634537,rs1333039,rs7085703,rs1018532,rs17082143,rs1047959,rs10047387,rs1807609,rs2383205,rs17297418,rs1783541,rs944801,rs61854814,rs17231630,rs12265247,rs2279334,rs6943477,rs61854840,rs5752776,rs11105474,rs1043975,rs7155448,rs4864690,rs10896008,rs6860799,rs10823171,rs3814184,rs6464818,rs1075692,rs900607,rs10762210,rs2120902,rs61854762,rs61857263,rs1537378,rs9320489,rs10047388,rs4746759,rs9613667,rs1254316,rs61854826,rs1063192,rs538467,rs11227196,rs1900008,rs35155027,rs1784220,rs34582634,rs10133771,rs10998044,rs1547014,rs61857181,rs12803915,rs59822399,rs10138913,rs10762212,rs11227206,rs7899387,rs7080267,rs12878738,rs33912345,rs10047355,rs61854824,rs78671884,rs11227201,rs10858947,rs2506889,rs61854813,rs4746754,rs3828683,rs7094934,rs2184061,rs2480777,rs944800,rs10740295,rs7903251,rs79081413,rs648324,rs61857273,rs10896010,rs5752773,rs7079054,rs80184311,rs8181047,rs596537,rs1254319,rs62336794,rs7919835,rs35292734,rs690037,rs11816028,rs10740291,rs10509300,rs7709256,rs2394456,rs6866565,rs10777211,rs4842693,rs7970711,rs622623,rs10733842,rs36103935,rs3814185,rs620405</t>
  </si>
  <si>
    <t>ENSG00000146966.8,ENSG00000020426.6,CATG00000005855.1,ENSG00000173465.3,ENSG00000168702.12,CATG00000005862.1,CATG00000002643.1,ENSG00000179008.4,CATG00000005865.1,ENSG00000258427.3,ENSG00000128045.5,ENSG00000173442.7,ENSG00000142655.8,CATG00000005861.1,ENSG00000184302.6,ENSG00000142599.13,ENSG00000160049.7,ENSG00000108187.11,ENSG00000258892.1,ENSG00000183765.16,ENSG00000266446.1,ENSG00000240498.2,ENSG00000142186.12,CATG00000085406.1,CATG00000009874.1,ENSG00000215221.2,CATG00000019186.1,ENSG00000147889.12,CATG00000115477.1,CATG00000005854.1,ENSG00000131378.9,ENSG00000173727.7,ENSG00000100065.10,ENSG00000176973.7,ENSG00000168056.10,CATG00000078144.1,CATG00000068592.1,ENSG00000100345.16,CATG00000021307.1,ENSG00000272529.1,ENSG00000154814.9,CATG00000002640.1,ENSG00000139974.11,ENSG00000245532.4,ENSG00000258670.1,CATG00000005866.1,ENSG00000179774.7,CATG00000005853.1,ENSG00000254226.1,ENSG00000100614.13,ENSG00000138347.11,CATG00000005860.1,ENSG00000132911.4,ENSG00000260233.2,ENSG00000257194.2,ENSG00000184178.11,ENSG00000147883.9,ENSG00000126778.7,ENSG00000264545.1,ENSG00000270117.1,ENSG00000251562.3,CATG00000009873.1,ENSG00000258216.1</t>
  </si>
  <si>
    <t>20395239,20548946,21307088</t>
  </si>
  <si>
    <t>optic disc size (disc),optic disc size (cup),Optic disc parameters,Vertical cup-disc ratio,Optic nerve measurement (cup-to-disc ratio),optic disc size (rim)</t>
  </si>
  <si>
    <t>DOID:1926</t>
  </si>
  <si>
    <t>Gaucher s disease</t>
  </si>
  <si>
    <t>A sphingolipidosis characterized by deficiency of the enzyme glucocerebrosidase which results in the accumulation of harmful quantities of the glycolipid glucocerebroside throughout the body, especially within the bone marrow, spleen and liver.</t>
  </si>
  <si>
    <t>rs12335115,rs11986414,rs6991783,rs1104765,rs3846903,rs17648646,rs4639549,rs202044,rs730379,rs3823442,rs9022,rs16941321,rs2496141,rs11155528,rs7461159,rs7776267,rs413120,rs3816209,rs10163123,rs543645,rs6558535,rs2957085,rs13251071,rs9403895,rs7010616,rs570338,rs6914796,rs4605869,rs6982516,rs202020,rs6558526,rs6558533,rs9369979,rs641688,rs34091478,rs6904457,rs2439538,rs2002961,rs9369976,rs7573711,rs7014327,rs6558518,rs9369978,rs6907057,rs878700,rs35952102,rs6993706,rs7845723,rs6558523,rs13256424,rs4875889,rs202046,rs11136422,rs730377,rs446843,rs7844748,rs475165,rs408923,rs7005699,rs2496143,rs6991773,rs6558524,rs2496155,rs9473930,rs1899262,rs1834573,rs3800484,rs7465178,rs6981804,rs7013841,rs3800486,rs11755038,rs202038,rs3800481,rs4242539,rs4372027,rs202036,rs12674711,rs6986102,rs13217263,rs202041,rs909508,rs7827009,rs3812477,rs6558520,rs546520,rs1550526,rs7005592,rs3857594,rs7755309,rs6558531,rs4875958,rs6925181,rs9473929,rs6558521,rs4875957,rs6558528,rs7827285,rs6924349,rs35275607,rs1937767,rs381134,rs7461600,rs6558525,rs4711958,rs3887007,rs629262,rs364884,rs6558522,rs2977197,rs9473896,rs35117833,rs10113471,rs4715202,rs7008465,rs7459507,rs454563,rs7014823,rs375661,rs9473908,rs6909879,rs202039,rs7001282,rs10100341,rs3800485,rs3823443,rs10481354,rs202045,rs7341635,rs11136421,rs7015858,rs7846610,rs2293977,rs7818406,rs4370560,rs28376731,rs1128994,rs3800483,rs7838456,rs2439546,rs7460972,rs62477060,rs10105317,rs56224969,rs10097891,rs641293,rs7774863,rs8541,rs9473909,rs4875806,rs7013835,rs55953713,rs12697949,rs4595147,rs17464129,rs3861425,rs12192056,rs4602719,rs11778824,rs202040,rs10102731,rs377704,rs6910418,rs11759708,rs7842425,rs12212533,rs4242538,rs9473901,rs13540,rs6922200,rs9296641,rs6907256,rs2015625,rs7742398,rs9296642,rs6984632,rs629728,rs3800482,rs408639,rs6558538,rs445714,rs6558527,rs202042,rs6905027,rs202030,rs878698,rs7460287,rs6924855,rs9381915,rs495895,rs13201208,rs9497902,rs6558530,rs202048,rs11136424,rs6558534,rs58498446,rs12203576,rs4887373,rs6558529,rs405078</t>
  </si>
  <si>
    <t>ENSG00000140538.12,CATG00000087481.1,CATG00000101401.1,ENSG00000182372.6,ENSG00000253982.1,ENSG00000112137.12,ENSG00000215022.3,ENSG00000145979.13,CATG00000086451.1,ENSG00000120563.4,CATG00000048227.1,ENSG00000227681.1,CATG00000097755.1,CATG00000048229.1</t>
  </si>
  <si>
    <t>Gaucher disease severity</t>
  </si>
  <si>
    <t>DOID:1936</t>
  </si>
  <si>
    <t>atherosclerosis</t>
  </si>
  <si>
    <t>rs73128725,rs9893901,rs73438699,rs2580761,rs2184882,rs73597581,rs2103241,rs76406579,rs17217098,rs12149092,rs9993109,rs4246147,rs12478841,rs685782,rs11825181,rs13002853,rs16844519,rs6939175,rs114031483,rs60389450,rs964184,rs282899,rs10220961,rs4968318,rs80238309,rs2206689,rs1165148,rs17696696,rs8048677,rs655044,rs3816529,rs9932414,rs73667060,rs60669116,rs7259971,rs79972507,rs34243448,rs2009493,rs17111671,rs2738456,rs10105487,rs1980456,rs1780642,rs72724184,rs172650,rs67478184,rs11703564,rs16957552,rs12949907,rs4877029,rs8067292,rs117769244,rs56027377,rs9928014,rs2495482,rs2436729,rs17691453,rs174541,rs17540621,rs76039953,rs10219224,rs10765909,rs113533236,rs1975802,rs2281890,rs1853018,rs12318464,rs17111575,rs1169314,rs11783641,rs28654079,rs2410629,rs8054769,rs9615983,rs6705489,rs2317826,rs9467622,rs5744703,rs34351439,rs112373989,rs62523994,rs78519211,rs8102288,rs41266839,rs36215075,rs3757054,rs655375,rs4803743,rs4523270,rs4887816,rs2270830,rs9534174,rs10503669,rs267944,rs17411168,rs10911681,rs2271583,rs10115928,rs6546852,rs9938020,rs3749054,rs2183836,rs35343405,rs28444393,rs11555809,rs79492747,rs2434858,rs12786344,rs35512245,rs11254411,rs1854706,rs7417214,rs2254537,rs7536446,rs2769431,rs73591961,rs72911441,rs3749207,rs79149257,rs114568171,rs10403731,rs7712330,rs2791333,rs9832329,rs9425590,rs13702,rs7778926,rs1892251,rs183342,rs643257,rs6689191,rs2692099,rs2083636,rs73522979,rs294901,rs12155194,rs1247552,rs115553211,rs112220129,rs12692735,rs3780181,rs80355662,rs117612339,rs7811804,rs4260596,rs4808208,rs4150588,rs114372880,rs4150606,rs116228399,rs6902760,rs6771095,rs61764811,rs16928445,rs36047821,rs35091929,rs1881245,rs4402881,rs614261,rs2902942,rs7539252,rs2243616,rs2898495,rs34327087,rs1992443,rs3804231,rs1047361,rs10789112,rs34822196,rs435306,rs35307327,rs7806279,rs17696831,rs9393895,rs76264086,rs2301814,rs294913,rs2099334,rs6898524,rs6696752,rs2239390,rs3792291,rs10499772,rs1869787,rs8052287,rs11024594,rs67654320,rs2368557,rs6456701,rs56293318,rs11846959,rs13192114,rs102275,rs74078661,rs6892566,rs12055686,rs1800779,rs13167183,rs174554,rs4887825,rs114744276,rs4495533,rs4709495,rs9511908,rs17248769,rs8044122,rs6546849,rs2623980,rs72787160,rs7179027,rs7076120,rs16928838,rs55729369,rs2410620,rs13061521,rs9582132,rs7546268,rs9456578,rs7666097,rs2359833,rs78681692,rs12927562,rs2384656,rs10077427,rs73921478,rs174570,rs35497030,rs117284170,rs3784935,rs6951516,rs1747551,rs9358938,rs6499564,rs74615633,rs1324087,rs2403254,rs283813,rs11126932,rs17143187,rs79181778,rs9425589,rs78033175,rs2236760,rs2819371,rs1012870,rs11991231,rs585362,rs2250522,rs509360,rs10503872,rs78049276,rs8062441,rs9931366,rs1460816,rs9532978,rs2957869,rs11652272,rs7319447,rs10925261,rs3809868,rs1109375,rs7212936,rs8070759,rs2063345,rs174577,rs7214799,rs1169301,rs3829850,rs17408459,rs10904884,rs287,rs12805915,rs1433719,rs2837206,rs410439,rs4808965,rs67898294,rs9380056,rs1441754,rs34696599,rs1250222,rs9468298,rs6129762,rs12285674,rs12421922,rs1564972,rs9507569,rs4809957,rs63379761,rs59660303,rs34710782,rs35402046,rs62182215,rs76803222,rs4865086,rs7828113,rs1169289,rs584626,rs72797773,rs10409243,rs174536,rs289,rs174609,rs7900703,rs1759497,rs7774827,rs2232423,rs711752,rs7412,rs76089216,rs4665383,rs58372192,rs10515197,rs3796123,rs629001,rs13205911,rs6918347,rs1897108,rs57751544,rs2837225,rs2315610,rs73430894,rs9368553,rs61904671,rs62189197,rs66508963,rs4150637,rs12451190,rs11701338,rs1829575,rs115559258,rs79257528,rs42641,rs10276782,rs10950814,rs10903330,rs12037659,rs13253380,rs117172396,rs9615356,rs10962458,rs117026536,rs11149831,rs16934640,rs116286038,rs74855321,rs117168092,rs7679836,rs2229384,rs73811823,rs74651494,rs12670286,rs73004967,rs762523,rs11022074,rs4665377,rs12167567,rs35615194,rs3768423,rs8066347,rs10986900,rs4655557,rs73244564,rs74615535,rs2227341,rs45576734,rs8061970,rs1165228,rs36092177,rs4876965,rs8179180,rs115310619,rs76359116,rs16850360,rs34477097,rs6561334,rs4792797,rs17860560,rs4665385,rs71636795,rs7769064,rs60450968,rs2337373,rs2448705,rs10949901,rs633372,rs73924805,rs72846794,rs4644277,rs77378083,rs9856270,rs4970836,rs10844783,rs76932844,rs9467613,rs9456788,rs12205669,rs6929627,rs114268742,rs3212086,rs672889,rs10411275,rs13059402,rs4240670,rs294887,rs12487598,rs10790573,rs7187877,rs2295594,rs9357063,rs8505,rs7416223,rs4606902,rs4846041,rs17695758,rs7925853,rs15622,rs6727215,rs2905424,rs3791981,rs6901511,rs4596,rs1321197,rs12475426,rs118005841,rs12489643,rs174584,rs10193972,rs3740711,rs116248721,rs6657811,rs2053065,rs2663885,rs6860236,rs60320548,rs72762130,rs60807675,rs114989957,rs12302890,rs7687648,rs9457452,rs73667069,rs11656272,rs11538549,rs2569549,rs7646147,rs4694139,rs1361030,rs9393885,rs1168010,rs406598,rs4784741,rs12665990,rs6115202,rs79409921,rs6680385,rs1876619,rs1510225,rs35983202,rs35243054,rs7793623,rs9584583,rs434551,rs115185934,rs9740,rs9365132,rs1133090,rs7499892,rs7205935,rs5930,rs1168044,rs1947862,rs2073531,rs12039115,rs12830853,rs45504202,rs2858819,rs17123694,rs76592024,rs11700338,rs4150658,rs2287711,rs11571136,rs62182250,rs7595740,rs73071150,rs10812475,rs1551606,rs7849139,rs434578,rs12442530,rs2528478,rs9458032,rs768807,rs77032624,rs2078616,rs72798307,rs6679420,rs4473273,rs294892,rs3780962,rs17456102,rs2809351,rs55779801,rs1464780,rs7706041,rs203877,rs10904903,rs17411045,rs9507561,rs78289842,rs6904596,rs78186489,rs13020949,rs1250217,rs3093111,rs2068834,rs5763701,rs62138966,rs11641249,rs12138911,rs28857211,rs2116897,rs7036489,rs17410996,rs58825580,rs36116761,rs8110975,rs6991641,rs4150655,rs72724195,rs7841189,rs507766,rs17277761,rs16872579,rs9913758,rs11790106,rs28534406,rs8043606,rs62130724,rs16996163,rs77390323,rs2304819,rs3949215,rs76151641,rs11131129,rs13212651,rs1697137,rs258330,rs2074089,rs77421242,rs12814550,rs11761642,rs11577931,rs17162311,rs34183407,rs61905108,rs12050648,rs3777450,rs2073548,rs718742,rs1168040,rs17600725,rs4251856,rs4665978,rs76407698,rs76749119,rs1250244,rs17645143,rs36009064,rs1431717,rs114333877,rs9869743,rs6756987,rs2254532,rs7201742,rs80067423,rs6007761,rs10122587,rs892066,rs2010916,rs3743606,rs780100,rs114166666,rs34371502,rs58977394,rs3751991,rs72834319,rs8001738,rs11644306,rs903203,rs206079,rs2259816,rs4686247,rs60019750,rs4233718,rs3909541,rs1441763,rs6882076,rs1313566,rs41360247,rs174591,rs9938862,rs12486297,rs80872,rs7247263,rs4986894,rs1177441,rs2280511,rs3736594,rs67878650,rs1926711,rs10419245,rs4241817,rs6564259,rs11864453,rs977986,rs76833176,rs909834,rs9627409,rs55706012,rs12150338,rs6008600,rs4252090,rs3752417,rs9644950,rs10484439,rs55653926,rs10833024,rs116369009,rs74073047,rs10078671,rs9332464,rs11587071,rs1476519,rs12977937,rs11669173,rs149972,rs12929749,rs12770238,rs6008662,rs35227624,rs10819077,rs12107508,rs3795451,rs3761739,rs3792252,rs10986961,rs12304878,rs10817189,rs6883936,rs13428243,rs3212049,rs17120007,rs11668319,rs5176,rs115398536,rs74076699,rs67269326,rs11865098,rs4795474,rs623717,rs113655459,rs7575245,rs8075411,rs114330751,rs1801725,rs164746,rs75152752,rs16928958,rs1030261,rs2866372,rs715518,rs35506517,rs8142101,rs16988123,rs80871,rs75725129,rs1801702,rs4737225,rs34904236,rs3846666,rs3779462,rs10986952,rs58121832,rs4704227,rs6877334,rs712948,rs6669117,rs1042192,rs362737,rs3910516,rs4368727,rs10247348,rs1531886,rs2393775,rs4252134,rs3751998,rs11861810,rs420237,rs2747054,rs11746443,rs289714,rs11568373,rs4252165,rs783146,rs12464616,rs75654882,rs2074551,rs12122443,rs13432250,rs11943384,rs4953023,rs496958,rs157588,rs10893028,rs6493311,rs77500242,rs6891475,rs2551963,rs4888425,rs4803774,rs75952856,rs11224590,rs1030184,rs636497,rs12304921,rs1865034,rs74012001,rs11250080,rs9380954,rs13142698,rs10774579,rs1375493,rs13199906,rs3790421,rs7540048,rs13030345,rs417288,rs67198935,rs2519162,rs12150231,rs3752681,rs287741,rs11619113,rs79093075,rs809673,rs20549,rs56087503,rs10987046,rs7983372,rs474617,rs9347482,rs61081934,rs11220462,rs62194158,rs2043319,rs118015137,rs13199775,rs10871313,rs918721,rs10158822,rs9528683,rs34201939,rs6564261,rs2539980,rs67801643,rs4253440,rs4474673,rs2257764,rs1469051,rs4149056,rs9626814,rs73818110,rs6934769,rs1179093,rs7621124,rs1613866,rs10190219,rs3758580,rs7194397,rs115453596,rs3091240,rs2270916,rs1968401,rs3735964,rs7203157,rs1073632,rs10832922,rs11022083,rs116460502,rs7193595,rs360807,rs8053274,rs6900320,rs2421577,rs75608831,rs2519164,rs7139049,rs2016886,rs116985722,rs72775092,rs669901,rs6725469,rs66769022,rs59090917,rs11136341,rs77085168,rs1049817,rs35974002,rs2622322,rs79114507,rs4549504,rs751087,rs8191847,rs719038,rs115823613,rs17860567,rs12098606,rs7206169,rs72834677,rs10075192,rs11206515,rs59583434,rs200991,rs17111684,rs11098035,rs599839,rs12572351,rs4794016,rs8039346,rs115523792,rs10037054,rs112094215,rs73190129,rs76013440,rs1406295,rs55744726,rs17111650,rs78133931,rs116623770,rs521662,rs11879571,rs976976,rs6823148,rs2136751,rs2551957,rs2285628,rs78064572,rs13217984,rs2965191,rs10986886,rs2965198,rs7258345,rs12720922,rs174534,rs11024610,rs116725701,rs10790575,rs11254228,rs78810414,rs3925658,rs597904,rs9824286,rs1502693,rs113526471,rs4150616,rs72768060,rs8177318,rs10282,rs12235427,rs557933,rs7638180,rs11076176,rs158480,rs7527957,rs11207976,rs11764842,rs76586169,rs79198716,rs3773777,rs2279365,rs459920,rs2523057,rs9923710,rs8048364,rs406151,rs34765154,rs760136,rs11858992,rs7211876,rs28434154,rs10986914,rs13402420,rs10405613,rs11078597,rs7084476,rs8046416,rs7973687,rs9927526,rs7748624,rs4788552,rs10986941,rs59150578,rs6129640,rs10889331,rs7253807,rs17091891,rs2283622,rs552101,rs4803748,rs8047161,rs77103957,rs3212121,rs7047523,rs62183907,rs2469962,rs4150644,rs10155127,rs3731695,rs10987016,rs3734573,rs35422654,rs34878490,rs113720206,rs12192550,rs746735,rs2251468,rs3181215,rs57189461,rs7615062,rs6751448,rs3760371,rs116846145,rs66757203,rs74842811,rs57067619,rs2487294,rs6554812,rs7021766,rs6546836,rs12720875,rs114211730,rs28608767,rs6743819,rs1168027,rs4812497,rs9380057,rs17406900,rs4344464,rs1179087,rs72694393,rs13434249,rs79199586,rs13236052,rs112039804,rs17567214,rs8049622,rs13192211,rs540796,rs200481,rs6115227,rs10474433,rs116383286,rs17599629,rs12134663,rs12739698,rs74612022,rs1275526,rs76419201,rs322,rs72619598,rs2811492,rs7041549,rs6659424,rs1047662,rs9653282,rs2001844,rs6791616,rs6129795,rs9567285,rs41306199,rs2070744,rs62182172,rs492918,rs10967529,rs56004344,rs625619,rs12074528,rs660240,rs6976217,rs642909,rs234709,rs6833753,rs4579782,rs4976647,rs3852859,rs704795,rs28822164,rs4888392,rs9379859,rs12163639,rs80026935,rs3794991,rs1540908,rs116148822,rs9645452,rs3799033,rs72896619,rs4788826,rs9355850,rs7645919,rs57905622,rs13417854,rs624660,rs565256,rs3219060,rs3026862,rs6805972,rs13220495,rs2708101,rs76483578,rs13362715,rs62076461,rs58140344,rs2074298,rs78621698,rs2238162,rs4665963,rs4709460,rs10038345,rs8042245,rs12705390,rs10459859,rs294891,rs1938495,rs7609045,rs4083261,rs1295142,rs2295368,rs735900,rs6115130,rs56987601,rs17711344,rs12029068,rs73990483,rs10817583,rs9298110,rs11192247,rs8037626,rs34630693,rs485094,rs352939,rs3764147,rs7581515,rs3780543,rs61439452,rs34558323,rs62110981,rs640022,rs12174631,rs115844830,rs72962408,rs7718483,rs9931987,rs12930418,rs377197,rs74963442,rs3913007,rs62183749,rs1949963,rs73007575,rs149969,rs8077106,rs927651,rs10048144,rs17509339,rs2523066,rs56364346,rs13413407,rs6753344,rs2523064,rs11957913,rs9689,rs17511331,rs2623961,rs67704588,rs2927438,rs34346613,rs3019565,rs76938138,rs467357,rs556107,rs62636658,rs2291387,rs2296238,rs6008613,rs1109342,rs16934662,rs78012035,rs13053624,rs10478293,rs60569864,rs2325089,rs2811499,rs8046184,rs1010631,rs678145,rs1165163,rs7678913,rs11024601,rs2285556,rs4660862,rs117198545,rs9380060,rs3212064,rs983308,rs74073039,rs3734528,rs4374884,rs11805138,rs12023150,rs6788318,rs7823521,rs10114279,rs11854679,rs2717863,rs57739734,rs670966,rs1358755,rs4818092,rs1129495,rs7211502,rs7072634,rs41476751,rs115312910,rs7252550,rs2305417,rs2623963,rs76570403,rs60463044,rs60636572,rs644186,rs11134222,rs11930655,rs9468308,rs499718,rs4840517,rs35297094,rs11703021,rs4543980,rs715325,rs117752832,rs57050085,rs13195402,rs11651643,rs9921054,rs17599657,rs706845,rs10766471,rs17162333,rs6443174,rs77245016,rs17111595,rs2081223,rs1250241,rs1130656,rs2270924,rs11539980,rs638714,rs531819,rs59375726,rs4757645,rs1050363,rs75381502,rs117655956,rs756651,rs8111835,rs4149311,rs200956,rs11750162,rs35134124,rs807667,rs62110988,rs4709491,rs12145526,rs17794574,rs10988428,rs6102287,rs5744544,rs7935422,rs495828,rs9821958,rs9898892,rs77729344,rs6715575,rs12446480,rs34196306,rs73257238,rs2057061,rs10241774,rs57577420,rs7211220,rs2073333,rs2025445,rs13109835,rs2717858,rs35749514,rs35140883,rs72958420,rs9371598,rs214966,rs920588,rs6008616,rs2287322,rs12162274,rs11888096,rs35016979,rs17860578,rs932809,rs2325085,rs57128261,rs11571147,rs4375701,rs10757628,rs1386432,rs2235362,rs34576193,rs7587577,rs1805075,rs9933520,rs73597578,rs11569321,rs2061360,rs11668605,rs2410618,rs1143683,rs10812473,rs9355708,rs12111180,rs73004962,rs2281591,rs3857546,rs35415181,rs1225715,rs154656,rs11643410,rs1295134,rs2288000,rs17408550,rs7573037,rs71551144,rs1169286,rs7873387,rs13196552,rs6715752,rs56291736,rs4562194,rs2255531,rs77072593,rs6476665,rs34693282,rs6601529,rs2692233,rs17200894,rs6564260,rs11646677,rs6456703,rs2227359,rs10986978,rs4472323,rs493161,rs12054085,rs1134956,rs12805426,rs17477113,rs56012832,rs10912688,rs55849435,rs767676,rs116687714,rs4708898,rs1571980,rs67316120,rs4660868,rs9480439,rs3743609,rs556339,rs7135141,rs8178926,rs111233315,rs79679841,rs73073177,rs35787595,rs3127181,rs6511316,rs78549183,rs34222958,rs56952963,rs4804144,rs115267098,rs11649638,rs9615969,rs9511912,rs8176433,rs78824213,rs45528736,rs115366498,rs3751993,rs2172286,rs80200174,rs62292948,rs17520351,rs4844614,rs7187476,rs2235367,rs2113232,rs16900417,rs58965570,rs55979334,rs312945,rs11806638,rs34305567,rs9507567,rs74344636,rs4818094,rs28373001,rs9883376,rs598962,rs652114,rs9343075,rs55966874,rs61163343,rs3795446,rs68007865,rs73440614,rs8048034,rs983311,rs1888959,rs3762273,rs9905583,rs6499562,rs75429814,rs8110969,rs11704586,rs73921472,rs74924412,rs114779419,rs34706883,rs2017889,rs526936,rs1050361,rs1146586,rs2316805,rs57009615,rs12477908,rs641954,rs4942252,rs3761804,rs17111573,rs8138057,rs634272,rs76649027,rs4713142,rs2837227,rs17208749,rs12684516,rs2410632,rs76949390,rs11704878,rs2303369,rs10067641,rs12686532,rs584367,rs1042194,rs3798177,rs9411370,rs2495477,rs2106229,rs501220,rs74073049,rs1870394,rs6007748,rs73594554,rs6805448,rs42656,rs12481037,rs12536415,rs35202262,rs9889092,rs413582,rs972087,rs535471,rs9913503,rs58199976,rs4335137,rs11207974,rs58999537,rs4838544,rs579060,rs7535826,rs72799868,rs7755314,rs72838082,rs8191821,rs78170284,rs56218586,rs34997029,rs75544042,rs4808196,rs117707759,rs7749823,rs79410276,rs2837218,rs78206158,rs34662244,rs114274450,rs1165158,rs1250239,rs11075663,rs2255400,rs67239864,rs5663,rs174594,rs6455921,rs9532958,rs7602534,rs12833586,rs1275528,rs2577289,rs6922063,rs1260333,rs560947,rs17411024,rs1184547,rs3093113,rs4150673,rs10116375,rs34942551,rs3752451,rs28927680,rs115474467,rs1000879,rs34517956,rs67845377,rs9357061,rs1347694,rs2293572,rs7074434,rs74662600,rs9348712,rs10986893,rs2241412,rs115164041,rs6029641,rs74650614,rs73109499,rs61433348,rs77505915,rs11640018,rs2315025,rs10182937,rs2275065,rs2479413,rs1911128,rs4888412,rs73685632,rs2095637,rs9366722,rs6740223,rs673548,rs11121829,rs3762274,rs9358939,rs7640978,rs9820818,rs4804569,rs72817533,rs12598630,rs203883,rs80073370,rs873308,rs8054034,rs4718067,rs11254413,rs11869085,rs116891656,rs117280295,rs58152051,rs2731672,rs10408585,rs4237728,rs77038576,rs35749575,rs16839606,rs11207980,rs569829,rs67886319,rs12225231,rs1372344,rs7250368,rs112994260,rs7801672,rs3897826,rs55747800,rs7567923,rs2072141,rs4150667,rs62111030,rs114480578,rs2282904,rs75603099,rs12286683,rs734969,rs9813284,rs73897099,rs59876138,rs77435420,rs12708969,rs79922356,rs10986909,rs7863948,rs74175068,rs3219150,rs1929863,rs4910429,rs114798927,rs10789190,rs73159959,rs76418215,rs2595210,rs12265727,rs1820049,rs3777412,rs13249960,rs80012713,rs11884776,rs202438,rs1145212,rs66868086,rs10234301,rs9789302,rs2281560,rs11925382,rs79357399,rs6597616,rs6115135,rs72724194,rs9934007,rs9831600,rs12281416,rs1038026,rs61176209,rs77572260,rs6008770,rs4257328,rs73015034,rs42648,rs111872870,rs2699429,rs2712419,rs7723531,rs115847095,rs426514,rs7856084,rs492602,rs2232701,rs174589,rs11703848,rs6558091,rs4887820,rs72875403,rs74073052,rs9555679,rs765549,rs467035,rs3768153,rs17001002,rs35030260,rs516316,rs6065311,rs6693535,rs2056486,rs2303370,rs294894,rs1295127,rs1972627,rs78669477,rs4846048,rs10986898,rs639750,rs6546838,rs651007,rs112556034,rs77666565,rs4128575,rs2305625,rs13191445,rs258319,rs2717896,rs2738445,rs10484435,rs979789,rs4253772,rs4686241,rs68004907,rs4713140,rs6050456,rs7546242,rs1011731,rs9674670,rs211494,rs3737019,rs28609217,rs56251619,rs17091905,rs79437914,rs73130779,rs41305070,rs5753002,rs17772611,rs3824105,rs34348991,rs16928946,rs11790550,rs42611,rs9436221,rs56067945,rs35339855,rs73190127,rs67969809,rs1590185,rs56037701,rs10413784,rs7204984,rs71394219,rs611917,rs112468228,rs77210082,rs6513669,rs1250246,rs9458594,rs116080881,rs937290,rs117164273,rs62110987,rs3784937,rs807431,rs195522,rs60704627,rs3743735,rs3783567,rs1465457,rs73438687,rs78610189,rs641215,rs2903033,rs2710637,rs7604998,rs1441756,rs463938,rs757001,rs1168042,rs114096164,rs9988866,rs224587,rs159853,rs17142906,rs2295809,rs941888,rs505151,rs2229116,rs2279802,rs8055162,rs1007638,rs12708927,rs10766464,rs11540898,rs405697,rs3211852,rs2229459,rs116380524,rs115291189,rs4970843,rs4677957,rs11207999,rs72849637,rs117054721,rs56294283,rs1920792,rs72854513,rs4808967,rs378114,rs7943121,rs11705051,rs4613981,rs2893003,rs1165191,rs12555931,rs72748195,rs7979360,rs12932606,rs72817536,rs77580324,rs2278031,rs62090057,rs11573244,rs13191227,rs57427906,rs28484968,rs1382341,rs10099971,rs55925119,rs13143825,rs375579,rs780107,rs7753366,rs73134703,rs9615349,rs41378347,rs998154,rs11024766,rs1853527,rs4260225,rs1250229,rs2255141,rs9615960,rs8135519,rs61906079,rs11552219,rs6832344,rs3797534,rs17720293,rs6777597,rs1508772,rs10207245,rs6581127,rs668112,rs6920256,rs2214243,rs116602821,rs11639783,rs17569222,rs1851764,rs73024733,rs4647641,rs11169627,rs12918773,rs4808960,rs9896098,rs75269301,rs2957811,rs11075900,rs10007119,rs73668728,rs114119966,rs2893006,rs294885,rs9298109,rs2287029,rs17411126,rs234714,rs4150579,rs9895776,rs74072686,rs13214023,rs2854725,rs113258243,rs12654812,rs79418253,rs16927834,rs62053107,rs13199772,rs76797606,rs41310899,rs3110609,rs11763268,rs11678215,rs77599262,rs35033748,rs61577980,rs77996485,rs4146809,rs28917504,rs34125390,rs41266779,rs4803767,rs815312,rs9368551,rs11241705,rs7328654,rs2287997,rs72992311,rs10154348,rs3785100,rs204905,rs6707722,rs57368710,rs1058747,rs75788262,rs10832920,rs6948139,rs9438904,rs10425828,rs9347682,rs6029145,rs66827971,rs4709470,rs8182472,rs78013771,rs472495,rs7461115,rs6007726,rs72750202,rs60118162,rs174582,rs62110992,rs3788052,rs74078643,rs3768425,rs73431673,rs12983940,rs10408596,rs2915593,rs4665969,rs59521601,rs569882,rs2290700,rs436126,rs2523059,rs1867351,rs9300412,rs536704,rs11993903,rs11024612,rs67505314,rs73401890,rs5744672,rs11907637,rs17473209,rs2980870,rs6102334,rs12238211,rs2257962,rs77481217,rs10007223,rs451041,rs117472656,rs7719423,rs1863049,rs45615636,rs2642438,rs3749206,rs16916223,rs11942140,rs10423457,rs2800592,rs11687186,rs77726188,rs73990481,rs317140,rs4703670,rs9677190,rs36109883,rs35627490,rs1247570,rs3213642,rs1652454,rs2119690,rs580485,rs397891,rs1182933,rs9393718,rs2519166,rs60340200,rs579459,rs7650156,rs17242787,rs6714802,rs436580,rs13339471,rs1113232,rs776296,rs6499559,rs7848343,rs12224608,rs2501966,rs62194668,rs116201501,rs2238675,rs114059879,rs9658150,rs34588114,rs10060260,rs4659741,rs9295759,rs17049197,rs12591296,rs714515,rs180326,rs112138211,rs10982135,rs4398255,rs4888388,rs2070709,rs34746174,rs200993,rs72838038,rs2277130,rs12713956,rs17575427,rs10509679,rs10489284,rs10241663,rs57825321,rs1912486,rs78395976,rs1053438,rs1168032,rs74506535,rs174575,rs253413,rs113054198,rs1183260,rs35001169,rs56970590,rs74547036,rs12138177,rs9627324,rs1388745,rs16844474,rs7809080,rs16844502,rs3123094,rs6564252,rs569805,rs174616,rs784706,rs7089849,rs116562638,rs1150666,rs6472248,rs479832,rs3851733,rs73918008,rs2237626,rs16925010,rs34026567,rs2290699,rs3775298,rs581031,rs11773775,rs642845,rs10782981,rs4722551,rs68072215,rs9393891,rs114995041,rs799261,rs1532624,rs4252114,rs9648314,rs9381267,rs1182814,rs8050059,rs432790,rs11920918,rs598253,rs4649085,rs9571065,rs17410294,rs563641,rs12452315,rs7199062,rs2803611,rs17011404,rs7499872,rs68041341,rs1319103,rs41275462,rs11741640,rs10276677,rs465507,rs7989353,rs13332113,rs9979275,rs3749147,rs6016534,rs12646,rs760633,rs10741739,rs247425,rs6905516,rs4888404,rs8107022,rs6932739,rs10732836,rs7090965,rs3758854,rs62111032,rs76062966,rs117655774,rs4252082,rs10512843,rs6717858,rs13416598,rs4788448,rs1740432,rs72896625,rs74602581,rs780112,rs6546854,rs11703038,rs12448947,rs11705624,rs58190593,rs17418324,rs11802413,rs584138,rs6008602,rs17111674,rs2694919,rs9626823,rs6493314,rs116679682,rs36162392,rs11208686,rs9425300,rs7784984,rs7012096,rs10404728,rs4617,rs1441896,rs7174661,rs4713137,rs1140047,rs73440625,rs76068205,rs10490632,rs34503416,rs12276191,rs74843342,rs7534572,rs79851045,rs1045537,rs9478650,rs80232938,rs4252092,rs6705717,rs9941346,rs73071117,rs114659047,rs114257825,rs5020,rs6008538,rs7130954,rs6595462,rs483143,rs75072762,rs442324,rs116131523,rs6037190,rs78300069,rs1206544,rs34605993,rs9357324,rs1476514,rs9507571,rs28730839,rs596183,rs12929673,rs12610411,rs2103325,rs1652456,rs78239113,rs78293595,rs17528178,rs2878520,rs13190888,rs6803115,rs1807067,rs9393896,rs73599506,rs10221833,rs16840004,rs10064399,rs41277035,rs11574637,rs8044014,rs1631552,rs12235436,rs68149500,rs12987055,rs1975047,rs9615345,rs11752725,rs74352067,rs10889569,rs72764213,rs12777295,rs1531556,rs115472192,rs9381784,rs1442179,rs2792736,rs1186,rs61775206,rs7759006,rs291,rs6413504,rs56047188,rs195524,rs75389715,rs6590196,rs72926436,rs607518,rs769450,rs3916027,rs9461223,rs9813845,rs2000999,rs1799881,rs1800782,rs2140506,rs4888387,rs1892253,rs6453131,rs42651,rs2274130,rs3845686,rs11700297,rs4976689,rs16942887,rs2295593,rs17696749,rs4495740,rs17143003,rs73667087,rs807668,rs9534262,rs1295139,rs2124461,rs7746102,rs114559981,rs2359811,rs12937244,rs6588153,rs55911744,rs7945708,rs6008365,rs3123091,rs2523069,rs10280161,rs783544,rs55690788,rs58922055,rs34871267,rs5763662,rs2523062,rs4660860,rs79907213,rs7213086,rs626787,rs1165237,rs534473,rs2112469,rs632111,rs7576245,rs7701642,rs8057849,rs2055975,rs72724200,rs7449650,rs7195415,rs76873627,rs12409755,rs679966,rs3814365,rs74076909,rs3213545,rs2638315,rs57552008,rs72796272,rs940688,rs10405625,rs35162296,rs8061384,rs73720671,rs4794047,rs5744709,rs12647695,rs75740864,rs28733013,rs74126219,rs1165167,rs9467626,rs2307373,rs34131586,rs73069198,rs4779048,rs1962307,rs10888897,rs319032,rs59975010,rs73720669,rs12096073,rs200989,rs8075566,rs13585,rs76890308,rs3747545,rs12941884,rs42664,rs1165161,rs10987027,rs72838007,rs2390340,rs16996166,rs1892250,rs2021826,rs6008623,rs13397353,rs76103107,rs7520810,rs10273566,rs496449,rs13306501,rs1001663,rs1197565,rs34473788,rs12583721,rs113928699,rs7319725,rs28408689,rs17716118,rs74146332,rs9974301,rs12236863,rs79465400,rs7214938,rs6768280,rs79954704,rs58748764,rs17360994,rs72838087,rs3785098,rs117488605,rs6007845,rs10745264,rs6704596,rs6588546,rs7717505,rs11924963,rs16957524,rs34224638,rs72838086,rs10844788,rs11149814,rs887521,rs12643844,rs11666603,rs760285,rs4888414,rs75138755,rs7947378,rs6461502,rs117485322,rs7105674,rs2270829,rs71557308,rs780102,rs61978622,rs28710320,rs12537231,rs116808962,rs1895490,rs117111502,rs10516558,rs114424743,rs17162330,rs114347396,rs7546252,rs62292959,rs1533723,rs114107204,rs3923037,rs2227611,rs9304646,rs35552529,rs6680,rs67998226,rs2448704,rs11672900,rs17111639,rs7650633,rs9791579,rs4148157,rs57196191,rs12932850,rs6601527,rs61906114,rs6453696,rs8047119,rs2837187,rs952160,rs4253248,rs11022079,rs630014,rs10986903,rs67859638,rs13217619,rs13388159,rs7742306,rs17006242,rs7594511,rs34043481,rs2501959,rs9410414,rs4719780,rs77575693,rs9458255,rs660228,rs2288911,rs79523291,rs58466006,rs11024622,rs7739216,rs115993276,rs3760627,rs10409927,rs2663866,rs4150563,rs12051723,rs9901684,rs13282248,rs17482753,rs75300282,rs72817542,rs73684578,rs28825454,rs75253136,rs294888,rs7637917,rs2528862,rs17878757,rs17286411,rs56374641,rs562556,rs11644741,rs9380061,rs3886515,rs11065384,rs59155720,rs7855003,rs9912177,rs72694391,rs60972755,rs2738809,rs12654264,rs59508186,rs1179765,rs1992291,rs5763687,rs17735590,rs320,rs34892460,rs4243945,rs2163804,rs1594307,rs753381,rs13334151,rs11824953,rs10889333,rs56195001,rs4543558,rs72875462,rs7542446,rs4439799,rs7565561,rs3096648,rs5744601,rs58489806,rs200977,rs7253053,rs6102303,rs6455602,rs67722862,rs76067184,rs12173854,rs6503807,rs12552360,rs9940217,rs12269769,rs3784621,rs12714264,rs7201228,rs6918540,rs9930774,rs8054586,rs8110695,rs17685540,rs35866622,rs12445726,rs6857,rs79610020,rs3812036,rs1704773,rs35528636,rs9355873,rs17807416,rs11219111,rs17510959,rs3786722,rs6587980,rs79705962,rs10418804,rs5157,rs3823180,rs3739095,rs484066,rs6678033,rs56252443,rs157590,rs12417389,rs7646425,rs7247227,rs603985,rs17517509,rs12274017,rs10832949,rs115064026,rs4794053,rs3846663,rs10765895,rs78575122,rs11574452,rs72938355,rs3822841,rs635634,rs8143066,rs6772972,rs16867632,rs2246849,rs76577836,rs115246318,rs10406553,rs214992,rs7715811,rs4655537,rs9468297,rs12682115,rs1168017,rs11574636,rs174580,rs2227622,rs61061000,rs11761598,rs57865159,rs4768942,rs10422256,rs2837229,rs503279,rs12052201,rs294906,rs2412979,rs11024598,rs1647276,rs34491689,rs6777579,rs4793978,rs7808262,rs9348796,rs4243111,rs74076686,rs4846047,rs55801693,rs6588480,rs11024708,rs3847646,rs12484859,rs13538,rs10779765,rs9379871,rs73016694,rs75592356,rs6920842,rs74458806,rs79332569,rs6589566,rs780117,rs10051765,rs1869782,rs28580313,rs762527,rs1748200,rs1406892,rs368123,rs1387005,rs2075649,rs636404,rs4808961,rs5030359,rs35883476,rs11989309,rs73033899,rs9534323,rs4075958,rs11241703,rs74755693,rs2054576,rs2437957,rs2623933,rs56777435,rs17378840,rs6947250,rs9379856,rs28630628,rs2285910,rs4803766,rs75396930,rs681343,rs3809233,rs294883,rs7776933,rs73438627,rs942377,rs9456589,rs41280353,rs7320701,rs415934,rs8054480,rs11559040,rs17138879,rs10766469,rs118008021,rs62053108,rs11704639,rs75528901,rs10477550,rs59650052,rs6493321,rs4888378,rs10986957,rs2712371,rs9379864,rs7928851,rs4150610,rs73167652,rs1851761,rs11860115,rs76604840,rs34486070,rs8039217,rs9534275,rs11905437,rs7466962,rs4665492,rs9326998,rs36215078,rs41279762,rs35768595,rs117001563,rs768019,rs72990500,rs7574314,rs4241815,rs116378076,rs2618250,rs9393821,rs7539471,rs10422819,rs77147124,rs16960758,rs4253642,rs73720672,rs1168028,rs10889352,rs3016353,rs2583426,rs688,rs12162222,rs9921270,rs7826306,rs6916379,rs73090647,rs17431604,rs12445401,rs11860141,rs13207689,rs57296266,rs16973716,rs7246440,rs58519566,rs7310409,rs7525347,rs9393901,rs4795467,rs9368550,rs57357765,rs7246007,rs446926,rs10412787,rs72768072,rs11208690,rs5744636,rs2872613,rs2792735,rs857252,rs10765905,rs55780469,rs73990478,rs7096692,rs1566331,rs1582589,rs17244452,rs973579,rs35617716,rs34647936,rs2717877,rs28570974,rs7463897,rs6602180,rs7040940,rs7726794,rs9866124,rs4353250,rs4149067,rs10423208,rs12419588,rs10812471,rs10087178,rs2896526,rs2296199,rs10516557,rs78582151,rs4888415,rs3890112,rs56845922,rs117153277,rs17688076,rs11813099,rs9488822,rs6901754,rs7317884,rs11053061,rs13262438,rs2479409,rs419010,rs7846131,rs35585404,rs882803,rs7201491,rs4578808,rs540416,rs2072881,rs4150622,rs258317,rs10405673,rs12119092,rs1441758,rs9804306,rs8135997,rs602605,rs12444701,rs7187202,rs9366656,rs13380425,rs3852782,rs2297362,rs17194733,rs2043444,rs1471539,rs174562,rs13263105,rs6546860,rs2059257,rs2658727,rs10831704,rs1143678,rs77641517,rs17142886,rs78626603,rs6107023,rs9462616,rs116733861,rs10160726,rs7502296,rs1543324,rs34499461,rs567209,rs10916704,rs116545242,rs10168093,rs73737315,rs10832923,rs74741949,rs3798236,rs17510763,rs11573256,rs12685,rs35984974,rs12998770,rs34673655,rs28371675,rs17340509,rs17416194,rs7204974,rs1260334,rs55792313,rs17123712,rs9511925,rs2456549,rs4888390,rs17031710,rs10864727,rs35637805,rs2273734,rs113258957,rs8078880,rs11684134,rs7202284,rs10854854,rs5742904,rs554978,rs8068624,rs2072976,rs2058567,rs2328893,rs62292945,rs1404679,rs12593,rs4741472,rs114952239,rs10104610,rs4943186,rs2242059,rs7308698,rs507666,rs78659232,rs60376560,rs35202477,rs17031687,rs4150678,rs419925,rs67554133,rs7725066,rs884839,rs8046355,rs3751995,rs4559793,rs1045285,rs1168021,rs76213257,rs874424,rs7724832,rs7979473,rs1109341,rs8072430,rs55776828,rs12973042,rs1051795,rs2623972,rs524467,rs76705003,rs7332372,rs72633965,rs10893025,rs17645031,rs73092531,rs7322878,rs116886316,rs2295601,rs3741298,rs7436583,rs3823055,rs4253282,rs6008384,rs112449120,rs1052162,rs1169284,rs59723062,rs7027014,rs10407250,rs4713139,rs2075040,rs2249505,rs688262,rs7013777,rs10404669,rs9941087,rs7350856,rs10484433,rs1045806,rs11741797,rs11900980,rs3087462,rs4150651,rs9369199,rs10076543,rs9932251,rs6700896,rs7008715,rs6554813,rs4527597,rs1260345,rs41303629,rs73594556,rs11926095,rs77837182,rs11916613,rs331,rs12280675,rs6102045,rs34342646,rs6115187,rs60815225,rs11569302,rs9379974,rs12933281,rs1059611,rs28360595,rs10173720,rs4665959,rs1168089,rs2050097,rs17851143,rs11704350,rs6091825,rs10912687,rs56874662,rs4722388,rs2236078,rs11935629,rs7825257,rs4836021,rs76215469,rs4449401,rs11024625,rs693668,rs776295,rs387976,rs12210922,rs4406409,rs901975,rs2905435,rs6732162,rs12648138,rs1647265,rs174573,rs9458258,rs6115178,rs115311693,rs765548,rs11800231,rs7004667,rs11149833,rs9559758,rs224568,rs2811500,rs9456590,rs12638385,rs75755326,rs2287998,rs11810321,rs12325142,rs9888300,rs56402416,rs580939,rs12024269,rs117799737,rs9393890,rs77822932,rs2315024,rs7539251,rs2509110,rs10400963,rs607031,rs2837215,rs4632147,rs3784619,rs13073563,rs2811489,rs34590034,rs11690927,rs28528366,rs628142,rs35115390,rs17350396,rs2906634,rs2275292,rs17875705,rs3749204,rs9507573,rs74663287,rs73071167,rs4706346,rs8051462,rs13214280,rs11865935,rs3212071,rs1802757,rs75414319,rs6544713,rs74076653,rs12720851,rs34901720,rs9928232,rs10193261,rs75213072,rs11693052,rs73420392,rs4887821,rs17739580,rs17120434,rs11088495,rs80243022,rs9461432,rs10943126,rs9525873,rs11826068,rs11603794,rs7804897,rs8176445,rs73244551,rs1869783,rs78094148,rs641995,rs9461218,rs12973258,rs6807019,rs12090886,rs12918974,rs9539875,rs6698843,rs10765911,rs13427832,rs3212112,rs1407336,rs11637519,rs174545,rs2242405,rs10854011,rs11668104,rs4888377,rs4728879,rs1889546,rs11578479,rs11065987,rs1168009,rs57311859,rs4709489,rs10306121,rs1534650,rs5185,rs17111578,rs12153762,rs3015954,rs59347518,rs66518563,rs112107543,rs16939881,rs1800783,rs9615955,rs72725289,rs56364136,rs9355808,rs4149080,rs73588403,rs34889971,rs2288002,rs115145430,rs4616435,rs9393899,rs10986975,rs35423873,rs10911684,rs246486,rs7251884,rs12972970,rs2073527,rs40217,rs11585666,rs7548877,rs35473144,rs9615934,rs57217461,rs972086,rs45530931,rs4713144,rs11641873,rs10495257,rs8179252,rs1051052,rs12800700,rs35358959,rs12444313,rs113818830,rs12444188,rs859153,rs952159,rs12678604,rs9468287,rs9658736,rs34120713,rs74817508,rs41309011,rs57912102,rs17510813,rs10241515,rs395188,rs7973747,rs116580887,rs34539222,rs1104,rs111690133,rs1169294,rs8047377,rs75765402,rs2281212,rs2229864,rs17248776,rs12813872,rs117151123,rs965399,rs1337902,rs8141663,rs4841132,rs4758502,rs6909,rs678413,rs10422289,rs10889356,rs6851517,rs471705,rs780108,rs305069,rs2303225,rs7206971,rs2274132,rs2569559,rs17149990,rs1629122,rs97458,rs936721,rs4683345,rs2304089,rs117208046,rs6863040,rs10831705,rs10500543,rs6473199,rs34676049,rs1800781,rs8048035,rs1647266,rs6581129,rs366873,rs508506,rs200952,rs17489268,rs2030130,rs8074451,rs2116942,rs532436,rs6007891,rs1544810,rs471490,rs3212078,rs1392487,rs10986901,rs10986885,rs12405515,rs17101767,rs4141371,rs4666010,rs496800,rs942378,rs28600030,rs66507521,rs4150661,rs4709458,rs1534954,rs2954028,rs504963,rs11129978,rs12025906,rs13013484,rs56055804,rs41314928,rs9393822,rs17587597,rs117107540,rs77825237,rs1803092,rs34764583,rs34736676,rs783291,rs7912064,rs8100768,rs79566065,rs61758288,rs35670684,rs117270611,rs2980879,rs7583698,rs77923898,rs11926694,rs12051137,rs13214169,rs9436224,rs113764419,rs2351774,rs4808955,rs3745150,rs17671591,rs3740505,rs9895746,rs114213467,rs2297371,rs2865531,rs2657880,rs67017939,rs3884025,rs3816117,rs12708918,rs62293981,rs114314935,rs10889334,rs12447640,rs73186057,rs4757674,rs16987627,rs1407338,rs3093632,rs1972748,rs61775208,rs389546,rs4844383,rs56273306,rs1317708,rs663786,rs718741,rs7214943,rs35225089,rs78480075,rs2811495,rs9936965,rs2410627,rs2066714,rs116797716,rs495906,rs7440371,rs17395512,rs76708296,rs13277801,rs7190910,rs77664555,rs263,rs1030431,rs9927437,rs7215000,rs2116899,rs67662114,rs67345186,rs73069193,rs947</t>
  </si>
  <si>
    <t>ENSG00000163798.9,ENSG00000168496.3,ENSG00000086991.8,CATG00000040553.1,CATG00000094596.1,ENSG00000166796.7,ENSG00000256500.5,ENSG00000143382.9,CATG00000095367.1,CATG00000065942.1,CATG00000006731.1,ENSG00000049618.17,ENSG00000174332.3,ENSG00000076554.11,ENSG00000110693.11,CATG00000063766.1,ENSG00000242515.1,ENSG00000236437.1,ENSG00000129170.4,CATG00000040815.1,ENSG00000157429.11,ENSG00000267872.1,ENSG00000175324.5,ENSG00000183091.15,ENSG00000163406.6,ENSG00000198315.6,ENSG00000182177.9,CATG00000046409.1,CATG00000050929.1,ENSG00000169403.7,ENSG00000199851.1,ENSG00000185009.8,ENSG00000039139.9,ENSG00000242349.1,CATG00000004804.1,ENSG00000237937.1,ENSG00000236624.4,ENSG00000249965.2,ENSG00000228742.5,ENSG00000260880.2,ENSG00000119927.9,ENSG00000247473.1,ENSG00000214415.3,ENSG00000221887.4,CATG00000104601.1,ENSG00000124067.12,CATG00000003581.1,CATG00000106673.1,ENSG00000171174.9,ENSG00000160161.5,ENSG00000170242.13,ENSG00000050165.13,CATG00000032777.1,CATG00000008347.1,CATG00000029679.1,CATG00000087916.1,ENSG00000240294.2,ENSG00000163431.11,ENSG00000084674.9,ENSG00000130208.5,CATG00000016757.1,CATG00000087822.1,ENSG00000138802.7,ENSG00000111252.6,CATG00000090797.1,ENSG00000010610.5,CATG00000017625.1,CATG00000053250.1,ENSG00000130287.9,ENSG00000186594.8,ENSG00000143379.8,CATG00000092443.1,CATG00000087896.1,CATG00000011123.1,ENSG00000162650.11,ENSG00000124613.4,CATG00000027881.1,ENSG00000134824.9,CATG00000008918.1,ENSG00000143452.11,ENSG00000085644.9,CATG00000008291.1,ENSG00000159792.5,ENSG00000163251.3,ENSG00000181355.16,ENSG00000105479.11,CATG00000060059.1,ENSG00000235267.1,ENSG00000126456.11,ENSG00000163795.9,ENSG00000133116.6,ENSG00000186951.12,ENSG00000253111.1,ENSG00000187626.7,ENSG00000184357.3,ENSG00000142192.16,ENSG00000112715.16,ENSG00000219891.2,CATG00000047989.1,ENSG00000152254.6,ENSG00000198929.8,ENSG00000105717.9,ENSG00000233005.1,ENSG00000109118.9,ENSG00000187741.10,ENSG00000149654.5,ENSG00000182810.5,CATG00000054538.1,CATG00000047979.1,ENSG00000142875.15,ENSG00000117528.7,CATG00000066249.1,CATG00000041150.1,ENSG00000239136.1,CATG00000061261.1,CATG00000046266.1,ENSG00000175564.8,ENSG00000135298.9,ENSG00000181754.6,ENSG00000138496.12,ENSG00000214855.5,ENSG00000140093.5,ENSG00000228218.1,ENSG00000110756.13,ENSG00000167613.11,ENSG00000060642.6,ENSG00000175445.10,ENSG00000122008.11,ENSG00000260259.1,ENSG00000138380.13,ENSG00000115226.5,ENSG00000164867.6,ENSG00000115414.14,ENSG00000140678.12,ENSG00000126214.16,CATG00000072806.1,ENSG00000221531.1,CATG00000042205.1,CATG00000058595.1,ENSG00000080618.9,ENSG00000226645.1,ENSG00000065675.10,ENSG00000165895.13,ENSG00000110330.4,ENSG00000138134.7,ENSG00000125633.6,ENSG00000186350.8,ENSG00000135913.6,ENSG00000252122.1,ENSG00000138246.11,ENSG00000141098.8,ENSG00000259984.1,ENSG00000137259.2,ENSG00000254093.4,ENSG00000224916.4,ENSG00000119004.10,ENSG00000213904.4,ENSG00000204231.6,ENSG00000143106.8,ENSG00000259488.1,ENSG00000171056.6,ENSG00000171502.10,CATG00000038538.1,ENSG00000257595.2,CATG00000053253.1,ENSG00000162402.8,ENSG00000112033.9,CATG00000039467.1,ENSG00000118922.12,CATG00000039607.1,ENSG00000254823.1,ENSG00000215193.8,ENSG00000162543.5,CATG00000029361.1,ENSG00000115204.10,ENSG00000241119.1,CATG00000087827.1,ENSG00000267660.1,CATG00000098840.1,CATG00000059729.1,ENSG00000092820.13,ENSG00000116127.13,ENSG00000115232.9,CATG00000054839.1,ENSG00000143126.7,ENSG00000141096.4,CATG00000076301.1,ENSG00000205976.4,CATG00000066122.1,CATG00000072630.1,ENSG00000258704.1,CATG00000058837.1,CATG00000104808.1,ENSG00000174151.10,CATG00000040550.1,CATG00000086882.1,ENSG00000144554.6,CATG00000001382.1,ENSG00000240338.1,CATG00000083264.1,ENSG00000203710.6,ENSG00000233058.1,CATG00000003409.1,ENSG00000186205.8,ENSG00000199980.1,CATG00000049830.1,ENSG00000233893.1,ENSG00000114030.8,CATG00000025046.1,CATG00000042212.1,CATG00000094813.1,ENSG00000117601.9,CATG00000101331.1,ENSG00000272009.1,ENSG00000233643.2,CATG00000090493.1,ENSG00000163596.12,ENSG00000155158.16,CATG00000049771.1,ENSG00000197153.3,CATG00000108946.1,ENSG00000145700.5,ENSG00000197081.8,ENSG00000113163.11,ENSG00000007237.14,ENSG00000263201.1,CATG00000051293.1,ENSG00000183726.6,ENSG00000166960.12,CATG00000024280.1,ENSG00000244122.2,CATG00000044118.1,ENSG00000250668.1,ENSG00000064989.8,CATG00000042081.1,ENSG00000180176.10,ENSG00000153774.4,CATG00000091661.1,ENSG00000115207.9,CATG00000051865.1,ENSG00000225676.1,ENSG00000197279.3,ENSG00000182952.4,ENSG00000249738.2,ENSG00000164651.12,CATG00000089987.1,ENSG00000188778.3,ENSG00000198033.7,ENSG00000215979.1,ENSG00000129744.2,CATG00000011949.1,ENSG00000141293.11,ENSG00000018236.10,ENSG00000089639.6,ENSG00000273328.1,ENSG00000128918.10,ENSG00000269826.1,ENSG00000111642.10,ENSG00000135100.13,ENSG00000263069.1,ENSG00000138443.11,ENSG00000115234.6,ENSG00000075234.12,ENSG00000256162.2,ENSG00000237425.1,ENSG00000253819.1,ENSG00000117713.13,ENSG00000242550.1,ENSG00000205643.6,ENSG00000100979.10,CATG00000072808.1,ENSG00000257923.5,ENSG00000166170.9,ENSG00000101003.8,ENSG00000100711.9,ENSG00000070882.8,ENSG00000204842.10,ENSG00000142751.10,CATG00000102145.1,ENSG00000267114.1,ENSG00000131187.5,ENSG00000027075.9,CATG00000003133.1,ENSG00000228538.1,ENSG00000215068.3,ENSG00000128059.4,CATG00000083365.1,CATG00000061733.1,CATG00000002459.1,CATG00000109320.1,ENSG00000074660.11,ENSG00000122194.14,ENSG00000109111.10,ENSG00000102967.7,CATG00000088801.1,ENSG00000172765.12,ENSG00000163131.6,ENSG00000128815.13,ENSG00000166670.5,ENSG00000244040.1,CATG00000087830.1,ENSG00000138100.9,ENSG00000222612.1,ENSG00000128052.8,ENSG00000100416.8,ENSG00000091513.10,CATG00000087911.1,CATG00000027659.1,ENSG00000230801.1,ENSG00000082438.11,CATG00000108948.1,ENSG00000114023.11,CATG00000101813.1,ENSG00000137962.8,ENSG00000182611.3,ENSG00000124610.3,CATG00000060738.1,ENSG00000204248.6,ENSG00000023171.10,CATG00000004966.1,ENSG00000198374.3,ENSG00000102904.10,ENSG00000026950.12,ENSG00000261884.2,ENSG00000156110.9,ENSG00000137486.12,ENSG00000036828.9,ENSG00000117298.10,CATG00000042214.1,CATG00000046257.1,ENSG00000259627.1,ENSG00000213996.8,ENSG00000186470.9,CATG00000083349.1,CATG00000044397.1,ENSG00000156535.9,ENSG00000164694.12,ENSG00000143412.5,CATG00000034941.1,CATG00000020709.1,ENSG00000262160.1,ENSG00000015520.10,ENSG00000187837.2,ENSG00000175806.10,ENSG00000140832.5,ENSG00000131149.13,ENSG00000124104.14,CATG00000004472.1,ENSG00000196136.12,ENSG00000103528.12,ENSG00000198900.5,ENSG00000156564.8,ENSG00000224063.1,ENSG00000158691.10,ENSG00000105705.11,ENSG00000259315.1,ENSG00000145781.4,CATG00000060595.1,ENSG00000131165.10,CATG00000032451.1,ENSG00000233276.2,ENSG00000156735.6,ENSG00000130164.7,CATG00000003315.1,ENSG00000160606.6,ENSG00000127616.13,ENSG00000263072.1,ENSG00000149311.13,ENSG00000172216.4,ENSG00000124508.12,ENSG00000241388.3,ENSG00000231742.1,ENSG00000227630.2,CATG00000001384.1,ENSG00000076067.7,ENSG00000185324.17,ENSG00000105792.15,ENSG00000090273.9,ENSG00000101161.6,CATG00000061840.1,ENSG00000160613.8,ENSG00000127191.13,ENSG00000260063.1,ENSG00000176463.9,ENSG00000159433.7,ENSG00000226698.1,CATG00000027660.1,ENSG00000112280.11,ENSG00000083099.6,ENSG00000114268.7,ENSG00000197134.7,ENSG00000171903.12,ENSG00000106799.8,ENSG00000065970.4,CATG00000022749.1,ENSG00000123496.3,CATG00000098460.1,ENSG00000216331.1,CATG00000109918.1,CATG00000052248.1,ENSG00000267607.1,ENSG00000135457.5,ENSG00000129158.6,CATG00000029768.1,ENSG00000234906.4,CATG00000105396.1,ENSG00000249865.1,CATG00000096388.1,ENSG00000130173.9,ENSG00000197506.6,CATG00000005705.1,CATG00000090759.1,CATG00000010640.1,CATG00000091556.1,CATG00000001676.1,CATG00000091665.1,CATG00000116428.1,ENSG00000256464.1,CATG00000029747.1,CATG00000037783.1,CATG00000101330.1,CATG00000087905.1,ENSG00000213999.11,ENSG00000170571.7,ENSG00000247732.2,ENSG00000185038.10,ENSG00000272622.1,CATG00000083912.1,ENSG00000196176.7,CATG00000060081.1,ENSG00000168765.11,ENSG00000259222.1,ENSG00000247595.2,ENSG00000100883.7,ENSG00000258793.1,CATG00000093865.1,CATG00000063428.1,ENSG00000259476.1,CATG00000016158.1,ENSG00000265845.2,ENSG00000114270.11,ENSG00000111816.6,ENSG00000151327.8,ENSG00000178209.10,ENSG00000170266.11,CATG00000098860.1,ENSG00000182572.2,CATG00000057935.1,ENSG00000160124.5,ENSG00000137745.7,ENSG00000165841.5,ENSG00000104852.10,CATG00000053275.1,ENSG00000118197.9,ENSG00000259846.1,ENSG00000185345.14,ENSG00000200070.1,ENSG00000161888.7,ENSG00000186115.8,ENSG00000189056.9,ENSG00000074803.13,ENSG00000242366.2,ENSG00000171132.9,ENSG00000170893.3,ENSG00000163705.8,CATG00000054808.1,ENSG00000261476.1,ENSG00000217539.2,ENSG00000167536.9,ENSG00000173065.9,CATG00000091555.1,ENSG00000063015.15,ENSG00000238285.1,ENSG00000105523.3,ENSG00000115504.10,CATG00000027882.1,ENSG00000163513.13,ENSG00000112977.11,ENSG00000240303.3,CATG00000049779.1,CATG00000022152.1,CATG00000059355.1,ENSG00000125249.6,ENSG00000108439.5,ENSG00000100083.14,ENSG00000143028.7,CATG00000042069.1,ENSG00000196739.10,ENSG00000163050.12,CATG00000068956.1,ENSG00000070759.12,ENSG00000180999.6,ENSG00000255171.1,ENSG00000103066.8,ENSG00000221986.2,ENSG00000204979.3,ENSG00000143420.13,ENSG00000117450.9,ENSG00000201695.1,ENSG00000120254.11,ENSG00000116977.14,ENSG00000134222.12,CATG00000057119.1,ENSG00000167081.12,ENSG00000144426.14,CATG00000004967.1,ENSG00000167264.13,CATG00000087866.1,ENSG00000253368.3,ENSG00000235545.1,ENSG00000213073.4,ENSG00000068305.13,ENSG00000167333.8,ENSG00000088325.11,ENSG00000138074.10,ENSG00000196226.2,ENSG00000163960.7,ENSG00000144035.3,ENSG00000147571.3,ENSG00000135517.6,ENSG00000258851.1,ENSG00000185561.8,ENSG00000110768.7,ENSG00000141027.16,ENSG00000124529.3,ENSG00000112282.13,CATG00000072631.1,ENSG00000198933.5,ENSG00000160200.13,ENSG00000165323.11,CATG00000027658.1,ENSG00000183098.6,ENSG00000166888.6,CATG00000041149.1,ENSG00000031698.8,ENSG00000196866.2,ENSG00000124564.13,ENSG00000078401.6,ENSG00000132170.15,ENSG00000113161.11,ENSG00000189298.9,CATG00000047017.1,CATG00000083361.1,CATG00000107346.1,CATG00000087941.1,ENSG00000144891.13,CATG00000029790.1,CATG00000027654.1,ENSG00000004399.8,ENSG00000234945.3,CATG00000076300.1,CATG00000076302.1,ENSG00000199289.1,ENSG00000065135.7,CATG00000086797.1,CATG00000049770.1,ENSG00000235166.3,CATG00000087443.1,CATG00000003129.1,ENSG00000255071.1,ENSG00000258724.1,ENSG00000198838.7,ENSG00000109265.8,ENSG00000085511.15,ENSG00000231090.1,CATG00000095977.1,ENSG00000162594.10,ENSG00000107614.17,CATG00000088350.1,ENSG00000089250.14,ENSG00000160321.10,ENSG00000171124.8,ENSG00000144648.10,ENSG00000018625.10,ENSG00000266978.1,CATG00000083363.1,ENSG00000265489.1,ENSG00000251108.1,ENSG00000228014.1,ENSG00000113971.14,CATG00000012948.1,ENSG00000156097.8,CATG00000011687.1,ENSG00000151292.13,ENSG00000138442.5,CATG00000011134.1,ENSG00000137185.7,CATG00000004984.1,ENSG00000182149.16,ENSG00000131183.6,CATG00000000497.1,CATG00000090741.1,ENSG00000224967.1,ENSG00000100505.9,ENSG00000175164.9,ENSG00000130158.9,CATG00000012113.1,ENSG00000132855.4,ENSG00000143036.12,ENSG00000135423.8,CATG00000032450.1,ENSG00000234444.5,ENSG00000091583.6,ENSG00000205978.5,ENSG00000256538.1,CATG00000063720.1,CATG00000025703.1,ENSG00000121552.3,ENSG00000005961.13,ENSG00000173041.7,ENSG00000169083.11,CATG00000102658.1,CATG00000109197.1,ENSG00000077044.5,ENSG00000166822.8,ENSG00000256018.1,ENSG00000140416.15,CATG00000083320.1,ENSG00000197062.7,CATG00000089150.1,CATG00000027119.1,ENSG00000138002.10,CATG00000083373.1,CATG00000040547.1,ENSG00000166959.3,ENSG00000092020.6,ENSG00000180573.8,ENSG00000225330.1,ENSG00000075275.12,CATG00000040549.1,ENSG00000260441.1,CATG00000068636.1,CATG00000011684.1,ENSG00000255872.3,ENSG00000109501.9,CATG00000099955.1,ENSG00000069020.14,ENSG00000104687.8,CATG00000102520.1,ENSG00000147408.10,ENSG00000242198.1,ENSG00000145850.4,CATG00000053364.1,CATG00000052294.1,ENSG00000090339.4,CATG00000083347.1,ENSG00000072736.14,ENSG00000229582.2,ENSG00000185305.6,CATG00000071708.1,ENSG00000263276.1,ENSG00000143799.8,ENSG00000074319.8,ENSG00000201616.1,CATG00000083355.1,ENSG00000147570.5,ENSG00000187258.9,ENSG00000221365.1,CATG00000027880.1,CATG00000074787.1,ENSG00000224239.1,ENSG00000197846.3,ENSG00000168925.6,ENSG00000139133.2,CATG00000064110.1,CATG00000081667.1,ENSG00000157895.7,ENSG00000232916.1,ENSG00000177000.6,ENSG00000214212.4,ENSG00000164306.6,CATG00000035490.1,ENSG00000140830.4,ENSG00000147852.11,ENSG00000145996.7,ENSG00000102977.9,CATG00000086834.1,ENSG00000197535.10,CATG00000083909.1,CATG00000040742.1,ENSG00000167987.6,ENSG00000130202.5,ENSG00000164342.8,ENSG00000062524.11,ENSG00000229124.2,ENSG00000259080.1,ENSG00000100997.14,CATG00000029677.1,ENSG00000104853.11,CATG00000083294.1,ENSG00000261717.1,CATG00000029750.1,ENSG00000202105.1,ENSG00000167523.9,ENSG00000163737.3,ENSG00000141052.13,ENSG00000143457.6,ENSG00000103723.8,ENSG00000243831.1,ENSG00000269293.2,ENSG00000198626.11,ENSG00000117114.15,ENSG00000179761.7,CATG00000031598.1,ENSG00000211753.2,ENSG00000079805.12,ENSG00000118557.11,CATG00000070500.1,ENSG00000169220.13,ENSG00000197798.4,ENSG00000088808.12,CATG00000070588.1,ENSG00000235109.3,CATG00000083271.1,ENSG00000214575.5,ENSG00000146039.6,ENSG00000132581.5,CATG00000055084.1,ENSG00000080345.13,ENSG00000263766.1,ENSG00000226098.3,ENSG00000130943.5,ENSG00000178852.11,ENSG00000165702.8,ENSG00000143776.14,ENSG00000111674.4,ENSG00000132591.7,ENSG00000233438.1,ENSG00000172893.11,ENSG00000149577.11,ENSG00000226263.1,ENSG00000142444.6,CATG00000107058.1,ENSG00000139515.5,CATG00000092814.1,CATG00000024861.1,ENSG00000164674.11,ENSG00000110713.11,CATG00000004155.1,ENSG00000150455.9,CATG00000019990.1,CATG00000087888.1,ENSG00000253729.3,CATG00000011948.1,ENSG00000205866.2,ENSG00000173068.13,CATG00000018909.1,ENSG00000220875.1,CATG00000110152.1,ENSG00000187987.5,CATG00000052228.1,ENSG00000038358.10,CATG00000049790.1,ENSG00000076604.10,ENSG00000095303.10,ENSG00000163902.7,ENSG00000215114.3,ENSG00000178685.9,ENSG00000197445.2,CATG00000065840.1,CATG00000077117.1,ENSG00000264304.1,ENSG00000015413.5,ENSG00000196812.4,ENSG00000110925.2,ENSG00000112530.7,ENSG00000113302.4,ENSG00000165029.11,CATG00000014692.1,ENSG00000175746.4,CATG00000070348.1,ENSG00000157193.10,ENSG00000259207.3,CATG00000091660.1,ENSG00000143437.16,ENSG00000162761.10,ENSG00000164305.13,ENSG00000108846.11,ENSG00000273259.1,ENSG00000228782.3,ENSG00000130363.7,ENSG00000134086.7,ENSG00000133657.10,ENSG00000159753.9,ENSG00000247950.2,ENSG00000118777.6,CATG00000083261.1,CATG00000069726.1,CATG00000037985.1,ENSG00000144635.4,CATG00000030990.1,ENSG00000152904.7,ENSG00000243147.3,CATG00000052431.1,ENSG00000242689.1,ENSG00000188672.12,ENSG00000151617.11,ENSG00000248896.2,CATG00000072807.1,ENSG00000011021.17,CATG00000086813.1,ENSG00000109917.6,ENSG00000155816.15,ENSG00000124205.11,ENSG00000167261.9,ENSG00000224037.2,ENSG00000183196.4,ENSG00000197721.12,CATG00000095976.1,ENSG00000105835.7,ENSG00000153790.7,CATG00000104450.1,ENSG00000152558.10,ENSG00000102984.10,ENSG00000198650.6,CATG00000087870.1,ENSG00000107338.8,ENSG00000134825.9,ENSG00000213398.3,ENSG00000091831.17,ENSG00000272462.2,CATG00000042089.1,CATG00000046273.1,CATG00000019207.1,ENSG00000197892.8,ENSG00000167711.9,ENSG00000168216.6,CATG00000101822.1,ENSG00000089234.11,ENSG00000178093.12,ENSG00000178193.5,ENSG00000099203.2,ENSG00000183067.5,CATG00000087920.1,ENSG00000240236.1,ENSG00000007202.10,ENSG00000112343.8,ENSG00000197360.5,CATG00000087873.1,ENSG00000175898.4,ENSG00000111300.5,CATG00000038863.1,ENSG00000270672.1,ENSG00000162607.8,ENSG00000241635.3,ENSG00000131018.18,ENSG00000258674.5,CATG00000038543.1,ENSG00000200496.1,CATG00000097320.1,ENSG00000170191.4,CATG00000046405.1,ENSG00000240505.4,ENSG00000178732.4,CATG00000016926.1,CATG00000061316.1,ENSG00000142484.5,ENSG00000258790.1,ENSG00000224470.3,CATG00000015882.1,ENSG00000129646.9,ENSG00000100075.5,ENSG00000074771.3,CATG00000087927.1,ENSG00000176714.9,ENSG00000255073.4,ENSG00000105550.4,ENSG00000111801.11,ENSG00000102763.11,ENSG00000026103.15,CATG00000042213.1,ENSG00000011347.5,ENSG00000124693.2,ENSG00000214960.5,ENSG00000174123.6,ENSG00000151704.11,ENSG00000157426.9,CATG00000003943.1,ENSG00000117593.8,ENSG00000197409.6,ENSG00000101017.9,CATG00000072820.1,CATG00000038547.1,ENSG00000100739.6,ENSG00000255504.1,ENSG00000026652.9,ENSG00000141576.10,ENSG00000120278.10,CATG00000096779.1,ENSG00000196083.5,ENSG00000225166.1,ENSG00000118762.3,ENSG00000140968.6,ENSG00000267282.1,ENSG00000261386.2,CATG00000027670.1,ENSG00000105877.13,CATG00000096387.1,CATG00000054804.1,CATG00000107059.1,ENSG00000054282.11,ENSG00000173821.15,ENSG00000171557.12,ENSG00000251643.1,ENSG00000050426.11,ENSG00000134333.9,ENSG00000096654.11,ENSG00000233725.3,ENSG00000111424.6,ENSG00000247381.2,ENSG00000159761.10,ENSG00000129351.13,CATG00000070512.1,ENSG00000176909.7,CATG00000074844.1,ENSG00000197408.4,ENSG00000230234.1,ENSG00000189045.9,ENSG00000008056.8,ENSG00000186010.14,ENSG00000132763.10,ENSG00000221526.1,ENSG00000084734.4,ENSG00000128050.4,ENSG00000101473.12,CATG00000003410.1,CATG00000061571.1,ENSG00000254237.1,ENSG00000101306.6,CATG00000051365.1,ENSG00000141084.6,ENSG00000127831.6,ENSG00000213453.3,ENSG00000197586.8,ENSG00000175048.12,ENSG00000104365.9,ENSG00000226648.1,ENSG00000259090.1,ENSG00000184348.2,ENSG00000183036.6,ENSG00000040199.14,ENSG00000169169.10,ENSG00000234741.3,CATG00000060356.1,CATG00000091387.1,ENSG00000115194.6,ENSG00000182264.4,ENSG00000253408.1,ENSG00000227619.1,CATG00000038743.1,ENSG00000068724.11,CATG00000083252.1,ENSG00000263798.1,ENSG00000146477.4,ENSG00000196981.2,CATG00000090725.1,ENSG00000124920.9,CATG00000049008.1,CATG00000083335.1,CATG00000033856.1,CATG00000084307.1,ENSG00000035403.12,ENSG00000234816.2,ENSG00000204287.9,ENSG00000197632.4,ENSG00000263293.1,ENSG00000260593.1,CATG00000091709.1,ENSG00000273058.1,CATG00000098986.1,CATG00000016927.1,ENSG00000113249.8,ENSG00000070501.7,ENSG00000132535.14,CATG00000040597.1,CATG00000009138.1,ENSG00000176635.13,CATG00000018522.1,ENSG00000157131.10,ENSG00000223838.1,ENSG00000174780.11,ENSG00000138439.10,ENSG00000267729.1,CATG00000090513.1,ENSG00000050820.12,ENSG00000057593.9,CATG00000038914.1,CATG00000061799.1,ENSG00000142453.7,ENSG00000259804.1,ENSG00000076321.6,CATG00000010636.1,ENSG00000166747.8,CATG00000008777.1,CATG00000005706.1,ENSG00000116678.14,ENSG00000151773.8,ENSG00000075223.9,ENSG00000219392.1,ENSG00000107611.10,ENSG00000256282.1,CATG00000061732.1,ENSG00000187664.8,ENSG00000127955.11,CATG00000041148.1,ENSG00000117616.13,ENSG00000156413.9,CATG00000014509.1,ENSG00000117525.9,ENSG00000268870.1,CATG00000008640.1,ENSG00000253190.2,ENSG00000175538.6,ENSG00000102780.12,ENSG00000175390.8,ENSG00000132793.7,ENSG00000138085.12,CATG00000061563.1,ENSG00000089820.11,ENSG00000164344.11,ENSG00000254235.1,ENSG00000130204.8,ENSG00000135845.5,ENSG00000197061.3,ENSG00000115902.6,CATG00000087824.1,ENSG00000269921.1,ENSG00000204520.8,ENSG00000073734.8,CATG00000068938.1,ENSG00000139618.10,ENSG00000127472.6,ENSG00000087237.6,ENSG00000246145.1,ENSG00000268744.1,CATG00000108357.1,ENSG00000179057.9,CATG00000105393.1,ENSG00000010704.14,ENSG00000130338.8,CATG00000087881.1,CATG00000106063.1,ENSG00000146109.3,ENSG00000153157.8,ENSG00000260886.1,ENSG00000163781.8,CATG00000029081.1,ENSG00000261701.2,ENSG00000166261.6,CATG00000086794.1,ENSG00000110243.7,ENSG00000186335.4,ENSG00000064489.17,CATG00000009164.1,ENSG00000091317.7,ENSG00000185432.10,CATG00000027862.1,CATG00000091557.1,ENSG00000110619.12,ENSG00000267534.1,ENSG00000108242.8,ENSG00000263126.1,CATG00000058836.1,ENSG00000162434.7,ENSG00000100330.11,ENSG00000147421.13,ENSG00000105538.4,ENSG00000256053.3,ENSG00000144130.7,ENSG00000211752.3,ENSG00000213339.4,ENSG00000116984.8,ENSG00000160602.9,ENSG00000166035.6,CATG00000115129.1,ENSG00000163739.4,ENSG00000184588.13,ENSG00000133121.16,ENSG00000080608.9,ENSG00000204178.5,ENSG00000100890.11,ENSG00000149485.12,ENSG00000218819.3,ENSG00000198670.7,ENSG00000197265.4,ENSG00000228566.1,ENSG00000188038.3,ENSG00000178175.7,ENSG00000157227.8,ENSG00000011422.7,ENSG00000115216.9,ENSG00000105928.9,ENSG00000158816.11,ENSG00000196374.5,ENSG00000115241.9,ENSG00000253138.1,ENSG00000101004.10,ENSG00000083642.14,CATG00000077120.1,ENSG00000126895.9,ENSG00000135336.10,ENSG00000102898.7,CATG00000058145.1,ENSG00000108424.5,ENSG00000247372.2,ENSG00000204160.7,ENSG00000183346.6,ENSG00000075218.14,CATG00000034814.1,CATG00000083332.1,ENSG00000153551.9,ENSG00000243955.1,ENSG00000215910.3,ENSG00000213085.5,ENSG00000145040.3,ENSG00000213332.4,CATG00000106456.1,ENSG00000224957.1,ENSG00000198691.7,ENSG00000108465.10,ENSG00000143418.15,CATG00000107308.1,CATG00000087582.1,ENSG00000255465.3,ENSG00000266903.1,ENSG00000196466.6,ENSG00000100994.7,ENSG00000224259.1,ENSG00000268171.1,ENSG00000243053.2,ENSG00000247853.2,ENSG00000141086.13,ENSG00000214652.4,ENSG00000157110.11,ENSG00000167183.2,CATG00000002481.1,ENSG00000081479.8,ENSG00000160111.8,ENSG00000126453.5,ENSG00000127129.5,CATG00000087892.1,ENSG00000168298.4,CATG00000060061.1,ENSG00000243943.5,ENSG00000185019.12,ENSG00000058091.12,ENSG00000158373.7,ENSG00000259707.1,CATG00000054845.1,ENSG00000173692.8,ENSG00000259999.1,ENSG00000241360.1,ENSG00000173193.9,ENSG00000227492.1,ENSG00000039523.13,CATG00000080230.1,ENSG00000251254.1,ENSG00000217646.1,ENSG00000178719.12,CATG00000002472.1,ENSG00000265840.1,ENSG00000154269.10,ENSG00000225465.6,ENSG00000185130.4,CATG00000079699.1,CATG00000086640.1,CATG00000031030.1,ENSG00000240224.1,ENSG00000267629.2,ENSG00000197857.9,ENSG00000124557.8,CATG00000076334.1,ENSG00000169047.5,CATG00000040546.1,CATG00000118048.1,ENSG00000099256.14,ENSG00000128881.12,CATG00000094595.1,CATG00000087909.1,CATG00000054813.1,CATG00000033858.1,ENSG00000117054.9,ENSG00000230695.1,CATG00000104458.1,ENSG00000127884.4,ENSG00000180432.4,ENSG00000124074.7,ENSG00000272278.1,ENSG00000063176.11,CATG00000054531.1,ENSG00000085552.12,CATG00000042207.1,ENSG00000137656.7,ENSG00000163840.5,ENSG00000270933.1,CATG00000087900.1,CATG00000041154.1,CATG00000023676.1,ENSG00000204789.3,CATG00000060742.1,ENSG00000211751.3,ENSG00000163219.7,ENSG00000130684.9,ENSG00000244649.2,ENSG00000079435.5,ENSG00000163794.6,CATG00000090728.1,CATG00000008781.1,ENSG00000126461.10,ENSG00000078295.11,ENSG00000079819.12,ENSG00000071205.7,ENSG00000176920.10,CATG00000041280.1,CATG00000091553.1,ENSG00000134538.2,ENSG00000171243.7,ENSG00000235908.1,ENSG00000187475.4,CATG00000012118.1,ENSG00000082175.10,ENSG00000120334.11,CATG00000020462.1,ENSG00000213642.3,ENSG00000226314.3,ENSG00000165526.4,ENSG00000082701.10,ENSG00000118432.11,ENSG00000232727.2,ENSG00000198055.6,CATG00000080069.1,ENSG00000138075.7,ENSG00000186566.7,CATG00000006729.1,ENSG00000129933.16,ENSG00000103067.7,ENSG00000169896.12,ENSG00000019186.5,CATG00000107063.1,ENSG00000197914.2,ENSG00000055118.10,ENSG00000138109.9,ENSG00000175920.11,CATG00000033295.1,ENSG00000149591.12,ENSG00000259793.1,ENSG00000126218.7,ENSG00000070371.11,CATG00000072098.1,ENSG00000271913.1,ENSG00000132549.14,ENSG00000134532.11,ENSG00000169174.9,CATG00000021324.1,ENSG00000110786.13,ENSG00000176422.10,ENSG00000130203.5,ENSG00000259242.2,CATG00000040286.1,ENSG00000260661.1,ENSG00000117215.10,ENSG00000159640.10,CATG00000029676.1,ENSG00000124549.10,ENSG00000181995.7,ENSG00000158019.16,ENSG00000021826.10,CATG00000011165.1,ENSG00000126215.9,CATG00000061730.1,ENSG00000261839.1,ENSG00000198001.9,ENSG00000135914.5,ENSG00000147573.12,ENSG00000140326.8,CATG00000083393.1,ENSG00000135114.8,ENSG00000175063.12,CATG00000107512.1,ENSG00000204128.5,ENSG00000198242.9,ENSG00000005059.11,ENSG00000246283.2,ENSG00000204091.3,ENSG00000197977.3,ENSG00000175003.8,ENSG00000007944.10,ENSG00000213625.4,ENSG00000109819.4,ENSG00000166402.4,ENSG00000250067.7,ENSG00000128951.9,ENSG00000272758.1,ENSG00000266642.1,ENSG00000260924.2,ENSG00000146085.7,ENSG00000261469.1,ENSG00000151882.7,ENSG00000230314.2,ENSG00000173166.13,ENSG00000112337.6,ENSG00000116641.11,ENSG00000088205.8,ENSG00000174125.3,CATG00000087828.1,ENSG00000134243.7,ENSG00000174306.17,ENSG00000179119.10,CATG00000001379.1,ENSG00000102265.7,CATG00000116079.1,CATG00000101820.1,ENSG00000187498.10,ENSG00000123384.9,CATG00000017791.1,CATG00000040293.1,ENSG00000105793.11,ENSG00000119969.10,CATG00000080231.1,ENSG00000271875.1,ENSG00000240498.2,ENSG00000198366.5,ENSG00000110911.10,ENSG00000115211.11,ENSG00000100092.16,ENSG00000196747.3,ENSG00000002919.10,CATG00000004631.1,ENSG00000165383.6,ENSG00000003436.10,ENSG00000135299.12,ENSG00000129749.3,ENSG00000207601.1,ENSG00000267467.2,ENSG00000185278.10,ENSG00000124882.3,ENSG00000163793.8,CATG00000066125.1,CATG00000001381.1,CATG00000080233.1,ENSG00000010626.10,ENSG00000236581.4,ENSG00000004939.9,ENSG00000233360.4,ENSG00000188987.2,ENSG00000255062.1,ENSG00000197959.9,ENSG00000205865.4,ENSG00000175707.7,ENSG00000205531.8,ENSG00000102974.10,ENSG00000112232.8,CATG00000039609.1,CATG00000079410.1,ENSG00000157483.4,ENSG00000261617.1,ENSG00000004846.12,CATG00000072774.1,ENSG00000272324.1,CATG00000082160.1,CATG00000078098.1,ENSG00000135218.13,ENSG00000198746.8,CATG00000004979.1,ENSG00000185737.8,CATG00000096386.1,ENSG00000253522.2,ENSG00000233822.3,CATG00000005676.1,ENSG00000227117.2,ENSG00000260834.1,CATG00000057414.1,ENSG00000258989.1,ENSG00000257017.4,ENSG00000249993.1,ENSG00000260836.1,ENSG00000244474.1,ENSG00000223224.1,ENSG00000109113.13,CATG00000052770.1,ENSG00000213742.2,ENSG00000234072.1,ENSG00000204442.2,ENSG00000069399.8,CATG00000008292.1,CATG00000001377.1,ENSG00000205334.2,ENSG00000205220.7,ENSG00000140829.7,CATG00000037782.1,ENSG00000125851.5,CATG00000115777.1,CATG00000097316.1,ENSG00000180596.7,ENSG00000231863.1,ENSG00000173432.6,ENSG00000187008.2,CATG00000024284.1,ENSG00000254901.3,CATG00000087883.1,ENSG00000163956.6,CATG00000027648.1,CATG00000044322.1,ENSG00000127533.3,CATG00000083387.1,CATG00000029903.1,CATG00000083353.1,ENSG00000141279.11,CATG00000027662.1,ENSG00000243797.2,ENSG00000119760.11,ENSG00000167491.13,ENSG00000159459.7,ENSG00000272841.1,ENSG00000265073.1,ENSG00000112242.10,ENSG00000229688.3,ENSG00000198522.9,CATG00000090731.1,CATG00000087853.1,ENSG00000132589.11,ENSG00000124181.10,CATG00000090758.1,ENSG00000157992.8,ENSG00000112763.11,ENSG00000164919.6,ENSG00000103569.5,ENSG00000084774.9,ENSG00000102901.8,ENSG00000264066.3,ENSG00000031691.6,CATG00000105394.1,ENSG00000123643.8,CATG00000029971.1,ENSG00000163249.5,CATG00000047873.1,ENSG00000166800.5,ENSG00000166788.5,ENSG00000246375.2,ENSG00000118520.9,CATG00000038859.1,ENSG00000067560.6,ENSG00000221968.4,ENSG00000179630.6,CATG00000001378.1,ENSG00000241549.4,ENSG00000070748.13,CATG00000012184.1,ENSG00000266507.1,ENSG00000134115.8,ENSG00000215515.2,ENSG00000091592.11,ENSG00000253695.1,CATG00000038535.1,ENSG00000259753.1,ENSG00000224458.3,ENSG00000197249.8,CATG00000082704.1,ENSG00000167910.3,ENSG00000244703.3,ENSG00000139998.10,CATG00000091558.1,ENSG00000196503.2,CATG00000091403.1,ENSG00000144852.12,ENSG00000236255.1,CATG00000107334.1,ENSG00000118308.10,ENSG00000232040.2,ENSG00000005108.11,ENSG00000103064.9,ENSG00000131910.4,ENSG00000124568.6,ENSG00000143921.6,ENSG00000226754.1,ENSG00000137338.4,ENSG00000167165.14,ENSG00000196247.7,ENSG00000169223.10,CATG00000057936.1,CATG00000034618.1,ENSG00000132357.9,ENSG00000198558.2,ENSG00000110063.4,ENSG00000248027.1,ENSG00000232667.5,CATG00000092477.1,ENSG00000196350.7,ENSG00000106853.12,CATG00000018528.1,ENSG00000119285.6,ENSG00000167716.14,ENSG00000196532.4</t>
  </si>
  <si>
    <t>20661308,23263444,22331829,22916037,20864672,23118302,22368281,23063622,19060906,22629316,23152477,21059979,20031578,20705733,21977987,21909108,pha003085,23236364,22666496,pha002902,18193044,23100282,21541012,20154341,18179892,23824729,17903303,24097068,19060910,pha002870,21592478,19525478,24068962,23246012,23202125,18802019,21757650,18193043,20009918,20686565,pha003076,20339536,23696881,22885922,pha003089,23726366,22460556,21124955,23314186,23067351,pha003077,23934736,23247145,18262040,19060911,18650507</t>
  </si>
  <si>
    <t>Metabolite levels (atherosclerosis),Monocyte counts,Amyloid A Levels,Lipoprotein A [Lp(a)] levels in plasma,Carotid atherosclerosis in HIV infection,LDL cholesterol response after 40mg daily simvastatin treatment,Multiple traits (coronary heart disease, T2D, LDL cholesterol, HDL cholesterol),Subclinical atherosclerosis,ldl cholesterol,Homocysteine levels,Carotid intima media thickness,Metabolite levels (Pyroglutamine),Metabolite levels  (X-11787),Amyloid A levels,LDL cholesterol (Oxidized),homocysteine levels,Calcium levels,Inter-adventitial common carotid artery diameter,Response to statin therapy (LDL-C),LDL lipoproteins,Vascular endothelial growth factor levels,Lipoprotein-associated phospholipase A2 activity change in response to statin therapy,LDL cholesterol particle diameter,LDL (oxidized),LDL cholesterol (male),Lipoprotein a [lp(a)] levels in plasma,Homocysteine levels, in plasma,LDL cholesterol,LDL cholesterol (female),Response to statin therapy,Metabolite levels (Dihydroxy docosatrienoic acid)</t>
  </si>
  <si>
    <t>DOID:2043</t>
  </si>
  <si>
    <t>hepatitis B</t>
  </si>
  <si>
    <t>A viral infectious disease that results_in inflammation located_in liver, has_material_basis_in Hepatitis B virus, which is transmitted_by sexual contact, transmitted_by blood transfusions, and transmitted_by fomites like needles or syringes. The infection has_symptom fever, has_symptom fatigue, has_symptom loss of appetite, has_symptom nausea, has_symptom vomiting, has_symptom abdominal pain, has_symptom clay-colored bowel movements, has_symptom joint pain, and has_symptom jaundice.</t>
  </si>
  <si>
    <t>rs28723989,rs115491205,rs111944465,rs6547521,rs12422864,rs79976090,rs1536263,rs1528533,rs114139590,rs7980579,rs114448410,rs28383408,rs114594795,rs114629030,rs439205,rs16941759,rs75080135,rs1046089,rs111875855,rs28383361,rs9274574,rs2580761,rs5998672,rs12484700,rs113724633,rs115825497,rs115126562,rs1555849,rs2269803,rs62405631,rs4823109,rs9277419,rs3739095,rs9271400,rs10849981,rs114408626,rs9271474,rs114477357,rs739497,rs113027967,rs12722115,rs116536033,rs114212579,rs2274459,rs115377566,rs9274335,rs12319165,rs11066090,rs9274624,rs9357156,rs652888,rs9272463,rs9277341,rs6489820,rs3134942,rs79416507,rs114563139,rs12733312,rs9271432,rs12784800,rs1064985,rs2076207,rs114369500,rs813592,rs1064993,rs9272318,rs2301220,rs2071351,rs3741998,rs112747670,rs11695549,rs114153839,rs3205916,rs114519542,rs115461295,rs2269801,rs1395,rs28383429,rs628825,rs1265115,rs77684561,rs10850023,rs181997,rs115408537,rs9271519,rs502103,rs9277558,rs115142084,rs35547802,rs9274606,rs17401924,rs7295450,rs9273527,rs1647276,rs75928817,rs877187,rs116099499,rs3752631,rs77599748,rs9277359,rs10492971,rs3180553,rs34472165,rs9269081,rs6489819,rs111554896,rs112747517,rs11090617,rs1275537,rs9272720,rs112529870,rs12579336,rs68168863,rs1014998,rs115148151,rs7309325,rs112837060,rs28383376,rs35073769,rs3827385,rs11066080,rs74638570,rs3213628,rs780117,rs29029549,rs61226740,rs114754567,rs115842840,rs116820288,rs115854500,rs117106271,rs3747093,rs9277410,rs1275522,rs4739525,rs28383186,rs6716894,rs9277565,rs2301621,rs79843668,rs112659139,rs9277409,rs9271431,rs77782789,rs1275530,rs12403443,rs17401966,rs34510301,rs61473277,rs8019,rs9274500,rs2027331,rs10849948,rs2285809,rs1419881,rs34624872,rs112036107,rs7299849,rs9276991,rs115845232,rs9271517,rs115775635,rs79638487,rs7294623,rs4821116,rs649406,rs115632661,rs58965570,rs6996295,rs616513,rs7977752,rs77005271,rs10744775,rs61612992,rs9271411,rs7774434,rs112140494,rs9272323,rs61670030,rs2647072,rs7965040,rs1260328,rs114833479,rs28383427,rs74187049,rs9274617,rs114574214,rs7136469,rs9273007,rs3748577,rs7316563,rs1010022,rs116196531,rs2185252,rs115105101,rs704791,rs3130349,rs11066089,rs114249316,rs12734068,rs10161290,rs114212090,rs1042544,rs1859433,rs746881,rs75498499,rs2266959,rs74721334,rs114907058,rs112486018,rs4646778,rs115420444,rs11587854,rs76964433,rs114164193,rs1934952,rs4648328,rs2073081,rs9276583,rs116541598,rs577838,rs9277568,rs114539622,rs72947412,rs116460236,rs115664782,rs8047883,rs9277515,rs114483117,rs9274484,rs12130563,rs2037745,rs12757288,rs28383406,rs12579851,rs116154425,rs112791146,rs2303369,rs28383434,rs6914849,rs9271461,rs11587495,rs9274622,rs114702501,rs11066098,rs586610,rs61778404,rs9273207,rs28383344,rs36055245,rs4665958,rs1556917,rs115081537,rs9271540,rs9348904,rs12423126,rs4823176,rs77211491,rs2298320,rs12582302,rs115960503,rs28383394,rs729376,rs7136874,rs113961302,rs114068262,rs7553935,rs9273045,rs76643719,rs58865370,rs57168159,rs12204992,rs28383401,rs80111670,rs9272337,rs7312260,rs7751953,rs116603005,rs117991538,rs115048621,rs9272952,rs116386615,rs115904597,rs12427185,rs2283790,rs71565402,rs115848534,rs9274527,rs6489837,rs116358035,rs10849992,rs34778247,rs12579287,rs2296749,rs3179779,rs2272417,rs2283358,rs7975437,rs111845922,rs112624563,rs66670017,rs116192132,rs80014305,rs10849983,rs9272990,rs77226719,rs7453920,rs780110,rs114515013,rs10850014,rs28383415,rs113693217,rs13391837,rs5875436,rs2076211,rs6489829,rs114794081,rs28724216,rs113824321,rs9271488,rs9274569,rs9277551,rs616559,rs116332080,rs116742693,rs6749393,rs115496802,rs9272538,rs12734551,rs115941470,rs1543809,rs114009083,rs113888335,rs112968327,rs116816228,rs9273308,rs115190895,rs9272425,rs117283696,rs12137880,rs9277386,rs115614955,rs9272353,rs113484779,rs2298429,rs3130048,rs7756516,rs114565051,rs34139049,rs34009959,rs114201286,rs3128963,rs114921580,rs7295665,rs9277395,rs114461240,rs79454074,rs35621602,rs1647284,rs73381891,rs34438281,rs74237645,rs41268938,rs12198173,rs12722830,rs114447415,rs7602534,rs4538748,rs114917491,rs9469329,rs1275528,rs112932713,rs72860013,rs10219716,rs113353196,rs9273009,rs1260333,rs9277426,rs116173188,rs35128651,rs114609171,rs668774,rs1049887,rs2281919,rs114011847,rs114509360,rs2879603,rs77425650,rs61778406,rs116344031,rs115187291,rs116156118,rs17840121,rs6489793,rs688812,rs11887784,rs3748579,rs12725210,rs577049,rs111693298,rs115470008,rs116184231,rs73426310,rs9272492,rs3782886,rs28383373,rs482162,rs3769143,rs114973966,rs4845930,rs5752389,rs73589339,rs57866673,rs73199895,rs1339458,rs115668285,rs34352134,rs9296097,rs7972112,rs111343881,rs79367753,rs1122227,rs11126932,rs9272521,rs9272444,rs12504347,rs7204418,rs116572578,rs3750317,rs113785384,rs116670839,rs2293572,rs116737275,rs9272485,rs66480035,rs9271624,rs115187323,rs116510388,rs3117035,rs532965,rs577744,rs114642386,rs116171428,rs1281947,rs13206219,rs28383425,rs114700763,rs11065898,rs2281138,rs10182937,rs115425547,rs4782941,rs41269945,rs12205378,rs7202950,rs1971944,rs4646777,rs2760993,rs114918174,rs1065044,rs1013952,rs4821114,rs116822900,rs72817533,rs7194072,rs6141,rs116660834,rs9277488,rs12423572,rs114951502,rs861857,rs11066074,rs115440545,rs847898,rs115690024,rs12190155,rs113282787,rs12211490,rs114971637,rs3077,rs9272528,rs16941703,rs73424286,rs1260326,rs115058257,rs3131034,rs35759975,rs7586601,rs115108000,rs17410793,rs12156293,rs77157384,rs1260334,rs9271532,rs59929559,rs3134947,rs1060431,rs9461896,rs113939416,rs7952986,rs57640476,rs11684134,rs2301224,rs12425329,rs2051549,rs75026937,rs114114381,rs115346060,rs114818321,rs2281137,rs2395451,rs660895,rs9272420,rs80190218,rs60569935,rs115004569,rs115445355,rs2301723,rs116190116,rs74849450,rs28383182,rs12661400,rs2911711,rs4845931,rs116449581,rs112296425,rs116687300,rs28383418,rs56373884,rs6489832,rs624716,rs9274531,rs12195409,rs140489,rs3117039,rs114878632,rs12211565,rs9277463,rs28383312,rs6905282,rs2345826,rs12484001,rs116386827,rs9272417,rs10214910,rs659964,rs35837142,rs2281298,rs115643108,rs9273358,rs12402052,rs7295294,rs1065356,rs76513735,rs8395,rs56884502,rs2235777,rs116087639,rs115837722,rs4475756,rs34368158,rs115238630,rs34250758,rs4823180,rs113414682,rs3128961,rs28584649,rs28383365,rs9271542,rs3129987,rs111892599,rs115967922,rs9273103,rs11576866,rs12199132,rs111278541,rs113131349,rs115148805,rs57072497,rs2071551,rs2894349,rs111542599,rs113852364,rs630512,rs7311641,rs12751375,rs114289471,rs115295573,rs12206257,rs2294923,rs11066207,rs2303370,rs9271521,rs8062299,rs9267665,rs9271643,rs114074434,rs116253018,rs7593448,rs114880286,rs5754426,rs9272785,rs5998599,rs1967628,rs112345165,rs17410217,rs114001460,rs2276100,rs114049315,rs28366201,rs9274652,rs111517012,rs116679521,rs1260345,rs1431401,rs28383359,rs28383343,rs115154456,rs480092,rs9276394,rs9277428,rs4767522,rs35111552,rs74636204,rs9380336,rs115919032,rs2248373,rs115112280,rs9277464,rs115108791,rs113138877,rs805303,rs12423268,rs116739017,rs111965977,rs4821108,rs12599897,rs9272433,rs2294921,rs115297319,rs114156527,rs28383402,rs9271637,rs7300320,rs9271409,rs12582100,rs114195294,rs141711945,rs115719056,rs3845687,rs4665959,rs28383375,rs11608,rs116642681,rs28383378,rs4823173,rs114593866,rs1980364,rs67854583,rs115475053,rs9273291,rs6489824,rs16941909,rs12662447,rs116649724,rs114533601,rs117066377,rs115546388,rs511279,rs9469554,rs11066254,rs116283696,rs113182435,rs11065923,rs28383416,rs912961,rs9271470,rs3130188,rs114972130,rs9277546,rs116716035,rs9273052,rs11609628,rs3188543,rs60998439,rs115751767,rs610769,rs3803170,rs560530,rs9272362,rs117994013,rs3793080,rs12193658,rs1647265,rs2073080,rs10947432,rs7530167,rs9366816,rs9273169,rs10849947,rs17005956,rs115295510,rs28383397,rs7768538,rs2298428,rs9273026,rs111361258,rs2294433,rs6489830,rs116107901,rs11126918,rs536810,rs28383382,rs78783055,rs115819304,rs28383391,rs2285695,rs7757722,rs36069781,rs3134996,rs12132134,rs114232243,rs12475426,rs34977123,rs2158292,rs4424066,rs114435757,rs11066126,rs2243103,rs2050190,rs34705003,rs7970397,rs7973898,rs113549285,rs13207666,rs72817536,rs115866623,rs3134945,rs3177647,rs3091281,rs115272444,rs114393291,rs116592890,rs1883349,rs114384365,rs9625962,rs113437968,rs4846210,rs76323964,rs7445,rs75126998,rs5745582,rs7978068,rs34977583,rs12663103,rs77685459,rs780107,rs57454118,rs9277541,rs114385226,rs6985205,rs115765220,rs7973309,rs114761804,rs115864736,rs77176084,rs3748578,rs36081724,rs116471469,rs9380338,rs78474935,rs114037940,rs2280737,rs9271544,rs28383363,rs115863713,rs28383441,rs114619650,rs116146969,rs112127331,rs11693052,rs79761579,rs114398048,rs12427276,rs9274567,rs116139860,rs115525408,rs9274538,rs114328529,rs73176497,rs1492378,rs4767068,rs114544755,rs9277469,rs116202751,rs28383439,rs12660955,rs114158560,rs114115575,rs116107168,rs114303873,rs614348,rs114389012,rs34339105,rs116369303,rs114324161,rs13208494,rs1431403,rs28383338,rs11585794,rs114782971,rs1065048,rs9272742,rs2567279,rs12660597,rs2078616,rs111838566,rs115032920,rs11077095,rs2182326,rs9272319,rs12118323,rs2008451,rs738409,rs5000563,rs7977828,rs715326,rs28366233,rs114464013,rs79750290,rs10947463,rs61712778,rs28383404,rs11126935,rs2281917,rs34636442,rs80180464,rs28383423,rs114836099,rs111678927,rs41271247,rs79192142,rs12580175,rs3828081,rs116748860,rs28724163,rs9276396,rs5998644,rs12582964,rs28732278,rs561953,rs2249742,rs116677673,rs9271644,rs28559730,rs2854028,rs3091282,rs12753426,rs11679220,rs4739523,rs115288819,rs3742003,rs7014821,rs11089629,rs116651593,rs707947,rs112526259,rs111715660,rs116509857,rs9272980,rs7553228,rs6716850,rs28383380,rs11121531,rs115390162,rs9277535,rs9273036,rs912963,rs145619190,rs7133881,rs115714701,rs6637934,rs4151664,rs13206639,rs661330,rs114774311,rs4739518,rs28383428,rs2073950,rs115533527,rs115537548,rs115651989,rs9277392,rs9268645,rs28383467,rs2294915,rs7770370,rs115526267,rs4803,rs35312459,rs11121551,rs617578,rs116432881,rs34884883,rs7546364,rs28724162,rs6717980,rs9272456,rs5745587,rs9271472,rs112981870,rs34869648,rs57646770,rs28383377,rs441,rs4846212,rs58886972,rs12579123,rs688920,rs4665978,rs4823108,rs74981472,rs848129,rs34215045,rs7296313,rs114563252,rs13213149,rs115008006,rs116735758,rs642536,rs9272407,rs114113397,rs8179252,rs13055900,rs660550,rs111251172,rs113353646,rs4665969,rs1260330,rs4766764,rs154977,rs5994638,rs780104,rs116067921,rs35971290,rs2950835,rs116335534,rs526784,rs61440627,rs116015970,rs9788231,rs4333852,rs780100,rs7132863,rs6913427,rs115810879,rs3747207,rs1104,rs115630465,rs116790970,rs4767202,rs13193738,rs11066077,rs34421693,rs2107205,rs74818935,rs7978737,rs2283357,rs12423041,rs9272973,rs78202368,rs482044,rs115275824,rs10205219,rs116660816,rs76247497,rs11866328,rs2896019,rs2580759,rs111788277,rs1313566,rs115424889,rs9277566,rs3806107,rs9271426,rs12132635,rs1989949,rs1260329,rs76422016,rs115289393,rs2296328,rs117107566,rs780108,rs114404525,rs41268940,rs76650283,rs115741842,rs7974772,rs1010023,rs7310545,rs6065,rs114369408,rs2051598,rs10169261,rs4820700,rs9469331,rs114640271,rs115089010,rs6674843,rs7979255,rs114661772,rs1056318,rs111896154,rs11613713,rs751095,rs7484754,rs5752388,rs115755801,rs9272486,rs113933084,rs72849277,rs738127,rs116173008,rs3809274,rs115377398,rs9277550,rs6500857,rs9272461,rs75648992,rs2072906,rs1647266,rs34763586,rs115472351,rs9277378,rs9273042,rs17613592,rs78166434,rs116210899,rs738129,rs9277533,rs78745958,rs113060503,rs35698850,rs7114,rs9277549,rs56768778,rs9865833,rs847895,rs2106972,rs28383345,rs3135021,rs58368428,rs9270406,rs2229687,rs2213565,rs116771249,rs739496,rs2395174,rs17347621,rs12204620,rs3180554,rs9277480,rs7959619,rs9272347,rs12127604,rs11066001,rs9626079,rs4646776,rs3752632,rs115206228,rs17843719,rs602276,rs9300319,rs62130714,rs28366245,rs10849995,rs7575245,rs34068533,rs12316525,rs2238154,rs154972,rs11685326,rs9469529,rs12141246,rs3761472,rs1977080,rs4823177,rs7304572,rs115603897,rs9320872,rs114939096,rs114188306,rs11863271,rs9273014,rs116089928,rs11662362,rs9272422,rs113329671,rs12196992,rs34141382,rs115111251,rs886205,rs9274627,rs7314232,rs140492,rs4148871,rs10850013,rs10205592,rs3117099,rs809058,rs7520935,rs2233861,rs9929770,rs78973394,rs112053914,rs28383360,rs115907945,rs116793060,rs9271464,rs11576459,rs9274487,rs111410640,rs80137464,rs4665960,rs10850003,rs9273022,rs11578788,rs56076827,rs114926188,rs61012856,rs5754387,rs9273507,rs116292100,rs9271433,rs1141313,rs9274440,rs10456420,rs116387739,rs113905965,rs482205,rs2606596,rs10849982,rs9274571,rs3742001,rs57446965,rs35675330,rs28383392,rs1260341,rs6760828,rs114397253,rs28383413,rs5754323,rs2275959,rs12738317,rs6500863,rs11608565,rs114535641,rs8049493,rs9469325,rs762815,rs79068130,rs114646058,rs17034618,rs114502213,rs2285727,rs34965214,rs9270161,rs9277477,rs1014531,rs10492972,rs1002076,rs11681351,rs28383369,rs112063507,rs11066095,rs9805104,rs13318034,rs114899534,rs11066079,rs5761699,rs114459399,rs632650,rs5761697,rs2339816,rs9277394,rs28383187,rs35959442,rs12120191,rs5745568,rs4766462,rs9469332,rs114291341,rs116004025,rs116229259,rs77569964,rs113521434,rs114643230,rs115417906,rs77122291,rs57299829,rs114199947,rs114473234,rs1029388,rs28383431,rs28383372,rs115831887,rs9277432,rs9271430,rs640783,rs113938016,rs116737096,rs115198367,rs1013953,rs2301226,rs9274449,rs115988862,rs1986195,rs9274653,rs114855991,rs41288089,rs809673,rs34955866,rs113518441,rs12662717,rs9830382,rs74970320,rs60631624,rs12210887,rs115147058,rs3809276,rs12211554,rs2401514,rs28724033,rs115395274,rs3117229,rs115107409,rs41269955,rs6914422,rs3117583,rs75513198,rs502071,rs780112,rs115114271,rs115940431,rs76038359,rs111701877,rs9274645,rs114588750,rs62407631,rs116021664,rs113857565,rs9273062,rs28362508,rs1431399,rs112585630,rs11066055,rs9938245,rs7945071,rs17411502,rs12319315,rs4845934,rs114742549,rs116035345,rs9269863,rs2876971,rs115974809,rs9272987,rs9273025,rs111941374,rs499825,rs28383362,rs6489833,rs2293571,rs9469341,rs28383424,rs12580300,rs34912062,rs9274504,rs2275424,rs79094559,rs12426493,rs1267941,rs3117228,rs12189725,rs113150735,rs114805939,rs12484550,rs4821130,rs13472,rs115259770,rs61778401,rs2239195,rs12426566,rs112485576,rs9277479,rs204993,rs11066322,rs4821124,rs140490,rs9273008,rs3830066,rs114775991,rs1557685,rs75924712,rs4846209,rs11693660,rs9272435,rs1049817,rs28357082,rs115652289,rs7296841,rs7963329,rs9273490,rs2339818,rs6490294,rs11127013,rs609230,rs2238152,rs12120042,rs12300518,rs58053556,rs5754467,rs35095444,rs111954877,rs16941724,rs115816856,rs28383435,rs9274563,rs116113126,rs114481632,rs3128968,rs11077101,rs12211942,rs17086138,rs9273031,rs12158299,rs2039778,rs4623,rs4823178,rs1260327,rs116545108,rs9271549,rs28383407,rs3741993,rs9271469,rs41269951,rs9939488,rs114110515,rs505749,rs116631459,rs28366244,rs11089637,rs9272951,rs116638725,rs36122085,rs34512594,rs3748080,rs2339941,rs9271773,rs2274195,rs1406295,rs4148876,rs28383411,rs6789153,rs12300496,rs112528767,rs112175921,rs8062094,rs12580246,rs35274562,rs112377274,rs115960964,rs113436343,rs9274463,rs116121309,rs116255670,rs9274576,rs878825,rs77468226,rs3818532,rs13214874,rs115292764,rs11572177,rs12312538,rs28383384,rs28383367,rs114701055,rs2896020,rs114304166,rs28383358,rs10864448,rs2269802,rs77030808,rs9277471,rs28383400,rs12190954,rs28383351,rs111556513,rs11126999,rs12131441,rs114396961,rs116813267,rs9273044,rs36039522,rs111255686,rs41268942,rs116137321,rs9271523,rs35662477,rs115987759,rs9274634,rs12125535,rs116111058,rs115960099,rs11066156,rs28383414,rs12139981,rs116873087,rs116752637,rs1049124,rs627308,rs9273040,rs12409754,rs116264340,rs9277538,rs11089620,rs11776545,rs1126542,rs6906021,rs9271419,rs116735820,rs4582,rs3752630,rs10849984,rs9277557,rs78693422,rs115963005,rs115375934,rs28383405,rs76284459,rs111430987,rs113104509,rs11229,rs7775537,rs115500469,rs114158220,rs9274298,rs116314501,rs73426314,rs115914022,rs2072905,rs114847380,rs115477903,rs2281831,rs421446,rs9271404,rs116521254,rs34225619,rs113734598,rs3519,rs6991157,rs3845686,rs2294922,rs116250597,rs7970181,rs7137889,rs543713,rs34650585,rs116384287,rs112021043,rs3097652,rs926633,rs80225417,rs28547449,rs1431400,rs114955099,rs77867566,rs9273313,rs9277396,rs9277472,rs9276395,rs113459411,rs8139079,rs59131168,rs12737239,rs115399944,rs617044,rs116735198,rs4713641,rs13022659,rs115453294,rs113277162,rs116296008,rs35095850,rs9971746,rs11066195,rs28383410,rs1544396,rs116369708,rs1260342,rs1889309,rs111919185,rs9296095,rs9277540,rs10774631,rs4786125,rs7444,rs28452918,rs3189152,rs35984981,rs75462074,rs112207759,rs11121552,rs116193012,rs115316773,rs10849985,rs2157599,rs9272970,rs112382456,rs115591110,rs780093,rs12130220,rs114203361,rs2253705,rs28383433,rs74343539,rs9274522,rs112935615,rs7959011,rs12205398,rs7965261,rs2281918,rs2294916,rs8057091,rs11579365,rs116633022,rs28383342,rs12296574,rs114717252,rs6743819,rs115712333,rs117931770,rs7821974,rs116711612,rs3846855,rs9272896,rs115024771,rs7931910,rs13056638,rs28383385,rs2296340,rs36007540,rs630616,rs116488124,rs115591205,rs1065043,rs28724164,rs2858870,rs9267532,rs13204162,rs7973120,rs9272363,rs33931110,rs3097650,rs9277437,rs9271416,rs9271628,rs9274577,rs28383316,rs647035,rs113010307,rs111432098,rs10849949,rs28383347,rs114561288,rs928976,rs1556916,rs7309841,rs80050029,rs28383339,rs9272957,rs2071353,rs116569958,rs111375871,rs28724207,rs115541413,rs9619386,rs4767939,rs114825611,rs9271516,rs28383459,rs11066054,rs28685832,rs112499813,rs11066112,rs116280202,rs115694990,rs4846213,rs115177236,rs75710243,rs11990193,rs114862404,rs12483959,rs502803,rs9277357,rs9267546,rs2281135,rs12117635,rs112372067,rs2143571,rs2285520,rs116398929,rs75313558,rs9271554,rs492899,rs7313773,rs115973003,rs116653007,rs58249241,rs704795,rs11066128,rs116410646,rs80017658,rs77339347,rs1260320,rs11682621,rs9274620,rs738128,rs112036438,rs10850007,rs9274477,rs78729142,rs2092501,rs780106,rs9277458,rs62399262,rs115374828,rs4422555,rs2296737,rs2235776,rs115186402,rs7956676,rs2032576,rs738408,rs115054748,rs13056555,rs61784580,rs9276427,rs28383366,rs1008547,rs115160946,rs1971943,rs7297760,rs116504061,rs28383438,rs115440828,rs9272335,rs28724008,rs17034643,rs77943393,rs6914995,rs3753037,rs114838817,rs4665963,rs11760139,rs28383313,rs7296651,rs6729709,rs115954330,rs2272308,rs11644404,rs13205658,rs9277468,rs11126934,rs595529,rs114633440,rs17426593,rs77405883,rs5754295,rs971280,rs73426362,rs77617807,rs9277554,rs9272358,rs114292052,rs9274600,rs116425814,rs1975384,rs9277542,rs115509556,rs3130648,rs10947464,rs9277534,rs117804446,rs12321677,rs671,rs7294902,rs9271520,rs4823179,rs2236678,rs4739524,rs780102,rs11121545,rs55694657,rs115532189,rs114852083,rs5754422,rs2308911,rs115322705,rs7520651,rs2243873,rs116723504,rs492250,rs28383420,rs7962138,rs114967942,rs114185246,rs2014252,rs12203688,rs114150262,rs115095990,rs115005508,rs115194307,rs114403438,rs116069890,rs9277547,rs13200063,rs115110712,rs6500859,rs1065047,rs115260061,rs115200188,rs116291161,rs1042190,rs9273481,rs28383381,rs502252,rs35721478,rs10849951,rs115520274,rs9272955,rs2073079,rs3117225,rs114915632,rs111688526,rs2301756,rs532098,rs114008527,rs2293432,rs118163697,rs9274632,rs28724161,rs453295,rs3130186,rs11126936,rs59905228,rs9274420,rs113422598,rs115055805,rs114031082,rs115364194,rs3742000,rs74880605,rs6541089,rs116791231,rs114901942,rs116664025,rs12424641,rs12122029,rs1474745,rs8046864,rs75211362,rs13388159,rs73407207,rs481139,rs634389,rs9332414,rs28383340,rs9273063,rs12306814,rs9271465,rs3739092,rs116410219,rs115308342,rs11587309,rs809059,rs114563043,rs12408430,rs9271438,rs74656013,rs114387279,rs116330197,rs12214429,rs76202064,rs10492973,rs2523454,rs2858869,rs13055874,rs9271776,rs28732273,rs116508927,rs115688984,rs28383383,rs4767376,rs56120917,rs114773114,rs115987915,rs11066082,rs115762318,rs112574272,rs116331885,rs4754453,rs3737155,rs11121532,rs1275538,rs1997693,rs72817542,rs28383379,rs67407114,rs9272443,rs12423788,rs2532932,rs9272983,rs3104399,rs3818526,rs114224199,rs116573973,rs9272995,rs34879941,rs1492376,rs2585796,rs116606315,rs12141201,rs13408252,rs35646598,rs9271408,rs28383403,rs12427012,rs114700859,rs17086112,rs12484809,rs715325,rs114748268,rs1883348,rs1992291,rs9277495,rs9277356,rs28383453,rs140491,rs12153877,rs643889,rs1981517,rs114308130,rs1647267,rs2072907,rs7640237,rs4665965,rs11066015,rs9277462,rs142658973,rs74636821,rs77522654,rs58742238,rs4766705,rs116254096,rs2097701,rs28383349,rs9277492,rs117203659,rs655107,rs16991175,rs116018922,rs12423960,rs2266964,rs724311,rs10744773,rs2301271,rs116417832,rs6489818,rs1262430,rs562616,rs710177,rs16991158,rs62130713,rs60743860,rs535852,rs72819536,rs116813230,rs113129660,rs4823181,rs2401512,rs116457146,rs1977081,rs2056698,rs114817791,rs2854272,rs9272466,rs9270416,rs35445446,rs17214519,rs17034821,rs4640928,rs28525994,rs666951,rs7294753,rs114816840,rs3130618,rs9273048,rs9271434,rs3128964,rs111994020,rs12141416,rs114142794,rs115444759,rs11066127,rs111409670,rs116589682,rs2301622,rs115479873,rs9621715</t>
  </si>
  <si>
    <t>ENSG00000204366.3,ENSG00000134602.11,ENSG00000179295.11,ENSG00000204580.7,ENSG00000204435.9,ENSG00000166278.10,ENSG00000142657.16,ENSG00000213453.3,ENSG00000108175.12,CATG00000010438.1,ENSG00000137411.12,CATG00000026483.1,ENSG00000108523.11,CATG00000013334.1,ENSG00000111271.10,ENSG00000196735.7,CATG00000083548.1,ENSG00000204344.10,ENSG00000115194.6,ENSG00000204304.7,ENSG00000204315.3,ENSG00000135148.7,ENSG00000272501.1,ENSG00000254290.1,ENSG00000204267.9,ENSG00000204252.8,ENSG00000228962.1,ENSG00000196260.3,CATG00000026477.1,CATG00000026480.1,ENSG00000227939.1,ENSG00000140575.8,ENSG00000128228.4,ENSG00000115211.11,CATG00000088041.1,ENSG00000206337.6,ENSG00000213654.5,ENSG00000204228.3,CATG00000083638.1,CATG00000006930.1,CATG00000083573.1,ENSG00000260578.1,CATG00000088022.1,ENSG00000204422.7,ENSG00000234745.5,CATG00000088072.1,ENSG00000204287.9,CATG00000083634.1,ENSG00000263020.1,ENSG00000204296.7,ENSG00000111897.6,ENSG00000096433.6,ENSG00000163793.8,ENSG00000161179.9,CATG00000085644.1,ENSG00000224796.1,ENSG00000204387.8,CATG00000013327.1,ENSG00000115207.9,CATG00000088075.1,CATG00000088062.1,CATG00000013322.1,ENSG00000204525.10,ENSG00000204301.5,ENSG00000138002.10,ENSG00000108528.9,CATG00000088087.1,ENSG00000137714.2,ENSG00000114861.14,ENSG00000237541.3,ENSG00000137310.7,ENSG00000250264.1,ENSG00000196301.3,ENSG00000140945.11,CATG00000088019.1,CATG00000083549.1,ENSG00000025156.8,ENSG00000257767.2,ENSG00000078328.15,ENSG00000240053.8,ENSG00000261617.1,ENSG00000111252.6,ENSG00000237649.3,CATG00000057185.1,ENSG00000090534.13,ENSG00000258373.1,ENSG00000112511.13,CATG00000042207.1,CATG00000083574.1,ENSG00000234608.3,ENSG00000204421.2,CATG00000088070.1,ENSG00000260411.2,ENSG00000108179.9,ENSG00000171451.13,ENSG00000204385.6,CATG00000085647.1,CATG00000098556.1,ENSG00000173064.6,ENSG00000123130.12,ENSG00000163794.6,ENSG00000115234.6,CATG00000060518.1,ENSG00000231389.3,ENSG00000241404.2,CATG00000088071.1,ENSG00000138085.12,ENSG00000108518.7,ENSG00000235267.1,ENSG00000198270.8,ENSG00000196126.6,ENSG00000100347.10,CATG00000014056.1,CATG00000057187.1,ENSG00000234072.1,ENSG00000251916.1,ENSG00000237923.1,ENSG00000204842.10,ENSG00000204314.6,ENSG00000163795.9,CATG00000088064.1,ENSG00000204438.6,ENSG00000258099.1,ENSG00000112514.11,ENSG00000266269.1,ENSG00000257860.1,ENSG00000204305.9,ENSG00000254111.1,ENSG00000204394.8,ENSG00000089234.11,ENSG00000206344.6,ENSG00000090989.13,CATG00000083596.1,ENSG00000168477.13,ENSG00000204520.8,CATG00000030101.1,CATG00000083579.1,ENSG00000108515.13,ENSG00000204308.6,ENSG00000197251.3,ENSG00000165694.5,CATG00000047979.1,CATG00000083575.1,ENSG00000111300.5,ENSG00000250641.1,ENSG00000054523.12,ENSG00000204444.6,ENSG00000199932.1,ENSG00000244625.1,ENSG00000170579.10,ENSG00000089022.9,CATG00000013335.1,ENSG00000204310.6,ENSG00000138100.9,ENSG00000179344.12,ENSG00000138074.10,ENSG00000237080.1,ENSG00000204531.11,ENSG00000224557.3,ENSG00000214894.2,ENSG00000204356.7,CATG00000088077.1,ENSG00000204388.5,ENSG00000183454.9,CATG00000088105.1,ENSG00000237398.1,CATG00000083577.1,ENSG00000115226.5,ENSG00000157992.8,ENSG00000232080.3,CATG00000083624.1,ENSG00000204351.7,CATG00000088034.1,ENSG00000242574.4,CATG00000042205.1,ENSG00000084774.9,ENSG00000223865.6,CATG00000046418.1,ENSG00000112339.10,ENSG00000130939.14,ENSG00000204371.7,CATG00000058781.1,ENSG00000135549.10,ENSG00000161904.7,ENSG00000253161.1,CATG00000083557.1,ENSG00000250821.1,ENSG00000204536.9,CATG00000089818.1,ENSG00000137288.5,ENSG00000234945.3,ENSG00000204348.5,ENSG00000231925.7,CATG00000083570.1,CATG00000046393.1,CATG00000026504.1,ENSG00000115216.9,CATG00000083609.1,ENSG00000204420.4,ENSG00000204231.6,CATG00000088073.1,ENSG00000204188.3,ENSG00000115241.9,ENSG00000204469.8,CATG00000088063.1,ENSG00000089009.11,ENSG00000250891.1,CATG00000057183.1,CATG00000000227.1,CATG00000088069.1,ENSG00000111275.8,ENSG00000271581.1,ENSG00000243649.4,ENSG00000115204.10,ENSG00000254416.1,ENSG00000198502.5,ENSG00000229391.3,CATG00000063098.1,ENSG00000249346.2,ENSG00000233438.1,ENSG00000221988.8,ENSG00000138115.9,ENSG00000204227.4,ENSG00000188677.10,ENSG00000213676.6,ENSG00000204463.8,ENSG00000185651.10,ENSG00000201823.1,ENSG00000248594.2,ENSG00000089248.6,CATG00000083580.1,ENSG00000225914.1,ENSG00000096395.6,CATG00000083581.1,ENSG00000161896.6,ENSG00000030110.8,ENSG00000223534.1,CATG00000083528.1,ENSG00000084734.4,ENSG00000232629.4,ENSG00000258388.3,ENSG00000185245.6,ENSG00000100344.6</t>
  </si>
  <si>
    <t>23760081,22174901,24940741,21750111,24282030,22004137,24162738,21764829,22737229,24065354,19349983</t>
  </si>
  <si>
    <t>Liver cancer (hepatocellular carcinoma) in patients with chronic hepatitis B virus infection,Hepatitis B (viral clearance),Hepatitis B vaccine response,Chronic hepatitis B infection,Liver disease in chronic hepatitis B virus infection,Hepatitis B</t>
  </si>
  <si>
    <t>DOID:2044</t>
  </si>
  <si>
    <t>drug induced hepatitis</t>
  </si>
  <si>
    <t>rs35626255,rs10783330,rs113734026,rs4768240,rs62268890,rs11169482,rs7952795,rs74371950,rs34180584,rs62267375,rs72937170,rs11169094,rs10506126,rs17036170,rs9270994,rs2395029,rs9271423,rs12424190,rs9851194,rs6582607,rs7296576,rs9273342,rs7971075,rs9818943,rs62267373,rs6580718,rs35376159,rs1497539,rs78995218,rs9270928,rs115161103,rs11169258,rs4959108,rs11711183,rs9814011,rs11928260,rs112825823,rs10937275,rs113417311,rs62292576,rs986167,rs60249448,rs62267366,rs12314639,rs9851033,rs6786806,rs114362020,rs4857372,rs62267368,rs7970273,rs116143544,rs10506125,rs7955162,rs4882283,rs61578197,rs9270041,rs7960616,rs9271152,rs12812406,rs62267195,rs76948322,rs9271062,rs10783333,rs9271148,rs78093064,rs7745797,rs9270019,rs6582599,rs964855,rs62267377,rs11169087,rs35102841,rs61483213,rs7647396,rs2220267,rs11168978,rs6765257,rs9274407,rs76345608,rs7977200,rs7957376,rs13061952,rs9270043,rs73395560,rs12493118,rs9272627,rs114241655,rs4882355,rs62267220,rs10875951,rs12629487,rs9270502,rs116025180,rs62267376,rs11715344,rs62267374,rs7977738,rs9270025,rs1566166,rs9270229,rs116670730,rs10875961,rs59949657,rs10783329,rs12595593,rs115738559,rs61243566,rs2387843,rs11168819,rs62267194,rs4616077,rs1603605,rs35923019,rs11928290,rs1497540,rs11716393,rs11169100,rs13093424,rs62267222,rs62267196,rs35461422,rs9270111,rs62267365,rs9271645,rs9271093,rs35455030,rs72849276,rs9855228,rs9270105,rs9855253,rs111454690,rs77039514,rs7630734,rs3759139,rs4882284,rs9850737,rs2062758,rs9271161,rs9271413,rs9271147,rs59191375,rs9271069</t>
  </si>
  <si>
    <t>CATG00000067147.1,CATG00000083579.1,CATG00000083570.1,CATG00000108031.1,ENSG00000196735.7,ENSG00000139117.9,ENSG00000175548.4,CATG00000065334.1,CATG00000083574.1,CATG00000088063.1,ENSG00000179344.12,CATG00000088070.1,ENSG00000251088.1,CATG00000008606.1,CATG00000088069.1,ENSG00000140563.10,ENSG00000198502.5,ENSG00000229391.3,CATG00000088071.1,ENSG00000206337.6,CATG00000083577.1,CATG00000065336.1,CATG00000083573.1,ENSG00000196126.6,CATG00000088072.1,ENSG00000204287.9,CATG00000088064.1,CATG00000088065.1,CATG00000083580.1,ENSG00000132170.15,ENSG00000073849.10,ENSG00000196301.3</t>
  </si>
  <si>
    <t>21570397,22968431,19483685</t>
  </si>
  <si>
    <t>Drug-induced liver injury (amoxicillin-clavulanate),Drug-induced liver injury (flucloxacillin),Drug-induced liver injury</t>
  </si>
  <si>
    <t>DOID:2055</t>
  </si>
  <si>
    <t>post traumatic stress disorder</t>
  </si>
  <si>
    <t>An anxiety disorder which results from a traumatic experience that results in psychological trauma.</t>
  </si>
  <si>
    <t>rs2272651,rs3808598,rs10953714,rs7587117,rs13034587,rs74713463,rs11871554,rs4775301,rs62488973,rs72986831,rs117800125,rs2233341,rs9895447,rs9725031,rs62241326,rs11767398,rs63145164,rs1454796,rs36099161,rs62243073,rs4853018,rs8023252,rs9819915,rs72986828,rs62241333,rs16904179,rs7579359,rs45542931,rs16904873,rs7841160,rs2466273,rs58851829,rs62488971,rs113253814,rs77700643,rs34951111,rs3959689,rs2272647,rs78675310,rs8041061,rs34481365,rs8024133,rs2233333,rs12910376,rs13006863,rs12053233,rs62241316,rs10089850,rs78080721,rs77914161,rs11071561,rs117403741,rs6907714,rs79249301,rs80134279,rs9484121,rs8042149,rs71534169,rs67288608,rs7018287,rs341401,rs4430311,rs6992991,rs2233335,rs117271486,rs1011460,rs10186159,rs71355256</t>
  </si>
  <si>
    <t>ENSG00000250305.4,CATG00000041486.1,ENSG00000264324.1,ENSG00000241525.3,CATG00000063921.1,ENSG00000188687.11,CATG00000087815.1,CATG00000100327.1,ENSG00000253720.1,ENSG00000165138.12,ENSG00000187624.7,ENSG00000069667.11,CATG00000090190.1,ENSG00000112379.8,ENSG00000201545.1,CATG00000101029.1,ENSG00000144566.6,ENSG00000216718.6,ENSG00000104419.10,ENSG00000114166.7,ENSG00000235152.1,ENSG00000181016.5,CATG00000101027.1,ENSG00000130226.12,ENSG00000136938.8,ENSG00000183977.9,ENSG00000065911.7</t>
  </si>
  <si>
    <t>24677629,24080187,22869035,23726511</t>
  </si>
  <si>
    <t>post-traumatic stress disorder,Post-traumatic stress disorder (asjusted for relatedness),Post-traumatic stress disorder</t>
  </si>
  <si>
    <t>DOID:2154</t>
  </si>
  <si>
    <t>nephroblastoma</t>
  </si>
  <si>
    <t>A kidney cancer that affects the kidneys and typically located_in children.</t>
  </si>
  <si>
    <t>rs56253741,rs72558391,rs11913239,rs56019566,rs73398315,rs807624,rs61314003,rs59734551,rs73881489,rs3770463,rs9314110,rs6708314,rs5997719,rs2495478,rs73915402,rs3755132,rs67914758,rs111483347,rs3770470,rs55668395,rs117237368,rs2495479,rs7286107,rs3213793,rs117877464,rs1027643,rs73398305,rs16988936,rs78797712,rs68147799,rs67764681,rs117958009,rs115736260,rs8135450,rs976233,rs7559969,rs116933452,rs7594193,rs2495480,rs13436936,rs4668949,rs4668951,rs2009857,rs2479411,rs117549865,rs3770466,rs74795114,rs7288385,rs3770471,rs41264163,rs79071604,rs2479412,rs2283873,rs60016948,rs6743630,rs3770467,rs2072195,rs7594392,rs7289549,rs6734471,rs57349592,rs4275490,rs6431716,rs2302937,rs2302931,rs4668942,rs7290898,rs9314111,rs79813181,rs976016,rs8140674,rs7288627,rs13357759,rs6431717,rs8141515,rs2495482,rs16862788,rs3770460,rs4668455,rs4668948,rs976015,rs6746074,rs6743036,rs2267162,rs4668458,rs16988855,rs73396379,rs4668953,rs77078220,rs16862822,rs61446904,rs57670756,rs4825280,rs2267166,rs60269778,rs4668454,rs4668937,rs7579604,rs16862784,rs16862823,rs3755133,rs117014052,rs10476609,rs4668950,rs2302935,rs35838082,rs1501914,rs2013928,rs16862838,rs3815689,rs72558390,rs6724800,rs66599852,rs6711424,rs2302930,rs6431718,rs6755261,rs4820882,rs115242055,rs16862799,rs112688856,rs4668945</t>
  </si>
  <si>
    <t>CATG00000047720.1,ENSG00000099995.14,ENSG00000079785.10,ENSG00000249776.1,ENSG00000100036.11,ENSG00000169174.9,ENSG00000167065.9,ENSG00000249984.1,CATG00000113234.1,ENSG00000185339.4,ENSG00000250318.1,ENSG00000214491.4,ENSG00000248528.1</t>
  </si>
  <si>
    <t>Wilms tumor</t>
  </si>
  <si>
    <t>DOID:216</t>
  </si>
  <si>
    <t>dental caries</t>
  </si>
  <si>
    <t>rs9387388,rs16852682,rs4945555,rs73207982,rs62414123,rs74513490,rs10178462,rs16899801,rs9529190,rs7242002,rs9506538,rs16899835,rs73309316,rs115937871,rs6120141,rs9509281,rs1829271,rs3814810,rs12040415,rs4251631,rs79070677,rs2902783,rs72861836,rs12602978,rs16899771,rs1057068,rs56162835,rs12947785,rs4932755,rs34275691,rs656351,rs2072316,rs302873,rs75249910,rs7916751,rs58356595,rs6943198,rs59017007,rs7330064,rs9956431,rs2832186,rs78507634,rs34085678,rs36211798,rs111671562,rs74338142,rs34468504,rs9830739,rs2116919,rs10835675,rs2634210,rs75506207,rs1844187,rs808156,rs75897888,rs2677781,rs9509348,rs9907940,rs13268233,rs688733,rs4927923,rs2622621,rs2664067,rs73028290,rs1046483,rs2677786,rs1571500,rs1075436,rs16954776,rs6778057,rs34556735,rs114287739,rs2622605,rs57721945,rs16954798,rs9552241,rs34344304,rs73920931,rs116355998,rs73033009,rs17111530,rs11190140,rs2832197,rs12938772,rs2611781,rs3796846,rs73319408,rs11031114,rs9506528,rs10496946,rs56000731,rs9552253,rs1488874,rs6568929,rs7632015,rs34058624,rs77732268,rs488220,rs34968847,rs78460081,rs16867579,rs6579083,rs17236424,rs8067264,rs502625,rs74407490,rs41265657,rs16943333,rs80254665,rs17325304,rs1028899,rs66885215,rs481770,rs73028286,rs9372456,rs56063711,rs73051710,rs41268679,rs576368,rs6796031,rs117031925,rs75653200,rs12948133,rs4269515,rs73198875,rs10883372,rs55874919,rs7252056,rs73198861,rs463823,rs6922071,rs72937297,rs9400898,rs61751042,rs10142430,rs116203743,rs73920933,rs36109237,rs72935229,rs73558755,rs72939239,rs2725261,rs1204830,rs7908704,rs575455,rs73024229,rs1151626,rs79475409,rs73028293,rs931608,rs5245,rs562980,rs17236529,rs2531173,rs2270097,rs11153607,rs9952875,rs9889281,rs34008605,rs304270,rs4793950,rs72627196,rs62311895,rs13092825,rs17498752,rs73041488,rs10408428,rs73043122,rs11190134,rs73026241,rs116360970,rs7825646,rs1329518,rs2832196,rs12946397,rs116439217,rs2300537,rs7927408,rs73041491,rs2291905,rs12202906,rs1548964,rs66518523,rs11190135,rs73051717,rs2832184,rs9402592,rs11031116,rs3778439,rs34550282,rs16899799,rs17124271,rs1871751,rs76983967,rs588350,rs9550663,rs73033017,rs72943168,rs3865560,rs4259281,rs13094018,rs61971386,rs11119577,rs7998500,rs10083368,rs9571714,rs3213925,rs10083369,rs36126129,rs114563342,rs79991302,rs6974699,rs2738787,rs11153609,rs9374595,rs4799488,rs73210622,rs10883362,rs73030125,rs11806016,rs73920935,rs73196978,rs28633762,rs9387395,rs12548768,rs6768014,rs9788925,rs73045773,rs747136,rs2531154,rs17498969,rs9959410,rs10517553,rs6743642,rs73862247,rs79909008,rs989142,rs12605324,rs57402603,rs2427536,rs6907735,rs114175551,rs6955645,rs10495332,rs80173757,rs3750122,rs11144167,rs112746110,rs9529189,rs775227,rs60936382,rs6011000,rs58451532,rs7503190,rs4367923,rs62412141,rs10129168,rs302859,rs1931895,rs4534018,rs9471075,rs6973768,rs302843,rs11153602,rs7684507,rs621421,rs55695536,rs808152,rs17582201,rs41271355,rs6584281,rs12480876,rs73196999,rs9308447,rs2381459,rs72939247,rs8077959,rs6010991,rs2143332,rs2531153,rs1013207,rs73208002,rs2108258,rs115356727,rs12602808,rs7623311,rs12019991,rs56003071,rs115639732,rs7798118,rs544001,rs28675843,rs10164138,rs74349235,rs6011068,rs73035056,rs17222691,rs61985895,rs3798312,rs3765437,rs73920920,rs8096630,rs58884826,rs17222523,rs72691628,rs62126073,rs12664763,rs10083379,rs11538255,rs2650100,rs5010182,rs66657723,rs7744664,rs112685781,rs7150881,rs2832194,rs62412142,rs13138313,rs7332034,rs10408585,rs28520663,rs73667805,rs72970108,rs1548962,rs4548,rs12154040,rs1110158,rs7277028,rs1552517,rs73207989,rs1031962,rs10223646,rs73207992,rs9372453,rs6011002,rs488390,rs111694441,rs1919810,rs74791805,rs2768335,rs9315710,rs73028288,rs11921456,rs4769124,rs117901201,rs11669353,rs77860488,rs186314,rs72937301,rs17170212,rs11031118,rs1045182,rs4809331,rs72970113,rs75451331,rs80244546,rs12949894,rs1204799,rs75822819,rs17103735,rs10143866,rs115584337,rs115193849,rs1204817,rs72937302,rs9387390,rs72935228,rs11658694,rs16852718,rs73210618,rs4409208,rs2864527,rs11538256,rs16899837,rs16899788,rs72970104,rs8069033,rs10192690,rs115046806,rs73208001,rs4793941,rs16899781,rs17822837,rs7225896,rs12948536,rs7645464,rs10456904,rs10507741,rs11789,rs1552515,rs7208505,rs73309328,rs9400900,rs77892475,rs2832182,rs3744108,rs9902820,rs529056,rs12417588,rs67783141,rs4946156,rs35308719,rs13323787,rs574653,rs385983,rs116641256,rs6416932,rs563092,rs5011606,rs764051,rs10835673,rs9320558,rs7325243,rs13094203,rs10869434,rs2567905,rs7771650,rs9509278,rs1569824,rs41309933,rs2120316,rs6490600,rs12553249,rs77115694,rs4129134,rs73309318,rs62265295,rs3783940,rs10883361,rs12602389,rs2682118,rs77347784,rs73026251,rs12607324,rs77850647,rs12429816,rs73198895,rs73196980,rs73030117,rs76621284,rs17413344,rs16954905,rs2011938,rs72937248,rs72937287,rs7085798,rs9556874,rs1844188,rs9462534,rs73033013,rs41290504,rs77805746,rs74895039,rs12027143,rs2273845,rs1973312,rs7242624,rs73026210,rs654893,rs12940212,rs12800941,rs16899811,rs302848,rs114366529,rs2497488,rs77221632,rs75901448,rs12451115,rs11652947,rs9374600,rs73026236,rs73309312,rs16899821,rs594207,rs115109273,rs17482047,rs79217699,rs73028297,rs10883371,rs2875517,rs17856382,rs1501059,rs34585172,rs12603808,rs564832,rs73210617,rs9847759,rs9810890,rs517776,rs79686464,rs17222621,rs72937291,rs73198892,rs6120127,rs7986753,rs62081314,rs808951,rs3788848,rs77629187,rs7502208,rs1336516,rs10748783,rs11869828,rs405684,rs2832202,rs58968692,rs184287,rs9488887,rs2239584,rs73033024,rs7983020,rs3787660,rs80058439,rs788911,rs73198856,rs6010995,rs6010988,rs7258446,rs16899825,rs73035055,rs12562711,rs1267542,rs11870671,rs73198883,rs6789094,rs1848371,rs28729323,rs56028052,rs452843,rs2061893,rs73309326,rs41269605,rs115500356,rs302854,rs12553685,rs72937267,rs2286457,rs4797523,rs1488870,rs73198884,rs302842,rs6568925,rs115975502,rs3744093,rs12515575,rs7359501,rs11625193,rs9509300,rs562103,rs75628671,rs2351140,rs2335050,rs623040,rs4449661,rs2567892,rs16899833,rs79979881,rs62081879,rs7829640,rs3852611,rs73309324,rs4809333,rs11080110,rs11669356,rs12946396,rs80324252,rs58943552,rs6059130,rs3783938,rs420878,rs2957811,rs12603238,rs4251626,rs10883367,rs59645772,rs8072712,rs391370,rs4793952,rs4129132,rs368243,rs75485987,rs75526725,rs8099583,rs686425,rs7251413,rs10769689,rs13273891,rs2298548,rs13279091,rs56266102,rs7799346,rs115468735,rs2245308,rs55753730,rs78657984,rs1870358,rs77348780,rs76364377,rs2333409,rs4923641,rs16899828,rs7247735,rs8076121,rs6011011,rs1426886,rs1329470,rs8182277,rs61193348,rs4945553,rs1953743,rs11085533,rs2292549,rs2677787,rs3803753,rs116915416,rs9374597,rs592328,rs6930059,rs73198862,rs4946148,rs9552252,rs73210615,rs3734621,rs7210432,rs72939232,rs73198869,rs72628393,rs576543,rs1488872,rs590457,rs72627194,rs1114591,rs3787659,rs16999064,rs73210607,rs7893840,rs524775,rs73198891,rs6904698,rs28619483,rs6120132,rs16943176,rs62084387,rs9898626,rs72691611,rs73026230,rs73210614,rs71659115,rs6909133,rs11153601,rs9506530,rs3809724,rs6791668,rs1501060,rs79205895,rs12948039,rs35288118,rs12452313,rs73198872,rs41523644,rs62083525,rs4946151,rs116748408,rs10883365,rs667511,rs73198823,rs72937263,rs10786557,rs78191971,rs73049974,rs9509292,rs36212175,rs73031591,rs35702294,rs116219220,rs309050,rs4555074,rs1488871,rs72627195,rs12586890,rs482940,rs7196118,rs2531152,rs411988,rs1548963,rs6708662,rs34920953,rs28661095,rs67378767,rs11910316,rs1151625,rs16892796,rs1052695,rs9387389,rs1052209,rs73041490,rs9509294,rs72937270,rs7210700,rs75908686,rs9509298,rs75247834,rs9556869,rs1332099,rs605193,rs6010985,rs11621487,rs73207985,rs35432398,rs28694035,rs11079354,rs3848668,rs4598970,rs10095458,rs15679,rs2079703,rs7600989,rs1400776,rs7911680,rs3935474,rs9509320,rs11802522,rs73028298,rs2645164,rs4945554,rs12450766,rs73196977,rs494834,rs17259475,rs4278764,rs117038333,rs12480034,rs4932693,rs11134654,rs72939235,rs9844604,rs13400830,rs16899770,rs12947982,rs74550481,rs73033033,rs75756757,rs2009948,rs9901114,rs75912375,rs2832185,rs1899668,rs79250306,rs73053807,rs73026203,rs9400895,rs79554501,rs73043118,rs113174740,rs72939207,rs1079204,rs73051719,rs66890,rs2677780,rs3744823,rs2532649,rs6953213,rs79305847,rs4799490,rs2487693,rs73319407,rs73026222,rs73920928,rs16859504,rs12480249,rs611630,rs76637462,rs79756911,rs6011001,rs3887355,rs3732783,rs12481186,rs10748781,rs9311745,rs16970683,rs34351230,rs78877468,rs368186,rs74602763,rs6787128,rs6584283,rs73198858,rs11654986,rs9506529,rs1488875,rs1488869,rs73198868,rs2497484,rs76469226,rs4409764,rs808373,rs78206668,rs3773693,rs536288,rs59983698,rs10875188,rs58315986,rs9552250,rs113939105,rs12610462,rs35503265,rs72937244,rs4919342,rs7917446,rs72939219,rs9303399,rs1552514,rs66583824,rs2677789,rs1569825,rs72627197,rs74984901,rs12950320,rs8107022,rs78543474,rs493566,rs8098544,rs7268823,rs12548076,rs6503890,rs72935234,rs73198874,rs34064404,rs789248,rs113415479,rs1110157,rs74519437,rs7201744,rs74984832,rs117314802,rs73049983,rs1064524,rs545610,rs6584282,rs9898916,rs73026206,rs10883373,rs2171605,rs589338,rs1204800,rs11031108,rs2232472,rs116142295,rs115201118,rs2832236,rs3749895,rs28380744,rs682540,rs16852697,rs73041494,rs6503893,rs6997924,rs73088143,rs1110241,rs3798313,rs3798311,rs13325671,rs1204821,rs66508449,rs12600349,rs9951590,rs17822908,rs41269607,rs62126072,rs35871806,rs2794424,rs73026249,rs1267545,rs9948412,rs73920930,rs6011014,rs72935236,rs72627198,rs4946147,rs62077191,rs73207996,rs4326897,rs75671088,rs9506515,rs79762347,rs2832183,rs2931829,rs12117090,rs7845281,rs73309423,rs740605,rs73026226,rs3749893,rs76459808,rs17022186,rs73196979,rs28461877,rs12141994,rs12873775,rs3847993,rs73030128,rs7765541,rs11242985,rs9675513,rs937898,rs73030108,rs17061812,rs747137,rs73207983,rs475477,rs2427535,rs68127468,rs6907391,rs12447072,rs452556,rs78218947,rs7327938,rs77080356,rs73198881,rs1052443,rs11031115,rs3781847,rs28687626,rs9550662,rs2073335,rs34878689,rs73026224,rs4758408,rs10769688,rs2832198,rs9556873,rs57716132,rs11531429,rs2832181,rs75265403,rs640494,rs669492,rs17822735,rs309087,rs6057770,rs7766173,rs17124358,rs17092498,rs34382037,rs8081058,rs75123278,rs9387394,rs6831535,rs546725,rs10083382,rs115942379,rs12867345,rs7194813,rs725563,rs77010107,rs12041076,rs3798309,rs66918518,rs4758096,rs1758206,rs9509279,rs1204798,rs2876009,rs114391703,rs6806468,rs35928756,rs72935238,rs9509301,rs73030122,rs3757114,rs1048920,rs11085534,rs6747666,rs7095537,rs7143580,rs41269603,rs6010612,rs1895409,rs73198894,rs57869245,rs6568924,rs34561841,rs77877925,rs73031596,rs2282859,rs117057968,rs2326736,rs623864,rs4522279,rs13423003,rs1486011,rs73030112,rs114064399,rs654778,rs12189722,rs567056,rs3781846,rs10883366,rs79391682,rs3822251,rs6120128,rs73028278,rs72970112,rs10883370,rs73043163,rs17175663,rs72628394,rs73313187,rs6491398,rs78851612,rs11659948,rs76950763,rs117303191,rs2682119,rs59018067,rs114329538,rs79719267,rs28820062,rs13142208,rs35797125,rs73033012,rs4923639,rs73026214,rs10100433,rs1488873,rs9374598,rs4946149,rs2333410,rs7991142,rs34426768,rs2768336,rs1291211,rs17077755,rs73198871,rs11031117,rs73920922,rs9315735,rs117543941,rs75385035,rs9552251,rs12952973,rs9506518,rs10515159,rs9541012,rs9509353,rs487336,rs3204270,rs1864754,rs72939216,rs7214098,rs75749513,rs10017224,rs172565,rs3087762,rs73033036,rs7823853,rs1291212,rs1329465,rs9509303,rs3744109,rs115225846,rs12481716,rs73207993,rs6503870,rs73026240,rs62084384,rs11910475,rs76610941,rs114878161,rs412000,rs6010999,rs2531729,rs35892558,rs73026225,rs1552516,rs8066773,rs80093911,rs12028202,rs59500227,rs10486187,rs6903913,rs73026207,rs56360354,rs10420149,rs16954914,rs9506532,rs11942164,rs10835672,rs6792605,rs7808472,rs622059,rs13434201,rs12449365,rs9956321,rs6059134,rs16943326,rs113325091,rs7604252,rs6795293,rs73028285,rs9387391,rs10147462,rs9509350,rs309049,rs35943294,rs76832249,rs12209219,rs72935233,rs2882593,rs10875196,rs28701878,rs7326068,rs6010614,rs113574062,rs75089419,rs16848079,rs2634208,rs76937058,rs73210611,rs2814637,rs76624051,rs13434000,rs2013166,rs16852680,rs59065735,rs59075362,rs2377962,rs16899831,rs62126071,rs9825119,rs73198878,rs73035058,rs1052210,rs437732,rs2832193,rs79818000,rs36211796,rs17826057,rs2677785,rs73049697,rs2007993,rs3828743,rs9848050,rs1368476,rs59633812,rs80192295,rs56010802,rs7283853,rs59055708,rs34900851,rs7218105,rs16852884,rs4129133,rs1321426,rs115840779,rs1895410,rs79325873,rs3744822,rs58092632,rs11888211,rs115970727,rs79030638,rs73030105,rs4251627,rs72943671,rs302865,rs34076823,rs11618165,rs117933444,rs74738984,rs3896439,rs9317642,rs9843707,rs34523895,rs8071916,rs6503866,rs34950347,rs6909152,rs73028301,rs6818964,rs2054890,rs73307592,rs9788830,rs12978477,rs2832200,rs7237039,rs2240719,rs1884014,rs115864277,rs8131214,rs17481971,rs35341359,rs2277096,rs72937245,rs17822807,rs6516891,rs2302189,rs3803752,rs1927812,rs114798132,rs4758409,rs2245870,rs9506514,rs16899776,rs11031119,rs2905574,rs73028276,rs9384973,rs7229105,rs6755,rs9789137,rs35999303,rs17499116,rs16922990,rs73207986,rs1931892,rs73031589,rs2873358,rs58550767,rs10839552,rs79042456,rs55859335,rs12865114,rs11153608,rs62081315,rs72763706,rs1336515,rs62081316,rs6574628,rs1812173,rs2235980,rs2476842,rs7248242,rs6568926,rs1055814,rs73028283,rs1750493,rs72990946,rs9509286,rs41266497,rs117232954,rs79774343,rs6010987,rs1488864,rs61367754,rs11758772,rs12935851,rs16920802,rs9509311,rs111517184,rs12453049,rs10083509,rs3798305,rs2254317,rs62566867,rs17170143,rs2832199,rs13093350,rs116668146,rs4945552,rs10782183,rs4799489,rs2286458,rs118188065,rs59270046,rs34818467,rs41272681,rs75008921,rs9387398,rs73196983,rs3825444,rs2273746,rs1204818,rs12150536,rs75714628,rs77648432,rs4946150,rs9552248,rs17103743,rs11190141,rs28627905,rs6905912,rs1466572,rs499293,rs115615203,rs10144287,rs7215900,rs596490,rs1054718,rs656321,rs7330185,rs10742972,rs7214335,rs73210606,rs72937250,rs71319373,rs73789707,rs78115835,rs7793667,rs12326829,rs1567869,rs73030129,rs9959129,rs10748782,rs302840,rs1471581,rs2301437,rs72977135,rs8120668</t>
  </si>
  <si>
    <t>ENSG00000236312.3,ENSG00000177646.13,ENSG00000181722.11,ENSG00000026036.16,CATG00000047658.1,ENSG00000273284.1,ENSG00000100526.15,ENSG00000199927.1,ENSG00000081051.3,CATG00000061734.1,CATG00000068906.1,ENSG00000087301.4,ENSG00000237021.2,ENSG00000197457.5,CATG00000106364.1,ENSG00000257582.1,ENSG00000144857.10,ENSG00000189241.6,ENSG00000239453.1,ENSG00000185359.8,ENSG00000183048.7,ENSG00000178127.8,ENSG00000224738.1,ENSG00000136546.9,CATG00000030962.1,ENSG00000233558.1,CATG00000055464.1,CATG00000001902.1,CATG00000015885.1,ENSG00000121101.11,CATG00000000594.1,CATG00000016469.1,ENSG00000175175.4,ENSG00000197146.2,ENSG00000100441.5,ENSG00000260372.2,ENSG00000252956.1,CATG00000090871.1,CATG00000064507.1,ENSG00000258999.1,ENSG00000253164.1,CATG00000061735.1,ENSG00000108395.9,ENSG00000265710.1,ENSG00000229299.2,CATG00000117923.1,ENSG00000179921.10,ENSG00000108387.10,ENSG00000118777.6,CATG00000059598.1,CATG00000035094.1,ENSG00000108375.8,ENSG00000090376.4,ENSG00000257640.1,ENSG00000101246.15,ENSG00000213066.7,ENSG00000112685.9,ENSG00000228224.3,ENSG00000005844.13,ENSG00000032742.13,ENSG00000250220.1,CATG00000061755.1,ENSG00000228015.1,ENSG00000131059.7,ENSG00000101745.11,CATG00000051536.1,ENSG00000273047.1,ENSG00000187189.9,CATG00000066059.1,ENSG00000066382.12,ENSG00000248710.1,ENSG00000187695.6,ENSG00000004846.12,ENSG00000260289.1,CATG00000033245.1,ENSG00000123607.10,CATG00000036926.1,ENSG00000127838.9,ENSG00000092009.6,ENSG00000072858.6,ENSG00000122507.16,ENSG00000117598.7,ENSG00000264672.1,ENSG00000183566.6,ENSG00000151474.15,CATG00000021148.1,CATG00000066046.1,CATG00000085450.1,ENSG00000230825.1,ENSG00000197114.7,CATG00000068417.1,ENSG00000106399.7,CATG00000035098.1,CATG00000034860.1,ENSG00000266053.2,ENSG00000151577.8,ENSG00000094755.12,ENSG00000258114.1,CATG00000016466.1,ENSG00000202077.1,ENSG00000156140.4,ENSG00000127837.5,ENSG00000189283.5,ENSG00000130584.6,ENSG00000262049.1,ENSG00000205628.2,ENSG00000100445.12,ENSG00000232596.1,ENSG00000249141.1,ENSG00000227598.1,CATG00000094598.1,CATG00000100171.1,ENSG00000260303.1,ENSG00000125520.9,ENSG00000237281.1,ENSG00000169122.7,ENSG00000181013.3,CATG00000061738.1,CATG00000109206.1,ENSG00000146776.10,ENSG00000234241.1,ENSG00000206530.4,ENSG00000197360.5,ENSG00000265246.1,ENSG00000264964.1,ENSG00000186432.4,CATG00000001452.1,ENSG00000131050.6,ENSG00000198862.9,ENSG00000108389.5,ENSG00000071575.7,ENSG00000116991.6,ENSG00000273154.1,CATG00000059666.1,ENSG00000151033.7,ENSG00000164627.13,CATG00000086010.1,ENSG00000113810.11,CATG00000061723.1,ENSG00000228655.2,ENSG00000107242.13,ENSG00000163466.11,ENSG00000262660.1,ENSG00000200997.1,ENSG00000007062.7,ENSG00000141627.9,CATG00000035148.1,CATG00000001450.1,ENSG00000165409.11,ENSG00000172458.4,CATG00000018345.1,CATG00000009818.1,CATG00000065643.1,CATG00000089707.1,ENSG00000258366.3,CATG00000055462.1,ENSG00000119919.9,ENSG00000265148.1,ENSG00000203896.5,ENSG00000054392.8,ENSG00000115919.10,ENSG00000132294.9,ENSG00000116984.8,ENSG00000265257.1,ENSG00000176160.5,CATG00000055461.1,ENSG00000106392.6,ENSG00000243509.4,ENSG00000236712.1,ENSG00000114656.6,ENSG00000163697.12,ENSG00000132466.13,ENSG00000181847.7,ENSG00000026297.11,CATG00000051535.1,CATG00000035649.1,ENSG00000135249.3,CATG00000015172.1,ENSG00000240050.1,CATG00000066060.1,ENSG00000262814.2,CATG00000051541.1,CATG00000035093.1,ENSG00000071242.7,CATG00000017845.1,ENSG00000272980.1,ENSG00000227863.2,ENSG00000111817.12,CATG00000031941.1,ENSG00000242992.2,ENSG00000170955.9,ENSG00000108384.10,CATG00000021138.1,ENSG00000178425.9,ENSG00000213186.3,ENSG00000171621.9,ENSG00000135926.8,ENSG00000075785.8,ENSG00000266256.1,ENSG00000212195.1,ENSG00000182628.8,ENSG00000234718.5,ENSG00000156265.11,CATG00000037316.1,ENSG00000196350.7,ENSG00000102034.12,ENSG00000163626.12</t>
  </si>
  <si>
    <t>23470693,24556642,23064961,21940522,23259602</t>
  </si>
  <si>
    <t>Pit-and-Fissure caries,Dental caries,Smooth-surface caries</t>
  </si>
  <si>
    <t>DOID:2232</t>
  </si>
  <si>
    <t>coagulation factor deficiency</t>
  </si>
  <si>
    <t>rs475419,rs1063856,rs7273734,rs1660687,rs867186,rs2069940,rs676457,rs9390462,rs17092215,rs56289894,rs1039084,rs9403852,rs7855255,rs6932613,rs9399599,rs505922,rs9373522,rs116552240,rs2786183,rs4896906,rs6060257,rs2582929,rs8176672,rs643434,rs9390460,rs13292932,rs75535620,rs9411464,rs56363533,rs500499,rs77437249,rs2295888,rs9390459,rs8176693,rs519630,rs2769071,rs8176747,rs73905041,rs6579210,rs6060244,rs1137827,rs1496034,rs13291798,rs3205136,rs57040805,rs73903019,rs676996,rs55946144,rs6060242,rs11905081,rs612169,rs9373523,rs12191720,rs995697,rs4896905,rs613534,rs9390461,rs10485508,rs74543591,rs659104,rs491626,rs2119490,rs514659,rs8176725,rs2295700,rs57690120,rs476410,rs495203,rs79343853,rs2047286,rs2218221,rs117616040,rs500498,rs9386182,rs58987334,rs529565,rs9497759,rs7769576,rs2073823,rs34039247,rs8117847,rs8124662,rs494242,rs664203,rs111641740,rs55734215,rs1039083,rs542420,rs11906318,rs75179845,rs1992389,rs1558520,rs554833,rs7308002,rs660340,rs2328813,rs9399598,rs1033799,rs1496030,rs9497725,rs11908100,rs657152,rs8176749,rs12105996,rs2239162,rs7739314,rs8176746,rs10793962,rs6060245,rs687621,rs8176741,rs6120843,rs8176671,rs75287019,rs12199542,rs8176644,rs1039085,rs493246,rs11831449,rs582094,rs75537616,rs677355,rs12216891,rs7762087,rs1496033,rs7274866,rs582118,rs75888794,rs6120844,rs79048371,rs11244079,rs73903017,rs17092297,rs114946160,rs34085694,rs112685218,rs687289,rs76507298,rs9377048,rs9390458,rs2238109,rs8176759,rs7853989,rs6579211,rs78704804,rs4896907,rs80109502,rs581107,rs7261167,rs8123978,rs543968,rs4896904,rs114948279,rs12527235,rs34174778,rs645982,rs8118978,rs8176730,rs17317888,rs10901252,rs6579208,rs8119827,rs11905354,rs11906160,rs60866116,rs77693339,rs6928919,rs11907438,rs545971,rs11908232,rs1496031,rs527210,rs8176751,rs544873,rs8176722,rs8176632,rs674302,rs62435630,rs8176743,rs11908683,rs56400038,rs17310467,rs644234,rs8176662,rs8118005,rs73903009,rs1063857,rs1039086,rs1558519,rs35552264,rs492488,rs8176704,rs75648520,rs74893744,rs1033797,rs7269138,rs73905030</t>
  </si>
  <si>
    <t>ENSG00000164506.10,ENSG00000204031.3,ENSG00000100983.5,ENSG00000088298.8,ENSG00000110799.9,CATG00000090396.1,ENSG00000233452.2,ENSG00000100991.7,CATG00000086432.1,CATG00000086430.1,ENSG00000078814.11,ENSG00000225135.1,CATG00000053087.1,CATG00000054663.1,CATG00000054662.1,ENSG00000271875.1,ENSG00000101000.4,ENSG00000175164.9</t>
  </si>
  <si>
    <t>23267103,20231535</t>
  </si>
  <si>
    <t>Coagulation factor levels</t>
  </si>
  <si>
    <t>DOID:2277</t>
  </si>
  <si>
    <t>gonadal disease</t>
  </si>
  <si>
    <t>An endocrine system disease that is located_in the gonads.</t>
  </si>
  <si>
    <t>rs3764617,rs1885678,rs7409311,rs7075901,rs4486511,rs1642764,rs2470150,rs72827590,rs3764622,rs72829446,rs79443378,rs62059839,rs74392882,rs3218903,rs60853351,rs10761729,rs7196553,rs3218876,rs72827565,rs11631802,rs10822155,rs78537284,rs62059833,rs9390407,rs957547,rs2287754,rs4968214,rs3218911,rs62059822,rs10509186,rs2297604,rs9913914,rs2236928,rs75952023,rs2393969,rs2072477,rs4965526,rs74423073,rs4896878,rs58183591,rs12445547,rs78248023,rs11078697,rs2073492,rs12592133,rs10509189,rs10761723,rs34886129,rs3764619,rs6493487,rs4968190,rs9897307,rs2414097,rs2075230,rs28362665,rs2282746,rs4895699,rs9403797,rs12447180,rs2282743,rs3218914,rs1624085,rs1641523,rs727479,rs2282744,rs9377012,rs8040829,rs9390408,rs4379723,rs10761760,rs13205760,rs2445771,rs7897704,rs9403799,rs3218879,rs28567456,rs3218888,rs3218927,rs1642762,rs10740129,rs9908405,rs3956912,rs2072479,rs7092784,rs9322066,rs3760213,rs3218892,rs3218870,rs78766798,rs2282747,rs3218926,rs66470164,rs10740126,rs9377013,rs2236924,rs2072481,rs6503039,rs4646,rs2236929,rs2170107,rs2303049,rs7909960,rs3218877,rs3819370,rs79156691,rs72827584,rs9390406,rs2310171,rs17026386,rs76274669,rs2302589,rs12595627,rs4227,rs2271463,rs2236923,rs7915779,rs118024364,rs10740131,rs3218896,rs76911683,rs7082470,rs34242984,rs60861052,rs10761778,rs719249,rs2072478,rs78463682,rs61855497,rs3218874,rs10761741,rs7747164,rs77711855,rs11558800,rs78916205,rs117805250,rs3764618,rs3218928,rs4310508,rs3218885,rs7098181,rs12148477,rs60920983,rs78331482,rs111633209,rs75210515,rs7910927,rs10761739,rs4851519,rs60336485,rs2236926,rs4896880,rs1799941,rs11078698,rs4073327,rs4965524,rs11632398,rs9896688,rs2446422,rs2072482,rs9322067,rs9403798,rs2303051,rs16956822,rs10733792,rs115770425,rs3218906,rs12452603,rs2298940,rs719250,rs78553499,rs3218873,rs4775935,rs77078012,rs62059823,rs4895700,rs10761779,rs79443146,rs6259,rs74821465,rs7175531,rs75668236,rs2270339,rs112256404,rs7173595,rs3810176,rs4775938,rs9373502,rs56170250,rs118138664,rs2236930,rs77477673,rs10761771,rs3764616,rs12916589,rs2899470,rs3803796,rs12592697,rs2282745,rs62024143,rs7196578,rs10761727,rs76771366,rs72829457,rs7908452,rs11552708,rs75205862,rs3764621,rs2262267,rs115309516,rs75853747,rs10457801,rs3218909,rs1143015,rs2236927,rs2414095,rs9322068,rs10761731,rs10740125,rs2876655,rs11254293,rs745962,rs16981031,rs17703883,rs3795044,rs77346093,rs3218923,rs62059821,rs3809719,rs74715404,rs1057086,rs1902583,rs3218872,rs1935,rs7085621,rs3218920,rs4896879,rs2072480,rs78163914,rs3803798,rs4968212,rs3218875,rs79502742,rs7909269,rs62059824,rs3218878,rs61855876,rs1896995,rs10457802,rs7073753,rs9971352,rs115132784,rs7570875,rs3218883,rs8039730,rs7188539,rs11653545,rs2072476,rs79785970,rs858518,rs2073491,rs55869720</t>
  </si>
  <si>
    <t>ENSG00000224020.1,ENSG00000129214.10,ENSG00000262880.1,ENSG00000264772.2,ENSG00000179588.4,CATG00000115361.1,ENSG00000135931.13,ENSG00000104812.10,ENSG00000161960.10,ENSG00000268503.1,ENSG00000209582.1,ENSG00000141510.11,ENSG00000136931.5,ENSG00000239697.6,ENSG00000184560.3,CATG00000032950.1,ENSG00000259240.1,ENSG00000248871.1,ENSG00000171988.13,ENSG00000137869.9,CATG00000032956.1,ENSG00000107611.10,ENSG00000118492.12,CATG00000107038.1,ENSG00000238917.1,ENSG00000265500.1,ENSG00000259199.1,CATG00000024246.1,CATG00000118331.1,CATG00000118323.1,ENSG00000186417.9,ENSG00000161955.12,CATG00000118316.1,ENSG00000272767.1,CATG00000030278.1,ENSG00000165476.8,ENSG00000115590.9,ENSG00000237468.2,CATG00000030279.1,ENSG00000161956.8,ENSG00000233223.2,ENSG00000129244.4,CATG00000043976.1,CATG00000107035.1,ENSG00000181323.7,ENSG00000129226.9,ENSG00000148200.12,ENSG00000183207.8,ENSG00000129255.10,ENSG00000129245.7,ENSG00000169992.5</t>
  </si>
  <si>
    <t>21316307,24049095,22936694</t>
  </si>
  <si>
    <t>Follicle stimulating hormone,Ovarian response to FSH stimulation in IVF,Androgen levels</t>
  </si>
  <si>
    <t>DOID:229</t>
  </si>
  <si>
    <t>female reproductive system disease</t>
  </si>
  <si>
    <t>A reproductive system disease that impairs the ability to reproduce and is located in the uterus, vagina, cervix, ovaries or fallopian tubes.</t>
  </si>
  <si>
    <t>rs9476594,rs9370763,rs11008865,rs7649213,rs2769241,rs4685064,rs9396524,rs5750311,rs1984249,rs113412621,rs59775566,rs2168718,rs10508773,rs9476598,rs11594963,rs79706841,rs2878160,rs4820255,rs11592205,rs9476597,rs11599522,rs2733559,rs4821534,rs2731305,rs28865280,rs1386932,rs9476595,rs10949249,rs2879889,rs16933225,rs35485647,rs4821536,rs12497139,rs13097822,rs7648619,rs7910776,rs4821535,rs66716710,rs11597888,rs77165999,rs3740237,rs6778731,rs74360610,rs9476596,rs12490233,rs10949250,rs2607779,rs6776709,rs17038741,rs1108341,rs2370759,rs2733555,rs9382985,rs1579551,rs2225152,rs4546490,rs56115125,rs1433358,rs74625866,rs1488375,rs56216962,rs2878159,rs16933177,rs7614430,rs77706860,rs9296946,rs12213875,rs11594459</t>
  </si>
  <si>
    <t>CATG00000087533.1,ENSG00000229327.1,ENSG00000222309.1,ENSG00000120616.11,CATG00000059224.1,ENSG00000250439.3,CATG00000117814.1,CATG00000063828.1,ENSG00000100362.8,CATG00000063826.1,CATG00000117812.1,ENSG00000234261.1,ENSG00000233825.1,ENSG00000180438.10</t>
  </si>
  <si>
    <t>22116950,22509378</t>
  </si>
  <si>
    <t>Ovarian reserve,Sexual dysfunction (female)</t>
  </si>
  <si>
    <t>DOID:2348</t>
  </si>
  <si>
    <t>arteriosclerotic cardiovascular disease</t>
  </si>
  <si>
    <t>rs9811875,rs4690295,rs4690189,rs10811647,rs9355873,rs7027048,rs6427196,rs112944884,rs7027950,rs573687,rs60936040,rs6060257,rs9355295,rs61271866,rs75627267,rs56363533,rs493833,rs12426017,rs2295888,rs11759029,rs564398,rs34620808,rs9355332,rs10811640,rs117472656,rs10797041,rs3111479,rs7549785,rs10908353,rs11905081,rs9457930,rs41270976,rs6933810,rs1008878,rs1463821,rs4579753,rs16905652,rs62441936,rs17096564,rs6927129,rs510335,rs57690120,rs8014994,rs76146217,rs2518723,rs77352980,rs9628657,rs632621,rs34600300,rs3127568,rs62441908,rs2811713,rs10004172,rs111641740,rs9347408,rs6455693,rs6687518,rs17303568,rs2383207,rs12426308,rs4708871,rs17164964,rs76163454,rs77221305,rs7770685,rs4472323,rs117391907,rs56660302,rs6939089,rs6669601,rs602633,rs7049105,rs1510110,rs4708898,rs59995170,rs488703,rs7274866,rs6039,rs79048371,rs75888794,rs4690192,rs73902680,rs655375,rs6929299,rs10455872,rs3127569,rs10965234,rs10665,rs78704804,rs115454526,rs9364586,rs73446314,rs4234853,rs599452,rs9365248,rs34174778,rs2457569,rs17043857,rs7028570,rs578581,rs17317888,rs6940254,rs4129086,rs6579208,rs7030641,rs60866116,rs12423078,rs74338712,rs1801693,rs4073498,rs13194157,rs10757263,rs11908683,rs6914092,rs73903009,rs3218012,rs629301,rs3093253,rs7932123,rs12754089,rs78395008,rs41272066,rs74893744,rs7269138,rs6427197,rs6930342,rs9346846,rs78414421,rs6845891,rs9355805,rs41269880,rs6902760,rs10945683,rs7770628,rs10965215,rs80000823,rs55730499,rs1470912,rs9365179,rs2924705,rs77437249,rs569557,rs970740,rs17761446,rs73905041,rs549950,rs6926896,rs34940390,rs1454195,rs73903019,rs6060242,rs56283216,rs73785611,rs10115049,rs2966562,rs75584535,rs6475604,rs1878249,rs966244,rs10811645,rs446926,rs2151280,rs2213868,rs528090,rs9355330,rs2872613,rs10757265,rs117616040,rs6919497,rs659119,rs8117847,rs561241,rs6932014,rs12822676,rs11906318,rs12502944,rs3112023,rs6455691,rs10738609,rs4977753,rs2294873,rs34889675,rs61821537,rs615269,rs11908100,rs35291022,rs4936679,rs6921516,rs12105996,rs6900500,rs6926458,rs1004638,rs117080990,rs12131358,rs6060245,rs1537378,rs6455692,rs4709495,rs3124784,rs75537616,rs3127599,rs7450261,rs3902910,rs112926042,rs7765803,rs1063192,rs7266300,rs12580374,rs497631,rs3127596,rs599839,rs7775704,rs2969903,rs1360590,rs13220051,rs12133933,rs683549,rs13211668,rs7769720,rs114948279,rs944796,rs17687426,rs10120806,rs17763441,rs474671,rs2924706,rs7771801,rs11907438,rs10755578,rs9458126,rs75030591,rs7028268,rs12424908,rs4970834,rs6437786,rs2063345,rs17096565,rs34526995,rs56400038,rs7746435,rs17310467,rs489877,rs12425932,rs75648520,rs2457567,rs17096570,rs7273734,rs944799,rs998506,rs867186,rs7528419,rs7551346,rs17092215,rs7761293,rs9332666,rs78436300,rs6455689,rs7865618,rs10811643,rs1556515,rs9295130,rs12119795,rs9386249,rs4990722,rs1858213,rs7738762,rs6579210,rs646776,rs6009,rs7771129,rs2480952,rs2420372,rs7753585,rs1978654,rs1954461,rs112409302,rs55990625,rs11102967,rs10485508,rs6455695,rs17834457,rs74543591,rs6933576,rs1333037,rs7553515,rs6919831,rs1333045,rs62560774,rs6415085,rs10945682,rs4970837,rs10757267,rs10908725,rs7853090,rs55734215,rs8181050,rs7449650,rs7453899,rs6937526,rs615552,rs1033799,rs3100642,rs117518721,rs7765781,rs1537374,rs35732154,rs6919346,rs6120843,rs9365166,rs75287019,rs998505,rs6902102,rs75076672,rs112274850,rs7450411,rs117755215,rs78766516,rs2457576,rs6120844,rs9355813,rs13192132,rs73903017,rs17092297,rs73784299,rs9364564,rs2603121,rs7532282,rs1954460,rs7341786,rs76507298,rs660240,rs62442784,rs496892,rs6579211,rs12759356,rs7752408,rs3798220,rs80109502,rs7261167,rs8123978,rs3123629,rs41272102,rs2069418,rs2174914,rs8118978,rs7866783,rs17043868,rs75401510,rs2603139,rs7761377,rs6455696,rs376563,rs10485505,rs679038,rs8119827,rs6042,rs74337980,rs611917,rs662541,rs4970836,rs10733376,rs6913833,rs4709493,rs7585428,rs73221121,rs2357004,rs12144938,rs2457575,rs56199881,rs969256,rs9399682,rs543830,rs55848395,rs73905030,rs2603128,rs613312,rs17309872,rs2069940,rs7450279,rs944797,rs10136983,rs56289894,rs504318,rs6923835,rs11751605,rs12754423,rs10757274,rs1537376,rs3124785,rs10965219,rs6903340,rs6910635,rs66822349,rs1001809,rs75535620,rs2688250,rs35275661,rs41272094,rs10757266,rs6060244,rs17096566,rs9355814,rs73127095,rs2480953,rs1277930,rs55946144,rs2157719,rs2383204,rs491098,rs9456551,rs634537,rs1333039,rs73013355,rs2295700,rs1510225,rs12118556,rs11735280,rs6905422,rs2383205,rs9347407,rs1018827,rs114927938,rs2420370,rs74340176,rs4709496,rs17763435,rs944801,rs8124662,rs6937879,rs9365178,rs7647435,rs11629208,rs117370183,rs6427194,rs77563194,rs77173268,rs7636263,rs9346824,rs668112,rs7760585,rs7341791,rs1858212,rs75440393,rs6923917,rs2181540,rs10797040,rs9457935,rs10811644,rs9457946,rs61821510,rs1464780,rs6905942,rs4690294,rs583104,rs12124964,rs1537375,rs9253,rs12740374,rs9844314,rs79133015,rs4709489,rs7597431,rs2420371,rs79596781,rs1543261,rs58886249,rs764598,rs41272072,rs520036,rs9355297,rs12566875,rs6041,rs2357005,rs4708876,rs10511701,rs7035484,rs10120688,rs17834367,rs1864535,rs9456552,rs9355808,rs4709490,rs2184061,rs61828219,rs944800,rs41272044,rs12100970,rs1569933,rs73221200,rs11905354,rs11906160,rs10490578,rs17043864,rs8181047,rs10965235,rs11908232,rs9843135,rs73221124,rs6427195,rs4540655,rs6689654,rs12175867,rs35600881,rs13202636,rs2383206,rs4709491,rs9876638,rs10945675,rs8118005,rs78264155,rs1591136,rs2504937,rs35552264,rs10738605,rs78449612,rs1033797,rs73446312</t>
  </si>
  <si>
    <t>CATG00000086800.1,ENSG00000078804.8,ENSG00000198919.8,ENSG00000134222.12,ENSG00000126217.16,ENSG00000088298.8,CATG00000079205.1,CATG00000004130.1,ENSG00000272841.1,CATG00000086506.1,CATG00000090425.1,ENSG00000146477.4,ENSG00000163877.9,CATG00000054662.1,ENSG00000240498.2,ENSG00000147889.12,ENSG00000238041.3,ENSG00000248416.1,ENSG00000179639.6,ENSG00000131069.15,ENSG00000272588.1,ENSG00000126218.7,ENSG00000185619.13,ENSG00000148513.13,ENSG00000078747.8,ENSG00000255090.1,CATG00000054663.1,CATG00000042801.1,ENSG00000264545.1,CATG00000022004.1,ENSG00000228560.1,ENSG00000243831.1,ENSG00000231100.1,CATG00000048410.1,CATG00000018682.1,ENSG00000057593.9,ENSG00000233799.1,CATG00000009300.1,ENSG00000198670.7,ENSG00000026652.9,ENSG00000100983.5,CATG00000061253.1,ENSG00000101464.6,ENSG00000257779.1,CATG00000053087.1,ENSG00000085511.15,ENSG00000266446.1,ENSG00000131067.12,ENSG00000163875.11,ENSG00000198646.9,ENSG00000215221.2,ENSG00000258511.1,ENSG00000101000.4,ENSG00000250517.2,ENSG00000198734.6,CATG00000090728.1,ENSG00000163507.9,ENSG00000055208.13,ENSG00000100991.7,ENSG00000143126.7,ENSG00000078814.11,CATG00000115245.1,ENSG00000231863.1,ENSG00000147883.9,ENSG00000224943.1,CATG00000090741.1,ENSG00000228408.1</t>
  </si>
  <si>
    <t>17903294,22443383,20032323</t>
  </si>
  <si>
    <t>Lipoprotein A [Lp(a)] levels and coronary artery disease,Factor VII,Hemostatic factors and hematological phenotypes</t>
  </si>
  <si>
    <t>DOID:2351</t>
  </si>
  <si>
    <t>iron metabolism disease</t>
  </si>
  <si>
    <t>rs8177297,rs2698528,rs7898307,rs1785823,rs135167,rs11072520,rs41267783,rs73781672,rs58958691,rs17174502,rs1563606,rs34252038,rs3799112,rs8033925,rs12419364,rs12419262,rs10828663,rs713488,rs2305838,rs3811647,rs8177259,rs2692668,rs11825181,rs56858978,rs2032450,rs12148488,rs1175546,rs964184,rs7155275,rs660083,rs7513053,rs11605327,rs3799373,rs4586342,rs12616819,rs78273613,rs59094290,rs79277945,rs2415253,rs494356,rs9354877,rs2032449,rs3752419,rs34655806,rs28914812,rs1993483,rs75383327,rs6589576,rs1324084,rs9379821,rs1540273,rs12101482,rs2715607,rs73601360,rs2009610,rs12593566,rs2293375,rs16840994,rs2055077,rs7752533,rs6495141,rs8177248,rs12192649,rs1790548,rs56119992,rs116711620,rs7931335,rs8036573,rs2076085,rs129128,rs12662657,rs1181870,rs11985733,rs10892082,rs17422130,rs1563608,rs59246098,rs10750100,rs7109070,rs115573179,rs6589566,rs11767177,rs7114963,rs1573527,rs35976863,rs1426710,rs2282455,rs3772680,rs7753253,rs960144,rs12792959,rs55683719,rs114957551,rs1320668,rs1043147,rs28374336,rs11216267,rs1617184,rs634960,rs1408272,rs2368534,rs9393675,rs7763213,rs10790167,rs4225,rs2918092,rs1065341,rs7929991,rs8036197,rs10892072,rs62408999,rs79881182,rs4740049,rs114891703,rs56182713,rs61906113,rs13055107,rs10047459,rs4938331,rs228129,rs10508387,rs72839015,rs236919,rs8177185,rs9346328,rs9379814,rs7772312,rs2513093,rs9358894,rs80343355,rs9393681,rs79867288,rs12618616,rs56034365,rs12900654,rs664082,rs9346333,rs2769264,rs4854760,rs508487,rs9467636,rs8177245,rs9360404,rs474488,rs12769,rs11216316,rs114976414,rs4251776,rs8177252,rs11216242,rs114995001,rs58668302,rs6935991,rs2307075,rs3903852,rs717551,rs6439439,rs4938351,rs11707869,rs78318877,rs72640913,rs1286462,rs11159763,rs9354880,rs10504812,rs72834647,rs2072696,rs58839383,rs6589589,rs9354885,rs2274089,rs115922945,rs72645459,rs900012,rs7527973,rs3811658,rs7766342,rs5110,rs171052,rs573549,rs34902592,rs7931770,rs9346352,rs6589564,rs73802948,rs2305062,rs6660371,rs115376465,rs10892079,rs1286467,rs7078849,rs12185102,rs57333944,rs61905116,rs57913618,rs7545274,rs5756504,rs2071300,rs6987641,rs7308126,rs9467656,rs7946257,rs2428366,rs13398336,rs77345729,rs660443,rs7747371,rs8384,rs3758078,rs72696717,rs1800702,rs6988475,rs56133835,rs117509229,rs3850093,rs8177203,rs2013063,rs9364050,rs1240513,rs2075290,rs869739,rs1995058,rs1165200,rs7120309,rs12210098,rs7167261,rs7163636,rs7385804,rs7766267,rs2876691,rs6456708,rs2304903,rs28927680,rs56315277,rs3087782,rs111802009,rs2858996,rs2502597,rs77486118,rs4938315,rs2297330,rs7123517,rs74662600,rs4516910,rs73585625,rs61133750,rs12285074,rs3799371,rs2622934,rs3825041,rs10484432,rs67538199,rs6482396,rs9354890,rs1891934,rs17318575,rs77442798,rs1995056,rs80240607,rs7302992,rs567209,rs58851383,rs1321248,rs11695642,rs7629752,rs72834621,rs11160184,rs75752477,rs9467550,rs73217233,rs2000615,rs6909708,rs9346335,rs9348698,rs5756506,rs10891354,rs8177260,rs3804103,rs4854762,rs12808283,rs17752593,rs2432083,rs474339,rs2120019,rs1175549,rs56749189,rs3808539,rs10892064,rs74293932,rs7450342,rs4938334,rs6769792,rs9351776,rs474981,rs6667526,rs7959567,rs1457500,rs12287066,rs74830,rs36103494,rs198846,rs965984,rs7115562,rs6000550,rs58255137,rs1303807,rs2150651,rs12199626,rs524467,rs9354891,rs4886652,rs8177256,rs7910985,rs4355280,rs10736487,rs2235321,rs1496530,rs10892059,rs12591119,rs9987281,rs74443481,rs3736120,rs6797713,rs10502221,rs8521,rs77336902,rs58827219,rs1792137,rs7742087,rs76591343,rs6937779,rs8177235,rs1286465,rs6908466,rs6938233,rs73781668,rs2072560,rs12420348,rs1351452,rs12201170,rs2032444,rs1728404,rs75348510,rs116724124,rs1800562,rs72830103,rs112066334,rs7511793,rs10091566,rs1175550,rs8040169,rs7749342,rs9364061,rs17270561,rs664971,rs484646,rs1783948,rs7276908,rs7894936,rs2304899,rs1799852,rs664922,rs6589590,rs1436310,rs7741758,rs521171,rs3214021,rs7122944,rs2366916,rs651821,rs56246159,rs3111605,rs1908075,rs2083730,rs1525892,rs10909804,rs61768932,rs4938350,rs55864963,rs114186328,rs1785825,rs1286460,rs4566,rs115548648,rs2304902,rs16824230,rs7173833,rs59804735,rs6589574,rs1783950,rs3752421,rs77795898,rs7930786,rs7120449,rs8006419,rs116805394,rs662799,rs236916,rs56030803,rs7950364,rs9843728,rs6660459,rs9467556,rs9346344,rs6670437,rs10935742,rs585849,rs55638576,rs17576663,rs116018617,rs12411975,rs1026441,rs3821508,rs35851175,rs78753609,rs12637730,rs7004871,rs10892058,rs9364046,rs12595,rs8138791,rs113120570,rs1573528,rs1790561,rs9364056,rs12126653,rs7929015,rs8177271,rs1542413,rs1617185,rs1496531,rs9816354,rs2071298,rs6667255,rs931505,rs8177258,rs4899159,rs73599370,rs2006089,rs955007,rs59414187,rs890481,rs12808785,rs689243,rs114345023,rs511676,rs9346342,rs74884317,rs34913788,rs2076086,rs61906079,rs2229768,rs2075548,rs28914818,rs7749509,rs4481157,rs198851,rs75327537,rs80141289,rs6495144,rs7755489,rs8177262,rs76054122,rs7209512,rs17168892,rs78744511,rs4938352,rs921972,rs1003688,rs12699744,rs2072860,rs2289893,rs2000616,rs60490784,rs8136338,rs9346353,rs4938348,rs12901243,rs9354882,rs6904680,rs2328891,rs8039755,rs1902654,rs10790172,rs9461229,rs7113829,rs6786236,rs41258374,rs10790169,rs56329220,rs579890,rs9294851,rs116533264,rs2555441,rs11124222,rs7162900,rs17120029,rs9351772,rs13184352,rs7940310,rs12661224,rs57847564,rs8177240,rs9360406,rs10892074,rs73588403,rs4936367,rs56026359,rs6455337,rs10206669,rs6993387,rs1543852,rs111633603,rs61333171,rs2715608,rs1286463,rs2032446,rs115065583,rs41483246,rs12699746,rs111640545,rs1446105,rs61905108,rs7121898,rs395935,rs7914255,rs9295673,rs12225187,rs3135506,rs6605613,rs74444640,rs12292921,rs1799945,rs236914,rs56107510,rs16824192,rs2735483,rs3111607,rs13034275,rs1749733,rs12808524,rs718847,rs1822744,rs16837509,rs2718796,rs55925606,rs115679597,rs4739702,rs1436309,rs17119963,rs12577646,rs473172,rs12110735,rs2178144,rs7841178,rs1150658,rs80176492,rs10095352,rs509728,rs6818391,rs10504813,rs6938478,rs12804122,rs17120003,rs28912069,rs12285095,rs4826508,rs4740048,rs1799989,rs79250148,rs13255540,rs1286468,rs7115242,rs6924330,rs1263499,rs41266791,rs1563609,rs3799120,rs12200962,rs10750103,rs6935994,rs8182287,rs9461230,rs7155454,rs9358893,rs9379819,rs8177184,rs10892061,rs34237279,rs17342717,rs6928951,rs76657379,rs8177186,rs12192635,rs1784042,rs115662976,rs11578581,rs1389245,rs760719,rs180326,rs11627485,rs1553016,rs1242229,rs1871757,rs6920725,rs7168680,rs17120007,rs11714000,rs4938354,rs13221521,rs1286493,rs8177303,rs115447064,rs12419341,rs3764446,rs12497513,rs9346327,rs74822836,rs115569030,rs198833,rs7120565,rs8177253,rs6905887,rs3846838,rs16882078,rs236911,rs76098152,rs7925256,rs77838845,rs12134919,rs1790557,rs7615183,rs1867148,rs112961043,rs35120633,rs1785824,rs2290710,rs488962,rs3752789,rs7827051,rs1790549,rs67544533,rs8177224,rs10047462,rs451413,rs76665444,rs10892060,rs2542063,rs9379820,rs72834627,rs2555442,rs8177215,rs16971600,rs10790162,rs7598519,rs1728407,rs6932113,rs2279701,rs9467658,rs75580845,rs2157050,rs496958,rs56224630,rs114452072,rs4710573,rs35577967,rs645258,rs10456326,rs2071301,rs6589565,rs1785822,rs1130000,rs10175391,rs562179,rs11578070,rs3758077,rs7626433,rs12582659,rs16963927,rs59738216,rs7925468,rs6589575,rs4707343,rs2413450,rs8043181,rs2291787,rs1563607,rs115102797,rs4516970,rs1845253,rs6589592,rs12286037,rs6918407,rs2275827,rs12420237,rs4466998,rs2794720,rs4938332,rs533556,rs115345739,rs9943680,rs9354876,rs17119878,rs79220007,rs1496529,rs11780285,rs10807006,rs2469862,rs34067265,rs472111,rs12911421,rs78650563,rs34535555,rs1933755,rs476399,rs3752790,rs79118964,rs11014137,rs7752664,rs11159766,rs1321247,rs313940,rs5750612,rs12530146,rs8080032,rs9467662,rs4849592,rs1286495,rs116254443,rs2125024,rs7128382,rs76752399,rs12910644,rs73585626,rs2735482,rs4428180,rs12435835,rs12274192,rs3811659,rs73585623,rs12050820,rs2083731,rs6773354,rs1060211,rs45559535,rs855791,rs57641217,rs8177261,rs1993481,rs3752787,rs429964,rs6495139,rs9348704,rs10099251,rs116623770,rs116304592,rs6589602,rs7762308,rs1078026,rs713489,rs78975171,rs56225305,rs16971624,rs60928822,rs528806,rs11912963,rs1790543,rs2293374,rs59165038,rs116654079,rs111535158,rs313939,rs11216161,rs12544332,rs59296134,rs7148590,rs117234510,rs1457492,rs55760351,rs68008067,rs9919599,rs12524904,rs56143464,rs4886648,rs7011926,rs2735183,rs41480947,rs5756505,rs8177220,rs1867146,rs73585648,rs116180830,rs10111971,rs13088006,rs56019052,rs1534165,rs4740051,rs73601308,rs1457499,rs9379815,rs2125023,rs10015472,rs12903201,rs1493302,rs6424052,rs9345776,rs1543680,rs116678121,rs114215410,rs4402187,rs2075672,rs1035237,rs396554,rs2471884,rs2032445,rs11159765,rs10789876,rs912449,rs12420674,rs11014135,rs8177247,rs2032443,rs2127905,rs12294259,rs928774,rs4820268,rs11913600,rs111562868,rs12324912,rs90192,rs11710936,rs1061482,rs114572973,rs2305837,rs17120016,rs11526192,rs7167285,rs526602,rs1553017,rs1358023,rs12204800,rs10892063,rs6664953,rs12185059,rs4604928,rs11014130,rs56852782,rs236915,rs877908,rs12416188,rs114645627,rs76553074,rs1525889,rs198812,rs117396876,rs1175552,rs11891859,rs61768933,rs34975809,rs4710575,rs2000614,rs1853591,rs1358024,rs12800436,rs2075292,rs6762719,rs3752420,rs236918,rs3799119,rs34582157,rs12201678,rs1995057,rs3799372,rs58596059,rs12899062,rs11989660,rs34965545,rs1542412,rs4854761,rs10891355,rs8033837,rs641620,rs9402257,rs7770139,rs77645953,rs16971585,rs61327158,rs9360399,rs6660467,rs2769265,rs79920061,rs77325348,rs4245168,rs114000765,rs3758076,rs11018530,rs2160669,rs1184341,rs9360405,rs20571,rs10807007,rs4075352,rs7638018,rs9342767,rs1303806,rs12211184,rs17168895,rs10732856,rs11216257,rs61906117,rs11628273,rs9185,rs2289582,rs4348273,rs61905088,rs10205816,rs6781238,rs4938347,rs1286469,rs8042409,rs7743876,rs2275833,rs73802631,rs4459901,rs7752351,rs114712909,rs7538067,rs3830057,rs2403105,rs12900072,rs79231880,rs12216125,rs942742,rs116313344,rs17412654,rs998338,rs111498696,rs12417632,rs9467663,rs72640928,rs8136339,rs10750096,rs113278237,rs74526462,rs12490148,rs2293373,rs4936366,rs7769953,rs2794719,rs7951434,rs11159767,rs726668,rs115196588,rs11627531,rs2266788,rs4938349,rs10492942,rs9346354,rs12699745,rs10892065,rs2858993,rs7107152,rs575280,rs61906114,rs114640839,rs57200947,rs60142346,rs1150659,rs13056,rs7960787,rs1993482,rs7112513,rs10097917,rs28590104,rs1939258,rs2881080,rs12419071,rs7895820,rs7127881,rs16841004,rs1242127,rs2305839,rs13194984,rs1902655,rs1014527,rs59517104,rs2715609,rs9295674,rs703,rs10790175,rs11756844,rs9358895,rs11985029,rs7215146,rs4729597,rs7898302,rs11823543,rs11854975,rs10891353,rs890482,rs75080831,rs59459704,rs2071297,rs1865760,rs1553015,rs2120020,rs7295739,rs8177197,rs1496532,rs12421505,rs10935743,rs9398953,rs61740410,rs4532136,rs3799117,rs16971620,rs11576900,rs12807810,rs2698530,rs17519736,rs115245853,rs7732059,rs60972755,rs2155583,rs11652294,rs116753125,rs2692667,rs7121347,rs73415539,rs6709447,rs707889,rs2269396,rs7175720,rs4886651,rs114996949,rs61906078,rs2071299,rs12898259,rs1573529,rs500389,rs8177272,rs1867149,rs16868145,rs9346343,rs12909515,rs1014303,rs77398860,rs2513095,rs652455,rs198805,rs588534,rs4938353,rs1390711,rs7181942,rs72484025</t>
  </si>
  <si>
    <t>CATG00000111388.1,CATG00000087828.1,ENSG00000224298.2,ENSG00000112096.12,ENSG00000104267.5,CATG00000116129.1,ENSG00000176349.7,ENSG00000258935.1,ENSG00000267347.1,ENSG00000234268.1,ENSG00000120549.11,CATG00000083264.1,CATG00000007118.1,CATG00000103039.1,ENSG00000267578.1,ENSG00000231865.1,ENSG00000219085.1,CATG00000058559.1,ENSG00000260152.2,ENSG00000236437.1,CATG00000033495.1,ENSG00000198366.5,ENSG00000128309.12,ENSG00000201078.1,ENSG00000146453.8,ENSG00000079689.9,CATG00000084316.1,ENSG00000072832.10,ENSG00000152527.9,ENSG00000112159.7,ENSG00000180881.15,ENSG00000106327.8,CATG00000087865.1,ENSG00000237937.1,CATG00000048747.1,CATG00000056794.1,ENSG00000234816.2,ENSG00000196176.7,CATG00000083320.1,ENSG00000100379.13,ENSG00000258994.1,CATG00000031197.1,ENSG00000228636.1,ENSG00000170819.4,ENSG00000080224.13,CATG00000066151.1,ENSG00000258077.2,CATG00000083261.1,ENSG00000079691.15,CATG00000028205.1,CATG00000065324.1,ENSG00000177103.9,ENSG00000160584.11,CATG00000044301.1,ENSG00000180573.8,ENSG00000172653.7,ENSG00000124557.8,ENSG00000112812.11,CATG00000073469.1,ENSG00000266999.1,CATG00000025559.1,CATG00000025563.1,ENSG00000224077.1,ENSG00000141127.10,ENSG00000137656.7,ENSG00000154768.4,ENSG00000109917.6,ENSG00000185015.3,ENSG00000254968.2,CATG00000075712.1,ENSG00000257365.3,ENSG00000249993.1,CATG00000087870.1,ENSG00000110245.7,ENSG00000272462.2,CATG00000075713.1,ENSG00000154917.6,CATG00000084251.1,CATG00000009577.1,CATG00000025560.1,ENSG00000168216.6,ENSG00000197061.3,ENSG00000180596.7,ENSG00000120437.7,ENSG00000149256.10,CATG00000099667.1,ENSG00000143416.16,ENSG00000236267.1,ENSG00000187475.4,CATG00000089972.1,ENSG00000112343.8,ENSG00000161570.4,ENSG00000187045.12,ENSG00000165914.10,ENSG00000010704.14,ENSG00000112964.9,CATG00000057207.1,ENSG00000198794.7,ENSG00000110244.5,ENSG00000196226.2,ENSG00000163781.8,ENSG00000138075.7,ENSG00000047457.9,ENSG00000091513.10,ENSG00000106511.5,ENSG00000110243.7,ENSG00000187456.9,ENSG00000235910.1,ENSG00000125954.8,CATG00000093267.1,CATG00000019279.1,ENSG00000124610.3,ENSG00000133742.9,ENSG00000144868.9,ENSG00000162592.4,ENSG00000149591.12,ENSG00000169598.11,ENSG00000124529.3,ENSG00000237805.1,ENSG00000116198.8,CATG00000003952.1,ENSG00000164879.6,ENSG00000226645.1,ENSG00000091527.11,ENSG00000218754.4,CATG00000047298.1,CATG00000007117.1,ENSG00000124564.13,ENSG00000251988.1,ENSG00000138621.7,ENSG00000124693.2,CATG00000025564.1,ENSG00000253549.1,ENSG00000187837.2,CATG00000003943.1,ENSG00000241549.4,ENSG00000137259.2,ENSG00000144867.7,ENSG00000254678.1,ENSG00000072840.8,ENSG00000176769.9,CATG00000056798.1,ENSG00000112110.5,ENSG00000172660.7,ENSG00000130764.5,CATG00000003954.1,CATG00000056792.1,ENSG00000129270.11,ENSG00000168092.9,ENSG00000266972.1,CATG00000049753.1,CATG00000088816.1,CATG00000087827.1,ENSG00000146457.10,ENSG00000235169.3,ENSG00000160613.8,ENSG00000149577.11,ENSG00000242337.1,CATG00000035245.1,ENSG00000124568.6,ENSG00000225889.3,ENSG00000120438.7,ENSG00000077498.8,CATG00000066148.1,ENSG00000170054.10,ENSG00000112337.6,ENSG00000196532.4,ENSG00000119862.8,ENSG00000181234.8</t>
  </si>
  <si>
    <t>19820699,pha002876,23720494,21149283,19880490,21483845,21785125,22075249,19084217,21208937</t>
  </si>
  <si>
    <t>Iron levels,Blood trace element (Zn levels),Serum ceruloplasmin levels,Hepcidin levels,Iron status biomarkers,Blood trace element (Cu levels)</t>
  </si>
  <si>
    <t>DOID:2370</t>
  </si>
  <si>
    <t>diabetic nephropathy</t>
  </si>
  <si>
    <t>rs11900482,rs41402554,rs1366765,rs3807163,rs773515,rs905882,rs614226,rs7765224,rs2273249,rs77955762,rs12200848,rs13053930,rs6027502,rs11167189,rs6100863,rs12307148,rs773513,rs9389033,rs7285619,rs9606843,rs591992,rs6100864,rs56156148,rs5749248,rs5749222,rs9321367,rs1167727,rs1505366,rs5753543,rs9606839,rs12204693,rs4870808,rs2235222,rs7425117,rs5997913,rs7577906,rs4820951,rs17431717,rs695438,rs5997939,rs114996676,rs5753659,rs5749229,rs1614223,rs5006218,rs6984873,rs6015725,rs773506,rs11700264,rs5753615,rs6910639,rs7738071,rs117811477,rs7956998,rs9609264,rs5749279,rs714909,rs10131495,rs12211425,rs12236714,rs9606831,rs59126628,rs5753612,rs9493444,rs11698042,rs17115591,rs80134811,rs10483551,rs8135344,rs7841234,rs7174,rs73550455,rs74298526,rs6934161,rs5753631,rs2143387,rs5997902,rs117008007,rs1034589,rs117425980,rs8138525,rs5749265,rs9493446,rs905880,rs13032454,rs741301,rs787824,rs7963543,rs7769051,rs58832890,rs12204027,rs2413046,rs6569852,rs1167725,rs73554431,rs12195249,rs2413049,rs117949011,rs3887875,rs13045180,rs5753623,rs9399041,rs8141150,rs28706652,rs12199381,rs616157,rs3778709,rs5997893,rs12203977,rs6518737,rs79294185,rs1794748,rs1861361,rs6027506,rs12712064,rs117872129,rs4603880,rs3813347,rs563920,rs1167726,rs7601309,rs4851252,rs12211701,rs12204740,rs11123809,rs6995698,rs4146051,rs7036028,rs7758531,rs541126,rs9609297,rs9609254,rs11123800,rs2413043,rs11770746,rs10484628,rs9402455,rs2413047,rs117491355,rs2106294,rs2073857,rs77995783,rs9493443,rs62425132,rs10281169,rs10483552,rs11699918,rs4720227,rs7574181,rs10956091,rs117603565,rs10281918,rs5753609,rs7762248,rs773509,rs6569847,rs787832,rs59718818,rs12197430,rs12204863,rs9493445,rs4141404,rs6027504,rs56170227,rs7761365,rs116971392,rs1558688,rs12202407,rs11681966,rs4820962,rs2040533,rs5997912,rs715510,rs9493454,rs11692867,rs5997933,rs580016,rs10483550,rs2413035,rs9375919,rs2294761,rs11913992,rs9606830,rs1952394,rs542189,rs1128998,rs11123810,rs5998058,rs5753698,rs5749268,rs9321375,rs787827,rs738657,rs3778708,rs12190684,rs6930703,rs2899164,rs4871297,rs2273251,rs7137953,rs34545960,rs56067343,rs11681227,rs2078803,rs3778173,rs2228619,rs5753632,rs7293171,rs35182547,rs12327932,rs10457591,rs5753621,rs7972244,rs35528122,rs9609296,rs17115573,rs117791606,rs737684,rs59176522,rs117228762,rs118042664,rs11698685,rs4820043,rs117556313,rs5749270,rs1858821,rs9493438,rs773514,rs12310837,rs5753628,rs5753601,rs13054220,rs73300326,rs737887,rs13003982,rs33966532,rs10484629,rs12194625,rs12857,rs5749227</t>
  </si>
  <si>
    <t>ENSG00000213888.2,ENSG00000112303.9,ENSG00000088986.6,ENSG00000185721.7,ENSG00000200534.1,CATG00000103889.1,ENSG00000228340.1,ENSG00000022840.11,ENSG00000184708.13,ENSG00000257218.1,CATG00000106133.1,ENSG00000167272.6,ENSG00000248008.2,ENSG00000198089.10,ENSG00000258487.1,ENSG00000148090.7,CATG00000020880.1,ENSG00000237422.1,ENSG00000241878.5,ENSG00000240591.1,ENSG00000165588.12,ENSG00000264141.1,ENSG00000242137.1,ENSG00000146409.6,ENSG00000182541.13,ENSG00000100105.13,ENSG00000253819.1,CATG00000057470.1,ENSG00000111780.8,ENSG00000112306.7,ENSG00000155849.11,ENSG00000111786.4,ENSG00000206754.1,ENSG00000228839.1,ENSG00000221500.1,ENSG00000100100.8,ENSG00000110871.10,ENSG00000215529.8,ENSG00000258998.1,CATG00000043914.1,ENSG00000228216.1,ENSG00000138942.11,ENSG00000178568.9,ENSG00000144218.14</t>
  </si>
  <si>
    <t>17653210,21150874,23028342</t>
  </si>
  <si>
    <t>Type 1 diabetes nephropathy,Type 2 diabetes nephropathy</t>
  </si>
  <si>
    <t>DOID:2377</t>
  </si>
  <si>
    <t>multiple sclerosis</t>
  </si>
  <si>
    <t>A demyelinating disease that involves damage to the fatty myelin sheaths around the axons of the brain and spinal cord resulting in demyelination and scarring.</t>
  </si>
  <si>
    <t>rs6062298,rs72852265,rs12746893,rs4970702,rs41156,rs1536263,rs9893901,rs2141595,rs2230926,rs11230564,rs116158187,rs2866406,rs4934540,rs78373303,rs4648563,rs62264485,rs114386787,rs9375439,rs2175290,rs921721,rs115823600,rs281394,rs2184882,rs1260294,rs1716175,rs1555790,rs2069506,rs12444767,rs13037326,rs9269817,rs249643,rs9915135,rs10184978,rs117203131,rs4940743,rs646159,rs9388486,rs61740607,rs28419182,rs62247183,rs6067293,rs73395587,rs1388597,rs114407282,rs595027,rs12768019,rs12722527,rs4968318,rs9271049,rs10920098,rs10846507,rs4463482,rs1418600,rs11715915,rs4934536,rs744612,rs10772083,rs62408237,rs73065517,rs6470607,rs9989684,rs791590,rs609438,rs3850814,rs12053646,rs744051,rs73036765,rs212840,rs115400288,rs7086715,rs116731546,rs9272499,rs2503879,rs140149,rs17749211,rs12655465,rs10815382,rs9269898,rs6023006,rs6724322,rs9272981,rs11171812,rs61784800,rs9313754,rs10220369,rs1170428,rs41312668,rs1128536,rs12491516,rs113912465,rs3819410,rs3823930,rs12977255,rs434816,rs78803467,rs3129877,rs743478,rs11663253,rs1320961,rs9657904,rs6074948,rs17533699,rs644827,rs11575232,rs175721,rs114549239,rs1002658,rs643177,rs2066818,rs2858866,rs17007459,rs4912807,rs61740482,rs7745797,rs28844317,rs6427404,rs45605540,rs4402923,rs13095940,rs2317826,rs1788229,rs116837008,rs907092,rs10492971,rs9273430,rs9272416,rs28370830,rs7706612,rs13316695,rs3088303,rs114475231,rs28577594,rs6089953,rs115719435,rs77212406,rs1036207,rs3811697,rs253759,rs6738237,rs6509314,rs10183178,rs9594576,rs9784208,rs114160723,rs10905716,rs9271536,rs151303,rs9272441,rs6062509,rs140124,rs12761675,rs9273324,rs2838521,rs3130501,rs9270940,rs1091350,rs71560647,rs72657048,rs3811435,rs10782937,rs10409509,rs9272723,rs10789468,rs7188071,rs12528689,rs74752114,rs17401966,rs79316244,rs2218497,rs8019,rs4233371,rs2280390,rs77447765,rs10772102,rs2895989,rs4065275,rs894095,rs9270923,rs2275085,rs17835641,rs3014243,rs2099892,rs60687045,rs112037939,rs1995218,rs3024495,rs2039483,rs1617434,rs853961,rs805428,rs941306,rs6456149,rs10874725,rs2014704,rs7977940,rs7193733,rs2736353,rs112722721,rs2241878,rs116391314,rs6948584,rs9269876,rs7256759,rs12539741,rs9271402,rs115807153,rs9910826,rs9283487,rs4851018,rs9272311,rs6737668,rs7255066,rs7525903,rs10426401,rs9273800,rs56919252,rs12149882,rs55762115,rs2185252,rs3828811,rs4756033,rs12734068,rs1131095,rs6517432,rs55991577,rs17123925,rs76106903,rs4759420,rs114394496,rs884956,rs10105779,rs6470578,rs2614264,rs11130629,rs2291668,rs17204294,rs9855093,rs10799593,rs4783562,rs2250788,rs3130952,rs4470539,rs9457259,rs168649,rs12757288,rs11712165,rs9270917,rs17740615,rs730691,rs79768473,rs3950296,rs11052713,rs10193407,rs9273241,rs75588039,rs9273164,rs6012753,rs9989749,rs115512625,rs9271013,rs11587495,rs73727913,rs28410083,rs58159560,rs116414249,rs72830456,rs28157,rs4505848,rs1538956,rs3792111,rs805429,rs140145,rs1556917,rs9673438,rs11741861,rs10783848,rs9407325,rs9402696,rs12330139,rs10866705,rs210949,rs11574915,rs116307571,rs4871611,rs45610037,rs9827710,rs13153019,rs12972247,rs741174,rs57306812,rs61294900,rs802739,rs2290669,rs115048621,rs299173,rs6705577,rs28455809,rs802726,rs9271524,rs34423195,rs34111611,rs773652,rs4851586,rs6698141,rs2842479,rs9270947,rs1005042,rs194749,rs2288789,rs745368,rs17809756,rs3751171,rs17466626,rs12692254,rs2251795,rs79939898,rs55752638,rs2247315,rs5026473,rs1349061,rs7253917,rs73069507,rs79554105,rs9270008,rs6770868,rs6733174,rs6948657,rs10201184,rs12212729,rs2336237,rs2427532,rs4149398,rs13085791,rs9841333,rs112997206,rs4851610,rs11802714,rs12765038,rs296539,rs12734551,rs7277261,rs4976681,rs3736164,rs886038,rs867436,rs3771170,rs3801808,rs402223,rs11666377,rs2642002,rs73036715,rs78451334,rs12137880,rs13136827,rs9271168,rs116775665,rs2188962,rs12540388,rs10493937,rs113290790,rs72844134,rs13008525,rs73857222,rs72830443,rs1871417,rs2241117,rs1982995,rs9274552,rs137843,rs10142466,rs112208663,rs2706336,rs13306657,rs9459854,rs9270051,rs9270978,rs1049887,rs3792106,rs75968739,rs8046145,rs72844167,rs7605863,rs115922020,rs6503796,rs9929088,rs881988,rs212853,rs4685436,rs3745341,rs12725210,rs6857821,rs116032182,rs12046118,rs12330397,rs2289688,rs2140067,rs115970988,rs115001122,rs9295118,rs9271205,rs3816281,rs11117050,rs112099108,rs210950,rs4530904,rs10772073,rs4352593,rs114191643,rs9814873,rs3132524,rs12082659,rs113033015,rs28642812,rs10249931,rs9271080,rs6742381,rs12532199,rs62149417,rs111366958,rs892999,rs115857596,rs11085732,rs67574266,rs5763670,rs6503695,rs17038,rs12424826,rs78116208,rs9270941,rs79304200,rs115986829,rs115125045,rs115827043,rs7749278,rs9368716,rs116118889,rs1126737,rs9270111,rs112262084,rs7869487,rs2823285,rs12175033,rs140114,rs115972767,rs10042027,rs2682434,rs1790099,rs2315020,rs75840293,rs67919208,rs229533,rs1343152,rs3809868,rs1790109,rs7760495,rs8070759,rs9273407,rs7603250,rs3897102,rs9271641,rs229536,rs413967,rs9273053,rs7214799,rs4013,rs10908808,rs2136750,rs12261654,rs2326387,rs9271053,rs1467653,rs627898,rs76909152,rs239918,rs9271069,rs3018098,rs11564240,rs12525505,rs73262807,rs3849365,rs114133901,rs116680687,rs35759975,rs2248137,rs137864,rs11926038,rs1042597,rs1433046,rs805354,rs10874726,rs114055836,rs9923455,rs67898294,rs9831661,rs2270297,rs11785557,rs9271176,rs7539951,rs10191548,rs12242110,rs13186,rs9906785,rs805315,rs55688935,rs115447617,rs7664452,rs4149584,rs57271503,rs114350506,rs10246641,rs75937181,rs9271149,rs9273509,rs140150,rs11699830,rs56374720,rs417162,rs2985857,rs4967946,rs11567705,rs6580225,rs6680578,rs2293370,rs140096,rs421946,rs17118439,rs7528484,rs112134191,rs10910106,rs1728769,rs115002281,rs2147337,rs9272468,rs12046550,rs13426947,rs4579121,rs9274536,rs3816234,rs3801848,rs9270881,rs76466034,rs7975094,rs11167520,rs9272625,rs73940754,rs34592588,rs57884925,rs9271407,rs9821311,rs60797274,rs9884090,rs9270226,rs7631853,rs7255420,rs9269622,rs6122159,rs9271775,rs10197284,rs1968752,rs1170438,rs1003603,rs9389286,rs1060404,rs115178356,rs12304510,rs181826,rs181209,rs13337017,rs7118,rs11032376,rs116587290,rs11688096,rs9269915,rs4648659,rs13344267,rs4561508,rs7187776,rs2712234,rs6897932,rs9271148,rs9270964,rs735404,rs17445836,rs17207042,rs12671804,rs7184373,rs12639271,rs1716164,rs1297262,rs10509540,rs7522462,rs229489,rs9270977,rs10801908,rs28592032,rs9388489,rs116072847,rs113208333,rs2305479,rs11057254,rs59287215,rs3748817,rs10844597,rs3197999,rs73073085,rs2272128,rs60766032,rs7184597,rs114595403,rs62258095,rs296548,rs2476601,rs9271417,rs568124,rs75143074,rs12935048,rs115643301,rs2432265,rs116785956,rs13256690,rs10214237,rs114241655,rs737911,rs112055084,rs117357330,rs249642,rs55708548,rs34695601,rs116678448,rs7205960,rs115093292,rs35802,rs2056991,rs8052148,rs3181218,rs7355584,rs9273474,rs12653866,rs10975307,rs9271639,rs1170434,rs378672,rs78515370,rs116326044,rs2253760,rs203709,rs9457252,rs2072633,rs35175818,rs62405633,rs11164825,rs9270879,rs653423,rs10877020,rs2139492,rs1050391,rs7238879,rs9272328,rs9272629,rs2253823,rs1891363,rs114059129,rs741199,rs9268832,rs9270974,rs4851613,rs1912482,rs12298826,rs12768538,rs240066,rs1077358,rs10912491,rs2027330,rs6896243,rs114244075,rs28550029,rs10405465,rs9271007,rs11164608,rs7634844,rs7923217,rs73312836,rs7359981,rs4934710,rs151719,rs72830447,rs11154798,rs28472704,rs61593413,rs6497644,rs3131621,rs4788085,rs57968175,rs2177122,rs9271422,rs28617418,rs8046545,rs80300819,rs4727075,rs11742270,rs59534462,rs116430267,rs4759371,rs11859512,rs3760650,rs1790947,rs4278312,rs7788165,rs62036657,rs7014565,rs9407354,rs4233945,rs1448098,rs114193205,rs41170,rs12059217,rs36192217,rs7567325,rs2230659,rs7276630,rs10168266,rs4660879,rs11465583,rs9271629,rs4934711,rs55734382,rs4239163,rs116150779,rs6043548,rs4768248,rs12413668,rs67087834,rs10420683,rs6873335,rs112762698,rs2329884,rs1790964,rs6498089,rs13026779,rs75851973,rs11209032,rs10844537,rs55792453,rs4810999,rs116611693,rs28459012,rs13408029,rs6990534,rs8086433,rs116324156,rs1736147,rs10946204,rs115961588,rs7189109,rs10431552,rs7777316,rs12039319,rs35008063,rs11078925,rs7785918,rs76705942,rs9459855,rs7730390,rs2643325,rs244950,rs3942629,rs1250549,rs9270489,rs75313362,rs9309416,rs7256009,rs7185491,rs2070552,rs762422,rs6737119,rs1790090,rs9271100,rs36044995,rs11078926,rs7203531,rs131301,rs59347948,rs2935183,rs7459185,rs9270158,rs9459849,rs13385151,rs13391356,rs113034033,rs114893029,rs115150143,rs2008157,rs3806712,rs3136667,rs1034921,rs73923215,rs9270035,rs617058,rs28733208,rs9295384,rs1790133,rs11722421,rs2746430,rs2148482,rs2019960,rs34762726,rs2039415,rs4722633,rs7974396,rs114444883,rs9480867,rs2561477,rs9274562,rs9469220,rs10198539,rs80205770,rs296552,rs2280391,rs28576953,rs2266965,rs4142967,rs9564,rs9269766,rs9271155,rs116167242,rs9876206,rs1297269,rs131289,rs4823074,rs116072190,rs6885455,rs9271062,rs7626442,rs3801829,rs58717741,rs5026472,rs6907898,rs4959093,rs56353819,rs7533238,rs114912461,rs9271116,rs386352,rs9273443,rs72724586,rs7517698,rs34832871,rs4317448,rs62120372,rs55739485,rs5734,rs7278940,rs2880791,rs10752747,rs10883367,rs72793809,rs5000563,rs10797435,rs2007458,rs10951149,rs4675377,rs114464013,rs116535779,rs2076740,rs2297433,rs116541701,rs9566791,rs80305283,rs6708949,rs10077929,rs6904946,rs910049,rs1876518,rs227369,rs2456973,rs11641016,rs386965,rs914064,rs114988943,rs78396656,rs116670730,rs59417184,rs7705547,rs4451703,rs9271153,rs11870965,rs2299440,rs1810820,rs9273493,rs1728789,rs116008969,rs2421047,rs12762493,rs77394587,rs116211474,rs12492472,rs1950189,rs970970,rs1031458,rs79128373,rs9325635,rs1003116,rs3130649,rs1054770,rs4259463,rs13223756,rs4934736,rs13280365,rs2238123,rs3024886,rs2847259,rs9270915,rs912963,rs35451117,rs9859556,rs113229010,rs10924103,rs17034775,rs11671770,rs11230565,rs2184968,rs9981707,rs114847139,rs72849276,rs6698817,rs12934362,rs56380902,rs75543503,rs9834901,rs7296418,rs396004,rs7699742,rs1071630,rs2298570,rs9855065,rs17754780,rs2076530,rs3134943,rs9271105,rs2069778,rs78403160,rs9270870,rs9270999,rs73067472,rs4759416,rs17631065,rs26528,rs114003834,rs61132455,rs3741211,rs1016140,rs114053056,rs805406,rs6714379,rs7569113,rs9270922,rs2866414,rs72845727,rs17333759,rs10802190,rs74371950,rs1041479,rs2564119,rs56208157,rs1047989,rs112532723,rs3800507,rs12929568,rs34947566,rs60553075,rs10747783,rs2991975,rs55924544,rs9270225,rs2064430,rs6497643,rs1012645,rs425537,rs9271525,rs2866413,rs12539476,rs7188272,rs9784206,rs703842,rs73067476,rs9270927,rs917595,rs77962569,rs6750971,rs307896,rs3770648,rs11052710,rs78995218,rs6445975,rs7591431,rs11121557,rs9271060,rs761357,rs17591781,rs1297261,rs9822885,rs2297913,rs6674843,rs10883365,rs111259072,rs10786557,rs74817271,rs9269905,rs2802372,rs2682429,rs113497569,rs12659737,rs437179,rs79101914,rs869402,rs7236784,rs16995422,rs741173,rs4808766,rs6872993,rs5029928,rs1170426,rs404339,rs11577426,rs6481935,rs79464516,rs6633,rs10400877,rs114459930,rs6925032,rs112638707,rs116780023,rs11715698,rs1123157,rs16851563,rs77849763,rs114386644,rs116501129,rs6546390,rs7941518,rs3806156,rs12746722,rs59912232,rs11615953,rs9272546,rs57990062,rs2181058,rs115610895,rs4625,rs3766357,rs11709525,rs3892354,rs9270326,rs648095,rs10814918,rs116350000,rs4671658,rs10760119,rs9929420,rs6898107,rs11808092,rs12939457,rs11130213,rs1129740,rs7499785,rs11928493,rs60962024,rs8075411,rs4648889,rs41157,rs59761017,rs140094,rs113022490,rs9694294,rs113054784,rs13234201,rs9271005,rs17035355,rs111373218,rs9273046,rs4934709,rs6006274,rs58985539,rs7579928,rs2121752,rs28740963,rs3823936,rs1406827,rs11583328,rs3014239,rs55799805,rs11870935,rs10492791,rs12567232,rs62408236,rs9631059,rs76041705,rs10802192,rs1024162,rs7725769,rs229540,rs6461964,rs1729657,rs12067926,rs12191318,rs11951091,rs4755341,rs9272553,rs4299301,rs13147049,rs10489265,rs7235567,rs4074995,rs11897282,rs1295686,rs744611,rs9271421,rs1182967,rs10410915,rs60652743,rs61056617,rs4809323,rs4934700,rs12447310,rs1177212,rs112655502,rs75265219,rs1728792,rs10209878,rs114938528,rs7796798,rs3741499,rs3801846,rs703830,rs11746443,rs1250556,rs117779516,rs1170427,rs114988582,rs62258104,rs112706505,rs58452254,rs1401884,rs6944926,rs7557418,rs12971743,rs72687029,rs644013,rs10187305,rs10492972,rs12522083,rs7665659,rs1727311,rs3859172,rs1002076,rs7615468,rs78300565,rs7716903,rs12322888,rs10083067,rs72789687,rs116277398,rs3135392,rs11646653,rs2297200,rs28620406,rs111509939,rs3801803,rs2582341,rs212852,rs13195812,rs11952102,rs9270979,rs9270914,rs4409764,rs7977720,rs4420888,rs2329712,rs1281937,rs9272350,rs10744147,rs56253737,rs11264804,rs11172343,rs8114049,rs117237084,rs10027437,rs12150231,rs12532339,rs4722641,rs41300092,rs9271165,rs34195497,rs4287819,rs175720,rs77719105,rs1383046,rs949142,rs114249272,rs10903118,rs7210738,rs9656588,rs67646822,rs66912914,rs114252468,rs4967966,rs10747446,rs5763671,rs115395274,rs13140970,rs11010061,rs6503696,rs2247325,rs62149416,rs911523,rs1024798,rs10743819,rs1047158,rs9271081,rs9272491,rs2050376,rs2072435,rs62259820,rs6499188,rs7404408,rs2165918,rs115163973,rs7794210,rs1568427,rs2007446,rs9827021,rs116450421,rs6879874,rs10074925,rs113417311,rs3826110,rs7214410,rs11865339,rs941305,rs17529061,rs1519528,rs1109671,rs117502843,rs244948,rs11117051,rs12631656,rs28371062,rs116143544,rs131272,rs2275424,rs7305511,rs2306581,rs67638449,rs11010067,rs10772062,rs35234849,rs2851443,rs2387397,rs686996,rs11057204,rs2391360,rs11167518,rs1716170,rs6110775,rs1428553,rs9270054,rs4779112,rs12534921,rs11656855,rs112074246,rs61579059,rs17796835,rs17449270,rs9273056,rs227281,rs12730932,rs2122795,rs1894473,rs9366078,rs114916195,rs3936945,rs10198357,rs1736020,rs35261698,rs9074,rs1599932,rs7523328,rs7693745,rs1177228,rs1021469,rs7141758,rs13249280,rs802738,rs116469582,rs7524351,rs7715981,rs3792112,rs9388487,rs7624836,rs11668950,rs10052606,rs716650,rs11032405,rs9306465,rs2039778,rs194748,rs8010876,rs4794016,rs990257,rs6752107,rs10924109,rs11712863,rs1048573,rs4792799,rs2909261,rs12497953,rs7747995,rs6667564,rs9271010,rs10985070,rs11813404,rs6417247,rs12489103,rs10874724,rs9950174,rs9273356,rs4794820,rs2136751,rs4516988,rs61988977,rs9272581,rs77989629,rs35976602,rs9411162,rs7755465,rs630379,rs6885410,rs11539605,rs1615504,rs3093025,rs8063014,rs115836051,rs7522061,rs12535158,rs79750959,rs9271096,rs9272349,rs4971155,rs11130633,rs6674949,rs7037195,rs116393518,rs11575231,rs12445824,rs116817785,rs9269778,rs34135604,rs9273559,rs4795400,rs7546368,rs2524089,rs1878658,rs10909839,rs4238604,rs73731427,rs10245162,rs59602790,rs7588217,rs6877611,rs8107156,rs17110523,rs12534899,rs10753064,rs116264340,rs9272424,rs3755274,rs402224,rs111264507,rs871130,rs9894594,rs56309603,rs3810610,rs2643324,rs3787091,rs3801807,rs10272303,rs28655102,rs7441808,rs115764302,rs9271631,rs112682888,rs17444903,rs112519097,rs1537028,rs17324488,rs4792798,rs12368653,rs4239702,rs1573825,rs12528323,rs115474418,rs17123987,rs4760332,rs117717187,rs9273376,rs1170433,rs115598371,rs4810998,rs34225619,rs11164605,rs6821119,rs6712080,rs7753873,rs9272613,rs9292777,rs3130975,rs9876343,rs2681408,rs2934859,rs3801857,rs2303759,rs9274537,rs4968046,rs2272129,rs13208636,rs77512282,rs733724,rs7530780,rs10789470,rs3761757,rs405500,rs2764845,rs131282,rs73404466,rs1801143,rs12737239,rs35777088,rs11681201,rs3748818,rs35112949,rs9272609,rs8081037,rs7535068,rs9270948,rs79980806,rs12712156,rs4259462,rs7858209,rs1064701,rs4317019,rs1615609,rs115161103,rs808919,rs116188106,rs6739236,rs4959108,rs9273426,rs9270904,rs12490706,rs1250559,rs61583444,rs12448902,rs12407188,rs9271636,rs6543116,rs7555518,rs1014286,rs131279,rs115244879,rs114751341,rs35707106,rs60312440,rs4239162,rs12536145,rs1177288,rs502055,rs1735667,rs73404465,rs12130220,rs3920213,rs3804031,rs13003464,rs3760371,rs3801850,rs9271108,rs76636426,rs34839,rs615926,rs2230658,rs77456662,rs716501,rs116542020,rs8110761,rs9262615,rs12402964,rs34200664,rs9271006,rs6427552,rs111344617,rs805355,rs6470606,rs2736345,rs2858864,rs74892229,rs11164803,rs10187388,rs228632,rs11669570,rs116244779,rs11884641,rs6952809,rs7519046,rs41523949,rs1862509,rs62036658,rs11209033,rs4934735,rs116253737,rs11164810,rs7802715,rs40831,rs10946203,rs72724555,rs10910107,rs2978641,rs1631910,rs12532935,rs1556916,rs3203684,rs281395,rs1879755,rs2401395,rs3024491,rs30493,rs4684308,rs73395560,rs74138810,rs115623263,rs56399423,rs115602633,rs10209615,rs2337934,rs41423244,rs9273288,rs773665,rs140095,rs61915472,rs10244986,rs115084676,rs28532547,rs7198606,rs3129934,rs937564,rs3861457,rs9269914,rs4788099,rs2150702,rs59669162,rs11746555,rs3733874,rs4145319,rs4976647,rs4518147,rs6431654,rs7246419,rs116055884,rs116600162,rs4895807,rs2017445,rs2126984,rs1551398,rs4899257,rs1170437,rs56358680,rs2289472,rs9989899,rs9270099,rs4149576,rs873636,rs7282490,rs7249435,rs17387157,rs3851808,rs116738927,rs11922013,rs1352426,rs2118305,rs9271211,rs59976846,rs33921462,rs2022449,rs115790178,rs4586937,rs2072052,rs9859048,rs10773004,rs57137641,rs2762920,rs9271774,rs10772074,rs13315591,rs2363120,rs12695388,rs5753037,rs17444103,rs805378,rs3849366,rs11861174,rs7563433,rs115217631,rs11264798,rs11052497,rs1716165,rs9274390,rs80220485,rs210796,rs1123158,rs55724153,rs6782218,rs9270963,rs3745672,rs231976,rs72844118,rs9533646,rs62137565,rs6427868,rs6125829,rs1610603,rs556560,rs7090073,rs75440774,rs11249215,rs3810196,rs116632623,rs2236678,rs719127,rs2285667,rs10516487,rs9271082,rs7197188,rs116127636,rs115532189,rs9272618,rs151179,rs7785815,rs3764147,rs4265380,rs884548,rs7520651,rs117683816,rs932036,rs2051629,rs75598973,rs616187,rs802728,rs241403,rs11597367,rs719149,rs11694711,rs115802501,rs115168643,rs7851435,rs2073723,rs1968751,rs4456788,rs9274336,rs131260,rs9273441,rs117887879,rs3818724,rs7523334,rs2236262,rs8077106,rs9270928,rs5735,rs10846491,rs9272339,rs3188491,rs113232784,rs4795399,rs10800746,rs79442859,rs58340590,rs3092169,rs115425879,rs116787876,rs13283126,rs9274669,rs281386,rs10276471,rs10912573,rs4241211,rs12971584,rs117267050,rs240704,rs2072438,rs73090828,rs187787,rs180328,rs9270921,rs9269823,rs115723648,rs79593183,rs1627724,rs114120534,rs9933177,rs28611501,rs115851225,rs4577450,rs112578072,rs537672,rs9332414,rs41176,rs9272628,rs4855881,rs72830457,rs73147614,rs17499811,rs4759415,rs12142704,rs11587309,rs434830,rs9457249,rs2695788,rs12069891,rs116703217,rs2325089,rs72844190,rs131267,rs10492973,rs10266759,rs7237818,rs10210193,rs4787458,rs12616709,rs10511390,rs10905718,rs2596464,rs1790963,rs10752194,rs114554345,rs116970499,rs3076,rs79658013,rs1645981,rs951452,rs116816397,rs9270043,rs56254945,rs8107548,rs4706360,rs1877385,rs116516410,rs802719,rs7024686,rs12122721,rs6543159,rs41476751,rs73404456,rs726848,rs2991986,rs9273467,rs10057988,rs115805889,rs2804280,rs3793885,rs111483859,rs12246600,rs240058,rs12712145,rs7572216,rs59295315,rs9270986,rs2838517,rs62120363,rs78061564,rs78135308,rs9273444,rs45454992,rs35162796,rs9324866,rs244951,rs3764021,rs9273028,rs7789225,rs3821236,rs888270,rs117305040,rs13333054,rs73284141,rs4626447,rs9272623,rs10797440,rs7194,rs2293607,rs11651643,rs9393644,rs10760125,rs113451008,rs58839614,rs2192437,rs2078544,rs6461974,rs9989835,rs2076533,rs2561478,rs1736916,rs5026471,rs11486042,rs9271122,rs10256799,rs3848588,rs12049190,rs9272357,rs2139493,rs583522,rs9853683,rs75817707,rs2246031,rs9480866,rs6726160,rs114298721,rs10509912,rs2289699,rs7594784,rs4788073,rs60743860,rs1170442,rs28655955,rs11893270,rs2329883,rs9271076,rs78439789,rs2075049,rs765059,rs3176926,rs179195,rs10844427,rs6738490,rs9270258,rs12749786,rs16851523,rs12123935,rs9303277,rs9271110,rs116638261,rs12141416,rs1624116,rs17591163,rs3767498,rs4792800,rs56221625,rs11171806,rs8141851,rs5012512,rs9398804,rs13017457,rs802737,rs10053750,rs9271117,rs9272346,rs1700820,rs17154529,rs72845722,rs8072391,rs13239597,rs4625363,rs7276302,rs983825,rs10202244,rs4310388,rs113728903,rs9402694,rs76956521,rs4788083,rs12242882,rs4459999,rs1632953,rs61737565,rs116474693,rs55743914,rs72793818,rs9273322,rs194747,rs11211165,rs3902920,rs229531,rs9269844,rs9851299,rs11666342,rs9270902,rs1468791,rs2984920,rs56041256,rs9273338,rs11864279,rs6681271,rs2325085,rs1127348,rs10201872,rs4375701,rs114546634,rs9274186,rs60570899,rs10187319,rs115966838,rs10877011,rs2876932,rs116353636,rs9933520,rs113901800,rs2080206,rs2384352,rs9269874,rs1143683,rs5763767,rs72830445,rs3936944,rs13112128,rs45549132,rs9274529,rs16854035,rs3801835,rs2049114,rs3021303,rs1887406,rs78940976,rs2765495,rs62036617,rs6863411,rs1250555,rs112480946,rs9270949,rs731774,rs9271466,rs13227075,rs34681319,rs2941522,rs667626,rs9271635,rs9270909,rs12203875,rs2284035,rs5763651,rs56084564,rs57135974,rs6670198,rs17484342,rs2058657,rs10068127,rs73282209,rs66884109,rs1428554,rs698210,rs6839064,rs6451494,rs11893308,rs12260130,rs116423969,rs8105013,rs10269731,rs11249210,rs13390252,rs2305480,rs78354561,rs9270091,rs4118376,rs73159522,rs116737990,rs73069533,rs9410768,rs1802236,rs10872428,rs11786334,rs7597188,rs13339649,rs11172344,rs1736145,rs9270971,rs1700818,rs116221838,rs10460182,rs10895360,rs56952963,rs41363748,rs10883372,rs6481946,rs12403443,rs1420106,rs28820735,rs1109670,rs6724213,rs7234035,rs2027331,rs75223378,rs114905388,rs114007394,rs2120334,rs4810485,rs62074054,rs114241534,rs11592567,rs9273482,rs3823929,rs11564256,rs3788420,rs72788141,rs2803418,rs947474,rs9459841,rs738858,rs72508425,rs4447153,rs9272656,rs20541,rs9271151,rs7350030,rs35164067,rs2682431,rs11117052,rs11564169,rs3095324,rs2344179,rs3757654,rs9271051,rs4846219,rs11164801,rs61928906,rs7724036,rs9269859,rs7736873,rs9272497,rs2008514,rs56272510,rs702814,rs802743,rs9963281,rs115529279,rs11685483,rs9905583,rs4649040,rs28527337,rs2045258,rs111384198,rs6503547,rs73147655,rs10916667,rs4958426,rs12227655,rs9271068,rs1177268,rs4343858,rs9270018,rs7203677,rs227282,rs11669497,rs629953,rs7714415,rs10844615,rs114483117,rs10508816,rs9272725,rs7609902,rs1611302,rs9267649,rs874628,rs116537164,rs116521026,rs4942252,rs34919616,rs116375469,rs876497,rs61047106,rs7192341,rs1574285,rs6470605,rs9270180,rs10974438,rs1645934,rs7980687,rs3934268,rs7493605,rs10995260,rs3782130,rs112591987,rs79569409,rs11638844,rs114616110,rs11949767,rs28378621,rs3787092,rs73510930,rs35146199,rs6022987,rs2517451,rs11158763,rs10281933,rs7498665,rs11575234,rs6871591,rs181206,rs58553548,rs6497657,rs73622887,rs56112709,rs483508,rs114321430,rs4840568,rs9614055,rs2243681,rs62258105,rs10497872,rs115166855,rs9269634,rs9273230,rs4921453,rs2984919,rs1727306,rs10844657,rs34518355,rs3861734,rs3922711,rs12865815,rs1947000,rs115420917,rs9913503,rs3130558,rs11564210,rs114913832,rs73036735,rs116334026,rs9272583,rs116112299,rs34870159,rs9270882,rs11172351,rs9273086,rs12126806,rs7185352,rs28614103,rs10065172,rs4648565,rs8147,rs12633854,rs26234,rs13096371,rs1463877,rs1182688,rs2106074,rs2236508,rs111823233,rs2505523,rs4451704,rs4941474,rs4851584,rs115656411,rs9274575,rs3181217,rs9385726,rs2176810,rs4545915,rs193759,rs9489258,rs7149271,rs55724039,rs57732600,rs9270950,rs36576,rs2255656,rs296560,rs41432345,rs9273331,rs112412042,rs111662020,rs34835,rs1291209,rs4500785,rs55791529,rs115080362,rs1284375,rs116363957,rs10864453,rs2735057,rs11677107,rs9273415,rs17520505,rs11216132,rs113511609,rs1034920,rs11010060,rs11714574,rs2237276,rs9270366,rs116308465,rs802735,rs115146228,rs805365,rs9886724,rs7724386,rs1711290,rs849138,rs1867195,rs8127691,rs79925720,rs4073291,rs56349010,rs3828789,rs140122,rs34328493,rs7185232,rs1170445,rs1727314,rs3748579,rs13092998,rs6533021,rs4808762,rs11554159,rs12486031,rs4680305,rs2253829,rs34041593,rs8078309,rs30495,rs7532133,rs34936309,rs2031811,rs9273024,rs12777517,rs76476033,rs170563,rs1560415,rs3024502,rs7252649,rs34123137,rs9567289,rs7805766,rs11608305,rs212842,rs6766131,rs17445098,rs4345466,rs17405649,rs10844622,rs11688561,rs11691201,rs1049060,rs116054316,rs151301,rs1465321,rs805407,rs9483798,rs9270088,rs28729187,rs9905308,rs2614266,rs114319384,rs3014210,rs6461971,rs2077031,rs909349,rs72508433,rs3766358,rs12635366,rs3801843,rs140100,rs78221238,rs116738254,rs151680,rs6685663,rs12317103,rs4145717,rs12446153,rs115769532,rs9273406,rs2344180,rs10521318,rs9989842,rs11968423,rs4781027,rs9272962,rs1788232,rs3733160,rs58270016,rs9269899,rs1548962,rs9459853,rs10236221,rs2561479,rs2272696,rs1727325,rs35797,rs3819409,rs115979421,rs967305,rs2051549,rs9272574,rs112575025,rs741176,rs1495771,rs11589638,rs11078928,rs59258857,rs1727334,rs3735320,rs7900480,rs703832,rs9270237,rs5026470,rs7249459,rs11209034,rs61740477,rs1063345,rs11064145,rs9271011,rs11057273,rs56212747,rs281380,rs1980252,rs4845931,rs9273416,rs4286817,rs8050875,rs116473497,rs12386181,rs61354389,rs10799591,rs10059011,rs4553989,rs30494,rs62183988,rs58809476,rs12313658,rs174847,rs12658567,rs7031752,rs4976646,rs9269909,rs6905282,rs57279772,rs9271121,rs62150982,rs7709464,rs6541080,rs4896293,rs114828170,rs2838519,rs4671914,rs6821133,rs3767502,rs35837142,rs791587,rs533259,rs12402052,rs1595261,rs35801,rs11230560,rs9480865,rs8110184,rs9271405,rs7583622,rs1972346,rs34746976,rs112219187,rs9270041,rs1291210,rs115416792,rs6762478,rs12186656,rs12108065,rs66475691,rs6658353,rs907091,rs7079205,rs9411163,rs4671913,rs9269643,rs9273405,rs296546,rs2236263,rs393223,rs10846515,rs10890337,rs12427310,rs9610505,rs574710,rs1969354,rs11747270,rs7826413,rs7315453,rs7237497,rs12448885,rs5995269,rs114574386,rs34189114,rs8016427,rs805346,rs10883361,rs114600165,rs2020854,rs3806714,rs2281808,rs116583219,rs74860834,rs10912577,rs223501,rs730504,rs3801827,rs2276100,rs2569015,rs1800668,rs12416116,rs114200924,rs535586,rs12403728,rs7804620,rs56347021,rs249677,rs2505639,rs2542572,rs4710176,rs2411453,rs10496090,rs12994997,rs4976688,rs4794057,rs9271074,rs180325,rs2109223,rs5732,rs41290504,rs115773195,rs3817465,rs1504215,rs2248373,rs35051335,rs117774158,rs9270913,rs891876,rs4147384,rs7830477,rs9269825,rs61736852,rs28383200,rs228625,rs587495,rs1045195,rs6677309,rs227367,rs11739135,rs28581850,rs2843404,rs2887186,rs59655222,rs12494314,rs8011558,rs5029924,rs9270992,rs9271107,rs6941421,rs13159114,rs917770,rs10995238,rs3825568,rs10783847,rs12401817,rs113114053,rs7404738,rs71378494,rs6664969,rs79888325,rs73404457,rs2858484,rs117096594,rs9274389,rs12867333,rs6556411,rs3760370,rs12533836,rs131271,rs74955473,rs137845,rs7283281,rs912961,rs12985368,rs3787089,rs3828791,rs12607390,rs1372363,rs6753717,rs2522052,rs9273382,rs4073290,rs10640,rs4508560,rs73147617,rs10404046,rs4794048,rs28532037,rs9948138,rs1728780,rs10800309,rs10748783,rs113205727,rs6656279,rs11585048,rs632376,rs2248461,rs7015412,rs9269626,rs2429549,rs3861928,rs1737068,rs1402274,rs4934720,rs11052423,rs115127091,rs75744920,rs11571305,rs1415671,rs12122809,rs61928914,rs11584383,rs1883832,rs6743984,rs1265052,rs13438514,rs116548653,rs12764283,rs115940887,rs9383016,rs7597189,rs1234317,rs140097,rs6927172,rs114839967,rs116691706,rs615698,rs4237150,rs2297441,rs12446550,rs9388501,rs114253801,rs9272662,rs5763688,rs948788,rs3789717,rs115156072,rs41295117,rs698712,rs12128374,rs9269836,rs2803419,rs9270404,rs883869,rs805419,rs73069539,rs1011082,rs2058658,rs10846509,rs61915473,rs116508225,rs3801815,rs9276431,rs4385425,rs57427906,rs73325392,rs58852079,rs73162764,rs9270498,rs117480515,rs4648657,rs12316131,rs28624101,rs2248359,rs4681852,rs7151916,rs1926556,rs1170436,rs3888190,rs9271424,rs72813180,rs3132946,rs9882740,rs6964094,rs12478539,rs2305249,rs34683507,rs12750269,rs1645974,rs2762921,rs115569015,rs10184881,rs114583655,rs9907088,rs4934538,rs194778,rs9271146,rs114528926,rs9457799,rs3116497,rs180744,rs1728773,rs2838531,rs9272712,rs6727306,rs4385236,rs11689314,rs231977,rs4656956,rs1063355,rs296563,rs170934,rs933243,rs9269773,rs9304685,rs60879082,rs12655654,rs2286974,rs114559269,rs34244251,rs909423,rs74424156,rs11585794,rs1045100,rs10997691,rs10072923,rs240064,rs7532198,rs240619,rs3024493,rs2182326,rs114908389,rs17594362,rs1031118,rs2288787,rs2114871,rs114714696,rs9271083,rs9895776,rs7867224,rs111828696,rs114176481,rs3212217,rs9904624,rs12644381,rs73069541,rs2274910,rs4073289,rs72830450,rs3743614,rs34636442,rs12654812,rs6424092,rs1109190,rs66538320,rs35978445,rs34485273,rs79411652,rs805399,rs62036624,rs111798095,rs73067443,rs112849795,rs2985859,rs10836113,rs2614259,rs2281216,rs876036,rs56102412,rs62096278,rs131806,rs72788134,rs11562637,rs10270187,rs4463483,rs118081441,rs9271009,rs41285280,rs3923093,rs4902647,rs12472591,rs4793842,rs9500044,rs116849218,rs842630,rs9270050,rs9931989,rs28696118,rs12091503,rs614437,rs114682654,rs7251841,rs12712155,rs7665854,rs737908,rs2395173,rs7818434,rs68176300,rs36220738,rs35241270,rs7767264,rs79580477,rs1997392,rs7787526,rs11057251,rs9270937,rs6844332,rs115902733,rs11864750,rs2280388,rs7863471,rs116795167,rs111765571,rs114190124,rs6807387,rs3213093,rs117557270,rs9273349,rs2302879,rs4760168,rs10818482,rs111304709,rs12722553,rs28406193,rs13008299,rs425105,rs6909180,rs6893645,rs4831,rs3859579,rs8075058,rs6006315,rs805356,rs4812992,rs3088215,rs12526548,rs9271627,rs9858542,rs114056954,rs111449582,rs9926615,rs113734026,rs535777,rs11861132,rs116286958,rs709631,rs2210912,rs166079,rs12401823,rs747825,rs885027,rs11580823,rs9270912,rs61784796,rs9271156,rs77305406,rs2156309,rs816863,rs6944568,rs2427533,rs114391670,rs2074706,rs1918496,rs2384287,rs16935945,rs2633971,rs6032655,rs1128099,rs802747,rs3906527,rs76672535,rs6891041,rs3801810,rs11172342,rs1790123,rs212850,rs3093023,rs62076549,rs4522587,rs5015149,rs17467157,rs1749793,rs1626703,rs115430062,rs28427229,rs1029792,rs114343948,rs72932434,rs76577602,rs28693552,rs1044821,rs802744,rs9273479,rs7418336,rs4694334,rs113996162,rs546308,rs7563113,rs115612195,rs116710215,rs75420341,rs6498184,rs12049027,rs4076852,rs11117053,rs3744246,rs3801837,rs7221224,rs7191700,rs1861548,rs6701496,rs1738074,rs7790522,rs13008328,rs11172349,rs10844609,rs9273242,rs113076545,rs1569722,rs12371356,rs5763512,rs9292776,rs28403911,rs36051895,rs116704769,rs12499753,rs16847502,rs34953890,rs12935137,rs115237259,rs4571570,rs1645979,rs8050289,rs12055488,rs9457257,rs3187964,rs12330875,rs11597483,rs7581149,rs11166529,rs2857136,rs9270019,rs12636784,rs6770670,rs2858483,rs12660023,rs1177269,rs77853814,rs9407326,rs34812295,rs116820920,rs6765869,rs4934721,rs9271437,rs716611,rs112458963,rs9648020,rs12431879,rs117791815,rs116635161,rs17111376,rs114783926,rs1645935,rs111608017,rs3131009,rs11032382,rs194746,rs17806710,rs1912486,rs60496590,rs6461979,rs77741025,rs6730521,rs72788152,rs10255249,rs9269661,rs1716160,rs2857129,rs112795139,rs12141246,rs4648890,rs1790108,rs17461664,rs6754346,rs730690,rs5763650,rs72734253,rs10183655,rs12889006,rs115463660,rs115296258,rs13014261,rs8075843,rs77702371,rs35730213,rs3763307,rs2765500,rs9398803,rs2280389,rs2069763,rs116825786,rs7803699,rs10437420,rs12240347,rs10267950,rs1728787,rs6006267,rs35269816,rs11578380,rs11162310,rs720787,rs112983424,rs116344849,rs1716176,rs72932400,rs1062158,rs115034626,rs10895361,rs76516493,rs7197754,rs7200183,rs876038,rs12209395,rs3742923,rs530461,rs1829849,rs10772108,rs4958848,rs9273330,rs4273077,rs10419620,rs115470494,rs116368002,rs1403486,rs2870085,rs212856,rs3820094,rs111232699,rs9271119,rs7651784,rs2569016,rs17467102,rs4512299,rs4976680,rs2542578,rs10118357,rs3774968,rs6451493,rs4812994,rs4851611,rs2074919,rs3014218,rs28483039,rs922483,rs9269668,rs2025958,rs4897182,rs9274561,rs12691876,rs9272488,rs9270931,rs3821383,rs9486916,rs12452315,rs5771069,rs62120394,rs9271413,rs10734901,rs61615404,rs3134931,rs7306557,rs12634132,rs6699418,rs2643626,rs116571982,rs6871748,rs151226,rs115207438,rs2451278,rs12120191,rs140123,rs10956252,rs111998127,rs11741640,rs4451951,rs80127885,rs11072817,rs9271160,rs58292675,rs9269881,rs4671912,rs10796035,rs55800004,rs1790101,rs2332033,rs1250554,rs113967828,rs13381239,rs4934719,rs10405348,rs931555,rs6580223,rs77099153,rs9321490,rs4846216,rs10932034,rs540085,rs9271423,rs10743823,rs12746471,rs2692516,rs891875,rs12922614,rs805408,rs17203370,rs2236507,rs9927316,rs1621194,rs113389919,rs7810127,rs1295810,rs116563494,rs137848,rs1414273,rs1464485,rs13333342,rs5749986,rs1716167,rs115468828,rs997913,rs2241003,rs2043280,rs12920818,rs6012752,rs2236506,rs13190036,rs12497256,rs10844682,rs7496812,rs2842480,rs116321849,rs2642001,rs28772958,rs8888,rs28403629,rs8957,rs17411502,rs1063349,rs66525381,rs56411829,rs4794052,rs9271052,rs227277,rs13071422,rs13089878,rs1553675,rs140128,rs2782,rs2269060,rs3801844,rs2384275,rs3823938,rs67111717,rs131808,rs12977594,rs17118431,rs2883456,rs2614265,rs61778401,rs9273261,rs34280716,rs6981617,rs7749323,rs116684882,rs116348278,rs11121555,rs12972329,rs140101,rs17375272,rs9866776,rs3812997,rs9932838,rs2292239,rs74074328,rs3778588,rs9869648,rs9272336,rs1736921,rs883562,rs116338158,rs4431884,rs6706689,rs12474039,rs28616692,rs28660993,rs116431416,rs4809329,rs116033467,rs112765800,rs4855883,rs6498135,rs9843355,rs60697554,rs115499923,rs116644729,rs2297907,rs10936600,rs7772681,rs117437130,rs78933710,rs4930718,rs4628750,rs592214,rs56842842,rs2032933,rs9271094,rs10218565,rs5749806,rs6067300,rs724834,rs4623,rs9270025,rs1327989,rs114880632,rs116775388,rs10163410,rs74359198,rs228626,rs11564143,rs3816896,rs11966790,rs115945668,rs1437466,rs741175,rs615672,rs9981279,rs11921733,rs114025552,rs9274470,rs6773099,rs114254076,rs114867328,rs743590,rs115790504,rs11574637,rs3801830,rs77996053,rs7195736,rs5749998,rs4818889,rs1935958,rs10937253,rs6122158,rs34865</t>
  </si>
  <si>
    <t>ENSG00000062038.9,CATG00000079596.1,ENSG00000108175.12,CATG00000083531.1,ENSG00000187772.6,CATG00000027678.1,CATG00000008268.1,ENSG00000231852.2,ENSG00000171291.4,ENSG00000065989.11,CATG00000083194.1,CATG00000107464.1,CATG00000086152.1,ENSG00000196735.7,ENSG00000138311.11,ENSG00000124140.8,ENSG00000115602.12,ENSG00000204344.10,ENSG00000106211.8,ENSG00000177173.5,ENSG00000229917.2,CATG00000014358.1,ENSG00000263080.1,ENSG00000145908.8,ENSG00000042832.7,CATG00000079607.1,ENSG00000204267.9,ENSG00000200816.1,ENSG00000186960.6,ENSG00000175873.3,CATG00000065470.1,ENSG00000139697.7,ENSG00000164691.12,ENSG00000113302.4,ENSG00000179914.4,CATG00000055464.1,ENSG00000242990.2,CATG00000054002.1,ENSG00000163406.6,ENSG00000120215.5,CATG00000033595.1,ENSG00000203739.3,ENSG00000163389.6,ENSG00000137077.3,CATG00000083573.1,ENSG00000259207.3,ENSG00000113845.5,CATG00000057458.1,ENSG00000270706.1,ENSG00000197980.7,CATG00000043927.1,ENSG00000228782.3,ENSG00000206052.6,ENSG00000164332.6,ENSG00000145103.8,CATG00000064602.1,ENSG00000254858.5,ENSG00000260796.1,ENSG00000257355.1,ENSG00000261067.2,CATG00000088075.1,ENSG00000204301.5,ENSG00000105287.8,ENSG00000101246.15,ENSG00000213066.7,ENSG00000204044.5,ENSG00000197647.7,ENSG00000159596.6,ENSG00000103404.10,CATG00000106963.1,ENSG00000237541.3,ENSG00000137310.7,ENSG00000229191.1,ENSG00000135541.16,ENSG00000242136.1,ENSG00000184378.2,ENSG00000176998.3,ENSG00000100385.9,ENSG00000038532.10,ENSG00000273047.1,ENSG00000121900.14,ENSG00000181220.11,ENSG00000185650.8,CATG00000060292.1,ENSG00000111252.6,ENSG00000168928.8,ENSG00000225544.1,ENSG00000236539.3,ENSG00000223837.2,ENSG00000164113.6,ENSG00000135446.12,CATG00000075659.1,ENSG00000074219.9,ENSG00000182196.9,ENSG00000121594.7,CATG00000012146.1,ENSG00000116852.10,ENSG00000258826.1,ENSG00000112276.9,ENSG00000110429.9,ENSG00000240729.1,ENSG00000204655.7,CATG00000088071.1,CATG00000104367.1,CATG00000038739.1,ENSG00000150045.7,CATG00000086133.1,ENSG00000085978.17,CATG00000014056.1,ENSG00000143942.4,CATG00000115914.1,ENSG00000153317.10,ENSG00000253111.1,ENSG00000134954.10,ENSG00000239257.1,ENSG00000233529.1,ENSG00000224950.1,ENSG00000164062.8,ENSG00000238164.2,ENSG00000103160.7,CATG00000109559.1,CATG00000086155.1,ENSG00000180228.8,ENSG00000249141.1,CATG00000055229.1,ENSG00000205108.5,ENSG00000182108.5,CATG00000082156.1,CATG00000077557.1,ENSG00000062485.14,ENSG00000144218.14,ENSG00000131435.8,ENSG00000099308.6,ENSG00000271860.1,ENSG00000268650.3,ENSG00000105401.2,ENSG00000073605.14,CATG00000083579.1,CATG00000075661.1,CATG00000014352.1,ENSG00000264058.1,ENSG00000139187.5,ENSG00000227766.1,CATG00000089225.1,CATG00000000226.1,ENSG00000111300.5,ENSG00000165671.14,CATG00000014362.1,ENSG00000109323.4,CATG00000008300.1,CATG00000096146.1,ENSG00000204539.3,ENSG00000241635.3,ENSG00000204310.6,CATG00000082922.1,ENSG00000179344.12,CATG00000085279.1,ENSG00000204531.11,ENSG00000128604.14,ENSG00000257921.1,ENSG00000257303.1,CATG00000095888.1,CATG00000086051.1,ENSG00000168631.7,ENSG00000121905.5,CATG00000013663.1,ENSG00000163600.8,ENSG00000240505.4,ENSG00000113838.8,ENSG00000176142.8,CATG00000058904.1,ENSG00000140678.12,CATG00000063436.1,ENSG00000107104.14,ENSG00000269889.1,CATG00000019860.1,ENSG00000075043.13,ENSG00000135473.10,ENSG00000113532.8,ENSG00000258366.3,ENSG00000133624.9,ENSG00000172057.5,ENSG00000130939.14,ENSG00000165025.10,ENSG00000102763.11,ENSG00000163686.9,CATG00000046284.1,CATG00000101661.1,CATG00000083557.1,ENSG00000243509.4,ENSG00000100325.10,ENSG00000176476.4,ENSG00000178562.13,ENSG00000130489.8,ENSG00000235237.1,ENSG00000204616.6,ENSG00000204348.5,ENSG00000269636.1,ENSG00000101017.9,ENSG00000220412.1,CATG00000009125.1,ENSG00000105650.17,ENSG00000110848.4,ENSG00000204420.4,ENSG00000135452.5,ENSG00000156127.6,CATG00000090176.1,CATG00000117213.1,ENSG00000166828.2,ENSG00000157870.10,ENSG00000263756.1,ENSG00000159588.10,CATG00000044711.1,ENSG00000134242.11,ENSG00000124226.7,CATG00000043127.1,ENSG00000230795.2,ENSG00000153214.5,CATG00000081483.1,ENSG00000150637.4,ENSG00000163534.10,ENSG00000119403.9,CATG00000063159.1,ENSG00000151746.9,CATG00000092703.1,CATG00000092287.1,CATG00000026619.1,ENSG00000198502.5,ENSG00000229391.3,CATG00000057408.1,CATG00000108997.1,ENSG00000138684.3,ENSG00000037897.12,ENSG00000116815.11,CATG00000090872.1,ENSG00000177469.12,ENSG00000233725.3,CATG00000056415.1,ENSG00000215912.7,ENSG00000169228.9,ENSG00000151413.12,CATG00000075581.1,ENSG00000184719.7,CATG00000056409.1,ENSG00000188263.6,ENSG00000234663.1,ENSG00000197208.5,ENSG00000095794.15,ENSG00000181126.9,CATG00000055568.1,ENSG00000176909.7,ENSG00000123427.11,ENSG00000144785.4,ENSG00000244588.1,ENSG00000226441.2,CATG00000072159.1,ENSG00000272236.1,CATG00000039605.1,ENSG00000114423.14,ENSG00000197429.6,ENSG00000162928.8,CATG00000021454.1,ENSG00000216490.3,ENSG00000026036.16,CATG00000089561.1,CATG00000086753.1,CATG00000030178.1,ENSG00000267654.1,ENSG00000175646.3,CATG00000058903.1,ENSG00000240338.1,CATG00000029009.1,ENSG00000183230.12,CATG00000096142.1,ENSG00000197457.5,ENSG00000165966.10,ENSG00000085382.7,ENSG00000258867.1,CATG00000032836.1,ENSG00000262703.1,CATG00000035185.1,ENSG00000272501.1,ENSG00000257582.1,ENSG00000270141.2,CATG00000043993.1,ENSG00000257056.2,ENSG00000201317.1,ENSG00000226913.1,ENSG00000089012.10,ENSG00000234261.1,ENSG00000135454.9,CATG00000107551.1,ENSG00000260848.1,ENSG00000236069.1,ENSG00000229664.1,ENSG00000025770.14,CATG00000104069.1,CATG00000026624.1,CATG00000088030.1,CATG00000000594.1,CATG00000033856.1,ENSG00000197043.9,ENSG00000261832.1,CATG00000057430.1,ENSG00000267520.2,ENSG00000197081.8,ENSG00000228417.1,ENSG00000234745.5,CATG00000088072.1,CATG00000090871.1,ENSG00000204287.9,ENSG00000227262.3,ENSG00000213139.3,CATG00000014359.1,ENSG00000204296.7,CATG00000038727.1,CATG00000064781.1,ENSG00000267579.1,CATG00000018467.1,ENSG00000223442.1,ENSG00000264968.1,ENSG00000132801.5,ENSG00000268686.1,ENSG00000267179.1,CATG00000079506.1,ENSG00000240771.2,CATG00000027047.1,ENSG00000257446.2,ENSG00000204525.10,ENSG00000079691.15,ENSG00000225676.1,ENSG00000176635.13,ENSG00000150977.9,CATG00000044709.1,CATG00000055463.1,ENSG00000249738.2,ENSG00000203760.4,ENSG00000066379.10,CATG00000092705.1,ENSG00000107249.17,ENSG00000198429.5,ENSG00000050820.12,CATG00000031346.1,ENSG00000169682.13,CATG00000117857.1,CATG00000014505.1,ENSG00000170027.5,CATG00000089888.1,ENSG00000178952.4,ENSG00000168301.8,ENSG00000204390.8,CATG00000056975.1,ENSG00000145029.7,CATG00000104364.1,ENSG00000117543.15,ENSG00000258167.1,ENSG00000204929.7,ENSG00000136213.7,ENSG00000013725.10,CATG00000083574.1,ENSG00000168297.11,ENSG00000151773.8,CATG00000106965.1,CATG00000093205.1,CATG00000088070.1,ENSG00000219797.2,ENSG00000152582.8,ENSG00000135407.6,ENSG00000106258.9,ENSG00000197114.7,ENSG00000230521.1,ENSG00000204540.6,CATG00000057194.1,ENSG00000132780.12,ENSG00000151229.8,CATG00000088018.1,ENSG00000169230.5,ENSG00000056558.6,ENSG00000269058.1,ENSG00000237923.1,ENSG00000230587.1,ENSG00000204842.10,ENSG00000204314.6,ENSG00000168811.2,ENSG00000205592.9,CATG00000064591.1,ENSG00000204305.9,ENSG00000175354.14,CATG00000100857.1,ENSG00000138160.4,ENSG00000204394.8,ENSG00000214015.3,ENSG00000162779.16,ENSG00000168488.14,ENSG00000173531.11,CATG00000028998.1,CATG00000090697.1,ENSG00000129965.9,ENSG00000136634.5,ENSG00000221566.1,CATG00000031418.1,ENSG00000232810.3,CATG00000047569.1,CATG00000028706.1,ENSG00000142230.7,ENSG00000002079.8,ENSG00000228322.1,CATG00000058249.1,ENSG00000204308.6,ENSG00000213719.4,ENSG00000131374.10,CATG00000028705.1,ENSG00000250641.1,CATG00000109672.1,ENSG00000217325.2,CATG00000081246.1,CATG00000089498.1,ENSG00000108100.13,ENSG00000160908.14,CATG00000046290.1,ENSG00000236736.1,ENSG00000196296.9,ENSG00000108094.10,ENSG00000215595.1,ENSG00000142224.11,ENSG00000244040.1,ENSG00000131507.9,CATG00000019861.1,CATG00000029081.1,CATG00000088077.1,ENSG00000108423.10,ENSG00000176046.7,CATG00000027862.1,CATG00000040884.1,ENSG00000170581.9,CATG00000003691.1,ENSG00000252010.1,ENSG00000204351.7,CATG00000040173.1,ENSG00000153064.7,CATG00000072156.1,ENSG00000160223.12,ENSG00000255169.1,ENSG00000119919.9,ENSG00000100985.7,CATG00000046418.1,CATG00000088065.1,ENSG00000204644.5,ENSG00000201164.1,ENSG00000100330.11,ENSG00000197272.2,CATG00000053372.1,ENSG00000177570.9,ENSG00000105538.4,ENSG00000096968.8,ENSG00000175215.5,ENSG00000163659.8,ENSG00000152894.10,ENSG00000135828.7,CATG00000053706.1,ENSG00000244355.3,ENSG00000181751.5,ENSG00000162929.9,ENSG00000231028.4,ENSG00000225678.2,CATG00000070034.1,ENSG00000079263.14,ENSG00000270898.1,ENSG00000204511.2,ENSG00000236524.1,ENSG00000161609.5,CATG00000104066.1,ENSG00000168610.10,ENSG00000162676.7,ENSG00000248452.2,CATG00000061180.1,ENSG00000241106.2,CATG00000084841.1,ENSG00000186075.8,CATG00000088073.1,ENSG00000233276.2,CATG00000104071.1,ENSG00000111752.6,CATG00000100858.1,CATG00000088063.1,ENSG00000158480.6,ENSG00000183625.10,ENSG00000118689.10,ENSG00000197165.6,CATG00000000227.1,ENSG00000268173.1,CATG00000085804.1,ENSG00000271581.1,ENSG00000159592.6,ENSG00000154511.7,ENSG00000108424.5,ENSG00000003056.3,ENSG00000244255.1,ENSG00000234329.1,ENSG00000198563.9,ENSG00000228414.2,ENSG00000260302.1,ENSG00000225864.1,ENSG00000223960.2,ENSG00000267318.1,ENSG00000204257.10,ENSG00000154822.11,ENSG00000213676.6,ENSG00000033170.12,ENSG00000204642.9,ENSG00000115267.5,CATG00000042601.1,ENSG00000176953.6,ENSG00000265388.1,CATG00000106960.1,CATG00000042805.1,CATG00000007931.1,CATG00000028719.1,ENSG00000225914.1,ENSG00000174948.5,ENSG00000185787.10,ENSG00000105397.9,CATG00000058425.1,ENSG00000237499.2,CATG00000113378.1,ENSG00000266903.1,ENSG00000258388.3,CATG00000083443.1,ENSG00000025708.8,ENSG00000112182.10,CATG00000097955.1,ENSG00000257449.1,CATG00000038726.1,CATG00000104371.1,ENSG00000228789.2,CATG00000010710.1,CATG00000065473.1,ENSG00000227217.1,CATG00000104369.1,ENSG00000183955.8,CATG00000031345.1,CATG00000053373.1,CATG00000079598.1,CATG00000096563.1,ENSG00000142606.11,ENSG00000254508.1,ENSG00000228962.1,ENSG00000217404.2,ENSG00000100314.3,ENSG00000115239.17,ENSG00000160185.9,ENSG00000160111.8,ENSG00000168685.10,ENSG00000138688.11,ENSG00000175643.7,ENSG00000119950.16,ENSG00000139531.8,ENSG00000203395.2,CATG00000049492.1,ENSG00000111328.2,ENSG00000114013.11,ENSG00000117448.9,ENSG00000226059.2,ENSG00000188603.12,CATG00000118299.1,CATG00000090117.1,ENSG00000207789.1,CATG00000060081.1,CATG00000007805.1,CATG00000045322.1,ENSG00000164061.4,ENSG00000204387.8,ENSG00000163599.10,ENSG00000146700.8,ENSG00000184730.6,CATG00000028187.1,ENSG00000196301.3,CATG00000066622.1,ENSG00000255133.1,CATG00000043230.1,ENSG00000196502.7,CATG00000090869.1,ENSG00000109320.7,CATG00000033858.1,CATG00000083517.1,ENSG00000204542.2,ENSG00000144455.9,ENSG00000081059.15,ENSG00000172175.8,CATG00000048657.1,ENSG00000070047.7,ENSG00000137656.7,ENSG00000204619.3,CATG00000060290.1,ENSG00000204421.2,CATG00000019407.1,ENSG00000111012.5,ENSG00000235269.1,ENSG00000179583.13,ENSG00000224000.1,ENSG00000116497.13,CATG00000012346.1,ENSG00000219665.4,ENSG00000150967.13,CATG00000068131.1,ENSG00000260577.1,ENSG00000257727.1,ENSG00000116514.12,ENSG00000090520.6,ENSG00000177679.14,CATG00000118063.1,ENSG00000099139.9,ENSG00000145626.7,CATG00000083592.1,CATG00000086150.1,ENSG00000196126.6,ENSG00000179873.10,CATG00000058905.1,ENSG00000251916.1,CATG00000046013.1,ENSG00000232124.1,ENSG00000197375.8,ENSG00000176920.10,ENSG00000100319.11,ENSG00000177455.7,ENSG00000173402.7,CATG00000075662.1,ENSG00000020633.14,ENSG00000103811.11,ENSG00000109471.4,ENSG00000090372.10,CATG00000031299.1,ENSG00000160683.4,ENSG00000099869.6,CATG00000019346.1,ENSG00000211897.3,ENSG00000130584.6,ENSG00000261025.1,ENSG00000206344.6,ENSG00000115607.5,ENSG00000206341.6,ENSG00000235908.1,ENSG00000145901.10,ENSG00000184939.11,ENSG00000206503.7,CATG00000084842.1,ENSG00000118503.10,ENSG00000254870.1,ENSG00000185467.7,ENSG00000216754.2,CATG00000083575.1,ENSG00000123411.10,ENSG00000156299.8,CATG00000000187.1,CATG00000064160.1,ENSG00000167468.12,ENSG00000152611.7,ENSG00000203808.6,CATG00000106964.1,ENSG00000236378.1,ENSG00000261766.1,ENSG00000115956.9,ENSG00000233916.1,ENSG00000130921.3,CATG00000008353.1,CATG00000064065.1,ENSG00000135469.9,CATG00000046292.1,CATG00000090126.1,ENSG00000064932.11,ENSG00000238024.1,ENSG00000204356.7,CATG00000053370.1,ENSG00000169896.12,ENSG00000262222.1,ENSG00000019186.5,ENSG00000143226.9,ENSG00000125347.9,CATG00000083577.1,ENSG00000085274.11,ENSG00000257499.2,ENSG00000184293.3,CATG00000061182.1,ENSG00000271913.1,ENSG00000198355.4,CATG00000000228.1,ENSG00000198933.5,CATG00000049487.1,CATG00000055462.1,ENSG00000068912.9,ENSG00000110944.4,CATG00000011105.1,ENSG00000170035.11,ENSG00000133466.9,ENSG00000081248.6,CATG00000041706.1,CATG00000086059.1,ENSG00000057657.10,CATG00000055461.1,ENSG00000106392.6,ENSG00000204386.6,ENSG00000213424.4,CATG00000028702.1,CATG00000066791.1,ENSG00000106804.6,ENSG00000063127.11,ENSG00000188906.9,ENSG00000104901.2,CATG00000083447.1,ENSG00000026297.11,ENSG00000092345.9,ENSG00000170634.8,CATG00000090178.1,ENSG00000064419.9,ENSG00000229014.3,CATG00000096867.1,ENSG00000101307.11,ENSG00000125730.12,ENSG00000204396.6,ENSG00000122406.8,ENSG00000139645.9,CATG00000090123.1,ENSG00000204560.5,ENSG00000162594.10,CATG00000012098.1,ENSG00000140030.4,ENSG00000145022.4,ENSG00000272980.1,ENSG00000243649.4,ENSG00000067208.10,ENSG00000197818.7,CATG00000089226.1,ENSG00000212743.1,CATG00000037623.1,CATG00000090689.1,CATG00000019406.1,ENSG00000221988.8,ENSG00000168309.12,CATG00000072216.1,CATG00000087410.1,CATG00000090870.1,ENSG00000161405.12,ENSG00000236493.1,ENSG00000197813.4,CATG00000000183.1,ENSG00000197083.7,CATG00000090160.1,CATG00000105303.1,ENSG00000012223.8,ENSG00000251795.1,ENSG00000234255.4,ENSG00000153208.12,CATG00000009186.1,CATG00000083581.1,ENSG00000177548.8,ENSG00000131183.6,ENSG00000231128.1,ENSG00000162927.9,CATG00000083528.1,CATG00000085799.1,ENSG00000232629.4,CATG00000060000.1,CATG00000083449.1,ENSG00000232451.1,ENSG00000225331.1,ENSG00000180251.4,CATG00000075665.1,ENSG00000142657.16,CATG00000011720.1,ENSG00000104894.7,ENSG00000198742.5,CATG00000038520.1,ENSG00000188372.10,ENSG00000125735.6,ENSG00000249859.3,CATG00000083548.1,CATG00000010308.1,ENSG00000197054.7,ENSG00000127527.9,ENSG00000115604.6,CATG00000066599.1,ENSG00000173889.11,CATG00000083488.1,CATG00000027863.1,CATG00000077822.1,ENSG00000133636.6,CATG00000053371.1,ENSG00000171757.11,CATG00000025575.1,ENSG00000206337.6,ENSG00000213654.5,ENSG00000162924.9,ENSG00000167916.4,ENSG00000145020.10,ENSG00000135899.12,ENSG00000138378.13,CATG00000088022.1,ENSG00000105649.5,ENSG00000204475.5,ENSG00000177989.9,ENSG00000272449.1,ENSG00000226684.2,ENSG00000189350.8,ENSG00000145192.8,CATG00000078727.1,ENSG00000236703.1,ENSG00000232698.1,ENSG00000226506.1,ENSG00000224265.1,ENSG00000260442.1,ENSG00000229299.2,ENSG00000214922.5,CATG00000079593.1,ENSG00000213585.6,CATG00000027119.1,ENSG00000100038.15,CATG00000095513.1,ENSG00000136573.8,ENSG00000244310.1,CATG00000104067.1,ENSG00000230174.1,ENSG00000250264.1,ENSG00000256028.2,ENSG00000112877.6,CATG00000038382.1,ENSG00000073754.5,ENSG00000155980.7,CATG00000072158.1,CATG00000049645.1,CATG00000085807.1,ENSG00000238165.1,ENSG00000198759.7,ENSG00000230533.1,CATG00000082160.1,CATG00000014355.1,CATG00000111100.1,ENSG00000111325.12,ENSG00000167244.13,ENSG00000229028.2,ENSG00000090104.7,ENSG00000067182.3,ENSG00000115464.10,ENSG00000204385.6,CATG00000037624.1,ENSG00000181634.7,ENSG00000227117.2,CATG00000051309.1,ENSG00000005020.8,ENSG00000090975.8,ENSG00000168291.8,CATG00000057414.1,ENSG00000237024.1,CATG00000057492.1,ENSG00000225342.1,ENSG00000178188.10,CATG00000038822.1,ENSG00000135506.11,ENSG00000264455.1,CATG00000111995.1,ENSG00000222004.3,ENSG00000204623.4,ENSG00000139083.6,CATG00000030197.1,ENSG00000237914.1,CATG00000088064.1,ENSG00000124782.15,CATG00000083445.1,CATG00000053512.1,ENSG00000073584.14,ENSG00000240875.1,ENSG00000124160.7,CATG00000057195.1,ENSG00000227598.1,ENSG00000054983.12,ENSG00000168477.13,CATG00000083589.1,ENSG00000125520.9,ENSG00000168925.6,CATG00000014356.1,CATG00000038737.1,CATG00000094945.1,ENSG00000108443.9,CATG00000062392.1,CATG00000079597.1,CATG00000054946.1,ENSG00000141279.11,ENSG00000169194.5,CATG00000085809.1,ENSG00000213347.6,ENSG00000237693.4,ENSG00000054523.12,ENSG00000135502.12,ENSG00000185404.12,ENSG00000273154.1,ENSG00000227145.1,ENSG00000118513.14,ENSG00000230534.2,ENSG00000158636.12,CATG00000043953.1,ENSG00000069493.10,CATG00000066639.1,ENSG00000243926.1,ENSG00000237080.1,ENSG00000068878.10,ENSG00000100030.10,ENSG00000273340.1,ENSG00000167987.6,ENSG00000204388.5,CATG00000040501.1,CATG00000088014.1,ENSG00000213658.6,CATG00000060295.1,ENSG00000233154.1,ENSG00000256594.3,ENSG00000065361.10,ENSG00000204256.8,ENSG00000242574.4,ENSG00000153814.7,ENSG00000204392.6,CATG00000086148.1,CATG00000118295.1,CATG00000091754.1,ENSG00000051825.10,ENSG00000203896.5,ENSG00000154027.14,ENSG00000204371.7,ENSG00000160856.16,ENSG00000216588.4,CATG00000083054.1,CATG00000111836.1,ENSG00000105976.10,ENSG00000239219.2,ENSG00000230359.3,ENSG00000198796.6,ENSG00000255152.4,ENSG00000067560.6,ENSG00000235238.1,ENSG00000228078.1,CATG00000041143.1,ENSG00000181027.6,ENSG00000162695.7,ENSG00000179630.6,CATG00000083570.1,CATG00000046393.1,CATG00000031598.1,ENSG00000135439.7,ENSG00000198774.3,ENSG00000132704.11,ENSG00000198369.5,ENSG00000197728.5,ENSG00000259753.1,ENSG00000248993.1,ENSG00000204482.6,ENSG00000169220.13,ENSG00000184076.10,CATG00000118395.1,ENSG00000251497.2,ENSG00000163362.6,ENSG00000132429.5,ENSG00000204469.8,CATG00000068464.1,ENSG00000243753.1,ENSG00000197536.6,CATG00000115340.1,ENSG00000156113.16,ENSG00000213722.4,ENSG00000162694.9,CATG00000088069.1,CATG00000000836.1,ENSG00000031081.6,ENSG00000116218.8,ENSG00000100034.9,ENSG00000263766.1,ENSG00000235423.4,CATG00000053704.1,CATG00000111105.1,ENSG00000178852.11,ENSG00000112486.10,ENSG00000073008.10,CATG00000089491.1,ENSG00000229162.1,CATG00000027980.1,ENSG00000233099.1,ENSG00000204463.8,ENSG00000139540.7,ENSG00000223552.1,ENSG00000169223.10,ENSG00000163823.3,CATG00000083580.1,ENSG00000099817.7,ENSG00000204410.10,CATG00000040510.1,ENSG00000169914.5,ENSG00000224086.3,ENSG00000223534.1,CATG00000083522.1,ENSG00000196757.3,ENSG00000123297.12</t>
  </si>
  <si>
    <t>22190364,22673310,21502966,23225573,19525953,17660530,20117844,19010793,23412934,18941528,19525955,21244703,22457343,24234648,21654844,18997785,23472185,20598377,21833088,20802204,22570697,20453840,23785401,20159113</t>
  </si>
  <si>
    <t>Multiple sclerosis (severity),IgG levels,Brain lesion load,Multiple sclerosis,Multiple sclerosis (OCB status),Multiple sclerosis (brain glutamate levels),Response to interferon beta therapy,Multiple sclerosis (age of onset),Normalized brain volume,Multiple sclerosis or amyotrophic lateral sclerosis</t>
  </si>
  <si>
    <t>DOID:2388</t>
  </si>
  <si>
    <t>renal artery disease</t>
  </si>
  <si>
    <t>rs76932043,rs2569702,rs75336692,rs2859901,rs854541,rs649129,rs5030377,rs6597617,rs62130688,rs114594279,rs62130686,rs5498,rs2289563,rs923366,rs12611016,rs651007,rs12150978,rs9411370,rs9328546,rs114631061,rs114460679,rs2220139,rs507666,rs7025839,rs2075742,rs17862778,rs2228615,rs10086807,rs3917729,rs10218883,rs116441960,rs10102000,rs9411364,rs112714470,rs9411474,rs10884119,rs62498900,rs17497019,rs600038,rs892188,rs10086806,rs2289564,rs2418750,rs2235305,rs885743,rs2235304,rs10884114,rs116347497,rs10086198,rs3093030,rs115478735,rs10741818,rs73922356,rs10112104,rs2519093,rs2289561,rs12613638,rs62130684,rs6981910,rs4363269,rs10105303,rs635634,rs62498899,rs10087005,rs579459,rs76172853,rs112559174,rs34738753,rs62498898,rs703490,rs2289562,rs7812533,rs2075741,rs62638750,rs11986523,rs9411473,rs7849280,rs3011669,rs6597616,rs3917702,rs2569693,rs62130687,rs12972990,rs116166572,rs2235302,rs550057,rs13424572,rs2236868,rs113511792,rs62498902,rs532436,rs7047076,rs11789207,rs3917709,rs2235303,rs115069853,rs2864042,rs10086856,rs1056538,rs6136,rs13424553,rs7466962,rs495828,rs1467184,rs79363471,rs6131</t>
  </si>
  <si>
    <t>ENSG00000005421.4,ENSG00000267607.1,ENSG00000166833.15,ENSG00000167807.11,ENSG00000080573.6,CATG00000038499.1,ENSG00000267119.1,ENSG00000266978.1,ENSG00000105376.4,ENSG00000158528.7,CATG00000048400.1,ENSG00000174175.12,ENSG00000065989.11,ENSG00000254092.1,ENSG00000130816.10,ENSG00000267534.1,CATG00000038517.1,ENSG00000127445.9,ENSG00000200237.1,ENSG00000127452.4,ENSG00000271875.1,ENSG00000254334.1,ENSG00000105397.9,ENSG00000156395.8,ENSG00000090339.4,ENSG00000105371.8,ENSG00000175164.9,ENSG00000161847.9</t>
  </si>
  <si>
    <t>pha003072,20167578</t>
  </si>
  <si>
    <t>Soluble levels of adhesion molecules</t>
  </si>
  <si>
    <t>DOID:2394</t>
  </si>
  <si>
    <t>ovarian cancer</t>
  </si>
  <si>
    <t>A female reproductive organ cancer that is located_in the ovary.</t>
  </si>
  <si>
    <t>rs112254607,rs1999176,rs59311338,rs10138139,rs117673899,rs1561924,rs117087754,rs10403581,rs845769,rs10406920,rs112980803,rs2429440,rs2401751,rs344061,rs12938171,rs74906935,rs13134489,rs73374998,rs865285,rs117699225,rs2011527,rs55768314,rs62273913,rs117448730,rs199525,rs117081795,rs2450291,rs117901633,rs113164110,rs757210,rs78487935,rs117420888,rs8109835,rs958305,rs1243187,rs112258610,rs879932,rs75363617,rs77106591,rs62273910,rs61986670,rs10138309,rs967116,rs77189336,rs2449959,rs112464485,rs214159,rs55645258,rs58984912,rs4429696,rs11592565,rs8182498,rs74870447,rs118042866,rs117203957,rs12937080,rs117965086,rs41394345,rs7405776,rs79684403,rs11086065,rs116969669,rs73375000,rs7609851,rs12451939,rs10150311,rs71424303,rs56385452,rs118131114,rs117712684,rs1051929,rs816072,rs117716464,rs1549334,rs116948608,rs12587598,rs9323830,rs1152377,rs117983177,rs2249131,rs7160471,rs10142399,rs1583246,rs8108174,rs111705152,rs717852,rs73374987,rs12509081,rs117106696,rs11651755,rs75693937,rs61983300,rs117369951,rs56108616,rs61977058,rs117446488,rs8072250,rs7501939,rs55913702,rs115873680,rs59871056,rs2927739,rs78077739,rs117036567,rs4748761,rs3814855,rs113349363,rs117526238,rs62277392,rs61494113,rs758748,rs17260408,rs8074054,rs4803276,rs117094562,rs111418565,rs74788216,rs111937957,rs117817544,rs75622243,rs58655091,rs2857540,rs891749,rs118049839,rs62277074,rs8111875,rs9576290,rs112539198,rs213981,rs60918224,rs2857534,rs10962648,rs114277354,rs111245553,rs8109053,rs117005396,rs2072588,rs1243180,rs213979,rs118135967,rs79348581,rs117453663,rs61984683,rs1344747,rs59622164,rs77649826,rs12586348,rs35621842,rs7196646,rs77900321,rs116978232,rs12603920,rs80090067,rs1725499,rs816069,rs117542455,rs62277084,rs117096664,rs72829846,rs2909093,rs12253527,rs28455755,rs45626736,rs1099698,rs12589480,rs6921758,rs1119229,rs8170,rs117855654,rs118105515,rs112955563,rs77154496,rs116926649,rs117164709,rs10404031,rs62273902,rs4786428,rs11629164,rs112248506,rs118067837,rs10007789,rs4972505,rs116367676,rs77985244,rs74369366,rs4802135,rs62276625,rs75773027,rs8064454,rs7143853,rs9902077,rs117548606,rs8103523,rs10139921,rs62277075,rs6482188,rs1800136,rs10143744,rs117176996,rs56155013,rs1542180,rs10407568,rs1562315,rs117885345,rs9991678,rs6982966,rs2252895,rs117873919,rs117276814,rs17794125,rs117093439,rs6755766,rs10138002,rs112866655,rs4808611,rs2909105,rs117321513,rs8067857,rs117935103,rs75990295,rs115485737,rs1561925,rs2972446,rs6433571,rs117601825,rs7160647,rs10132554,rs74368915,rs117563736,rs2072589,rs9576291,rs3920498,rs118172952,rs61753379,rs80186343,rs10134008,rs116265545,rs2719207,rs117272799,rs62278062,rs213980,rs117818149,rs7141363,rs117177427,rs28482235,rs117460980,rs117275282,rs1864744,rs6504158,rs114153399,rs35941557,rs11541712,rs1510270,rs17180600,rs75359759,rs113493003,rs117521858,rs61634114,rs2927742,rs9912530,rs7773816,rs344077,rs10410588,rs62277391,rs3810816,rs4609972,rs9904760,rs1243188,rs117639060,rs73012590,rs113412242,rs3742681,rs2005705,rs727299,rs17798341,rs112511042,rs62108337,rs60077422,rs1998670,rs12431548,rs711830,rs11159859,rs74675221,rs62273904,rs113578183,rs10103314,rs739797,rs77329569,rs1318778,rs117679798,rs62276618,rs116972200,rs116967196,rs199530,rs10098765,rs2909102,rs117763129,rs12410251,rs78949154,rs2071581,rs1864116,rs2972430,rs3751843,rs7141608,rs78583939,rs3095726,rs1995693,rs2857541,rs117402769,rs112534607,rs12461113,rs4802147,rs343992,rs1042180,rs2857532,rs76668340,rs10517825,rs55840537,rs4560751,rs7246262,rs6651253,rs2665390,rs117429728,rs1036445,rs117819809,rs6982716,rs62276619,rs17426961,rs117245479,rs62277076,rs73242160,rs78211332,rs55841748,rs2857535,rs112806969,rs199454,rs4803541,rs117103359,rs3827530,rs344052,rs17124700,rs56373045,rs968073,rs78172543,rs2972458,rs4730797,rs74807476,rs1465576,rs1152376,rs116269788,rs76837345,rs2568406,rs1270799,rs62273912,rs62277398,rs7250409,rs76537717,rs117477604,rs61975277,rs116984005,rs12434935,rs56182568,rs3783885,rs4514599,rs7011516,rs8103647,rs60298844,rs34785154,rs115440134,rs35209753,rs117642957,rs61054246,rs376698,rs12459015,rs199523,rs17323117,rs117941968,rs74640850,rs3829688,rs1042822,rs891019,rs117090537,rs61986671,rs12433026,rs117275691,rs12783517,rs117295299,rs2719205,rs4803287,rs117251379,rs6973257,rs2668713,rs45606645,rs11847417,rs80243152,rs111754884,rs113579491,rs116526176,rs117317034,rs117475965,rs62273905,rs79755478,rs116293826,rs8100241,rs117487942,rs1519836,rs34963425,rs2342881,rs56038617,rs116350626,rs16941674,rs2001937,rs61986669,rs112839636,rs117465907,rs4239217,rs117933312,rs2551802,rs118066295,rs2252894,rs59939128,rs2229302,rs116766078,rs10409487,rs10416654,rs6512182,rs117439726,rs75141376,rs4803524,rs56144430,rs76352838,rs4133108,rs60872452,rs1999177,rs61975278,rs10404159,rs4594187,rs117537911,rs113613291,rs112385346,rs10418362,rs78163348,rs72628337,rs11789875,rs71422602,rs117805436,rs11882562,rs79724354,rs58449039,rs117516366,rs10418154,rs17188207,rs2079178,rs16958863,rs35050470,rs12710308,rs8110865,rs6651252,rs117534157,rs117591361,rs9941475,rs954504,rs62275160,rs118086963,rs113830390,rs77306894,rs344076,rs4972504,rs4802051,rs10908278,rs7142053,rs7804816,rs57593539,rs56028644,rs352090,rs72636684,rs76661336,rs7151164,rs12543672,rs10404567,rs10415548,rs4730798,rs10498238,rs117629202,rs117665459,rs62273895,rs117205063,rs2292222,rs12602539,rs62276620,rs111604810,rs73239833,rs79281377,rs112773568,rs35863684,rs67412075,rs8044546,rs117655396,rs118041124,rs62273906,rs10409402,rs78572434,rs55988809,rs116965894,rs117691512,rs79331723,rs117233587,rs78561123,rs74372523,rs117219577,rs12979640,rs61986664,rs4808075,rs62273908,rs75762935,rs17631303,rs62277142,rs344059,rs76743466,rs4239516,rs59127692,rs4803542,rs845759,rs117414052,rs10188827,rs115668541,rs35094336,rs75784928,rs199528,rs113558395,rs7160717,rs67397200,rs118168717,rs7224296,rs112146499,rs117808236,rs2927747,rs11878269,rs113297076,rs2274737,rs2630520,rs2072590,rs1243192,rs8110284,rs60155001,rs117629818,rs9762579,rs76874355,rs8017689,rs11657964,rs168295,rs60409031,rs79627695,rs1031707,rs9917978,rs56211607,rs78637028,rs111854089,rs115686827,rs118120912,rs12980812,rs2972447,rs7722933,rs56093151,rs76854598,rs10424178,rs2660739,rs61975260,rs35402060,rs4786430,rs117960011,rs117934638,rs4849734,rs117277236,rs9315500,rs6512181,rs3112434,rs78278447,rs9576288,rs62273896,rs79164092,rs938651,rs111912558,rs10089868,rs75864264,rs9908452,rs10412510,rs74667478,rs117793672,rs74840733,rs2075284,rs117638282,rs117305492,rs76870391,rs4516145,rs117501724,rs56941544,rs56069439,rs17674389,rs117127459,rs6472722,rs1864113,rs6710370,rs56026118,rs7521902,rs12982178,rs2165806,rs4730799,rs117822578,rs3179969,rs8176922,rs116979693,rs117658398,rs1366912,rs112364852,rs113677423,rs17260380,rs80116508,rs4803263,rs11159857,rs1864746,rs60357650,rs56115209,rs12939811,rs77513651,rs1627444,rs7246461,rs449338,rs12603976,rs17442011,rs117213971,rs10401700,rs1564206,rs241932,rs3773217,rs62277396,rs6943317,rs2719209,rs2297129,rs62273907,rs117033351,rs7146241,rs34289250,rs12436982,rs10150986,rs116957024,rs113931981,rs118189011,rs117234537,rs1243185,rs79842542,rs112861504,rs62273909,rs116432040,rs4904452,rs344014,rs55722539,rs35454880,rs2200494,rs112803217,rs4239209,rs58360168,rs1816372,rs13335490,rs74319927,rs77686332,rs113033774,rs12982058,rs112593050,rs117475615,rs8020072,rs4430796,rs62273862,rs56019042,rs74071851,rs113490934,rs45483498,rs4803543,rs1042818,rs76433045,rs75265619,rs7619956,rs1864747,rs73317739,rs891750,rs700035,rs79213162,rs80035526,rs10420891,rs168248,rs1446575,rs3751839,rs117004473,rs113368243,rs959300,rs3101746,rs117031805,rs117072135,rs7258597,rs61975276,rs117416018,rs199529,rs10408619,rs117880170,rs2857538,rs2113559,rs4786431,rs17260415,rs17188046,rs11845147,rs7084454,rs79939457,rs56106426,rs78892100,rs79977405,rs12951076,rs117906284,rs62541922,rs1099697,rs3783889,rs7017198,rs73239830,rs2077606,rs4802029,rs111693597,rs2113561,rs2291002,rs4301952,rs17794155,rs9304569,rs4390529,rs7730942,rs78068036,rs10417576,rs2972438,rs55875712,rs34665848,rs8100646,rs77589994,rs3773216,rs17550567,rs1429568,rs79356805,rs7143642,rs117943355,rs16958861,rs12975057,rs117074282,rs2297128,rs2972437,rs111702312,rs344017,rs6512179,rs117660257,rs76350200,rs62273892,rs76430099,rs117297395,rs75361547,rs61984736,rs8018755,rs117637690,rs2075281,rs78956406,rs13744,rs2287229,rs117374804,rs2250954,rs8018630,rs10402671,rs11263763,rs113897852,rs117701188,rs72478520,rs75684939,rs116917944,rs78420272,rs117995241,rs75891664,rs714181,rs458965,rs118167449,rs11658063,rs1031708,rs455685,rs117053920,rs4808616,rs117671932,rs62066693,rs62274041,rs241950,rs9358278,rs8079617,rs2054881,rs74371000,rs62273861,rs117565824,rs56704258,rs73376904,rs35686037,rs117717394,rs9911982,rs199526,rs891018,rs75238922,rs2274735,rs10276533,rs45477193,rs78928283,rs2927740,rs117336833,rs117686025,rs7723434,rs66753001,rs117984499,rs75696369,rs1032966,rs117159173,rs8108434,rs11668840,rs28493481,rs344072,rs6470637,rs75982768,rs2050905,rs60704260,rs11868098,rs12608883,rs10403173,rs1975937,rs845758,rs4635267,rs62274042,rs62541923,rs112226642,rs1965717,rs9304568,rs45564535,rs4727855,rs4654785,rs17055994,rs2579861,rs7635521,rs12779865,rs8006652,rs17124652,rs8073466,rs114729740,rs60140661,rs28711639,rs1346996,rs117235142,rs117896144,rs2113560,rs117380588,rs118096770,rs10402468,rs9327270,rs61984675,rs11083432,rs8112706,rs17188228,rs74074098,rs55855444,rs61986665,rs117822936,rs62277073,rs4808614,rs16903097,rs10425939,rs118119757,rs61542857,rs75798057,rs1956406,rs61984708,rs13345139,rs117689497,rs1564208,rs61984737,rs112120926,rs2630516,rs62273959,rs1533057,rs1864115,rs2295135,rs117886700,rs1243193,rs6595401,rs6755777,rs62274040,rs62273893,rs28666030,rs4246626,rs116904735,rs111413387,rs113798705,rs75146816,rs6512180,rs55859232,rs1468262,rs705495,rs116960145,rs199524,rs118070701,rs344071,rs76244809,rs78312844,rs117241896,rs113377745,rs2326012,rs891017,rs455400,rs751599,rs10143767,rs112523136,rs455287,rs11651052,rs12587200,rs930181,rs2060732,rs2909098,rs62273900,rs1531549,rs17136471,rs7161660,rs115326171,rs1288122,rs118057691,rs2927746,rs117354059,rs34084277,rs62278060,rs73505408,rs118024840,rs1243194,rs11540855,rs60878614,rs705494,rs2274736,rs4803573,rs10962647,rs966801,rs74461106,rs116162242,rs117700702,rs117443697,rs453112,rs12946931,rs3773218,rs116923426,rs2518879,rs2363956,rs4802024,rs80263403,rs73509996,rs117400315,rs856304,rs1291,rs28512414,rs117088971,rs35587371,rs2778936,rs10406379,rs113211824,rs112249029,rs11879180,rs10402530,rs74779991,rs199533,rs2213958,rs78469607,rs4803262,rs59136503,rs114054439,rs111519325,rs62273899,rs11159856,rs45479597,rs117586206,rs74758321,rs77563984,rs10515754,rs118113616,rs117783241,rs10409605,rs111773452</t>
  </si>
  <si>
    <t>ENSG00000173917.9,ENSG00000154783.6,ENSG00000173068.13,ENSG00000164695.4,ENSG00000261575.2,ENSG00000080166.11,ENSG00000105738.6,ENSG00000113282.9,ENSG00000226363.3,CATG00000033823.1,ENSG00000180479.9,ENSG00000267470.1,ENSG00000197506.6,CATG00000066599.1,ENSG00000233101.6,ENSG00000230148.4,ENSG00000120071.8,ENSG00000250486.2,ENSG00000258789.1,CATG00000026320.1,CATG00000075831.1,ENSG00000108510.5,ENSG00000197980.7,ENSG00000183439.5,ENSG00000251538.1,CATG00000031646.1,ENSG00000100722.14,CATG00000019869.1,CATG00000014417.1,ENSG00000042317.12,ENSG00000165521.11,ENSG00000254275.2,ENSG00000222990.1,ENSG00000169855.15,ENSG00000189144.9,ENSG00000167984.12,ENSG00000141293.11,CATG00000033829.1,CATG00000039197.1,ENSG00000083622.8,CATG00000051798.1,ENSG00000130311.6,ENSG00000267640.1,ENSG00000253380.1,ENSG00000238723.1,ENSG00000160117.10,ENSG00000267319.1,ENSG00000187957.7,ENSG00000227502.2,ENSG00000226786.2,CATG00000044349.1,ENSG00000196381.6,ENSG00000171817.12,ENSG00000213326.4,CATG00000046963.1,ENSG00000224189.2,ENSG00000160113.5,ENSG00000077063.6,ENSG00000019169.9,ENSG00000269307.1,ENSG00000170166.5,ENSG00000266497.1,CATG00000089657.1,ENSG00000257386.1,ENSG00000253719.2,CATG00000062386.1,ENSG00000240875.1,ENSG00000130312.2,ENSG00000235300.3,ENSG00000073969.14,CATG00000033884.1,ENSG00000128645.11,ENSG00000171189.12,ENSG00000147481.9,CATG00000044351.1,CATG00000102414.1,ENSG00000157168.14,CATG00000062392.1,ENSG00000127220.5,ENSG00000078403.12,CATG00000026314.1,ENSG00000108506.7,ENSG00000264451.1,CATG00000039203.1,ENSG00000229140.4,ENSG00000243926.1,ENSG00000225868.2,CATG00000019868.1,ENSG00000074855.6,ENSG00000136492.4,CATG00000049791.1,ENSG00000120093.7,CATG00000031540.1,ENSG00000105393.11,CATG00000102411.1,ENSG00000240674.1,ENSG00000108753.8,ENSG00000271840.1,ENSG00000163659.8,ENSG00000130307.7,ENSG00000174912.6,ENSG00000178430.4,CATG00000039206.1,ENSG00000213918.6,ENSG00000103351.8,ENSG00000259549.1,ENSG00000233262.1,CATG00000098445.1,ENSG00000117114.15,ENSG00000155130.5,ENSG00000188227.8,CATG00000051544.1,ENSG00000267422.1,ENSG00000259094.1,ENSG00000120094.6,ENSG00000070778.8,CATG00000021810.1,ENSG00000269095.1,ENSG00000253926.1,ENSG00000230457.3,CATG00000019870.1,CATG00000033881.1,CATG00000031643.1,ENSG00000180458.2,ENSG00000120784.11,ENSG00000108379.5,CATG00000038779.1,ENSG00000171804.5,ENSG00000223984.1,ENSG00000128652.7,ENSG00000159314.7,ENSG00000198182.8,CATG00000102412.1,CATG00000046964.1,ENSG00000001626.10,ENSG00000185829.11,CATG00000039204.1,ENSG00000225190.4,ENSG00000176979.8,CATG00000033883.1,CATG00000014413.1,ENSG00000126602.6,ENSG00000188827.6,ENSG00000267552.2</t>
  </si>
  <si>
    <t>21964575,20852632,23544013,22891074,19648919,21314952,23535730,22020760,20852633</t>
  </si>
  <si>
    <t>Ovarian cancer in BRCA1 mutation carriers,Response to platinum-based agents,Ovarian cancer survival,Paclitaxel sensitivity in NCI60 cancer cell lines,Ovarian cancer</t>
  </si>
  <si>
    <t>DOID:240</t>
  </si>
  <si>
    <t>iris disease</t>
  </si>
  <si>
    <t>rs916976,rs8477,rs9981226,rs10960778,rs11645183,rs72854974,rs74962884,rs4785580,rs2911264,rs4324129,rs3785275,rs45456401,rs72858893,rs2835658,rs73362615,rs6500449,rs1155787,rs45609834,rs6565621,rs1063948,rs3102336,rs17233176,rs73137284,rs1128922,rs11645970,rs7277657,rs61252917,rs11885523,rs12149952,rs11643495,rs1057042,rs352935,rs62054253,rs12910433,rs6497292,rs9905639,rs3123305,rs117859270,rs7188458,rs11076623,rs868372,rs7495599,rs8051915,rs1108064,rs2074963,rs4778245,rs11651264,rs449882,rs12943115,rs62052187,rs116899024,rs116687312,rs4785721,rs2212742,rs2303774,rs60437616,rs2835618,rs58398000,rs9935289,rs78809963,rs11641448,rs1006548,rs57009707,rs11639925,rs7196840,rs11648689,rs7203511,rs77847775,rs61368565,rs4785727,rs17233253,rs3787782,rs4627348,rs75411849,rs6497270,rs9674872,rs59660050,rs4365288,rs4427799,rs56126256,rs10775262,rs3803680,rs12439067,rs2881294,rs12325815,rs55837949,rs397564,rs12598737,rs8049660,rs76319088,rs11648785,rs154656,rs9939155,rs13050226,rs3102346,rs1140422,rs7185897,rs79885034,rs12599531,rs74251528,rs59637309,rs4785634,rs3803677,rs2298683,rs7185013,rs2835595,rs61078268,rs3104209,rs1061646,rs6062144,rs9806328,rs2239357,rs12600051,rs1476761,rs10809836,rs3737540,rs56835867,rs58523311,rs11640336,rs3096322,rs4785587,rs9709130,rs17227057,rs62067109,rs76653853,rs3809641,rs7502870,rs3815949,rs12949741,rs8060502,rs2011877,rs7497014,rs72714141,rs57654699,rs11647174,rs1326789,rs7165923,rs6500452,rs34724580,rs8028689,rs7406522,rs8051733,rs1800359,rs57179075,rs8166,rs62070324,rs2911255,rs72807526,rs3934737,rs56268364,rs4817849,rs57276429,rs72985397,rs12915877,rs886951,rs7403279,rs60841092,rs6500546,rs2965938,rs3751680,rs73362608,rs55952217,rs8063761,rs7169133,rs258323,rs2437957,rs11076622,rs11645376,rs7170989,rs12942988,rs7275582,rs3794637,rs17226498,rs117555004,rs72987327,rs762139,rs76378121,rs2434858,rs7503679,rs748941,rs2277907,rs17233623,rs74033267,rs2835638,rs12931432,rs11647958,rs34033471,rs28584716,rs12938873,rs6715311,rs34027607,rs7502337,rs7220310,rs6494441,rs2911258,rs34876268,rs62052250,rs3935312,rs9746953,rs35823119,rs2077001,rs11640450,rs8044026,rs10765196,rs11076649,rs2835585,rs78259905,rs4238833,rs8130846,rs43067,rs56141149,rs730502,rs12924138,rs56892497,rs11074326,rs61665209,rs17232735,rs2835579,rs11900963,rs12596885,rs3751694,rs390849,rs72714142,rs11546280,rs4261789,rs2235129,rs34273703,rs12448860,rs7200842,rs4778247,rs11076620,rs11076625,rs62052189,rs4782485,rs116126315,rs8025035,rs1132803,rs17233868,rs57246725,rs2159113,rs8059398,rs62054571,rs2376884,rs13046844,rs75268076,rs7189711,rs2286392,rs55740803,rs78962084,rs11649211,rs66656434,rs62052241,rs9926548,rs60626519,rs35939148,rs74037150,rs12930606,rs12598543,rs7190341,rs6565624,rs1543748,rs10808093,rs34897798,rs164741,rs17232910,rs2762461,rs17233455,rs1109334,rs2835589,rs73371232,rs2965932,rs55713398,rs7402990,rs731136,rs9926404,rs3787786,rs1800331,rs9941250,rs4785592,rs8046243,rs1946482,rs35518096,rs72752906,rs11649196,rs13330431,rs4347628,rs61756153,rs463181,rs11640188,rs34141697,rs6500457,rs2434868,rs2835590,rs2835575,rs9935559,rs28415940,rs4785690,rs74033837,rs72750990,rs2093830,rs66947533,rs7189734,rs4074916,rs55740938,rs7199685,rs7206570,rs7205785,rs11546630,rs1800344,rs2056309,rs7495174,rs286744,rs62390361,rs11076745,rs7206308,rs4372669,rs3191996,rs1800411,rs11644213,rs6497272,rs2835676,rs62052714,rs11641552,rs2835584,rs7203907,rs7496305,rs62052252,rs55762325,rs258321,rs2277905,rs11074323,rs154663,rs73276534,rs72982590,rs62070320,rs1078577,rs59874864,rs8030794,rs4785574,rs28444583,rs17226966,rs16966142,rs9902264,rs62052185,rs2032063,rs2186337,rs12592363,rs7203994,rs3856,rs34276461,rs464349,rs12924902,rs4354938,rs43058,rs62056068,rs3743855,rs11644990,rs74412556,rs76042350,rs648548,rs34378781,rs8047581,rs7036011,rs7502869,rs6565616,rs34467494,rs2016236,rs73362658,rs286741,rs34815730,rs6565604,rs79356272,rs77117947,rs59178598,rs10240398,rs62056069,rs58164482,rs34975185,rs12922197,rs72807596,rs258317,rs918722,rs4785713,rs7214664,rs1800404,rs7200693,rs1543750,rs7495114,rs12926996,rs2190808,rs12591531,rs8056353,rs1987271,rs75165924,rs12597913,rs7173419,rs11642451,rs12444247,rs58976732,rs80271258,rs2159116,rs6500448,rs1954772,rs4785723,rs12940151,rs56858519,rs67519107,rs2156077,rs12709094,rs2835577,rs78751799,rs12520016,rs11649501,rs2000413,rs4785710,rs77448526,rs10808095,rs62068387,rs12948099,rs3794635,rs34730558,rs1981433,rs72807539,rs12597296,rs6517402,rs9747080,rs115025067,rs61511707,rs56227677,rs2460455,rs9928396,rs3890534,rs3102384,rs62052225,rs2376885,rs3785279,rs12596429,rs3819569,rs16950960,rs11866420,rs12926997,rs7195906,rs12913832,rs8039411,rs460984,rs258336,rs3830068,rs11641639,rs7494942,rs36074783,rs4785581,rs56058441,rs6500459,rs57435966,rs62067159,rs12596492,rs57364768,rs11641675,rs2070993,rs11643713,rs9748176,rs79799075,rs4785712,rs62077217,rs11643147,rs12440216,rs7496326,rs73362642,rs62056064,rs7107143,rs3114895,rs34709589,rs114401516,rs34120897,rs72807540,rs457708,rs1800337,rs2835594,rs9925045,rs7561344,rs7280371,rs72987309,rs112066551,rs2241039,rs12440942,rs2376874,rs79097182,rs464274,rs57505611,rs2241036,rs2298682,rs8081683,rs2835592,rs74251568,rs9975361,rs3010769,rs62052255,rs158173,rs62054640,rs4785771,rs62070784,rs7209877,rs62052210,rs12928752,rs61177234,rs3114919,rs4257207,rs8058895,rs9981715,rs17232840,rs11685111,rs7163496,rs3205137,rs35256109,rs2835640,rs11640702,rs9282681,rs74415461,rs2762457,rs62054611,rs2159115,rs73369285,rs921221,rs2346051,rs74490382,rs3739070,rs2240201,rs7276569,rs34341886,rs3751700,rs10431948,rs11645916,rs7206120,rs6579,rs34689166,rs73371205,rs2016968,rs75019069,rs8055825,rs62052226,rs6062130,rs467035,rs11018528,rs17233567,rs8133549,rs9941108,rs11074321,rs62054599,rs2240203,rs11074318,rs4530137,rs10852218,rs4294815,rs2835635,rs2460456,rs8051247,rs8062369,rs117683412,rs1326797,rs1007931,rs11076618,rs72982596,rs60447195,rs9933533,rs11895642,rs2376883,rs7280251,rs56713834,rs62052213,rs117195074,rs55886641,rs764175,rs2434871,rs258319,rs2286393,rs8128387,rs17226274,rs72807553,rs4778248,rs7195752,rs7210026,rs12596146,rs12930056,rs8056679,rs8024526,rs12515105,rs12592271,rs7192275,rs76512054,rs55814747,rs2835574,rs56354063,rs62067112,rs11829,rs9922171,rs11860203,rs2251161,rs8044906,rs7495441,rs16950949,rs11546631,rs62054601,rs13426961,rs2835597,rs4268748,rs111334430,rs12592307,rs6517404,rs62054572,rs17784386,rs2238531,rs4785717,rs11631797,rs79087600,rs4785709,rs55798234,rs3743826,rs72714147,rs2911256,rs7282195,rs60997773,rs6565612,rs117406136,rs34631866,rs3922634,rs60990888,rs1126809,rs7406382,rs1063949,rs16891982,rs2238526,rs68189488,rs7503172,rs62052173,rs11638265,rs8046182,rs62052710,rs11640209,rs6142728,rs6142984,rs11649155,rs34058921,rs382745,rs463938,rs76228202,rs17567007,rs10491742,rs11868024,rs1800340,rs4785630,rs72714109,rs1053966,rs17226973,rs66517022,rs10154032,rs12951171,rs1006547,rs8055162,rs12928364,rs34675863,rs6860,rs2340870,rs9937816,rs17225747,rs4785714,rs12596934,rs2187577,rs8127496,rs45524643,rs7206721,rs423987,rs16856394,rs12447686,rs10775263,rs4778142,rs12598214,rs72750987,rs9894429,rs16950927,rs3794603,rs11076605,rs73371263,rs3787783,rs2733831,rs1968109,rs2835633,rs6500456,rs11646766,rs11649100,rs11644526,rs2376880,rs56330821,rs78530336,rs4785593,rs2074903,rs12600151,rs34033205,rs4408545,rs4785626,rs55684421,rs9924109,rs17225775,rs3751695,rs17809188,rs12599561,rs4778231,rs11642010,rs35762120,rs3785281,rs72985387,rs7180054,rs74736114,rs17233448,rs8045232,rs6565619,rs4511532,rs1137042,rs3803684,rs76885005,rs2460448,rs2835620,rs79957186,rs8054489,rs2240204,rs57135500,rs6565622,rs916977,rs12921177,rs28661943,rs1015549,rs2079672,rs77901116,rs57713848,rs34670159,rs2154537,rs35302910,rs67632157,rs57660144,rs12325950,rs7406040,rs7502320,rs12918773,rs1053808,rs62068537,rs1635166,rs2000416,rs56263019,rs9302376,rs12325955,rs8060934,rs158606,rs16950930,rs2835619,rs3753070,rs61456370,rs7214125,rs11076747,rs35199609,rs3002288,rs11861084,rs60828994,rs11641147,rs8071044,rs17233441,rs4778243,rs35118028,rs61591073,rs75973130,rs12597299,rs7039325,rs925248,rs3114913,rs12438034,rs4328441,rs3809646,rs7176632,rs2252402,rs4785762,rs78608009,rs11655346,rs2238532,rs62054638,rs62056091,rs72860530,rs11647746,rs73369283,rs3212371,rs3123304,rs2835599,rs74542234,rs17227085,rs34665267,rs12445480,rs9788702,rs72858892,rs7223613,rs28630471,rs11645271,rs4350572,rs3819567,rs1030786,rs12920969,rs12952375,rs2835653,rs9940093,rs3764258,rs117675822,rs12929899,rs62054258,rs62056102,rs57085979,rs4785684,rs9974494,rs889574,rs62056065,rs60389196,rs2018521,rs2251952,rs2965935,rs62070327,rs12599180,rs258330,rs60153251,rs35890454,rs34153944,rs12925087,rs2835587,rs11640734,rs76311593,rs2376881,rs2270461,rs447735,rs3096312,rs7112446,rs2835600,rs35435780,rs8066889,rs62052186,rs8030709,rs7495755,rs1543749,rs2835657,rs12949340,rs417323,rs164748,rs647747,rs1079558,rs12598756,rs4365287,rs62056100,rs8024600,rs2377043,rs56134361,rs1053984,rs11648433,rs62054259,rs72854970,rs12945187,rs6500440,rs57304625,rs2187101,rs2835586,rs11074319,rs2911253,rs4433810,rs3114889,rs72987319,rs258332,rs55992706,rs11641790,rs9930572,rs55764347,rs9904137,rs77168505,rs11076744,rs4329923,rs12600047,rs72815535,rs72987328,rs56198112,rs7496228,rs4968050,rs11640198,rs116954456,rs56079143,rs17227064,rs11640186,rs55917554,rs2302162,rs9694133,rs8081064,rs3787788,rs79681023,rs11911508,rs258322,rs117952314,rs56381797,rs73369234,rs8029695,rs116012428,rs3102349,rs2965830,rs8043281,rs680716,rs41264155,rs8128474,rs7275984,rs3769123,rs16950941,rs748940,rs11642080,rs12552462,rs6497287,rs7165158,rs73371230,rs62056097,rs9985082,rs11648552,rs2279348,rs397891,rs34604714,rs28670527,rs258324,rs12919804,rs402136,rs78517194,rs79012563,rs78319320,rs11639901,rs74033827,rs6494442,rs7406828,rs12447482,rs2159114,rs4785763,rs77238289,rs8062346,rs17852306,rs55862934,rs71372800,rs7190403,rs62052222,rs11076629,rs77936256,rs12914580,rs886950,rs72714143,rs74596919,rs73371237,rs3743859,rs56304316,rs11639788,rs57492102,rs72750981,rs12203592,rs78534595,rs7205993,rs2762460,rs61356367,rs288147,rs4785686,rs2075880,rs72987304,rs3212346,rs6497282,rs10960759,rs34203932,rs460319,rs1235345,rs3787780,rs2835639,rs4785679,rs12595968,rs164746,rs11076624,rs2011925,rs34118862,rs8041145,rs62052168,rs7497403,rs3803676,rs12918575,rs12597774,rs1900758,rs9748184,rs6500437,rs11644804,rs4785755,rs62056061,rs6565623,rs10152874,rs77182473,rs9932354,rs7196459,rs11076658,rs2835659,rs4778221,rs7206546,rs767998,rs9923863,rs77338959,rs7196935,rs4411798,rs9939893,rs17226159,rs10960779,rs62053702,rs57696383,rs17233497,rs35619236,rs17226075,rs3803686,rs3794606,rs79284383,rs12901047,rs77693902,rs74853090,rs117449907,rs11649510,rs2762464,rs1800286,rs1034357,rs11861958,rs62052214,rs57267516,rs76878855,rs55706928,rs6497271,rs2935214,rs4074915,rs1007932,rs35131670,rs445537,rs77884786,rs11645240,rs62054252,rs12924572,rs73369302,rs8039195,rs35387685,rs2239356,rs2228479,rs45567439,rs59145035,rs1048149,rs2298684,rs56400267,rs1466540,rs9935541,rs7207979,rs3787787,rs56192849,rs11074314,rs9889642,rs117219845,rs67703038,rs11867462,rs6416603,rs74417197,rs900729,rs1078578,rs8017054,rs1981432,rs3102380,rs1137360,rs728405,rs17227263,rs34878706,rs35646762,rs17226428,rs117930424,rs7502491,rs2835642,rs4785689,rs465507,rs1800355,rs111836360,rs11649465,rs62052184,rs744327,rs12441727,rs2238529,rs12904397,rs1979504,rs72987321,rs7217415,rs8048331,rs4600467,rs870856,rs12598477,rs56296040,rs2238525,rs2835578,rs12913692,rs63413261,rs258318,rs12149025,rs117575274,rs7205053,rs9931722,rs76257860,rs2270459,rs12930922,rs7405901,rs2277906,rs7497270,rs158609,rs55793808,rs6731459,rs1110331,rs8182077,rs12709095,rs12933317,rs1128812,rs114135590,rs2353032,rs17232630,rs60041560,rs7502521,rs6565609,rs7192770,rs13024052,rs58292586,rs908951,rs56048434,rs7406003,rs6500447,rs7163930,rs2079671,rs2239358,rs72750986,rs7184960,rs12934482,rs7200111,rs7205604,rs2460453,rs114548124,rs13288130,rs17226512,rs10153196,rs164749,rs10852220,rs4785720,rs11900807,rs17747284,rs2156076,rs9806894,rs3114917,rs17161080,rs4144266,rs6500441,rs74873294,rs35815547,rs28689480,rs4371157,rs8031097,rs2162944,rs74251537,rs10135448,rs2170838,rs74843342,rs2346050,rs1134311,rs11644967,rs11074322,rs62052180,rs2835598,rs62052711,rs2108838,rs11642267,rs460879,rs8076090,rs7215601,rs7276917,rs35243579,rs4778140,rs10202089,rs1155785,rs62054224,rs164742,rs11635884,rs62052240,rs645019,rs45524337,rs11636232,rs7276711,rs11646374,rs62052174,rs3102383,rs3913538,rs7502802,rs56112321,rs3096305,rs258335,rs12591662,rs9806913,rs1155786,rs164744,rs4785691,rs7503233,rs57080728,rs55776749,rs11649162,rs77692272,rs74527695,rs2306633,rs56809329,rs4785571,rs3096294,rs62054570,rs61756152,rs1800330,rs2249947,rs74400391,rs75909135,rs288143,rs35542367,rs2946630,rs79068217,rs2006941,rs9972861,rs13415609,rs57654048,rs4932620,rs2965939,rs7186561,rs73371233,rs2239360,rs9980353,rs62054609,rs12946356,rs36114385,rs286743,rs728404,rs2835576,rs11904390,rs15158,rs61585051,rs154657,rs7497759,rs12709092,rs4785591,rs12926012,rs8058179,rs12598665,rs112417725,rs2835629,rs12593929,rs8044210,rs1133001,rs11641897,rs4785569,rs62068372,rs4311550,rs4287569,rs75804782,rs62070326,rs9974286,rs1800345,rs2835664,rs9923536,rs73371206,rs34058970,rs459920,rs8079963,rs12596583,rs35176381,rs1800410,rs7201721,rs7191836,rs4347629,rs72807546,rs2298685,rs9977314,rs62052249,rs34264473,rs57189560,rs12789914,rs57079108,rs8036159,rs62056092,rs7170852,rs2353033,rs3751687,rs2238527,rs466001,rs17226980,rs8070488,rs62056087,rs11641201,rs2434870,rs9378816,rs8036480,rs76734820,rs10153055,rs463930,rs55842573,rs67327962,rs35618583,rs2835615,rs7176930,rs61701101,rs731135,rs17177891,rs2835662,rs3102338,rs117653913,rs76493153,rs7777014,rs2293584,rs4785627,rs12443954,rs62054257,rs10519220,rs4778141,rs73369286,rs4778211,rs8041209,rs13335395,rs78163298,rs55653896,rs3785276,rs1128805,rs10162958,rs62054639,rs3102367,rs11652797,rs60601085,rs34056188,rs6517405,rs12942665,rs28638280,rs4442808,rs4785722,rs11074320,rs4785760,rs10960758,rs2115401,rs4785590,rs8047486,rs2965934,rs4550447,rs16950972,rs7195226,rs2228478,rs59163259,rs8057672,rs4785685,rs7021368,rs67606182,rs11897824,rs2099105,rs12594323,rs7193472,rs4785708,rs12929254,rs2376882,rs12709093,rs17177787,rs17775820,rs1408794,rs3922633,rs4778218,rs7405937,rs12946662,rs4785677,rs9921361,rs57033609,rs62067158,rs61329240,rs2353028,rs8044191,rs1137134,rs62056099,rs1476516,rs1108063,rs2074904,rs2930219,rs62052660,rs6500460,rs607006,rs75110337,rs4785770,rs7502109,rs16950979,rs34379910,rs78593750,rs8051231,rs34982711,rs117285117,rs11649210,rs17784285,rs62056066,rs1126835,rs4291902,rs58008706,rs1037208,rs2017966,rs11088381,rs77522907,rs28503645,rs11856675,rs2835582,rs73265357,rs13864,rs9931446,rs117078447,rs2252893,rs12927047,rs7226091,rs2835630,rs60025758,rs7183877,rs2241038,rs164753,rs7406219,rs258328,rs3803683,rs9747119,rs12597095,rs419151,rs62067113,rs4729190,rs4073541,rs1015551,rs4778249,rs117880578,rs6497274,rs73379661,rs11641891,rs3114916,rs2835634,rs6729027,rs2238530,rs166297,rs57940434,rs9282682,rs3819568,rs60909116,rs9974374,rs2283565,rs11645212,rs4932618,rs2000417,rs10871499,rs6500453,rs4522419,rs12791412,rs3114906,rs62056063,rs2303773,rs59027140,rs73201942,rs2835593,rs2835602,rs73371204,rs1874841,rs62054610,rs9977602,rs78331410,rs11642428,rs35821128,rs58358515,rs75620448,rs73369296,rs6565617,rs72982580,rs35633108,rs8182028,rs4778242,rs3769125,rs8059968,rs9922515,rs12709096,rs7186976,rs4785715,rs35569308,rs58374338,rs4572679,rs7222241,rs28666643,rs28643511,rs61439823,rs72807569,rs11646448,rs1800339,rs7184315,rs2257091,rs79441750,rs11649642,rs3212369,rs12325956,rs1109838,rs12883151,rs72857181,rs62054251,rs12599306,rs352939,rs9941273,rs164747,rs34384005,rs3803679,rs62053701,rs72477006,rs62052212,rs8032355,rs12446471,rs17226519,rs11864372,rs117207109,rs4339511,rs11862081,rs35953598,rs1129038,rs34420680,rs2965937,rs17226841,rs463701,rs62056103,rs4785687,rs11076746,rs8080624,rs75501824,rs76075456,rs12929831,rs3819574,rs12923946,rs74251570,rs2434872,rs7204478,rs8058009,rs12917681,rs77528309,rs1805008,rs7195066,rs2003522,rs72858812,rs11857135,rs3753073,rs11641726,rs886952,rs17233664,rs118148658,rs6500514,rs62056090,rs4785716,rs11076619,rs1811744,rs2016277,rs12920767,rs3743860,rs2238289,rs683,rs56283750,rs9922341,rs10225097,rs55694368,rs73369254,rs12599473,rs972335,rs12932473,rs9906979,rs28717704,rs17746039,rs3743827,rs7495989,rs3794609,rs9975168,rs2835601,rs11648881,rs73371251,rs467357,rs7201028,rs12442916,rs117591911,rs3935543,rs61757160,rs12598276,rs58656226,rs2293586,rs3992,rs12445695,rs59660294,rs66826982,rs258337,rs2835652,rs7406825,rs2835588,rs35868252,rs2305252,rs1800358,rs7495875,rs11639906,rs9405661,rs9933901,rs73362613,rs62056110,rs76517692,rs3096311,rs2911257,rs12270717,rs2525913,rs62052239,rs1326788,rs13331995,rs3935591,rs12593141,rs1800287,rs79482383,rs74002480,rs3751692,rs12050940,rs288144,rs13050757,rs4778252,rs11630290,rs4078290,rs9920172,rs76607656,rs11643288,rs73369300,rs8049897,rs79164713,rs117842744,rs3114898,rs35092522,rs9929579,rs432936,rs2733832,rs9978998,rs58806053,rs11701556,rs62054600,rs79948219,rs11639542,rs7191144,rs2016571,rs11862382,rs12917954,rs116086643,rs78306418,rs4785759,rs7209180,rs4785594,rs35380443,rs12598316,rs12915041,rs2835613,rs68177983,rs7203255,rs56240434,rs12603868,rs78001663,rs74673507,rs34272502,rs75651012,rs17226666,rs8052076,rs117174633,rs74527172,rs2835660,rs1558183,rs2460451,rs56313033,rs4778244,rs7179994,rs7162812,rs77008212,rs2240202,rs4785779,rs3096301,rs12446791,rs77186129,rs58274256,rs63521961,rs3794604,rs2914460,rs34784238,rs79244293,rs2376878,rs8129231,rs8047576,rs11631544,rs7217518,rs3114892,rs11646229,rs2835621,rs4778214,rs58136184</t>
  </si>
  <si>
    <t>ENSG00000112941.8,ENSG00000235448.1,ENSG00000229915.1,CATG00000030356.1,ENSG00000187741.10,CATG00000030301.1,ENSG00000261373.1,ENSG00000267048.1,CATG00000028359.1,ENSG00000185808.9,ENSG00000256390.1,ENSG00000137265.10,ENSG00000251365.1,ENSG00000185527.7,ENSG00000015413.5,ENSG00000229797.1,ENSG00000185359.8,ENSG00000183048.7,ENSG00000104044.11,CATG00000028360.1,ENSG00000262660.1,CATG00000056019.1,CATG00000052077.1,ENSG00000260259.1,ENSG00000259006.1,ENSG00000145743.11,CATG00000047246.1,ENSG00000198211.8,CATG00000093594.1,ENSG00000178171.6,CATG00000030348.1,ENSG00000128731.11,CATG00000087083.1,ENSG00000261118.1,ENSG00000224646.2,ENSG00000167523.9,CATG00000025251.1,CATG00000019940.1,CATG00000030350.1,ENSG00000259989.1,ENSG00000185298.8,CATG00000093611.1,ENSG00000132326.7,CATG00000030320.1,ENSG00000158805.7,ENSG00000199156.1,ENSG00000140995.12,ENSG00000178773.10,ENSG00000103657.9,ENSG00000223959.4,CATG00000030349.1,CATG00000076959.1,ENSG00000157538.9,ENSG00000225493.1,ENSG00000204991.6,CATG00000096497.1,ENSG00000003249.9,ENSG00000177946.4,ENSG00000262814.2,ENSG00000170100.9,CATG00000034859.1,ENSG00000131165.10,ENSG00000242553.1,ENSG00000005981.8,ENSG00000158792.11,CATG00000028314.1,CATG00000052079.1,ENSG00000143494.11,ENSG00000182670.9,ENSG00000164175.10,CATG00000006560.1,ENSG00000182612.6,CATG00000028363.1,ENSG00000075399.8,ENSG00000261692.1,ENSG00000185324.17,CATG00000080797.1,ENSG00000253507.1,CATG00000028337.1,CATG00000034860.1,ENSG00000153714.5,CATG00000028351.1,ENSG00000141002.14,ENSG00000204237.4,ENSG00000101180.11,ENSG00000107165.8,ENSG00000214087.4,ENSG00000182446.9,CATG00000030298.1,ENSG00000101181.13,ENSG00000222019.3,CATG00000030327.1,CATG00000023283.1,ENSG00000258839.2,CATG00000030326.1,ENSG00000167522.10,ENSG00000141013.10,CATG00000028335.1,CATG00000028341.1,CATG00000030304.1,ENSG00000077498.8,ENSG00000262049.1,ENSG00000260279.1,ENSG00000261253.1,ENSG00000197912.9,CATG00000082306.1,ENSG00000258947.2,CATG00000028352.1,ENSG00000204104.7,CATG00000030337.1,ENSG00000065802.7,ENSG00000230366.5,CATG00000030303.1,ENSG00000140090.13</t>
  </si>
  <si>
    <t>23486544,18488028,23548203,21835309,23118974,20585627,20463881,17952075,18252221</t>
  </si>
  <si>
    <t>Hair, eye and skin pigmentation,Iris characteristics,Brown eye color,Eye color,Blue vs. brown eyes,Iris color,Blue vs. green eyes</t>
  </si>
  <si>
    <t>DOID:2452</t>
  </si>
  <si>
    <t>thrombophilia</t>
  </si>
  <si>
    <t>rs3822057,rs1648713,rs1656916,rs12065624,rs925451,rs166479,rs1656915,rs710446,rs5030062,rs12074166,rs4686799,rs3813948,rs5030073,rs12063780,rs822620,rs74148971,rs56810541,rs2036914,rs5030074,rs3756008,rs4241823,rs266724,rs1656918,rs266725,rs698078,rs4253417,rs17020983,rs72468029,rs12075573,rs1648712,rs8942,rs3756009,rs1656922,rs3856930,rs77660718,rs710449,rs3756011,rs1648714,rs5030072,rs1656914,rs12057769,rs4253399,rs4241824,rs11799737,rs1469859,rs5030047,rs2289252,rs1656921,rs5030060,rs1656917,rs4686798</t>
  </si>
  <si>
    <t>ENSG00000123843.8,ENSG00000088926.9,ENSG00000251165.1,ENSG00000197099.4,ENSG00000113889.7,ENSG00000123838.6</t>
  </si>
  <si>
    <t>22701019,20212171</t>
  </si>
  <si>
    <t>Plasma factor XI level and activated partial thromboplastin time,C4b binding protein levels</t>
  </si>
  <si>
    <t>DOID:2462</t>
  </si>
  <si>
    <t>retinal vascular disease</t>
  </si>
  <si>
    <t>rs16903233,rs3808509,rs17797894,rs6601574,rs10774624,rs115803211,rs11250127,rs34171564,rs17479641,rs838144,rs114270619,rs3779891,rs6991606,rs3808519,rs28400014,rs33988101,rs7012218,rs2194025,rs1897951,rs75167761,rs9513114,rs66872829,rs34520889,rs17479606,rs427248,rs412712,rs12936775,rs838146,rs225712,rs16903235,rs4568582,rs3744061,rs117519655,rs11672900,rs6988922,rs16903190,rs8111288,rs11782706,rs28400015,rs34190107,rs11775635,rs8001784,rs12981072,rs7003241,rs11991153,rs73173591,rs281408,rs2251473,rs17480689,rs17468356,rs4766578,rs8106205,rs7005469,rs73770385,rs11878908,rs439523,rs8108468,rs8069639,rs12611203,rs973579,rs2060465,rs7007394,rs2287922,rs58768059,rs12658452,rs8112983,rs7324510,rs2164273,rs2307019,rs114968097,rs16903232,rs452270,rs8073654,rs2293855,rs225694,rs2572398,rs17421410,rs2281827,rs12656914,rs11994376,rs16903200,rs3808502,rs60984906,rs34574518,rs10104728,rs2164272,rs6985460,rs979364,rs9508035,rs12975033,rs653178,rs9513115,rs1897950,rs629504,rs838145,rs12611211,rs2287921,rs8102032,rs16903196,rs11083948,rs11672046,rs10491448,rs76744446,rs2194026,rs28507159,rs8105137,rs418464,rs3184504,rs3808518,rs16903234,rs6985146,rs838147,rs12978752,rs8108136,rs8111208,rs7837036,rs7838897,rs35392635,rs12611201,rs3174048,rs12978499,rs16903189,rs12659767,rs11777002,rs12656710,rs8111399,rs6601573,rs12979278,rs838133,rs16903191,rs11250129,rs2216596,rs7841394,rs4559208,rs3794405,rs2307018,rs2293856,rs2572397,rs6860708,rs12979144,rs380743,rs11882796,rs10774625,rs12975781,rs12982115,rs11667321,rs17797443,rs11666792,rs11155234,rs3808513,rs8104897,rs6996368</t>
  </si>
  <si>
    <t>ENSG00000104643.5,ENSG00000092931.7,ENSG00000154316.10,CATG00000039609.1,ENSG00000161547.10,ENSG00000111252.6,ENSG00000207556.1,ENSG00000204842.10,ENSG00000176920.10,ENSG00000181038.9,ENSG00000246477.2,ENSG00000257595.2,ENSG00000182264.4,ENSG00000176909.7,ENSG00000105550.4,ENSG00000267168.1,ENSG00000105538.4,ENSG00000270076.1,ENSG00000247828.3,CATG00000039605.1,CATG00000039607.1,ENSG00000102755.6,ENSG00000009844.11,ENSG00000245526.4,CATG00000101658.1,ENSG00000135577.4,ENSG00000164180.9,ENSG00000255020.1</t>
  </si>
  <si>
    <t>21060863,23776548</t>
  </si>
  <si>
    <t>Retinal vascular caliber,Retinal arteriolar caliber</t>
  </si>
  <si>
    <t>DOID:2468</t>
  </si>
  <si>
    <t>psychotic disorder</t>
  </si>
  <si>
    <t>A cognitive disorder that involves abnormal thinking and perceptions resulting in a disconnection with reality.</t>
  </si>
  <si>
    <t>rs16884746,rs6459363,rs9554462,rs12207662,rs12148078,rs4292789,rs8060511,rs66467443,rs12571568,rs11152191,rs78956702,rs17115213,rs335626,rs55763892,rs5177,rs10511793,rs12209192,rs17218309,rs17785382,rs115225723,rs60226615,rs55848758,rs11786952,rs7241380,rs35605010,rs3784309,rs117128737,rs7921574,rs3114660,rs6822162,rs17115100,rs17819753,rs1542296,rs9974459,rs57469281,rs12140558,rs2789605,rs12413046,rs4380893,rs62411455,rs10080807,rs77639706,rs34243448,rs66640506,rs9556943,rs245917,rs13208096,rs35902873,rs768929,rs11191512,rs10078214,rs6500606,rs2683634,rs3740397,rs76406248,rs448293,rs6500605,rs11191593,rs11191425,rs112994560,rs12203922,rs3740387,rs114118218,rs62404895,rs61850825,rs7182776,rs28528886,rs4409766,rs3096214,rs62406153,rs4411469,rs73402536,rs11630170,rs13205211,rs17218267,rs8092939,rs79156074,rs493161,rs2865127,rs10812498,rs2505678,rs2099852,rs12442067,rs7077291,rs10748838,rs858973,rs9836723,rs2560076,rs466219,rs79476505,rs9584825,rs709632,rs11072349,rs1277752,rs8747,rs11191438,rs78821730,rs10062613,rs67040724,rs12190671,rs11159933,rs9783783,rs335655,rs72731410,rs216194,rs7871097,rs2929511,rs62404868,rs3759902,rs76471266,rs35883476,rs8016724,rs12205903,rs115365006,rs6901391,rs12446378,rs77420391,rs9296949,rs13261692,rs10782476,rs62043763,rs3824754,rs3087620,rs73530179,rs1545487,rs4786516,rs34572965,rs883028,rs1491233,rs35212277,rs1288518,rs1339227,rs3784310,rs9689693,rs1135473,rs6505587,rs55828005,rs9358040,rs7902804,rs78996483,rs10077431,rs40595,rs17388260,rs75787275,rs7194566,rs11206128,rs4788216,rs2505657,rs2278557,rs3795958,rs2282340,rs117785439,rs11637611,rs12192012,rs112617927,rs11150580,rs12570528,rs12661136,rs2128112,rs1046778,rs163032,rs12764154,rs13002153,rs1504884,rs114779419,rs11191453,rs34706883,rs386464,rs7201518,rs11634608,rs11649149,rs7349164,rs6492924,rs8192425,rs3857610,rs9936474,rs2957743,rs2306489,rs689661,rs1481862,rs6696068,rs7202910,rs10271491,rs2479008,rs56946876,rs419578,rs40012,rs2930069,rs335661,rs348938,rs1452061,rs434515,rs10967680,rs13065389,rs10484704,rs11191531,rs78900439,rs11686204,rs11072338,rs4295484,rs13197176,rs35202262,rs7542607,rs73124856,rs9296935,rs9396526,rs4788204,rs10807510,rs4786508,rs73628692,rs10883795,rs3889480,rs4007242,rs335668,rs12763665,rs1140239,rs12210228,rs11076836,rs335608,rs6498060,rs972029,rs2123135,rs34930209,rs62404898,rs911186,rs972028,rs11191514,rs4788209,rs11630611,rs11206133,rs4463511,rs10250808,rs3816899,rs9472022,rs6916555,rs200949,rs163037,rs11873643,rs4917994,rs4786512,rs62046642,rs6933999,rs62411457,rs16875127,rs11691698,rs73434364,rs17818687,rs2678905,rs17107731,rs7903752,rs34662244,rs9928448,rs8139,rs35339313,rs12201413,rs8016372,rs35525740,rs73103608,rs78831231,rs10812491,rs2270365,rs17819824,rs35819751,rs200950,rs1555096,rs33992630,rs115891768,rs9925915,rs1544199,rs34546986,rs17094683,rs8557,rs3759900,rs10883824,rs7071373,rs3809627,rs2929513,rs7546246,rs640282,rs6475955,rs28405621,rs12031155,rs12189571,rs73628650,rs9888665,rs3759820,rs7173626,rs1823526,rs6498062,rs34457392,rs17818561,rs7946629,rs8021963,rs7029536,rs16956369,rs2279871,rs77067228,rs11070245,rs2489199,rs13197574,rs56404335,rs67218159,rs4431687,rs1678772,rs16875289,rs6750634,rs10479215,rs410620,rs34910254,rs1597770,rs11191577,rs934929,rs4870111,rs41271844,rs10072785,rs2742323,rs7860542,rs7165105,rs335624,rs11678574,rs6475945,rs7712152,rs17834425,rs12766205,rs2723343,rs1061271,rs62406156,rs2678915,rs34390319,rs2279581,rs11690462,rs78424502,rs7451206,rs163035,rs335629,rs71559051,rs62406152,rs11241213,rs55854204,rs4128242,rs12447915,rs74906500,rs163018,rs2273709,rs6874093,rs12561821,rs7040505,rs12189737,rs9370750,rs6494975,rs2415128,rs1881744,rs35749575,rs11191580,rs188015,rs6081547,rs66520586,rs35648592,rs11678646,rs4356430,rs6867579,rs13194781,rs10757635,rs11206168,rs56980888,rs71647933,rs12416441,rs10479216,rs4788210,rs34918214,rs11076834,rs335663,rs11183938,rs11550869,rs9302260,rs12219027,rs11191555,rs841924,rs11191459,rs16997016,rs4658880,rs10871451,rs2278987,rs12201531,rs12205653,rs2297660,rs10175222,rs191553,rs7526226,rs7179427,rs13169748,rs1562960,rs2232423,rs55647411,rs6596484,rs6940298,rs7912578,rs7586702,rs9382979,rs4506844,rs4143959,rs9367845,rs7407105,rs6932984,rs10272283,rs13205911,rs1819539,rs10864689,rs71577448,rs12209420,rs77593705,rs12338262,rs2450299,rs66868086,rs6492925,rs10883832,rs78624382,rs7020892,rs200483,rs16970132,rs10812515,rs3740393,rs7227167,rs10883817,rs3950155,rs76351419,rs4238449,rs6541279,rs16884733,rs6498070,rs41104,rs12214662,rs3809624,rs163036,rs179815,rs1384007,rs2297663,rs12189567,rs35030260,rs35016036,rs72664268,rs35471617,rs4787486,rs114852762,rs163023,rs1460047,rs74025223,rs62039231,rs7528745,rs35033671,rs823167,rs1025527,rs11633167,rs7144914,rs77666565,rs10495184,rs12898868,rs1552133,rs12675150,rs943036,rs13213986,rs74025234,rs10786725,rs2052713,rs4233205,rs2505662,rs6498069,rs8025504,rs736685,rs112390216,rs36092177,rs1926030,rs114383464,rs115970240,rs72663933,rs7094843,rs11150581,rs62023343,rs3848020,rs16956623,rs7191849,rs7863476,rs7896290,rs35339855,rs2479004,rs1952774,rs2772353,rs56037701,rs10060468,rs12760034,rs72846794,rs8008412,rs2678906,rs10484724,rs12902006,rs12916951,rs75536377,rs2304634,rs10788951,rs76895668,rs13194053,rs7496582,rs12209509,rs6678715,rs8088701,rs62046641,rs11150579,rs9120,rs7849248,rs4300734,rs4309482,rs11206134,rs9328087,rs1416544,rs7897654,rs7736753,rs4774833,rs2865128,rs1460046,rs7174459,rs163025,rs56943571,rs17107864,rs6926509,rs4917997,rs4780938,rs4788212,rs77769693,rs3789038,rs4837148,rs115311693,rs7020010,rs4788215,rs4786509,rs10786719,rs2295008,rs11776090,rs9924686,rs16910888,rs7040516,rs3101871,rs74331786,rs17695758,rs11221520,rs7602910,rs7177242,rs11645726,rs12345197,rs9345489,rs5024299,rs370155,rs8098584,rs3823287,rs61850826,rs72854513,rs67297533,rs3824755,rs13201308,rs335669,rs2412459,rs116248721,rs3761681,rs17817730,rs2929510,rs3736922,rs13217030,rs11078884,rs11076837,rs8023788,rs16956634,rs6494973,rs3814878,rs7854191,rs34022343,rs163030,rs9932702,rs10888778,rs6475948,rs1881088,rs12212135,rs75635281,rs16956273,rs416332,rs7450492,rs6761347,rs2415126,rs7183810,rs10894016,rs7719316,rs10967652,rs841231,rs34218844,rs12050794,rs6938026,rs401754,rs9925102,rs12220743,rs11191560,rs3848017,rs2103268,rs1568450,rs11963138,rs1839926,rs71481841,rs12203768,rs4271555,rs4532960,rs77456695,rs7018585,rs11150584,rs10967648,rs34396849,rs9379962,rs1541144,rs34782108,rs348940,rs12002259,rs62022788,rs10812503,rs11206132,rs5174,rs10498340,rs10458729,rs7529790,rs1875928,rs12194997,rs35926701,rs12219901,rs10041525,rs2836326,rs62406155,rs13214023,rs3814881,rs200996,rs869987,rs62411454,rs498051,rs62411452,rs13199772,rs8084621,rs11863174,rs2505659,rs77335224,rs35467921,rs7175792,rs163028,rs12219346,rs2957725,rs7856462,rs12325539,rs3816900,rs406068,rs10790990,rs35873780,rs11191454,rs12213571,rs36116761,rs2280516,rs62043760,rs13251954,rs7708831,rs11622412,rs28587905,rs35345226,rs384615,rs2505660,rs163021,rs2865118,rs1001539,rs2053513,rs7175197,rs1941550,rs2482109,rs9349943,rs8051389,rs16884731,rs2297787,rs17763089,rs9392377,rs10053573,rs114570945,rs10786721,rs7737204,rs1004467,rs8178,rs510949,rs10987619,rs79993475,rs72693774,rs7298217,rs2076475,rs4077410,rs10788953,rs10748835,rs72729494,rs17238489,rs35037868,rs77569977,rs114333877,rs9370749,rs34468252,rs11649274,rs13147975,rs79780963,rs13207345,rs7032967,rs1277751,rs1926034,rs3738398,rs10748839,rs62045205,rs4786515,rs12414028,rs2803939,rs4785967,rs34371502,rs7181389,rs12931955,rs2723342,rs34295134,rs12996,rs746293,rs12444415,rs67340775,rs12411886,rs10065054,rs200954,rs10883796,rs12595767,rs12203464,rs4283241,rs335657,rs10851847,rs35781323,rs2295603,rs1875929,rs10987605,rs12778303,rs79424573,rs9468009,rs12997222,rs4502173,rs11221522,rs10041507,rs13028299,rs6902268,rs34166054,rs7588538,rs11191582,rs9378688,rs2957750,rs35093510,rs10786740,rs61022590,rs40594,rs7871286,rs9326890,rs10275978,rs11072339,rs3763440,rs1288380,rs34676049,rs2865130,rs34788973,rs8028115,rs56103540,rs59186267,rs61742093,rs16953769,rs17218770,rs77150880,rs10946904,rs3814883,rs869988,rs200952,rs34588114,rs73114594,rs12195340,rs35603965,rs73707119,rs401763,rs12208500,rs4147157,rs72841270,rs986512,rs11634622,rs12494561,rs200981,rs75675096,rs12899485,rs7497104,rs9392375,rs61645505,rs11191575,rs62046606,rs2066323,rs59159685,rs335611,rs74022492,rs73808820,rs12211619,rs62411456,rs2505663,rs73385839,rs12921996,rs9367840,rs33999518,rs35001169,rs10786736,rs4787489,rs4801131,rs9382987,rs9396523,rs2957742,rs72663937,rs2275271,rs3743224,rs1074330,rs12933575,rs982752,rs17238482,rs10198562,rs200485,rs4837147,rs6500614,rs12617010,rs6699794,rs4316229,rs4786493,rs7306873,rs841927,rs7309557,rs10056194,rs335662,rs12928610,rs2747054,rs16956381,rs3114661,rs10967645,rs4640088,rs2505677,rs3732007,rs12605455,rs12908882,rs2865126,rs7024415,rs6565173,rs35353359,rs7171968,rs9556946,rs2957724,rs2815731,rs79538247,rs1650444,rs62406154,rs6541275,rs10812492,rs11642399,rs335607,rs4621911,rs3750265,rs62404894,rs4519388,rs1962468,rs12196709,rs12325400,rs2232426,rs12216538,rs7356647,rs2246225,rs6500607,rs61968415,rs2306576,rs12194397,rs67662114,rs62404867,rs13303128,rs9351918,rs3800307,rs2929525,rs9382982,rs335656,rs9382989,rs11191548,rs79237883,rs1477123,rs2270366,rs12598856,rs62369345,rs13199906,rs6494992,rs6475944,rs10883837,rs943037,rs2336244,rs10865412,rs8054507,rs13211507,rs1057613,rs35744819,rs11642046,rs62043792,rs9396502,rs13858,rs4141788,rs3784313,rs11642612,rs17819585,rs3740831,rs11183943,rs113256482,rs2736172,rs17761816,rs4699383,rs12620940,rs12209529,rs2400801,rs12342005,rs10167109,rs7665289,rs11811978,rs34505829,rs3848372,rs2836331,rs35360904,rs6596485,rs11073329,rs2415120,rs7118624,rs57407041,rs152952,rs114633780,rs2865129,rs7639977,rs12444108,rs9582219,rs9932196,rs1277756,rs335600,rs73402529,rs16970164,rs6668172,rs4546474,rs17878846,rs2184439,rs1552134,rs6776895,rs467380,rs35125602,rs4788201,rs8027647,rs4432309,rs34436433,rs56075693,rs17219382,rs10736389,rs11191558,rs68188794,rs12213291,rs7871668,rs7896547,rs12210468,rs12214559,rs114257825,rs116307745,rs8043883,rs12990792,rs2306488,rs12220375,rs10967679,rs335636,rs1545486,rs483143,rs34878803,rs34691223,rs11072332,rs163031,rs11544328,rs75007852,rs4363528,rs3101869,rs10496078,rs9405550,rs6459362,rs33198,rs35112434,rs4787488,rs7548847,rs4786511,rs77180047,rs12196944,rs34661125,rs4072407,rs13198809,rs75809539,rs10786727,rs76850603,rs79252909,rs12780134,rs1452064,rs2172138,rs425335,rs12548608,rs13190888,rs35589403,rs12046307,rs4788213,rs36023163,rs12898728,rs12207719,rs858972,rs4788203,rs74998877,rs7092200,rs12208954,rs200948,rs2232429,rs7019692,rs13217984,rs12412038,rs6475954,rs35072899,rs11645724,rs8036307,rs34950484,rs7913682,rs3740390,rs76291943,rs33932084,rs1891281,rs12206920,rs1926032,rs2279283,rs61850824,rs11191447,rs163038,rs10883814,rs62046648,rs6914824,rs2178100,rs251470,rs3935873,rs16956241,rs2306490,rs8087370,rs9661331,rs62404896,rs28536166,rs961522,rs12914070,rs11076835,rs908730,rs79960455,rs34765154,rs2957740,rs765961,rs10241303,rs2225720,rs12217501,rs1025526,rs9972866,rs11639282,rs1102560,rs12214594,rs35713471,rs12595464,rs7034478,rs3800190,rs11150577,rs1591915,rs10967594,rs4786510,rs116249924,rs57122743,rs2450307,rs2815733,rs404598,rs10775415,rs10749689,rs2929508,rs62406157,rs1051308,rs11874716,rs1470794,rs12047859,rs3814880,rs12402104,rs12592364,rs4924406,rs1000281,rs4516291,rs78462250,rs73808821,rs9368531,rs6495977,rs12444973,rs11191587,rs12208615,rs12593134,rs11191535,rs4412438,rs2054601,rs74701501,rs2505661,rs1816062,rs4131791,rs4652898,rs45173,rs66886492,rs76696667,rs4904625,rs35802512,rs55690788,rs74022486,rs1122808,rs79082900,rs4786519,rs34747231,rs34871267,rs17817455,rs62404866,rs335609,rs60913237,rs71481854,rs2865120,rs10220616,rs78649755,rs34792425,rs2412464,rs7909591,rs12966547,rs3737984,rs2625529,rs11644459,rs2076474,rs943035,rs12045441,rs7162299,rs10914738,rs10812507,rs6903306,rs7920697,rs10798959,rs251469,rs10883815,rs12201286,rs12337896,rs12921753,rs7204852,rs56296871,rs1881089,rs2954793,rs732998,rs1865225,rs1057827,rs68123490,rs12991836,rs335602,rs12935701,rs74025249,rs77602510,rs4796905,rs1901520,rs13203816,rs200481,rs7242408,rs10883826,rs4788211,rs72846780,rs12002260,rs74233809,rs17331844,rs6475947,rs7327322,rs62413547,rs3814877,rs11191557,rs200989,rs2184438,rs4238960,rs11183937,rs2062893,rs34194357,rs11627827,rs10812488,rs1452062,rs12445768,rs2297657,rs5011520,rs56152134,rs35260355,rs35098436,rs12203653,rs11642430,rs17011319,rs4295483,rs12210901,rs7857669,rs12596543,rs6935522,rs12191865,rs2753053,rs11072350,rs3827976,rs1531703,rs12437867,rs179814,rs73103610,rs12221193,rs200482,rs7121528,rs13204012,rs7922349,rs201002,rs16956444,rs1562961,rs7728162,rs9326891,rs34782217,rs9367847,rs12196213,rs80308730,rs4583255,rs335635,rs7098825,rs2307102,rs13213152,rs3888073,rs6895200,rs11901,rs2836329,rs2384362,rs41105,rs10502403,rs335610,rs4274735,rs7733253,rs17238461,rs6935638,rs12193911,rs12212143,rs388924,rs13126513,rs3737983,rs1959536,rs11126483,rs9468015,rs12207398,rs9556945,rs10786745,rs2505658,rs8192362,rs2957368,rs335604,rs62046605,rs13199649,rs4413873,rs13201681,rs2600831,rs2865119,rs7081075,rs115387042,rs35017208,rs1545488,rs6883547,rs200995,rs10894015,rs67998226,rs9584824,rs1156086,rs62404893,rs11191434,rs62043764,rs7184187,rs163029,rs62043761,rs17819300,rs74233296,rs200484,rs12221064,rs8040828,rs3793435,rs200990,rs11191551,rs2297786,rs13211901,rs12028465,rs7629924,rs12969453,rs9476591,rs472027,rs12904148,rs4766646,rs1452065,rs8017352,rs367188,rs13260487,rs56189111,rs10748836,rs11191568,rs13217619,rs12207120,rs13218875,rs4653183,rs7179942,rs11206127,rs10738762,rs8025939,rs10786722,rs55679065,rs3814884,rs12196670,rs10893966,rs16956452,rs10509759,rs7911789,rs7228152,rs62046649,rs1941551,rs56241805,rs3758543,rs6874612,rs77990541,rs56895104,rs3758218,rs2753120,rs62411453,rs7067970,rs10788952,rs335666,rs62412818,rs12592831,rs2058812,rs11642740,rs1008150,rs75624459,rs17221026,rs10812494,rs77154879,rs8180416,rs80177427,rs3897566,rs114334043,rs2957745,rs12916694,rs11646031,rs16910895,rs9285943,rs863501,rs9370748,rs152953,rs16875212,rs10757634,rs200501,rs12219304,rs79964661,rs4777480,rs10812500,rs67540232,rs1010471,rs17751184,rs10883842,rs4368610,rs60717166,rs841928,rs12592044,rs12211223,rs175597,rs2010250,rs6899842,rs62404869,rs1380577,rs10888777,rs56745064,rs34569203,rs12924622,rs7760197,rs4318227,rs12208823,rs7132005,rs16956328,rs35105141,rs726359,rs9351424,rs12212998,rs1028390,rs7035292,rs6498068,rs11191465,rs62046644,rs115324621,rs6494997,rs7909286,rs335621,rs55668441,rs2841639,rs841921,rs536127,rs8023482,rs17376279,rs10786724,rs4837144,rs200977,rs2246911,rs42764,rs11691666,rs3761680,rs45509595,rs61355531,rs28369403,rs11156992,rs12903484,rs79501420,rs6998704,rs348941,rs7077097,rs11183939,rs62022789,rs4787491,rs860891,rs7879933,rs8030757,rs1881090,rs8040216,rs12214519,rs7939116,rs10883799,rs11191416,rs3795419,rs1102559,rs7205802</t>
  </si>
  <si>
    <t>ENSG00000226421.1,CATG00000091783.1,ENSG00000173930.8,CATG00000062581.1,ENSG00000250616.2,ENSG00000176435.6,ENSG00000077721.11,ENSG00000237827.1,ENSG00000189134.3,ENSG00000187987.5,ENSG00000116171.12,ENSG00000184348.2,ENSG00000270106.1,ENSG00000261460.1,ENSG00000171262.7,ENSG00000227619.1,ENSG00000174332.3,ENSG00000257906.1,ENSG00000121903.10,ENSG00000200816.1,ENSG00000140319.6,ENSG00000260576.1,ENSG00000213614.5,ENSG00000138018.13,ENSG00000234261.1,CATG00000029033.1,ENSG00000164253.8,ENSG00000196747.3,CATG00000087905.1,ENSG00000198315.6,ENSG00000157193.10,ENSG00000089486.12,ENSG00000174943.5,ENSG00000140488.10,ENSG00000148842.13,ENSG00000149923.9,ENSG00000106066.9,CATG00000048572.1,ENSG00000205832.7,ENSG00000138823.8,ENSG00000139874.5,CATG00000023562.1,ENSG00000259326.1,ENSG00000231672.2,CATG00000083320.1,ENSG00000112699.6,ENSG00000254261.1,ENSG00000197062.7,ENSG00000217646.1,ENSG00000114416.13,ENSG00000172264.12,ENSG00000096872.11,ENSG00000197279.3,CATG00000107822.1,CATG00000083373.1,ENSG00000185130.4,ENSG00000171444.13,CATG00000023548.1,ENSG00000152767.11,ENSG00000149922.6,ENSG00000069869.11,CATG00000108046.1,ENSG00000112812.11,ENSG00000273025.1,ENSG00000182572.2,CATG00000000681.1,CATG00000087916.1,ENSG00000246090.2,CATG00000087909.1,ENSG00000185008.13,CATG00000031566.1,CATG00000087527.1,ENSG00000260729.1,ENSG00000174939.6,ENSG00000272278.1,ENSG00000144619.10,ENSG00000174348.9,ENSG00000232679.1,ENSG00000219392.1,ENSG00000213853.5,ENSG00000233822.3,CATG00000029035.1,ENSG00000154864.7,ENSG00000066933.11,CATG00000042171.1,CATG00000042932.1,ENSG00000140396.8,ENSG00000103423.9,ENSG00000237425.1,CATG00000029036.1,ENSG00000162383.7,CATG00000087870.1,CATG00000088851.1,ENSG00000203995.5,CATG00000011845.1,ENSG00000128829.7,CATG00000029032.1,ENSG00000245261.1,ENSG00000197892.8,ENSG00000187626.7,ENSG00000184357.3,ENSG00000219891.2,ENSG00000250903.4,ENSG00000205359.5,CATG00000087533.1,ENSG00000234676.1,CATG00000083365.1,ENSG00000136895.14,ENSG00000149927.13,CATG00000028560.1,ENSG00000090238.7,ENSG00000216853.1,ENSG00000232633.3,ENSG00000213277.3,ENSG00000149932.12,CATG00000087920.1,CATG00000116275.1,ENSG00000271615.1,CATG00000083387.1,CATG00000056864.1,CATG00000083353.1,CATG00000116287.1,ENSG00000112659.9,ENSG00000131023.8,CATG00000087873.1,CATG00000001175.1,CATG00000087866.1,ENSG00000226314.3,ENSG00000261632.1,ENSG00000112667.8,ENSG00000165995.14,CATG00000082348.1,ENSG00000166275.11,ENSG00000233153.1,ENSG00000256013.1,ENSG00000175318.7,ENSG00000184434.7,ENSG00000140025.11,CATG00000042929.1,ENSG00000149925.12,ENSG00000212122.3,ENSG00000182611.3,ENSG00000197914.2,ENSG00000198374.3,ENSG00000270316.1,ENSG00000235020.2,ENSG00000169554.12,ENSG00000103415.7,ENSG00000157856.6,CATG00000056048.1,CATG00000021829.1,CATG00000087927.1,ENSG00000124749.12,ENSG00000182010.6,CATG00000095605.1,ENSG00000102452.11,CATG00000029959.1,CATG00000023542.1,ENSG00000162946.16,ENSG00000169592.10,ENSG00000237456.3,ENSG00000138813.5,ENSG00000268592.2,ENSG00000259192.1,ENSG00000139436.16,ENSG00000148795.5,ENSG00000189298.9,CATG00000023102.1,CATG00000109919.1,ENSG00000269293.2,ENSG00000236838.2,ENSG00000214435.3,CATG00000083361.1,CATG00000087941.1,CATG00000080922.1,ENSG00000137055.10,ENSG00000241549.4,ENSG00000149930.13,ENSG00000120265.12,ENSG00000102886.10,ENSG00000149926.9,ENSG00000242808.3,ENSG00000067225.13,CATG00000109917.1,ENSG00000158691.10,ENSG00000113231.9,ENSG00000134909.14,ENSG00000186416.8,CATG00000109916.1,ENSG00000196374.5,ENSG00000047188.11,ENSG00000236432.3,ENSG00000204469.8,ENSG00000229228.1,ENSG00000120159.7,ENSG00000235109.3,CATG00000083393.1,ENSG00000076685.14,ENSG00000179915.16,CATG00000000670.1,ENSG00000179447.2,CATG00000116280.1,ENSG00000154678.12,CATG00000023547.1,ENSG00000166192.10,ENSG00000153406.9,CATG00000116278.1,ENSG00000121904.13,ENSG00000232040.2,ENSG00000106355.5,CATG00000082875.1,ENSG00000070366.9,ENSG00000203722.3,ENSG00000226754.1,ENSG00000137338.4,ENSG00000186153.12,ENSG00000031544.10,ENSG00000172575.7,CATG00000001383.1,ENSG00000145331.9,CATG00000036436.1,ENSG00000137817.12,ENSG00000223786.1,CATG00000048576.1,ENSG00000198558.2,ENSG00000120156.16,ENSG00000137185.7,ENSG00000166272.12,ENSG00000028116.12,ENSG00000203886.4,CATG00000116288.1,CATG00000104063.1,ENSG00000100505.9,ENSG00000167194.3,CATG00000037606.1,CATG00000048536.1</t>
  </si>
  <si>
    <t>23471985,21502949,21483430,23164818,24132900,24751813,20308991,23319000</t>
  </si>
  <si>
    <t>Metabolite levels (HVA/5-HIAA ratio),Metabolite levels (HVA/MHPG ratio),Brain cytoarchitecture,Response to haloperidol in psychosis,Metabolite levels (HVA-5-HIAA Factor score),Brain connectivity,Neuranatomic and neurocognitive phenotypes,Metabolite levels (MHPG),Metabolite levels (5-HIAA/ MHPG Ratio),Psychosis (atypical),Psychosis,Metabolite levels (HVA),Metabolite levels (5-HIAA),Caudate nucleus volume</t>
  </si>
  <si>
    <t>DOID:2485</t>
  </si>
  <si>
    <t>phosphorus metabolism disease</t>
  </si>
  <si>
    <t>rs56297224,rs3812036,rs1827293,rs6556313,rs57303110,rs11741640,rs7304949,rs1801725,rs10051765,rs11063217,rs453639,rs9971728,rs4976689,rs115489343,rs12654812,rs12366731,rs16869466,rs73743330,rs73743326,rs927330,rs16869459,rs10849085,rs73037770,rs6942022,rs11063202,rs2909380,rs2970810,rs6923565,rs77213792,rs4075958,rs6438725,rs4976688,rs9469582,rs11063207,rs4976647,rs10866705,rs4491840,rs11063193,rs13153019,rs2004380,rs34173813,rs55744726,rs35716097,rs10849083,rs9469578,rs4074995,rs11135015,rs12659266,rs6929527,rs16869456,rs7760254,rs4976646,rs9834317,rs4075959,rs73186057,rs6426713,rs11063205,rs7958162,rs33921462,rs16869458,rs60447213,rs79297236,rs11748165,rs11746443,rs67111717,rs2907494,rs73743336,rs1029769,rs947583,rs73743323,rs16869464,rs73743328,rs2907495,rs2027516,rs73743329,rs11063214,rs7759326,rs9469581,rs2907498,rs9469580,rs66508963,rs6570043,rs56235845,rs28607030,rs2332179,rs73743334,rs2970818,rs2909381,rs73743331,rs10849086,rs78748610,rs73743398,rs7742626,rs16869463,rs73743333,rs2970812,rs3820296,rs2970808</t>
  </si>
  <si>
    <t>CATG00000082160.1,ENSG00000047621.7,ENSG00000142794.14,CATG00000007733.1,ENSG00000236378.1,ENSG00000111247.10,ENSG00000160124.5,ENSG00000121552.3,ENSG00000161896.6,ENSG00000154269.10,ENSG00000131183.6,ENSG00000036828.9,ENSG00000169223.10,ENSG00000169220.13</t>
  </si>
  <si>
    <t>Phosphorus levels</t>
  </si>
  <si>
    <t>DOID:2491</t>
  </si>
  <si>
    <t>sensory peripheral neuropathy</t>
  </si>
  <si>
    <t>A peripheral neuropathy that involves damage to nerves of the peripheral nervous system.</t>
  </si>
  <si>
    <t>rs11176574,rs11052110,rs13282744,rs4913522,rs12314565,rs725198,rs10844258,rs10878557,rs2273249,rs13262141,rs13053930,rs10771969,rs352226,rs28363354,rs10844253,rs352204,rs10844260,rs55771603,rs7285619,rs13258237,rs9606843,rs11052114,rs10104933,rs5749248,rs5749222,rs35210171,rs1949940,rs11052123,rs11052104,rs5753543,rs9606839,rs6998321,rs112397413,rs10844262,rs10844252,rs352210,rs17086070,rs11831099,rs5997913,rs7966020,rs4913315,rs4820951,rs2293420,rs695438,rs13250476,rs11775139,rs10844259,rs5997939,rs5753659,rs5749229,rs352222,rs352205,rs10091573,rs352436,rs10092491,rs5753615,rs11052124,rs12549362,rs9609264,rs5749279,rs10844266,rs714909,rs10771973,rs115992768,rs9606831,rs6487412,rs5753612,rs4931648,rs111962255,rs34973848,rs8135344,rs2323019,rs13274295,rs10844257,rs78784084,rs5753631,rs5997902,rs1473652,rs1034589,rs2323020,rs8138525,rs5749265,rs10784601,rs4732863,rs4913524,rs7673191,rs2241802,rs10065203,rs7813391,rs4438130,rs2870928,rs1004968,rs2413046,rs1880557,rs2413049,rs11176566,rs2323022,rs5753623,rs8141150,rs5934683,rs10844272,rs7962152,rs17517918,rs62504261,rs5997893,rs11052127,rs6518737,rs10099441,rs67637132,rs7307901,rs4913316,rs13274617,rs12311362,rs73209776,rs10094302,rs4732861,rs67940080,rs2164758,rs13265312,rs4603880,rs10844261,rs6980605,rs4732642,rs13280011,rs4368011,rs10844263,rs7964947,rs17595783,rs4508946,rs4415271,rs2389101,rs725197,rs6558067,rs11782016,rs9609297,rs9609254,rs114386824,rs114648003,rs13119566,rs2413043,rs2413047,rs2106294,rs2073857,rs6987561,rs7349683,rs2053903,rs62504260,rs7306370,rs3181157,rs7656188,rs1909510,rs12680938,rs78389820,rs5753609,rs13150002,rs7688941,rs7699858,rs7313624,rs880481,rs10448078,rs11052103,rs4141404,rs893306,rs8042,rs6997072,rs10784604,rs7017787,rs999841,rs10844265,rs4820962,rs2040533,rs5997912,rs10844270,rs715510,rs10866157,rs11052128,rs79000821,rs5997933,rs352220,rs2413035,rs7973533,rs113602891,rs10094297,rs13267664,rs9606830,rs16948748,rs61652801,rs10844268,rs56397387,rs352221,rs5998058,rs3087875,rs5753698,rs13260884,rs5749268,rs10844271,rs7980205,rs7973341,rs738657,rs2899164,rs2273251,rs352211,rs13275556,rs34545960,rs7305168,rs2078803,rs7011928,rs2228619,rs5753632,rs11052126,rs7293171,rs75803044,rs62502459,rs2435986,rs2003557,rs2173572,rs5753621,rs7686949,rs7953334,rs35528122,rs12319480,rs1526834,rs9609296,rs1875060,rs737684,rs11052117,rs3757884,rs4820043,rs5749270,rs10448079,rs12370222,rs1858821,rs111369581,rs10844256,rs5753628,rs17086040,rs30765,rs2133541,rs5753601,rs7970584,rs13054220,rs13281640,rs737887,rs352208,rs80067737,rs2323021,rs33966532,rs352217,rs5749227</t>
  </si>
  <si>
    <t>ENSG00000213888.2,ENSG00000132376.15,ENSG00000112941.8,ENSG00000185721.7,ENSG00000108953.12,ENSG00000184708.13,ENSG00000198089.10,ENSG00000251365.1,ENSG00000139132.10,ENSG00000038382.13,CATG00000009375.1,ENSG00000255745.1,ENSG00000241878.5,ENSG00000240591.1,ENSG00000264141.1,ENSG00000145242.9,ENSG00000101850.8,ENSG00000182541.13,ENSG00000100105.13,ENSG00000156011.12,CATG00000057470.1,ENSG00000174238.10,ENSG00000248677.1,ENSG00000215218.3,CATG00000011496.1,ENSG00000228839.1,ENSG00000010278.7,ENSG00000257083.1,ENSG00000100100.8,ENSG00000145545.7,ENSG00000138942.11,ENSG00000104290.6</t>
  </si>
  <si>
    <t>23776197,22843789</t>
  </si>
  <si>
    <t>Paclitaxel-induced sensory peripheral neuropathy,Paclitaxel-induced neuropathy</t>
  </si>
  <si>
    <t>DOID:251</t>
  </si>
  <si>
    <t>alcohol induced mental disorder</t>
  </si>
  <si>
    <t>rs480874,rs2025596,rs73220486,rs2483705,rs10789214,rs5018459,rs628655,rs4655646,rs2757531,rs34203872,rs4975020,rs2835835,rs4816568,rs73220488,rs115765853,rs10873515,rs116150214,rs67688448,rs2259073,rs1032635,rs73220494,rs60662886,rs73220491,rs2766690,rs11231591,rs485521,rs4655650,rs73220479,rs9988483,rs2147777,rs2916,rs12286800,rs2608826,rs626333,rs10856845,rs35696661,rs612010,rs2835839,rs115329965,rs13046760,rs75938265,rs17618244,rs2872078,rs68071696,rs3809409,rs73220482,rs7143776,rs4655506,rs10889642,rs502690,rs536410,rs2835834,rs4817877,rs2687974,rs10889644,rs2835836,rs1032634,rs702858,rs9393593,rs523956,rs10022384,rs1957452,rs492109,rs623421,rs7667751,rs2687970,rs4816567,rs1325261,rs2835906,rs1570815,rs6588215,rs73220495,rs62402002,rs976894,rs10789215,rs72751281,rs10749765,rs2608830,rs10897449,rs2898318,rs61993679,rs7667766,rs485543,rs4256430,rs11208932,rs9379697,rs515944,rs2872079,rs10889641,rs7151517,rs547926,rs7524851,rs2025595,rs4655647,rs569827,rs8995,rs2835840,rs2483704,rs2687982,rs7519747,rs604737,rs73220480,rs80000115,rs536527,rs481681,rs2146904,rs1325263,rs9366587,rs2687957,rs539014,rs10897450,rs2757532,rs6817264,rs35022210,rs8030202,rs11231596,rs35788933,rs2835831,rs7554101,rs56157171,rs623444,rs2835833,rs111576572,rs2835837,rs2835838,rs544258,rs702859,rs6670378,rs857980,rs72751257,rs524114,rs9990888,rs10889643,rs7542924,rs66584379,rs6680876</t>
  </si>
  <si>
    <t>ENSG00000168005.4,CATG00000056036.1,ENSG00000111913.11,ENSG00000134962.6,ENSG00000248458.2,ENSG00000249348.1,ENSG00000197119.8,ENSG00000258982.1,ENSG00000121897.9,ENSG00000109814.7,ENSG00000258504.2,ENSG00000157542.8,ENSG00000185551.8,ENSG00000247809.3,ENSG00000118473.17,ENSG00000163682.11,ENSG00000152760.5,ENSG00000100811.6</t>
  </si>
  <si>
    <t>22554406,20421487</t>
  </si>
  <si>
    <t>Electroencephalographic traits in alcoholism,Electroencephalogram traits, in brain</t>
  </si>
  <si>
    <t>DOID:2513</t>
  </si>
  <si>
    <t>basal cell carcinoma</t>
  </si>
  <si>
    <t>A skin carcinoma affecting basal cells.</t>
  </si>
  <si>
    <t>rs613312,rs944799,rs9517676,rs205757,rs7027048,rs504318,rs9554581,rs1058143,rs27996,rs7027950,rs7865618,rs573687,rs10965215,rs10811643,rs10965219,rs1556515,rs457130,rs7332161,rs27070,rs7523534,rs1324367,rs564398,rs9517667,rs459961,rs6586542,rs37011,rs10757266,rs157934,rs7528427,rs421284,rs37008,rs10811640,rs72637463,rs157936,rs4772199,rs452384,rs9517641,rs12129263,rs58827852,rs6695531,rs9517681,rs2157719,rs4920603,rs9517678,rs72637462,rs2383204,rs73049874,rs421629,rs1008878,rs10115049,rs27069,rs9557199,rs6475604,rs3887082,rs4975616,rs634537,rs73283845,rs75319471,rs6675912,rs1333039,rs455433,rs10811645,rs7545115,rs79711144,rs2151280,rs1333037,rs10104624,rs2526829,rs214807,rs73583430,rs12129196,rs72637458,rs214762,rs7999077,rs2383205,rs10757265,rs2518723,rs12428348,rs6678552,rs467095,rs9557215,rs380286,rs1535875,rs10757267,rs944801,rs28622940,rs11577822,rs2811713,rs157929,rs12134662,rs56384645,rs157931,rs701537,rs402710,rs414965,rs8181050,rs10078017,rs4977753,rs214760,rs72649510,rs615552,rs3116089,rs12124893,rs113891247,rs2526828,rs4920607,rs1998475,rs55964714,rs59038611,rs111986123,rs456366,rs7049105,rs6113558,rs6688886,rs1927726,rs466502,rs1537378,rs10811644,rs2800696,rs1805007,rs75455261,rs381949,rs370348,rs76581091,rs1063192,rs9517640,rs7545955,rs10111694,rs9517701,rs942457,rs74336735,rs7332358,rs37009,rs214763,rs12132197,rs1360590,rs6491495,rs3825427,rs496892,rs4636771,rs73049849,rs460073,rs31490,rs730153,rs157928,rs37010,rs214803,rs9517680,rs6681150,rs13178866,rs7538876,rs599452,rs1324368,rs2069418,rs157935,rs7035484,rs4975615,rs9517698,rs3759444,rs401681,rs241300,rs116621796,rs10120688,rs7866783,rs157930,rs7318947,rs2230341,rs2526827,rs57142672,rs2184061,rs7028570,rs452932,rs10120806,rs462608,rs73283867,rs73283859,rs11803970,rs679038,rs1160294,rs7030641,rs4238216,rs31484,rs1058083,rs45520137,rs125124,rs7818948,rs9517670,rs2015349,rs7322759,rs1408420,rs6082659,rs4421856,rs10757263,rs11170164,rs3218012,rs1591136,rs543830,rs12132237,rs10738605,rs40182,rs4772197,rs28379291,rs2199333,rs12127405,rs2447853,rs465498,rs3816659,rs31489,rs9517707,rs78378222</t>
  </si>
  <si>
    <t>CATG00000017860.1,ENSG00000226380.3,ENSG00000125780.11,ENSG00000226644.1,ENSG00000169508.6,ENSG00000223959.4,ENSG00000267048.1,ENSG00000132554.15,ENSG00000204991.6,ENSG00000186329.5,CATG00000074959.1,CATG00000062825.1,ENSG00000141510.11,CATG00000054072.1,ENSG00000256390.1,ENSG00000228889.2,ENSG00000186081.7,ENSG00000266446.1,CATG00000038372.1,ENSG00000125245.8,ENSG00000256049.2,ENSG00000240498.2,CATG00000054069.1,ENSG00000215221.2,ENSG00000205420.6,ENSG00000147889.12,ENSG00000231721.2,CATG00000034711.1,ENSG00000179051.9,ENSG00000259006.1,CATG00000015919.1,ENSG00000198211.8,ENSG00000141002.14,ENSG00000134882.11,ENSG00000049656.9,ENSG00000258839.2,CATG00000008986.1,ENSG00000227751.1,CATG00000074964.1,ENSG00000238241.1,CATG00000054071.1,ENSG00000147883.9,ENSG00000264545.1,ENSG00000273319.1</t>
  </si>
  <si>
    <t>19151717,18849993,24403052,21700618</t>
  </si>
  <si>
    <t>basal cell carcinoma,Basal cell carcinoma</t>
  </si>
  <si>
    <t>DOID:2531</t>
  </si>
  <si>
    <t>hematologic cancer</t>
  </si>
  <si>
    <t>An immune system cancer located_in the hematological system that is characterized by uncontrolled cellular proliferation in blood, bone marrow and lymph nodes.</t>
  </si>
  <si>
    <t>rs41337846,rs73169642,rs1159204,rs6547114,rs2839467,rs9284880,rs12493635,rs115298075,rs7970916,rs1005089,rs12698856,rs75438052,rs72677629,rs703683,rs12591156,rs10934241,rs876755,rs73169668,rs77479670,rs74515370,rs6877796,rs789254,rs13272623,rs1680781,rs280355,rs3744126,rs10196801,rs2053887,rs7938394,rs1455649,rs1442190,rs7643789,rs2566968,rs13322676,rs6852091,rs1584235,rs72790438,rs1927937,rs12825629,rs9607636,rs4076082,rs72788599,rs74458567,rs2305546,rs5007342,rs2833991,rs6035662,rs4524101,rs7975109,rs76246042,rs2277482,rs6441827,rs2712367,rs4074724,rs67039976,rs12698892,rs9311358,rs6825199,rs61175766,rs13158727,rs2841233,rs5757731,rs16839513,rs74723106,rs3784634,rs12949936,rs11255388,rs1800309,rs17120331,rs10206228,rs10846557,rs41298312,rs11130023,rs6460539,rs2414753,rs137697,rs79139176,rs6137129,rs7614007,rs2295209,rs744513,rs73117539,rs12438803,rs2304839,rs10752297,rs2171572,rs1974780,rs11174575,rs11130032,rs76667160,rs6547544,rs2160827,rs1318849,rs10861354,rs1532834,rs61978948,rs72954287,rs2048257,rs6559063,rs2404463,rs13204633,rs6001588,rs62265549,rs16876991,rs6885567,rs72657048,rs7599836,rs12342472,rs60818258,rs7542123,rs1368308,rs7776572,rs6806592,rs2404461,rs1867486,rs2366362,rs35952547,rs9329349,rs1057225,rs12740498,rs10504478,rs263532,rs1458018,rs693762,rs66922431,rs1030861,rs2051953,rs9855433,rs10196630,rs2371566,rs74954864,rs7414934,rs2919856,rs12903649,rs11044332,rs2009473,rs2880045,rs9296009,rs1446724,rs461981,rs3742500,rs11781525,rs13413356,rs6502565,rs1394589,rs13158124,rs10972726,rs6476398,rs1703881,rs7288826,rs2841244,rs6578672,rs17524714,rs7518804,rs11038291,rs10950341,rs6788890,rs5750823,rs789247,rs7874815,rs7525903,rs9634185,rs4744848,rs6082135,rs2279913,rs73167342,rs1159205,rs2630257,rs2618592,rs10905236,rs789218,rs1534542,rs11630353,rs72954284,rs789236,rs1866825,rs17085428,rs7431126,rs4682963,rs10813949,rs11112403,rs7820788,rs2656803,rs3777204,rs17271403,rs1488637,rs1124125,rs1043395,rs3797570,rs627386,rs2970915,rs10196895,rs66654901,rs7803814,rs2083098,rs2782434,rs6876568,rs4983391,rs57648467,rs7045117,rs55658143,rs1556717,rs12233086,rs6035638,rs789228,rs72818142,rs9890243,rs7807263,rs10113903,rs4075795,rs1436963,rs1582278,rs7214468,rs4564376,rs60901740,rs74566438,rs11624045,rs12631963,rs7040634,rs7045671,rs2071581,rs10196749,rs61122136,rs10477364,rs7095230,rs12698883,rs2857541,rs789242,rs1579494,rs7781403,rs1058600,rs75450182,rs13157227,rs73195541,rs4592586,rs7314811,rs600086,rs3777192,rs55976072,rs2292865,rs13427438,rs12830671,rs2888841,rs11678822,rs7475361,rs308096,rs154460,rs2857535,rs7160852,rs59964110,rs11165132,rs12893275,rs79304919,rs10079268,rs35903246,rs6917920,rs72850846,rs4534620,rs34175470,rs2304078,rs73169649,rs67919911,rs772607,rs116347232,rs852443,rs11674437,rs61738690,rs1446693,rs6502557,rs728838,rs72816540,rs2272940,rs6971237,rs4878508,rs6573572,rs13426896,rs7792956,rs11869423,rs77712968,rs72790412,rs8136980,rs62486234,rs4682976,rs11174517,rs703636,rs11904276,rs4318956,rs114073272,rs2582549,rs2841223,rs6866361,rs10146643,rs12657117,rs1853639,rs1043381,rs115707314,rs6726454,rs9604512,rs7566277,rs57633641,rs12621674,rs6889029,rs113572064,rs3784445,rs76979759,rs10861360,rs12108134,rs12891828,rs684209,rs2787101,rs8192878,rs1894204,rs74478164,rs6047016,rs2275128,rs4930229,rs10896298,rs116025290,rs9577885,rs2058919,rs62365191,rs2279920,rs7301266,rs1838881,rs6873285,rs3777188,rs11214990,rs9624334,rs7661864,rs5757681,rs117151717,rs62118575,rs2514886,rs2171498,rs17419878,rs11135441,rs12094298,rs7561959,rs9814256,rs9288982,rs4076556,rs61248190,rs9288984,rs9606950,rs12791538,rs10906348,rs10861342,rs12530,rs2273217,rs731165,rs112270131,rs922994,rs3781085,rs73141014,rs9819766,rs26534,rs1425270,rs2243885,rs112582692,rs7121843,rs11743934,rs537884,rs6808800,rs61995989,rs2171575,rs7429879,rs2300599,rs7532095,rs703625,rs743838,rs2015729,rs6046902,rs1446710,rs9665507,rs968631,rs57949227,rs10813890,rs73275694,rs114823386,rs59063862,rs62364130,rs7702674,rs2058918,rs6046941,rs1378543,rs4002281,rs12339950,rs7513156,rs12698857,rs6696132,rs7528484,rs77622527,rs11568995,rs60580207,rs2289453,rs12099921,rs79910756,rs17164935,rs77554503,rs11711311,rs772602,rs3792136,rs2275129,rs6547551,rs12631341,rs6137138,rs1924525,rs7965847,rs12155144,rs10758188,rs7103402,rs7021946,rs56002885,rs11581076,rs10778370,rs4329748,rs1532435,rs9609530,rs1857764,rs8022046,rs1628833,rs76478976,rs2171569,rs13431491,rs113084465,rs55707505,rs13086121,rs2507800,rs79631993,rs16947328,rs11650451,rs114301654,rs1458019,rs7303825,rs6035659,rs280356,rs7779371,rs1006057,rs34307005,rs7156013,rs74381320,rs73177066,rs2630259,rs6573573,rs9835626,rs9606942,rs6818798,rs2841232,rs77191768,rs789214,rs278903,rs3895089,rs72790424,rs7502875,rs34350976,rs6875026,rs1125539,rs28547360,rs12896360,rs55781039,rs5750683,rs11657479,rs10117038,rs4953349,rs11788747,rs11903173,rs6726570,rs35805677,rs2537824,rs7102418,rs13412980,rs6785869,rs10023638,rs7622403,rs2609231,rs75566904,rs2345863,rs13126479,rs12229846,rs4750346,rs10145122,rs435066,rs12421748,rs8011071,rs2072209,rs6547110,rs4246801,rs1000232,rs9873604,rs12636577,rs55852922,rs4983390,rs2279914,rs10085696,rs35089588,rs12818222,rs78740585,rs76358145,rs10807950,rs6441834,rs2129955,rs1747683,rs116356066,rs56375707,rs1683811,rs6547543,rs8039651,rs9329351,rs12186491,rs7122830,rs2026000,rs4703780,rs10212375,rs113161761,rs12698882,rs76683482,rs6738351,rs9854504,rs66490177,rs17524637,rs73117541,rs2113561,rs1037393,rs11013239,rs6870496,rs72677632,rs115686965,rs852442,rs2723142,rs1470505,rs2547997,rs11739652,rs11260603,rs28913033,rs5995735,rs76106767,rs2970914,rs7901303,rs7630980,rs1348255,rs73169651,rs4524496,rs11215033,rs789221,rs12601285,rs11741563,rs6082036,rs2028417,rs80041527,rs7808239,rs9811200,rs2249514,rs2851498,rs11676474,rs6957150,rs11546845,rs1872545,rs1363385,rs4669365,rs1650124,rs7528078,rs9821268,rs111611832,rs73419929,rs6877427,rs7213540,rs28558199,rs116051573,rs789212,rs138994,rs13384333,rs728839,rs7627186,rs7705245,rs2324656,rs60097574,rs13080889,rs2414754,rs2304075,rs3780489,rs28517717,rs6788832,rs1057963,rs1191601,rs2725405,rs78647096,rs17604882,rs2270180,rs11738768,rs3001413,rs1386669,rs17102847,rs116244517,rs9839422,rs12900645,rs12516071,rs9311213,rs11823478,rs2638846,rs77009692,rs10107345,rs1683779,rs12631232,rs10445407,rs10459207,rs592229,rs12580590,rs75669832,rs58791731,rs12337657,rs55689224,rs2582545,rs2636810,rs1488623,rs58314186,rs1867863,rs1423268,rs1568918,rs12497609,rs4879952,rs73657531,rs11255400,rs444881,rs7816885,rs12089582,rs10508459,rs72816529,rs2254154,rs12591593,rs112497718,rs2638845,rs764311,rs6875078,rs6756409,rs199925,rs13061150,rs4748833,rs28578536,rs7622515,rs114499376,rs2236352,rs73124315,rs6879652,rs6132343,rs1669716,rs2332224,rs17630758,rs9828449,rs17509902,rs9848993,rs1073040,rs6463508,rs7090050,rs12085130,rs4976497,rs17548631,rs10813948,rs2748809,rs2112012,rs5757685,rs73195539,rs6035652,rs11174557,rs66652160,rs852438,rs116376559,rs6672925,rs1953652,rs34864242,rs7872478,rs17762460,rs12780334,rs75677793,rs11249213,rs7865299,rs703632,rs77494727,rs10983788,rs11071642,rs72678029,rs72956308,rs55638032,rs4998649,rs9873869,rs6075680,rs73484568,rs738285,rs62251383,rs2901812,rs72675473,rs6559040,rs35967150,rs2933343,rs1091938,rs1680788,rs12883359,rs16961493,rs6870487,rs6695132,rs17524672,rs10869962,rs12716252,rs11112378,rs6001587,rs2048399,rs13427514,rs10090260,rs7557020,rs12480323,rs59525627,rs62486208,rs709802,rs308089,rs9851731,rs7941796,rs7028772,rs12348755,rs10972727,rs10497105,rs12910541,rs55994139,rs1531047,rs10508336,rs28694394,rs56377787,rs6705427,rs7833220,rs7850878,rs11765436,rs13319803,rs6576062,rs2247712,rs627339,rs1423269,rs79518883,rs2121410,rs7702346,rs4976493,rs1591355,rs1368309,rs10206900,rs34550073,rs72956387,rs927493,rs4270717,rs7194356,rs79774830,rs17524686,rs56366429,rs78273100,rs1703927,rs752265,rs17164915,rs6602648,rs4642392,rs12772194,rs2302105,rs4710522,rs10193309,rs27323,rs2404462,rs1030860,rs4234446,rs80122336,rs56396894,rs16527,rs789230,rs7158047,rs896522,rs1866996,rs1963499,rs1470508,rs12220069,rs12600217,rs6476399,rs3177243,rs58158337,rs59631161,rs11793020,rs654611,rs17014529,rs7136344,rs11994937,rs4682960,rs9349045,rs17741778,rs114563169,rs6046910,rs1584234,rs57377836,rs113234192,rs1159203,rs1344601,rs10145119,rs789219,rs55884306,rs12477372,rs56039711,rs789237,rs34850,rs73268805,rs3796254,rs3777207,rs114187987,rs761830,rs11126958,rs76375603,rs61473363,rs199917,rs16522,rs9667836,rs3829808,rs1680786,rs703637,rs2271521,rs10847980,rs4648889,rs10752296,rs6082079,rs13236841,rs72678032,rs36025692,rs10489787,rs71331686,rs116319104,rs9790867,rs34344799,rs61995985,rs6137095,rs3766995,rs796862,rs41317300,rs3734131,rs11951836,rs5757680,rs62155795,rs2577757,rs6075675,rs3934004,rs12520248,rs74959932,rs7301016,rs12698893,rs5757282,rs9606947,rs7130698,rs9918763,rs10891699,rs6792447,rs13183436,rs7209700,rs1765621,rs5757730,rs13429866,rs10502190,rs1368310,rs77325635,rs1542180,rs457274,rs1979174,rs7904040,rs55829069,rs2277481,rs9626032,rs3784633,rs9380682,rs10144845,rs8039105,rs3802586,rs58859869,rs6812910,rs3777194,rs12878339,rs13093862,rs6957660,rs8014695,rs2723122,rs73166393,rs11581688,rs4143898,rs759058,rs72790451,rs17097891,rs57673070,rs5757733,rs1669658,rs4575,rs4832928,rs1680790,rs11112394,rs11088194,rs11057357,rs12820829,rs16937164,rs6868626,rs4686827,rs1501849,rs1446707,rs12087159,rs115875662,rs12637066,rs10262697,rs2083099,rs73169671,rs13162884,rs80248330,rs11060708,rs13152920,rs4972806,rs12083979,rs738287,rs2582561,rs7336717,rs4267249,rs199980,rs7855252,rs114700208,rs11761922,rs8077394,rs7612349,rs57227885,rs6766221,rs12636536,rs117129283,rs117219934,rs10891664,rs7919481,rs6424820,rs4875857,rs10903118,rs6460797,rs1981015,rs6872406,rs9846155,rs34597764,rs3780488,rs2888410,rs73300858,rs76664572,rs12736,rs6046908,rs3826304,rs10813951,rs4682741,rs16961474,rs4682987,rs515669,rs59001640,rs11744881,rs6722542,rs5006593,rs116230671,rs3736236,rs13423661,rs1927936,rs12528714,rs2027167,rs11614022,rs80054920,rs2162062,rs2430457,rs278906,rs12895990,rs11214988,rs4145153,rs6075685,rs2273528,rs12486452,rs2784939,rs115254918,rs4704567,rs2242036,rs10784293,rs9941987,rs9611169,rs2582562,rs5764106,rs7855899,rs7859996,rs4711279,rs7039088,rs262680,rs4668605,rs114025107,rs6886870,rs5757678,rs6132326,rs2929859,rs1458017,rs73177064,rs9311352,rs66993458,rs77653215,rs12912208,rs35176119,rs3864109,rs1446723,rs6462728,rs6893925,rs8009511,rs3780491,rs7029897,rs10967679,rs2723141,rs1432697,rs7523328,rs7711830,rs11719686,rs4976465,rs76264502,rs1035275,rs7315553,rs59297232,rs6082063,rs2530544,rs7145173,rs111296401,rs7917324,rs10737068,rs16990941,rs9837796,rs11581667,rs8010876,rs11737302,rs6595767,rs11950427,rs16906513,rs9609529,rs2970907,rs6768749,rs703627,rs12466935,rs12413175,rs79745296,rs4824152,rs80092491,rs4938107,rs12602196,rs2841230,rs3780300,rs6047015,rs12470716,rs12113555,rs6576705,rs1446692,rs4972805,rs1579496,rs12698862,rs11255369,rs34077564,rs1683776,rs1387042,rs2015061,rs10891690,rs4246800,rs2144281,rs5675,rs11125072,rs2817661,rs789241,rs58570168,rs10172719,rs2125404,rs9850129,rs6705986,rs8027751,rs79717038,rs7726368,rs2829,rs9835270,rs6431979,rs2292699,rs12254671,rs115524400,rs580913,rs1467979,rs11958404,rs6082028,rs966904,rs1687970,rs2659005,rs1026364,rs1969977,rs2119394,rs75488961,rs2255166,rs17271193,rs12233927,rs11707345,rs10758168,rs35179959,rs11639482,rs10049992,rs12578500,rs789225,rs6882641,rs1014059,rs10910470,rs7146019,rs278902,rs45580235,rs6978841,rs56323985,rs6860936,rs13086084,rs75824035,rs2292863,rs5754074,rs76620947,rs7103827,rs9791113,rs772598,rs10124479,rs1555360,rs8075526,rs11814683,rs7108470,rs7212751,rs6541411,rs34059910,rs9833423,rs1432694,rs75422159,rs7617515,rs9609531,rs11112374,rs10752293,rs6896893,rs4412438,rs1031532,rs9311353,rs2361701,rs1125538,rs2533441,rs80274754,rs4953352,rs4789580,rs6985782,rs7219431,rs17465022,rs3773682,rs1470504,rs112001772,rs28577577,rs10738905,rs7555518,rs13217899,rs116435328,rs4236262,rs16982016,rs1048892,rs10071354,rs7731390,rs11260602,rs6441833,rs72850840,rs56687083,rs59482506,rs13092122,rs62007368,rs9855613,rs6710370,rs56314043,rs78456975,rs17009757,rs1680785,rs7724807,rs210603,rs2083192,rs7574621,rs7969207,rs72790408,rs2933344,rs10190510,rs10852454,rs41321047,rs27324,rs73169650,rs6137077,rs78591679,rs2276943,rs12880512,rs199928,rs16907305,rs6879847,rs922993,rs8007145,rs115925093,rs3806641,rs1948764,rs17604001,rs56327427,rs10145031,rs3777197,rs75270536,rs74971338,rs9314164,rs7305712,rs3777200,rs5750825,rs17604889,rs11774682,rs7788093,rs6075671,rs1683780,rs12698858,rs2158837,rs3094093,rs10503148,rs12269781,rs3742939,rs4294093,rs767390,rs6082047,rs967546,rs61443681,rs61995988,rs10813960,rs11629528,rs117415767,rs4821896,rs6736097,rs4749282,rs11603692,rs2011157,rs116046537,rs7633526,rs78976045,rs1547772,rs16937168,rs2633418,rs12601453,rs77941725,rs72957179,rs2507801,rs1680794,rs1584237,rs10983787,rs3001412,rs772603,rs8038932,rs116361035,rs6605278,rs2618590,rs56125199,rs6082024,rs17673685,rs12407074,rs10877862,rs789251,rs113745074,rs647253,rs4749308,rs75830066,rs67521705,rs75192977,rs731952,rs10098759,rs6559064,rs35651095,rs55800297,rs12600635,rs2270554,rs56110037,rs11249215,rs4564516,rs73103460,rs62365186,rs2784921,rs12246065,rs3744135,rs76344840,rs7872477,rs7652995,rs8074348,rs62364128,rs10790019,rs4265380,rs7433407,rs60872022,rs7331540,rs11820502,rs17085249,rs4878507,rs73195553,rs883081,rs8034914,rs2002692,rs73900722,rs1568028,rs871012,rs2582557,rs6082075,rs77351919,rs6787833,rs11957848,rs12594658,rs13361837,rs7523334,rs5771040,rs4930561,rs4878639,rs17839695,rs17085231,rs76211079,rs117019850,rs7781265,rs2279454,rs12369961,rs11112390,rs6560612,rs6075667,rs7161883,rs62365190,rs1058596,rs4456947,rs77528713,rs7830986,rs10813957,rs16839532,rs1866824,rs27316,rs8010715,rs738286,rs34421316,rs3762636,rs2026739,rs6082068,rs6946066,rs3773681,rs9577876,rs57896286,rs2839465,rs10737070,rs6137089,rs9577886,rs2533427,rs3753745,rs3791213,rs2919854,rs1680791,rs6771167,rs6712176,rs79110942,rs35978825,rs4579731,rs11623342,rs7561361,rs62486207,rs6132322,rs74641650,rs4582295,rs8032433,rs114794147,rs2060575,rs4324338,rs73657532,rs789229,rs12414427,rs76547504,rs2298019,rs4664115,rs72850844,rs28411984,rs11249212,rs114935407,rs789213,rs20578,rs2304837,rs704330,rs6851880,rs1390853,rs10796058,rs3812055,rs4246626,rs6075681,rs78937121,rs789233,rs11950881,rs998916,rs2618591,rs78021480,rs2841227,rs13152992,rs12554995,rs7397814,rs6137080,rs7617313,rs10905238,rs12489887,rs13073843,rs76319098,rs74523788,rs11057352,rs9874132,rs909674,rs11112366,rs2300168,rs72816541,rs2548594,rs966801,rs6441861,rs78961289,rs17732182,rs10196939,rs72816538,rs6565549,rs1387046,rs11112418,rs10813950,rs72956346,rs12693407,rs4832386,rs72790428,rs10861358,rs1577328,rs72790444,rs9866806,rs78707230,rs115886595,rs404256,rs12221747,rs10773036,rs10038416,rs6047025,rs3804580,rs41266331,rs74865514,rs28513564,rs73168721,rs9325089,rs67055914,rs113707697,rs10044461,rs11650072,rs7633832,rs59638376,rs12635624,rs12893094,rs117333554,rs11126957,rs626657,rs12485791,rs7528184,rs2044307,rs464783,rs902338,rs118134212,rs772605,rs6075676,rs4623296,rs76045368,rs2408871,rs55784250,rs7591394,rs12370404,rs813945,rs11952552,rs74876325,rs6001599,rs657672,rs71607078,rs5757683,rs60429724,rs74933790,rs1408468,rs12896663,rs11951259,rs6595633,rs741096,rs6132329,rs114821662,rs115470495,rs10782980,rs883082,rs584285,rs6132336,rs4976308,rs7529070,rs11128271,rs72790422,rs2292528,rs2048057,rs1968722,rs7941923,rs6046909,rs11844343,rs10028920,rs115626186,rs1543042,rs9947954,rs2270788,rs76377749,rs79054616,rs813732,rs1765618,rs114898258,rs2582565,rs6985325,rs16844846,rs2242108,rs12053566,rs1405238,rs1488622,rs7782210,rs9996223,rs7644467,rs60588211,rs4720952,rs35879177,rs2533428,rs6883691,rs966905,rs10183642,rs6811744,rs7030567,rs8012278,rs11639147,rs4755957,rs76791219,rs4403187,rs11112368,rs118151835,rs147295,rs11994987,rs4983393,rs16981993,rs2028414,rs116684619,rs9869151,rs6679318,rs10428037,rs1336480,rs73117532,rs56006993,rs10891665,rs12637067,rs7490965,rs12225316,rs75667989,rs4145837,rs6001225,rs34851,rs10769791,rs6595768,rs1669721,rs10877870,rs10741014,rs61698755,rs2359687,rs9842445,rs12261019,rs78099446,rs738289,rs35376994,rs111935361,rs1953416,rs9813630,rs3763047,rs1368307,rs7590864,rs111471676,rs7311667,rs1888959,rs4233189,rs68049217,rs2273527,rs4649040,rs703633,rs56329656,rs35214385,rs1591356,rs3755348,rs12828040,rs11179263,rs1703925,rs3781087,rs10861337,rs10751776,rs6859704,rs2530543,rs16982050,rs10852453,rs12698864,rs117922848,rs9577887,rs79648453,rs12916052,rs722599,rs67070250,rs113548639,rs10752295,rs10950951,rs12887673,rs78846906,rs60482707,rs9577882,rs4682742,rs6685369,rs6046971,rs77417915,rs6003114,rs3825584,rs1043132,rs11112397,rs116001927,rs7640654,rs1134334,rs772600,rs1322934,rs6894063,rs11174455,rs10427590,rs7735665,rs2346185,rs1001579,rs7782771,rs1680795,rs7257072,rs76157921,rs2138876,rs894038,rs6082071,rs251505,rs1444608,rs72790410,rs2878547,rs72678033,rs12698859,rs7710422,rs77192980,rs1424299,rs13229686,rs10971420,rs60712952,rs1054218,rs11621604,rs78470954,rs10956587,rs3793039,rs2841231,rs10934243,rs6082027,rs6486910,rs6969486,rs12698861,rs9329350,rs79668053,rs1557542,rs4669364,rs1640231,rs4143796,rs7550635,rs2877611,rs12636240,rs6082128,rs56183936,rs3858119,rs9865965,rs12653623,rs10905233,rs10139016,rs74877415,rs79578325,rs6874752,rs11174537,rs1669733,rs12617313,rs3849017,rs57497341,rs12234066,rs10069748,rs61741559,rs79037566,rs2900,rs744487,rs10515232,rs7035468,rs6547542,rs13247796,rs7621438,rs10971419,rs3851469,rs11174514,rs16848727,rs12602871,rs5770779,rs1952138,rs12407563,rs7626171,rs11085253,rs11624104,rs11675841,rs80268990,rs2507799,rs12630752,rs2919880,rs11741590,rs80264865,rs6075700,rs10752299,rs10891691,rs3736401,rs6046959,rs11817610,rs9898312,rs11715350,rs12883532,rs789238,rs6475955,rs640282,rs4682735,rs1446722,rs883602,rs13416881,rs3777208,rs2197603,rs7177173,rs9833810,rs68112299,rs1122979,rs10972721,rs459482,rs10861357,rs3777202,rs15908,rs715041,rs6602273,rs10212378,rs116912936,rs12488257,rs1948763,rs10972728,rs139016,rs73141045,rs12424618,rs1137642,rs73169674,rs6047003,rs4976496,rs12026836,rs79379937,rs10121987,rs6973016,rs3891351,rs2391184,rs34870129,rs3763048,rs1892765,rs921741,rs6082125,rs80080599,rs6137130,rs3742783,rs77330712,rs4385221,rs2277480,rs883885,rs73178875,rs3849016,rs12482477,rs10196758,rs6001600,rs12898423,rs2293600,rs7542320,rs2656805,rs867972,rs13422995,rs2286912,rs10758192,rs11790288,rs6873104,rs4775457,rs13099983,rs79349128,rs12493174,rs2328558,rs78277917,rs2121411,rs79738605,rs734809,rs11880637,rs4479864,rs11620749,rs11622829,rs13077644,rs10738907,rs1348831,rs75129280,rs7791954,rs1436966,rs913214,rs3812054,rs76954674,rs11071648,rs3767002,rs12660046,rs6137085,rs789246,rs2693672,rs2389339,rs1488625,rs1386809,rs686259,rs3777201,rs4669363,rs4297057,rs117656005,rs41519545,rs1446695,rs80010833,rs7296981,rs4774427,rs10116966,rs14040,rs4469089,rs2181839,rs6502560,rs12895215,rs6875039,rs11249209,rs9860642,rs4938106,rs4515029,rs454858,rs1925961,rs7159888,rs8025404,rs1983049,rs11036296,rs2807342,rs77985891,rs8034335,rs9311361,rs6559065,rs16844850,rs2530546,rs7730844,rs10796059,rs3802583,rs3815768,rs12227605,rs112237031,rs4651112,rs7153156,rs12879971,rs5771039,rs72790443,rs7732613,rs6739222,rs7817316,rs10812515,rs2784912,rs73395802,rs6895146,rs115420072,rs927494,rs66780075,rs852261,rs11174518,rs11576986,rs76903232,rs9313485,rs6879658,rs2164920,rs116017340,rs10034995,rs6790091,rs12342445,rs41307021,rs11629408,rs11915889,rs10814326,rs78627917,rs4638897,rs2100009,rs59211668,rs10869967,rs7042276,rs9896078,rs7219012,rs17666538,rs10035477,rs1424298,rs6761743,rs73163688,rs9809107,rs2860937,rs6697751,rs7829455,rs9468811,rs113178759,rs9811746,rs62364129,rs77342340,rs111615826,rs12431850,rs16525,rs10769167,rs16844841,rs73230017,rs78862571,rs114344549,rs7653512,rs61996014,rs4634,rs78425041,rs1561810,rs12602593,rs1683777,rs74360830,rs7831911,rs114496932,rs79400973,rs41304014,rs77035315,rs7958947,rs10509712,rs9815769,rs4879583,rs2280127,rs10457932,rs6453469,rs77342773,rs1446575,rs115701106,rs11215031,rs12338997,rs11112371,rs10753666,rs6082060,rs9859565,rs13575,rs10891666,rs4587915,rs4642,rs7649004,rs16982515,rs2603792,rs5757665,rs11071649,rs4730264,rs4730268,rs10828397,rs7856137,rs1927932,rs13340827,rs10781460,rs6082078,rs4076170,rs78764820,rs10508337,rs10782577,rs6001585,rs7565107,rs72816527,rs72790405,rs76048192,rs72849375,rs4875859,rs1414399,rs4656335,rs6556893,rs5750833,rs79391169,rs9945078,rs13413096,rs6046948,rs34337798,rs9678719,rs9635310,rs11867723,rs697260,rs523516,rs13180215,rs7969440,rs72954262,rs7645375,rs10144860,rs76625216,rs4775453,rs1030859,rs10906352,rs74782829,rs11174452,rs67200864,rs6834102,rs1390854,rs3887388,rs55654762,rs4648818,rs72818136,rs10233479,rs1563687,rs2839466,rs6504833,rs12891586,rs3761456,rs8070995,rs11611545,rs1860530,rs10896303,rs1557543,rs6082069,rs10029002,rs9609527,rs8095199,rs115254927,rs10861353,rs17673517,rs10131728,rs2723119,rs6132309,rs7102389,rs35184949,rs6082126,rs6894426,rs74118474,rs116166590,rs2135530,rs16990792,rs6767104,rs114686026,rs2411822,rs4613097,rs4720636,rs703623,rs11501088,rs1680779,rs3748441,rs10983786,rs2630252,rs7950452,rs34705618,rs62621223,rs7578050,rs4724714,rs4735812,rs10839786,rs2305545,rs7808179,rs11614822,rs7043497,rs12435995,rs17558301,rs12888212,rs13072370,rs6137127,rs7536201,rs9863050,rs3766351,rs59165449,rs6595769,rs7302456,rs114020455,rs1059326,rs7532198,rs1596913,rs112450164,rs66738509,rs28640241,rs2919853,rs2279916,rs2164520,rs6780203,rs17524784,rs59599863,rs13144232,rs10055415,rs12783652,rs12082394,rs1577330,rs9577888,rs7550552,rs5757682,rs56695779,rs116771108,rs278901,rs80349932,rs4710521,rs118064331,rs56062011,rs876756,rs17170830,rs12622209,rs1669613,rs7523412,rs72790419,rs79624290,rs16937170,rs7650764,rs529955,rs6863792,rs1488049,rs6082034,rs17673474,rs13321717,rs17065186,rs789216,rs308071,rs9577861,rs58509055,rs3777179,rs1054052,rs4953351,rs35123892,rs3780495,rs4744847,rs10738906,rs35710474,rs8008475,rs308097,rs35571096,rs13321446,rs16941801,rs6883111,rs8003811,rs6890954,rs4074328,rs17775791,rs16839564,rs6801470,rs10199256,rs2656802,rs79672203,rs180550,rs7070539,rs11123785,rs1470507,rs10202105,rs117416552,rs10764371,rs77593073,rs9859879,rs10452738,rs1808788,rs7793083,rs9606944,rs3813009,rs62365182,rs7379060,rs2280655,rs10804587,rs10874840,rs2273218,rs9624326,rs10192959,rs114682707,rs72790430,rs12612657,rs12630791,rs77563205,rs2533429,rs113711046,rs6035663,rs4657103,rs72675476,rs9827682,rs1005522,rs6046964,rs10070197,rs4682977,rs10781459,rs6887052,rs2149364,rs12167679,rs67249613,rs2186369,rs11158596,rs3872721,rs11255401,rs2028415,rs10751775,rs1446712,rs116010390,rs2546191,rs1532833,rs6082070,rs2841219,rs4076555,rs72776251,rs7931502,rs1840585,rs1442183,rs4448252,rs4676640,rs2348984,rs3758423,rs74867784,rs34869,rs28439262,rs7379050,rs35854475,rs2851515,rs75146607,rs7782699,rs59362713,rs789220,rs34458493,rs11710456,rs9314162,rs12601244,rs11833130,rs13414537,rs11650354,rs6075686,rs76372747,rs3825708,rs1535173,rs2302834,rs79122108,rs11738241,rs2129959,rs34582754,rs927004,rs1436961,rs11214991,rs12481958,rs3803762,rs11819616,rs2279921,rs1322935,rs17604819,rs73117557,rs79053280,rs17741669,rs4724716,rs1683786,rs74615202,rs57255985,rs10073752,rs9577884,rs78005311,rs4682743,rs12147629,rs10186912,rs870187,rs13238017,rs7145246,rs2745854,rs6495387,rs157126,rs17085266,rs13070720,rs2242109,rs852437,rs114552874,rs34852,rs722685,rs969413,rs1683782,rs725866,rs117692484,rs34087819,rs56302473,rs62365242,rs4648890,rs7030459,rs759999,rs3844184,rs6137071,rs75049944,rs115645004,rs11197517,rs7790499,rs61978928,rs11735852,rs61064968,rs625630,rs4972505,rs7043474,rs1517683,rs6082065,rs114562040,rs72956312,rs115216254,rs6137082,rs115177781,rs77341717,rs280360,rs876754,rs3790482,rs4668602,rs10747960,rs12878477,rs114943233,rs13137901,rs77818312,rs8064597,rs7968711,rs6453465,rs118055849,rs4002283,rs6132318,rs3814521,rs12899801,rs76580404,rs6132328,rs2042340,rs12630833,rs11638793,rs6137081,rs772606,rs72850826,rs7749924,rs590367,rs12518740,rs6760242,rs3788556,rs1055128,rs9284879,rs6877036,rs114809588,rs34138933,rs1408469,rs6476522,rs74456438,rs7902627,rs62242564,rs113839450,rs6494964,rs17093914,rs1972280,rs8071693,rs12900703,rs2253711,rs61924414,rs789239,rs3777189,rs73169662,rs1017600,rs55645900,rs73485516,rs12369985,rs17630746,rs2582548,rs9850927,rs6137063,rs3777203,rs7702646,rs35557557,rs2095405,rs10737502,rs4682734,rs12601848,rs10970973,rs79363786,rs10752298,rs6764279,rs1765649,rs6594906,rs2841216,rs789249,rs3763049,rs116782578,rs3097645,rs1058065,rs2841220,rs3105612,rs56004233,rs9329348,rs12646699,rs10758191,rs789232,rs76710131,rs6682646,rs7862798,rs78387563,rs6894283,rs10903119,rs4821897,rs11822810,rs55874317,rs7944960,rs66527739,rs10905235,rs3849015,rs17794353,rs7277628,rs16876996,rs1488641,rs4457070,rs1436964,rs12593844,rs2271263,rs464138,rs6953412,rs1927934,rs7949,rs7172967,rs2970916,rs1352430,rs9577883,rs1348827,rs1838880,rs111390068,rs28727303,rs2286914,rs76116419,rs59252872,rs114791812,rs831427,rs3767001,rs16839553,rs12316054,rs11126956,rs3777193,rs61995986,rs59726036,rs11215055,rs10747023,rs17161553,rs1584236,rs6569720,rs11112373,rs78574480,rs7021663,rs11941188,rs72790411,rs28566082,rs2304077,rs1948762,rs280361,rs2287400,rs10828400,rs1739654,rs2603789,rs76466074,rs72790426,rs7312528,rs17165090,rs26535,rs2970904,rs34493482,rs2413592,rs112993559,rs2364268,rs4983561,rs3777196,rs59745967,rs1680784,rs10910476,rs35076317,rs9788594,rs6082129,rs11836392,rs6035660,rs789240,rs762093,rs9577859,rs1901240,rs6672420,rs6743450,rs5750851,rs263533,rs12880551,rs7904875,rs12882676,rs13067367,rs11255370,rs12591155,rs10752294,rs300032,rs75962815,rs1170929,rs7964186,rs6137049,rs4983392,rs7790720,rs1557541,rs137730,rs459498,rs6825629,rs7914172,rs13245023,rs17444885,rs35341324,rs9577880,rs112377545,rs11676393,rs75057772,rs72816533,rs116537122,rs2051115,rs578480,rs7641332,rs1446725,rs11634163,rs7179432,rs6046968,rs2841225,rs72816528,rs12342831,rs6880889,rs4976498,rs56174966,rs4143794,rs11779594,rs11112396,rs10851707,rs35979399,rs72700143,rs10971438,rs13175232,rs1683787,rs3780490,rs66533060,rs56140682,rs2430456,rs35053218,rs10910473,rs4954683,rs933807,rs3829297,rs7617523,rs7631790,rs10906347,rs2841254,rs62156398,rs2180060,rs1983830,rs12989531,rs1739655,rs2135011,rs6075665,rs658542,rs56683818,rs9577879,rs11071647,rs6082077,rs12480149,rs9609523,rs57263898,rs6035651,rs62365189,rs10869966,rs1269068,rs3740211,rs2566963,rs7978454,rs7653843,rs7563917,rs2014621,rs5001409,rs62251775,rs10181688,rs4072986,rs1348826,rs13423300,rs112818732,rs57958113,rs7639096,rs79557502,rs67056093,rs10896304,rs2723813,rs61454053,rs10245786,rs11215034,rs10891667,rs7032871,rs1703912,rs1187270,rs16844847,rs789245,rs9604469,rs11214994,rs12344131,rs34372910,rs11145549,rs12081774,rs76621933,rs397967,rs10797739,rs10062639,rs17839693,rs12127944,rs56219066,rs7962563,rs56231820,rs11174576,rs789227,rs1139280,rs1076,rs10145270,rs9865435,rs4775458,rs9577860,rs11135442,rs3812053,rs9326244,rs76893689,rs73169672,rs8039293,rs79487884,rs12562981,rs2028416,rs10477366,rs4002282,rs703624,rs7644707,rs72850847,rs8038855,rs1191600,rs3756721,rs72776252,rs2295210,rs2499855,rs1475911,rs10861356,rs10796065,rs78198917,rs116189539,rs2659007,rs4879951,rs2860938,rs7631852,rs3777190,rs59112602,rs2693673,rs3767633,rs72790433,rs1124124,rs7046020,rs10246319,rs2636811,rs2530545,rs10971434,rs12228393,rs11574503,rs1159362,rs12233126,rs1841010,rs6589433,rs789231,rs1669715,rs6132333,rs3732793,rs1650123,rs6573565,rs1669615,rs74664817,rs10464854,rs13180085,rs1850521,rs67164158,rs7536848,rs79687357,rs9679432,rs7716691,rs6082136,rs11168042,rs2359239,rs10183619,rs1134340,rs7721974,rs2919629,rs72816523,rs3935212,rs10434761,rs9828099,rs79111055,rs789217,rs35874989,rs41298308,rs278900,rs13361341,rs60018597,rs8137426,rs1683778,rs2633419,rs6894522,rs35267306,rs76348346,rs3825405,rs17599222,rs180555,rs4447978,rs139014,rs2254252,rs1680778,rs7302094,rs12342312,rs7354732,rs6756310,rs1683817,rs633525,rs7544827,rs709803,rs56156268,rs11653146,rs6706003,rs2279919,rs7249142,rs12361885,rs13392535,rs2656804,rs1927931,rs1049110,rs4744846,rs899698,rs4677167,rs28427389,rs62365226,rs1210347,rs7645473,rs596940,rs4682738,rs76636330,rs12413165,rs73169652,rs7632876,rs2113560,rs6768330,rs852451,rs55940550,rs2292298,rs9606945,rs74585832,rs7649590,rs876198,rs1680780,rs78365272,rs1488624,rs73354297,rs4930563,rs2919618,rs10877864,rs789224,rs12975096,rs1057964,rs73344965,rs17587175,rs4338080,rs9826465,rs922995,rs26531,rs12878503,rs153619,rs12442448,rs73168729,rs2294155,rs77689691,rs12655995,rs1470506,rs3756144,rs1954727,rs8008785,rs11063845,rs12826830,rs11214986,rs16839530,rs35243264,rs7595458,rs10197874,rs10058023,rs6082022,rs116349112,rs6082130,rs9809850,rs10758189,rs2025999,rs76390005,rs17102884,rs8015168,rs2251389,rs9914093,rs2112011,rs67296973,rs1326258,rs10483785,rs6082127,rs8034216,rs75756458,rs11013228,rs738144,rs60085288,rs76944900,rs76592959,rs13165769,rs8029942,rs73117555,rs1680759,rs112626893,rs7717872,rs2300598,rs60153933,rs6137128,rs2008174,rs12071529,rs2277483,rs703635,rs9446182,rs10508946,rs278909,rs7812088,rs12352822,rs7600277,rs11112380,rs16961507,rs1680758,rs9948784,rs7950451,rs4879584,rs17025548,rs17271305,rs9888323,rs2970908,rs116813960,rs3824655,rs4704570</t>
  </si>
  <si>
    <t>ENSG00000177646.13,CATG00000043646.1,ENSG00000173868.7,ENSG00000164329.9,CATG00000066493.1,ENSG00000067191.11,CATG00000076837.1,CATG00000012079.1,ENSG00000229921.2,ENSG00000227188.1,ENSG00000112182.10,ENSG00000186446.7,CATG00000022194.1,ENSG00000262115.1,ENSG00000224877.3,ENSG00000100321.10,CATG00000054736.1,ENSG00000171298.8,ENSG00000136051.9,CATG00000010710.1,ENSG00000157933.9,ENSG00000204267.9,ENSG00000092010.10,ENSG00000204252.8,ENSG00000033100.10,CATG00000079737.1,ENSG00000225783.2,ENSG00000168314.13,ENSG00000227496.1,ENSG00000198216.6,ENSG00000259606.2,ENSG00000110066.10,ENSG00000231503.3,ENSG00000221949.2,ENSG00000185219.11,ENSG00000130540.9,ENSG00000237751.2,CATG00000057491.1,ENSG00000213999.11,CATG00000069256.1,ENSG00000092421.12,ENSG00000184459.4,CATG00000073521.1,ENSG00000259067.1,ENSG00000259207.3,CATG00000092544.1,ENSG00000233387.1,ENSG00000253961.1,CATG00000083466.1,CATG00000021396.1,ENSG00000116016.9,ENSG00000154803.8,CATG00000005468.1,CATG00000092558.1,ENSG00000233589.1,CATG00000098989.1,ENSG00000250167.1,ENSG00000154188.5,ENSG00000184304.10,CATG00000019323.1,ENSG00000204387.8,ENSG00000100897.13,CATG00000009293.1,ENSG00000152404.11,ENSG00000116031.7,CATG00000002755.1,ENSG00000141519.10,ENSG00000095110.3,CATG00000057866.1,ENSG00000120440.9,ENSG00000050628.16,ENSG00000146926.6,ENSG00000137760.10,CATG00000072019.1,ENSG00000187695.6,ENSG00000117266.11,ENSG00000119616.7,ENSG00000115593.10,ENSG00000091138.8,ENSG00000205579.2,ENSG00000143815.10,ENSG00000082293.8,ENSG00000258760.1,ENSG00000188107.9,ENSG00000145794.12,ENSG00000170417.10,ENSG00000042781.8,ENSG00000072858.6,ENSG00000271937.1,CATG00000004524.1,ENSG00000223837.2,ENSG00000222976.1,ENSG00000099958.10,ENSG00000249795.1,ENSG00000196653.7,ENSG00000150967.13,ENSG00000224189.2,ENSG00000182196.9,ENSG00000258588.2,ENSG00000165629.15,ENSG00000129596.4,ENSG00000230333.2,ENSG00000144214.5,ENSG00000127152.13,ENSG00000100911.9,ENSG00000114805.12,ENSG00000196345.8,CATG00000067635.1,ENSG00000234476.1,ENSG00000134516.11,ENSG00000079819.12,CATG00000052821.1,ENSG00000198535.5,ENSG00000197375.8,ENSG00000020633.14,CATG00000012216.1,ENSG00000151892.10,ENSG00000228272.1,ENSG00000100239.11,ENSG00000261025.1,CATG00000059933.1,ENSG00000260005.2,ENSG00000249141.1,ENSG00000128645.11,ENSG00000251575.2,ENSG00000122707.7,ENSG00000135945.5,ENSG00000107537.9,ENSG00000086062.8,ENSG00000185532.10,ENSG00000248109.1,ENSG00000139187.5,ENSG00000099814.11,ENSG00000177398.14,ENSG00000117133.6,CATG00000106127.1,CATG00000066491.1,CATG00000092542.1,ENSG00000123307.3,ENSG00000180011.6,ENSG00000223823.1,ENSG00000167302.5,ENSG00000255572.1,ENSG00000228830.1,ENSG00000100246.8,ENSG00000108798.4,ENSG00000267737.1,ENSG00000179344.12,ENSG00000067167.3,CATG00000032626.1,ENSG00000224557.3,ENSG00000157827.15,CATG00000057699.1,ENSG00000178722.8,ENSG00000086475.10,ENSG00000163808.12,ENSG00000226017.2,ENSG00000118217.5,ENSG00000261251.1,ENSG00000156052.6,ENSG00000130176.3,ENSG00000100242.11,CATG00000031284.1,ENSG00000226912.1,ENSG00000141030.8,ENSG00000125347.9,CATG00000022196.1,CATG00000064870.1,ENSG00000158321.11,ENSG00000138798.7,ENSG00000176542.5,ENSG00000114654.6,ENSG00000223539.4,ENSG00000221890.2,ENSG00000223865.6,CATG00000094606.1,ENSG00000197653.10,ENSG00000035681.3,CATG00000060677.1,ENSG00000259929.1,ENSG00000169964.5,ENSG00000129988.5,CATG00000060553.1,ENSG00000241962.5,ENSG00000011143.12,CATG00000008832.1,ENSG00000185168.5,ENSG00000159307.14,ENSG00000137634.5,ENSG00000141577.9,CATG00000010279.1,ENSG00000026297.11,CATG00000086663.1,ENSG00000177879.10,ENSG00000119689.10,CATG00000013147.1,ENSG00000245067.2,ENSG00000259529.1,ENSG00000136011.10,ENSG00000263756.1,ENSG00000179152.14,CATG00000030837.1,ENSG00000176204.9,CATG00000010277.1,CATG00000061378.1,CATG00000054425.1,ENSG00000076043.5,CATG00000013492.1,CATG00000105338.1,CATG00000092564.1,ENSG00000104714.9,ENSG00000197943.5,ENSG00000147592.4,ENSG00000073910.15,CATG00000100181.1,ENSG00000259251.2,ENSG00000226359.1,ENSG00000173769.4,ENSG00000235450.1,ENSG00000146112.7,CATG00000019708.1,ENSG00000016082.10,ENSG00000201823.1,ENSG00000259078.2,CATG00000089525.1,CATG00000059935.1,ENSG00000120156.16,ENSG00000100324.9,CATG00000028212.1,ENSG00000213246.2,CATG00000090881.1,ENSG00000273045.1,ENSG00000255663.1,CATG00000049413.1,ENSG00000232629.4,ENSG00000229559.2,CATG00000050887.1,ENSG00000180251.4,ENSG00000154274.10,ENSG00000106541.7,ENSG00000136044.7,ENSG00000170873.14,ENSG00000145782.8,ENSG00000121579.8,ENSG00000169981.6,ENSG00000151025.9,CATG00000061165.1,ENSG00000136010.9,ENSG00000099956.13,ENSG00000233509.2,CATG00000007029.1,ENSG00000260788.1,CATG00000025203.1,CATG00000083548.1,CATG00000036591.1,CATG00000076733.1,ENSG00000122729.14,CATG00000077556.1,ENSG00000115514.7,ENSG00000158417.6,ENSG00000242659.1,ENSG00000165417.7,CATG00000094604.1,ENSG00000100908.9,ENSG00000185842.10,ENSG00000091136.9,ENSG00000144182.12,CATG00000058654.1,CATG00000022195.1,ENSG00000115211.11,CATG00000091149.1,ENSG00000140022.5,ENSG00000241529.2,ENSG00000229656.2,ENSG00000186976.10,ENSG00000055163.14,CATG00000058653.1,CATG00000093441.1,ENSG00000155849.11,ENSG00000168264.6,ENSG00000157869.10,CATG00000076960.1,ENSG00000258999.1,ENSG00000188559.9,ENSG00000213414.3,ENSG00000155629.10,ENSG00000263293.1,ENSG00000240065.3,ENSG00000234215.2,ENSG00000197085.7,CATG00000109627.1,ENSG00000095637.16,ENSG00000141748.8,CATG00000064425.1,ENSG00000016602.8,ENSG00000096872.11,ENSG00000115207.9,ENSG00000244310.1,CATG00000089987.1,ENSG00000075618.13,ENSG00000246366.2,CATG00000092575.1,ENSG00000199179.1,ENSG00000250264.1,ENSG00000233554.1,CATG00000106066.1,ENSG00000269891.1,ENSG00000257999.1,ENSG00000018236.10,ENSG00000163807.4,CATG00000066059.1,CATG00000054370.1,ENSG00000137976.7,ENSG00000073861.2,ENSG00000168394.9,ENSG00000228100.1,ENSG00000196428.8,ENSG00000135951.10,ENSG00000250551.1,CATG00000013475.1,ENSG00000118985.10,ENSG00000090975.8,ENSG00000119596.13,CATG00000064454.1,ENSG00000148948.3,ENSG00000178172.2,ENSG00000261550.1,CATG00000117258.1,ENSG00000207744.1,ENSG00000134030.9,ENSG00000145832.8,ENSG00000207783.1,ENSG00000170166.5,CATG00000078287.1,ENSG00000234072.1,ENSG00000182814.6,ENSG00000139083.6,ENSG00000139197.6,CATG00000003744.1,ENSG00000237923.1,CATG00000022193.1,CATG00000000816.1,CATG00000069907.1,ENSG00000184497.8,CATG00000077651.1,ENSG00000248544.2,CATG00000108665.1,ENSG00000157637.8,CATG00000021577.1,ENSG00000251314.2,CATG00000009723.1,ENSG00000082014.12,ENSG00000235944.3,ENSG00000133030.15,CATG00000081784.1,ENSG00000251409.1,ENSG00000187258.9,CATG00000022492.1,ENSG00000264187.1,CATG00000090244.1,CATG00000095012.1,ENSG00000132256.14,ENSG00000230736.2,ENSG00000047617.10,ENSG00000073849.10,ENSG00000265109.1,ENSG00000272180.1,ENSG00000187122.12,CATG00000017314.1,ENSG00000024526.12,ENSG00000168702.12,ENSG00000139914.6,CATG00000075800.1,ENSG00000100346.13,ENSG00000033050.3,ENSG00000259466.1,ENSG00000114573.5,ENSG00000157601.9,ENSG00000251364.2,CATG00000047571.1,CATG00000019711.1,ENSG00000144792.5,ENSG00000121236.15,ENSG00000092098.12,ENSG00000243018.1,ENSG00000214894.2,ENSG00000235162.4,ENSG00000122420.5,ENSG00000064489.17,ENSG00000254101.1,ENSG00000165632.7,CATG00000080571.1,ENSG00000137962.8,CATG00000059932.1,ENSG00000235497.1,ENSG00000134352.15,ENSG00000170743.12,ENSG00000091140.8,ENSG00000061987.10,ENSG00000228512.2,CATG00000117623.1,CATG00000072024.1,ENSG00000229808.1,ENSG00000204351.7,ENSG00000204256.8,CATG00000062213.1,ENSG00000257737.1,ENSG00000233482.1,ENSG00000011275.14,ENSG00000186448.10,ENSG00000132405.14,ENSG00000259234.1,CATG00000043644.1,ENSG00000265148.1,CATG00000052823.1,ENSG00000179455.6,CATG00000056918.1,ENSG00000234520.1,ENSG00000205853.6,ENSG00000178917.10,ENSG00000183087.10,ENSG00000181826.5,CATG00000005465.1,ENSG00000154380.12,ENSG00000185811.12,ENSG00000114656.6,ENSG00000144659.6,CATG00000097697.1,ENSG00000165309.9,ENSG00000263447.1,ENSG00000232790.2,ENSG00000220240.1,ENSG00000168028.9,ENSG00000253690.1,CATG00000064452.1,ENSG00000217769.4,CATG00000092559.1,ENSG00000100316.11,ENSG00000259753.1,ENSG00000248993.1,CATG00000103656.1,CATG00000093860.1,ENSG00000129003.11,ENSG00000251497.2,ENSG00000167910.3,CATG00000099437.1,CATG00000019326.1,CATG00000033130.1,ENSG00000126838.5,ENSG00000225873.1,CATG00000108238.1,ENSG00000100341.7,ENSG00000142149.4,CATG00000019710.1,ENSG00000128268.11,ENSG00000173575.14,ENSG00000108384.10,ENSG00000253507.1,ENSG00000205930.4,ENSG00000198208.7,ENSG00000128652.7,ENSG00000100241.16,ENSG00000122432.12,ENSG00000183117.13,ENSG00000226889.3,ENSG00000188677.10,CATG00000052822.1,ENSG00000204257.10,ENSG00000115705.16,ENSG00000229162.1,CATG00000052830.1,ENSG00000033170.12,ENSG00000259371.1,ENSG00000160293.12,CATG00000090564.1,ENSG00000232818.2,ENSG00000135655.9,ENSG00000257354.1,ENSG00000122591.7,ENSG00000214826.4,ENSG00000137337.10,ENSG00000100220.7,ENSG00000244345.1,ENSG00000266101.1</t>
  </si>
  <si>
    <t>IgG glycosylation</t>
  </si>
  <si>
    <t>DOID:2596</t>
  </si>
  <si>
    <t>larynx cancer</t>
  </si>
  <si>
    <t>A respiratory system cancer that is located_in the larynx.</t>
  </si>
  <si>
    <t>rs11065976,rs34664835,rs116288529,rs1693456,rs12780177,rs12241379,rs2270961,rs11730075,rs35202589,rs1662033,rs78289245,rs11099601,rs17885529,rs12269373,rs17526590,rs17885884,rs2066701,rs1229966,rs17883729,rs10849966,rs34774030,rs1042026,rs67855514,rs1693427,rs3818411,rs17881170,rs2298753,rs2242053,rs2070898,rs10850422,rs7912400,rs62307318,rs7898075,rs4693088,rs4147549,rs35872576,rs17668309,rs868217,rs114611914,rs648300,rs7923115,rs4693090,rs6857743,rs12771909,rs17586163,rs35616070,rs1813977,rs2851299,rs6842648,rs72906774,rs904096,rs116201952,rs4699738,rs1442480,rs6838225,rs1789920,rs10774784,rs75162587,rs6854739,rs7905395,rs7079072,rs76026517,rs1789903,rs12764727,rs1662053,rs4693627,rs17355013,rs12763385,rs6841172,rs35152300,rs11731424,rs6834006,rs10786583,rs10744840,rs1693483,rs12649417,rs1789902,rs1662057,rs34178057,rs601663,rs975833,rs7912631,rs1693481,rs1693431,rs115882352,rs10509741,rs1789917,rs7673417,rs56148156,rs12253275,rs971074,rs115023979,rs7093193,rs7665103,rs1631460,rs904094,rs7082884,rs17355265,rs2903200,rs12764370,rs1573496,rs3180413,rs114763583,rs1005902,rs6584351,rs116651944,rs116091821,rs2270962,rs33988198,rs4767364,rs12504511,rs1789908,rs17529509,rs12782963,rs1629270,rs1693426,rs1662058,rs116770042,rs1318711,rs7092983,rs642898,rs7977534,rs114099345,rs7671387,rs1789913,rs12645412,rs6858218,rs737280,rs7814357,rs1789906,rs10018741,rs116239629,rs35698510,rs4919438,rs904093,rs12265333,rs7922807,rs41290536,rs6991622,rs4693629,rs7905302,rs17006826,rs116178770,rs12770784,rs12806,rs4919431,rs3819197,rs71488052,rs6584354,rs73337997,rs7653929,rs2132092,rs1662049,rs3114048,rs1789901,rs34774688,rs72906775,rs1789924,rs4917889,rs7828678,rs11612628,rs17879116,rs2279658,rs1662060,rs17352803,rs17730369,rs1625439,rs1503776,rs6584350,rs7897454,rs7910533,rs2298755,rs12768211,rs12314403,rs16960057,rs1789910,rs13124479,rs2056179,rs74491575,rs7073610,rs116309738,rs6535477,rs2287802,rs12247992,rs11190443,rs57994518,rs1494961,rs114400264,rs1789914,rs7694435,rs6844460,rs56139069,rs6535478,rs62307298,rs115009784,rs117868128,rs7916126,rs7915944,rs1693430,rs11190457,rs7082753,rs480972,rs17668159,rs2242052,rs9654153,rs34620667,rs56961692,rs11731801,rs4693625,rs6834335,rs10005290,rs7294578,rs1565908,rs1126971,rs11099599,rs7314282,rs28626425,rs28653564,rs1662059,rs7953150,rs7672834,rs66728174,rs12642149,rs1693477,rs13108023,rs1662051,rs10850024,rs2868779,rs6535473,rs9995799,rs4919440,rs283415,rs3775089,rs28360718,rs3133158,rs4919429,rs1821136,rs12764732,rs75740609,rs12648974,rs2230804,rs114539478,rs1442479,rs17586023,rs74666253,rs11066028,rs11817486,rs13141136,rs4693089,rs7666601,rs10774788,rs1789900,rs2075633,rs7672304,rs1789919,rs3978773,rs3750709,rs111901109,rs2051801,rs1693424,rs1693471,rs1789915,rs950874,rs11190444,rs2866153,rs13115704,rs28422943,rs6831961,rs7922090,rs62307295,rs71488049,rs4917887,rs115307695,rs17352824,rs17729417,rs2339973,rs34997499,rs12642536,rs1693480,rs7912345,rs1789911,rs2903199,rs6584353,rs12764617,rs698,rs608848,rs11099600,rs7909855,rs17029090,rs12254005,rs17112654,rs114918029,rs35670156,rs6584349,rs17881019,rs1789912,rs7133964,rs13142167,rs1442481,rs12762869,rs4693624,rs2285810,rs114632474,rs10027616,rs7358099,rs12499395,rs7911057,rs114514961,rs1789898,rs7896703,rs115205796,rs116974825,rs17112791,rs4699739,rs116291280,rs9992543,rs2299851,rs7923726,rs4767296,rs4235062,rs13115736,rs113954211,rs7669776,rs1979894,rs2305386,rs2047210,rs11190421,rs7300252,rs10033960,rs6826913,rs28498282,rs11190456,rs71488053,rs3910713,rs10516690,rs1789904,rs10019908,rs7080581,rs1612735,rs1662048,rs1789921,rs1693476,rs11190430,rs10516689,rs930478,rs1229984,rs2281949,rs17878999,rs7072367,rs904095,rs55833887,rs7924284,rs13128664,rs116512098,rs1789916,rs12639933,rs1693428,rs35189763,rs71488050,rs12505955,rs6815504,rs1662052</t>
  </si>
  <si>
    <t>ENSG00000204389.8,ENSG00000179295.11,ENSG00000172955.13,ENSG00000080573.6,ENSG00000163312.6,CATG00000010504.1,ENSG00000166278.10,ENSG00000196344.7,ENSG00000246090.2,ENSG00000213719.4,ENSG00000111300.5,ENSG00000204390.8,ENSG00000111271.10,ENSG00000204344.10,ENSG00000258373.1,ENSG00000095485.12,ENSG00000196072.7,ENSG00000204396.6,CATG00000088039.1,ENSG00000237080.1,ENSG00000163322.9,CATG00000010509.1,ENSG00000204385.6,ENSG00000111275.8,ENSG00000254119.1,ENSG00000173064.6,ENSG00000243649.4,ENSG00000163319.6,ENSG00000244255.1,ENSG00000204388.5,ENSG00000196616.8,ENSG00000248144.1,CATG00000069232.1,ENSG00000198270.8,ENSG00000138678.6,ENSG00000204351.7,ENSG00000249065.2,ENSG00000204392.6,ENSG00000258099.1,ENSG00000227492.1,ENSG00000213608.5,ENSG00000107593.15,ENSG00000089248.6,ENSG00000075643.5,ENSG00000230224.1,ENSG00000228727.4,ENSG00000204394.8,ENSG00000107566.9,ENSG00000089234.11,ENSG00000138813.5,ENSG00000204410.10,ENSG00000204387.8,ENSG00000187758.3,ENSG00000213341.6,CATG00000116182.1,CATG00000083528.1,ENSG00000168477.13,ENSG00000255152.4,ENSG00000239525.1</t>
  </si>
  <si>
    <t>Upper aerodigestive tract cancers</t>
  </si>
  <si>
    <t>DOID:2741</t>
  </si>
  <si>
    <t>bilirubin metabolic disorder</t>
  </si>
  <si>
    <t>An inherited metabolic disorder that involves elevated levels of bilirubin resulting from disruption of bilirubin metabolism.</t>
  </si>
  <si>
    <t>rs3822098,rs6434369,rs10168333,rs115236024,rs11809524,rs12750147,rs1039931,rs3768802,rs2667025,rs1500480,rs62191917,rs4149142,rs7422272,rs12119459,rs9925151,rs2715933,rs10909937,rs7560351,rs2124045,rs72847757,rs6431633,rs11563251,rs2622854,rs75560791,rs6720619,rs6487207,rs35351574,rs2276464,rs13016839,rs1328285,rs34386895,rs2236075,rs71664950,rs838551,rs10929304,rs10178062,rs34157185,rs753192,rs1000141,rs75044050,rs72978363,rs12623271,rs55695203,rs4663967,rs1870958,rs873478,rs115421913,rs1233263,rs10199525,rs1799799,rs10929308,rs35203651,rs11678741,rs10841610,rs72633316,rs4149145,rs11576794,rs9287649,rs13027376,rs118124871,rs77887083,rs744154,rs838545,rs28438464,rs17863800,rs66473612,rs371960,rs34339006,rs2667019,rs34110240,rs4698843,rs10793968,rs7957274,rs838562,rs9309641,rs879665,rs10929195,rs10841605,rs2833962,rs351724,rs9705,rs4149061,rs1910188,rs116109681,rs12176068,rs28898615,rs151400,rs1356147,rs12047268,rs12728737,rs1766814,rs2513514,rs2041651,rs5020121,rs116007339,rs12143676,rs11675168,rs1891963,rs3136155,rs1554145,rs10841673,rs56767862,rs2138332,rs80055807,rs11164650,rs77968427,rs6861,rs115342617,rs116315941,rs11694654,rs6705824,rs114534263,rs3892170,rs2622874,rs1524831,rs151395,rs115260090,rs76042552,rs2833954,rs9784763,rs170870,rs2929163,rs6737107,rs114177833,rs9487052,rs4762798,rs7226780,rs1225088,rs151368,rs11045896,rs449850,rs35192078,rs4149052,rs2417937,rs1469725,rs2971864,rs4149119,rs9372205,rs2417942,rs4908283,rs7552614,rs17868346,rs11045422,rs2550561,rs2494522,rs79810294,rs77449543,rs45615240,rs4781562,rs972505,rs1044303,rs2256719,rs3806598,rs1399940,rs78831902,rs1241162,rs2493253,rs12740738,rs28900399,rs12044376,rs377436,rs1554154,rs12199765,rs6756706,rs6722064,rs71664966,rs2417944,rs3767272,rs9331,rs12146883,rs17326468,rs115681499,rs461487,rs7867520,rs4908291,rs412754,rs4663335,rs1360756,rs4485562,rs1017386,rs4149112,rs4149128,rs7311533,rs4663490,rs4149040,rs7571288,rs2879925,rs10841761,rs2924810,rs4945828,rs455839,rs2667045,rs13416326,rs838555,rs388526,rs386696,rs6756068,rs34542642,rs36122284,rs16923647,rs13258819,rs1008084,rs929596,rs80354574,rs1225091,rs76201639,rs2900473,rs12472475,rs12740462,rs9386782,rs34229612,rs115024874,rs2501324,rs2789761,rs10175809,rs3136173,rs12328217,rs1225109,rs9374070,rs13384181,rs3136213,rs71512568,rs56071396,rs2900479,rs1146246,rs11751953,rs6903695,rs17782943,rs11045428,rs1545524,rs3796090,rs2515714,rs17864686,rs9959751,rs7567713,rs10770715,rs59575682,rs151388,rs2361507,rs1241165,rs463503,rs2971855,rs10841612,rs2305542,rs12371796,rs5987245,rs12750303,rs2239467,rs12350419,rs4781434,rs7969555,rs830554,rs6487137,rs10901294,rs2602386,rs2242098,rs8330,rs60469444,rs1117840,rs1621055,rs17863795,rs115681707,rs1891960,rs474472,rs9386775,rs7240899,rs7303743,rs1557247,rs2667007,rs17326431,rs957078,rs2971869,rs78644424,rs3136168,rs1554152,rs112181700,rs2622844,rs4261716,rs2494489,rs11679008,rs28898600,rs450244,rs4149054,rs12997325,rs2199763,rs151397,rs114060972,rs7532572,rs12724152,rs73110098,rs12202038,rs838560,rs396000,rs36000197,rs2786122,rs10841607,rs3755322,rs75259523,rs11577526,rs77591382,rs6716168,rs12729602,rs6431659,rs1241164,rs1463038,rs9320278,rs189215,rs880116,rs77460955,rs2715938,rs1763345,rs12742440,rs4553819,rs986944,rs974040,rs974039,rs10874677,rs12829162,rs7522293,rs2034762,rs116118544,rs11674078,rs1676494,rs13001875,rs12118365,rs17447925,rs351731,rs77426202,rs4114768,rs72980318,rs6735725,rs11153161,rs887829,rs72982309,rs76617429,rs6498398,rs17863806,rs7956124,rs2167884,rs13209277,rs2900456,rs28898610,rs114158579,rs56266844,rs9386784,rs12692195,rs28946889,rs4740363,rs11045437,rs10198879,rs12722908,rs73117551,rs13415293,rs2266887,rs4149067,rs4149076,rs17031722,rs7156859,rs4148325,rs4762773,rs2306283,rs4663971,rs1554148,rs838549,rs1045095,rs28900396,rs9928336,rs12479208,rs2229070,rs12615446,rs1260596,rs9374080,rs1399939,rs2971862,rs2603546,rs1012282,rs1053895,rs2841177,rs6707947,rs2715921,rs2550563,rs2667013,rs2037154,rs4149000,rs10173355,rs2228939,rs4663888,rs2971867,rs6431631,rs116149023,rs60722254,rs78504529,rs11694406,rs10179094,rs11683356,rs2715916,rs2615999,rs463916,rs76145902,rs12750176,rs118182992,rs7299630,rs9808231,rs75881960,rs12472498,rs2715949,rs1225107,rs12692193,rs76063448,rs13203365,rs2715920,rs1169471,rs10841609,rs2494525,rs12368368,rs2061704,rs352837,rs9386795,rs114687792,rs117316083,rs6975,rs458185,rs6498486,rs116560720,rs13196590,rs79130736,rs1269172,rs4047198,rs4347832,rs12030399,rs60064064,rs3768799,rs953001,rs7956415,rs1443799,rs35613209,rs1761608,rs35962288,rs1901812,rs4047189,rs4149134,rs838718,rs75802569,rs11045889,rs10909942,rs17329885,rs17862900,rs9398190,rs1042597,rs10168416,rs2667040,rs9402288,rs114970147,rs8053927,rs1225110,rs6753242,rs351725,rs1044265,rs12742130,rs838716,rs2971873,rs10954362,rs12371798,rs11939159,rs7971044,rs1515765,rs2483913,rs1341271,rs7590560,rs3792188,rs10929961,rs6431655,rs10841689,rs4149074,rs7587051,rs1054804,rs61435369,rs11045426,rs2155220,rs2276566,rs6968920,rs2011546,rs60256156,rs1824691,rs4149036,rs1442180,rs13385018,rs2791742,rs115682214,rs2508756,rs7970514,rs6820408,rs11045874,rs10192766,rs2924809,rs4149116,rs11164657,rs7295794,rs58280122,rs6736508,rs12143352,rs741159,rs6508667,rs2622870,rs2667011,rs4556969,rs1622838,rs9480924,rs3768801,rs11690786,rs9386783,rs422113,rs12729588,rs11568565,rs9386779,rs6508668,rs2196029,rs1042590,rs1225084,rs72744562,rs3792185,rs10208361,rs3136211,rs4149087,rs4663420,rs756418,rs1113666,rs4149130,rs6746002,rs12753781,rs112922097,rs3106306,rs115292229,rs2241877,rs6706168,rs368467,rs427960,rs9400272,rs2289475,rs71664954,rs10202032,rs73274210,rs1225079,rs13211313,rs71446761,rs55693723,rs72980376,rs1866643,rs28634122,rs4353034,rs7606224,rs2305541,rs871822,rs3809341,rs11675531,rs429534,rs34587338,rs17864689,rs10793969,rs9487021,rs10841759,rs1441090,rs12664455,rs1993139,rs114136349,rs10178357,rs1377461,rs3828305,rs45618133,rs2715943,rs4740365,rs10841611,rs12731622,rs11644737,rs4148323,rs10841688,rs9646271,rs6943509,rs10189367,rs4149044,rs2254082,rs10168355,rs10175949,rs2065922,rs10929200,rs2783570,rs4427037,rs11563210,rs896833,rs7773490,rs1117841,rs11153168,rs6930844,rs11606394,rs1260594,rs10841758,rs55878502,rs116175658,rs17864701,rs1899024,rs12206204,rs114652684,rs1225106,rs6741669,rs2667006,rs2270854,rs2236082,rs378447,rs28900391,rs6714486,rs74067358,rs11153167,rs1646331,rs10168155,rs12474980,rs2251075,rs11679312,rs115619709,rs45454101,rs11690686,rs10782914,rs4740359,rs3820744,rs7585882,rs118132305,rs2667000,rs2715923,rs151398,rs17863762,rs882428,rs17862891,rs2667009,rs7608175,rs13018934,rs10899219,rs4517973,rs2501320,rs6710645,rs2715934,rs74732556,rs35037054,rs2741046,rs1676493,rs11164649,rs726017,rs2715931,rs7244285,rs12728656,rs2884010,rs73067080,rs1413754,rs11244103,rs871824,rs4149038,rs2276466,rs9384704,rs12753580,rs12372157,rs2304776,rs10204079,rs78315772,rs9947298,rs6704861,rs7190692,rs6431322,rs11045567,rs1225099,rs71655807,rs55991949,rs12830367,rs4301336,rs10446070,rs115942562,rs10874672,rs4663334,rs59426483,rs1515764,rs12750407,rs74356516,rs10747437,rs838550,rs116261344,rs10155987,rs2715947,rs9400262,rs1903787,rs2313531,rs2667041,rs987839,rs2971872,rs838544,rs6754100,rs61585929,rs115876265,rs17009239,rs10841675,rs12053059,rs4663698,rs1031820,rs6431635,rs71664952,rs2282198,rs351735,rs1546722,rs11045423,rs17864670,rs12370842,rs11045579,rs10170160,rs16928809,rs11164653,rs2151350,rs11045432,rs2254166,rs10168387,rs10929208,rs71421697,rs11685932,rs1225075,rs13420688,rs6710772,rs1932333,rs2879871,rs4149132,rs4740203,rs2924813,rs74427023,rs2622876,rs7973653,rs6759892,rs10492939,rs60506766,rs77053267,rs11673726,rs11045819,rs6498483,rs10445705,rs77600287,rs7597496,rs17862867,rs4149149,rs4663136,rs1463035,rs6684041,rs76951892,rs442405,rs6742078,rs13393578,rs6704644,rs949881,rs6930733,rs9487053,rs6714634,rs7544130,rs4149042,rs6689957,rs9398192,rs12749981,rs9400273,rs1554146,rs116764360,rs11045872,rs4078751,rs28898576,rs1042605,rs2666996,rs1046976,rs71512566,rs1048603,rs2243894,rs11045892,rs34347324,rs6753320,rs9487058,rs4908281,rs448496,rs10954361,rs2493278,rs1554151,rs7137060,rs113525835,rs10929307,rs16831884,rs1225104,rs9320279,rs11075223,rs11939062,rs76941072,rs12750179,rs12578392,rs7744284,rs7020960,rs6754677,rs2622858,rs35486863,rs34731982,rs706848,rs1966648,rs398944,rs17864707,rs17868361,rs2789763,rs17864704,rs2270856,rs7587633,rs57870885,rs4781431,rs11045871,rs2313529,rs10841604,rs78758561,rs13391864,rs10141017,rs34891595,rs72980392,rs12473824,rs1076454,rs12367506,rs4663699,rs114948883,rs4148328,rs2667017,rs116073657,rs7131968,rs1899026,rs10203853,rs10901271,rs7578898,rs57010768,rs115176960,rs61378445,rs2715945,rs12121824,rs36122545,rs4149080,rs1676491,rs1241182,rs932223,rs2602389,rs4149110,rs1889124,rs449736,rs11772555,rs3136079,rs16831876,rs2304819,rs34882475,rs10175828,rs6753317,rs57592542,rs9386780,rs1800503,rs3784872,rs3732218,rs2013030,rs4237120,rs12372593,rs2217697,rs351723,rs1397713,rs838561,rs62312682,rs4149117,rs4149039,rs11686188,rs3136085,rs3136218,rs75734005,rs6919423,rs11513225,rs2238463,rs151393,rs6724485,rs114205572,rs7954542,rs10901297,rs4740366,rs74929180,rs3771342,rs12468017,rs2417864,rs55684040,rs2304774,rs34707589,rs2971866,rs12968767,rs12829704,rs9388856,rs7801617,rs7313981,rs1799801,rs770214,rs11676524,rs988344,rs11045820,rs78446401,rs920805,rs746778,rs6927569,rs949882,rs889817,rs6699495,rs4946951,rs2971861,rs883423,rs12749646,rs1470865,rs78999970,rs13002253,rs12475068,rs4663336,rs17868345,rs9374071,rs445796,rs1511213,rs28948069,rs2833953,rs2417968,rs1225085,rs34013402,rs17863781,rs17864678,rs11903524,rs953002,rs11153165,rs2417943,rs1241181,rs11118190,rs151396,rs4293173,rs12615904,rs28900398,rs2866860,rs34090601,rs2924811,rs289102,rs11891546,rs2667043,rs73106630,rs75902620,rs2667003,rs2603547,rs2034675,rs10803624,rs4762772,rs2715914,rs4149075,rs2256718,rs6431630,rs78539102,rs111878734,rs2550562,rs838719,rs2819643,rs4149129,rs2666998,rs4149053,rs77530404,rs9386797,rs3136172,rs13246116,rs1542325,rs9386796,rs459956,rs3136130,rs1500479,rs17864714,rs45594938,rs78594661,rs60137910,rs3136112,rs78778324,rs353052,rs399561,rs72744570,rs4781435,rs2971856,rs4148326,rs9487048,rs6728940,rs1225089,rs7584941,rs117008242,rs9487051,rs4149122,rs4149045,rs1046974,rs7137980,rs2252146,rs880114,rs151369,rs28899169,rs13005285,rs115255491,rs12124588,rs3755323,rs12622156,rs3732219,rs6508665,rs16831894,rs7297444,rs1037451,rs2715932,rs915172,rs13030735,rs6431632,rs17868322,rs10929303,rs35498106,rs11902131,rs2439184,rs1126806,rs4149135,rs7028507,rs12368841,rs2313585,rs11676845,rs3771341,rs6735135,rs4353117,rs11897617,rs4149133,rs4666784,rs3768805,rs458740,rs12748384,rs2252487,rs11675858,rs10929178,rs766420,rs4625500,rs6687738,rs11680450,rs12043148,rs80328543,rs6913093,rs896166,rs2239468,rs12320965,rs12986677,rs10458505,rs115401910,rs6705301,rs1105880,rs2026,rs10841606,rs3136064,rs838733,rs6736743,rs11127084,rs10169685,rs838546,rs10237017,rs76549663,rs79177613,rs11045891,rs9398188,rs3136160,rs1018124,rs6727030,rs1463037,rs2602387,rs853035,rs768811,rs3136187,rs351729,rs3136065,rs17864766,rs1341269,rs58310495,rs1891962,rs10841672,rs80002806,rs35150936,rs12562397,rs151372,rs12738140,rs2615977,rs3754595,rs9320282,rs34670649,rs71664955,rs766419,rs1318558,rs2417863,rs10929293,rs440150,rs2971868,rs2164831,rs12025848,rs1225087,rs6687463,rs4762774,rs9386781,rs5005289,rs114474797,rs116805157,rs1225081,rs7563561,rs2242100,rs838559,rs4047188,rs1036261,rs1858295,rs13246412,rs2667014,rs1554153,rs117688461,rs380774,rs1554149,rs11675254,rs28898572,rs10207194,rs10185631,rs1220430,rs7423426,rs12475934,rs4663684,rs4149088,rs838717,rs11179021,rs79456011,rs4149084,rs7557849,rs4740364,rs838548,rs4946952,rs1260595,rs2603545,rs17241394,rs11045958,rs12756627,rs13399418,rs13384918,rs4149062,rs4149114,rs4148324,rs60140950,rs72982325,rs13002774,rs4762670,rs76474418,rs11164648,rs10841757,rs2924808,rs2244190,rs114507551,rs3764008,rs4149056,rs351727,rs1017385,rs114676880,rs2289473,rs9384705,rs4590308,rs4149111,rs73117559,rs76518776,rs6723936,rs7866565,rs1978921,rs34622615,rs75419790,rs56336977,rs2622840,rs74067337,rs7577677,rs1039930,rs7574296,rs17864671,rs10209214,rs9384701,rs351730,rs6487138,rs1225090,rs12562399,rs11830676,rs35269818,rs463373,rs11045429,rs6725344,rs4581503,rs2667038,rs838552,rs4648491,rs281877,rs1661052,rs6669407,rs6737398,rs4530361,rs6753569,rs6487160,rs12733933,rs2053098,rs1241172,rs419106,rs1741930,rs72980402,rs13390675,rs9374067,rs11966072,rs116447170,rs7594862,rs12096515,rs10506178,rs59710386,rs11118189,rs72744566,rs35130797,rs74280928,rs9398191,rs10901280,rs115097181,rs116157440,rs10171367,rs4338381,rs12317268,rs12060817,rs4781563,rs3136189,rs6726184,rs74065712,rs2290464,rs1554144,rs12748084,rs972506,rs4471209,rs4762683,rs2715936,rs28494817,rs2011404,rs11689628,rs4663973,rs34555459,rs9386774,rs17862859,rs4548045,rs35659176,rs351756,rs1438708,rs67621984,rs115244607,rs3755321,rs1463039,rs11045430,rs28899468,rs12729803,rs867707,rs1442179,rs3136067,rs1546723,rs351737,rs2715950,rs12743150,rs2786125,rs770212,rs12814646,rs2305540,rs2054071,rs1545525,rs2070959,rs7542793,rs12933628,rs114105956,rs2900474,rs1235156,rs1042640,rs56082182,rs77271800,rs1763344,rs1676495,rs6930698,rs3136202,rs12471326,rs10929301,rs2167885,rs10155981,rs974041,rs6498397,rs114206411,rs3792095,rs13200047,rs2715942,rs2715939,rs7724,rs7312103,rs80291399,rs2494517,rs10841608,rs13015720,rs11683101,rs7586110,rs830556,rs10199512,rs28946885,rs6431435,rs13022508,rs4332570,rs10445704,rs2241876,rs116663413,rs1899027,rs4781432,rs2622846,rs74420336,rs4149148,rs11045870,rs79728600,rs3755320,rs7847796,rs6832846,rs2615987,rs1043596,rs2281490,rs6968754,rs114377094,rs4740358,rs2741045,rs2622877,rs871823,rs2238462,rs116310052,rs853036,rs4149079,rs439757,rs117570515,rs4531518,rs34916116,rs11127081,rs2341557,rs3732220,rs2361502,rs28899187,rs116457991,rs17868341,rs62191918,rs10203123,rs3136038,rs62195072,rs1880241,rs7583811,rs2971859,rs2278816,rs11045655,rs80098814,rs72980361,rs2924814,rs13191948,rs10841613,rs2081273,rs7775345,rs12708786,rs3743538,rs10841762,rs972507,rs114876308,rs1763346,rs11644666,rs1500475,rs5742956,rs79646678,rs151392,rs6487161,rs351736,rs28946876,rs13196219,rs34847903,rs114657459,rs9384703,rs2508755,rs12042830,rs2715937,rs2971860,rs7597465,rs11045566,rs17815344,rs2249907,rs28900373,rs74690297,rs151399,rs10446398,rs4047199,rs9487020,rs35908252,rs3796092,rs3749079,rs2313530,rs12476197,rs2236081,rs12723922,rs2667023,rs2715948,rs2971865,rs16831859,rs71655808,rs35812841,rs2227985,rs7195297,rs838543,rs112622211,rs1397709,rs4663402,rs3136070,rs6968906,rs3792091,rs10770714,rs9388857,rs17862901,rs28969714,rs3792110,rs2900480,rs2791741,rs2302538,rs12118063,rs2053095,rs2583849,rs10841760,rs351726,rs1438707,rs2885297,rs1241166,rs34981677,rs1341272,rs12729964,rs12139120,rs1337186,rs10444412,rs11244131,rs4098282,rs2053096,rs74041214,rs10176426,rs2419018,rs17544734,rs6702992,rs13397353,rs1871395,rs2494510,rs6664369,rs12479045,rs4047187,rs2255705,rs1829003,rs2715918,rs9487049,rs6664364,rs10803653,rs1676497,rs2667010,rs71664953,rs7603410,rs7757347,rs11563069,rs74726754,rs4583459,rs1546721,rs9374069,rs2866859,rs7021981,rs4149073,rs1470864,rs13425849,rs2513511,rs10183033,rs4401175,rs75368078,rs72982306,rs116684759,rs13002340,rs2269337,rs3136176,rs12755987,rs396635,rs34547608,rs3764009,rs1587493,rs1105879,rs4433994,rs2667042,rs1225120,rs4663421,rs114538873,rs35834443,rs6753062,rs7311098,rs28946877,rs73998327,rs2013018,rs2666995,rs1113665,rs770210,rs34456893,rs3732221,rs6716988,rs6977223,rs10841676,rs17862868,rs1463034,rs3136166,rs2230766,rs9953672,rs28898569,rs11045893,rs78012155,rs2493286,rs6902892,rs4781430,rs446974,rs10954360,rs6899616,rs17864705,rs7297884,rs2501322,rs10841687,rs56165099,rs3893789,rs4149048,rs11045879,rs10954359,rs4149051,rs115249328,rs8047055,rs4578447,rs68109992,rs351732,rs2715944,rs78930461,rs71664959,rs6962187,rs3792098,rs11692021,rs12473743,rs7594749,rs1260593,rs17139821,rs3764007,rs71664965,rs853033,rs13013882,rs1241183,rs879664,rs1225080,rs10803663,rs17874945,rs4149147,rs11045858,rs10203266,rs11642435,rs2252486,rs11045578,rs2254167,rs12579022,rs115465730,rs2501328,rs1543063,rs2271656,rs10185923,rs6741543,rs28588417,rs2291075,rs12565783,rs2276465,rs6747843,rs12472244,rs838553,rs9480910,rs6708136,rs76160230,rs4149115,rs35196641,rs62192764,rs410449,rs717959,rs726016,rs1453321,rs421790,rs2889351,rs151394,rs3893334,rs2971863,rs11164662,rs762521,rs1597940,rs2154427,rs10874668,rs2417938,rs116331220,rs1225094,rs2622880,rs11792273,rs7311073,rs2245742,rs1225096,rs2003030,rs17862885,rs4731850,rs6431262,rs4149078,rs2855189,rs2011425,rs353053,rs10901296,rs28590584,rs11045568,rs1799800,rs78882615,rs9374072,rs2971871,rs2715935,rs79629082,rs45540231,rs759174,rs12053058,rs11045873,rs4338954,rs2254144,rs72980395,rs2667044,rs55679565,rs12754215,rs7551733,rs74494976,rs730673,rs71664962,rs11578011,rs11153166,rs10841674,rs12738133,rs7307957,rs74372288,rs2362996,rs7306033,rs75390348,rs28562308,rs2017737,rs4233627,rs12723167,rs4663508,rs79951420,rs1932336,rs66626223,rs72980357,rs56164184,rs945748,rs349331,rs4149153,rs52820200,rs2615975,rs566164,rs10487364,rs6746234,rs4740202,rs76764789,rs1542326,rs2013021,rs10169180,rs71664951,rs57432749,rs11888492,rs4149050,rs12714207,rs10770716,rs1040285,rs2465668,rs2494513,rs66531224,rs59673,rs79756475,rs6755571,rs9402289,rs11964178,rs7195395,rs7457,rs79159329,rs6728520,rs12929613,rs7311358,rs9400276,rs4468396,rs79925842,rs2666997,rs11757567,rs1169472,rs67016898,rs1377459,rs1225116,rs75362365,rs1955770,rs351742,rs13202939,rs55677234,rs77847487,rs11045818,rs35384282,rs1056209,rs4149109,rs56012340,rs2262765,rs2622873,rs1816753,rs6925339,rs9374081,rs17854828,rs12731575,rs880115,rs10186415,rs11793797,rs1554147,rs17868325,rs1799797,rs7596785,rs3792186</t>
  </si>
  <si>
    <t>ENSG00000177854.7,ENSG00000135535.10,CATG00000035489.1,ENSG00000188004.5,ENSG00000205754.6,ENSG00000130720.8,ENSG00000243637.1,ENSG00000256029.1,ENSG00000159086.10,ENSG00000142611.12,ENSG00000111700.8,ENSG00000241635.3,ENSG00000158636.12,CATG00000103600.1,ENSG00000123485.7,CATG00000010872.1,ENSG00000242515.1,ENSG00000242307.1,ENSG00000233445.1,ENSG00000179428.2,ENSG00000158710.10,ENSG00000224865.3,ENSG00000258081.3,ENSG00000168918.9,ENSG00000139155.4,ENSG00000154438.3,ENSG00000138821.8,ENSG00000128694.7,CATG00000096946.1,ENSG00000221866.5,ENSG00000164989.11,ENSG00000236283.1,ENSG00000205929.5,ENSG00000259793.1,ENSG00000077044.5,ENSG00000253559.1,ENSG00000207716.1,ENSG00000185038.10,ENSG00000151687.10,ENSG00000252010.1,ENSG00000159082.13,CATG00000010876.1,ENSG00000186260.12,ENSG00000197410.8,CATG00000109957.1,ENSG00000244122.2,ENSG00000102606.13,ENSG00000222724.1,ENSG00000175595.10,ENSG00000084453.12,CATG00000010875.1,ENSG00000138381.5,CATG00000010873.1,CATG00000096215.1,CATG00000025218.1,CATG00000051923.1,ENSG00000272668.1,ENSG00000153246.7,ENSG00000240224.1,ENSG00000117114.15,ENSG00000241163.3,ENSG00000130713.11,ENSG00000227802.1,ENSG00000224287.2,ENSG00000203799.6,ENSG00000180190.7,CATG00000107200.1,ENSG00000018236.10,ENSG00000130711.3,ENSG00000172086.7,ENSG00000064933.12,ENSG00000097007.13,ENSG00000249631.1,ENSG00000242366.2,CATG00000043760.1,ENSG00000144481.12,CATG00000009868.1,ENSG00000105989.4,ENSG00000072080.6,ENSG00000253784.1,ENSG00000178836.6,ENSG00000172534.9,CATG00000047090.1,ENSG00000182674.5,ENSG00000007350.12,ENSG00000257046.1,ENSG00000228063.1,ENSG00000138722.5,ENSG00000241119.1,CATG00000018084.1,ENSG00000256162.2,ENSG00000244474.1,ENSG00000205930.4,CATG00000008291.1,CATG00000043757.1,ENSG00000213085.5,CATG00000089574.1,CATG00000010836.1,ENSG00000085978.17,ENSG00000257636.2,ENSG00000001626.10,CATG00000008292.1,ENSG00000079819.12,ENSG00000167165.14,CATG00000109954.1,CATG00000010877.1,CATG00000107199.1,ENSG00000110628.9,ENSG00000238197.1,ENSG00000180596.7,ENSG00000237515.6,CATG00000094046.1,ENSG00000243587.6,ENSG00000134538.2,ENSG00000060718.14,ENSG00000085982.9,CATG00000047094.1,ENSG00000128699.9,ENSG00000130561.12,ENSG00000262732.1,CATG00000109958.1,CATG00000051935.1,CATG00000051936.1,ENSG00000136531.9</t>
  </si>
  <si>
    <t>21646302,19419973,19389676,22085899,20639394,23371916,23642732,19414484</t>
  </si>
  <si>
    <t>Bilirubin levels, in serum,Bilirubin levels</t>
  </si>
  <si>
    <t>DOID:2742</t>
  </si>
  <si>
    <t>auditory system disease</t>
  </si>
  <si>
    <t>rs62372166,rs80267699,rs9327821,rs302757,rs35745311,rs1673373,rs2853091,rs2432180,rs2186602,rs2455219,rs17687720,rs2472643,rs1548324,rs17631205,rs2431354,rs2273526,rs4885053,rs12590959,rs34596371,rs7967058,rs7136984,rs7141738,rs2909891,rs2881324,rs6488779,rs2043975,rs117004397,rs117324141,rs6724065,rs11839966,rs2182838,rs10876287,rs2271084,rs78538639,rs1952324,rs11219981,rs302761,rs1562452,rs73593457,rs457717,rs1939134,rs11671149,rs8182498,rs4266974,rs2472640,rs4752671,rs9327825,rs72777945,rs12427457,rs6585804,rs9318127,rs493105,rs11631977,rs57440754,rs59124460,rs928108,rs34869472,rs12940684,rs9579386,rs2455222,rs74966775,rs2417439,rs114055321,rs1940474,rs4735750,rs10038081,rs11233338,rs2364921,rs2127359,rs34692910,rs6544888,rs1536134,rs115369531,rs290860,rs1952332,rs9579392,rs77568035,rs1901519,rs2193165,rs6132079,rs610806,rs12431379,rs79930550,rs78703614,rs2896210,rs7987221,rs2431351,rs1555486,rs13280985,rs78315313,rs9578105,rs1623269,rs4366494,rs3918310,rs2100393,rs59962796,rs527672,rs10139693,rs4772428,rs17601608,rs17687732,rs13261860,rs80067372,rs8002032,rs115119398,rs9327824,rs117431262,rs1952323,rs7321718,rs11056488,rs2398234,rs2424213,rs1894877,rs3783040,rs4236857,rs17135670,rs73266591,rs2317239,rs11056490,rs114926457,rs4904936,rs960226,rs911113,rs6035076,rs72654826,rs12856393,rs441157,rs4442480,rs429071,rs75130892,rs117744998,rs7332615,rs2271085,rs1110115,rs114439722,rs11996539,rs6756828,rs10898036,rs17091976,rs12624935,rs7072025,rs2431355,rs2467481,rs431160,rs2472645,rs291571,rs17631289,rs4279568,rs1940475,rs78754808,rs4764197,rs6132078,rs117187533,rs12875024,rs11096532,rs115901376,rs73203979,rs34500643,rs3843604,rs77401209,rs2431350,rs12430805,rs9925488,rs10035308,rs10499824,rs6562734,rs74752715,rs4904940,rs114143400,rs1016653,rs2304761,rs73256181,rs74557380,rs2888377,rs2687482,rs10466349,rs10873424,rs9861042,rs2937415,rs6757075,rs60488028,rs2289544,rs17687714,rs2348477,rs72662450,rs1530633,rs17820016,rs4940721,rs9573053,rs12420360,rs6132070,rs1322693,rs6045460,rs112027182,rs9327823,rs1673366,rs2974286,rs4771412,rs1886658,rs114749970,rs12290550,rs6035086,rs1341366,rs16918025,rs594821,rs4771411,rs78022588,rs10037254,rs416451,rs2455224,rs2729756,rs6035074,rs2927258,rs73593466,rs1237490,rs6849139,rs62059805,rs6874673,rs78479204,rs589692,rs12585751,rs17687684,rs114018499,rs10130121,rs10508080,rs10835077,rs6035068,rs2156863,rs943667,rs2581561,rs12877811,rs79434519,rs17444832,rs4803541,rs1697845,rs2910819,rs1823692,rs117150439,rs80312712,rs34496705,rs457233,rs78852629,rs2392435,rs78646643,rs6994559,rs78057952,rs7250409,rs12427431,rs115266655,rs3735401,rs4904931,rs34785154,rs76620772,rs6657040,rs911114,rs7123658,rs9579384,rs72779945,rs10045752,rs2981423,rs3843601,rs4748020,rs11237200,rs1931669,rs998001,rs7527236,rs10430818,rs4953356,rs10149282,rs4753415,rs6743991,rs73278570,rs115518999,rs2713736,rs79773296,rs78073534,rs10793243,rs45587635,rs1953314,rs76234932,rs4030862,rs11056526,rs116026357,rs73583925,rs2095368,rs10876286,rs34113385,rs150968,rs1562453,rs17155745,rs6035087,rs4803524,rs2729772,rs2094803,rs2149055,rs74813472,rs2431353,rs948218,rs11631976,rs75990603,rs60980023,rs395661,rs2455225,rs2149051,rs290848,rs76519361,rs16910914,rs79011512,rs10459044,rs1395342,rs2455227,rs7993437,rs1719112,rs2151897,rs11692911,rs12362722,rs465959,rs2909889,rs2339158,rs1939012,rs71492279,rs79367441,rs1541925,rs115806386,rs6136415,rs58188968,rs16970985,rs12540346,rs3858367,rs2224724,rs10430810,rs112076844,rs3783041,rs10508187,rs3790148,rs2521031,rs7106555,rs59384982,rs10022054,rs290847,rs1697844,rs13380827,rs2424224,rs11170112,rs4803542,rs1823691,rs12874600,rs75072865,rs2424208,rs28435921,rs11878269,rs12881952,rs4944156,rs10792661,rs8110284,rs9543159,rs80226775,rs4953359,rs2455221,rs2602472,rs1016651,rs4900128,rs410262,rs1407579,rs10898038,rs2069641,rs116566036,rs641113,rs13037362,rs9960741,rs4735749,rs10792652,rs2082032,rs600458,rs2276957,rs9327822,rs73203993,rs10042932,rs2346176,rs1530631,rs7318472,rs17816387,rs565365,rs1381463,rs78467440,rs10898040,rs11843845,rs1719113,rs13356480,rs1698508,rs10141886,rs4904938,rs2577036,rs62059803,rs2839581,rs66810214,rs9574551,rs73882398,rs6045492,rs11839898,rs17136421,rs6830030,rs78910036,rs79631848,rs2853095,rs1407572,rs6132086,rs290842,rs3764062,rs2472644,rs3862769,rs2402151,rs4904939,rs4764200,rs1563655,rs2147807,rs6590983,rs610782,rs75919578,rs7105662,rs2399545,rs4511295,rs662244,rs6544890,rs372390,rs2602466,rs3790003,rs2615613,rs9579395,rs115357858,rs2729763,rs10139184,rs2149054,rs2725829,rs11746537,rs1673365,rs424741,rs9531012,rs4803543,rs7928175,rs6544887,rs7329421,rs5009126,rs57784735,rs2432192,rs74256989,rs7989226,rs10019693,rs10055840,rs80330376,rs169734,rs6735812,rs10846184,rs10420891,rs9578103,rs2250870,rs78661346,rs7182802,rs35233628,rs442721,rs12282793,rs668335,rs7071419,rs7240860,rs7981430,rs75996378,rs67367819,rs66925752,rs10936160,rs4411449,rs7087937,rs12590916,rs3847531,rs10191091,rs1719114,rs9579393,rs12430821,rs928107,rs115038653,rs73184827,rs2839577,rs1719089,rs497785,rs2325487,rs61996591,rs568045,rs2853094,rs10792662,rs4953358,rs4945161,rs55802822,rs6661439,rs55708144,rs62059804,rs9573040,rs116604560,rs1985214,rs6707241,rs863686,rs12975057,rs12541937,rs10057361,rs79935720,rs1719087,rs4432408,rs115957596,rs17210611,rs6136423,rs28415023,rs61966045,rs7949157,rs77810553,rs58885639,rs2075281,rs7594912,rs117878495,rs11237198,rs2224725,rs17573347,rs4900129,rs1323184,rs3782934,rs73176184,rs115338453,rs34881594,rs2844335,rs2241492,rs17292288,rs1980780,rs10479190,rs6756667,rs34790908,rs2853098,rs4750310,rs896841,rs6669265,rs2602480,rs428121,rs2577037,rs876319,rs33977434,rs75478446,rs3891448,rs2300280,rs75276190,rs6740096,rs12223138,rs4904934,rs6045557,rs62216449,rs3768730,rs7088094,rs60704260,rs7090114,rs2424218,rs3011608,rs2455231,rs3779230,rs61995047,rs9573063,rs11225395,rs9806641,rs72950953,rs10899372,rs1849287,rs114499487,rs7242261,rs290844,rs2431360,rs4551327,rs76382833,rs9518604,rs60217745,rs115955198,rs3801317,rs73176157,rs34884809,rs77041432,rs2909890,rs10508186,rs10072122,rs12638831,rs3809985,rs114811285,rs16922177,rs2852388,rs10751080,rs3765620,rs55747726,rs1939135,rs12493280,rs79028560,rs2431349,rs10899373,rs34375485,rs2151318,rs7322181,rs10792664,rs35091814,rs10073892,rs10898039,rs2424223,rs2289543,rs3912649,rs2455230,rs290859,rs3893258,rs2602471,rs7429205,rs6544889,rs7795658,rs78476646,rs6045448,rs302756,rs2729758,rs2839580,rs705494,rs7319337,rs116879392,rs1337645,rs73256187,rs55826217,rs9899183,rs3912648,rs2455228,rs503406,rs2893529,rs4236858,rs2455223,rs74835889,rs12308420,rs9564920,rs11879180,rs10402530,rs2447436,rs7586141,rs7236716,rs16856057,rs3912650,rs61995046,rs3011607,rs2107227,rs4350703,rs75964284,rs471062,rs113308522,rs36045201,rs35093410,rs1547217,rs7330444,rs10792656,rs116336522,rs73882384,rs11843015,rs290845,rs1861593,rs77503169,rs5917292,rs585747,rs11056530</t>
  </si>
  <si>
    <t>ENSG00000125821.7,ENSG00000227528.1,ENSG00000006468.9,CATG00000075280.1,CATG00000050740.1,ENSG00000173930.8,ENSG00000254471.1,ENSG00000105738.6,ENSG00000259564.1,ENSG00000132938.14,ENSG00000248871.1,CATG00000072427.1,ENSG00000214510.5,ENSG00000164220.6,CATG00000102511.1,ENSG00000132664.7,ENSG00000127946.12,ENSG00000141434.7,ENSG00000215369.3,CATG00000021872.1,CATG00000094550.1,ENSG00000116016.9,ENSG00000165490.8,ENSG00000083535.11,ENSG00000137691.8,ENSG00000268635.1,ENSG00000139514.8,CATG00000068454.1,ENSG00000155097.7,CATG00000016645.1,ENSG00000189144.9,ENSG00000263146.2,ENSG00000257585.1,ENSG00000224829.3,CATG00000030049.1,CATG00000036706.1,ENSG00000223815.1,ENSG00000247199.3,ENSG00000267640.1,ENSG00000189136.4,CATG00000035234.1,ENSG00000137693.9,ENSG00000228100.1,CATG00000104018.1,ENSG00000137509.6,ENSG00000166501.8,CATG00000014421.1,CATG00000028948.1,ENSG00000253795.1,ENSG00000161850.2,ENSG00000256463.4,ENSG00000228392.1,ENSG00000151490.9,ENSG00000178172.2,CATG00000002994.1,ENSG00000149269.5,ENSG00000048649.9,ENSG00000164270.13,ENSG00000145703.11,ENSG00000204442.2,CATG00000068456.1,ENSG00000231039.2,CATG00000098972.1,ENSG00000011426.6,CATG00000052780.1,ENSG00000268864.1,ENSG00000172915.14,ENSG00000118855.14,ENSG00000205359.5,ENSG00000225731.1,ENSG00000160191.13,ENSG00000078124.7,ENSG00000138162.13,ENSG00000258844.1,ENSG00000233005.1,ENSG00000164542.8,CATG00000066969.1,ENSG00000089050.10,ENSG00000248109.1,CATG00000103443.1,ENSG00000271555.1,ENSG00000243916.1,ENSG00000186297.7,ENSG00000133710.11,ENSG00000248905.4,ENSG00000223930.1,CATG00000042034.1,CATG00000099461.1,ENSG00000137474.15,ENSG00000207616.1,ENSG00000255178.1,ENSG00000225868.2,ENSG00000254101.1,ENSG00000232388.2,CATG00000019100.1,CATG00000033368.1,CATG00000036196.1,CATG00000001795.1,CATG00000093862.1,ENSG00000165323.11,CATG00000015047.1,ENSG00000232825.1,CATG00000039206.1,ENSG00000272247.1,ENSG00000178795.5,ENSG00000198796.6,ENSG00000258342.1,ENSG00000165495.11,ENSG00000154134.10,CATG00000028017.1,ENSG00000123240.12,ENSG00000186867.6,ENSG00000170745.7,ENSG00000233993.1,CATG00000009365.1,ENSG00000167889.8,ENSG00000134955.7,ENSG00000129003.11,ENSG00000239697.6,CATG00000020831.1,ENSG00000151468.9,CATG00000086814.1,CATG00000006598.1,ENSG00000265500.1,ENSG00000259104.2,ENSG00000165588.12,CATG00000054394.1,ENSG00000235304.1,ENSG00000139734.13,ENSG00000171804.5,ENSG00000222987.1,ENSG00000264482.1,ENSG00000161849.3,ENSG00000224034.1,ENSG00000263567.1,ENSG00000180660.6,ENSG00000164751.10,ENSG00000124399.3,ENSG00000101310.10,ENSG00000259511.1,ENSG00000153815.12,ENSG00000133083.10,ENSG00000118113.7,ENSG00000140090.13</t>
  </si>
  <si>
    <t>17255346,pha001968,pha001964,20068591,19047183,pha001966,21493956</t>
  </si>
  <si>
    <t>Pure-tone audiometry,Hearing function,Hearing impairment</t>
  </si>
  <si>
    <t>DOID:28</t>
  </si>
  <si>
    <t>endocrine system disease</t>
  </si>
  <si>
    <t>A disease of anatomical entity that is located_in endocrine glands which secretes a type of hormone directly into the bloodstream to regulate the body.</t>
  </si>
  <si>
    <t>rs395962,rs314263,rs221616,rs30152,rs246185,rs314262,rs11754600,rs193536,rs246173,rs181766,rs12200251,rs30153,rs1475120,rs9391254,rs314265,rs370771,rs7759938,rs12213967,rs221617,rs246176,rs12528131,rs246177,rs314280,rs2095812,rs13203645,rs246179,rs12207399,rs2057391,rs314281,rs246174,rs413130,rs314264</t>
  </si>
  <si>
    <t>ENSG00000203809.5,CATG00000026718.1,ENSG00000262454.1,ENSG00000187772.6</t>
  </si>
  <si>
    <t>Puberty onset (genital enlargement),Puberty onset (breast development),Puberty onset</t>
  </si>
  <si>
    <t>DOID:2841</t>
  </si>
  <si>
    <t>asthma</t>
  </si>
  <si>
    <t>A bronchial disease that is characterized by chronic inflammation and narrowing of the airways, which is caused by a combination of environmental and genetic factors. The disease has_symptom recurring periods of wheezing (a whistling sound while breathing), has_symptom chest tightness, has_symptom shortness of breath, has_symptom mucus production and has_symptom coughing. The symptoms appear due to a variety of triggers such as allergens, irritants, respiratory infections, weather changes, exercise, stress, reflux disease, medications, foods and emotional anxiety.</t>
  </si>
  <si>
    <t>rs56941405,rs219335,rs568526,rs2838348,rs6579255,rs9881468,rs3743034,rs941589,rs2276824,rs77365616,rs4648563,rs861846,rs869205,rs5753974,rs817341,rs7129164,rs7258506,rs11130314,rs10184978,rs115619714,rs17849553,rs1388597,rs10194591,rs12768019,rs12415763,rs3814626,rs55862167,rs7641084,rs17696696,rs8048677,rs9937728,rs17769387,rs56188406,rs2219776,rs61958812,rs11724839,rs11570801,rs7086715,rs56355079,rs2838371,rs3788649,rs11727978,rs784490,rs511969,rs823099,rs158700,rs2838378,rs58596856,rs2548664,rs13202677,rs3742291,rs2897964,rs899242,rs2298699,rs2980102,rs7626574,rs4917916,rs5765276,rs2838799,rs2302333,rs187542,rs7505052,rs45605540,rs33325,rs73434258,rs10076461,rs56316829,rs71583478,rs8140265,rs11147454,rs9461450,rs3809641,rs170870,rs7105681,rs151368,rs10183178,rs10886374,rs34770519,rs114192301,rs2838813,rs10199655,rs1537119,rs216032,rs7158298,rs4130905,rs390260,rs417462,rs162368,rs11696527,rs2425112,rs12462359,rs1563647,rs761827,rs1047221,rs4065275,rs11742304,rs34713284,rs13180295,rs61731356,rs41271127,rs2934967,rs1801243,rs11652332,rs2279909,rs11244647,rs2241878,rs11667364,rs638845,rs7719499,rs12971120,rs2955195,rs4851018,rs3096146,rs913043,rs10456192,rs11068292,rs77366910,rs11570373,rs34991303,rs10403731,rs162345,rs1709539,rs6770842,rs9494250,rs2694528,rs72673853,rs6058383,rs1080871,rs7406636,rs17078813,rs219404,rs3792883,rs1783147,rs75472867,rs56116518,rs1436161,rs1966865,rs2425119,rs7739241,rs60490216,rs6454472,rs73275433,rs10901432,rs2304626,rs4808208,rs7947967,rs12116923,rs4359587,rs73145971,rs12501214,rs10794028,rs9273241,rs79412014,rs9281,rs34610142,rs1931361,rs35336168,rs58159560,rs11583395,rs1926934,rs4328268,rs10817547,rs7956204,rs156638,rs67179399,rs11040977,rs61985663,rs13094018,rs6681905,rs6485472,rs11190773,rs6477537,rs35307327,rs2147363,rs2258884,rs116580814,rs55713398,rs77810104,rs2289249,rs17461546,rs7832251,rs4731534,rs139511,rs7838846,rs2534710,rs12202712,rs2154594,rs73020383,rs34423195,rs4851586,rs7179562,rs2070455,rs1869787,rs1005042,rs12948018,rs745368,rs10110174,rs17809756,rs3751171,rs9526824,rs1293767,rs1019270,rs11722813,rs55740938,rs2786101,rs2217110,rs34758895,rs27306,rs11823923,rs1531798,rs2139142,rs3828031,rs72642357,rs7601773,rs296539,rs7277261,rs6050630,rs11811780,rs4731533,rs243602,rs10858893,rs10267468,rs17050704,rs76980622,rs4887825,rs12223585,rs11088983,rs400997,rs487105,rs3806988,rs2241130,rs1061477,rs62070320,rs6775065,rs72787160,rs7406705,rs11549572,rs2236103,rs11784860,rs7734160,rs2706336,rs17036027,rs10920579,rs2287180,rs9459854,rs390132,rs3771155,rs12927562,rs2302153,rs12082250,rs10192157,rs784509,rs2301120,rs10786247,rs55838312,rs66711878,rs252898,rs62502092,rs11160331,rs76355571,rs10841316,rs2403254,rs11770149,rs74752357,rs9611746,rs910234,rs10149939,rs10170399,rs2009190,rs76085871,rs79304200,rs2268025,rs78873628,rs449370,rs7299391,rs1891020,rs17064045,rs3752985,rs7869487,rs1036429,rs11698960,rs11135482,rs6869803,rs56364564,rs6454737,rs1673425,rs219398,rs7603250,rs7340327,rs219368,rs9273053,rs10908808,rs1169301,rs8008676,rs9366079,rs622326,rs17671089,rs12335,rs943067,rs16862648,rs435826,rs4018315,rs4793233,rs5758629,rs7541589,rs11231137,rs2069907,rs4562138,rs71558789,rs9788151,rs12108041,rs58063879,rs4718177,rs10191548,rs12242110,rs12212365,rs4792988,rs10971980,rs34319194,rs58336582,rs3824924,rs1565922,rs7938455,rs7902149,rs3008764,rs12481228,rs7865082,rs34569988,rs417162,rs11741143,rs1395201,rs56330734,rs11609261,rs249856,rs2045517,rs17052256,rs11893676,rs6531051,rs2232423,rs11611484,rs57505611,rs7004501,rs2835420,rs2270374,rs17054657,rs9579724,rs1340979,rs60769720,rs2292260,rs116832590,rs12568757,rs738257,rs9383732,rs6918347,rs7518184,rs13410038,rs2315610,rs1060404,rs4759277,rs73430894,rs35766790,rs11733223,rs78639599,rs2327612,rs2295050,rs78311315,rs7187776,rs6742931,rs207673,rs75673709,rs60678471,rs12037659,rs115860703,rs7697946,rs3092994,rs13004491,rs2305479,rs11465736,rs4819288,rs2281701,rs59287215,rs3748817,rs17118206,rs1220424,rs11149831,rs1745377,rs13279670,rs7817521,rs1106386,rs2425084,rs12633431,rs2229384,rs7711160,rs911927,rs2163041,rs73004967,rs72993720,rs17262495,rs78053324,rs11188516,rs11761172,rs2005898,rs78036703,rs13017475,rs11640016,rs8176098,rs28568508,rs10998094,rs10471502,rs36092177,rs58580037,rs8176310,rs17092784,rs10034593,rs1267075,rs6505751,rs2470853,rs12936816,rs66921209,rs62005107,rs10912491,rs115540432,rs116841272,rs4511740,rs12453343,rs2296602,rs10412061,rs8629,rs74940642,rs12734378,rs2035807,rs34388079,rs4788085,rs4728586,rs11764129,rs116027887,rs8046545,rs11859512,rs60997773,rs4278312,rs569602,rs4233945,rs13426457,rs2236092,rs6445531,rs4915231,rs2838325,rs78297591,rs6051837,rs12150079,rs11465583,rs72641829,rs7807274,rs36045143,rs2276683,rs55734382,rs9789002,rs16995311,rs2239894,rs74454730,rs1043159,rs6677973,rs8086433,rs116685783,rs2109895,rs1882348,rs15622,rs437078,rs6657613,rs11211338,rs2835414,rs60137005,rs10431552,rs2878569,rs2905424,rs1018246,rs72671863,rs7249085,rs11078925,rs116620438,rs11158544,rs7540079,rs243603,rs9658769,rs7116173,rs9881972,rs6882824,rs3740711,rs116248721,rs10900601,rs585257,rs9309416,rs3806662,rs3780216,rs2074156,rs11231155,rs6737119,rs2057092,rs4766474,rs11078926,rs10168222,rs60991969,rs10187515,rs118129525,rs4676750,rs13391356,rs2008157,rs3136667,rs1168010,rs10512249,rs4718225,rs11087573,rs2039415,rs11563060,rs4674751,rs2706384,rs3827393,rs9274562,rs668576,rs8176273,rs7239738,rs11949227,rs3213434,rs80205770,rs4334,rs2235359,rs1917123,rs75891162,rs35679667,rs799493,rs1362627,rs72742464,rs4931424,rs2073531,rs12039115,rs2324817,rs12039454,rs10777749,rs12092161,rs9473560,rs374614,rs61855081,rs12590,rs10223547,rs764684,rs477621,rs3788183,rs9902424,rs12442530,rs13052808,rs4340319,rs12649056,rs116990579,rs10752747,rs10883367,rs4763588,rs16863886,rs12587136,rs10797435,rs731831,rs10058634,rs80179582,rs4684935,rs10100628,rs6995455,rs6851590,rs12516666,rs7311510,rs3860174,rs2197450,rs12775501,rs9315185,rs78433080,rs1969,rs11641249,rs11801316,rs4245737,rs817346,rs2821116,rs75637245,rs28676757,rs35281840,rs28455964,rs12656565,rs6489881,rs3740487,rs2269894,rs4150655,rs2273632,rs1061810,rs615215,rs2650512,rs1783173,rs705698,rs2921721,rs6688818,rs2261784,rs4785684,rs9303274,rs2039590,rs4306345,rs4301586,rs72725970,rs219399,rs2074089,rs67915869,rs6807974,rs34606703,rs736408,rs17103522,rs67852564,rs9916241,rs35465718,rs12050648,rs56380902,rs6058363,rs1168040,rs2177594,rs76749119,rs7963747,rs11803546,rs2155337,rs36119524,rs2260997,rs11550558,rs10179043,rs3771166,rs9822952,rs114333877,rs917994,rs117299233,rs2295425,rs1806238,rs735555,rs13076398,rs72987319,rs9931737,rs3743606,rs115392405,rs34371502,rs9851588,rs9353318,rs2292626,rs55924544,rs72885245,rs9866800,rs13383330,rs11644306,rs10072571,rs2795901,rs72848607,rs1623792,rs1008348,rs488363,rs425537,rs6139071,rs4622539,rs17027037,rs2732315,rs58165915,rs6750971,rs117963326,rs17591781,rs1297261,rs10998108,rs1468788,rs2272744,rs3806933,rs6438662,rs977986,rs241189,rs57345445,rs9943251,rs4796734,rs55706012,rs1379299,rs8176296,rs59755656,rs6663485,rs10484439,rs6519844,rs241425,rs1330171,rs11204684,rs75109191,rs2239556,rs10400877,rs9381289,rs903504,rs1453009,rs4469792,rs86138,rs1693510,rs4703537,rs17036612,rs72671885,rs7583215,rs9415912,rs78150843,rs117242093,rs9272546,rs79550949,rs511776,rs112880843,rs9533381,rs12939457,rs1129740,rs6672316,rs2425092,rs12304851,rs3013784,rs7246821,rs61940514,rs4785679,rs1056893,rs12607624,rs35068645,rs983474,rs243598,rs9922815,rs10515921,rs3794953,rs11583328,rs2094195,rs9462856,rs2148150,rs861833,rs56032248,rs8033908,rs2915233,rs10745553,rs9607973,rs11982014,rs13147049,rs2842600,rs10882643,rs6770902,rs2141018,rs2040704,rs2336149,rs1904758,rs61056617,rs1560681,rs7991237,rs10758139,rs114959274,rs2645482,rs11695077,rs2747054,rs11644357,rs3088374,rs72773830,rs10078049,rs7296003,rs3889525,rs7639267,rs76636639,rs2920244,rs2074551,rs7607412,rs1352093,rs6585534,rs76491743,rs61973266,rs2069934,rs12204989,rs61855078,rs3783424,rs6884870,rs10781538,rs1470746,rs1045256,rs1295378,rs151372,rs117974468,rs72789687,rs55871356,rs4888425,rs13180169,rs6580220,rs35566767,rs11105326,rs636497,rs2447859,rs9272350,rs1938777,rs10066471,rs72812811,rs2405026,rs6946,rs6088971,rs5765327,rs12629701,rs2862832,rs58260461,rs2062063,rs7408188,rs784488,rs1806265,rs738796,rs460905,rs9656588,rs1267080,rs10104895,rs7702774,rs7043310,rs1337167,rs66912914,rs1829189,rs78503863,rs2839265,rs12634352,rs936078,rs9533374,rs56357984,rs2326170,rs1344047,rs6543138,rs2427584,rs3755798,rs11660414,rs9272491,rs9865710,rs11085906,rs9865578,rs7197732,rs1859329,rs6060664,rs914197,rs28767239,rs2080289,rs10170583,rs2295276,rs13236444,rs2051190,rs56965035,rs7203157,rs2045024,rs55744603,rs2306581,rs2101812,rs6865305,rs11134828,rs8069261,rs117787517,rs111517022,rs75513116,rs1053905,rs4235553,rs2236786,rs1188933,rs12730932,rs1736020,rs72704727,rs10206753,rs6808899,rs4565845,rs11044783,rs7524351,rs4646194,rs10913511,rs10870768,rs57080728,rs1108842,rs3894771,rs1872592,rs9468350,rs2946630,rs72883571,rs55744726,rs2113725,rs6051747,rs403694,rs2470567,rs12214882,rs893185,rs9272581,rs10507278,rs1046381,rs309008,rs2224651,rs13217984,rs4819219,rs2965191,rs2965198,rs2549008,rs869945,rs11024610,rs4329,rs58758917,rs7249948,rs2548224,rs10759673,rs114725076,rs7759855,rs7309520,rs2181184,rs35330014,rs35329290,rs779805,rs4238604,rs2637263,rs116495026,rs17123957,rs28665141,rs1999919,rs10893493,rs62134799,rs62109413,rs28655102,rs1673417,rs381237,rs7974796,rs3096168,rs7896789,rs4845557,rs184930,rs55662604,rs2383302,rs3945893,rs6139103,rs7767176,rs117717187,rs7279968,rs4988955,rs11202928,rs17619330,rs11070629,rs9807989,rs8046416,rs12677657,rs2835626,rs10751945,rs6832846,rs138695,rs12459781,rs2070730,rs28587714,rs252141,rs17148439,rs915945,rs1017996,rs2650614,rs3761757,rs11188400,rs6058294,rs1048641,rs11910393,rs3859189,rs722269,rs1801143,rs59150578,rs17635222,rs3744799,rs116491195,rs34572725,rs7253807,rs11211124,rs1859331,rs4818383,rs2068116,rs6739236,rs28360855,rs17498196,rs5751776,rs881347,rs438529,rs7555518,rs34878490,rs746735,rs3755292,rs1420098,rs525054,rs4679387,rs5743565,rs11130690,rs3804031,rs4951402,rs10446456,rs28375341,rs7991132,rs6929449,rs58067589,rs4018329,rs3893370,rs71369792,rs2270364,rs112301322,rs1168027,rs6859168,rs4344464,rs10772120,rs8081480,rs73742520,rs2458810,rs2296805,rs4423519,rs374701,rs200481,rs11684068,rs10946203,rs59647005,rs2976658,rs10910107,rs57583267,rs9645664,rs8685,rs354477,rs3937434,rs1129186,rs3805676,rs10911358,rs6849618,rs75818603,rs12999257,rs772923,rs1465789,rs9273288,rs885012,rs16939695,rs73278045,rs2706386,rs35050859,rs35734168,rs12314,rs11746555,rs10998226,rs11130689,rs6426143,rs10901458,rs6431654,rs11714032,rs799475,rs11699044,rs4888392,rs1980520,rs9379859,rs2310241,rs1551398,rs2710331,rs74349503,rs3794991,rs7026668,rs2548533,rs80062976,rs17387157,rs1531738,rs10178396,rs11996416,rs2448702,rs6592521,rs9877328,rs7161295,rs12940405,rs1182143,rs17148432,rs475693,rs6936990,rs13220495,rs2708101,rs11629241,rs249935,rs10152371,rs139463,rs11861174,rs2074298,rs117031061,rs6995936,rs12189125,rs67423475,rs80220485,rs79625420,rs1806219,rs1448303,rs6083851,rs66511705,rs231976,rs7615341,rs17133828,rs2302774,rs6427868,rs116842327,rs35801744,rs3749834,rs4974960,rs861820,rs10078178,rs7225025,rs11903946,rs4705952,rs7522212,rs6051810,rs4851011,rs7197188,rs723276,rs2198042,rs35895576,rs8041527,rs10951974,rs35141484,rs56344540,rs3761257,rs79440592,rs6921919,rs2516633,rs12492035,rs2219333,rs59499060,rs2999539,rs4331,rs79750170,rs1968751,rs4456788,rs17294280,rs3771158,rs219318,rs1556138,rs3818724,rs1254033,rs1969563,rs4767484,rs11666472,rs2803961,rs278376,rs9895280,rs2314809,rs12447804,rs8098040,rs4793212,rs10036937,rs629426,rs5751378,rs8134583,rs77282936,rs4766609,rs6892826,rs79377330,rs4594070,rs7955932,rs7247715,rs9274669,rs6809737,rs12098410,rs9964720,rs72671835,rs9471801,rs73090828,rs746641,rs219314,rs6700505,rs943806,rs1065852,rs9457249,rs59581284,rs117877434,rs2325089,rs55762038,rs9789012,rs8046184,rs1010631,rs3812008,rs5764719,rs8071627,rs3783724,rs6486425,rs11749144,rs870202,rs74378178,rs459603,rs10950897,rs8072569,rs2425121,rs6121015,rs73259030,rs221063,rs11730354,rs3753448,rs4676169,rs2267043,rs9296617,rs3859191,rs946320,rs2064558,rs11854679,rs6060542,rs3934256,rs17651545,rs7850217,rs4706360,rs28653581,rs6593290,rs6778735,rs12122721,rs6543159,rs2856777,rs7219220,rs171647,rs6662916,rs17130657,rs12451429,rs1039340,rs8009907,rs113185811,rs11726569,rs10035632,rs6037125,rs75002499,rs11231154,rs2838517,rs1037147,rs45454992,rs35162796,rs4862423,rs56408800,rs6881147,rs114742853,rs75722407,rs13195402,rs78843682,rs7254594,rs7219354,rs11024717,rs12468325,rs113932433,rs958975,rs113607185,rs2081853,rs3958726,rs7897488,rs1065482,rs9272357,rs4979318,rs17625012,rs2813898,rs7528979,rs951560,rs1371109,rs883390,rs11465596,rs638714,rs1909765,rs3790412,rs7290378,rs12434329,rs3176926,rs7635104,rs7968343,rs2075960,rs4879660,rs896253,rs2425173,rs3026115,rs74497030,rs3826919,rs3767498,rs7642600,rs10882644,rs720501,rs2939415,rs116672862,rs4915552,rs802737,rs1766163,rs12885948,rs34196306,rs71363313,rs2508746,rs7136570,rs7276633,rs11801846,rs6087723,rs3771177,rs74981306,rs75255003,rs78643477,rs56191046,rs17696147,rs8176087,rs17462179,rs4310388,rs12374256,rs11982200,rs2330594,rs36053156,rs584681,rs79817140,rs12242882,rs643507,rs4459999,rs219403,rs73190314,rs6961014,rs637332,rs56208556,rs7599334,rs75738222,rs8140884,rs9273322,rs78580148,rs7474586,rs3771172,rs3902920,rs72950624,rs306573,rs7041702,rs8112321,rs72812842,rs7250167,rs8109962,rs580374,rs7034492,rs2418263,rs922838,rs13356762,rs4675119,rs17094019,rs4620948,rs71583471,rs73004962,rs876480,rs71330909,rs9471810,rs7134931,rs2069910,rs2896069,rs35415181,rs2037076,rs12465,rs4336217,rs62036617,rs6478486,rs10886383,rs2399476,rs11241096,rs1699388,rs2941522,rs6564260,rs13145288,rs2182114,rs11646677,rs381839,rs13344062,rs56084564,rs493161,rs6670198,rs1880949,rs2058657,rs4767488,rs12474258,rs7806537,rs9533353,rs832565,rs873343,rs2737274,rs6058356,rs7505255,rs10208293,rs1573277,rs12260130,rs1362348,rs4257571,rs76102705,rs9471808,rs11249210,rs34514,rs17728260,rs11970282,rs34222958,rs17087165,rs10883372,rs4794921,rs11649638,rs6724213,rs4879774,rs11676737,rs13012099,rs1267076,rs4714747,rs1964516,rs2150820,rs6741772,rs2424700,rs9459841,rs6456815,rs9272656,rs7755400,rs2236121,rs35497612,rs2113232,rs3813152,rs75686436,rs840435,rs2548523,rs67321931,rs28362527,rs1064320,rs2344179,rs78368252,rs1954173,rs9533396,rs12601929,rs2032089,rs2034215,rs1436440,rs243599,rs2838331,rs16920607,rs9272497,rs77579117,rs5751211,rs3806932,rs802743,rs755363,rs1224,rs35948426,rs6733285,rs17788230,rs1709532,rs6912308,rs3008802,rs867304,rs7143627,rs8063518,rs72642349,rs565922,rs2249828,rs11089072,rs1474436,rs116023180,rs114779419,rs34706883,rs10971246,rs2488390,rs57009615,rs3924113,rs162374,rs1778477,rs11670575,rs1889195,rs78287773,rs73265639,rs7935851,rs2302705,rs11638844,rs73236617,rs2447863,rs2298581,rs35146199,rs11465705,rs1484803,rs4865467,rs3737673,rs61286727,rs1713448,rs219374,rs9273230,rs2706370,rs6060744,rs162379,rs8073254,rs4278471,rs6543136,rs6702939,rs7320,rs1808693,rs11172351,rs9273086,rs1535515,rs1503839,rs13028635,rs12126806,rs11346,rs11207974,rs72702772,rs10065172,rs28558522,rs6051763,rs35954893,rs13096371,rs828614,rs4675134,rs67771362,rs4664405,rs6037523,rs900349,rs2276868,rs28469297,rs9274575,rs7313517,rs202837,rs7163275,rs11634137,rs12984174,rs56391099,rs1684036,rs10035961,rs7720470,rs34662244,rs4796771,rs79342138,rs6986035,rs9823957,rs12914385,rs2201370,rs2076595,rs6668076,rs34835,rs34639489,rs4679167,rs74112521,rs802735,rs6804322,rs2425102,rs45588133,rs1254030,rs1527423,rs1952229,rs3770073,rs8127691,rs950171,rs13798,rs1977389,rs1935815,rs2838338,rs3793747,rs7185232,rs2549801,rs13142072,rs35591745,rs2474763,rs10897524,rs1139758,rs4150673,rs8177382,rs1319763,rs6929442,rs6139076,rs10774671,rs12435016,rs7532133,rs75619092,rs4893981,rs12054166,rs66979032,rs62075585,rs12777517,rs4675138,rs2286975,rs3101496,rs2242476,rs12223914,rs9348712,rs1998696,rs11757730,rs11858010,rs6929559,rs2467667,rs11602764,rs1760908,rs3743778,rs6051729,rs10402502,rs151301,rs3887652,rs1453560,rs77505915,rs6762813,rs11866179,rs1779435,rs116672532,rs4795377,rs78543982,rs3766358,rs139437,rs9314410,rs1891536,rs9896980,rs62383766,rs6467993,rs4145717,rs5759042,rs57237533,rs735173,rs789172,rs7079976,rs2225950,rs58193464,rs4257835,rs10260031,rs11207980,rs72846001,rs12364503,rs12189951,rs7900480,rs10478276,rs12712142,rs4903178,rs9854539,rs3743033,rs7999935,rs8005161,rs12321017,rs1063345,rs1202075,rs442767,rs28474857,rs13085895,rs77421093,rs95425,rs9041,rs13030961,rs910616,rs7807018,rs12286683,rs884613,rs61855143,rs2271359,rs74883952,rs2494004,rs17096314,rs16842822,rs416745,rs73005742,rs11627092,rs6505749,rs2758842,rs114507829,rs2112529,rs3825844,rs6905282,rs10185897,rs74853338,rs72927213,rs940972,rs6751927,rs9282763,rs24135,rs486512,rs6675596,rs732084,rs10282929,rs2482919,rs926486,rs62314377,rs4714583,rs1118963,rs2033097,rs34215106,rs4942720,rs2632260,rs219326,rs7609964,rs4257595,rs10813910,rs11643264,rs1220420,rs78496651,rs78726216,rs907091,rs7079205,rs2288331,rs67238019,rs4619688,rs9273405,rs2246176,rs35030260,rs7187714,rs11112289,rs60235007,rs10901441,rs12952244,rs7237497,rs6542866,rs10150828,rs34189114,rs34238292,rs76114799,rs2191036,rs11246281,rs2522414,rs415217,rs113637957,rs11105989,rs1454651,rs9578227,rs4985100,rs34780792,rs631045,rs2254212,rs2075013,rs11847529,rs2304110,rs2505639,rs4710176,rs2980995,rs11628453,rs2516834,rs12994997,rs68004907,rs4713140,rs10054063,rs8007998,rs10793766,rs12996377,rs13573,rs6771144,rs6058370,rs216040,rs13244300,rs10132969,rs6037529,rs9436221,rs2544529,rs2887186,rs11133643,rs2992947,rs9461457,rs34625,rs7204984,rs16975299,rs2882006,rs10995238,rs10515,rs7849334,rs8108486,rs5743595,rs10783847,rs10134284,rs6664969,rs73346351,rs6743355,rs942287,rs3784937,rs6740906,rs11704524,rs2425109,rs1799966,rs2236762,rs7935296,rs3792876,rs2903033,rs463498,rs2815707,rs4943060,rs116495853,rs1411578,rs2071066,rs9988866,rs6060726,rs767418,rs4979331,rs11130323,rs861831,rs6804328,rs11585048,rs136589,rs4640583,rs2896518,rs10134530,rs10055180,rs11571305,rs34616,rs7632038,rs11584383,rs9578232,rs12767669,rs11207999,rs8116836,rs6436703,rs565164,rs72845999,rs55674646,rs7793169,rs10913490,rs2304588,rs7257999,rs4808967,rs10838160,rs9748130,rs954714,rs11123610,rs6083855,rs2289511,rs34636014,rs6771527,rs12932606,rs2450279,rs17749408,rs74482035,rs10804334,rs2932570,rs6037597,rs4458741,rs7270835,rs72773829,rs7274193,rs79634461,rs9882740,rs2056777,rs10771753,rs13002972,rs28409881,rs13020299,rs4461396,rs4762249,rs12516,rs27712,rs9907088,rs6879450,rs11127015,rs4074335,rs8110584,rs2838531,rs9272712,rs579136,rs10900592,rs74252704,rs4832028,rs592580,rs11686072,rs1892856,rs921067,rs933243,rs10838190,rs1469973,rs12405992,rs11112300,rs10771749,rs4823085,rs2448707,rs7532198,rs425565,rs9605031,rs997297,rs28700217,rs113786673,rs112345961,rs1267060,rs1254027,rs6806012,rs67409736,rs17567674,rs79837136,rs56149656,rs11770317,rs10204137,rs11948089,rs10118745,rs660614,rs6424092,rs13200233,rs6860507,rs3766214,rs13199772,rs17707729,rs15892,rs2985859,rs11089093,rs2075188,rs8908,rs876036,rs11613210,rs547493,rs2732311,rs118081441,rs139450,rs117129791,rs41285280,rs3923093,rs12472591,rs4146809,rs10258293,rs266538,rs59668479,rs798558,rs73191885,rs2295725,rs62242653,rs4833820,rs1073779,rs3801030,rs2395805,rs7314788,rs36220738,rs57078777,rs73341381,rs79580477,rs77430528,rs1555052,rs228965,rs7143041,rs10411115,rs4075326,rs2043846,rs3742296,rs12760872,rs529098,rs16909859,rs13083798,rs10093709,rs6881274,rs13247441,rs2313171,rs9535813,rs12824321,rs57834162,rs2986402,rs3761117,rs12526548,rs2070728,rs60078907,rs896212,rs10887882,rs13013787,rs4355182,rs6094053,rs2010300,rs9342181,rs10208196,rs4746767,rs12681129,rs73005759,rs1953126,rs73194280,rs67346102,rs4851582,rs9291696,rs74661315,rs11995686,rs4938602,rs2576740,rs11580823,rs117373459,rs4329923,rs11930087,rs4805834,rs11778371,rs2295402,rs76021858,rs35841848,rs73267743,rs802747,rs404193,rs13019263,rs76672535,rs2257962,rs6926620,rs9579717,rs11587159,rs11172342,rs2427590,rs2187611,rs7252959,rs6050602,rs6541075,rs7685655,rs9357391,rs5015149,rs6679432,rs477549,rs115073035,rs11079019,rs116724416,rs12881888,rs34065644,rs8010325,rs1182933,rs9393718,rs1679732,rs75621300,rs9525732,rs17027029,rs3744246,rs10017289,rs2287218,rs35181686,rs12823620,rs3894079,rs11151961,rs893186,rs7191700,rs1835985,rs12224608,rs11172349,rs9591293,rs11825284,rs9451165,rs63396164,rs76453119,rs453668,rs13405222,rs7592387,rs7187870,rs11659465,rs7605606,rs79265937,rs76943877,rs9457257,rs4717820,rs1930780,rs6770670,rs11627425,rs80199870,rs12467261,rs2275716,rs12610708,rs9611951,rs13263695,rs1891141,rs61744202,rs10823187,rs115813286,rs389364,rs17111376,rs7661349,rs10815391,rs72704726,rs7647458,rs77741025,rs2915226,rs11695110,rs3026140,rs8130964,rs13656,rs11198762,rs9468328,rs4519606,rs12564925,rs62065238,rs2915218,rs13274138,rs3826331,rs34275373,rs12673478,rs12138177,rs6968631,rs11625046,rs11665058,rs6138572,rs2076577,rs57226090,rs73348953,rs2164885,rs1107553,rs7112492,rs9369346,rs35982947,rs72686460,rs9897425,rs10437420,rs616836,rs6990915,rs11128107,rs4252717,rs2014842,rs3775113,rs72935423,rs1460239,rs11831413,rs72704731,rs4766605,rs55642578,rs9933976,rs4958848,rs738177,rs7804598,rs2295054,rs799261,rs11852556,rs2240919,rs4523973,rs4704868,rs8050059,rs11712426,rs2879672,rs9288618,rs459894,rs73047699,rs116723602,rs131444,rs598253,rs17409829,rs76979273,rs116480090,rs11083433,rs2297496,rs1974871,rs162393,rs55634856,rs4755747,rs2257649,rs12614648,rs62242473,rs2240032,rs27660,rs17137051,rs151226,rs1052502,rs701834,rs12451844,rs10861309,rs1518816,rs4671912,rs9579714,rs3818031,rs9526837,rs667237,rs59913779,rs247425,rs79186732,rs4888404,rs3786742,rs11134819,rs1035434,rs1736892,rs62385262,rs7203301,rs6778844,rs80147881,rs11544310,rs2014521,rs113657930,rs6944455,rs2424716,rs12463451,rs78169274,rs77004766,rs2955196,rs7937911,rs13001315,rs10010188,rs28772958,rs11664002,rs6037544,rs7639511,rs2168748,rs2424703,rs2144510,rs4853082,rs36162392,rs13062436,rs274861,rs12571302,rs7015434,rs609782,rs2249508,rs16537,rs2384275,rs1053552,rs4233335,rs367636,rs10832931,rs4715130,rs35934212,rs4718218,rs1140047,rs114036108,rs12325802,rs1028834,rs2070723,rs10849534,rs66716313,rs6518315,rs799917,rs76480452,rs35141145,rs2281677,rs2532499,rs12414044,rs1558641,rs28648058,rs2424698,rs11810577,rs483143,rs55889533,rs7207268,rs4855883,rs34914923,rs11123928,rs34605993,rs6431648,rs6051716,rs11753092,rs10901446,rs4979320,rs2032933,rs2192669,rs1613890,rs724834,rs72887035,rs8071234,rs9299507,rs28576683,rs1630383,rs11564143,rs794152,rs76735017,rs6938371,rs111623253,rs631408,rs7859451,rs7195536,rs7736804,rs9634199,rs10456940,rs11904390,rs10954213,rs9906122,rs913574,rs1057077,rs6060567,rs34281561,rs3746277,rs61904749,rs10861310,rs12070173,rs718368,rs74766238,rs7343140,rs11610840,rs4274186,rs6138593,rs11082,rs2500424,rs9912300,rs6487966,rs114204257,rs160233,rs114492557,rs4785569,rs10142536,rs7103245,rs1008383,rs2590846,rs6754732,rs6606721,rs12134165,rs2239947,rs7785025,rs160236,rs6037535,rs67473931,rs7955267,rs3121448,rs7595752,rs34795123,rs60950736,rs28494679,rs9590739,rs12663651,rs76654038,rs2261109,rs3812561,rs5760062,rs4951078,rs762400,rs62156364,rs240702,rs17822019,rs2007418,rs72673866,rs78943561,rs2456202,rs13053662,rs2295593,rs73047697,rs7651676,rs77075932,rs72927138,rs11135738,rs4818859,rs35763810,rs16775,rs219295,rs10435843,rs2956118,rs4292015,rs1115758,rs181204,rs921720,rs55690788,rs2807971,rs11084545,rs7617691,rs2561037,rs10983236,rs111718017,rs2204114,rs3774354,rs2878628,rs758398,rs13025595,rs3797037,rs747472,rs2638041,rs1941693,rs11726674,rs1607695,rs13228435,rs7014773,rs4920003,rs380691,rs17036177,rs3821562,rs151392,rs62097447,rs72924854,rs3293,rs35072126,rs3815455,rs252887,rs1369822,rs2416548,rs11188407,rs5758609,rs5760097,rs2268522,rs10745023,rs6512122,rs11671643,rs72671856,rs2549003,rs3746024,rs72845953,rs11175593,rs2074369,rs10069656,rs4673198,rs2076596,rs11123927,rs77564717,rs35162296,rs9922734,rs2309372,rs6070694,rs17449762,rs11891569,rs7744316,rs2941052,rs6594497,rs62031607,rs11626222,rs11051013,rs157077,rs2304748,rs11665533,rs4311997,rs2823286,rs9823546,rs213003,rs6965850,rs61784002,rs200989,rs618554,rs2241511,rs139435,rs4902341,rs365916,rs62388483,rs2732298,rs7537093,rs11776675,rs61817724,rs12037970,rs57011371,rs3744781,rs61270113,rs303018,rs75399685,rs9357390,rs72813015,rs1673389,rs56741182,rs2284747,rs4149394,rs2073356,rs3853157,rs5758610,rs11673497,rs798485,rs2708919,rs67529730,rs7075724,rs2492604,rs12936935,rs56221935,rs11720243,rs10219701,rs11150621,rs7327,rs9978576,rs9273172,rs3766217,rs11695627,rs2294428,rs2281782,rs35521261,rs38040,rs8073631,rs2033358,rs7829963,rs7099361,rs13144381,rs10777744,rs10794021,rs4325730,rs7653172,rs10427005,rs11149814,rs9901637,rs6456814,rs4888414,rs6753063,rs8137366,rs4909035,rs7249622,rs11167521,rs442834,rs1989153,rs35129077,rs6738426,rs4303833,rs6060666,rs12499765,rs6549164,rs28480369,rs12325113,rs12633446,rs9843775,rs117317105,rs308990,rs12417457,rs17206282,rs1783154,rs73127845,rs7297455,rs4362428,rs10914121,rs308999,rs34188221,rs2967204,rs2236118,rs11651497,rs12766391,rs1104351,rs1697991,rs5743571,rs1551400,rs79452434,rs2069772,rs114171212,rs1453561,rs1673382,rs13170412,rs3818042,rs674654,rs11037653,rs72812805,rs4796962,rs7752448,rs56141418,rs11860985,rs1877031,rs17246792,rs12910784,rs6813110,rs6543118,rs59659102,rs1867982,rs412915,rs28655082,rs2066042,rs8050335,rs72848642,rs2842617,rs58185583,rs8108167,rs2647192,rs817348,rs11991703,rs3752896,rs7029693,rs10088684,rs79354668,rs57065891,rs75618320,rs11247705,rs10197382,rs900641,rs2148567,rs11024694,rs71583481,rs7214921,rs11126443,rs10998103,rs2130895,rs17144784,rs6102,rs7971160,rs848,rs114944042,rs2063516,rs72887024,rs3733045,rs11714030,rs72773834,rs11065384,rs79237076,rs618176,rs9353320,rs7488095,rs10758182,rs7073,rs2738809,rs34416415,rs1179765,rs1868761,rs1713447,rs13437137,rs75919464,rs12204779,rs2163804,rs2022012,rs13119661,rs13135705,rs2312921,rs6900701,rs4788070,rs11054146,rs10845226,rs17166050,rs10889333,rs12044778,rs6518310,rs7806475,rs11134789,rs1673395,rs2606547,rs200977,rs4857900,rs2166580,rs55917307,rs731152,rs6690023,rs10518689,rs10110018,rs3739119,rs910230,rs10414250,rs219297,rs118148378,rs76603673,rs9272637,rs9435733,rs3784621,rs2292067,rs3213733,rs2835680,rs12104572,rs4764816,rs750290,rs2236665,rs9937623,rs989794,rs861828,rs4934718,rs6704565,rs12445726,rs1050152,rs889916,rs7612334,rs55792032,rs1032578,rs709591,rs9634835,rs4979324,rs274898,rs6453497,rs1468671,rs1379367,rs308989,rs9535882,rs10733472,rs6587980,rs12240638,rs4424082,rs10762229,rs7775061,rs77254606,rs3856807,rs3772980,rs4804105,rs3794950,rs12727736,rs16942,rs9938126,rs6037532,rs17132798,rs2029974,rs3788988,rs56808319,rs10130628,rs2282861,rs4661052,rs2425088,rs34621,rs6083845,rs11079056,rs9856046,rs9651505,rs4948085,rs4751690,rs6810132,rs2329593,rs115307578,rs33015,rs2408611,rs11965188,rs1878851,rs56324422,rs337786,rs34252185,rs73547638,rs11123912,rs245111,rs11856542,rs6901278,rs62387669,rs7911957,rs11660873,rs55913702,rs7575867,rs3792109,rs1926931,rs10207587,rs35469589,rs219342,rs8081462,rs266545,rs115708758,rs12812492,rs2468140,rs10770528,rs4951407,rs4793237,rs3825335,rs2292627,rs72845964,rs11190140,rs4243111,rs62255362,rs429637,rs34585419,rs2276870,rs4718220,rs16893552,rs36095411,rs66819621,rs2271504,rs2261747,rs35887395,rs13168505,rs8010047,rs35417167,rs12678419,rs1748200,rs3825324,rs12264824,rs77013147,rs16888392,rs73131826,rs10031722,rs7542123,rs34844247,rs12205013,rs1960605,rs173061,rs13019784,rs11909907,rs9971030,rs11838644,rs55952217,rs67534535,rs7002027,rs28510097,rs9461448,rs35634,rs7937594,rs6058291,rs75370545,rs11585299,rs72848629,rs12712133,rs8177390,rs991774,rs138459,rs9273337,rs3851584,rs116095803,rs7142318,rs2399797,rs12589947,rs2070436,rs45626938,rs10124332,rs11746167,rs56839041,rs6746271,rs13127640,rs10193039,rs1757928,rs62384476,rs116592004,rs4715129,rs4934697,rs9379864,rs10739580,rs2705520,rs9367859,rs6060516,rs2835418,rs60576099,rs2235927,rs11688004,rs10861301,rs76317623,rs10088612,rs9306160,rs9916158,rs9310422,rs10423605,rs72669993,rs72702792,rs4716648,rs6037526,rs2617846,rs6539012,rs9677607,rs4818887,rs61734233,rs1168028,rs7794115,rs186801,rs4416442,rs77143352,rs10898917,rs28729240,rs2192758,rs6694415,rs4974067,rs2273557,rs73404463,rs11112299,rs7614981,rs971964,rs1462718,rs3124781,rs4351,rs4242691,rs12461782,rs2381117,rs2187893,rs4788074,rs10220121,rs6964195,rs3828354,rs67539070,rs9835788,rs2293484,rs11592213,rs11732629,rs13207689,rs1060742,rs228953,rs12024215,rs7658703,rs72643629,rs7555787,rs2298866,rs13161860,rs392621,rs17760953,rs4702387,rs73080163,rs10946208,rs9463480,rs7046108,rs11662126,rs7704590,rs8069739,rs972768,rs3816340,rs62034318,rs2215013,rs9462964,rs2257461,rs12903128,rs13408661,rs9607961,rs3432,rs11634486,rs17567550,rs56213919,rs1563522,rs6442382,rs10998166,rs300159,rs8098700,rs9568371,rs6712704,rs61779815,rs16909856,rs2313640,rs11465222,rs9859243,rs10176820,rs56245789,rs13081079,rs2440468,rs1470600,rs2548526,rs11927625,rs78610632,rs11666172,rs10866685,rs12078635,rs1357471,rs72883547,rs2401,rs7993631,rs58601794,rs60128426,rs73549833,rs4453760,rs705696,rs17027255,rs3219472,rs573169,rs10922717,rs3809424,rs10797439,rs1188306,rs216129,rs79343341,rs1503845,rs12403609,rs2549792,rs816914,rs1991161,rs72949221,rs56331709,rs1673399,rs113320337,rs80172174,rs3906528,rs4795390,rs9525735,rs12713819,rs10138572,rs16891,rs72885212,rs11466645,rs12722486,rs2059257,rs17027060,rs754978,rs213002,rs4617435,rs75912489,rs518234,rs10490014,rs2286557,rs28580554,rs11465567,rs2925630,rs3744779,rs56227677,rs8176130,rs4818892,rs10886380,rs13078968,rs6995338,rs75066728,rs1978712,rs73905780,rs811971,rs55633371,rs58091106,rs27436,rs11771139,rs4822452,rs28742268,rs11871200,rs11081266,rs1062204,rs4888390,rs10841321,rs6881590,rs4143106,rs1034969,rs6787332,rs6107047,rs7202284,rs962554,rs10189629,rs74564935,rs2271122,rs74749711,rs10823183,rs56373500,rs60700454,rs1258052,rs73550769,rs7715901,rs116676664,rs76111109,rs2276759,rs6597869,rs42245,rs12999517,rs4333464,rs4150678,rs17101896,rs3817222,rs7282122,rs3176825,rs1646023,rs4662575,rs34581302,rs7528156,rs35332676,rs2236106,rs11945975,rs190414,rs6693901,rs4234633,rs17707300,rs7216097,rs7158706,rs2934971,rs67190025,rs162369,rs3099459,rs14863,rs35128418,rs9273358,rs73034723,rs3894193,rs11662825,rs10242790,rs9533366,rs2534721,rs9303280,rs932345,rs2842603,rs1426755,rs10203363,rs574983,rs732754,rs1442573,rs2488396,rs6766280,rs1169284,rs35058359,rs116094891,rs117847358,rs2425115,rs1009371,rs10421339,rs9562941,rs34852683,rs4713139,rs12255409,rs354475,rs4646855,rs13177576,rs2706389,rs28446116,rs2723149,rs74346863,rs71327048,rs77487352,rs2896066,rs10509302,rs388713,rs12522418,rs860580,rs17064686,rs6716388,rs10515752,rs4612730,rs1560501,rs80028957,rs487233,rs78506337,rs4150651,rs116730669,rs56340521,rs11240760,rs3768490,rs6051702,rs117929583,rs1058157,rs62323898,rs942793,rs55886641,rs180273,rs3756656,rs33329,rs2303240,rs6883,rs6478487,rs206579,rs67927699,rs2278407,rs10226634,rs56039749,rs2607635,rs138433,rs6076358,rs78505595,rs2425096,rs61918282,rs4658138,rs7973253,rs7115605,rs9273351,rs11010146,rs2743450,rs12185849,rs1363975,rs76246948,rs2161657,rs1060544,rs4675121,rs7723819,rs12991189,rs524547,rs61871074,rs2142044,rs11264504,rs3771188,rs60520190,rs12118894,rs112841657,rs139506,rs6737495,rs756787,rs72642348,rs2549782,rs2169255,rs7221814,rs7131998,rs2153609,rs79480529,rs7279,rs7083266,rs417463,rs7756421,rs224821,rs35708549,rs1794318,rs139455,rs7970557,rs931794,rs11856494,rs34648856,rs12406320,rs2807986,rs12531559,rs11149833,rs7005585,rs5758696,rs4796750,rs12933948,rs7009689,rs2838397,rs6961678,rs2340870,rs1243874,rs3812448,rs12473710,rs149271,rs2838386,rs4484290,rs1565532,rs11843567,rs7156191,rs3764534,rs56186137,rs10948027,rs73307935,rs1551399,rs11076605,rs2315024,rs34352554,rs91424,rs12099129,rs17575742,rs2195448,rs4794822,rs12998762,rs2241799,rs2073839,rs2847153,rs2079867,rs7802431,rs2711976,rs4601044,rs13278140,rs1047171,rs57887263,rs6539176,rs9882971,rs1065483,rs115574982,rs28871664,rs2242033,rs9928232,rs701179,rs4951398,rs2839285,rs1011702,rs7722694,rs230642,rs2799079,rs73027009,rs4887821,rs2335050,rs11627387,rs4942903,rs7795291,rs7791853,rs10814085,rs557205,rs3740179,rs57909004,rs11726124,rs6543124,rs13354061,rs917432,rs28418339,rs10150778,rs219339,rs3783386,rs12973258,rs12918974,rs6622,rs10277384,rs9332450,rs2109749,rs57579443,rs1950811,rs10182643,rs7332363,rs74252763,rs2242405,rs7259841,rs7857286,rs8067606,rs7930454,rs392852,rs16833668,rs3104363,rs1168009,rs7218605,rs2516634,rs907089,rs6792293,rs4795405,rs59347518,rs6568423,rs8176212,rs45592734,rs7944767,rs6927777,rs3889206,rs2302332,rs11683107,rs1929635,rs9579730,rs13035227,rs5751222,rs75913487,rs5758691,rs17467039,rs60309406,rs17152558,</t>
  </si>
  <si>
    <t>CATG00000079596.1,ENSG00000111215.7,CATG00000040553.1,CATG00000023511.1,ENSG00000213366.8,ENSG00000180385.4,CATG00000057844.1,ENSG00000166796.7,ENSG00000269749.1,ENSG00000189134.3,ENSG00000132554.15,ENSG00000100902.6,ENSG00000196735.7,ENSG00000111671.5,ENSG00000137960.5,CATG00000084398.1,ENSG00000133313.10,ENSG00000263080.1,ENSG00000163564.10,ENSG00000196544.6,CATG00000032035.1,ENSG00000179914.4,CATG00000079879.1,CATG00000021539.1,ENSG00000100027.10,ENSG00000255729.1,ENSG00000080815.14,ENSG00000236624.4,CATG00000014852.1,CATG00000043927.1,ENSG00000164741.10,ENSG00000088930.6,ENSG00000261118.1,ENSG00000163293.7,ENSG00000085832.12,CATG00000064602.1,CATG00000053886.1,ENSG00000251569.1,ENSG00000011132.7,CATG00000087846.1,CATG00000065618.1,ENSG00000151320.6,ENSG00000119906.7,ENSG00000229191.1,CATG00000000690.1,CATG00000015475.1,ENSG00000158715.5,CATG00000087916.1,CATG00000074931.1,ENSG00000246331.2,CATG00000080447.1,ENSG00000126246.5,CATG00000054912.1,ENSG00000143379.8,ENSG00000256148.1,ENSG00000155858.5,ENSG00000099958.10,ENSG00000198169.4,ENSG00000130590.9,ENSG00000122692.7,CATG00000027881.1,CATG00000050529.1,ENSG00000239216.1,ENSG00000143452.11,ENSG00000187391.13,ENSG00000144214.5,CATG00000104367.1,ENSG00000271327.1,ENSG00000150045.7,ENSG00000085978.17,ENSG00000229720.1,ENSG00000204438.6,ENSG00000187626.7,ENSG00000204498.6,ENSG00000164062.8,ENSG00000238164.2,ENSG00000249141.1,CATG00000043412.1,ENSG00000100714.11,ENSG00000236699.4,ENSG00000131435.8,CATG00000001672.1,ENSG00000267586.2,ENSG00000179021.5,ENSG00000131323.10,ENSG00000106052.9,ENSG00000073605.14,ENSG00000204427.7,ENSG00000198673.6,CATG00000036362.1,ENSG00000100023.13,ENSG00000244462.3,ENSG00000174137.8,ENSG00000155886.7,ENSG00000172554.7,ENSG00000227407.1,CATG00000011915.1,CATG00000053107.1,CATG00000064456.1,ENSG00000113742.8,CATG00000016425.1,ENSG00000148300.7,ENSG00000224467.1,ENSG00000223865.6,ENSG00000132781.13,ENSG00000225357.3,CATG00000044541.1,ENSG00000138134.7,ENSG00000111335.8,ENSG00000252122.1,CATG00000076029.1,ENSG00000266398.1,ENSG00000119979.11,ENSG00000159899.10,ENSG00000205464.7,ENSG00000152348.11,ENSG00000125741.4,CATG00000068366.1,ENSG00000188820.8,ENSG00000119636.11,ENSG00000113231.9,ENSG00000259488.1,ENSG00000127948.9,ENSG00000258603.1,ENSG00000257595.2,ENSG00000176024.12,ENSG00000240370.2,ENSG00000079308.12,ENSG00000134242.11,ENSG00000148303.12,ENSG00000121446.13,ENSG00000151131.5,ENSG00000149480.2,ENSG00000105499.9,ENSG00000142515.10,ENSG00000215306.1,ENSG00000248593.3,ENSG00000119403.9,CATG00000094965.1,ENSG00000267796.3,ENSG00000163082.9,CATG00000043906.1,ENSG00000100393.9,ENSG00000081052.10,ENSG00000177469.12,ENSG00000166851.10,ENSG00000151665.8,CATG00000056409.1,ENSG00000095794.15,ENSG00000227370.1,ENSG00000270344.1,ENSG00000089876.7,ENSG00000239002.2,ENSG00000263244.1,ENSG00000143061.13,ENSG00000113441.11,ENSG00000273155.1,ENSG00000166278.10,ENSG00000175646.3,ENSG00000168959.10,ENSG00000237655.1,ENSG00000131771.9,ENSG00000180447.5,ENSG00000258867.1,ENSG00000199980.1,ENSG00000139329.4,CATG00000077556.1,ENSG00000262703.1,ENSG00000240770.1,CATG00000035185.1,ENSG00000125046.10,ENSG00000095713.9,ENSG00000163950.8,ENSG00000117748.5,ENSG00000163577.3,ENSG00000248592.3,ENSG00000234261.1,ENSG00000113552.11,CATG00000107551.1,CATG00000101424.1,ENSG00000236069.1,CATG00000018533.1,CATG00000026624.1,ENSG00000197043.9,ENSG00000261832.1,ENSG00000176244.6,CATG00000090871.1,ENSG00000180875.4,CATG00000009941.1,ENSG00000129696.8,ENSG00000141431.5,CATG00000108572.1,ENSG00000153774.4,ENSG00000091490.6,CATG00000080195.1,CATG00000107370.1,ENSG00000197279.3,ENSG00000182952.4,ENSG00000249738.2,ENSG00000135317.8,ENSG00000108771.8,ENSG00000088992.13,CATG00000057174.1,ENSG00000258302.1,CATG00000117857.1,ENSG00000164904.11,ENSG00000266010.1,ENSG00000089639.6,ENSG00000136159.3,CATG00000058305.1,ENSG00000145029.7,ENSG00000249274.1,CATG00000104364.1,ENSG00000151116.12,ENSG00000068615.12,ENSG00000110074.6,ENSG00000254245.1,ENSG00000135100.13,CATG00000052079.1,CATG00000083069.1,ENSG00000144837.4,ENSG00000272173.1,ENSG00000127928.8,ENSG00000163161.8,ENSG00000108559.7,ENSG00000087263.12,ENSG00000125995.11,ENSG00000106733.16,ENSG00000070882.8,ENSG00000204842.10,ENSG00000117620.8,ENSG00000134460.11,ENSG00000246350.1,ENSG00000204305.9,ENSG00000179348.7,ENSG00000204394.8,ENSG00000126804.9,CATG00000037784.1,ENSG00000245849.2,ENSG00000227744.4,ENSG00000133958.9,CATG00000059214.1,ENSG00000123191.9,ENSG00000251405.2,ENSG00000204308.6,CATG00000097768.1,ENSG00000251396.2,ENSG00000135046.9,ENSG00000236209.1,ENSG00000163131.6,ENSG00000070019.3,ENSG00000239462.1,ENSG00000141750.6,ENSG00000108100.13,ENSG00000134215.11,CATG00000076262.1,ENSG00000205702.6,ENSG00000182362.9,ENSG00000148396.14,ENSG00000258289.3,ENSG00000026950.12,ENSG00000134201.6,ENSG00000252010.1,ENSG00000198093.6,ENSG00000188223.9,ENSG00000100221.6,ENSG00000235724.4,ENSG00000134183.7,ENSG00000108774.10,ENSG00000036828.9,CATG00000011918.1,ENSG00000148296.5,ENSG00000145284.7,ENSG00000227210.1,ENSG00000092607.9,CATG00000083349.1,ENSG00000160207.4,ENSG00000162929.9,ENSG00000198844.6,CATG00000070034.1,ENSG00000250479.4,ENSG00000143412.5,CATG00000020709.1,ENSG00000214078.7,ENSG00000115350.7,ENSG00000141736.9,ENSG00000168610.10,ENSG00000132773.7,ENSG00000253773.1,ENSG00000110888.13,ENSG00000186075.8,ENSG00000158691.10,ENSG00000105705.11,ENSG00000163815.5,ENSG00000144468.12,ENSG00000145781.4,CATG00000060595.1,ENSG00000271897.1,CATG00000034394.1,ENSG00000233276.2,ENSG00000263575.1,ENSG00000183625.10,ENSG00000197165.6,ENSG00000124508.12,ENSG00000241388.3,CATG00000056623.1,ENSG00000165934.8,ENSG00000244255.1,ENSG00000137831.10,ENSG00000198563.9,ENSG00000115353.6,ENSG00000101161.6,ENSG00000162441.7,ENSG00000150471.11,ENSG00000232818.2,ENSG00000259623.1,CATG00000033262.1,ENSG00000272917.1,ENSG00000136770.6,ENSG00000113522.9,CATG00000033062.1,ENSG00000163682.11,ENSG00000185787.10,ENSG00000107185.8,ENSG00000258388.3,ENSG00000176658.12,ENSG00000067191.11,CATG00000080377.1,ENSG00000185808.9,CATG00000116148.1,ENSG00000213160.5,CATG00000074022.1,ENSG00000267707.1,ENSG00000204304.7,CATG00000031295.1,ENSG00000260160.1,CATG00000025276.1,CATG00000010640.1,ENSG00000149646.8,CATG00000091665.1,ENSG00000221233.2,ENSG00000267340.1,CATG00000012311.1,CATG00000049492.1,CATG00000031307.1,CATG00000052927.1,ENSG00000167258.9,CATG00000036944.1,CATG00000068371.1,ENSG00000254221.1,ENSG00000237437.1,ENSG00000163848.14,ENSG00000049239.8,CATG00000118299.1,ENSG00000171044.6,CATG00000105613.1,ENSG00000173230.11,CATG00000040981.1,CATG00000065621.1,ENSG00000267954.1,ENSG00000257058.1,ENSG00000204387.8,ENSG00000064225.8,ENSG00000258998.1,ENSG00000159445.8,ENSG00000198276.9,ENSG00000145757.11,ENSG00000125733.13,ENSG00000196301.3,ENSG00000152464.10,ENSG00000143001.4,ENSG00000142619.4,ENSG00000151327.8,ENSG00000251022.2,ENSG00000182572.2,ENSG00000160124.5,ENSG00000079841.14,CATG00000058239.1,ENSG00000236383.3,ENSG00000166925.4,ENSG00000139624.8,ENSG00000170417.10,ENSG00000117533.10,ENSG00000074803.13,CATG00000032317.1,CATG00000056219.1,ENSG00000252410.1,ENSG00000179583.13,ENSG00000079112.5,ENSG00000264876.1,ENSG00000261476.1,ENSG00000224000.1,ENSG00000200274.1,ENSG00000200630.1,CATG00000020461.1,ENSG00000177679.14,CATG00000027882.1,ENSG00000083838.11,ENSG00000196126.6,ENSG00000228716.2,CATG00000104622.1,ENSG00000239282.3,ENSG00000137074.14,ENSG00000232124.1,ENSG00000060656.15,CATG00000040485.1,ENSG00000263958.1,ENSG00000122512.10,CATG00000065339.1,ENSG00000126337.9,CATG00000031116.1,CATG00000083881.1,ENSG00000196872.6,ENSG00000175449.9,CATG00000087936.1,CATG00000039759.1,ENSG00000117450.9,ENSG00000013573.12,ENSG00000095539.11,ENSG00000206503.7,ENSG00000132693.8,CATG00000004967.1,CATG00000080859.1,ENSG00000235545.1,ENSG00000263764.1,ENSG00000213516.5,ENSG00000163029.11,ENSG00000111666.6,ENSG00000267328.1,ENSG00000144744.12,ENSG00000161643.8,ENSG00000088854.11,ENSG00000177873.8,CATG00000078273.1,ENSG00000184983.5,CATG00000109414.1,CATG00000002605.1,ENSG00000235663.1,CATG00000090126.1,ENSG00000201221.1,CATG00000117584.1,CATG00000083378.1,ENSG00000163584.13,ENSG00000087303.12,CATG00000052478.1,ENSG00000175591.7,ENSG00000125347.9,CATG00000064800.1,CATG00000016950.1,ENSG00000197168.7,ENSG00000258376.1,ENSG00000142623.8,ENSG00000131355.10,ENSG00000136560.9,ENSG00000185838.9,ENSG00000177752.10,ENSG00000266258.1,ENSG00000176302.8,CATG00000062266.1,ENSG00000236838.2,CATG00000083361.1,CATG00000087941.1,ENSG00000134996.11,ENSG00000178295.10,ENSG00000065135.7,ENSG00000026297.11,ENSG00000166997.3,ENSG00000225493.1,ENSG00000119977.16,CATG00000013885.1,ENSG00000229014.3,CATG00000096867.1,CATG00000002886.1,CATG00000077563.1,CATG00000089212.1,ENSG00000197619.9,ENSG00000162594.10,ENSG00000197712.7,ENSG00000145022.4,ENSG00000100211.6,ENSG00000272980.1,CATG00000036157.1,ENSG00000147592.4,ENSG00000148834.8,ENSG00000232023.2,ENSG00000183617.4,ENSG00000134744.9,CATG00000035129.1,ENSG00000153820.8,CATG00000076241.1,ENSG00000160323.14,CATG00000087410.1,ENSG00000161405.12,ENSG00000143742.8,CATG00000106422.1,ENSG00000197083.7,ENSG00000156097.8,CATG00000100096.1,ENSG00000178913.5,ENSG00000168418.6,ENSG00000012223.8,CATG00000025460.1,CATG00000009186.1,CATG00000063721.1,ENSG00000151150.16,ENSG00000137185.7,CATG00000052300.1,CATG00000083581.1,ENSG00000151466.7,ENSG00000166949.11,ENSG00000109775.6,ENSG00000164181.9,ENSG00000225331.1,CATG00000075665.1,CATG00000086904.1,ENSG00000227848.1,ENSG00000111676.10,ENSG00000205084.6,CATG00000060467.1,CATG00000011720.1,ENSG00000136010.9,ENSG00000160213.5,ENSG00000135423.8,ENSG00000158411.6,ENSG00000115604.6,CATG00000055348.1,ENSG00000121552.3,ENSG00000204403.5,ENSG00000118181.6,CATG00000093279.1,ENSG00000083807.5,ENSG00000166822.8,ENSG00000272449.1,ENSG00000143324.9,CATG00000083320.1,ENSG00000260442.1,ENSG00000197062.7,ENSG00000110881.7,ENSG00000066739.7,ENSG00000134444.9,CATG00000006118.1,CATG00000083373.1,ENSG00000229323.1,ENSG00000156886.11,CATG00000040547.1,ENSG00000115594.7,CATG00000039745.1,CATG00000025648.1,ENSG00000224287.2,CATG00000059656.1,CATG00000040549.1,CATG00000089457.1,CATG00000027008.1,CATG00000047489.1,ENSG00000139323.9,CATG00000092624.1,ENSG00000263606.1,ENSG00000248751.2,ENSG00000110076.14,ENSG00000236457.1,ENSG00000181634.7,CATG00000056322.1,ENSG00000241778.1,ENSG00000227368.1,ENSG00000131051.16,CATG00000016431.1,CATG00000051309.1,CATG00000083710.1,ENSG00000225342.1,ENSG00000168268.6,ENSG00000139190.12,CATG00000029199.1,ENSG00000118961.10,ENSG00000164308.12,ENSG00000074319.8,ENSG00000212493.1,CATG00000031413.1,ENSG00000154642.6,ENSG00000044459.10,ENSG00000168116.9,ENSG00000139641.8,ENSG00000248049.2,CATG00000034241.1,CATG00000054680.1,ENSG00000157895.7,ENSG00000151470.8,ENSG00000035687.9,ENSG00000112210.7,ENSG00000170214.3,ENSG00000236779.1,CATG00000046490.1,ENSG00000259203.1,ENSG00000152661.7,ENSG00000112414.10,ENSG00000167595.10,CATG00000082418.1,ENSG00000230534.2,ENSG00000234752.1,ENSG00000232098.2,ENSG00000069493.10,CATG00000116089.1,CATG00000083145.1,CATG00000025274.1,ENSG00000215458.4,CATG00000033683.1,ENSG00000234289.4,ENSG00000117118.5,ENSG00000100401.15,CATG00000109272.1,CATG00000117326.1,ENSG00000244513.2,CATG00000092458.1,ENSG00000160214.8,CATG00000072709.1,ENSG00000204392.6,ENSG00000261717.1,ENSG00000100376.7,ENSG00000204130.8,ENSG00000013297.6,ENSG00000204536.9,CATG00000084899.1,CATG00000029208.1,ENSG00000141756.14,ENSG00000189050.10,ENSG00000215771.2,ENSG00000255737.2,ENSG00000197798.4,ENSG00000204469.8,ENSG00000099999.10,ENSG00000197536.6,CATG00000115340.1,ENSG00000241535.1,ENSG00000103489.7,CATG00000084696.1,ENSG00000205038.7,ENSG00000226696.1,ENSG00000267475.1,ENSG00000148290.5,ENSG00000168032.4,ENSG00000169684.9,ENSG00000111674.4,ENSG00000163378.9,ENSG00000229162.1,ENSG00000174989.8,ENSG00000204463.8,ENSG00000207547.1,ENSG00000114904.8,CATG00000078272.1,ENSG00000269473.1,ENSG00000260352.1,ENSG00000150455.9,ENSG00000136146.10,CATG00000087888.1,ENSG00000227070.1,ENSG00000157890.13,ENSG00000090920.9,ENSG00000163743.9,ENSG00000220875.1,ENSG00000170677.5,ENSG00000146192.10,ENSG00000187987.5,ENSG00000134463.10,ENSG00000233393.1,ENSG00000265460.2,ENSG00000138311.11,ENSG00000115602.12,CATG00000077117.1,ENSG00000163032.7,CATG00000068468.1,ENSG00000198604.6,ENSG00000189308.6,CATG00000031305.1,CATG00000059846.1,CATG00000086611.1,ENSG00000189171.9,CATG00000003482.1,ENSG00000060140.4,ENSG00000113845.5,CATG00000062263.1,CATG00000028654.1,ENSG00000141698.12,ENSG00000251836.1,ENSG00000025293.11,ENSG00000154188.5,CATG00000088075.1,ENSG00000259591.1,ENSG00000213066.7,CATG00000049909.1,ENSG00000124713.5,CATG00000094961.1,ENSG00000038532.10,ENSG00000256537.1,CATG00000006127.1,CATG00000071589.1,ENSG00000010327.6,CATG00000005458.1,ENSG00000187957.7,CATG00000033615.1,ENSG00000165434.6,ENSG00000164113.6,ENSG00000135446.12,CATG00000075659.1,CATG00000062783.1,ENSG00000183196.4,ENSG00000231607.4,ENSG00000165807.3,CATG00000033583.1,ENSG00000228084.1,CATG00000087870.1,ENSG00000065665.16,ENSG00000174652.13,ENSG00000166002.2,CATG00000051692.1,CATG00000020217.1,ENSG00000198625.8,ENSG00000178449.4,ENSG00000165972.8,ENSG00000128000.11,ENSG00000134954.10,CATG00000082068.1,CATG00000031412.1,CATG00000096081.1,ENSG00000233844.1,ENSG00000177106.10,ENSG00000126773.8,ENSG00000173809.11,CATG00000028655.1,CATG00000077557.1,CATG00000087920.1,ENSG00000106290.10,ENSG00000267302.1,ENSG00000255990.1,CATG00000027238.1,ENSG00000120903.6,ENSG00000255552.3,ENSG00000206530.4,CATG00000087873.1,CATG00000000226.1,CATG00000072349.1,ENSG00000101162.3,CATG00000084710.1,CATG00000000523.1,ENSG00000239985.2,ENSG00000204310.6,ENSG00000131748.11,ENSG00000126351.8,ENSG00000258674.5,ENSG00000184058.8,ENSG00000133065.6,ENSG00000231365.1,ENSG00000224557.3,ENSG00000204516.5,ENSG00000175785.8,ENSG00000196366.1,ENSG00000163600.8,ENSG00000139351.10,CATG00000118425.1,ENSG00000207032.1,CATG00000080864.1,ENSG00000178977.3,ENSG00000168769.8,CATG00000020586.1,ENSG00000151148.9,ENSG00000154548.8,ENSG00000134398.8,ENSG00000108946.10,CATG00000087927.1,ENSG00000177150.8,CATG00000032547.1,ENSG00000068976.9,CATG00000092473.1,ENSG00000104529.13,ENSG00000130939.14,ENSG00000201524.1,CATG00000047491.1,ENSG00000205716.4,ENSG00000111678.6,ENSG00000114902.9,CATG00000036426.1,ENSG00000112200.12,ENSG00000204348.5,ENSG00000197409.6,ENSG00000220412.1,ENSG00000228274.3,ENSG00000137880.4,ENSG00000120688.7,ENSG00000204420.4,ENSG00000160712.8,ENSG00000106305.5,ENSG00000058056.4,ENSG00000134013.11,ENSG00000137975.7,ENSG00000149499.7,ENSG00000134333.9,CATG00000092287.1,ENSG00000243696.4,ENSG00000160194.13,ENSG00000119673.10,ENSG00000160360.7,CATG00000056415.1,CATG00000060316.1,ENSG00000215912.7,ENSG00000186166.4,ENSG00000152926.10,ENSG00000116120.8,ENSG00000197208.5,ENSG00000196199.9,ENSG00000121897.9,CATG00000055568.1,ENSG00000269106.1,ENSG00000196396.5,CATG00000017071.1,ENSG00000103769.5,ENSG00000162614.14,ENSG00000248626.1,ENSG00000143149.8,ENSG00000185414.15,ENSG00000162928.8,CATG00000059950.1,ENSG00000268583.1,CATG00000037847.1,ENSG00000254237.1,ENSG00000246211.2,ENSG00000266824.1,ENSG00000204435.9,CATG00000044534.1,CATG00000076979.1,ENSG00000261723.1,ENSG00000239039.1,ENSG00000131473.12,CATG00000106961.1,CATG00000058647.1,CATG00000083880.1,CATG00000027120.1,ENSG00000104093.9,ENSG00000226403.1,ENSG00000166529.10,CATG00000039757.1,ENSG00000257582.1,ENSG00000254838.4,ENSG00000145777.10,CATG00000033678.1,ENSG00000269038.1,ENSG00000188385.7,ENSG00000138316.6,ENSG00000123179.9,CATG00000107293.1,CATG00000083335.1,ENSG00000179639.6,ENSG00000171574.13,ENSG00000188266.9,CATG00000046856.1,ENSG00000197632.4,ENSG00000223442.1,CATG00000041536.1,ENSG00000266638.1,ENSG00000270076.1,CATG00000009138.1,ENSG00000246366.2,ENSG00000131737.5,CATG00000041958.1,CATG00000091079.1,ENSG00000016864.12,CATG00000036575.1,ENSG00000104299.10,ENSG00000111669.10,ENSG00000138463.8,ENSG00000251138.2,ENSG00000240053.8,ENSG00000133895.10,ENSG00000178952.4,ENSG00000127124.9,ENSG00000200463.1,ENSG00000203875.6,ENSG00000258167.1,CATG00000007400.1,ENSG00000151773.8,ENSG00000271314.1,ENSG00000219392.1,ENSG00000159658.6,ENSG00000261749.2,ENSG00000135407.6,ENSG00000255121.2,ENSG00000168066.16,CATG00000017626.1,ENSG00000154743.13,CATG00000078278.1,ENSG00000198496.6,ENSG00000065457.6,ENSG00000151229.8,ENSG00000100767.11,CATG00000109375.1,CATG00000033614.1,CATG00000115482.1,ENSG00000225084.1,ENSG00000197147.8,ENSG00000230479.1,ENSG00000197079.4,ENSG00000132436.7,CATG00000028169.1,CATG00000064773.1,ENSG00000008838.13,CATG00000028998.1,ENSG00000100629.12,CATG00000075926.1,ENSG00000138185.12,CATG00000033720.1,ENSG00000054967.8,ENSG00000259202.1,ENSG00000125753.9,CATG00000028705.1,ENSG00000047365.7,CATG00000002515.1,ENSG00000166847.5,ENSG00000081923.6,ENSG00000163565.14,CATG00000052299.1,ENSG00000146109.3,ENSG00000162267.8,ENSG00000250240.1,ENSG00000207757.1,ENSG00000249471.3,CATG00000084873.1,ENSG00000112902.7,ENSG00000104524.9,ENSG00000186118.7,ENSG00000176046.7,ENSG00000138131.3,ENSG00000239789.1,ENSG00000160193.7,ENSG00000148297.11,CATG00000033584.1,ENSG00000228150.1,CATG00000054105.1,ENSG00000160223.12,ENSG00000269296.1,ENSG00000169418.9,ENSG00000119919.9,ENSG00000237476.1,ENSG00000204792.2,ENSG00000207217.1,ENSG00000175215.5,ENSG00000152894.10,ENSG00000188629.7,CATG00000058746.1,CATG00000101709.1,ENSG00000100890.11,ENSG00000138399.13,ENSG00000186326.3,ENSG00000124587.9,CATG00000067180.1,CATG00000118167.1,ENSG00000157227.8,ENSG00000112208.10,ENSG00000160179.14,CATG00000058760.1,CATG00000084841.1,CATG00000118424.1,ENSG00000105928.9,ENSG00000185920.11,ENSG00000127952.12,CATG00000084711.1,ENSG00000143164.11,ENSG00000101004.10,ENSG00000176124.7,CATG00000088039.1,CATG00000000705.1,CATG00000031285.1,ENSG00000100197.16,ENSG00000137033.7,CATG00000056258.1,ENSG00000164296.6,ENSG00000145868.12,ENSG00000187097.8,CATG00000054114.1,ENSG00000132300.14,CATG00000014857.1,ENSG00000198182.8,CATG00000044539.1,CATG00000081481.1,ENSG00000213676.6,CATG00000030623.1,ENSG00000125538.7,CATG00000054913.1,CATG00000001031.1,ENSG00000135655.9,ENSG00000169509.5,ENSG00000226089.2,CATG00000028719.1,ENSG00000115548.12,CATG00000010180.1,ENSG00000011465.12,ENSG00000133056.9,ENSG00000174527.5,CATG00000033589.1,ENSG00000111145.3,CATG00000033586.1,ENSG00000131148.4,ENSG00000107036.7,CATG00000101363.1,CATG00000085201.1,CATG00000022755.1,ENSG00000142606.11,ENSG00000198843.8,ENSG00000231887.2,CATG00000087892.1,ENSG00000033178.8,ENSG00000109790.12,ENSG00000186352.4,CATG00000049914.1,ENSG00000187796.9,ENSG00000197563.5,ENSG00000188603.12,ENSG00000231672.2,ENSG00000207789.1,ENSG00000100395.10,ENSG00000217646.1,ENSG00000164061.4,ENSG00000245614.2,ENSG00000235010.1,ENSG00000271155.1,ENSG00000226237.1,ENSG00000197723.3,ENSG00000188690.8,CATG00000088087.1,ENSG00000221947.3,ENSG00000185130.4,ENSG00000163938.12,ENSG00000184988.4,ENSG00000189144.9,ENSG00000107518.12,ENSG00000100196.6,ENSG00000106049.4,ENSG00000196502.7,ENSG00000163382.7,CATG00000087909.1,ENSG00000202103.1,ENSG00000269657.1,CATG00000010182.1,ENSG00000267319.1,ENSG00000269069.1,ENSG00000113448.12,ENSG00000138640.10,CATG00000087900.1,ENSG00000165684.3,ENSG00000204789.3,CATG00000060742.1,CATG00000051222.1,ENSG00000204666.3,CATG00000066046.1,ENSG00000130684.9,CATG00000062787.1,ENSG00000241404.2,ENSG00000119711.8,ENSG00000103423.9,ENSG00000183856.6,ENSG00000183648.5,ENSG00000126461.10,ENSG00000265799.1,ENSG00000188321.9,ENSG00000049167.9,CATG00000021552.1,ENSG00000114354.8,ENSG00000136098.12,ENSG00000100239.11,ENSG00000261025.1,ENSG00000263171.1,CATG00000033590.1,ENSG00000272333.1,ENSG00000235908.1,ENSG00000162923.10,ENSG00000145901.10,ENSG00000101489.14,CATG00000084842.1,CATG00000115226.1,CATG00000116151.1,ENSG00000123411.10,CATG00000064160.1,ENSG00000215158.5,CATG00000006517.1,ENSG00000244300.2,ENSG00000237276.4,ENSG00000261766.1,CATG00000010268.1,ENSG00000099942.8,CATG00000039298.1,ENSG00000105486.9,ENSG00000129933.16,ENSG00000115665.4,ENSG00000151640.8,CATG00000007372.1,CATG00000025651.1,ENSG00000197914.2,ENSG00000239474.2,ENSG00000267120.3,CATG00000058649.1,CATG00000056822.1,ENSG00000118965.10,ENSG00000072818.7,ENSG00000156076.5,ENSG00000163568.9,ENSG00000173626.5,ENSG00000170035.11,ENSG00000231993.1,ENSG00000081248.6,CATG00000083553.1,ENSG00000057657.10,ENSG00000227123.1,CATG00000116959.1,ENSG00000184470.15,ENSG00000021826.10,ENSG00000174106.2,CATG00000021966.1,ENSG00000030419.12,ENSG00000188906.9,CATG00000056929.1,ENSG00000108953.12,ENSG00000237857.2,ENSG00000151552.7,CATG00000096585.1,CATG00000079996.1,ENSG00000169087.6,ENSG00000174945.9,ENSG00000161265.10,ENSG00000261839.1,ENSG00000095015.5,ENSG00000130348.7,ENSG00000064419.9,ENSG00000120329.4,ENSG00000242553.1,ENSG00000135114.8,CATG00000033387.1,ENSG00000259899.1,CATG00000057045.1,CATG00000046358.1,ENSG00000230064.1,CATG00000060946.1,ENSG00000244005.8,CATG00000117590.1,ENSG00000271853.1,ENSG00000149089.8,CATG00000084695.1,ENSG00000250067.7,ENSG00000143753.8,ENSG00000146085.7,ENSG00000230364.1,ENSG00000173976.11,CATG00000076977.1,ENSG00000224238.2,ENSG00000184650.5,CATG00000086280.1,ENSG00000162927.9,ENSG00000256006.1,ENSG00000116641.11,ENSG00000174125.3,CATG00000063812.1,CATG00000060000.1,ENSG00000273080.1,CATG00000066310.1,ENSG00000259332.2,CATG00000020718.1,ENSG00000227712.1,ENSG00000182578.9,ENSG00000109163.6,ENSG00000125731.8,ENSG00000161016.11,ENSG00000123384.9,ENSG00000122729.14,ENSG00000197608.7,ENSG00000249650.1,CATG00000003454.1,ENSG00000163320.6,ENSG00000229598.1,ENSG00000088888.13,ENSG00000188649.7,ENSG00000161395.8,ENSG00000100593.13,ENSG00000179476.3,ENSG00000229097.1,ENSG00000121895.7,ENSG00000137266.10,ENSG00000132185.12,ENSG00000113318.9,CATG00000088022.1,ENSG00000151726.9,CATG00000043410.1,CATG00000094550.1,ENSG00000263020.1,CATG00000031505.1,ENSG00000167207.7,ENSG00000258896.1,ENSG00000236773.1,CATG00000062782.1,CATG00000040688.1,ENSG00000224680.4,ENSG00000110435.7,ENSG00000144827.4,CATG00000079593.1,ENSG00000148655.10,ENSG00000106077.14,ENSG00000128739.16,ENSG00000186862.13,ENSG00000188987.2,ENSG00000255062.1,ENSG00000146701.7,ENSG00000115718.13,ENSG00000116698.16,ENSG00000209482.1,ENSG00000230836.1,ENSG00000119599.12,ENSG00000151465.9,ENSG00000167588.8,ENSG00000115616.2,ENSG00000196381.6,ENSG00000148835.9,ENSG00000090104.7,ENSG00000176236.4,ENSG00000228784.3,ENSG00000204385.6,ENSG00000266372.1,ENSG00000135966.8,CATG00000090121.1,CATG00000022775.1,ENSG00000089775.7,CATG00000092465.1,ENSG00000007171.12,CATG00000111995.1,ENSG00000137700.12,ENSG00000225969.1,ENSG00000237493.3,ENSG00000264187.1,ENSG00000227598.1,ENSG00000054983.12,ENSG00000267279.1,ENSG00000188825.9,ENSG00000132313.10,ENSG00000178568.9,ENSG00000168743.8,CATG00000069660.1,ENSG00000237410.1,ENSG00000157168.14,ENSG00000108443.9,CATG00000029903.1,CATG00000079597.1,ENSG00000229207.1,ENSG00000169194.5,CATG00000009339.1,ENSG00000240667.1,ENSG00000167491.13,ENSG00000229021.2,ENSG00000227145.1,ENSG00000213859.3,ENSG00000177042.10,ENSG00000118513.14,CATG00000056066.1,CATG00000043953.1,ENSG00000259343.1,ENSG00000134775.11,ENSG00000164976.8,ENSG00000128585.13,ENSG00000261183.1,ENSG00000176723.5,ENSG00000270083.1,ENSG00000205129.4,CATG00000040980.1,ENSG00000269091.1,ENSG00000213658.6,ENSG00000222686.1,ENSG00000253537.1,CATG00000025410.1,ENSG00000103415.7,ENSG00000065361.10,ENSG00000110237.3,CATG00000012270.1,ENSG00000153814.7,ENSG00000140057.4,ENSG00000093010.7,ENSG00000031691.6,CATG00000111836.1,ENSG00000166800.5,CATG00000083384.1,ENSG00000186860.3,CATG00000102988.1,ENSG00000197951.4,CATG00000038859.1,ENSG00000226005.3,ENSG00000067560.6,CATG00000031446.1,ENSG00000179630.6,ENSG00000185811.12,ENSG00000241549.4,ENSG00000258633.1,ENSG00000183833.12,ENSG00000108830.7,ENSG00000197728.5,CATG00000063770.1,ENSG00000236682.1,CATG00000064030.1,CATG00000011128.1,CATG00000093292.1,ENSG00000109458.4,ENSG00000162746.10,ENSG00000243305.1,ENSG00000139343.6,CATG00000049690.1,ENSG00000146729.5,ENSG00000148248.9,ENSG00000186517.9,ENSG00000065621.10,ENSG00000240970.1,ENSG00000112486.10,ENSG00000119707.9,ENSG00000110975.4,ENSG00000271440.1,ENSG00000133106.10,CATG00000108269.1,ENSG00000137338.4,CATG00000066043.1,CATG00000036572.1,CATG00000039204.1,ENSG00000197381.11,ENSG00000252391.1,ENSG00000198558.2,ENSG00000160961.7,ENSG00000204650.9,ENSG00000196954.8,ENSG00000146281.5,CATG00000015107.1,ENSG00000188186.6,ENSG00000267039.1,ENSG00000223534.1,CATG00000012087.1,ENSG00000083812.7,ENSG00000142556.14,ENSG00000131944.5,CATG00000018528.1,ENSG00000123297.12,CATG00000035171.1,ENSG00000204366.3,ENSG00000100596.2,ENSG00000197746.9,ENSG00000204580.7,ENSG00000205683.7,ENSG00000168259.10,ENSG00000204344.10,CATG00000030630.1,CATG00000033598.1,CATG00000067177.1,ENSG00000172590.14,CATG00000012959.1,ENSG00000162639.11,ENSG00000145908.8,ENSG00000240476.1,ENSG00000204267.9,ENSG00000142632.12,ENSG00000198216.6,CATG00000080858.1,ENSG00000083093.5,ENSG00000134779.10,CATG00000033595.1,ENSG00000143621.12,ENSG00000198315.6,ENSG00000239332.1,ENSG00000116874.7,ENSG00000134962.6,CATG00000051522.1,ENSG00000256195.2,CATG00000054532.1,CATG00000032272.1,ENSG00000124496.8,ENSG00000136237.14,ENSG00000100490.5,CATG00000054545.1,ENSG00000260796.1,ENSG00000221887.4,ENSG00000138785.10,ENSG00000061656.5,ENSG00000204301.5,CATG00000030638.1,CATG00000039758.1,ENSG00000187658.6,CATG00000015927.1,CATG00000106963.1,ENSG00000233818.1,CATG00000073317.1,ENSG00000135541.16,ENSG00000221923.4,CATG00000048334.1,ENSG00000160161.5,ENSG00000135749.14,CATG00000031286.1,ENSG00000256712.1,ENSG00000108950.7,ENSG00000111252.6,CATG00000030080.1,CATG00000031402.1,ENSG00000185261.9,ENSG00000236533.1,CATG00000017625.1,ENSG00000123178.10,ENSG00000258343.1,ENSG00000233593.2,CATG00000087896.1,CATG00000018993.1,CATG00000029194.1,ENSG00000165689.12,ENSG00000124613.4,ENSG00000167720.8,ENSG00000255020.1,ENSG00000257365.3,ENSG00000205669.2,ENSG00000178999.8,ENSG00000204655.7,ENSG00000164270.13,ENSG00000253208.1,CATG00000052951.1,ENSG00000198515.9,ENSG00000253111.1,ENSG00000184357.3,ENSG00000219891.2,ENSG00000102996.4,CATG00000109559.1,ENSG00000105717.9,CATG00000118169.1,ENSG00000188613.5,ENSG00000182108.5,CATG00000074029.1,ENSG00000157999.5,ENSG00000086062.8,CATG00000075661.1,ENSG00000085831.11,ENSG00000246548.3,CATG00000054538.1,ENSG00000164182.6,ENSG00000229729.3,ENSG00000224322.1,ENSG00000266527.1,CATG00000061261.1,ENSG00000139428.7,ENSG00000224049.1,CATG00000082922.1,ENSG00000123485.7,ENSG00000171150.7,ENSG00000257921.1,CATG00000095888.1,CATG00000014806.1,ENSG00000110756.13,ENSG00000270195.1,ENSG00000267267.1,ENSG00000197891.7,ENSG00000236040.1,ENSG00000176142.8,ENSG00000247121.2,ENSG00000226803.3,ENSG00000171532.4,ENSG00000111863.8,ENSG00000100399.11,ENSG00000255364.1,ENSG00000260086.1,CATG00000033585.1,ENSG00000140678.12,ENSG00000144747.10,ENSG00000109762.11,ENSG00000226493.1,CATG00000064133.1,ENSG00000183891.5,ENSG00000259024.2,ENSG00000213949.4,CATG00000066003.1,ENSG00000135702.10,ENSG00000172057.5,ENSG00000004776.7,ENSG00000241962.5,ENSG00000219682.3,ENSG00000179029.10,ENSG00000196141.8,ENSG00000256087.2,ENSG00000141252.15,CATG00000083557.1,ENSG00000165752.12,CATG00000096744.1,ENSG00000176476.4,ENSG00000123374.6,CATG00000116967.1,ENSG00000269636.1,ENSG00000163563.7,ENSG00000110848.4,ENSG00000066117.10,ENSG00000135452.5,ENSG00000151360.5,ENSG00000259912.1,ENSG00000181524.6,CATG00000116323.1,ENSG00000258487.1,ENSG00000133704.5,ENSG00000051180.12,ENSG00000144481.12,ENSG00000071242.7,CATG00000047090.1,ENSG00000167005.9,ENSG00000107581.8,CATG00000019027.1,CATG00000026619.1,ENSG00000239622.1,ENSG00000133302.8,ENSG00000166526.12,ENSG00000166913.8,ENSG00000270149.1,CATG00000083147.1,ENSG00000136371.5,ENSG00000143553.6,ENSG00000238121.1,ENSG00000258704.1,ENSG00000231031.2,ENSG00000171631.10,ENSG00000266382.1,CATG00000040550.1,ENSG00000160285.10,ENSG00000164929.12,ENSG00000254302.1,ENSG00000029534.15,ENSG00000166833.15,ENSG00000267654.1,ENSG00000099956.13,ENSG00000134369.11,ENSG00000272168.1,CATG00000088255.1,ENSG00000010292.8,ENSG00000121741.12,ENSG00000179841.8,ENSG00000267439.1,ENSG00000226913.1,ENSG00000197782.10,ENSG00000147642.12,ENSG00000161594.6,CATG00000003130.1,CATG00000018232.1,ENSG00000160678.7,CATG00000088072.1,ENSG00000198042.6,ENSG00000088340.11,ENSG00000150477.10,ENSG00000113296.10,ENSG00000269873.1,CATG00000060189.1,CATG00000062786.1,CATG00000078082.1,ENSG00000157657.10,ENSG00000254772.5,ENSG00000176473.9,CATG00000089987.1,ENSG00000171316.7,ENSG00000107201.5,ENSG00000215979.1,CATG00000057393.1,ENSG00000134376.10,ENSG00000169682.13,ENSG00000251175.1,CATG00000032546.1,CATG00000050525.1,ENSG00000196428.8,ENSG00000256751.1,ENSG00000136111.8,CATG00000012538.1,CATG00000020216.1,CATG00000090511.1,ENSG00000138646.4,CATG00000069365.1,ENSG00000196655.5,ENSG00000131849.10,ENSG00000154310.12,ENSG00000237425.1,ENSG00000242550.1,ENSG00000232859.5,ENSG00000056558.6,ENSG00000101003.8,ENSG00000250685.3,CATG00000077554.1,ENSG00000205592.9,ENSG00000100201.14,CATG00000064591.1,ENSG00000198718.8,ENSG00000175354.14,CATG00000083365.1,ENSG00000139899.6,CATG00000011917.1,ENSG00000257228.1,CATG00000001093.1,ENSG00000173531.11,CATG00000103725.1,ENSG00000102781.9,ENSG00000161551.8,ENSG00000165171.6,ENSG00000182934.7,CATG00000031418.1,ENSG00000205659.6,ENSG00000175471.15,ENSG00000080644.11,ENSG00000213780.6,ENSG00000226982.4,ENSG00000160439.11,ENSG00000141385.5,ENSG00000213719.4,ENSG00000156374.10,ENSG00000172548.10,ENSG00000170540.10,ENSG00000176933.4,ENSG00000171488.10,ENSG00000149489.4,ENSG00000182896.8,ENSG00000236736.1,ENSG00000108094.10,ENSG00000196296.9,ENSG00000244040.1,ENSG00000271793.1,ENSG00000185527.7,ENSG00000129566.8,ENSG00000057019.11,ENSG00000131507.9,ENSG00000165688.7,ENSG00000214313.4,ENSG00000010244.12,CATG00000088077.1,CATG00000000522.1,ENSG00000108423.10,ENSG00000225282.1,ENSG00000167037.14,CATG00000060738.1,ENSG00000145242.9,ENSG00000182611.3,ENSG00000238160.1,CATG00000004966.1,ENSG00000198374.3,ENSG00000065427.10,ENSG00000111670.10,CATG00000034341.1,ENSG00000101104.8,ENSG00000143869.5,ENSG00000170448.7,ENSG00000204351.7,ENSG00000137225.8,ENSG00000162444.11,ENSG00000236366.1,ENSG00000225280.2,ENSG00000261644.1,CATG00000052954.1,ENSG00000136052.5,ENSG00000213996.8,CATG00000049409.1,ENSG00000186470.9,ENSG00000197272.2,ENSG00000099974.7,CATG00000056221.1,ENSG00000004779.5,ENSG00000132305.16,ENSG00000117971.7,ENSG00000253390.1,ENSG00000213560.4,ENSG00000146038.7,CATG00000016433.1,ENSG00000196091.8,ENSG00000198729.4,ENSG00000176014.8,CATG00000064354.1,CATG00000065003.1,CATG00000040971.1,CATG00000046936.1,CATG00000016502.1,ENSG00000132740.4,ENSG00000091986.11,ENSG00000160310.12,ENSG00000183580.8,ENSG00000164011.13,ENSG00000272897.1,CATG00000021878.1,ENSG00000076067.7,ENSG00000205002.3,ENSG00000151806.9,ENSG00000182831.7,ENSG00000267318.1,ENSG00000221767.1,ENSG00000164972.8,ENSG00000139192.7,ENSG00000105663.10,CATG00000038465.1,CATG00000056958.1,ENSG00000176153.10,ENSG00000120742.6,ENSG00000168273.3,ENSG00000254777.1,ENSG00000079332.10,ENSG00000110906.8,CATG00000087923.1,ENSG00000112182.10,ENSG00000232079.2,ENSG00000224269.1,ENSG00000156869.8,ENSG00000137411.12,ENSG00000167914.6,ENSG00000257449.1,ENSG00000137076.14,ENSG00000206567.5,ENSG00000013561.13,CATG00000014202.1,ENSG00000178950.12,ENSG00000175029.12,ENSG00000144746.6,ENSG00000185186.4,CATG00000104366.1,ENSG00000228962.1,ENSG00000256464.1,ENSG00000107815.3,ENSG00000135074.11,ENSG00000175643.7,ENSG00000101040.15,ENSG00000139531.8,ENSG00000164253.8,ENSG00000106261.12,CATG00000087905.1,ENSG00000099995.14,ENSG00000100226.11,ENSG00000237463.1,CATG00000019706.1,ENSG00000167554.10,ENSG00000263620.1,ENSG00000233006.2,ENSG00000165325.9,CATG00000060081.1,ENSG00000156521.9,CATG00000062264.1,CATG00000117568.1,ENSG00000068654.11,ENSG00000244556.1,ENSG00000100883.7,ENSG00000100207.14,ENSG00000132031.8,ENSG00000184730.6,ENSG00000197747.4,ENSG00000148219.12,ENSG00000226925.1,ENSG00000267104.1,ENSG00000146733.9,ENSG00000048707.9,ENSG00000233028.1,ENSG00000108669.12,CATG00000043230.1,CATG00000090869.1,ENSG00000128567.12,CATG00000067584.1,ENSG00000177359.13,ENSG00000241720.2,ENSG00000231162.3,ENSG00000229105.1,ENSG00000185955.4,CATG00000019176.1,CATG00000002612.1,ENSG00000137824.11,ENSG00000185453.8,ENSG00000144824.15,CATG00000088206.1,ENSG00000168096.10,ENSG00000217539.2,CATG00000107582.1,ENSG00000102753.5,ENSG00000144559.6,ENSG00000175894.10,ENSG00000105983.15,ENSG00000215845.6,ENSG00000231389.3,ENSG00000213462.4,ENSG00000064886.9,ENSG00000228237.1,ENSG00000132182.7,ENSG00000220205.4,ENSG00000214309.3,ENSG00000182271.8,ENSG00000197375.8,ENSG00000020633.14,ENSG00000103811.11,ENSG00000109471.4,ENSG00000173402.7,ENSG00000177455.7,ENSG00000206199.5,ENSG00000013275.3,ENSG00000225731.1,ENSG00000070759.12,ENSG00000221838.5,ENSG00000148843.9,CATG00000060309.1,ENSG00000152049.5,ENSG00000196090.8,CATG00000041356.1,ENSG00000164548.6,ENSG00000254870.1,ENSG00000229915.1,ENSG00000196378.7,CATG00000043591.1,CATG00000028168.1,ENSG00000167614.9,CATG00000087866.1,CATG00000044214.1,ENSG00000255508.3,CAT</t>
  </si>
  <si>
    <t>11022011,22538805,22607992,23541324,21150878,20920776,24241537,24315451,22628534,24792382,22286170,23028483,23284291,22560479,19714205,23829686,23040885,23706709,24486069,18401594,pha003127,21696813,22188591,pha003128,24406073,19187332,20010835,20860503,24993907,20010834,21907864,24824216,23999434,19910028,18403759,23967269,20698975,22561531,21814517,21183627,22792082,21396408,19426955,pha003094,22694930,pha003088,21804548,23517042,20032318,21072201,21946350,20159242,21804549,17903307,23180272,22424883,22788528,23932459,17611496,24280104,19300500,24388013,23508266,23181788,23984888,22502797,21790008,19198610</t>
  </si>
  <si>
    <t>Aspirin exacerbated respiratory disease in asthmatics,Asthma (corticosteroid response),Asthma (childhood, severe),Asthma (childhood onset),Body mass index (asthmatics),Vaccine-related adverse events,YKL-40 levels,Eosinophil counts,Asthma (bronchodilator response),Pulmonary function (interaction),Asthma (exacerbation),IgE levels in asthmatics (D.p. specific),Response to inhaled corticosteroid treatment in asthma (percentage change of FEV1),Gains in maximal O2 uptake response,Asthma,Bronchodilator response in asthma (inhaled corticosteroid treatment interaction),C-reactive protein and white blood cell count,Asthma and hay fever,Asthma or chronic obstructive pulmonary disease,Fractional exhaled nitric oxide (childhood),Pulmonary function,Normoxic and mild-hypoxic adaptation in populations residing at low and moderate altitudes,Pulmonary function decline,Asthma (aspirin-intolerant),Airway hyperresponsiveness,Asthma (toluene diisocyanate-induced),IgE levels in asthmatics (D.f. specific),Serum protein levels (sST2),Asthma (sex interaction),IgE levels in asthmatics,Pulmonary function in asthmatics,Lymphocyte counts</t>
  </si>
  <si>
    <t>DOID:2843</t>
  </si>
  <si>
    <t>long QT syndrome</t>
  </si>
  <si>
    <t>An autosomal genetic disease that is characterized by delayed repolarization of the heart following a heartbeat increases the risk of episodes of torsade de pointes (TDP, a form of irregular heartbeat that originates from the ventricles).</t>
  </si>
  <si>
    <t>rs2249126,rs813150,rs174576,rs8023255,rs11805562,rs12991033,rs3815459,rs6941759,rs10457342,rs37053,rs12592161,rs10009738,rs4717934,rs2883417,rs2174608,rs1904430,rs2037250,rs28307,rs10278598,rs12124144,rs28490337,rs2832356,rs11070809,rs12741540,rs4799832,rs10800406,rs8016142,rs4656671,rs2211887,rs7176496,rs1123395,rs6692649,rs12117884,rs8015466,rs2070397,rs174592,rs12124049,rs1003918,rs17733716,rs11758375,rs7199856,rs10919104,rs8095592,rs2663540,rs3848129,rs13003735,rs12888970,rs11621695,rs2798321,rs6936178,rs4609756,rs1358712,rs12886658,rs72952771,rs154431,rs174541,rs674063,rs66833516,rs9982216,rs11070795,rs12119479,rs10457337,rs2003359,rs174580,rs56657193,rs3784304,rs13020198,rs1138486,rs74805196,rs4656657,rs4698432,rs28397238,rs1895689,rs2832349,rs6569020,rs3766052,rs2241570,rs581790,rs174599,rs722145,rs114275778,rs12661338,rs12081030,rs4717156,rs114547451,rs3796387,rs1133814,rs7235604,rs60011235,rs34925922,rs1052536,rs3109899,rs10800408,rs4656669,rs56170748,rs34847919,rs2193565,rs72706963,rs12116683,rs8125593,rs3737474,rs4255714,rs2356183,rs37034,rs7645178,rs11626367,rs7751467,rs28470808,rs10489189,rs12598088,rs3909800,rs41315485,rs10499017,rs62017203,rs62017189,rs7546347,rs3769860,rs4589164,rs115572979,rs12442721,rs1786210,rs2302194,rs709209,rs12442787,rs2143290,rs17577184,rs2832351,rs12057856,rs10919076,rs4799834,rs1321817,rs12724812,rs2090727,rs491907,rs17026152,rs17093124,rs59732929,rs17452152,rs2291305,rs9320665,rs3753293,rs10800443,rs72740493,rs4781128,rs3098202,rs17349677,rs9887903,rs17079123,rs75381031,rs3777970,rs1789537,rs37061,rs2306636,rs12739337,rs35131588,rs1376505,rs3109895,rs1773176,rs10919156,rs3766082,rs12072226,rs12593556,rs28646219,rs41312391,rs1204760,rs915556,rs9978297,rs12048188,rs12564596,rs12437803,rs12733626,rs55697000,rs2248536,rs11088121,rs9812588,rs7226363,rs11070802,rs909928,rs762193,rs10400826,rs2213857,rs789846,rs56036336,rs12410387,rs17739348,rs116528957,rs12445577,rs283059,rs1786239,rs755595,rs12061405,rs11855605,rs78277513,rs80133134,rs37039,rs11070800,rs41315501,rs12092528,rs12124168,rs3131582,rs80052894,rs12745732,rs1786244,rs1705999,rs12354315,rs35760656,rs17739282,rs114223730,rs12736517,rs7534004,rs1419322,rs11630054,rs2135452,rs4799407,rs37055,rs3200575,rs9374658,rs1805120,rs12214483,rs9304153,rs644890,rs174533,rs12067139,rs34431655,rs3105598,rs4141879,rs102275,rs12910371,rs6427187,rs7527703,rs7165721,rs17702205,rs12470905,rs59671368,rs36004063,rs12744655,rs10489417,rs2298716,rs114632123,rs3131593,rs4073796,rs174554,rs3101852,rs230893,rs2213856,rs2619692,rs1535,rs8042172,rs12125057,rs174594,rs4656180,rs3766100,rs2420009,rs75505858,rs709208,rs28479997,rs116201445,rs11636964,rs12035622,rs1549607,rs2291309,rs10800420,rs10465576,rs3109897,rs10489190,rs174570,rs7176498,rs2193563,rs79568165,rs9320663,rs17345170,rs179521,rs12092952,rs10919153,rs3798420,rs12406341,rs11070834,rs12084793,rs35458577,rs8016846,rs3766054,rs28540805,rs872712,rs17079281,rs4717939,rs60778210,rs9541391,rs72965660,rs62239356,rs1646010,rs509360,rs11632543,rs2211779,rs174562,rs10081959,rs6499961,rs8023582,rs230033,rs9636825,rs230030,rs2001155,rs17645499,rs37051,rs2414059,rs6038724,rs78099598,rs16866497,rs3826600,rs9843500,rs6781009,rs9887916,rs581753,rs28850334,rs12120960,rs174577,rs2414073,rs3809594,rs12083249,rs10890919,rs6575533,rs3825798,rs3912614,rs915576,rs13017846,rs6669901,rs2243463,rs7615974,rs1473804,rs2619689,rs9832424,rs35946935,rs75487543,rs2253324,rs3131595,rs35407905,rs2269001,rs10853174,rs56080544,rs3105590,rs740952,rs10939643,rs12758208,rs72647839,rs3109888,rs13010657,rs2300159,rs763254,rs9783117,rs9887857,rs3820053,rs2291311,rs12145939,rs7145893,rs9541373,rs174536,rs473357,rs7373779,rs2832342,rs9932944,rs9978893,rs28380131,rs13026826,rs17427116,rs4817290,rs2273601,rs3109892,rs12691502,rs12755385,rs3131580,rs17026155,rs12059944,rs1885421,rs8030066,rs17135348,rs4698164,rs1829287,rs10144405,rs3896609,rs12442145,rs11633404,rs12074492,rs1789536,rs12129132,rs6499960,rs3766055,rs8056620,rs28718130,rs12140967,rs1088450,rs2001156,rs1534984,rs11855889,rs13002045,rs4775899,rs35111245,rs7278064,rs12197337,rs246258,rs1885419,rs283090,rs1124843,rs12740040,rs72622279,rs36011854,rs2356491,rs35599105,rs1320966,rs12096347,rs762192,rs40187,rs174544,rs35588240,rs11968176,rs3101859,rs4656652,rs4952632,rs34802220,rs67014132,rs7552484,rs10514767,rs10919105,rs12053903,rs12401966,rs1072384,rs4656677,rs12402774,rs12095171,rs3796079,rs7758614,rs58054756,rs13020186,rs7429945,rs7772214,rs78967023,rs17518147,rs35159355,rs174600,rs12022768,rs11129795,rs13961,rs12145897,rs3737683,rs6799868,rs77903023,rs35037551,rs12120007,rs12438305,rs7177664,rs71635617,rs2630,rs11540994,rs114410869,rs11634746,rs3131576,rs12482218,rs12708424,rs1675938,rs460172,rs11700533,rs1568399,rs2357118,rs4698521,rs1947150,rs10141703,rs74907362,rs2012763,rs932394,rs12175163,rs10865879,rs12028208,rs577583,rs6793245,rs9691852,rs60129000,rs61808870,rs41258144,rs77424676,rs958581,rs12117559,rs616256,rs58391860,rs66672811,rs62102257,rs7189568,rs7414819,rs17345156,rs1320976,rs12082618,rs8041463,rs115737712,rs4656179,rs9924724,rs1789533,rs2899462,rs4656653,rs2414060,rs73123050,rs237449,rs7170310,rs476733,rs12591735,rs7585334,rs9824011,rs2154494,rs12143131,rs2663536,rs174584,rs4775900,rs16866532,rs3109881,rs7220181,rs73123081,rs7175532,rs35447001,rs10429893,rs1549605,rs35029749,rs2832355,rs78210093,rs3109878,rs9288751,rs12117362,rs12074013,rs6919000,rs11070822,rs72938314,rs9541529,rs2614787,rs1789540,rs12324599,rs2619690,rs9375338,rs2832345,rs4775893,rs868606,rs12066426,rs6942067,rs8054895,rs4784960,rs37040,rs6940985,rs7161644,rs1204759,rs2832374,rs12882828,rs2098477,rs12476289,rs79011457,rs72740459,rs3101858,rs13127241,rs12735503,rs6054773,rs2074518,rs75023730,rs6771881,rs12072953,rs1883084,rs79478286,rs237448,rs4775897,rs12066676,rs4725386,rs17703435,rs2292174,rs10919157,rs13010889,rs12916845,rs2098478,rs174545,rs12199463,rs2257077,rs3131601,rs9985119,rs12751593,rs10919128,rs4799843,rs3101853,rs3131597,rs745922,rs72706975,rs11637228,rs17026106,rs17878749,rs72947415,rs522356,rs12889944,rs4656667,rs8018690,rs10482996,rs4945623,rs12102473,rs12660455,rs2300158,rs11720166,rs35573737,rs10457338,rs36093383,rs581172,rs12128350,rs7522565,rs9932278,rs3766101,rs6762565,rs45505695,rs10919110,rs8035534,rs79595351,rs72647889,rs174547,rs10919074,rs4656181,rs17026131,rs767139,rs3105592,rs34297067,rs11965985,rs10919070,rs7184114,rs4656656,rs27097,rs1318765,rs4656680,rs12143790,rs9387963,rs10134974,rs74480823,rs75734790,rs1419324,rs2579333,rs17026128,rs111320474,rs5022760,rs762190,rs2602072,rs56050783,rs17879755,rs2663557,rs77841333,rs3848130,rs28637301,rs493728,rs66677602,rs174538,rs2832375,rs60486111,rs10130434,rs8035851,rs2292175,rs2832348,rs10237437,rs9975608,rs4656177,rs3777971,rs17739306,rs35871557,rs37041,rs6054768,rs7521269,rs13191610,rs950843,rs62101367,rs283043,rs12084964,rs74967728,rs73123084,rs7519279,rs28831840,rs2137708,rs7580640,rs10753785,rs12126266,rs2614793,rs37062,rs10800430,rs12082748,rs174549,rs17702175,rs17646025,rs67485965,rs59164036,rs3131584,rs1200085,rs16984336,rs3105595,rs40188,rs56165560,rs11663697,rs1871460,rs3734381,rs3135967,rs72643559,rs10919079,rs12902649,rs6920163,rs8042320,rs67832971,rs4799833,rs1135397,rs7170036,rs12736110,rs2663531,rs797989,rs2291304,rs74199055,rs11752626,rs55872442,rs58137325,rs56120016,rs2420015,rs35014850,rs9986918,rs2627037,rs2291107,rs10919124,rs12744341,rs55863869,rs3807376,rs283060,rs567109,rs1789539,rs3898595,rs10919082,rs8086395,rs6941337,rs1955,rs75748886,rs4583547,rs37054,rs3109877,rs7281815,rs174578,rs12440387,rs8023644,rs7140195,rs57324163,rs12595526,rs1892092,rs1892694,rs283058,rs12086983,rs12741323,rs789852,rs10800407,rs4073797,rs1517746,rs3766057,rs2154495,rs2241569,rs72637225,rs12490047,rs55839873,rs78025447,rs1419323,rs1320967,rs11641991,rs17026148,rs114531422,rs12437770,rs12198461,rs8133773,rs12997023,rs2742347,rs11873821,rs12121346,rs1773175,rs57776592,rs72704035,rs11809180,rs3754953,rs17349271,rs12118611,rs12730053,rs7538259,rs1789513,rs7170303,rs75142230,rs34029790,rs16967317,rs67215606,rs12070626,rs8047769,rs174598,rs12724802,rs3766045,rs3766053,rs9930898,rs57565368,rs230966,rs8182079,rs2070396,rs6927800,rs174537,rs12626352,rs61969852,rs9320995,rs2798322,rs17825652,rs17645935,rs283089,rs56118429,rs10143786,rs174553,rs72952795,rs117201501,rs174560,rs1424071,rs12121891,rs10133326,rs35344745,rs3109898,rs7671482,rs12082810,rs6894385,rs35107735,rs35042871,rs246196,rs2072412,rs1789538,rs1883085,rs7276532,rs1014965,rs846111,rs2414072,rs7174839,rs2291308,rs12464703,rs6780338,rs11070798,rs11855838,rs3848128,rs116334309,rs2100142,rs9956938,rs17646917,rs57902684,rs11153763,rs3105597,rs3777972,rs12565852,rs2054708,rs9636824,rs2832373,rs3217869,rs62017197,rs12089118,rs4717937,rs12751062,rs11636930,rs4799831,rs4799835,rs3131592,rs173475,rs12446307,rs11802239,rs12079745,rs12079856,rs2269000,rs174561,rs17672040,rs6499962,rs8182062,rs76436171,rs3109894,rs4698433,rs789850,rs34740832,rs12025397,rs9832895,rs11088122,rs114293697,rs35337287,rs1200164,rs10800432,rs78266198,rs6516910,rs2420010,rs17345531,rs28580327,rs57027211,rs3796080,rs56030306,rs11070801,rs7423101,rs3765227,rs1786242,rs12912106,rs13017279,rs2003360,rs1773177,rs2157597,rs9926577,rs17645649,rs3131573,rs12083075,rs2897253,rs7452622,rs6437391,rs62433102,rs4698431,rs11710498,rs9489155,rs2243,rs74952830,rs2080512,rs12724494,rs980007,rs2531950,rs2794668,rs72706084,rs1320965,rs2887398,rs2627041,rs6054771,rs3778869,rs97384,rs3101860,rs79518434,rs2832353,rs35133990,rs1147137,rs55923021,rs34860830,rs72740456,rs78648088,rs12062884,rs2832350,rs11635045,rs11153748,rs1288987,rs16967338,rs2627040,rs62433108,rs41315507,rs28529410,rs174534,rs3131583,rs12147432,rs10919107,rs3109879,rs174555,rs11640929,rs12562404,rs2298715,rs2562829,rs12144832,rs6569386,rs117752763,rs3131594,rs116381803,rs9887854,rs17026114,rs12497866,rs9939133,rs3905328,rs1986075,rs37056,rs12442197,rs74707546,rs6804918,rs10919172,rs102274,rs789845,rs9832963,rs3131578,rs12061601,rs174528,rs12443283,rs36079696,rs12373937,rs3732472,rs3777980,rs28494067,rs12121185,rs10027628,rs16967319,rs922984,rs55840738,rs12143965,rs237450,rs762191,rs12593778,rs745921,rs12153699,rs4656651,rs11866002,rs12125501,rs9860525,rs34766086,rs9844986,rs11636576,rs16849113,rs34479834,rs66502040,rs77535249,rs1557277,rs7604033,rs9541286,rs11968351,rs4304967,rs7789815,rs72958930,rs2832352,rs6936540,rs12044487,rs59250739,rs1320977,rs1517742,rs12889478,rs11641184,rs874665,rs1540042,rs4946258,rs10919071,rs115430328,rs4946350,rs56142888,rs13019501,rs77535462,rs927348,rs762210,rs9924805,rs6107933,rs10919075,rs3820059,rs78757409,rs2179491,rs114318364,rs37057,rs174529,rs57002197,rs174581,rs1000666,rs7191330,rs1892093,rs10919062,rs12042082,rs1885422,rs11655300,rs4573997,rs35231307,rs246194,rs13209706,rs11070832,rs11621876,rs4656678,rs686226,rs2414074,rs12410456,rs34657537,rs61808940,rs915557,rs11755121,rs12744184,rs10136498,rs9956556,rs1473805,rs17081500,rs4509958,rs762209,rs72700067,rs1805123,rs12118645,rs62019154,rs2070399,rs11711260,rs17345184,rs1007607,rs7175149,rs4656654,rs174568,rs10171049,rs539383,rs1124769,rs12997042,rs2291312,rs17026156,rs35551186,rs1789535,rs99780,rs6054770,rs1400836,rs10800445,rs174556,rs8015016,rs3109891,rs1147134,rs1885420,rs2138898,rs4775894,rs2018055,rs1885035,rs79119761,rs10919129,rs512708,rs1483012,rs10494478,rs12439744,rs1395297,rs2305959,rs17703518,rs3131596,rs4894037,rs10890920,rs12909839,rs2832344,rs3109880,rs116866259,rs12102878,rs9401080,rs2663542,rs1483009,rs1805126,rs2832378,rs4792575,rs12728466,rs9304154,rs3757458,rs7176874,rs3101855,rs2276314,rs17645523,rs7177123,rs34273878,rs8029073,rs76756867,rs181951,rs8033354,rs711980,rs10919106,rs9921370,rs174574,rs72883058,rs9320996,rs10919158,rs13012895,rs708632,rs6427180,rs506693,rs10919073,rs6845865,rs1675962,rs77812966,rs7141695,rs79551699,rs4432189,rs115918131,rs3823587,rs6038725,rs6913012,rs12410548,rs17450029,rs10919127,rs37060,rs1200083,rs4656182,rs4598846,rs12911168,rs108499,rs62207635,rs174548,rs12084165,rs116427851,rs7140965,rs1877650,rs6947240,rs932395,rs4656668,rs4600745,rs2248449,rs72740453,rs7529937,rs72643557,rs59649576,rs1200161,rs12090585,rs174559,rs679774,rs55880069,rs3098201,rs114695031,rs1986074,rs3809596,rs114133365,rs13192969,rs42947,rs28362572,rs2143287,rs12210016,rs10851493,rs3864884,rs17081496,rs7140931,rs3131577,rs13216575,rs2280397,rs12063863,rs455664,rs1549606,rs174566,rs34870006,rs1773184,rs2832354,rs13028820,rs35372376,rs3798380,rs17645826,rs28493207,rs13208369,rs3743567,rs2899463,rs8097597,rs3105591,rs78270478,rs12086104,rs6443176,rs12071630,rs174601,rs2832376,rs37036,rs74728887,rs2154492,rs174535,rs2291310,rs7188697,rs3766090,rs129963,rs10800421,rs17647040,rs4656655,rs2000321,rs1542958,rs1009882,rs174530,rs2832357,rs2063010,rs174583,rs13333216,rs1320968,rs12709001,rs12900658,rs10456917,rs797990,rs4817291,rs72947418,rs77690739,rs12592778,rs34502197,rs79071873,rs6507158,rs55787218,rs4799844,rs12948362,rs8042592,rs1204757,rs12059281,rs174546,rs12127613,rs2832346,rs1047866,rs76846744,rs1147132,rs7163283,rs56282717,rs77758819,rs1204758,rs2356492,rs10775143,rs35645879,rs2614788,rs174550,rs56283404</t>
  </si>
  <si>
    <t>ENSG00000234437.1,ENSG00000231770.1,CATG00000089731.1,CATG00000042543.1,ENSG00000168496.3,CATG00000055856.1,CATG00000067895.1,ENSG00000236299.3,CATG00000056008.1,ENSG00000251537.4,ENSG00000155657.19,ENSG00000145014.13,ENSG00000237707.1,CATG00000030788.1,CATG00000092436.1,ENSG00000248474.1,ENSG00000137766.12,CATG00000097514.1,ENSG00000125409.8,CATG00000002481.1,CATG00000005705.1,CATG00000085467.1,CATG00000029427.1,ENSG00000137441.7,ENSG00000124920.9,ENSG00000106404.9,ENSG00000106400.7,ENSG00000259378.1,ENSG00000227910.1,CATG00000023000.1,ENSG00000225179.1,ENSG00000158286.8,CATG00000037287.1,ENSG00000226342.1,ENSG00000163110.10,CATG00000053477.1,ENSG00000207601.1,ENSG00000189067.8,ENSG00000170236.10,ENSG00000103034.10,CATG00000069509.1,CATG00000027469.1,CATG00000018943.1,ENSG00000183873.11,ENSG00000005156.7,ENSG00000114861.14,ENSG00000169744.8,ENSG00000143196.4,ENSG00000106397.7,CATG00000029426.1,ENSG00000002726.15,ENSG00000156273.11,CATG00000068882.1,CATG00000094595.1,CATG00000053591.1,ENSG00000271850.1,ENSG00000141404.11,ENSG00000091181.15,ENSG00000234604.2,CATG00000005706.1,ENSG00000092439.9,ENSG00000118971.3,ENSG00000233184.2,ENSG00000134824.9,ENSG00000134825.9,ENSG00000111860.9,ENSG00000196376.6,ENSG00000258537.1,ENSG00000224113.2,ENSG00000071205.7,CATG00000080463.1,ENSG00000183023.14,ENSG00000103037.7,ENSG00000117479.8,ENSG00000053918.11,ENSG00000198929.8,ENSG00000125107.12,CATG00000065948.1,ENSG00000171189.12,ENSG00000080493.9,ENSG00000271860.1,ENSG00000214944.5,ENSG00000203601.3,ENSG00000255528.1,ENSG00000226581.1,ENSG00000117475.9,ENSG00000227110.2,ENSG00000144724.14,ENSG00000143153.8,CATG00000018945.1,ENSG00000139926.11,ENSG00000005339.8,ENSG00000007062.7,ENSG00000157036.8,ENSG00000055118.10,ENSG00000164867.6,CATG00000022995.1,CATG00000067896.1,ENSG00000230971.1,CATG00000024436.1,ENSG00000164465.14,ENSG00000214252.4,ENSG00000221926.7,ENSG00000143156.9,CATG00000024909.1,ENSG00000187621.10,CATG00000036629.1,ENSG00000149485.12,ENSG00000237298.4,ENSG00000233987.1,ENSG00000213062.3,CATG00000094593.1,ENSG00000079156.12,CATG00000067897.1,ENSG00000162745.6,CATG00000082283.1,ENSG00000158445.7,ENSG00000259240.1,CATG00000024916.1,ENSG00000237222.3,ENSG00000092871.12,ENSG00000138600.5,ENSG00000198523.5,CATG00000082298.1,ENSG00000235720.1,ENSG00000117477.8,CATG00000024911.1,ENSG00000141428.12,ENSG00000183578.5,ENSG00000251833.1,CATG00000023005.1,ENSG00000081014.6,ENSG00000047936.6,CATG00000037289.1,CATG00000067333.1,CATG00000089740.1,ENSG00000141425.13,ENSG00000258927.1,CATG00000089730.1,ENSG00000163104.13,ENSG00000173200.8</t>
  </si>
  <si>
    <t>24223155,23583979,23166209,19587794,19305409,23534349,20031603,22726844,23459443,16648850,19305408</t>
  </si>
  <si>
    <t>QT interval (interaction),QT interval,QT duration,Drug-induced torsades de pointes</t>
  </si>
  <si>
    <t>DOID:2860</t>
  </si>
  <si>
    <t>hemoglobinopathy</t>
  </si>
  <si>
    <t>rs2277871,rs113423551,rs174576,rs73265749,rs551754,rs6544906,rs7255902,rs12134016,rs113427613,rs55925606,rs73161267,rs135167,rs982395,rs57459970,rs7580254,rs79296687,rs2219271,rs10178633,rs2518491,rs7072268,rs77216765,rs2273832,rs73675109,rs1294428,rs2881324,rs4952823,rs9926458,rs17768018,rs6669886,rs6724065,rs2346414,rs4396767,rs12121805,rs566879,rs728875,rs12807743,rs10460378,rs484066,rs2048098,rs72832602,rs7193783,rs7563577,rs61461605,rs35178974,rs12467821,rs2544360,rs28607764,rs2482963,rs1562452,rs12048077,rs7594278,rs56261863,rs72638983,rs6844858,rs174549,rs59823825,rs13003074,rs1868092,rs7581572,rs1046917,rs1558628,rs3829488,rs11801828,rs12562794,rs2075636,rs3758143,rs34775529,rs174592,rs66593272,rs10752615,rs12921187,rs10908494,rs6686817,rs12027103,rs2285953,rs12022194,rs57274627,rs12118238,rs10908501,rs3213887,rs1294427,rs8390,rs59592125,rs4012158,rs13404342,rs2608604,rs7945617,rs1530628,rs13408176,rs79975256,rs72643559,rs4755797,rs12947062,rs882235,rs12033939,rs13397470,rs6662130,rs1294426,rs2346415,rs1799884,rs75533078,rs12788941,rs28372828,rs12040868,rs8056889,rs13018039,rs1294421,rs2230194,rs10194708,rs76971031,rs17768138,rs174541,rs6544888,rs828845,rs994182,rs28534855,rs17540154,rs174580,rs2456779,rs6544907,rs508506,rs2121649,rs950223,rs12138564,rs13112324,rs12782593,rs760719,rs6679145,rs11558471,rs12091897,rs12991646,rs3856401,rs1294430,rs6746280,rs174599,rs3775325,rs7928,rs12775061,rs76627364,rs2076085,rs129128,rs6819639,rs35145595,rs4149432,rs2466299,rs114809646,rs11644917,rs828841,rs13021399,rs11678817,rs11065991,rs16940582,rs9309135,rs1004558,rs3806407,rs2246434,rs7598578,rs12449739,rs503931,rs3806408,rs1317700,rs10159477,rs174578,rs3185547,rs1053027,rs56093705,rs2685803,rs4952831,rs198833,rs6735530,rs13010062,rs7104342,rs2660241,rs170637,rs497692,rs79515078,rs2588121,rs75506630,rs2273833,rs1745341,rs2285954,rs11264463,rs6696203,rs117311305,rs2012022,rs73852383,rs13008445,rs853790,rs2466170,rs10908500,rs34193789,rs56768253,rs7766070,rs73161280,rs11076854,rs16926249,rs1408272,rs11689649,rs6456364,rs569805,rs112961043,rs3099822,rs2685813,rs72638986,rs11657381,rs74826905,rs7606559,rs10014048,rs12446456,rs1598517,rs565412,rs41269702,rs56359404,rs6686812,rs3818637,rs34149786,rs12023438,rs77575047,rs12619704,rs72834627,rs2068991,rs6681571,rs7607740,rs61817699,rs228129,rs7123291,rs6743846,rs66965793,rs8141597,rs75375607,rs10733851,rs495714,rs7556828,rs12768280,rs34791442,rs174598,rs2346416,rs880671,rs12036837,rs11690950,rs7557190,rs117567416,rs34934650,rs6745569,rs11209103,rs6427049,rs2075637,rs2122715,rs2233701,rs6818989,rs1080871,rs77263373,rs4607517,rs174537,rs11955318,rs79217142,rs2346413,rs2121700,rs3820955,rs55638790,rs76926880,rs1879496,rs58512362,rs7734433,rs174553,rs4407215,rs10830962,rs1581397,rs56196587,rs6719054,rs6723641,rs1667616,rs10207391,rs6755410,rs116056466,rs35959442,rs1046896,rs1456010,rs1294418,rs55742873,rs174560,rs62138871,rs1056403,rs12062326,rs7607619,rs12472770,rs8052370,rs10908499,rs12104502,rs1530633,rs12141236,rs10918605,rs75440316,rs11946962,rs12603404,rs4953379,rs111472031,rs2084679,rs2685810,rs1294417,rs9504915,rs12786766,rs3099823,rs72627470,rs61447801,rs2413450,rs6660048,rs17768132,rs17551703,rs72834647,rs113904822,rs6837445,rs72946716,rs13413892,rs4331050,rs7598712,rs35949012,rs10209570,rs58839383,rs74635090,rs2908286,rs12795819,rs34265667,rs2075466,rs35837037,rs3816967,rs3087822,rs11123692,rs61701220,rs12788935,rs702463,rs1876359,rs7571218,rs11694193,rs115419051,rs12142808,rs79227184,rs7589747,rs35624669,rs79220007,rs567243,rs12022657,rs10889395,rs478333,rs7565274,rs1868093,rs579275,rs3108162,rs228922,rs113279830,rs567074,rs2518489,rs12616898,rs7191123,rs174561,rs6758955,rs58895504,rs12132919,rs2304879,rs174533,rs7557402,rs7583392,rs579060,rs16940540,rs863327,rs16926252,rs853772,rs56665981,rs2779116,rs79900408,rs11579987,rs102275,rs3802177,rs1395602,rs1558629,rs17768226,rs17020389,rs11891604,rs3820960,rs1879494,rs1402837,rs2427713,rs2685808,rs2466297,rs2285952,rs9646949,rs13402500,rs174554,rs6682062,rs11675441,rs5756504,rs741769,rs114424320,rs7107222,rs10908496,rs6673720,rs492594,rs35272216,rs228919,rs1535,rs2521602,rs2971667,rs4149438,rs10908498,rs174594,rs80008824,rs76138634,rs12602486,rs7599354,rs12596053,rs7560464,rs10918606,rs828864,rs12117947,rs4953356,rs17155447,rs7511933,rs80265612,rs6743991,rs4395527,rs6699520,rs555975,rs7554962,rs11681242,rs12102426,rs13402238,rs201061,rs3814045,rs4563285,rs855791,rs174570,rs1294423,rs6711276,rs11123693,rs1294419,rs97384,rs479682,rs7766267,rs2075946,rs1562453,rs1824050,rs16890776,rs28579035,rs4952833,rs2685811,rs13133465,rs12105006,rs6751416,rs1667615,rs917793,rs57017888,rs80338618,rs480562,rs12047994,rs73161279,rs80209606,rs4953374,rs7561903,rs760118,rs744056,rs828850,rs34394840,rs6656999,rs174534,rs16940585,rs509360,rs13002880,rs174555,rs174562,rs11912963,rs1530622,rs79077040,rs1294420,rs7567582,rs2685812,rs13019414,rs11692911,rs73617337,rs111535158,rs11123704,rs2517194,rs6544910,rs960006,rs1294429,rs73016686,rs1294416,rs11655657,rs10445033,rs1046875,rs7590087,rs117820542,rs35039025,rs1901263,rs4149431,rs228921,rs61657011,rs3754556,rs1294431,rs6758220,rs12133327,rs174577,rs102274,rs5756505,rs575671,rs35156960,rs10823354,rs11578336,rs7912524,rs72834621,rs6712910,rs12027741,rs174528,rs1317701,rs8056320,rs11264462,rs12122180,rs60661460,rs3806409,rs5756506,rs3754925,rs12038481,rs853791,rs12038203,rs4756332,rs6746598,rs12798120,rs74467355,rs16856252,rs228767,rs3820957,rs228918,rs569829,rs9923349,rs5756492,rs6735172,rs7568285,rs2022002,rs482508,rs3827528,rs527150,rs76218564,rs73617325,rs11209101,rs73675110,rs2685806,rs13122262,rs7111669,rs4737010,rs16856247,rs2075166,rs13024534,rs17190797,rs12473539,rs12806612,rs7583088,rs62149920,rs1025695,rs3829183,rs4953359,rs12569084,rs609292,rs3820387,rs4737009,rs828846,rs77024852,rs174536,rs7607633,rs4012101,rs17137286,rs73617322,rs4953397,rs4820268,rs11264469,rs198846,rs4149436,rs56048837,rs80295808,rs2304877,rs11913600,rs74482866,rs2852635,rs77764116,rs111347943,rs1989720,rs11786690,rs2881504,rs11264475,rs12781344,rs1530631,rs2251963,rs2241106,rs2979792,rs9886448,rs2852637,rs7545911,rs1723290,rs2251964,rs114140679,rs3736988,rs12805212,rs78682417,rs3799369,rs1597040,rs228920,rs74788963,rs79624931,rs857691,rs4012146,rs13008418,rs35207925,rs60054148,rs2235321,rs2518490,rs56852782,rs877908,rs6831044,rs10918607,rs76913347,rs7214,rs1827983,rs4618102,rs6833260,rs12347133,rs17819022,rs2466296,rs13019268,rs198812,rs174529,rs6695609,rs13406427,rs174581,rs8053790,rs3213886,rs12024813,rs36006825,rs8048709,rs4953371,rs1026150,rs12787404,rs2072595,rs62136873,rs494874,rs12023704,rs7734561,rs9460540,rs2296375,rs4953365,rs174544,rs7941837,rs16940539,rs71459863,rs2075467,rs4794049,rs401004,rs12029695,rs9909940,rs56087297,rs6673622,rs1476347,rs12464601,rs2075066,rs12563631,rs56919624,rs6544890,rs1060730,rs2305198,rs560887,rs1800562,rs72830103,rs7589801,rs2378113,rs7689005,rs508743,rs174600,rs857689,rs11177654,rs1667622,rs13025827,rs1566245,rs2063101,rs2022003,rs174568,rs79920061,rs1024246,rs72637221,rs76748106,rs10179602,rs2296837,rs6544887,rs1402467,rs75159846,rs12139321,rs34334183,rs11655704,rs1868094,rs828843,rs1378764,rs2121698,rs12614691,rs6500635,rs1294400,rs6758633,rs6735812,rs6719131,rs12041164,rs11901678,rs34664882,rs99780,rs282606,rs4953372,rs1024245,rs11123706,rs73161277,rs2852634,rs174556,rs6848760,rs10428520,rs13432565,rs758982,rs12116418,rs12037778,rs75764593,rs12130361,rs9938805,rs7533688,rs3756021,rs8052231,rs28847367,rs10191091,rs12709120,rs72710222,rs552976,rs13014744,rs12126696,rs11123695,rs62076449,rs59468948,rs2685807,rs519887,rs12117903,rs6537359,rs4953358,rs79497010,rs13023346,rs28397904,rs79507273,rs56756555,rs828865,rs7752351,rs702464,rs6681562,rs74179078,rs1474220,rs2250677,rs6707241,rs2077472,rs228907,rs11780047,rs857725,rs1294436,rs2270291,rs2685814,rs13006131,rs828849,rs62077690,rs35462976,rs1294424,rs2305199,rs2971668,rs485094,rs2685804,rs12093114,rs1294413,rs472614,rs1049205,rs7522948,rs11903907,rs8048701,rs2908282,rs7594912,rs10830961,rs3747613,rs12131832,rs174574,rs55935493,rs12787645,rs3213985,rs12134983,rs6665341,rs2037912,rs28495533,rs10762287,rs72833155,rs8138791,rs34712412,rs10908503,rs71491108,rs11691694,rs7565188,rs174584,rs13410844,rs12045339,rs55846950,rs1809087,rs1294433,rs74258864,rs6756667,rs11076857,rs10494304,rs2121650,rs2277870,rs982413,rs2256339,rs2518493,rs3794602,rs13266634,rs828847,rs2157691,rs13411256,rs12796962,rs7662541,rs112416021,rs7581642,rs61607700,rs1041238,rs1365605,rs108499,rs4149433,rs6829932,rs901934,rs73617320,rs174548,rs34752561,rs1879493,rs12468089,rs6740096,rs56011627,rs113163847,rs62077691,rs4952836,rs12601855,rs11125075,rs3768730,rs118163236,rs2076086,rs57128023,rs12782196,rs72643557,rs2242033,rs11591038,rs114285517,rs1402462,rs345790,rs10762286,rs174559,rs198851,rs75327537,rs570876,rs11651335,rs6800,rs7528849,rs2466300,rs35006185,rs7589908,rs60786889,rs11264473,rs1294435,rs10998730,rs519035,rs13385693,rs11125074,rs6474359,rs6586620,rs11209102,rs1049207,rs12478058,rs2072860,rs7208565,rs1049212,rs11264464,rs12767853,rs5745696,rs12619855,rs34449783,rs7598371,rs1294432,rs174545,rs1869836,rs56161503,rs12142634,rs1294425,rs573225,rs496550,rs1294437,rs3755157,rs174566,rs6544909,rs2290100,rs4657617,rs6500637,rs982414,rs78952659,rs828848,rs11065987,rs10830963,rs10466351,rs17035272,rs2015319,rs10495934,rs12038217,rs2297166,rs5745774,rs11690951,rs11576455,rs6655947,rs4952837,rs74456742,rs6739397,rs10191080,rs11076856,rs174601,rs79032147,rs4714780,rs12132794,rs6544889,rs73415539,rs17020321,rs732360,rs78673779,rs174535,rs473351,rs61220049,rs12117951,rs4666888,rs6699159,rs896210,rs7595791,rs861409,rs10908495,rs6484869,rs34854267,rs2230195,rs2544367,rs2464591,rs5750373,rs7200395,rs174530,rs116260467,rs174547,rs2660243,rs174583,rs1049208,rs491443,rs1531133,rs77081685,rs77601801,rs11076860,rs486981,rs28375268,rs10836573,rs79605584,rs3813749,rs11123701,rs6542763,rs1294412,rs6684514,rs3755158,rs59034065,rs13008941,rs7598552,rs2251666,rs13424253,rs10908502,rs9808496,rs896209,rs2346419,rs34478124,rs2685805,rs1294434,rs6474360,rs17767994,rs11123698,rs7518155,rs7586141,rs80326084,rs174546,rs67913138,rs198805,rs12620163,rs12104572,rs2378136,rs857721,rs11675232,rs531772,rs17020313,rs1029083,rs7557360,rs11689694,rs1799945,rs1049206,rs4952830,rs13010097,rs6699294,rs12328290,rs17020248,rs78867692,rs5036,rs896212,rs12789987,rs3740955,rs11678465,rs174550,rs11649878,rs174538</t>
  </si>
  <si>
    <t>ENSG00000165066.11,ENSG00000168496.3,CATG00000042680.1,ENSG00000188002.6,ENSG00000187605.11,ENSG00000226281.2,ENSG00000163472.14,ENSG00000067836.8,CATG00000058559.1,CATG00000002481.1,ENSG00000168591.11,CATG00000005705.1,CATG00000102312.1,ENSG00000152382.5,ENSG00000143157.7,ENSG00000124920.9,ENSG00000257800.1,ENSG00000249481.2,ENSG00000140632.12,ENSG00000270255.1,ENSG00000128309.12,ENSG00000201078.1,CATG00000044108.1,CATG00000092863.1,ENSG00000164756.8,CATG00000074074.1,CATG00000003777.1,ENSG00000136732.10,ENSG00000234816.2,ENSG00000196176.7,ENSG00000207601.1,ENSG00000116016.9,CATG00000042675.1,ENSG00000100379.13,ENSG00000170365.5,ENSG00000224091.1,CATG00000083261.1,ENSG00000250116.2,ENSG00000129422.9,ENSG00000004939.9,ENSG00000198075.5,ENSG00000099331.9,ENSG00000198952.7,ENSG00000163467.7,ENSG00000180573.8,CATG00000074072.1,CATG00000070462.1,CATG00000101757.1,ENSG00000158669.7,ENSG00000267394.1,ENSG00000267080.1,ENSG00000228100.1,CATG00000031483.1,CATG00000106578.1,CATG00000005706.1,ENSG00000143195.8,ENSG00000106636.3,ENSG00000240694.4,ENSG00000163468.10,CATG00000048328.1,CATG00000049589.1,ENSG00000134824.9,ENSG00000250582.1,ENSG00000229537.1,ENSG00000163170.7,ENSG00000134825.9,CATG00000103728.1,ENSG00000272462.2,ENSG00000167363.9,ENSG00000143194.8,CATG00000074073.1,ENSG00000175097.3,ENSG00000197061.3,ENSG00000180596.7,CATG00000098664.1,ENSG00000152254.6,ENSG00000089234.11,ENSG00000152253.4,ENSG00000125319.10,ENSG00000019991.11,ENSG00000103335.15,ENSG00000187475.4,ENSG00000253133.1,ENSG00000166349.5,ENSG00000073734.8,CATG00000048331.1,ENSG00000151348.9,ENSG00000104611.7,ENSG00000108312.10,ENSG00000112343.8,ENSG00000163554.7,ENSG00000187045.12,ENSG00000118900.10,ENSG00000010704.14,ENSG00000134640.2,ENSG00000160781.11,ENSG00000148737.11,ENSG00000248905.4,CATG00000033740.1,ENSG00000214184.3,ENSG00000237223.2,ENSG00000196226.2,ENSG00000135968.15,ENSG00000145996.7,CATG00000028303.1,ENSG00000104044.11,ENSG00000118898.11,ENSG00000124610.3,ENSG00000261209.1,ENSG00000156011.12,ENSG00000187600.8,CATG00000026361.1,ENSG00000185986.10,CATG00000049033.1,ENSG00000153064.7,ENSG00000161664.2,ENSG00000119729.6,ENSG00000112339.10,ENSG00000124564.13,ENSG00000271119.1,ENSG00000166352.11,ENSG00000127337.2,ENSG00000149485.12,ENSG00000187837.2,ENSG00000198715.7,ENSG00000119878.5,CATG00000044102.1,ENSG00000248714.2,ENSG00000106633.11,ENSG00000052850.5,CATG00000042679.1,ENSG00000163002.8,ENSG00000087152.11,ENSG00000170293.4,ENSG00000162999.8,ENSG00000254498.1,CATG00000087827.1,ENSG00000152463.10,ENSG00000115756.8,ENSG00000261572.1,CATG00000020292.1,ENSG00000153201.11,ENSG00000151665.8,ENSG00000156515.17,CATG00000102036.1,CATG00000006600.1,ENSG00000267795.1,CATG00000018112.1,CATG00000082558.1,ENSG00000169756.12,ENSG00000058404.15,ENSG00000104765.10,ENSG00000141560.10,ENSG00000112337.6,ENSG00000250565.2,CATG00000092123.1,ENSG00000196532.4,ENSG00000108840.11,ENSG00000029534.15</t>
  </si>
  <si>
    <t>22560525,pha003098,22290723,19096518,24405752,24244560,20849430,23043469,pha003096,19862010,20534544,19820698,24647736,22885924,20858683</t>
  </si>
  <si>
    <t>Hemoglobin,HbA2 levels,Glycated hemoglobin levels,Glycated Hemoglobin levels,Hemoglobin concentration</t>
  </si>
  <si>
    <t>DOID:289</t>
  </si>
  <si>
    <t>endometriosis</t>
  </si>
  <si>
    <t>A female reproductive system disease characterized by the growth of endometrial tissue outside the uterine body.</t>
  </si>
  <si>
    <t>rs4762166,rs3783525,rs10885721,rs7072548,rs10811647,rs12634729,rs12993278,rs10917167,rs10859852,rs7793216,rs13027814,rs16962555,rs1856057,rs10777682,rs12468019,rs73260084,rs10975514,rs1412421,rs6921766,rs1263379,rs59129126,rs2982556,rs12037376,rs9798272,rs2358040,rs11126135,rs2268179,rs6973420,rs9678410,rs1055144,rs3020346,rs75504650,rs6921778,rs12470971,rs11676014,rs3783513,rs4762327,rs6496857,rs9789525,rs13009294,rs1929992,rs16857668,rs1332290,rs17834457,rs10859863,rs73093663,rs12315763,rs3020308,rs10777674,rs1890100,rs10777677,rs7809057,rs1333045,rs7766034,rs3765351,rs4762347,rs4402765,rs3735043,rs4655024,rs4669752,rs7521902,rs59709264,rs13394619,rs11107934,rs11591491,rs3020306,rs12298029,rs2383207,rs10975516,rs12667528,rs742356,rs1873053,rs6959278,rs9287734,rs3783521,rs3820282,rs10806906,rs10143095,rs7369378,rs6133922,rs2884374,rs10859859,rs112312402,rs1537374,rs10161330,rs3596,rs1451385,rs34724856,rs10799737,rs61768001,rs3783550,rs10777683,rs2982554,rs2358039,rs2179378,rs10777675,rs3754496,rs17685753,rs59995170,rs7954978,rs1537837,rs3020307,rs10777681,rs2171576,rs7576826,rs12478842,rs13000462,rs1038653,rs78766516,rs10242536,rs4731892,rs6585346,rs7967229,rs11197327,rs28535096,rs3020349,rs4542832,rs2152750,rs6538617,rs4762326,rs74182856,rs10975519,rs7849201,rs7341786,rs12612788,rs1330383,rs6921758,rs10267498,rs10965234,rs4471514,rs10975520,rs8068462,rs2982555,rs10241634,rs2107654,rs4722530,rs4762161,rs3783543,rs7750725,rs73254124,rs977533,rs1533463,rs6461887,rs1873051,rs10446291,rs17837951,rs3816838,rs12367540,rs2982575,rs12209787,rs10951112,rs9915454,rs9460403,rs10507047,rs1048274,rs7957257,rs7309252,rs4722531,rs6706021,rs10859855,rs10733376,rs6907367,rs3783539,rs4762321,rs61778046,rs11679686,rs2270221,rs1544832,rs685850,rs1155100,rs17160618,rs12368315,rs11686429,rs12032458,rs7871381,rs1999805,rs2235529,rs11687624,rs56318008,rs11792633,rs2306885,rs3768579,rs11770186,rs6906104,rs3751272,rs4848302,rs7764424,rs3920498,rs2071376,rs10431397,rs1113573,rs7966079,rs4762340,rs57812609,rs35145107,rs944797,rs966042,rs1999806,rs4762308,rs1038652,rs12336076,rs7218878,rs6958350,rs3020303,rs12404660,rs56376645,rs80111889,rs56673898,rs10757274,rs10859850,rs1537376,rs7773816,rs34225206,rs7857724,rs6746168,rs2152751,rs1873052,rs4472361,rs72478520,rs11674184,rs11761300,rs10200851,rs10496445,rs17761446,rs57439315,rs7776230,rs7544210,rs7625374,rs10859865,rs10777676,rs7967299,rs979165,rs2886933,rs1328008,rs12410251,rs7309226,rs60984428,rs6467445,rs1488643,rs15837,rs7412010,rs3020304,rs977532,rs6585333,rs17529680,rs1271820,rs7047921,rs10167914,rs6419373,rs6901934,rs7896443,rs11792139,rs4762353,rs10262483,rs61778045,rs17023867,rs1410305,rs4728341,rs3783512,rs11197326,rs9789414,rs7167665,rs77563194,rs7137252,rs4654785,rs16900375,rs3764046,rs10738609,rs12305760,rs7341791,rs67062431,rs12700667,rs4732069,rs3783546,rs742358,rs12711741,rs12371088,rs10859849,rs55938609,rs1004638,rs2059378,rs11976790,rs3185701,rs6133906,rs11107925,rs75228791,rs1014987,rs2109834,rs6538618,rs9364603,rs7310833,rs2191866,rs10207177,rs4655025,rs6746291,rs11107973,rs10282436,rs10456881,rs3020348,rs1387047,rs11974957,rs11674605,rs8071951,rs1537375,rs4848301,rs12320196,rs2092315,rs11107968,rs1317230,rs12666961,rs1999807,rs4762342,rs10885763,rs3783526,rs7211088,rs6131087,rs10165819,rs1609682,rs931423,rs77981266,rs6938760,rs3020347,rs10511701,rs4722529,rs9987000,rs6907340,rs10777679,rs944796,rs10859858,rs17834367,rs12368359,rs11679605,rs12524227,rs1451383,rs6445714,rs2268177,rs3020300,rs4417384,rs12826627,rs10745720,rs57246313,rs6133931,rs7777915,rs10859867,rs12038474,rs10965235,rs41469349,rs61734546,rs11923131,rs10496444,rs10917151,rs10859862,rs12212119,rs12471565,rs3783533,rs2071373,rs7567619,rs11068609,rs2383206,rs10859853,rs1410306,rs12707192,rs10815394,rs78264155,rs4669753,rs1964592,rs3020305,rs3734979,rs6695779,rs7044343,rs12023766,rs7750533,rs7907186,rs12707189,rs4791150,rs10238703</t>
  </si>
  <si>
    <t>ENSG00000183470.5,ENSG00000122786.15,ENSG00000107518.12,CATG00000024056.1,CATG00000051544.1,CATG00000091705.1,CATG00000023067.1,CATG00000064696.1,ENSG00000239899.2,ENSG00000196208.9,ENSG00000154240.12,CATG00000091698.1,CATG00000049674.1,CATG00000095486.1,ENSG00000226786.2,ENSG00000131018.18,ENSG00000142789.15,ENSG00000070831.11,CATG00000090640.1,CATG00000060229.1,ENSG00000240498.2,CATG00000094086.1,ENSG00000137033.7,ENSG00000154678.12,CATG00000086582.1,ENSG00000221866.5,ENSG00000180263.9,ENSG00000199172.1,CATG00000089630.1,ENSG00000228397.1,ENSG00000223561.2,ENSG00000218510.3,ENSG00000115008.5,CATG00000034309.1,ENSG00000153485.5,ENSG00000091831.17,ENSG00000237404.1,ENSG00000125538.7,ENSG00000237013.1,ENSG00000149346.10,ENSG00000257666.1,ENSG00000230068.2,CATG00000065439.1,ENSG00000224173.1,CATG00000091701.1,ENSG00000271840.1,ENSG00000228412.2,ENSG00000202470.1,ENSG00000165943.4,ENSG00000144130.7,ENSG00000271587.1,ENSG00000162552.10,ENSG00000028203.13,ENSG00000265917.1,ENSG00000171435.9,CATG00000089628.1,ENSG00000125863.13,CATG00000083048.1</t>
  </si>
  <si>
    <t>23104006,21151130,20844546,20601957,23472165</t>
  </si>
  <si>
    <t>Endometriosis</t>
  </si>
  <si>
    <t>DOID:2938</t>
  </si>
  <si>
    <t>Epstein Barr virus infectious disease</t>
  </si>
  <si>
    <t>A viral infectious disease that results_in infection, has_material_basis_in Human herpesvirus 4, which is transmitted_by contact with the saliva.</t>
  </si>
  <si>
    <t>rs28723989,rs115491205,rs111944465,rs114448410,rs3130070,rs28383408,rs35971290,rs114594795,rs526784,rs204992,rs111875855,rs28383361,rs113724633,rs115825497,rs115630465,rs62405631,rs9271400,rs13193738,rs74818935,rs9272973,rs482044,rs9271474,rs116660816,rs113027967,rs111788277,rs115377566,rs9271426,rs76422016,rs115289393,rs9274335,rs114404525,rs41268940,rs76650283,rs115741842,rs652888,rs9272463,rs115089010,rs9271432,rs1064985,rs111896154,rs1064993,rs9272486,rs9272318,rs113933084,rs72849277,rs112747670,rs114153839,rs3205916,rs28383429,rs9272461,rs34763586,rs115472351,rs9271519,rs9273042,rs78166434,rs116210899,rs113060503,rs28383345,rs9270406,rs75928817,rs116099499,rs77599748,rs111554896,rs112747517,rs9272347,rs9272720,rs112529870,rs115206228,rs112837060,rs28383376,rs28366245,rs74638570,rs34068533,rs29029549,rs114754567,rs115842840,rs9268658,rs3115663,rs117106271,rs28383186,rs114939096,rs112659139,rs9271431,rs9273014,rs116089928,rs9272422,rs113329671,rs34141382,rs7192,rs112053914,rs6901541,rs28383360,rs116793060,rs34624872,rs9271464,rs112036107,rs9271517,rs115775635,rs111410640,rs79638487,rs80137464,rs115632661,rs9273022,rs9271411,rs112140494,rs9272323,rs2647072,rs116292100,rs9271433,rs114833479,rs28383427,rs482205,rs9273007,rs35675330,rs28383392,rs9267536,rs114397253,rs116196531,rs28383413,rs114249316,rs34965214,rs9270161,rs75498499,rs28383369,rs112486018,rs112063507,rs115420444,rs114164193,rs114539622,rs28383187,rs114291341,rs116004025,rs113521434,rs77122291,rs115417906,rs114199947,rs114473234,rs28383406,rs28383431,rs28383372,rs115831887,rs116154425,rs112791146,rs9271430,rs113938016,rs28383434,rs115198367,rs9271461,rs586610,rs9273207,rs28383344,rs114855991,rs41288089,rs9271540,rs113518441,rs74970320,rs28383394,rs115147058,rs113961302,rs9273045,rs28724033,rs41269955,rs3117583,rs76643719,rs75513198,rs28383401,rs111701877,rs9272337,rs10885,rs114588750,rs113857565,rs9273062,rs112585630,rs9272952,rs115904597,rs115848534,rs114742549,rs10947262,rs9269863,rs116358035,rs204994,rs115974809,rs9272987,rs9273025,rs111941374,rs111845922,rs28383362,rs112624563,rs28383424,rs9272990,rs77226719,rs114515013,rs28383415,rs113693217,rs79094559,rs2854275,rs113150735,rs28724216,rs9271488,rs113824321,rs116332080,rs112485576,rs115496802,rs9272538,rs113888335,rs112968327,rs9273008,rs9272425,rs75924712,rs9272435,rs9272353,rs113484779,rs28357082,rs3130048,rs115652289,rs114565051,rs79454074,rs34438281,rs41268938,rs114447415,rs8084,rs113353196,rs7195,rs115816856,rs9273009,rs28383435,rs116173188,rs35128651,rs12211942,rs9273031,rs114509360,rs116545108,rs9271549,rs28383407,rs115187291,rs17840121,rs9271469,rs41269951,rs114110515,rs111693298,rs28366244,rs9272951,rs9272492,rs116638725,rs28383373,rs482162,rs34512594,rs114973966,rs9271773,rs28383411,rs111343881,rs112528767,rs9272521,rs9272444,rs116572578,rs113785384,rs112175921,rs116670839,rs112377274,rs116737275,rs115960964,rs113436343,rs116121309,rs9272485,rs77468226,rs9271624,rs532965,rs28383384,rs28383367,rs114701055,rs116171428,rs28383358,rs1281947,rs13206219,rs28383400,rs2239804,rs28383351,rs111556513,rs28383425,rs3130622,rs9273044,rs114700763,rs36039522,rs111255686,rs41268942,rs9271523,rs28383414,rs41269945,rs1049124,rs2760993,rs1065044,rs9273040,rs116822900,rs114951502,rs9271419,rs113282787,rs114971637,rs9272528,rs28383405,rs113104509,rs11229,rs116314501,rs9274298,rs114158220,rs115477903,rs9271532,rs9271404,rs113939416,rs113734598,rs34650585,rs543713,rs116384287,rs112021043,rs660895,rs80225417,rs9272420,rs77867566,rs113459411,rs28383182,rs112296425,rs10947261,rs28383418,rs4935356,rs115453294,rs113277162,rs116296008,rs35095850,rs28383410,rs111919185,rs28383312,rs35984981,rs9272417,rs112207759,rs9272970,rs112382456,rs115643108,rs114203361,rs28383433,rs74343539,rs28383342,rs115712333,rs2239803,rs113414682,rs34250758,rs9272896,rs28383385,rs28383365,rs9271542,rs36007540,rs111892599,rs116488124,rs2858870,rs28724164,rs1065043,rs9267532,rs9273103,rs111278541,rs113131349,rs33931110,rs9272363,rs3130626,rs9271628,rs9271416,rs111542599,rs113852364,rs647035,rs28383316,rs113010307,rs111432098,rs12206257,rs28383347,rs114561288,rs28383339,rs9272957,rs9271521,rs116569958,rs111375871,rs9271643,rs28724207,rs114074434,rs116253018,rs9271516,rs28383459,rs114880286,rs9272785,rs2736157,rs112345165,rs115177236,rs111517012,rs28366201,rs502803,rs204995,rs28383343,rs28383359,rs112372067,rs9271554,rs74636204,rs116410646,rs77339347,rs113138877,rs111965977,rs9268832,rs9272433,rs112036438,rs115297319,rs28383402,rs9271637,rs9271409,rs115374828,rs115719056,rs28383375,rs116642681,rs28383378,rs28383366,rs28383438,rs9273291,rs28724008,rs9272335,rs114838817,rs115546388,rs28383313,rs113182435,rs2239802,rs28383416,rs13205658,rs9271470,rs17426593,rs9273052,rs3188543,rs77617807,rs114292052,rs9272358,rs560530,rs117994013,rs9272362,rs9273169,rs117804446,rs28383397,rs9271520,rs111361258,rs9273026,rs114852083,rs116723504,rs536810,rs28383420,rs28383382,rs28383391,rs114967942,rs115005508,rs115194307,rs116069890,rs34977123,rs115110712,rs114435757,rs1065047,rs115260061,rs34705003,rs113549285,rs28383381,rs9272955,rs114915632,rs532098,rs113437968,rs111688526,rs75126998,rs118163697,rs28724161,rs34977583,rs77685459,rs113422598,rs114901942,rs78474935,rs116664025,rs114037940,rs75211362,rs9271544,rs28383363,rs73407207,rs481139,rs28383441,rs116146969,rs112127331,rs28383340,rs9273063,rs9271465,rs115308342,rs9271438,rs74656013,rs116330197,rs114544755,rs76202064,rs28383439,rs116202751,rs114158560,rs116107168,rs614348,rs114303873,rs2858869,rs28383338,rs9271776,rs9272742,rs1065048,rs28732273,rs28383383,rs111838566,rs114562893,rs114773114,rs115032920,rs9272319,rs112574272,rs116331885,rs3129888,rs28366233,rs3130628,rs28383379,rs28383404,rs67407114,rs9272443,rs80180464,rs114836099,rs28383423,rs111678927,rs9272983,rs79192142,rs116573973,rs28724163,rs28732278,rs9272995,rs9271644,rs28559730,rs9271408,rs28383403,rs114700859,rs114748268,rs112526259,rs707947,rs28383453,rs116509857,rs3130623,rs7194,rs643889,rs114308130,rs9272980,rs28383380,rs9273036,rs116254096,rs115714701,rs28383349,rs117203659,rs13206639,rs114774311,rs28383428,rs116018922,rs28383467,rs617578,rs535852,rs116432881,rs116813230,rs28724162,rs9272456,rs9271472,rs113129660,rs112981870,rs28383377,rs9272466,rs9270416,rs114817791,rs3104369,rs74981472,rs114816840,rs3130618,rs9271434,rs9273048,rs111994020,rs9272407,rs114113397,rs114142794,rs111409670,rs111251172,rs116589682</t>
  </si>
  <si>
    <t>CATG00000083579.1,ENSG00000204427.7,ENSG00000204435.9,CATG00000083570.1,ENSG00000240053.8,ENSG00000204308.6,CATG00000083575.1,ENSG00000204444.6,ENSG00000196735.7,CATG00000083548.1,CATG00000088073.1,ENSG00000204304.7,ENSG00000204469.8,ENSG00000204310.6,CATG00000083574.1,CATG00000088063.1,ENSG00000179344.12,CATG00000088070.1,ENSG00000237080.1,ENSG00000228962.1,CATG00000088069.1,CATG00000088077.1,CATG00000083550.1,ENSG00000198502.5,ENSG00000229391.3,ENSG00000273333.1,ENSG00000241404.2,CATG00000088071.1,CATG00000083577.1,CATG00000083573.1,ENSG00000221988.8,ENSG00000196126.6,CATG00000088034.1,CATG00000088072.1,ENSG00000251916.1,ENSG00000204463.8,ENSG00000204287.9,ENSG00000263020.1,ENSG00000204438.6,ENSG00000204296.7,ENSG00000204305.9,ENSG00000204371.7,CATG00000083580.1,CATG00000083581.1,CATG00000088075.1,ENSG00000204301.5,ENSG00000223534.1,CATG00000083553.1,ENSG00000258388.3,ENSG00000196301.3</t>
  </si>
  <si>
    <t>Epstein-Barr virus immune response (EBNA-1)</t>
  </si>
  <si>
    <t>DOID:2986</t>
  </si>
  <si>
    <t>IgA glomerulonephritis</t>
  </si>
  <si>
    <t>A glomerulonephritis characterized by build up of IgA antibody in the glomerulus.</t>
  </si>
  <si>
    <t>rs16840419,rs111944465,rs11574631,rs16840639,rs117125588,rs4823073,rs737912,rs3766404,rs111361258,rs731557,rs5763675,rs115428476,rs1883414,rs249400,rs7192161,rs4077810,rs9938177,rs2412963,rs2349225,rs1642764,rs41174,rs4889537,rs660895,rs41440449,rs7196256,rs62059839,rs9273313,rs3087796,rs114855991,rs34977123,rs9264942,rs1799941,rs115318825,rs113027967,rs9357155,rs7533270,rs6677460,rs718772,rs116067664,rs41166,rs115377566,rs7192375,rs36606,rs7548070,rs713875,rs41269955,rs62059833,rs140105,rs4968214,rs41268940,rs16956822,rs114955314,rs741810,rs4239933,rs12452603,rs10747210,rs115848534,rs7510705,rs3958025,rs3803800,rs4086175,rs77685459,rs4493054,rs7499192,rs9272417,rs929868,rs12923297,rs5763767,rs2359661,rs3181356,rs2412971,rs28372932,rs7519758,rs3788423,rs11150614,rs114153839,rs715523,rs8056505,rs3764323,rs55742763,rs9272461,rs34763586,rs7195915,rs2075836,rs12127759,rs113693217,rs2270339,rs9625921,rs11574639,rs7542235,rs4823074,rs4889649,rs4968190,rs9897307,rs7853287,rs4447446,rs41178,rs2523946,rs10048885,rs9625935,rs5763640,rs112485576,rs2230429,rs16840422,rs8048583,rs3764327,rs77477673,rs11150619,rs9270406,rs114303873,rs9272363,rs9273308,rs16840522,rs35253683,rs6565225,rs10782004,rs9272425,rs1076137,rs1624085,rs9272742,rs9272353,rs11865830,rs1641523,rs2412960,rs11150610,rs115032920,rs140151,rs114749093,rs41268938,rs7195945,rs4459557,rs116331885,rs5752968,rs12537,rs889549,rs11150617,rs7190997,rs140135,rs34833349,rs115816856,rs78585796,rs114880286,rs116173188,rs2011491,rs79192142,rs28366201,rs1642762,rs4889633,rs33982697,rs60642321,rs2064456,rs36605,rs12144939,rs9272422,rs5763680,rs5763689,rs6677604,rs114973966,rs114700859,rs11859274,rs115094736,rs2071543,rs111965977,rs5763674,rs12444713,rs1106398,rs2735393,rs7193943,rs34624872,rs4889543,rs115297319,rs1057086,rs35881325,rs12449089,rs113785384,rs2017677,rs7186832,rs115632661,rs9625919,rs41179,rs6006356,rs532965,rs737909,rs115714701,rs661330,rs3815801,rs5752993,rs116018922,rs1143682,rs4968212,rs1281947,rs41177,rs56322345,rs4239932,rs4594268,rs41164,rs34924297,rs2275996,rs4597342,rs56392848,rs131296,rs41268942,rs617578,rs2051764,rs116813230,rs41269945,rs9272456,rs5763644,rs4227,rs4337577,rs140125,rs28257,rs116457146,rs41162,rs9272466,rs9270416,rs12929077,rs11150616,rs34965214,rs13332545,rs1853882,rs17426593,rs115250625,rs7206295,rs6689009,rs41172,rs7538501,rs858518,rs113282787,rs41175,rs36604,rs11574630,rs560530</t>
  </si>
  <si>
    <t>CATG00000083579.1,ENSG00000264772.2,ENSG00000196735.7,ENSG00000089280.14,ENSG00000204261.4,ENSG00000204267.9,ENSG00000248871.1,ENSG00000179344.12,CATG00000029081.1,CATG00000032956.1,ENSG00000224557.3,ENSG00000100314.3,CATG00000029078.1,ENSG00000261359.2,ENSG00000169896.12,ENSG00000173077.10,ENSG00000161955.12,CATG00000083573.1,ENSG00000140678.12,CATG00000088022.1,CATG00000088072.1,ENSG00000223629.1,ENSG00000134365.8,ENSG00000240065.3,ENSG00000161956.8,ENSG00000260304.1,ENSG00000100330.11,CATG00000027119.1,ENSG00000177238.9,CATG00000088075.1,ENSG00000129255.10,ENSG00000225676.1,ENSG00000176635.13,CATG00000088087.1,ENSG00000100325.10,ENSG00000196301.3,ENSG00000129214.10,ENSG00000176998.3,CATG00000083570.1,ENSG00000103490.13,ENSG00000161960.10,ENSG00000168394.9,ENSG00000221736.1,CATG00000088073.1,ENSG00000209582.1,CATG00000088082.1,ENSG00000184076.10,ENSG00000239697.6,CATG00000032950.1,CATG00000083574.1,ENSG00000132740.4,ENSG00000204264.4,CATG00000088070.1,ENSG00000181634.7,ENSG00000227117.2,ENSG00000265500.1,CATG00000057414.1,ENSG00000198502.5,ENSG00000229391.3,ENSG00000106952.3,CATG00000088071.1,ENSG00000196126.6,CATG00000027116.1,ENSG00000100319.11,ENSG00000129244.4,ENSG00000000971.11,CATG00000083580.1,CATG00000087968.1,CATG00000029759.1,CATG00000058425.1,CATG00000083589.1,ENSG00000129245.7</t>
  </si>
  <si>
    <t>20595679,15599641,24676358,21399633,22864923,22197929</t>
  </si>
  <si>
    <t>IgA nephropathy,Nephropathy,IgA levels</t>
  </si>
  <si>
    <t>DOID:2988</t>
  </si>
  <si>
    <t>antiphospholipid syndrome</t>
  </si>
  <si>
    <t>A hypersensitivity reaction type II disease that is characterized by recurrent venous or arterial thrombosis and/or fetal losses associated with characteristic elevated levels of antibodies directed against membrane anionic phospholipids (anticardiolipin).</t>
  </si>
  <si>
    <t>rs62411320,rs9934115,rs1485360,rs1325261,rs2629475,rs12159837,rs889916,rs16999416,rs1570815,rs16952602,rs2483705,rs10789214,rs6588215,rs8044077,rs11698138,rs80096191,rs628655,rs13044119,rs4655646,rs12598278,rs1267060,rs7192068,rs74181972,rs10789215,rs9941114,rs10749765,rs10186547,rs12102710,rs1267066,rs485543,rs16952553,rs11208932,rs12103219,rs515944,rs2872079,rs10889641,rs1267080,rs2025595,rs3846742,rs7524851,rs5992925,rs4655647,rs1032635,rs17794789,rs8045802,rs2483704,rs1267076,rs7519747,rs12103210,rs13038541,rs485521,rs4655650,rs1267075,rs481681,rs536527,rs6432669,rs2146904,rs1871207,rs1267082,rs2147777,rs1325263,rs2916,rs17794813,rs6564743,rs1267037,rs117365433,rs79330657,rs1267078,rs35384212,rs6564742,rs2872078,rs539014,rs17734628,rs13403289,rs1267033,rs16952610,rs16952612,rs35786923,rs4655506,rs8060581,rs4664405,rs10889642,rs502690,rs536410,rs9921356,rs12102687,rs1267077,rs1267032,rs2629474,rs74181970,rs10889644,rs1267059,rs7554101,rs1032634,rs74041375,rs4889117,rs4889114,rs61540470,rs5992135,rs544258,rs523956,rs6670378,rs1267041,rs12204683,rs1267050,rs524114,rs492109,rs1871208,rs7542924,rs10889643,rs6680876</t>
  </si>
  <si>
    <t>CATG00000045699.1,CATG00000054366.1,ENSG00000243156.3,ENSG00000248458.2,ENSG00000224467.1,CATG00000050526.1,CATG00000084546.1,ENSG00000235724.4,CATG00000050525.1,ENSG00000260706.1,ENSG00000259867.1,ENSG00000136560.9,ENSG00000125868.11,ENSG00000118473.17,ENSG00000152760.5,CATG00000089003.1,CATG00000030015.1,ENSG00000125844.11,ENSG00000125864.7,CATG00000050529.1</t>
  </si>
  <si>
    <t>Presence of antiphospholipid antibodies</t>
  </si>
  <si>
    <t>DOID:2998</t>
  </si>
  <si>
    <t>testicular cancer</t>
  </si>
  <si>
    <t>A male reproductive system cancer that is located_in the testicles.</t>
  </si>
  <si>
    <t>rs1443966,rs10228334,rs55745934,rs10243241,rs1347081,rs244900,rs11045229,rs6534633,rs158898,rs2997121,rs13229273,rs4883781,rs2279168,rs7785971,rs2997117,rs1432531,rs11675121,rs9540829,rs12331481,rs9784993,rs6728499,rs6465352,rs12175349,rs79499128,rs1122350,rs38802,rs2997120,rs193466,rs10228800,rs2207431,rs9529099,rs168647,rs10808086,rs76620321,rs9342212,rs62466159,rs10274756,rs7791138,rs1344772,rs35653487,rs1383037,rs7605014,rs995029,rs10271174,rs114187602,rs114699360,rs28584017,rs7783317,rs12333563,rs9451282,rs1922949,rs2305583,rs6897876,rs72648600,rs7177469,rs3088180,rs4729008,rs1338829,rs10234434,rs7811564,rs1443970,rs75932741,rs733957,rs1859114,rs2282975,rs9540821,rs10270598,rs292480,rs1355062,rs2324917,rs2293323,rs72889097,rs12455088,rs9351198,rs1949073,rs9785013,rs9362824,rs34240473,rs7336189,rs9351199,rs7736055,rs7577196,rs6969536,rs4912843,rs2020360,rs38799,rs6970743,rs9540828,rs34557527,rs6968870,rs767500,rs115572608,rs6970277,rs3770112,rs2097739,rs10066764,rs56095368,rs4834214,rs13231238,rs7592795,rs184957,rs2125573,rs1937647,rs2040499,rs17304344,rs584155,rs6534634,rs4666577,rs7793861,rs9351225,rs244903,rs1514298,rs4842625,rs7805077,rs3771879,rs1368220,rs7988634,rs10281556,rs2299232,rs1839266,rs58673519,rs13107881,rs2237568,rs3015418,rs114775536,rs10062220,rs2432643,rs115789964,rs9353700,rs7988790,rs4351236,rs3904083,rs7984900,rs12560847,rs34530982,rs1375488,rs11847,rs9770444,rs76494529,rs3920786,rs11115148,rs6734868,rs16943917,rs78627532,rs7989557,rs12174632,rs10488510,rs2368212,rs11686132,rs4853170,rs2997114,rs7173944,rs7298765,rs4301913,rs12538325,rs6433960,rs61956026,rs6722782,rs11675041,rs2299239,rs55801687,rs34208003,rs6580240,rs35145119,rs12470950,rs7781221,rs6871365,rs8180941,rs6465353,rs11738325,rs7811328,rs6973792,rs41265949,rs34288075,rs9359867,rs4644173,rs7236484,rs7332539,rs11984136,rs79360220,rs59845464,rs4279,rs6465350,rs4645359,rs11675166,rs7783414,rs13426287,rs9540832,rs582906,rs6465344,rs3753109,rs7999210,rs75320311,rs9451222,rs10087030,rs2287097,rs34038924,rs34394369,rs13236026,rs7806184,rs9810495,rs59309628,rs2095618,rs79476138,rs3816521,rs1159021,rs2305584,rs2997115,rs62376998,rs973265,rs9345094,rs12531966,rs115214260,rs9351255,rs13032116,rs7846060,rs1978061,rs16905904,rs7768495,rs17745923,rs1859113,rs6595211,rs11074223,rs1862306,rs10477170,rs2445786,rs4843926,rs114489956,rs74709392,rs11971885,rs11741660,rs12536529,rs590784,rs4834209,rs10079429,rs2255457,rs1152842,rs76560371,rs717482,rs6465338,rs4631252,rs62148721,rs1907699,rs12188122,rs7678085,rs13230837,rs2117026,rs1383036,rs11115113,rs9362836,rs4666578,rs7723984,rs9359839,rs55822643,rs9571073,rs10477172,rs1551033,rs28419035,rs13262488,rs10101786,rs7790086,rs116808178,rs28671255,rs77369819,rs9362694,rs6433921,rs1338830,rs56072181,rs12535601,rs6915053,rs62467794,rs6580238,rs9444713,rs7797369,rs2287098,rs10086889,rs9317596,rs10086662,rs2269727,rs2338695,rs2024453,rs114148351,rs9362608,rs12539231,rs2180038,rs168648,rs7205575,rs115788915,rs3753108,rs9359868,rs244889,rs4710473,rs2445785,rs2279070,rs1990145,rs9690208,rs6757312,rs57969083,rs34548928,rs2285333,rs6433959,rs1196062,rs74540875,rs13025966,rs9345093,rs11574583,rs2188155,rs2106171,rs9812,rs244904,rs1432534,rs10488512,rs9444828,rs36021614,rs4833386,rs9527451,rs61244255,rs11981461,rs13210060,rs1063243,rs4265,rs10231350,rs931936,rs11574597,rs10253598,rs2997122,rs7455444,rs9353806,rs11167772,rs11950633,rs10104431,rs995030,rs6580237,rs2301559,rs917236,rs9540824,rs1335798,rs56075286,rs2887192,rs1061981,rs34341778,rs7862426,rs34344935,rs1823336,rs7572081,rs10477171,rs34610571,rs7806157,rs6747500,rs12515244,rs6433922,rs6942852,rs244898,rs2913020,rs6728886,rs1037624,rs11744608,rs56198975,rs1990144,rs3769788,rs76571788,rs62467797,rs11843074,rs35898401,rs38798,rs12509562,rs12472283,rs12693280,rs2432645,rs13224513,rs57816416,rs11115146,rs1922946,rs10104434,rs6465339,rs1479909,rs3753107,rs13279608,rs7856704,rs36120033,rs1922947,rs2124442,rs59242586,rs1564402,rs17226637,rs6714277,rs10236397,rs17046072,rs10495752,rs1338831,rs7988822,rs35138332,rs13276440,rs10870639,rs17802463,rs6902995,rs7988304,rs12540565,rs60147309,rs7318797,rs869408,rs11686167,rs12537846,rs4960970,rs12540055,rs7729647,rs292487,rs34574955,rs6547016,rs34736805,rs7327487,rs10234071,rs4667316,rs114583528,rs6867347,rs10051199,rs13117519,rs61947374,rs12704637,rs12539523,rs2298947,rs2888850,rs10104777,rs10111636,rs34104763,rs12521013,rs4912839,rs116623306,rs36028066,rs10490687,rs444021,rs11982047,rs244899,rs3015424,rs1922957,rs16943913,rs7335738,rs56812596,rs7801058,rs2298944,rs6946356,rs6956596,rs2282972,rs1443980,rs10225892,rs4235969,rs1479911,rs6974827,rs35278472,rs6956431,rs11148708,rs1864855,rs2299235,rs982607,rs4284478,rs10203974,rs80130049,rs79495307,rs7802788,rs987041,rs4368293,rs73226382,rs2432646,rs7692114,rs17757926,rs12521783,rs2095617,rs78285230,rs3769791,rs17164315,rs35968894,rs12531561,rs39744,rs10101424,rs1862307,rs9691325,rs6974607,rs13221571,rs1922948,rs72889093,rs13239875,rs6973896,rs11691462,rs11680383,rs35409679,rs7781066,rs4842610,rs78199807,rs921257,rs10754994,rs1368221,rs62189983,rs1964512,rs10206325,rs34648410,rs28397760,rs7802668,rs1152843,rs720483,rs2445784,rs11098933,rs28927678,rs987040,rs17146179,rs9359921,rs4452624,rs7784248,rs12531366,rs6969981,rs4834211,rs2432642,rs4912837,rs35806321,rs2157747,rs10231496,rs11678389,rs1859037,rs9342197,rs9353701,rs34863529,rs57962321,rs7984453,rs4568650,rs6866256,rs7797834,rs2298945,rs4482929,rs13362006,rs2144230,rs4324715,rs1528992,rs4632086,rs7756960,rs9540826,rs79691262,rs10488514,rs158900,rs4727266,rs11950670,rs2301978,rs33993294,rs12467526,rs6951972,rs38800,rs6915412,rs6726962,rs7335074,rs11115117,rs1143676,rs4912838,rs3015422,rs12429297,rs922060,rs7988659,rs34750309,rs7597711,rs2298948,rs10193923,rs4340805,rs7786031,rs10040346,rs10248102,rs9351223,rs115886946,rs34654982,rs1375490,rs4535485,rs17731846,rs7717417,rs2075881,rs10086804,rs4482959,rs16924783,rs62534964,rs10225885,rs6927333,rs7788092,rs10953065,rs6759555,rs757917,rs6950470,rs28594877,rs2299240,rs7783319,rs7326242,rs1038160,rs926192,rs12867375,rs34375435,rs9444712,rs982606,rs28377194,rs56352443,rs12174809,rs244896,rs6953515,rs11946559,rs244901,rs6964587,rs17011637,rs4645400,rs6749969,rs114861052,rs3770105,rs11982213,rs10862419,rs6967256,rs7683627,rs3771876,rs7789492,rs9359927,rs3015421,rs1964511,rs6944591,rs6961928,rs3770107,rs2079082,rs12522256,rs9351200,rs116479297,rs12704635,rs6706326,rs2299238,rs13024682,rs10245095,rs7853446,rs7800582,rs28615927,rs12533199,rs2282974,rs13231820,rs1544377,rs11732886,rs10089719,rs11126052,rs13229505,rs13245393,rs9969198,rs1999,rs12740,rs17304246,rs7581835,rs111887345,rs2097810,rs9656003,rs6979085,rs1803196,rs7753930,rs41371748,rs36072714,rs7811873,rs6972027,rs28399886,rs6952389,rs13231578,rs6465347,rs13282370,rs9690778,rs28410528,rs17011638,rs6975243,rs3015416,rs9540827,rs7590218,rs3770115,rs7783674,rs823816,rs6897098,rs987039,rs11689738,rs8039,rs940634,rs6960867,rs7785095,rs11744604,rs7990899,rs7739082,rs7191751,rs2888851,rs6866227,rs7040024,rs1459049,rs13259581,rs9451283,rs6547019,rs10204136,rs34591072,rs10221782,rs10059748,rs7984994,rs79665867,rs12457859,rs3771877,rs7605235,rs38801,rs10870640,rs4512319,rs10476835,rs38793,rs9362607,rs75898966,rs4852385,rs1349197,rs13151291,rs2053622,rs114399745,rs115643325,rs4624820,rs7982182,rs2935461,rs10263309,rs2717408,rs6709041,rs4727267,rs115334164,rs13233496,rs11148709,rs173435,rs13246743,rs982605,rs9540836,rs3770104,rs35317449,rs59255549,rs994630,rs10234290</t>
  </si>
  <si>
    <t>ENSG00000187678.8,ENSG00000145349.12,ENSG00000170776.15,ENSG00000252850.1,CATG00000077255.1,CATG00000069821.1,ENSG00000151475.4,CATG00000093064.1,ENSG00000184226.10,CATG00000077252.1,ENSG00000151779.8,CATG00000017332.1,ENSG00000115252.14,ENSG00000001631.10,ENSG00000270696.1,CATG00000014213.1,ENSG00000188693.7,ENSG00000058091.12,CATG00000069814.1,CATG00000081953.1,ENSG00000001629.5,ENSG00000184347.10,ENSG00000257747.1,CATG00000009836.1,CATG00000092331.1,ENSG00000240720.3,ENSG00000113643.4,ENSG00000164066.8,ENSG00000243107.1,ENSG00000137090.7,CATG00000016678.1,ENSG00000145012.8,CATG00000099728.1,CATG00000081015.1,ENSG00000127914.12,ENSG00000225370.1,CATG00000017215.1,ENSG00000105939.8,ENSG00000075340.18,ENSG00000226247.1,CATG00000043430.1,ENSG00000253861.1,CATG00000093058.1,CATG00000005006.1,ENSG00000115364.9,ENSG00000188107.9,CATG00000041423.1,ENSG00000270058.1,CATG00000012735.1,ENSG00000120137.6,ENSG00000188452.9,CATG00000077249.1,CATG00000096426.1,ENSG00000005436.9,CATG00000015114.1,CATG00000081014.1,CATG00000067193.1,ENSG00000186818.8,ENSG00000138101.14,ENSG00000185436.7,CATG00000009722.1,ENSG00000227674.1,ENSG00000127989.9,CATG00000081016.1,ENSG00000160007.13,CATG00000037129.1,CATG00000017219.1,ENSG00000115232.9,ENSG00000233913.6,CATG00000009723.1,ENSG00000001630.11,CATG00000008276.1,CATG00000015107.1,ENSG00000047662.4,ENSG00000224220.1,ENSG00000049130.9,ENSG00000068024.12,CATG00000073721.1,CATG00000073720.1,CATG00000103117.1,CATG00000084245.1</t>
  </si>
  <si>
    <t>19483682,21844884,21551455</t>
  </si>
  <si>
    <t>Testicular cancer,Cisplatin and carboplatin cytotoxicity, in blood cell lines</t>
  </si>
  <si>
    <t>DOID:3082</t>
  </si>
  <si>
    <t>interstitial lung disease</t>
  </si>
  <si>
    <t>rs112254607,rs117673899,rs2075248,rs2141595,rs112980803,rs2429440,rs2302696,rs2289331,rs4918068,rs4668129,rs117699225,rs1898883,rs117448730,rs1278769,rs199525,rs6982701,rs11761882,rs6584579,rs117901633,rs113164110,rs2897075,rs112258610,rs7803714,rs77106591,rs2984132,rs112464485,rs3793966,rs10433948,rs9325507,rs17295356,rs2289329,rs118042866,rs6497000,rs2856111,rs10936601,rs10794292,rs7633750,rs116969669,rs9822885,rs3772190,rs886453,rs10902079,rs10902088,rs12502070,rs2869967,rs116948608,rs57737240,rs10950411,rs117106696,rs12505696,rs4727444,rs117446488,rs59871056,rs5743902,rs113349363,rs12292861,rs117526238,rs7674313,rs10794285,rs117094562,rs111418565,rs11191846,rs4843047,rs111937957,rs117817544,rs12610495,rs11245931,rs11886626,rs9860874,rs7625734,rs118049839,rs4719317,rs3733448,rs112539198,rs10794278,rs2301806,rs2527917,rs10260968,rs12696304,rs2857476,rs111245553,rs117005396,rs7621631,rs16854356,rs2735940,rs10250550,rs117453663,rs10751635,rs10794282,rs116978232,rs2735709,rs115703154,rs12603920,rs78805496,rs10751638,rs31851,rs2076295,rs12419043,rs7940618,rs117542455,rs28626343,rs117096664,rs1278766,rs4727443,rs2525556,rs117855654,rs118105515,rs12765878,rs62018005,rs6492945,rs11245925,rs10461165,rs4870991,rs2073338,rs13245479,rs11245919,rs118067837,rs12531809,rs1964516,rs67412466,rs12548715,rs10936599,rs9902077,rs1992272,rs117548606,rs12267,rs36205986,rs10902082,rs2125409,rs10794288,rs2228171,rs2869966,rs7165636,rs117176996,rs11026355,rs12284920,rs12898710,rs12571024,rs11191843,rs6713797,rs117885345,rs2289332,rs35610003,rs2014486,rs117873919,rs34976285,rs12630450,rs10234557,rs117093439,rs2075859,rs111521887,rs112866655,rs3799525,rs393152,rs117321513,rs4367140,rs2943512,rs4721112,rs11070269,rs72846383,rs117601825,rs34300861,rs3821383,rs7801421,rs9800506,rs7396030,rs118172952,rs61523648,rs41464048,rs2289330,rs1467044,rs10807751,rs10835639,rs117272799,rs7177311,rs117818149,rs6837671,rs117177427,rs2169877,rs11191841,rs117460980,rs11245933,rs117275282,rs6497006,rs3950296,rs113493003,rs117521858,rs10231456,rs9912530,rs41349846,rs10883940,rs4416442,rs117639060,rs113412242,rs28710386,rs1246642,rs5743904,rs74675221,rs4721110,rs113578183,rs7170370,rs35228488,rs7255545,rs2075856,rs117679798,rs58543155,rs116972200,rs116967196,rs9827710,rs199530,rs10069690,rs10751639,rs34419870,rs12591489,rs117763129,rs11687903,rs10902080,rs1554003,rs13221208,rs2249550,rs7946008,rs2856092,rs4729575,rs9811216,rs3738383,rs11070271,rs117402769,rs112534607,rs7799946,rs10902077,rs73879130,rs67706608,rs12418069,rs55668297,rs117819809,rs7943074,rs9994655,rs2251795,rs10484326,rs117245479,rs1765762,rs1920120,rs2283017,rs112806969,rs199454,rs5743915,rs2471912,rs117103359,rs2735719,rs11638033,rs74807476,rs10751634,rs34254263,rs7170235,rs116984005,rs73156698,rs9866776,rs12507131,rs73703112,rs10794283,rs2295786,rs11711621,rs114785809,rs56306166,rs3807050,rs199523,rs12198780,rs117941968,rs2704587,rs117090537,rs4918067,rs61277100,rs9549316,rs2074567,rs1398942,rs117275691,rs12699415,rs117295299,rs1358903,rs6864827,rs997907,rs2071172,rs12911691,rs117251379,rs2668713,rs111754884,rs79346194,rs11754421,rs113579491,rs10936600,rs117317034,rs117475965,rs2067832,rs7215239,rs4618595,rs117487942,rs10807752,rs11070270,rs34887477,rs16941674,rs112839636,rs10794280,rs117465907,rs117933312,rs118066295,rs11601642,rs3793964,rs1980653,rs71454082,rs12502115,rs4236272,rs2075247,rs117439726,rs11245934,rs41486547,rs6954978,rs9420904,rs2527923,rs3793970,rs9635324,rs2736100,rs6963345,rs117537911,rs113613291,rs16856600,rs4719323,rs34647879,rs72628337,rs10433949,rs117805436,rs72846376,rs2277732,rs117516366,rs2830239,rs4870986,rs115277375,rs7403354,rs7734992,rs36054673,rs10902078,rs116817785,rs113830390,rs2003294,rs7076119,rs4975538,rs5744002,rs72615159,rs13238380,rs3770604,rs78918848,rs55813014,rs5743947,rs2242652,rs12462642,rs11070267,rs11770899,rs62172607,rs117629202,rs35933592,rs117665459,rs2853672,rs117205063,rs6813090,rs111604810,rs41352846,rs13069553,rs112773568,rs7578722,rs73879125,rs117655396,rs118041124,rs2075860,rs10518693,rs7018286,rs7000669,rs117691512,rs117233587,rs12787723,rs12420789,rs9831661,rs62172609,rs72613157,rs1358904,rs1981997,rs2071173,rs12294337,rs112511283,rs199528,rs113558395,rs118168717,rs7224296,rs112146499,rs117808236,rs55938083,rs72846402,rs12573103,rs28673870,rs12637184,rs72709458,rs10751637,rs117629818,rs1318321,rs34290436,rs2239600,rs10794286,rs10751636,rs111854089,rs118120912,rs2045517,rs7207,rs3168046,rs66475381,rs2609264,rs4667597,rs3793969,rs117960011,rs117934638,rs34074205,rs31845,rs117277236,rs1007177,rs7480563,rs6597999,rs10832369,rs111912558,rs7725218,rs117793672,rs117638282,rs117305492,rs117501724,rs10794281,rs10794276,rs4721175,rs7176722,rs62442900,rs1453184,rs117127459,rs2672806,rs10247428,rs13242597,rs117658398,rs112364852,rs113677423,rs2334659,rs11790,rs3889797,rs7394853,rs11191848,rs62435124,rs5022559,rs117033351,rs6497004,rs2475214,rs2668692,rs2475213,rs2464520,rs7934606,rs2389589,rs1898882,rs79693194,rs2902639,rs10883948,rs7840156,rs112861504,rs1984793,rs2109070,rs11191865,rs3814220,rs4668123,rs11245926,rs7104590,rs73879124,rs112593050,rs6911621,rs2071174,rs16856596,rs35556292,rs2609282,rs34367348,rs10163187,rs55679082,rs10902075,rs2261360,rs75265619,rs41343848,rs4924457,rs10883941,rs3850671,rs76022704,rs31797,rs2284675,rs2239599,rs3778338,rs11598018,rs11041133,rs2249073,rs4721118,rs7182535,rs113368243,rs117031805,rs117072135,rs11636361,rs199529,rs10832955,rs2532274,rs78609508,rs10883942,rs117880170,rs5744034,rs8038403,rs2273698,rs13225225,rs6974373,rs12195290,rs117906284,rs3796145,rs7100920,rs10786776,rs9549317,rs111693597,rs6793295,rs2063442,rs73703111,rs732631,rs2301162,rs4719322,rs12417955,rs2857472,rs17563986,rs11632012,rs9868000,rs8034416,rs10794279,rs3129868,rs41345745,rs11070272,rs3752946,rs77378748,rs12373139,rs117943355,rs117074282,rs2853676,rs9988872,rs111702312,rs1795720,rs2672812,rs117660257,rs8034177,rs2071175,rs117297395,rs31850,rs2856082,rs117637690,rs117374804,rs12421917,rs1881966,rs35223321,rs4963059,rs12916629,rs113897852,rs7165012,rs117701188,rs116917944,rs2280549,rs117995241,rs6465759,rs2109069,rs1570221,rs118167449,rs8034616,rs12673005,rs6421972,rs6923449,rs35327420,rs117671932,rs1533292,rs10902076,rs13263296,rs117565824,rs4721176,rs4727442,rs34008721,rs199526,rs10902083,rs1920123,rs11070268,rs4842879,rs12416873,rs11191847,rs117686025,rs1265166,rs12672695,rs117159173,rs13243708,rs2301161,rs16893258,rs3132946,rs5743911,rs3793965,rs8037546,rs13237891,rs11726708,rs5743931,rs11191839,rs10902074,rs10883943,rs9876206,rs34533690,rs1317082,rs62442918,rs7169562,rs7942850,rs5743894,rs6924087,rs3750920,rs66748925,rs11191840,rs4627822,rs117235142,rs117896144,rs41420644,rs2856117,rs117380588,rs59714765,rs16823023,rs3778337,rs117822936,rs10169232,rs118119757,rs4331469,rs10902084,rs1278763,rs13224015,rs2475216,rs10794293,rs117689497,rs112120926,rs12290143,rs10794287,rs10832362,rs117886700,rs116904735,rs1920122,rs111413387,rs11191849,rs2525554,rs113798705,rs199524,rs118070701,rs11245930,rs6980679,rs117241896,rs113377745,rs11820653,rs1765871,rs2532269,rs112523136,rs9470056,rs12673441,rs115326171,rs955372,rs10794290,rs2412523,rs2293607,rs2984133,rs116248974,rs10950410,rs10054203,rs1585258,rs10794277,rs118057691,rs117354059,rs2067948,rs908225,rs7920217,rs10883944,rs7810386,rs74461106,rs56943497,rs117700702,rs117443697,rs1997392,rs10794284,rs76626455,rs1635291,rs2672803,rs116923426,rs117400315,rs4719320,rs10786773,rs11725938,rs117088971,rs41411848,rs4870988,rs12593138,rs113211824,rs112249029,rs7116614,rs199533,rs10902073,rs7726159,rs111519325,rs117586206,rs3821125,rs4963050,rs7674369,rs2735733,rs2301160,rs6975827,rs3829223,rs1464541,rs2609265,rs118113616,rs117783241,rs2735727,rs1316716,rs7557964</t>
  </si>
  <si>
    <t>ENSG00000166508.13,CATG00000023943.1,ENSG00000176349.7,ENSG00000170776.15,CATG00000004580.1,ENSG00000261575.2,ENSG00000186868.11,ENSG00000117983.13,ENSG00000068650.14,CATG00000091049.1,CATG00000024686.1,ENSG00000113209.6,CATG00000004563.1,ENSG00000198788.7,CATG00000033823.1,CATG00000001318.1,ENSG00000107960.6,ENSG00000260461.1,ENSG00000233041.4,ENSG00000173889.11,ENSG00000270141.2,ENSG00000183020.9,CATG00000081438.1,ENSG00000218052.4,ENSG00000166265.7,ENSG00000214313.4,ENSG00000120071.8,ENSG00000081479.8,CATG00000074958.1,ENSG00000171757.11,CATG00000004565.1,ENSG00000106261.12,CATG00000024680.1,CATG00000033807.1,ENSG00000085274.11,CATG00000038309.1,ENSG00000269889.1,CATG00000073096.1,ENSG00000245330.4,ENSG00000160862.8,ENSG00000263715.2,ENSG00000107957.12,ENSG00000212226.1,ENSG00000140320.7,ENSG00000239219.2,ENSG00000204301.5,ENSG00000259630.2,CATG00000004562.1,ENSG00000164362.14,CATG00000066791.1,ENSG00000128944.9,ENSG00000184378.2,CATG00000033829.1,ENSG00000166997.3,ENSG00000271359.1,ENSG00000113205.2,ENSG00000238723.1,ENSG00000078902.11,CATG00000004575.1,CATG00000024683.1,ENSG00000242798.1,ENSG00000185294.5,CATG00000023940.1,ENSG00000168090.5,ENSG00000138640.10,ENSG00000213326.4,CATG00000069365.1,ENSG00000112852.4,CATG00000077775.1,CATG00000004581.1,CATG00000024682.1,ENSG00000142002.12,ENSG00000166526.12,ENSG00000108379.5,CATG00000001316.1,ENSG00000096696.9,ENSG00000140323.4,ENSG00000266497.1,ENSG00000185829.11,ENSG00000228559.1,CATG00000088064.1,ENSG00000155792.5,ENSG00000096060.10,ENSG00000002822.11,ENSG00000128928.4,ENSG00000204650.9,ENSG00000073969.14,CATG00000022714.1,ENSG00000162909.13</t>
  </si>
  <si>
    <t>21787189,23583980</t>
  </si>
  <si>
    <t>Interstitial lung disease</t>
  </si>
  <si>
    <t>DOID:3083</t>
  </si>
  <si>
    <t>chronic obstructive pulmonary disease</t>
  </si>
  <si>
    <t>rs28564086,rs12459449,rs6788530,rs219335,rs6683598,rs568526,rs312914,rs56167308,rs74285705,rs889916,rs28448271,rs6849143,rs2765524,rs1032578,rs2232428,rs6573612,rs11639049,rs9634835,rs3742633,rs7574071,rs853676,rs13423714,rs75164680,rs308989,rs11168049,rs2807691,rs62123564,rs2259852,rs12916801,rs76406579,rs1626268,rs4993969,rs60214909,rs903613,rs6493372,rs11967514,rs34821312,rs60961888,rs10943045,rs16909902,rs72673860,rs2029974,rs11885523,rs78085996,rs115619714,rs13101612,rs13217795,rs11125090,rs78738776,rs78343210,rs6818637,rs12998823,rs17696696,rs8048677,rs1800787,rs10189040,rs4933854,rs7532151,rs115307578,rs11201025,rs11724839,rs75908873,rs1320407,rs115572948,rs7083787,rs13167875,rs1110638,rs3109958,rs1268170,rs56355079,rs11682595,rs11824050,rs2447861,rs7707786,rs169883,rs115727950,rs8192575,rs79600239,rs7549387,rs114117520,rs6495116,rs1560218,rs61822531,rs7135337,rs4774452,rs6906468,rs62387669,rs2220339,rs2227423,rs115644625,rs8025976,rs12441932,rs2869566,rs9384299,rs16862367,rs10178728,rs17098720,rs10207587,rs1558901,rs16856186,rs219342,rs115708758,rs3800325,rs164956,rs10770528,rs1169314,rs2838799,rs10754258,rs7624420,rs8054769,rs16862599,rs1489800,rs60461929,rs4135036,rs117339703,rs115688699,rs9384262,rs4243111,rs12413715,rs28362872,rs36146269,rs62201527,rs10520330,rs17886630,rs429637,rs75818255,rs368229,rs7122560,rs4888418,rs9461450,rs11201298,rs16893552,rs55931535,rs60111227,rs3737497,rs7105681,rs7951072,rs6495101,rs12101809,rs36035578,rs2411111,rs2838813,rs6495105,rs10199655,rs73204236,rs4393147,rs17864742,rs79885202,rs116370342,rs58693652,rs62121154,rs977987,rs73131826,rs4887816,rs487501,rs390260,rs60841092,rs1062169,rs6547375,rs6453594,rs10188770,rs41282962,rs72972357,rs17333879,rs1268162,rs1825085,rs4845622,rs117858616,rs2184601,rs34021527,rs72905172,rs3766762,rs9461448,rs78053199,rs308995,rs75530353,rs1150725,rs12749373,rs10007915,rs11111850,rs17138917,rs34428576,rs3113489,rs41280353,rs9322255,rs75197101,rs8034191,rs12221133,rs9371830,rs116095803,rs2299031,rs2399797,rs10124332,rs2679535,rs11746167,rs524073,rs2304815,rs11111814,rs56000747,rs9310995,rs56105525,rs7970695,rs9383747,rs4888378,rs11733093,rs9671856,rs1757928,rs2187015,rs62384476,rs11823913,rs116592004,rs4368711,rs4948254,rs1407243,rs1466535,rs80245547,rs72673853,rs8063068,rs6842919,rs60576099,rs28394360,rs219404,rs2298807,rs11732791,rs12777867,rs1917126,rs73177915,rs1551943,rs561204,rs1497084,rs59630650,rs62123599,rs968402,rs1254029,rs56365408,rs112840535,rs1560417,rs114564314,rs6837671,rs7670846,rs4762637,rs72669993,rs62288305,rs6799556,rs17885031,rs115484360,rs4260596,rs116226959,rs3813570,rs116228399,rs2490272,rs10457180,rs7114009,rs2891111,rs11726094,rs79412014,rs7939918,rs4416442,rs2271804,rs7947515,rs10898917,rs7006821,rs28729240,rs11044779,rs28454869,rs441282,rs115968963,rs11583395,rs12491877,rs9646720,rs114200940,rs115406881,rs4328268,rs2243616,rs12611216,rs74237872,rs55750792,rs1504549,rs2268578,rs116227756,rs16969968,rs76463649,rs2118018,rs12899135,rs11732629,rs28688155,rs6477537,rs1668154,rs17696831,rs10887199,rs12930452,rs55713398,rs7310409,rs132577,rs7558238,rs1419183,rs61860045,rs42526,rs1866451,rs7171916,rs1207406,rs34301717,rs2036533,rs12649709,rs966146,rs7594505,rs4453304,rs13433809,rs56041614,rs3817490,rs7180002,rs2241774,rs2633297,rs2036963,rs116100968,rs2153960,rs117740268,rs1600621,rs1019270,rs4579985,rs6710775,rs8048576,rs55740938,rs3934885,rs2454205,rs6816698,rs8039449,rs17642769,rs3753683,rs9646396,rs11823923,rs7517036,rs17692715,rs7903371,rs2863747,rs56196124,rs12639337,rs880317,rs900,rs116239921,rs11201312,rs6849341,rs34138960,rs1267050,rs8025068,rs1531699,rs4887825,rs11088983,rs400997,rs11166361,rs16909856,rs10888944,rs11465222,rs9905861,rs116099232,rs2704587,rs934005,rs12910873,rs72982590,rs2229813,rs74788606,rs35212593,rs9384259,rs28527460,rs72787160,rs10866685,rs11986482,rs3783711,rs10735336,rs7655841,rs918949,rs17036027,rs6922607,rs2166630,rs150688,rs114984862,rs2854992,rs4888415,rs390132,rs4130692,rs12490494,rs397561,rs10820110,rs12927562,rs2302153,rs6738375,rs75447386,rs72987332,rs2583273,rs17118262,rs7244798,rs2743555,rs3784935,rs55838312,rs1169288,rs2286431,rs7072073,rs116026314,rs3752895,rs62502092,rs10841316,rs12257082,rs4704614,rs3825594,rs1325923,rs115317003,rs13393894,rs61860034,rs9568441,rs13264325,rs11111835,rs4886601,rs115500494,rs2856437,rs75696354,rs10170399,rs28633936,rs1991161,rs4299116,rs6663465,rs72804410,rs7674931,rs2253310,rs35748782,rs1531701,rs35025775,rs219298,rs12293998,rs12928898,rs1268167,rs2059257,rs213002,rs1809419,rs9435731,rs1036429,rs75912489,rs7841239,rs10490014,rs12903285,rs11044785,rs17880086,rs55681268,rs115664826,rs1537123,rs11865004,rs12191615,rs74903425,rs2227399,rs8055609,rs160224,rs72654186,rs114332558,rs8004329,rs4819034,rs3743607,rs219398,rs56227677,rs1267059,rs219368,rs12918797,rs1718549,rs79571438,rs13420708,rs4936529,rs1245551,rs1030262,rs7076717,rs11111843,rs73177921,rs1169301,rs75614054,rs6884431,rs77213903,rs9923834,rs435826,rs1946164,rs6911036,rs10922528,rs12213892,rs75698341,rs34673655,rs11685770,rs10198612,rs28742268,rs2396435,rs61796760,rs4888390,rs10841321,rs11751487,rs6881590,rs56099109,rs9397234,rs76182675,rs58261652,rs114780211,rs2098670,rs7202284,rs11111829,rs2264782,rs2108926,rs312856,rs11755032,rs12591659,rs962554,rs4936523,rs56980888,rs1054413,rs74749711,rs7137751,rs1956274,rs74533712,rs60700454,rs1390965,rs115512862,rs17107720,rs7715901,rs4234065,rs10871312,rs983157,rs3751143,rs11858525,rs117022277,rs116803925,rs445294,rs11728716,rs219372,rs1975058,rs62123598,rs219408,rs308993,rs1476286,rs7944436,rs75007932,rs2906965,rs4865086,rs1169289,rs73135222,rs11466822,rs11609261,rs10516528,rs28673156,rs11627441,rs6456812,rs112066551,rs72987309,rs8006224,rs7979473,rs380342,rs2045517,rs1109341,rs4887159,rs12644596,rs73740878,rs7765989,rs13268624,rs74372131,rs73814834,rs8051407,rs309006,rs4887828,rs17054657,rs114637560,rs12149063,rs116832590,rs4233636,rs2161967,rs28866240,rs9383732,rs9468337,rs10153256,rs10466368,rs2925355,rs3741240,rs4759277,rs219367,rs61794821,rs11733223,rs10203363,rs1778510,rs1442573,rs1169284,rs2621215,rs79182074,rs100912,rs2302155,rs207673,rs11759653,rs4713139,rs11465226,rs11072796,rs3750280,rs115860703,rs79770071,rs445692,rs11149812,rs7078012,rs28446116,rs76990261,rs2723149,rs74346863,rs606239,rs77487352,rs308998,rs554831,rs1708667,rs388713,rs12522418,rs17118206,rs10515752,rs2513076,rs11149831,rs13279670,rs12231718,rs80028957,rs6552828,rs487233,rs11645691,rs114783057,rs2447865,rs4789002,rs1949807,rs376391,rs11852336,rs7594321,rs7169584,rs72982596,rs57898934,rs2163041,rs1245549,rs12268619,rs2764264,rs11844682,rs55886641,rs72671815,rs32455,rs10777741,rs180273,rs219384,rs11171714,rs7530513,rs1268174,rs111248783,rs11758337,rs1268177,rs77837182,rs28362902,rs61987807,rs3896732,rs28493225,rs309002,rs947837,rs10513821,rs58580037,rs12441354,rs1267075,rs61918282,rs66921209,rs4993970,rs3820927,rs7115605,rs6810579,rs1035672,rs115817461,rs7729274,rs219401,rs4909034,rs115041398,rs4507125,rs28583704,rs116244418,rs2637627,rs758275,rs12933281,rs1998374,rs1667535,rs2271801,rs11155716,rs6709005,rs115540432,rs4675121,rs4511740,rs11954771,rs6899147,rs11727189,rs73177919,rs58498068,rs4886598,rs10167422,rs6876972,rs416211,rs2454206,rs7157010,rs72673870,rs11820037,rs160238,rs1051367,rs28558946,rs473268,rs11855521,rs10193404,rs36042706,rs931794,rs56943571,rs4675132,rs2294775,rs114810088,rs34058921,rs73839422,rs4845623,rs1699394,rs6918943,rs1245546,rs60681236,rs78696216,rs58943141,rs3762947,rs2253137,rs11149833,rs7733088,rs4888411,rs218641,rs73814843,rs3851736,rs116685783,rs1867978,rs2340870,rs56009469,rs34507011,rs6657613,rs2552520,rs9663426,rs17034931,rs34148644,rs1159267,rs72671863,rs1418553,rs7202596,rs2028270,rs2229046,rs116620438,rs56123058,rs4888393,rs4888396,rs56833325,rs7116173,rs6487020,rs116122257,rs11860284,rs35638572,rs10493172,rs8025915,rs1898177,rs132572,rs3113252,rs12662622,rs11105995,rs9403383,rs12099129,rs75327292,rs1220547,rs2219866,rs7561378,rs60991969,rs2307064,rs7607057,rs28655617,rs3732577,rs9980766,rs17034916,rs219328,rs6775262,rs72673834,rs75318236,rs10512249,rs2302364,rs13278140,rs2027761,rs12615264,rs11563060,rs28582840,rs6900087,rs2977266,rs4141723,rs2039113,rs80155616,rs1778508,rs10199715,rs7728609,rs2789681,rs6761989,rs72985387,rs78672856,rs115574982,rs16969393,rs219317,rs400566,rs2235359,rs2579761,rs9928232,rs11732650,rs1917123,rs4704865,rs72742464,rs2799079,rs55666734,rs10922530,rs13200462,rs59465235,rs4887821,rs28758260,rs7668276,rs10777749,rs35961650,rs7241287,rs72644219,rs117321518,rs3826967,rs9461432,rs4836750,rs9496374,rs28362912,rs77692516,rs2027760,rs12590,rs11609226,rs7233908,rs11726124,rs934455,rs917432,rs28418339,rs4675101,rs62123608,rs1267041,rs3788183,rs958865,rs219339,rs61994671,rs3800229,rs12918974,rs12414891,rs16909922,rs1932168,rs34072732,rs117036796,rs768023,rs422870,rs7941454,rs10204368,rs6768226,rs4888400,rs13266919,rs2242405,rs7857286,rs11942153,rs7930454,rs4888377,rs6735069,rs4283056,rs239064,rs2275453,rs74980997,rs3863445,rs219292,rs12901680,rs7244803,rs219392,rs1051730,rs12425795,rs7918223,rs114662949,rs11640473,rs8025655,rs78433080,rs1030889,rs1148189,rs7022858,rs11641249,rs6903652,rs8042260,rs59347518,rs2513071,rs4704611,rs57292098,rs11641587,rs6942030,rs28676757,rs11731386,rs28455964,rs371423,rs4887155,rs4909017,rs219364,rs2207731,rs612406,rs7561954,rs737636,rs9468345,rs12214894,rs7973006,rs60891908,rs2227395,rs3867391,rs1003818,rs3170740,rs8134836,rs61794859,rs56131013,rs78279671,rs2367994,rs4306345,rs9350467,rs1436426,rs77758509,rs219324,rs189235,rs219399,rs2838800,rs1920716,rs4564400,rs77017125,rs73742521,rs456833,rs6814166,rs28689704,rs7138393,rs3731593,rs77988914,rs1364079,rs9916241,rs9805911,rs62048402,rs1079354,rs2544527,rs40217,rs1267077,rs61858980,rs72671836,rs9654587,rs1254036,rs116152370,rs903612,rs7742858,rs2177594,rs4888383,rs12515251,rs32450,rs2241530,rs13099275,rs36119524,rs4845373,rs1540700,rs11158598,rs7677248,rs2456205,rs2609265,rs11550558,rs16822905,rs79128921,rs73465003,rs17886286,rs55897955,rs11072495,rs75674851,rs1941692,rs503464,rs10484404,rs2206030,rs6533240,rs72699855,rs56075263,rs72671826,rs72946341,rs1767415,rs73204235,rs2282041,rs341944,rs2647250,rs61859763,rs9468287,rs9350405,rs72987319,rs3743606,rs6918043,rs74711208,rs11086090,rs56362855,rs12439240,rs61812598,rs4762767,rs1245542,rs72714428,rs247432,rs17036076,rs1169294,rs12503885,rs28457693,rs56198112,rs4313435,rs394373,rs11644306,rs3995090,rs2259816,rs1008348,rs1623792,rs11750662,rs62121153,rs427388,rs11206666,rs113334868,rs11201972,rs62120362,rs308994,rs11852291,rs41264155,rs17145874,rs6711120,rs4268574,rs10148699,rs34079286,rs7162741,rs10873192,rs3822692,rs72714440,rs811496,rs219373,rs2282040,rs2889140,rs6564259,rs75448253,rs977986,rs3851055,rs13403281,rs114811002,rs4887147,rs59462153,rs28390100,rs116901435,rs56078503,rs116444104,rs8064966,rs115867792,rs6823536,rs117938320,rs1899752,rs2900131,rs10799576,rs61796802,rs115641965,rs7497342,rs34906880,rs2656070,rs115556740,rs7185640,rs17756240,rs78293353,rs75109191,rs2854047,rs4469792,rs12149070,rs3008798,rs3844219,rs116630885,rs7648704,rs68141011,rs71459334,rs7174472,rs112326603,rs79615215,rs1544810,rs219405,rs219336,rs13353878,rs113497020,rs72671885,rs1540702,rs11111837,rs7973180,rs117242093,rs4453032,rs6664201,rs10876964,rs115610895,rs8180562,rs1280634,rs66683315,rs34539062,rs56053755,rs1462286,rs72987304,rs41363745,rs10929309,rs2566347,rs11970439,rs2059502,rs426521,rs1245550,rs1318002,rs6908459,rs35683383,rs1766164,rs9397229,rs2463836,rs35068645,rs60942689,rs1003540,rs17630607,rs7163730,rs7934218,rs3822585,rs2447862,rs1030261,rs10165767,rs9912210,rs116111940,rs10989938,rs392256,rs1757924,rs2017854,rs9979235,rs10071997,rs34904236,rs12414332,rs308988,rs6851909,rs72669992,rs1442572,rs723192,rs17178787,rs411880,rs12051137,rs10745553,rs1245545,rs62229441,rs74712532,rs73177955,rs12912703,rs60725167,rs2177596,rs115200193,rs17121403,rs219322,rs10922529,rs1409148,rs56176151,rs17126214,rs2865531,rs2125409,rs2227424,rs2393775,rs9468344,rs11861810,rs112654776,rs11695077,rs1863959,rs6570509,rs4902408,rs153915,rs73175819,rs115224045,rs6927023,rs7105705,rs12904234,rs61127718,rs11257613,rs1892855,rs2647244,rs10889761,rs11231085,rs2228145,rs1329707,rs4243112,rs4675133,rs17178377,rs114386932,rs6946408,rs3824488,rs12617307,rs12907661,rs7190910,rs7192155,rs7591907,rs34749786,rs59959484,rs12505749,rs4244652,rs280604,rs3757180,rs132583,rs2456199,rs4888425,rs10433894,rs2289621,rs1169315,rs17449954,rs61138408,rs11076213,rs10466228,rs2447859,rs32456,rs9468325,rs10194663,rs11782230,rs10774579,rs3889823,rs1938777,rs17878456,rs1268166,rs6684205,rs114755882,rs11111830,rs11862095,rs9384270,rs13419076,rs1531698,rs114246664,rs7232636,rs7526419,rs3782580,rs150685,rs6434804,rs10202239,rs7753001,rs1246642,rs11701929,rs6556089,rs2279619,rs4938817,rs2227407,rs1267080,rs12447579,rs73780219,rs10104895,rs2009119,rs6879084,rs2241773,rs2012008,rs114199181,rs2708931,rs2235358,rs16909892,rs12509865,rs17036139,rs10871313,rs11634351,rs407133,rs12256429,rs56363880,rs219395,rs12935787,rs1065656,rs6564261,rs28621556,rs2249814,rs6556090,rs77076406,rs4307783,rs1531702,rs4704742,rs6056,rs11676450,rs7529229,rs150687,rs1975820,rs28767239,rs2257764,rs12470666,rs74285102,rs723193,rs6436860,rs73818110,rs2276593,rs55831267,rs9371831,rs12760975,rs72654189,rs17699526,rs6662686,rs2823741,rs55792153,rs2399796,rs61796762,rs11111849,rs219389,rs7203157,rs2059256,rs11683383,rs7298818,rs76091039,rs57229403,rs6830970,rs1078011,rs3769118,rs2723167,rs11157873,rs11134828,rs11624512,rs37596,rs1188927,rs12449170,rs3759692,rs4675137,rs17658198,rs2076605,rs7979478,rs2289188,rs17139193,rs73177920,rs35141734,rs2121534,rs13404750,rs2227398,rs74984315,rs1188933,rs9568442,rs10875595,rs580286,rs111882289,rs399535,rs10897271,rs73814807,rs12148716,rs62384471,rs6831032,rs17178750,rs41302709,rs684513,rs74649513,rs7808970,rs4887162,rs219402,rs11044783,rs8056080,rs153913,rs6916406,rs8037211,rs11604909,rs1536259,rs6792908,rs57080728,rs73177918,rs37605,rs7670522,rs116250036,rs11947335,rs11649091,rs11257619,rs10063083,rs6719500,rs1917127,rs57083451,rs6804230,rs10166736,rs10516532,rs180278,rs11158605,rs1981359,rs4373160,rs12589031,rs9468350,rs388389,rs464306,rs34664138,rs6860257,rs11072496,rs4704613,rs2210805,rs11854184,rs2807690,rs2880661,rs9322254,rs403694,rs11149821,rs1153582,rs72742465,rs12784395,rs180277,rs309008,rs67426328,rs10906106,rs116155287,rs66507438,rs9295770,rs2394851,rs58473469,rs6901575,rs2306459,rs10499043,rs4146810,rs4946932,rs468079,rs2071873,rs42525,rs2252711,rs7759855,rs116099509,rs1559339,rs8055974,rs1699387,rs2383024,rs1114562,rs999019,rs3113249,rs32446,rs4520539,rs9672035,rs153918,rs2637263,rs7144345,rs2555469,rs28665141,rs114702817,rs10929319,rs7087178,rs9380064,rs167437,rs416914,rs56171158,rs114400440,rs76248987,rs1150722,rs6813090,rs77061255,rs55645543,rs12763392,rs12261337,rs61794834,rs7974796,rs381237,rs56340711,rs2170311,rs11134891,rs10801698,rs985547,rs11858992,rs219406,rs2039112,rs7767176,rs28485160,rs9295769,rs6495115,rs7163775,rs73299535,rs153919,rs7563644,rs17566555,rs62378371,rs247443,rs4324083,rs8046416,rs1054054,rs337278,rs34071823,rs78845670,rs12286173,rs1757935,rs4453303,rs149692,rs11644592,rs7181245,rs35023423,rs11201964,rs11149832,rs7315947,rs2576974,rs76610873,rs1254028,rs34100029,rs2275452,rs11723225,rs28557010,rs155259,rs6533243,rs11563216,rs8057203,rs7118057,rs7896487,rs2232422,rs11856830,rs114398321,rs2609264,rs219370,rs1809424,rs76502727,rs703017,rs7576081,rs7481995,rs438529,rs35816817,rs2411349,rs414700,rs75913297,rs462258,rs10933165,rs11201014,rs2251468,rs6890471,rs72987315,rs7316542,rs114955058,rs2393791,rs11727500,rs35497678,rs6929449,rs11133641,rs7976294,rs28498264,rs6765692,rs1699393,rs2038905,rs4399384,rs9380364,rs219381,rs3744065,rs3754512,rs4887151,rs12497958,rs3793925,rs114629349,rs4243084,rs10871307,rs4946936,rs2838820,rs11257615,rs17040921,rs2036534,rs57434520,rs7604471,rs3820928,rs219388,rs73742520,rs114880603,rs308992,rs73717740,rs4777301,rs2655310,rs344352,rs4703798,rs62503675,rs57583267,rs3805407,rs4386185,rs17333287,rs75083875,rs4367952,rs17036327,rs12586602,rs7963590,rs1268165,rs75627027,rs7080405,rs2202507,rs61794835,rs4521068,rs12999257,rs772923,rs2906966,rs56004344,rs9788682,rs61192812,rs11641532,rs17697458,rs1254037,rs2304948,rs2181204,rs2693026,rs10050159,rs80136959,rs4362358,rs11752478,rs9926547,rs3650,rs7570869,rs61705659,rs12609740,rs61859766,rs6828660,rs7658011,rs17184313,rs7741443,rs7896600,rs17487223,rs7131383,rs4888392,rs73542929,rs726287,rs3109955,rs3743063,rs6671148,rs309007,rs11633178,rs4461255,rs2304410,rs2836803,rs114702065,rs984791,rs62123566,rs10841314,rs10178396,rs4909032,rs116522352,rs1885242,rs17139457,rs918950,rs1390966,rs6592521,rs1531703,rs2658479,rs76570090,rs116025789,rs2893083,rs2693019,rs78344136,rs1159806,rs34007467,rs11643209,rs219377,rs7308921,rs6936990,rs2708101,rs114232041,rs28642350,rs4774451,rs62384678,rs62404665,rs13180,rs117031061,rs11108310,rs11111833,rs74294002,rs12781912,rs2579760,rs219327,rs10459859,rs1339899,rs12820313,rs2281043,rs28446878,rs61794822,rs3769125,rs28515939,rs13280891,rs1778511,rs2726521,rs437986,rs2185955,rs114850272,rs10078178,rs71447768,rs7225025,rs1795720,rs61294013,rs2456204,rs11700834,rs2604910,rs276203,rs11257600,rs28377268,rs397481,rs41434057,rs61796766,rs1245548,rs2198042,rs2166633,rs4993971,rs1169310,rs12779647,rs6935174,rs115276660,rs1267066,rs3117577,rs6921919,rs72905174,rs247454,rs4372642,rs61860024,rs72987336,rs11723639,rs1147611,rs7435941,rs72982598,rs61505022,rs10745734,rs35943760,rs2362290,rs59499060,rs73158361,rs10943043,rs7227148,rs2034498,rs58364325,rs11752073,rs466191,rs219318,rs2285225,rs853678,rs2447866,rs1254033,rs219319,rs116372300,rs10183633,rs10777291,rs72671854,rs9895280,rs3741152,rs12447804,rs8046697,rs3851735,rs7176095,rs11149818,rs10032000,rs4888430,rs17036142,rs1267078,rs10475585,rs4594070,rs11196393,rs12489730,rs219323,rs4888376,rs12098410,rs72671835,rs12898323,rs10859966,rs7169985,rs4433590,rs116277032,rs73265363,rs246233,rs10871311,rs12171333,rs4466058,rs177831,rs6899205,rs11081816,rs219314,rs7006868,rs6598822,rs62062564,rs13121614,rs3008804,rs12439178,rs1109342,rs12411989,rs12641015,rs28475822,rs9398171,rs9468321,rs72716430,rs13138528,rs7869389,rs8046184,rs1010631,rs12928036,rs17036123,rs2456525,rs11749144,rs7570606,rs6570508,rs61753322,rs73159951,rs6823347,rs12601411,rs10873191,rs62502094,rs4887824,rs10861144,rs8043227,rs11730354,rs4846498,rs4429790,rs4663988,rs1169312,rs3099899,rs6784284,rs2440374,rs114566751,rs2637260,rs2258287,rs114501284,rs61248775,rs76362903,rs7102787,rs9350404,rs1062980,rs7757571,rs1364078,rs2294764,rs17130657,rs11077907,rs11985124,rs34624768,rs16841387,rs11726569,rs3759680,rs3747865,rs114457723,rs77376252,rs2938674,rs4423583,rs9812082,rs6923170,rs11950944,rs1037147,rs9922008,rs13290997,rs11852372,rs16909865,rs4862423,rs2305152,rs4611499,rs10050333,rs72671849,rs62121152,rs6456817,rs57064725,rs853685,rs111813903,rs78843682,rs17121319,rs35370743,rs4570658,rs115227920,rs17100316,rs4421813,rs207667,rs12468325,rs35006492,rs9384264,rs74237873,rs7610009,rs8036474,rs914206,rs1474589,rs12885842,rs1366756,rs35180576,rs5757743,rs28481832,rs17157227,rs17107812,rs1371109,rs4799707,rs28583690,rs6754155,rs2965069,rs28535536,rs156697,rs6453591,rs11751702,rs59161426,rs4870392,rs2294771,rs180276,rs28364680,rs34822294,rs6889203,rs8048816,rs8032688,rs4888389,rs117607728,rs11845138,rs58130263,rs3734029,rs4704864,rs2764261,rs2819105,rs74855582,rs7674369,rs10778044,rs118000427,rs35885223,rs1265093,rs917435,rs7135740,rs10947233,rs7189407,rs720501,rs2022464,rs8040868,rs4887057,rs1766163,rs441557,rs219321,rs13361606,rs7132774,rs1254041,rs72669995,rs2042642,rs12517508,rs2745205,rs7752721,rs28510415,rs8065422,rs1531700,rs1757930,rs11739081,rs12374256,rs2275456,rs17273093,rs2161684,rs10178202,rs6906266,rs12290623,rs723191,rs12461029,rs62378405,rs341954,rs42472,rs219403,rs10022124,rs10193316,rs11902599,rs12210850,rs62288344,rs12506062,rs3851734,rs13114479,rs6988283,rs10739469,rs72671853,rs11965538,rs7740487,rs2440316,rs247450,rs4675118,rs7953249,rs150665,rs7182642,rs3757188,rs2637264,rs11756111,rs56295386,rs72671805,rs115903528,rs11265613,rs8083020,rs4675119,rs4887084,rs114312980,rs7181447,rs1032455,rs3732215,rs42528,rs117135192,rs309000,rs9435662,rs308978,rs6694661,rs4945816,rs72923263,rs876480,rs72742466,rs115215092,rs35415181,rs12465,rs114668056,rs11643410,rs11777115,rs17776284,rs1169286,rs6922326,rs1364077,rs2255531,rs853688,rs61860420,rs17643860,rs1699388,rs7550758,rs6564260,rs28365998,rs7952686,rs11646677,rs9309137,rs924840,rs381839,rs17768466,rs12180820,rs12413646,rs73159954,rs72961945,rs12098734,rs2513747,rs3934883,rs1035673,rs71459326,rs55903341,rs7806537,rs57257258,rs17879726,rs72679193,rs17884637,rs3743609,rs112628073,rs10015415,rs5761441,rs11629749,rs2227411,rs2227403,rs219394,rs3769646,rs115778401,rs7924717,rs79382647,rs11731417,rs11831836,rs4927273,rs17484524,rs1039027,rs965604,rs12521595,rs1150723,rs6922302,rs8086676,rs35787595,rs115636180,rs10490012,rs72985397,rs72673832,rs4353139,rs56235582,rs10936161,rs6892478,rs2396433,rs34222958,rs2894627,rs17884887,rs11649638,rs35875412,rs1805155,rs443128,rs805284,rs76764824,rs772922,rs4461039,rs11166383,rs1267076,rs8090361,rs114246034,rs12282282,rs7692069,rs1964516,rs2246920,rs72987327,rs456548,rs56198874,rs6432669,rs56259240,rs7733410,rs923885,rs6456815,rs4141691,rs2113232,rs11862684,rs11965825,rs13383070,rs925104,rs10519203,rs2079245,rs11639347,rs761421,rs60924672,rs1150714,rs117379081,rs28601668,rs2456206,rs2869966,rs7299632,rs7596121,rs6715311,rs116202923,rs341957,rs219293,rs213243,rs6584592,rs8029116,rs1254038,rs16839847,rs16920607,rs73177940,rs132579,rs309011,rs6428487,rs10163918,rs74967533,rs3734729,rs7201989,rs72671810,rs10514396,rs17484235,rs62253764,rs77782257,rs6922111,rs7954039,rs6912308,rs3008802,rs1264308,rs9384679,rs419784,rs6856408,rs77289134,rs2282340,rs740692,rs16892225,rs11728044,rs62330911,rs4307782,rs3088308,rs3008803,rs11860231,rs4244650,rs7188604,rs219333,rs2604911,rs62123569,rs397598,rs9468322,rs8051611,rs2802292,rs911886,rs62201532,rs7027788,rs882516,rs1778477,rs12495962,rs7930880,rs66732415,rs4387792,rs1757925,rs279075,rs7199132,rs11795359,rs2206593,rs634392,rs1997352,rs6877434,rs12467810,rs76949390,rs153910,rs3800228,rs114575504,rs11125089,rs2447863,rs117569923,rs4845372,rs7563357,rs114432567,rs10484733,rs61860035,rs4887163,rs17107836,rs10892588,rs4776525,rs2341951,rs6557376,rs6584561,rs4129267,rs2647251,rs185052,rs13430941,rs9400240,rs219374,rs12459300,rs115801685,rs59683676,rs17699478,rs17079521,rs7872429,rs951958,rs35583595,rs10130626,rs35483545,rs11636698,rs76745579,rs1245553,rs4278471,rs28444613,rs116505389,rs77308892,rs1808693,rs1011121,rs116500479,rs1159266,rs56396448,rs3741151,rs17124972,rs7447927,rs8028163,rs56365531,rs41298231,rs56348607,rs735396,rs373786,rs3800231,rs117909226,rs703016,rs10770526,rs180272,rs10025052,rs114544763,rs6413523,rs409866,rs3775090,rs4675134,rs76152842,rs7579961,rs35396874,rs12766266,rs4887153,rs72671828,rs4664405,rs6495118,rs7772827,rs28469297,rs1504550,rs160235,rs6863,rs1756012,rs7163275,rs116389800,rs3191996,rs11465228,rs413015,rs76656200,rs10989945,rs1074961,rs10035961,rs2802288,rs4888422,rs4509851,rs17036129,rs2106843,rs11072492,rs35949016,rs1679709,rs7893890,rs12914385,rs2029439,rs12270961,rs529921,rs3738055,rs12907764,rs79802316,rs728616,rs13130762,rs12299115,rs954144,rs9322253,rs72654181,rs115324445,rs12907519,rs11681776,rs1254030,rs35031105,rs4936526,rs114774714,rs55853698,rs61796770,rs2819943,rs80317870,rs7194035,rs3817902,rs2799077,rs12190091,rs75038602,rs312857,rs1418556,rs6929442,rs2977268,rs2865530,rs180241,rs28631481,rs219369,rs4888405,rs6557375,rs1990951,rs28412809,rs1030831,rs2170863,rs219382,rs4675138,rs114434905,rs4887829,rs608194,rs1512283,rs10004611,rs7423610,rs391396,rs55699399,rs113940471,rs73780221,rs11757730,rs6697308,rs114913092,rs6929559,rs11201966,rs11111838,rs1430413,rs10493170,rs11642841,rs2165990,rs6740108,rs11201660,rs7295489,rs72671861,rs62123606,rs115392083,rs77448526,rs77389451,rs977985,rs7607316,rs28365897,rs77505915,rs11640018,rs61796768,rs2277027,rs4888412,rs35937717,rs2693024,rs9313606,rs6585424,rs59233002,rs72714433,rs1362777,rs149356,rs376585,rs10115004,rs373037,rs6673179,rs76419734,rs10182307,rs9305762,rs1169313,rs10072471,rs219337,rs61753323,rs3805411,rs118110670,rs10866659,rs9898150,rs4704867,rs2244608,rs2637261,rs370105,rs425407,rs28488297,rs115608780,rs4330400,rs456443,rs11133640,rs28521901,rs17483548,rs2743554,rs219315,rs11601056,rs2227401,rs73131836,rs10478276,rs381521,rs11739924,rs2823743,rs2758554,rs9926705,rs11854025,rs2855812,rs11820929,rs72671886,rs28474857,rs75817507,rs95425,rs766522,rs378635,rs59611754,rs37606,rs62123565,rs3925019,rs2835344,rs28429270,rs11639166,rs7994628,rs3741149,rs79392928,rs7962359,rs72624403,rs2182035,rs11149813,rs1371108,rs114924733,rs903614,rs3769124,rs12592906,rs3825844,rs1169306,rs17098169,rs62123602,rs11854461,rs247436,rs3003423,rs62253765,rs73159959,rs115566422,rs4888426,rs61859012,rs74708995,rs56023805,rs2284748,rs13393902,rs62201524,rs56324594,rs11172113,rs42524,rs247442,rs56087929,rs80123514,rs78624382,rs4611216,rs6704255,rs2164449,rs114861977,rs12197866,rs2181205,rs10209564,rs16839372,rs9934007,rs1169311,rs219326,rs8038188,rs4846274,rs74947410,rs10989934,rs10166456,rs57062879,rs9468300,rs11633351,rs2027763,rs61256759,rs1268164,rs3987885,rs10777747,rs9496369,rs114080123,rs4887820,rs6740118,rs117834103,rs4888394,rs57132530,rs57699820,rs3792718,rs2395730,rs917434,rs160239,rs79760502,rs2456203,rs378326,rs60235007,rs75195158,rs1045435,rs2289187,rs115483681,rs1124480,rs219390,rs219294,rs8031948,rs867452,rs74513400,rs34238292,rs75259420,rs6990338,rs1010630,rs76114799,rs12906691,rs2191036,rs11465233,rs2456532,rs57501568,rs41297151,rs11105989,rs59133824,rs2571445,rs58929830,rs6717168,rs12906972,rs35214308,rs2898646,rs4508864,rs2284746,rs77476283,rs853679,rs4887145,rs16969894,rs2609282,rs4713140,rs12286,rs153916,rs10493182,rs746672,rs115209687,rs3133168,rs16909904,rs114529549,rs76860059,rs72671809,rs4888386,rs28375267,rs11111819,rs1489803,rs219397,rs703693,rs77127734,rs72972364,rs2571461,rs641071,rs10513528,rs8020736,rs78466725,rs2544529,rs115378886,rs11133643,rs62384493,rs1409152,rs2647257,rs12445644,rs9461457,rs2228557,rs4887150,rs7204984,rs71394219,rs11111811,rs75136199,rs6876128,rs80228231,rs4789496,rs9400239,rs2275451,rs72714425,rs7118982,rs11111842,rs2440375,rs4973193,rs3784937,rs34162901,rs1422795,rs12903295,rs10745733,rs132574,rs32452,rs114256679,rs115755584,rs6912639,rs12497488,rs3826041,rs951266,rs1320721,rs72671824,rs2903033,rs28734794,rs72738786,rs10100681,rs73131797,rs9398172,rs116495853,rs11105999,rs1321505,rs17107864,rs10851479,rs4888375,rs1519612,rs113154802,rs115166252,rs1268169,rs6846579,rs10801697,rs11758148,rs10066571,rs72480621,rs10851907,rs11858836,rs115978907,rs1826970,rs12435608,rs13263917,rs72743158,rs10055180,rs6819224,rs1409149,rs56086224,rs1699392,rs17699103,rs17036052,rs62405896,rs7930907,rs8003744,rs16894116,rs28511883,rs2285977,rs116628879,rs1920792,rs11465225,rs341941,rs10143490,rs3985310,rs72671858,rs3115960,rs76695999,rs74224013,rs11692572,rs55781567,rs28674131,rs78478696,rs6828137,rs78542629,rs73885711,rs151577,rs11722225,rs12932606,rs213244,rs79566296,rs3743111,rs11828904,rs75721806,rs219296,rs4537545,rs16969247,rs11641430,rs78175275,rs1935951,rs17107814,rs1825084,rs12831703,rs10083363,rs7122825,rs11642015,rs57847444,rs74676138,rs2264778,rs6788425,rs2726459,rs61860039,rs4638613,rs2056777,rs11821094,rs8036030,rs341937,rs4888416,rs4762249,rs6937121,rs6441223,rs10026373,rs6879450,rs11065385,rs309004,rs73131820,rs160232,rs10002288,rs219330,rs6453592,rs1267032,rs6768285,rs12032375,rs11639783,rs1254031,rs11988513,rs11686072,rs1892856,rs7768673,rs2415245,rs1105282,rs219365,rs7171578,rs3813565,rs219407,rs2159200,rs61663448,rs117878721,rs12817765,rs4333166,rs115229055,rs1050779,rs2112691,rs425565,rs6723774,rs34225855,rs111873045,rs1040525,rs1268179,rs180753,rs1254027,rs1267060,rs6834384,rs7772197,rs2390675,rs56149656,rs11896117,rs10210763,rs55958997,rs3734030,rs9468375,rs35155953,rs308991,rs6819081,rs10118745,rs4367815,rs16893937,rs55915134,rs10841318,rs10750500,rs6860507,rs7528257,rs6538678,rs74707121,rs4896582,rs28448828,rs341946,rs4488276,rs11106058,rs886422,rs79663240,rs34962186,rs3741835,rs17178293,rs1627044,rs1075457,rs4774453,rs7693436,rs61675507,rs9458139,rs77246010,rs9371852,rs78086639,rs76634358,rs4579242,rs7038341,rs9468342,rs7518199,rs1030786,rs4146809,rs32449,rs448113,rs61056441,rs10936162,rs16839887,rs12769115,rs114569257,rs2071285,rs7951174,rs7206665,rs1809409,rs17301128,rs7624702,rs308997,rs2166632,rs3772682,rs76466385,rs2693027,rs16862366,rs17405217,rs1699380,rs72673873,rs10876965,rs11733150,rs34273234,rs75889632,rs55635824,rs2269157,rs12729558,rs4389093,rs4887166,rs7166701,rs61860043,rs1989154,rs16909859,rs115391641,rs9462085,rs72482010,rs12824321,rs12593229,rs6431476,rs3800326,rs74614762,rs56134361,rs17118208,rs60078907,rs1317286,rs17036308,rs74847374,rs74382571,rs78987844,rs80169008,rs114165044,rs1821697,rs115073852,rs35485002,rs1049633,rs7047226,rs115702329,rs11995686,rs116391194,rs13413235,rs1537122,rs114370980,rs72755481,rs116108619,rs6861047,rs1409151,rs6905368,rs2605611,rs75663150,rs1325924,rs11072766,rs72987328,rs2229812,rs12627030,rs3008801,rs6658267,rs8057084,rs404193,rs2257962,rs6926620,rs10745736,rs116652884,rs11172114,rs62201472,rs3784936,rs60972582,rs1472975,rs5752292,rs6441226,rs1150704,rs17107817,rs2417331,rs4331881,rs1519613,rs56365235,rs3780573,rs7597012,rs1936365,rs13413292,rs11044781,rs7143806,rs115073035,rs3769123,rs10946495,rs2279562,rs1075472,rs1267082,rs12898346,rs3105369,rs153911,rs6843331,rs13423046,rs6917759,rs1182933,rs17472779,rs1679732,rs112191650,rs2869967,rs75621300,rs79057214,rs16829365,rs59925771,rs10141108,rs28698170,rs6580550,rs9371833,rs12907944,rs28391259,rs72671811,rs3762945,rs12449177,rs6671163,rs3749797,rs219391,rs12522441,rs76453119,rs2068982,rs74082414,rs7592387,rs2765527,rs1254035,rs60496880,rs17139192,rs740693,rs2838806,rs2835345,rs160223,rs4888388,rs3800227,rs2854050,rs7581955,rs6885962,rs1362778,rs12467261,rs77139731,rs4747191,rs951959,rs61204066,rs11854338,rs9716069,rs17138907,rs72671852,rs10502624,rs4655890,rs132573,rs72671862,rs73177916,rs7730971,rs77914337,rs7661349,rs12768613,rs11865296,rs17071756,rs178133,rs11695110,rs34332933,rs59163359,rs9468328,rs2275455,rs61860025,rs2574839,rs918820,rs72671855,rs1935949,rs115715910,rs62288306,rs1268168,rs3751206,rs11748443,rs11639375,rs2637265,rs8056236,rs13400830,rs77171886,rs2464196,rs944445,rs62062568,rs7087475,rs12440654,rs6564252,rs6875939,rs28480606,rs10516534,rs391306,rs116598334,rs11640674,rs11235729,rs17478785,rs6990915,rs6588312,rs59015093,rs2073619,rs4704871,rs2513749,rs11072493,rs11927331,rs7125949,rs1346618,rs13113845,rs11158607,rs11826896,rs3851733,rs2159201,rs4588206,rs1002127,rs11155242,rs6903823,rs12460575,rs1941694,rs11105996,rs7668477,rs11111846,rs11629637,rs16859504,rs1800790,rs3934884,rs28446321,rs1032625,rs13361953,rs55706928,rs2215173,rs34996006,rs12438181,rs4704868,rs3845562,rs9366823,rs59926965,rs8050059,rs12916326,rs10037493,rs12453822,rs9288618,rs1169309,rs4759044,rs11201297,rs6431478,rs80201717,rs116480090,rs71459327,rs8033184,rs56400267,rs7954331,rs74025818,rs7718217,rs3820242,rs9394153,rs917433,rs7174190,rs1325922,rs17036310,rs16919829,rs7199062,rs12614648,rs991967,rs114523326,rs1907299,rs7499872,rs7200053,rs2256923,rs186939,rs8021889,rs78599391,rs2447860,rs337263,rs113337781,rs1990950,rs12247735,rs4948444,rs11852335,rs389376,rs6922161,rs1462288,rs3753486,rs10841315,rs6453593,rs72987321,rs247425,rs11134775,rs11653243,rs8043032,rs2304488,rs2259820,rs55676755,rs4888404,rs17700475,rs978909,rs115874801,rs16862617,rs371120,rs11134819,rs11579178,rs11111820,rs10118151,rs12815387,rs1035434,rs3805405,rs1736892,rs2789686,rs3088214,rs1821848,rs115222699,rs1560217,rs728615,rs1549306,rs56343285,rs11544310,rs3743563,rs13415319,rs357523,rs12219080,rs4887149,rs12448947,rs12592944,rs34386571,rs62123605,rs114656700,rs10801696,rs6489786,rs28397204,rs6900233,rs17699324,rs113002803,rs56333662,rs28520225,rs1667536,rs11149815,rs410047,rs114485923,rs4845620,rs408079,rs28641751,rs383410,rs12277924,rs12730036,rs10002332,rs77285596,rs341942,rs2726519,rs2264750,rs609782,rs17138884,rs1245552,rs12779955,rs10841319,rs4888413,rs1063281,rs219400,rs73158340,rs1757927,rs11639181,rs4233335,rs1150713,rs713971,rs726288,rs10176882,rs114040266,rs180282,rs1169292,rs4611655,rs114036108,rs4799710,rs10516525,rs2228427,rs7282694,rs17333899,rs56190825,rs2130799,rs2802290,rs7628497,rs28734002,rs62123563,rs8041807,rs2017998,rs7305618,rs1169300,rs7202083,rs1866113,rs12916648,rs12228360,rs73080391,rs11864102,rs219341,rs337277,rs61860036,rs380460,rs17036120,rs11824614,rs117026117,rs13534,rs115549526,rs2927687,rs1385526,rs1542864,</t>
  </si>
  <si>
    <t>ENSG00000204366.3,CATG00000047658.1,ENSG00000197746.9,ENSG00000204580.7,CATG00000023511.1,ENSG00000189134.3,ENSG00000187987.5,CATG00000082486.1,ENSG00000204344.10,CATG00000084398.1,CATG00000077117.1,CATG00000067177.1,CATG00000012959.1,ENSG00000164692.13,ENSG00000196812.4,ENSG00000249332.1,ENSG00000198315.6,ENSG00000185664.10,ENSG00000272447.1,ENSG00000239332.1,ENSG00000235519.1,ENSG00000255729.1,CATG00000046956.1,CATG00000021396.1,CATG00000074235.1,ENSG00000138785.10,ENSG00000204301.5,ENSG00000187658.6,CATG00000083379.1,ENSG00000137310.7,ENSG00000233818.1,ENSG00000131951.6,CATG00000073317.1,ENSG00000255213.1,ENSG00000162032.11,ENSG00000158715.5,CATG00000087916.1,ENSG00000230894.1,CATG00000006127.1,ENSG00000111540.11,CATG00000079215.1,CATG00000035234.1,ENSG00000260103.2,ENSG00000187957.7,ENSG00000258343.1,ENSG00000256148.1,ENSG00000233593.2,ENSG00000206557.5,ENSG00000183196.4,CATG00000027881.1,CATG00000050529.1,ENSG00000204655.7,ENSG00000228084.1,ENSG00000065665.16,CATG00000066860.1,ENSG00000182957.11,ENSG00000164270.13,ENSG00000166002.2,CATG00000077123.1,ENSG00000204438.6,ENSG00000165972.8,ENSG00000187626.7,ENSG00000136378.10,ENSG00000219891.2,CATG00000022980.1,ENSG00000179335.14,ENSG00000102996.4,ENSG00000233844.1,ENSG00000107742.8,CATG00000051597.1,ENSG00000126773.8,ENSG00000065802.7,CATG00000074029.1,ENSG00000236699.4,ENSG00000233147.1,ENSG00000099308.6,CATG00000115291.1,ENSG00000255990.1,ENSG00000255552.3,ENSG00000204427.7,ENSG00000198673.6,ENSG00000140285.5,ENSG00000204539.3,CATG00000023745.1,ENSG00000224049.1,ENSG00000204310.6,ENSG00000123485.7,ENSG00000171150.7,ENSG00000133065.6,CATG00000085279.1,ENSG00000204531.11,ENSG00000204516.5,ENSG00000251586.1,CATG00000029301.1,ENSG00000075420.8,ENSG00000138303.13,ENSG00000150995.13,CATG00000066638.1,ENSG00000168769.8,ENSG00000243944.1,ENSG00000138193.10,ENSG00000224467.1,ENSG00000118997.9,ENSG00000107104.14,CATG00000087927.1,ENSG00000141668.5,ENSG00000259024.2,ENSG00000213949.4,ENSG00000252122.1,ENSG00000141252.15,CATG00000083557.1,ENSG00000157426.9,ENSG00000123374.6,ENSG00000204348.5,ENSG00000026652.9,ENSG00000204420.4,ENSG00000160712.8,CATG00000116323.1,ENSG00000138623.5,ENSG00000079308.12,ENSG00000167578.12,ENSG00000144481.12,CATG00000047090.1,ENSG00000184640.13,CATG00000025537.1,ENSG00000269071.1,ENSG00000160194.13,ENSG00000081052.10,CATG00000059443.1,CATG00000083147.1,ENSG00000251833.1,ENSG00000107736.15,ENSG00000092969.7,CATG00000040494.1,CATG00000072630.1,ENSG00000231031.2,ENSG00000171631.10,ENSG00000128050.4,ENSG00000029534.15,CATG00000001837.1,CATG00000000179.1,ENSG00000200651.1,CATG00000089561.1,ENSG00000204435.9,ENSG00000166278.10,ENSG00000257327.1,ENSG00000136688.6,ENSG00000272168.1,CATG00000088255.1,ENSG00000139329.4,ENSG00000226403.1,ENSG00000272501.1,ENSG00000125046.10,ENSG00000188385.7,CATG00000023623.1,CATG00000025533.1,ENSG00000270071.1,ENSG00000188266.9,ENSG00000168827.10,ENSG00000138780.10,ENSG00000196950.9,ENSG00000252068.1,ENSG00000141431.5,ENSG00000153774.4,CATG00000080195.1,ENSG00000204525.10,ENSG00000197279.3,ENSG00000171316.7,ENSG00000174780.11,ENSG00000255446.1,CATG00000088019.1,ENSG00000204389.8,ENSG00000100599.11,ENSG00000224586.2,ENSG00000240053.8,ENSG00000251175.1,CATG00000050525.1,ENSG00000169862.14,CATG00000010636.1,CATG00000118255.1,ENSG00000254245.1,ENSG00000203801.4,ENSG00000135100.13,ENSG00000271314.1,ENSG00000219392.1,CATG00000003906.1,ENSG00000138646.4,ENSG00000140718.14,CATG00000025536.1,CATG00000052079.1,CATG00000069365.1,ENSG00000272070.1,ENSG00000227515.3,CATG00000070668.1,ENSG00000127928.8,ENSG00000204540.6,CATG00000078278.1,ENSG00000204954.5,ENSG00000236360.1,ENSG00000117620.8,ENSG00000171914.10,ENSG00000027075.9,ENSG00000246350.1,ENSG00000230479.1,ENSG00000204305.9,ENSG00000128059.4,CATG00000083365.1,ENSG00000204394.8,ENSG00000081853.13,ENSG00000269921.1,ENSG00000204104.7,ENSG00000227744.4,CATG00000007210.1,ENSG00000054967.8,ENSG00000080644.11,ENSG00000251405.2,ENSG00000213780.6,ENSG00000204308.6,ENSG00000213719.4,ENSG00000250641.1,ENSG00000172548.10,ENSG00000176933.4,ENSG00000204444.6,CATG00000076262.1,ENSG00000250240.1,ENSG00000118849.5,ENSG00000133661.11,CATG00000022972.1,ENSG00000248456.1,CATG00000082490.1,CATG00000066776.1,ENSG00000118690.8,CATG00000034341.1,ENSG00000204351.7,ENSG00000235724.4,ENSG00000202269.1,ENSG00000261303.1,ENSG00000236366.1,ENSG00000117971.7,ENSG00000272247.1,ENSG00000149403.7,CATG00000101709.1,CATG00000067180.1,ENSG00000198729.4,ENSG00000240207.2,ENSG00000160179.14,ENSG00000158691.10,ENSG00000185920.11,ENSG00000144468.12,ENSG00000145781.4,ENSG00000255118.1,ENSG00000139865.12,ENSG00000176124.7,CATG00000077120.1,ENSG00000179151.7,CATG00000088039.1,ENSG00000227291.1,ENSG00000179361.13,CATG00000000705.1,ENSG00000118689.10,ENSG00000268173.1,ENSG00000271581.1,ENSG00000241388.3,ENSG00000244255.1,CATG00000083622.1,ENSG00000137831.10,ENSG00000145868.12,ENSG00000156958.10,ENSG00000213676.6,ENSG00000033170.12,ENSG00000125538.7,ENSG00000104047.10,ENSG00000135655.9,ENSG00000095906.12,ENSG00000140465.9,ENSG00000185787.10,ENSG00000254777.1,ENSG00000011465.12,ENSG00000258388.3,CATG00000087923.1,ENSG00000268171.1,ENSG00000156869.8,ENSG00000137411.12,ENSG00000257449.1,ENSG00000116171.12,CATG00000019328.1,ENSG00000110347.7,ENSG00000164300.11,CATG00000023615.1,CATG00000074022.1,ENSG00000234695.1,CATG00000020588.1,CATG00000085201.1,ENSG00000185760.11,ENSG00000204304.7,ENSG00000245281.2,CATG00000010640.1,ENSG00000135074.11,ENSG00000139531.8,ENSG00000259044.1,ENSG00000154764.5,ENSG00000138593.4,ENSG00000259999.1,ENSG00000204422.7,ENSG00000254221.1,ENSG00000165325.9,ENSG00000151224.8,ENSG00000099769.5,CATG00000019323.1,ENSG00000204387.8,ENSG00000271155.1,ENSG00000214198.3,ENSG00000145757.11,ENSG00000148219.12,ENSG00000142619.4,ENSG00000145348.12,CATG00000108031.1,ENSG00000166925.4,ENSG00000185955.4,ENSG00000229105.1,ENSG00000231162.3,ENSG00000272278.1,CATG00000043600.1,ENSG00000247240.3,CATG00000019176.1,ENSG00000104313.13,ENSG00000157423.13,ENSG00000174348.9,CATG00000032317.1,ENSG00000138640.10,ENSG00000230091.2,ENSG00000261476.1,ENSG00000217539.2,CATG00000005720.1,CATG00000078271.1,ENSG00000241404.2,CATG00000027882.1,ENSG00000171564.7,ENSG00000118855.14,ENSG00000184584.8,ENSG00000225731.1,ENSG00000206344.6,ENSG00000175449.9,CATG00000087936.1,ENSG00000162923.10,ENSG00000103222.14,ENSG00000139372.10,ENSG00000147481.9,ENSG00000229915.1,CATG00000043591.1,CATG00000044214.1,ENSG00000213516.5,ENSG00000226314.3,ENSG00000123411.10,CATG00000109909.1,ENSG00000249751.1,ENSG00000137944.12,ENSG00000226526.1,CATG00000078273.1,ENSG00000235663.1,CATG00000083378.1,ENSG00000254802.1,ENSG00000087303.12,ENSG00000159363.13,ENSG00000189129.9,CATG00000025651.1,CATG00000106240.1,ENSG00000054965.6,ENSG00000089041.12,CATG00000056822.1,CATG00000072631.1,ENSG00000136381.8,CATG00000077356.1,ENSG00000142623.8,ENSG00000136560.9,ENSG00000079257.3,ENSG00000189298.9,CATG00000083553.1,CATG00000052002.1,ENSG00000171566.7,CATG00000087941.1,ENSG00000204386.6,ENSG00000240477.1,ENSG00000237857.2,CATG00000023617.1,CATG00000050526.1,ENSG00000225493.1,ENSG00000186329.5,ENSG00000162174.8,ENSG00000261839.1,ENSG00000257038.1,ENSG00000255126.1,ENSG00000120329.4,CATG00000002886.1,ENSG00000204396.6,ENSG00000109265.8,ENSG00000085511.15,ENSG00000135114.8,CATG00000088862.1,ENSG00000243649.4,ENSG00000148834.8,ENSG00000232023.2,ENSG00000153820.8,ENSG00000117122.9,ENSG00000221988.8,ENSG00000133678.9,CATG00000106422.1,ENSG00000201823.1,ENSG00000178913.5,CATG00000025460.1,CATG00000077984.1,ENSG00000137185.7,ENSG00000151150.16,ENSG00000226147.1,ENSG00000204424.8,CATG00000086280.1,ENSG00000151466.7,ENSG00000261272.1,ENSG00000124942.9,ENSG00000260919.1,CATG00000006126.1,ENSG00000204538.3,ENSG00000259531.2,ENSG00000227104.3,ENSG00000123384.9,CATG00000092189.1,CATG00000096485.1,CATG00000004077.1,CATG00000003454.1,ENSG00000257489.2,ENSG00000260785.1,ENSG00000069275.12,ENSG00000184374.2,ENSG00000266852.1,ENSG00000213307.4,CATG00000083385.1,ENSG00000213654.5,ENSG00000138629.11,ENSG00000041357.11,ENSG00000164022.12,ENSG00000256448.1,ENSG00000166822.8,ENSG00000169856.7,CATG00000094550.1,ENSG00000151726.9,CATG00000034676.1,ENSG00000263020.1,ENSG00000258896.1,ENSG00000197062.7,ENSG00000149021.2,CATG00000009904.1,ENSG00000170180.15,ENSG00000148655.10,ENSG00000128739.16,CATG00000083373.1,ENSG00000229323.1,CATG00000025648.1,CATG00000033137.1,ENSG00000224287.2,ENSG00000234229.3,ENSG00000151465.9,CATG00000010229.1,ENSG00000235924.1,CATG00000062448.1,ENSG00000204385.6,ENSG00000233822.3,ENSG00000266372.1,ENSG00000070087.9,CATG00000115678.1,ENSG00000227368.1,ENSG00000136694.8,CATG00000083710.1,ENSG00000258989.1,ENSG00000120820.8,ENSG00000096996.11,ENSG00000150054.14,ENSG00000162383.7,ENSG00000039600.6,ENSG00000265072.1,ENSG00000107738.15,ENSG00000178053.13,ENSG00000250522.1,ENSG00000237493.3,ENSG00000044459.10,ENSG00000139641.8,CATG00000027880.1,ENSG00000100612.9,ENSG00000168477.13,CATG00000117328.1,CATG00000030101.1,ENSG00000168743.8,CATG00000069660.1,ENSG00000157895.7,CATG00000083387.1,CATG00000029903.1,ENSG00000259237.1,ENSG00000151470.8,ENSG00000100346.13,CATG00000001175.1,ENSG00000138777.15,ENSG00000187720.10,ENSG00000224192.2,ENSG00000259203.1,ENSG00000258553.1,ENSG00000112414.10,CATG00000023614.1,CATG00000106242.1,CATG00000056066.1,ENSG00000162688.11,CATG00000083145.1,ENSG00000267134.1,CATG00000083367.1,ENSG00000204388.5,CATG00000051757.1,CATG00000109272.1,CATG00000062446.1,ENSG00000253537.1,CATG00000025410.1,CATG00000117326.1,ENSG00000164111.10,ENSG00000171570.6,ENSG00000122359.13,ENSG00000065361.10,ENSG00000110237.3,ENSG00000242600.2,ENSG00000204392.6,ENSG00000261717.1,CATG00000083384.1,ENSG00000143786.3,ENSG00000269293.2,ENSG00000255152.4,ENSG00000156875.9,ENSG00000204536.9,ENSG00000166262.11,ENSG00000197728.5,CATG00000019327.1,CATG00000064030.1,ENSG00000166924.4,ENSG00000073756.7,ENSG00000204469.8,ENSG00000235109.3,CATG00000019326.1,ENSG00000073803.9,ENSG00000139343.6,CATG00000049690.1,CATG00000044210.1,ENSG00000273167.1,ENSG00000196503.2,ENSG00000237523.1,ENSG00000065621.10,ENSG00000169684.9,ENSG00000104723.16,ENSG00000232040.2,ENSG00000110975.4,CATG00000002007.1,ENSG00000271440.1,CATG00000008226.1,ENSG00000182667.10,ENSG00000127920.5,ENSG00000204463.8,ENSG00000137338.4,ENSG00000164258.7,ENSG00000166598.8,CATG00000078272.1,ENSG00000197381.11,ENSG00000204410.10,CATG00000012087.1,ENSG00000178217.9</t>
  </si>
  <si>
    <t>22424883,21183627,22080838,23144326,21216879,20010835,24993907,20173748,23990791,20010834,21921092,24621683,22628534,23932459,22986903,24825563,23284291,19300482,19300500,21037115,21685187,21946350,22837378,17903307</t>
  </si>
  <si>
    <t>Resting oxygen saturation in chronic obstructive pulmonary disease (pulse oxymetry),Mean forced vital capacity from 2 exams,Pulmonary function,Normoxic and mild-hypoxic adaptation in populations residing at low and moderate altitudes,Body mass in chronic obstructive pulmonary disease,Pulmonary function decline,Chronic obstructive pulmonary disease,Pulmonary function (interaction),chronic obstructive pulmonary disease,Airflow obstruction,Gains in maximal O2 uptake response,Chronic obstructive pulmonary disease (severe),Chronic obstructive pulmonary disease-related biomarkers,Insulin-like growth factors,Chronic obstructive pulmonary disease (moderate to severe),Asthma or chronic obstructive pulmonary disease,Serum alpha1-antitrypsin levels</t>
  </si>
  <si>
    <t>DOID:3121</t>
  </si>
  <si>
    <t>gallbladder cancer</t>
  </si>
  <si>
    <t>A biliary tract cancer that is located_in the gallbladder.</t>
  </si>
  <si>
    <t>rs6869388</t>
  </si>
  <si>
    <t>ENSG00000185261.9</t>
  </si>
  <si>
    <t>Gallbladder cancer</t>
  </si>
  <si>
    <t>DOID:3312</t>
  </si>
  <si>
    <t>bipolar disorder</t>
  </si>
  <si>
    <t>A mood disorder that involves alternating periods of mania and depression.</t>
  </si>
  <si>
    <t>rs34168463,rs4239639,rs9881468,rs11920900,rs2276824,rs1538968,rs216353,rs17018458,rs1926037,rs594034,rs1702292,rs512140,rs59211082,rs11130314,rs77699599,rs12564092,rs10875743,rs404154,rs1892552,rs5177,rs215000,rs12487591,rs35993291,rs79477190,rs16945449,rs10867968,rs77026534,rs2975772,rs2291542,rs1543867,rs488673,rs2240328,rs28588368,rs284857,rs141220432,rs2239951,rs9575841,rs72948932,rs1801274,rs307656,rs7986721,rs17881215,rs114654404,rs9853056,rs11984478,rs10199199,rs117490288,rs6557227,rs2449113,rs10832743,rs7309075,rs4765904,rs1057397,rs9978953,rs9393727,rs34243448,rs17097485,rs687080,rs4019547,rs6549030,rs118136096,rs11669730,rs8082425,rs2286800,rs2529090,rs4688757,rs2281478,rs9566053,rs12619195,rs77450572,rs117975047,rs9358944,rs253950,rs61852905,rs7143858,rs10453878,rs59327556,rs2808103,rs116687745,rs75070034,rs1525717,rs2097662,rs10510760,rs11191425,rs35666584,rs214927,rs10207054,rs13259747,rs352140,rs35793694,rs6703335,rs374331,rs4409766,rs2424637,rs62237378,rs56161817,rs4601204,rs6821438,rs1983352,rs11771543,rs4234258,rs1561231,rs10143593,rs5995875,rs1535903,rs79462763,rs291040,rs11129737,rs1023207,rs9506528,rs2717060,rs2183573,rs114268942,rs26765,rs10952051,rs2408288,rs2576365,rs544098,rs3785408,rs214945,rs10985217,rs28575394,rs4634439,rs6772095,rs79147791,rs77271264,rs831266,rs2395655,rs11191438,rs10235191,rs13016203,rs10081633,rs2271960,rs41266839,rs4480407,rs8039683,rs12104149,rs10235232,rs7519691,rs11130308,rs4130905,rs1078323,rs7258196,rs4410344,rs17002034,rs12568872,rs12938400,rs72793183,rs872008,rs4533168,rs1057139,rs4581301,rs12672286,rs760166,rs6004668,rs2245266,rs58675640,rs66513313,rs17686597,rs3824754,rs7739024,rs3758401,rs3737344,rs6580695,rs71349783,rs73206910,rs1377807,rs6571284,rs62578858,rs9303891,rs7041824,rs73192149,rs353547,rs4858158,rs6119571,rs6794463,rs1324422,rs9566049,rs28567076,rs10488277,rs79449086,rs7275795,rs34585425,rs173813,rs72696828,rs75492903,rs475570,rs7902804,rs8082227,rs35582663,rs4968006,rs60647863,rs62250754,rs74579195,rs73038113,rs28613890,rs12025814,rs7628915,rs72799142,rs717463,rs10167268,rs76945785,rs3746436,rs6935768,rs11074561,rs12669625,rs9393710,rs35312807,rs492904,rs2289286,rs10277544,rs1046778,rs13245690,rs6681240,rs12979144,rs80054613,rs3748784,rs2283288,rs7125607,rs4694388,rs17131136,rs2280546,rs250551,rs11205383,rs8034542,rs10856909,rs214964,rs2965186,rs114016540,rs4919691,rs76790018,rs214987,rs7349164,rs3761219,rs62541553,rs6456728,rs10261671,rs10904296,rs1319322,rs8922,rs62013193,rs17018399,rs420905,rs34303159,rs9384000,rs2929710,rs4855867,rs214980,rs34610142,rs4804198,rs4818004,rs553642,rs4968019,rs2079929,rs113192954,rs12580349,rs1026088,rs114296168,rs8081260,rs12779263,rs1820119,rs4719311,rs273885,rs1050305,rs2767528,rs6445529,rs487268,rs938569,rs11557347,rs73192122,rs10980397,rs3106134,rs78639511,rs30019,rs34568097,rs2304615,rs11921010,rs10759714,rs79162867,rs6841121,rs35307327,rs490448,rs10046659,rs62215604,rs75469036,rs12139150,rs16945464,rs3758354,rs2290669,rs2289249,rs34537256,rs10982351,rs17010271,rs2039839,rs9806806,rs4807152,rs112641037,rs528598,rs2965190,rs11861636,rs73230220,rs117907809,rs76708712,rs1561337,rs7795096,rs11643602,rs12976128,rs6538514,rs10493464,rs62237418,rs11024594,rs8067427,rs538023,rs10992212,rs12932412,rs3911862,rs1807783,rs3769709,rs10900074,rs3176334,rs10791889,rs67212994,rs4917994,rs10090114,rs6709460,rs10423680,rs12565755,rs7835613,rs2250578,rs10817652,rs3799380,rs643660,rs11775598,rs35204898,rs1426575,rs296539,rs34064842,rs2707475,rs1932437,rs4693375,rs73208528,rs7309918,rs35791351,rs889705,rs55762233,rs8139,rs217325,rs4721182,rs4950118,rs12194716,rs9393715,rs12639564,rs6097731,rs9651184,rs12505694,rs11971131,rs17079304,rs73208540,rs115460822,rs1375555,rs11191549,rs11696652,rs7776344,rs702890,rs2236656,rs2536164,rs115877582,rs5764788,rs549720,rs6791385,rs1506204,rs4410345,rs6771941,rs2067693,rs74554528,rs10883824,rs307660,rs2150410,rs3769694,rs560928,rs7083920,rs35476574,rs12907534,rs28403912,rs724260,rs1800632,rs71557334,rs6901361,rs9358938,rs2678923,rs2795857,rs4527950,rs9819628,rs5752389,rs2135750,rs1524498,rs4693381,rs3798883,rs67005028,rs9496859,rs34755378,rs72718252,rs73052470,rs971229,rs12082659,rs79734468,rs2090734,rs302714,rs12712583,rs4327336,rs77195211,rs510926,rs13399558,rs36020363,rs2268025,rs959242,rs35243076,rs12875392,rs58873874,rs4964655,rs2797131,rs4805762,rs7521994,rs17172435,rs34042779,rs7247513,rs28362606,rs1927717,rs4074696,rs12145082,rs3757440,rs2297815,rs12785741,rs10786741,rs10456120,rs35535159,rs11214253,rs12804198,rs6955796,rs12235310,rs73590793,rs8074454,rs3774355,rs1675596,rs9976042,rs7898770,rs1049256,rs2547487,rs1323611,rs13085679,rs115264513,rs3743408,rs12589849,rs11227610,rs5996938,rs8125495,rs1320290,rs11210368,rs17645560,rs45556231,rs41278669,rs747690,rs34418140,rs9821675,rs2953176,rs702950,rs7022553,rs2278211,rs11717383,rs3769741,rs214996,rs10744560,rs1381168,rs11689645,rs11896729,rs1979,rs12424245,rs3771213,rs35444579,rs3741619,rs12583267,rs4748953,rs28626462,rs9575844,rs11580764,rs214919,rs45480797,rs76003946,rs2117029,rs58637977,rs2175420,rs7594981,rs2129595,rs9936351,rs12469534,rs12041478,rs10927011,rs35324423,rs9919600,rs11822320,rs117887993,rs11191555,rs6486352,rs11191459,rs79161841,rs75427649,rs78837134,rs6947453,rs4378243,rs17052256,rs10502287,rs4808932,rs73190183,rs10952050,rs2232423,rs4839436,rs7438414,rs58499341,rs55900703,rs3176320,rs12134634,rs76272871,rs3733046,rs12242558,rs7191869,rs12459123,rs3006611,rs7085104,rs13205911,rs10737697,rs6697543,rs1721498,rs62008531,rs1536322,rs248999,rs74767555,rs2288847,rs10883832,rs10521127,rs9533248,rs7560866,rs214973,rs3740393,rs7939614,rs12708640,rs214920,rs2022865,rs9973222,rs10942926,rs12130082,rs2238047,rs7329140,rs74377593,rs9919540,rs1829575,rs58309211,rs2795113,rs28522293,rs7489848,rs7710121,rs7142957,rs252807,rs7522462,rs2098167,rs34492225,rs2369008,rs2736870,rs117423897,rs7325243,rs17638087,rs4449693,rs12547559,rs72999016,rs8906,rs7640828,rs6120793,rs9509278,rs3617,rs7658031,rs35859771,rs6490600,rs7787044,rs4678911,rs2396359,rs114068951,rs114852762,rs7522820,rs3744729,rs17450969,rs2293780,rs2536184,rs7528745,rs11709680,rs10982339,rs2929709,rs7028796,rs1889323,rs1962295,rs1749268,rs11760592,rs17507386,rs7561818,rs250581,rs1033653,rs2856234,rs7131379,rs11097411,rs57625405,rs10820937,rs9322373,rs17006623,rs452377,rs7807894,rs378672,rs12576242,rs13224989,rs943036,rs75096955,rs7524329,rs13213986,rs114886630,rs79164695,rs2660300,rs7283439,rs10879450,rs11164825,rs7495,rs4734176,rs114097190,rs2660303,rs36092177,rs115523581,rs838147,rs1934898,rs114383464,rs1669263,rs4332037,rs115970240,rs273865,rs1133352,rs9821137,rs6761301,rs7804563,rs4637303,rs7896290,rs72819998,rs8132230,rs12275127,rs28701470,rs4850888,rs72846794,rs10781079,rs9659624,rs978141,rs8093598,rs12040020,rs2462021,rs10245472,rs12618769,rs1065243,rs2291170,rs10788951,rs13435702,rs10882050,rs2488010,rs12175163,rs28485608,rs10008044,rs10971759,rs72948957,rs6445531,rs563793,rs12563618,rs79080833,rs62215581,rs4309482,rs1133354,rs73192113,rs74127616,rs13074853,rs12912477,rs11186870,rs4648933,rs10519061,rs55734382,rs152457,rs72999068,rs4818011,rs3829948,rs778371,rs77448482,rs1527493,rs62543867,rs34336365,rs891140,rs12403075,rs1938562,rs10767693,rs11631165,rs214944,rs2040284,rs6001910,rs73208516,rs3754877,rs111262239,rs72677078,rs34320754,rs7029873,rs28400014,rs13031713,rs17695758,rs418685,rs13001052,rs8046051,rs56376420,rs12300899,rs7983020,rs1848323,rs36124134,rs1274726,rs2235944,rs523422,rs72825708,rs370155,rs11720432,rs11130241,rs73192124,rs67297533,rs3824755,rs1673458,rs11883614,rs683305,rs10232234,rs159961,rs16944691,rs58630086,rs249693,rs116248721,rs73046334,rs1806837,rs77198361,rs34337978,rs9311139,rs78777212,rs1129494,rs28593222,rs116492953,rs2286798,rs4930390,rs2302417,rs72823164,rs284860,rs12536062,rs7816000,rs6469170,rs2246832,rs10410596,rs28491838,rs867740,rs9788700,rs7280149,rs12942967,rs11956741,rs59145859,rs7171233,rs7271296,rs6692060,rs12563560,rs13008436,rs10759728,rs6437351,rs283470,rs9981301,rs7017842,rs296552,rs73192153,rs34933463,rs2799000,rs12914375,rs35729895,rs6015371,rs11722476,rs36023386,rs10982292,rs2073531,rs12537348,rs11191560,rs12220743,rs2286492,rs115832454,rs16867899,rs9575787,rs2081254,rs4687552,rs78660527,rs4532960,rs73208511,rs1938571,rs11561822,rs250556,rs2087170,rs68114370,rs9938117,rs34396849,rs28453293,rs9294274,rs1541101,rs80174601,rs11772205,rs6445528,rs11030185,rs10832752,rs55936433,rs1782810,rs78001063,rs73206908,rs4879679,rs16859159,rs2975767,rs9566808,rs12699449,rs7123875,rs250588,rs17376488,rs2743465,rs12219901,rs3746446,rs34104646,rs731831,rs1446711,rs821470,rs7771568,rs4790552,rs2015971,rs11239147,rs4602338,rs6904596,rs4970725,rs11900401,rs7930203,rs76711718,rs10506179,rs73068054,rs12623494,rs6971407,rs78585757,rs11207639,rs2462017,rs9567041,rs11613224,rs13096568,rs300734,rs552294,rs289568,rs115639307,rs9440393,rs36171266,rs3904327,rs12053124,rs80007081,rs2589515,rs62007448,rs8029968,rs113775984,rs1516085,rs3746016,rs58825580,rs12915585,rs36116761,rs2172835,rs62435134,rs1044798,rs2391904,rs798917,rs4760679,rs61965119,rs10982322,rs725795,rs12611201,rs4574653,rs34958705,rs7552883,rs3734544,rs12501939,rs2304819,rs11635880,rs6026527,rs7322648,rs7773938,rs72823796,rs8078629,rs2536156,rs73137256,rs13212651,rs35203728,rs6004669,rs73035212,rs2487431,rs1347277,rs2235251,rs737027,rs4660532,rs17763089,rs633554,rs259025,rs12696316,rs736408,rs7203580,rs41272785,rs34356467,rs1359314,rs75976225,rs6416911,rs56351161,rs13041792,rs544368,rs12275848,rs12665804,rs11165714,rs13210676,rs115024467,rs13081155,rs10865973,rs1035050,rs16976866,rs2632412,rs6748408,rs1061636,rs3769697,rs4676418,rs1058280,rs41264139,rs2024464,rs79236180,rs35037868,rs762995,rs2307021,rs114333877,rs1294651,rs2238188,rs1275669,rs9436209,rs2878632,rs10875749,rs13207345,rs79780963,rs6497669,rs2975750,rs7798060,rs273870,rs1075653,rs13076398,rs114077185,rs3769708,rs7618519,rs73035223,rs78121290,rs35586982,rs1041439,rs522975,rs114375040,rs34371502,rs9643362,rs2171381,rs2142117,rs34295134,rs28782940,rs702888,rs1628294,rs4479922,rs56278919,rs62108958,rs74230261,rs1835,rs4693376,rs2536166,rs9926049,rs4986664,rs2062269,rs12938916,rs12988557,rs3761218,rs1033655,rs35929648,rs4856270,rs1907008,rs300740,rs3748785,rs7141230,rs80171629,rs75614187,rs9932138,rs8106117,rs2290437,rs9634771,rs4721098,rs2297913,rs10424665,rs12197515,rs3132581,rs16836230,rs6064403,rs68156849,rs13051430,rs9509292,rs55706012,rs17074209,rs373507,rs9635846,rs10016388,rs1083522,rs2032844,rs4441609,rs11762178,rs10484439,rs11713201,rs10109646,rs60537002,rs3746448,rs2410123,rs16995422,rs12260436,rs28661185,rs17018244,rs8336,rs12854149,rs11791211,rs17002026,rs13050584,rs10784949,rs404339,rs869988,rs62579686,rs74594022,rs10795190,rs2037925,rs1938563,rs4147157,rs9676635,rs7026165,rs4964654,rs3746435,rs375971,rs2965181,rs2234397,rs7810986,rs74693948,rs214963,rs36126734,rs9724773,rs7854415,rs7386474,rs78568869,rs4786811,rs580391,rs11623618,rs41299206,rs72823794,rs2007044,rs6972737,rs4411173,rs726046,rs76095338,rs2777888,rs1509951,rs17515586,rs174075,rs8049651,rs4904964,rs115812914,rs3828222,rs914701,rs73192141,rs6559468,rs57464928,rs1150789,rs602762,rs74052030,rs34396894,rs1201,rs4801131,rs6793985,rs1372538,rs11709448,rs3784538,rs11610437,rs11583328,rs1128535,rs12873956,rs9792653,rs873908,rs28481302,rs12611211,rs1935323,rs62237411,rs12142874,rs3923329,rs2808104,rs17018310,rs12622069,rs13392561,rs284854,rs2707507,rs6557228,rs1702985,rs116558054,rs73479781,rs2336149,rs8105306,rs452902,rs11130216,rs79474709,rs9634657,rs969567,rs2747054,rs34667451,rs616174,rs10410809,rs214069,rs3814830,rs7215798,rs10207032,rs62237377,rs17638216,rs10795189,rs4727924,rs9575842,rs7639267,rs10782945,rs2953177,rs369856,rs7560357,rs578359,rs34502289,rs60858458,rs2073529,rs2860360,rs1052306,rs11893358,rs62260715,rs34067609,rs12924572,rs7645061,rs11629324,rs16982855,rs876333,rs77488473,rs34546531,rs506430,rs9320995,rs6682050,rs7528918,rs760554,rs68045879,rs11629645,rs9506529,rs259055,rs62253107,rs72501656,rs2286493,rs73048162,rs9566052,rs5761697,rs7787274,rs1673457,rs2831134,rs6957894,rs2820464,rs11191548,rs56682689,rs7843924,rs74705064,rs1035694,rs13199906,rs7039494,rs61258389,rs7621026,rs9590714,rs4818017,rs2795858,rs78204988,rs3740386,rs6909484,rs6557584,rs10065554,rs12629701,rs9645434,rs2799022,rs17463884,rs7035805,rs3096175,rs2808090,rs149131,rs28449972,rs872007,rs4573558,rs3746885,rs9358937,rs6772274,rs7965507,rs28666783,rs35585,rs9322372,rs1135045,rs6671927,rs41283958,rs35775616,rs2860494,rs78670591,rs7561449,rs35523559,rs10875124,rs70961718,rs72698829,rs4950119,rs12497299,rs111756027,rs6973263,rs7801723,rs2536165,rs7983070,rs2270197,rs11629598,rs3755798,rs114018025,rs7637176,rs2089410,rs3997219,rs10408625,rs535787,rs2053197,rs1022329,rs7623947,rs77261410,rs12650549,rs33967311,rs1057848,rs78197277,rs11177,rs117801466,rs17598658,rs114633780,rs347410,rs59226697,rs525210,rs6804655,rs899890,rs6747682,rs61785886,rs11179030,rs9566820,rs402039,rs483231,rs379493,rs2975758,rs11624521,rs475616,rs249037,rs2281379,rs114454659,rs758170,rs4910170,rs34356257,rs20585,rs12198376,rs34513,rs1320291,rs11176183,rs34540447,rs2707465,rs13272781,rs7776345,rs10456547,rs28522146,rs7867133,rs2307019,rs72963738,rs7271670,rs11615601,rs73002662,rs2632401,rs12439197,rs10774030,rs1782811,rs6445535,rs62322574,rs12185103,rs2272577,rs6773807,rs2336545,rs4917985,rs4648932,rs73470389,rs12199641,rs4817999,rs13253202,rs7989555,rs10856908,rs1368844,rs12585061,rs12206568,rs78382996,rs4687638,rs2302773,rs2280405,rs10492437,rs16847560,rs13198809,rs12213735,rs4597574,rs2274339,rs1108842,rs10786727,rs13182877,rs77106064,rs1547628,rs6965592,rs12700241,rs9934477,rs529403,rs6969410,rs2159044,rs6414495,rs2303405,rs9956319,rs1926029,rs10506178,rs3900556,rs216345,rs12978752,rs61266507,rs4434138,rs78156660,rs13281101,rs9692249,rs62180003,rs10512015,rs13217984,rs702909,rs1554782,rs6795228,rs3791558,rs62235163,rs12916379,rs34950484,rs11671526,rs9568496,rs7793598,rs12043672,rs2839039,rs2247510,rs7801211,rs12549353,rs10493467,rs10900075,rs62237419,rs17018342,rs7192208,rs1506198,rs72823801,rs114563357,rs11191447,rs13064064,rs4518487,rs1170158,rs9480793,rs76142673,rs7951189,rs77165503,rs17082676,rs56361249,rs10240470,rs702906,rs7977916,rs6484465,rs77033809,rs2245365,rs11062145,rs78444386,rs4808205,rs1468138,rs9919485,rs76855992,rs7190131,rs2624819,rs12706318,rs34765154,rs11537554,rs34141940,rs6697955,rs7061,rs12217501,rs2013208,rs2660304,rs9479307,rs4019548,rs6446189,rs77290411,rs9509279,rs1799845,rs4565713,rs13135934,rs1861000,rs73288781,rs2908004,rs10423874,rs11239146,rs2289186,rs1343640,rs6895541,rs11156907,rs12129491,rs7123301,rs2077432,rs10835273,rs17624707,rs11086996,rs79214585,rs79907849,rs4930376,rs9566809,rs610091,rs2624822,rs60902169,rs1782818,rs13407472,rs11874716,rs10820936,rs77678881,rs10230310,rs13422936,rs11239151,rs7582249,rs73190181,rs369245,rs4678909,rs579599,rs702912,rs10447541,rs2418315,rs11164826,rs1970121,rs1375560,rs2251759,rs11191535,rs997872,rs12765337,rs7276559,rs56231040,rs551900,rs754256,rs4131791,rs11097414,rs10405382,rs30018,rs74726334,rs73390017,rs4693004,rs77705563,rs9371603,rs2393667,rs259026,rs1133353,rs3746037,rs17455991,rs7028121,rs8047364,rs72698868,rs12635140,rs778370,rs79975915,rs34878490,rs1367716,rs80011346,rs9397513,rs12966547,rs75720504,rs2157599,rs11576997,rs943035,rs56063509,rs116689230,rs7859876,rs6778802,rs273886,rs66757203,rs12618524,rs55927782,rs7872515,rs56144965,rs7273914,rs4660531,rs5005705,rs11709284,rs840787,rs9602692,rs4693377,rs8110761,rs8108777,rs13159266,rs7282724,rs4952181,rs115964279,rs57977421,rs9727941,rs72825718,rs12487445,rs501833,rs11191578,rs68123490,rs72797243,rs2536185,rs77602510,rs1968648,rs2899394,rs640913,rs200481,rs10207816,rs6557230,rs997782,rs77346632,rs12757823,rs9315735,rs34340494,rs56092809,rs9637207,rs11030220,rs2091084,rs2022864,rs34789673,rs12251445,rs2272088,rs113527843,rs1853637,rs4613836,rs7542510,rs10773185,rs73208507,rs4670861,rs214921,rs4670864,rs9575843,rs80001830,rs9366658,rs1363775,rs4290163,rs6517539,rs13385415,rs7977433,rs17018249,rs8127986,rs114015713,rs2238045,rs35098436,rs35168171,rs10927013,rs13212318,rs9379859,rs55752096,rs13272210,rs2710331,rs7949404,rs1052930,rs4742260,rs2088969,rs12209787,rs873636,rs7410101,rs61463172,rs10278,rs1198583,rs3802247,rs2296724,rs72696807,rs460477,rs12562165,rs16977200,rs300735,rs34143400,rs34407916,rs6774354,rs78597273,rs2363120,rs13220495,rs1452113,rs511814,rs2286207,rs11589632,rs72795979,rs7776725,rs10878423,rs1866268,rs7197881,rs1541100,rs2238048,rs76524000,rs489543,rs11186898,rs10243920,rs4687551,rs6896479,rs78377439,rs1738438,rs6771655,rs7098825,rs7595120,rs73167030,rs7343029,rs2664894,rs6681429,rs1938568,rs68153235,rs503287,rs17006610,rs2505110,rs971280,rs4368536,rs6427868,rs901615,rs36033628,rs1520321,rs10779702,rs12133990,rs2391905,rs7024583,rs9975518,rs11129738,rs1644268,rs9332846,rs2536179,rs10433970,rs6120813,rs3810196,rs2502559,rs12279943,rs702915,rs3737983,rs73167039,rs57276248,rs7870135,rs10817631,rs9594004,rs12279261,rs9324387,rs28625703,rs7042161,rs12585865,rs55911544,rs12174631,rs4687625,rs12030015,rs28476487,rs59945804,rs7299104,rs11958651,rs6915736,rs2369013,rs75936496,rs9324380,rs8112904,rs7827290,rs11771828,rs34816851,rs1461359,rs35980980,rs916048,rs10883830,rs745565,rs16910559,rs10451646,rs2438102,rs34909144,rs12221064,rs58169303,rs6718068,rs7266662,rs74335909,rs200990,rs7288843,rs115417304,rs10800746,rs12028465,rs35942482,rs80222994,rs2169336,rs76097342,rs68185107,rs12969453,rs7184325,rs11166322,rs6601415,rs9567040,rs35995707,rs2023103,rs2453478,rs116387802,rs58264789,rs72831853,rs2177578,rs169975,rs7554154,rs11191568,rs11209585,rs778341,rs67991823,rs117480576,rs11206127,rs6069757,rs11241366,rs55910643,rs8096369,rs3888939,rs2287375,rs6479403,rs11767040,rs7618915,rs11612720,rs2225425,rs7092690,rs12142704,rs882845,rs249004,rs7014099,rs11675229,rs10509759,rs62427696,rs12533867,rs12141218,rs74008632,rs35555642,rs4968016,rs735431,rs2254595,rs34972103,rs12865114,rs7658243,rs11130313,rs7755453,rs3774349,rs459603,rs6416912,rs76927248,rs76102520,rs11600959,rs12478632,rs75726430,rs155393,rs7614498,rs9883960,rs2268026,rs72821951,rs10417330,rs4822752,rs62341120,rs16966713,rs12054010,rs10759727,rs11750675,rs2276507,rs6517531,rs3754879,rs79903715,rs34228868,rs1868,rs12219304,rs6778735,rs74004724,rs12122721,rs7842401,rs76847315,rs11614764,rs10985215,rs12770034,rs61909095,rs7904113,rs11706780,rs11716575,rs11637967,rs17197037,rs6424154,rs77084157,rs35555795,rs6469192,rs2023454,rs3810935,rs73208517,rs4263159,rs73290597,rs420386,rs6069764,rs582148,rs2016476,rs77933352,rs7993937,rs10274300,rs11720159,rs152454,rs8015224,rs7548031,rs13195402,rs1052351,rs11821773,rs73034216,rs6559715,rs17035672,rs10259383,rs10875718,rs3796929,rs6840913,rs12228750,rs2369009,rs214974,rs11587837,rs3784537,rs6120812,rs28685245,rs12488369,rs6042778,rs6580650,rs9479309,rs12273727,rs2735310,rs73126001,rs4734175,rs117045319,rs79711097,rs1163238,rs2831144,rs67660889,rs67401222,rs77364614,rs12212119,rs11576293,rs10507503,rs6995859,rs10854264,rs7588254,rs17132144,rs2044117,rs3989358,rs9905428,rs10221349,rs12545554,rs3812738,rs75884994,rs13195509,rs79055459,rs2599508,rs10817660,rs7219021,rs72625995,rs11191416,rs12436255,rs72793185,rs3767498,rs79347609,rs17018426,rs115375091,rs34347438,rs70016,rs7313266,rs77362762,rs6935362,rs2302772,rs2048220,rs4879678,rs740330,rs9525641,rs4721122,rs34196306,rs3850841,rs9602695,rs78010159,rs12571568,rs11097408,rs1120038,rs7824688,rs9490776,rs12543240,rs6001912,rs11152191,rs75913763,rs2707466,rs1655464,rs13011711,rs34202085,rs1543005,rs11088471,rs4808206,rs2278208,rs55848758,rs74611315,rs11130214,rs4721184,rs380120,rs435746,rs2294352,rs4657041,rs2691032,rs66569010,rs117742735,rs2994032,rs13081028,rs9892466,rs6754455,rs1442192,rs3801387,rs34357603,rs7921574,rs7089492,rs17115100,rs13094687,rs58553067,rs4932467,rs998909,rs11637606,rs2975751,rs61774746,rs11168408,rs702896,rs12889168,rs9322371,rs2487428,rs10042177,rs114881310,rs10210953,rs6126089,rs4401538,rs10096532,rs10900072,rs2272576,rs62006969,rs2544592,rs9310613,rs4978929,rs11783132,rs62237416,rs6697762,rs214951,rs1907007,rs11718420,rs2276834,rs7638710,rs6088582,rs11191593,rs35797753,rs11239154,rs80089880,rs3740387,rs425988,rs12469282,rs12951359,rs1984748,rs6935324,rs12999225,rs74060948,rs11191424,rs2304613,rs11593733,rs2808091,rs702887,rs1043293,rs9575766,rs2066881,rs73106933,rs116394116,rs7254168,rs4986673,rs493161,rs2353579,rs10999496,rs12460791,rs548985,rs76426237,rs249954,rs4950117,rs12741448,rs2150412,rs11882581,rs10008504,rs2270052,rs12469251,rs79695743,rs12537914,rs4805754,rs250555,rs11794392,rs9624836,rs7577237,rs34005367,rs3737502,rs59551721,rs79617876,rs12871457,rs1541213,rs55662398,rs74506890,rs7814370,rs6956368,rs3808943,rs73167034,rs215002,rs35584414,rs6517528,rs214943,rs6445358,rs3762381,rs352139,rs56364616,rs10875878,rs1368744,rs6423498,rs3997,rs10918712,rs12075038,rs2074302,rs2273610,rs7256028,rs17472886,rs9788740,rs12854131,rs6559472,rs7140876,rs1597315,rs17195098,rs8127391,rs75164519,rs6456727,rs10869145,rs2736871,rs8106676,rs2256545,rs2282640,rs7282029,rs6538516,rs10741724,rs10883801,rs13412008,rs12903120,rs10421536,rs9297412,rs9845527,rs2632405,rs11206128,rs28579683,rs13010022,rs72698842,rs7582557,rs4336466,rs3767441,rs3779920,rs55908053,rs10248011,rs2070867,rs7618429,rs60482157,rs12870823,rs12982115,rs114779419,rs12496790,rs34706883,rs10202238,rs73137879,rs2402173,rs9661157,rs10992222,rs153594,rs62122224,rs7406684,rs8115767,rs7139112,rs4327046,rs2404671,rs12702610,rs2376978,rs1892550,rs1541260,rs10982361,rs75829783,rs7775181,rs6696068,rs117028299,rs7426440,rs12911422,rs4747178,rs6069760,rs11130228,rs17645596,rs6617,rs73191562,rs16993344,rs7832670,rs11711421,rs7570,rs73033486,rs59238838,rs10818529,rs12795971,rs34452471,rs7634917,rs56294359,rs114465516,rs8055197,rs34034116,rs6972481,rs78176666,rs6414500,rs2544603,rs61789082,rs13197176,rs11130224,rs35202262,rs11931967,rs7542607,rs79589406,rs4578917,rs34461840,rs10999499,rs9566051,rs2836981,rs761408,rs12120683,rs72823788,rs3952320,rs7196534,rs12907567,rs17238860,rs1011413,rs12126806,rs55678971,rs1567023,rs7658581,rs214085,rs10817019,rs11191514,rs80079664,rs738093,rs6840318,rs10205987,rs76286000,rs6497673,rs78214651,rs8108468,rs77978428,rs2953145,rs2707491,rs17216041,rs11168838,rs61457790,rs62390361,rs3802244,rs11767948,rs607736,rs9440293,rs62233444,rs10094953,rs74747291,rs7184107,rs78908632,rs9707,rs4808784,rs181781,rs12669937,rs13251851,rs11032297,rs34662244,rs296560,rs4877746,rs2536167,rs17018516,rs35525740,rs7044562,rs9590713,rs6730132,rs4887114,rs72825719,rs4491921,rs7283652,rs6471689,rs11062162,rs11634645,rs17131142,rs73496656,rs3852955,rs2158566,rs787,rs17018418,rs34382810,rs701380,rs550065,rs2391000,rs4856580,rs56051217,rs11624535,rs7080813,rs7773772,rs9940058,rs7948839,rs6120804,rs9775854,rs3739956,rs8102032,rs34041593,rs289578,rs3757150,rs17387100,rs11773303,rs12831566,rs1021055,rs75795937,rs2056480,rs13170206,rs6511828,rs4331993,rs6469189,rs6794465,rs7252649,rs2284239,rs4688690,rs13316065,rs9348712,rs16885838,rs17002027,rs4936819,rs6949794,rs78846697,rs11555596,rs67533014,rs73169057,rs80030228,rs13275476,rs7221595,rs34377654,rs7555117,rs758171,rs77773275,rs75521050,rs569710,rs6762813,rs12766205,rs2029134,rs11074564,rs3176323,rs73206912,rs79469025,rs1345326,rs9358939,rs2286707,rs73033479,rs6936561,rs6697913,rs36004142,rs17537827,rs11207726,rs13217620,rs116474758,rs2536189,rs12531355,rs7860518,rs8068884,rs10260858,rs12975781,rs2678922,rs2526754,rs4128242,rs1938564,rs12683149,rs4719353,rs258336,rs9971924,rs1135990,rs10456548,rs66823108,rs115965470,rs10417339,rs4910168,rs10938477,rs35749575,rs58270016,rs77585482,rs3737501,rs188015,rs13006376,rs59213345,rs59271985,rs74789929,rs45541438,rs13194781,rs1885333,rs16891717,rs2799002,rs28470369,rs1927722,rs11589638,rs17052807,rs55973252,rs9315710,rs7080500,rs28431091,rs13085895,rs7138478,rs114635047,rs2348042,rs1861780,rs7356034,rs17017993,rs1125447,rs4733040,rs4298967,rs1442180,rs2297660,rs7614727,rs75929994,rs34770628,rs34496489,rs10227517,rs7268266,rs113450267,rs4610628,rs752858,rs5758623,rs9575849,rs7465272,rs4964658,rs894883,rs1293672,rs2252833,rs7912578,rs2122247,rs55947855,rs7816458,rs300736,rs78815690,rs10496704,rs3820393,rs3767502,rs1671829,rs10875719,rs2310173,rs509132,rs931570,rs66868086,rs10747495,rs4558832,rs10233560,rs16930445,rs71429407,rs9566035,rs12830213,rs965807,rs2289698,rs56378450,rs55808189,rs59248595,rs73208512,rs11771973,rs13258638,rs2831137,rs11844888,rs34215106,rs10883817,rs1198573,rs114847592,rs13000014,rs153593,rs6658353,rs59590783,rs11910705,rs72825710,rs2030383,rs1170102,rs12674362,rs75041518,rs4851534,rs6100223,rs296546,rs17147527,rs11642395,rs11768946,rs1864081,rs1461356,rs1532820,rs35030260,rs11235,rs12881810,rs73192134,rs4967958,rs73208546,rs2034132,rs9393713,rs16969326,rs1532819,rs12576953,rs16847479,rs41275374,rs3784540,rs2795119,rs2276864,rs10992221,rs10417019,rs77816517,rs10211253,rs6951990,rs10781083,rs9575789,rs726610,rs59559380,rs10743147,rs30012,rs10468237,rs77617310,rs10422893,rs17645590,rs8076743,rs171595,rs34749620,rs77666565,rs4322261,rs36019144,rs9397512,rs77255099,rs12127190,rs79436609,rs58212502,rs2291260,rs2306802,rs10016806,rs798918,rs73033501,rs78491105,rs12915283,rs1344728,rs2453469,rs10854475,rs35051335,rs74050903,rs10781085,rs913465,rs8108136,rs56994759,rs545252,rs1905438,rs7109536,rs13168613,rs1567540,rs12461221,rs11191489,rs12460105,rs7851910,rs9897440,rs1802267,rs6461233,rs6559986,rs7902218,rs3769695,rs35339855,rs7517541,rs259030,rs59655222,rs2185548,rs4902717,rs34961072,rs12329647,rs4481150,rs56037701,rs2497488,rs34967784,rs2305245,rs2183574,rs16946737,rs17637722,rs2237326,rs2903738,rs10867970,rs10250907,rs10768006,rs1058766,rs10982343,rs116979167,rs55817867,rs3734542,rs75407261,rs4421257,rs10132140,rs7202661,rs12795774,rs13065851,rs17171380,rs79932443,rs58052380,rs12540579,rs115866444,rs28410716,rs249006,rs428602,rs55963900,rs17749927,rs7986753,rs869156,rs4968011,rs10404046,rs73202978,rs10153059,rs7254310,rs56374612,rs12899314,rs7243292,rs10407185,rs767418,rs76777390,rs2073506,rs11130323,rs10261999,rs10800309,rs6548032,rs6586899,rs77492540,rs12452393,rs12673770,rs6038124,rs58074958,rs10786719,rs3861928,rs4705893,rs7945367,rs7810970,rs564367,rs702952,rs3749168,rs529125,rs12122809,rs2240326,rs57390191,rs11584383,rs2280256,rs11855344,rs34262822,rs11167248,rs116698755,rs2865345,rs72854513,rs427248,rs73066968,rs13201308,rs1449391,rs72847313,rs76692393,rs72696808,rs56296968,rs112003663,rs2835246,rs150888153,rs7935219,rs10433615,rs6550402,rs12311439,rs760555,rs61785881,rs120961,rs2071207,rs2799021,rs55814502,rs9978591,rs2289691,rs79705809,rs13191227,rs9873618,rs13221538,rs7276774,rs72799201,rs117645996,rs2544604,rs13192696,rs10938138,rs4816623,rs16967141,rs34614773,rs73033490,rs12429318,rs9444069,rs9375338,rs328406,rs7984870,rs12750269,rs62237408,rs12219247,rs12511433,rs2072803,rs61316596,rs11644125,rs11241364,rs9634662,rs2590838,rs75620306,rs35261599,rs17739286,rs1861001,rs134882,rs2482825,rs12868961,rs7769359,rs7074395,rs79135336,rs12463097,rs34417375,rs7652637,rs17041560,rs16836143,rs6920256,rs1171115,rs3755025,rs35065728,rs67649754,rs2073615,rs11598702,rs296563,rs818619,rs2289911,rs12555313,rs573297,rs115039657,rs1639921,rs2296725,rs10883845,rs62007764,rs34244251,rs11164,rs77038997,rs62243131,rs9288374,rs9371602,rs2230534,rs997873,rs78849264,rs1344725,rs17310076,rs4598803,rs3781282,rs11984133,rs9976825,rs2836971,rs73551724,rs10458729,rs993541,rs34088392,rs77557609,rs190046,rs2276499,rs11024231,rs2755082,rs58976236,rs9938300,rs67409736,rs6053299,rs34104395,rs2536178,rs13214023,rs1873708,rs7125749,rs2965195,rs34436857,rs2363079,rs6804845,rs79844029,rs68112369,rs10492438,rs72825727,rs13199772,rs11709573,rs6511029,rs7225713,rs10423659,rs1317140,rs1961959,rs77024388,rs134900,rs9788770,rs13208643,rs113630255,rs12219346,rs70018,rs6542838,rs4687548,rs67815988,rs6120790,rs12453798,rs11191454,rs10865959,rs214965,rs10794717,rs2623970,rs8115341,rs7608971,rs6120797,rs2159100,rs250583,rs909182,rs35345226,rs11615998,rs883735,rs12282742,rs3732385,rs10817656,rs12174639,rs10509644,rs1516855,rs4657668,rs114757055,rs66827971,rs115634737,rs10483393,rs11818816,rs73433974,rs114570945,rs34424197,rs10786721,rs11191721,rs12174602,rs62215583,rs2278206,rs13083798,rs250577,rs35699135,rs7630490,rs59364836,rs10788953,rs9575850,rs6549031,rs78683530,rs4877744,rs9324386,rs10875913,rs72821965,rs3755806,rs3769743,rs2315271,rs6913500,rs34249834,rs12496634,rs113833990,rs7946010,rs2230590,rs10918711,rs214979,rs2271893,rs4805755,rs1926034,rs7079293,rs1532936,rs8032616,rs10748839,rs40076,rs6987,rs2686314,rs13243592,rs4961370,rs11580823,rs12112058,rs17131139,rs59565798,rs2073530,rs1567017,rs12870816,rs9566875,rs573140,rs214942,rs2225787,rs10883796,rs75224359,rs7556462,rs7076888,rs6557226,rs2305243,rs1076425,rs9956931,rs2051851,rs77709001,rs9931842,rs78285258,rs183993,rs11953942,rs1927716,rs6026524,rs9575848,rs12950730,rs35781323,rs61875241,rs767770,rs2905422,rs9951575,rs6952808,rs58361269,rs10493465,rs60275659,rs41523644,rs16908135,rs2042947,rs1054442,rs13271967,rs1344612,rs4820700,rs36109883,rs7151842,rs35627490,rs7113964,rs4067484,rs7275444,rs5752388,rs12534131,rs9393718,rs12315711,rs12631345,rs3887854,rs12237598,rs9575767,rs1026087,rs17303894,rs3896178,rs6701496,rs1979603,rs4642070,rs35137759,rs4768,rs9302286,rs10890090,rs11676668,rs34588114,rs1755066,rs439523,rs115261052,rs10896126,rs10994296,rs12726274,rs17513782,rs72795980,rs9509294,rs6683362,rs2358155,rs12747275,rs57530083,rs1522834,rs62320444,rs1782813,rs6661702,rs3847264,rs4387207,rs9509298,rs200981,rs11808873,rs2034130,rs12699404,rs34859684,rs10879360,rs3959442,rs12634780,rs33937991,rs12158872,rs4932466,rs72793109,rs214936,rs4721121,rs76799633,rs12273631,rs13245390,rs6809431,rs12320601,rs35716472,rs4919683,rs7817023,rs6497674,rs6818968,rs1995722,rs740328,rs11088472,rs34246779,rs35001169,rs6014744,rs17764205,rs17018392,rs8109263,rs11589127,rs2839041,rs55757090,rs59114373,rs6926677,rs6037419,rs13079063,rs838145,rs778369,rs10835276,rs35730213,rs7386745,rs73392995,rs6671847,rs6791583,rs2164885,rs408899,rs7313402,rs511119,rs7332240,rs7762190,rs77655732,rs10263314,rs2808092,rs76416563,rs55750589,rs7797976,rs11600940,rs12348838,rs35249778,rs10817023,rs2424635,rs35275715,rs2074808,rs12481517,rs1011546,rs75529060,rs10786744,rs74060949,rs11771451,rs4657040,rs878534,rs259023,rs78065645,rs11682994,rs214076,rs3744728,rs2076464,rs7941217,rs1807298,rs28479551,rs7027937,rs9920084,rs2252767,rs2289247,rs73190175,rs9971006,rs13402379,rs2836982,rs62237417,rs2304612,rs2045277,rs1567024,rs977432,rs2970743,rs9933261,rs702904,rs68072215,rs72825725,rs562492,rs581146,rs10900073,rs77271632,rs10492439,rs11910906,rs9326986,rs114689170,rs11590973,rs4808944,rs78998644,rs2240919,rs28403879,rs78813423,rs12699453,rs17310526,rs6088690,rs41300865,rs702895,rs4818005,rs66474724,rs10766381,rs3862206,rs6015372,rs2970691,rs2544591,rs4815606,rs13418981,rs889706,rs7756410,rs6807771,rs17018435,rs35182074,rs12865430,rs11024158,rs397072,rs9566893,rs12496973,rs7163828,rs1133187,rs702886,rs624561,rs13111762,rs34471404,rs7113959,rs35119291,rs10510948,rs79224856,rs9566050,rs2576391,rs33988101,rs8081968,rs55765017,rs16970287,rs10817661,rs9602702,rs4693378,rs61992600,rs12490215,rs9379875,rs4818012,rs77616520,rs6443856,rs73035216,rs10521129,rs9647996,rs12488461,rs34130454,rs72825711,rs41271,rs9371604,rs6778844,rs72905514,rs4455813,rs73046339,rs987335,rs10948217,rs2710323,rs11811978,rs10425364,rs35360904,rs73192143,rs6004667,rs27126,rs7191999,rs12526147,rs34115864,rs12464999,rs66525381,rs11857905,rs4615654,rs7618501,rs36029278,rs2717028,rs67065953,rs10009993,rs36162392,rs12376078,rs10459765,rs1938565,rs73129284,rs281408,rs7792631,rs7596552,rs12902859,rs6116037,rs79564339,rs73206905,rs3741364,rs6791781,rs7937778,rs450787,rs3746042,rs13073970,rs11130315,rs12464094,rs11074565,rs11768541,rs73113635,rs116383530,rs3748874,rs11168342,rs11207637,rs17303887,rs1109277,rs73035221,rs13234214,rs56903934,rs16885830,rs3740097,rs115982167,rs17026902,rs1839200,rs9906942,rs7245226,rs10736389,rs2746418,rs3746444,rs35578550,rs752448,rs111807316,rs114257825,rs484900,rs7585747,rs73036023,rs12220375,rs61069704,rs1821350,rs13173245,rs4326897,rs10982362,rs483143,rs6532476,rs3769693,rs28720688,rs1930055,rs9371599,rs34605993,rs6956234,rs546055,rs7815555,rs13028180,rs10415145,rs13065019,rs1702291,rs164744,rs955760,rs6576012,rs2240327,rs9562354,rs72823792,rs28461877,rs214981,rs10224497,rs4741649,rs935215,rs12873775,rs41264469,rs12142178,rs5996946,rs214084,rs1522833,rs6107346,rs4979417,rs6087666,rs13190888,rs2975752,rs12425504,rs13400785,rs1078229,rs11191513,rs10982344,rs11629851,rs77133866,rs989808,rs77281455,rs60600890,rs2808087,rs6123597,rs10980395,rs10458896,rs947473,rs2106454,rs7212168,rs6767049,rs517313,rs2624853,rs2276498,rs7</t>
  </si>
  <si>
    <t>ENSG00000101557.10,ENSG00000183513.4,CATG00000009495.1,CATG00000040553.1,ENSG00000164091.7,ENSG00000237827.1,ENSG00000269028.2,ENSG00000124140.8,CATG00000105607.1,ENSG00000260136.1,ENSG00000101222.8,ENSG00000009844.11,ENSG00000083093.5,CATG00000096985.1,ENSG00000267940.1,ENSG00000196159.7,ENSG00000105220.10,CATG00000088189.1,ENSG00000198315.6,CATG00000016469.1,ENSG00000164741.10,ENSG00000133805.11,ENSG00000151414.10,ENSG00000165322.13,ENSG00000143891.12,ENSG00000236677.1,CATG00000016516.1,ENSG00000124762.9,CATG00000087846.1,ENSG00000256025.1,CATG00000007455.1,CATG00000017605.1,ENSG00000229191.1,CATG00000048792.1,ENSG00000271918.1,ENSG00000233440.2,ENSG00000160161.5,ENSG00000175779.1,CATG00000024842.1,ENSG00000205363.4,CATG00000087916.1,ENSG00000100068.7,CATG00000058679.1,CATG00000092894.1,ENSG00000130287.9,ENSG00000224015.1,CATG00000096343.1,CATG00000087896.1,ENSG00000259495.1,ENSG00000250802.2,ENSG00000124613.4,CATG00000075973.1,CATG00000035975.1,ENSG00000159210.5,CATG00000038739.1,ENSG00000264157.1,ENSG00000110013.8,CATG00000003033.1,ENSG00000187626.7,ENSG00000184357.3,ENSG00000219891.2,CATG00000064611.1,ENSG00000230796.1,ENSG00000155974.7,ENSG00000129810.10,ENSG00000113851.9,ENSG00000010318.15,ENSG00000213277.3,ENSG00000172738.7,ENSG00000268560.1,ENSG00000235912.1,CATG00000054109.1,ENSG00000230058.1,CATG00000016167.1,CATG00000034085.1,ENSG00000166275.11,CATG00000046126.1,CATG00000058672.1,CATG00000106794.1,ENSG00000213431.4,ENSG00000007062.7,CATG00000026412.1,CATG00000095151.1,ENSG00000219016.3,ENSG00000102683.6,ENSG00000267589.1,CATG00000060103.1,ENSG00000126261.8,ENSG00000023902.9,ENSG00000218754.4,CATG00000065251.1,ENSG00000225542.1,CATG00000075811.1,ENSG00000214435.3,ENSG00000198060.5,ENSG00000100058.8,CATG00000005914.1,CATG00000117742.1,ENSG00000257913.1,ENSG00000159224.4,ENSG00000239732.2,ENSG00000205581.6,ENSG00000143493.8,CATG00000049391.1,ENSG00000142279.8,CATG00000091616.1,CATG00000039607.1,ENSG00000272034.1,CATG00000094965.1,ENSG00000159199.9,ENSG00000087903.8,CATG00000081216.1,ENSG00000211997.1,ENSG00000173875.9,ENSG00000166851.10,ENSG00000204120.10,ENSG00000123104.7,CATG00000106022.1,ENSG00000143162.7,ENSG00000249184.1,ENSG00000183643.2,ENSG00000181126.9,ENSG00000246541.2,ENSG00000008513.10,CATG00000040550.1,CATG00000016879.1,ENSG00000139364.6,ENSG00000078804.8,ENSG00000260123.1,ENSG00000254271.1,CATG00000072660.1,CATG00000057773.1,ENSG00000219451.3,CATG00000043893.1,ENSG00000231298.2,ENSG00000144191.7,CATG00000052940.1,ENSG00000258867.1,ENSG00000225206.4,ENSG00000259564.1,CATG00000048584.1,ENSG00000163577.3,ENSG00000248592.3,CATG00000101037.1,ENSG00000165105.9,CATG00000016868.1,ENSG00000234745.5,CATG00000116021.1,ENSG00000227262.3,CATG00000108571.1,ENSG00000144504.11,CATG00000038727.1,CATG00000047746.1,CATG00000060189.1,CATG00000017684.1,ENSG00000204525.10,ENSG00000197279.3,ENSG00000182952.4,CATG00000095413.1,ENSG00000066379.10,ENSG00000175497.12,ENSG00000215979.1,ENSG00000174165.3,ENSG00000018236.10,CATG00000024308.1,ENSG00000226965.1,CATG00000075260.1,CATG00000098984.1,CATG00000056189.1,ENSG00000204929.7,CATG00000064954.1,CATG00000108423.1,CATG00000015581.1,CATG00000068502.1,CATG00000009516.1,CATG00000041351.1,ENSG00000198576.2,ENSG00000237425.1,ENSG00000224046.1,ENSG00000179813.2,ENSG00000070882.8,ENSG00000027075.9,ENSG00000103365.11,CATG00000083365.1,ENSG00000263506.1,ENSG00000161551.8,ENSG00000150907.6,ENSG00000135577.4,CATG00000101642.1,ENSG00000235481.2,ENSG00000269693.1,CATG00000069505.1,ENSG00000075213.6,ENSG00000234335.1,ENSG00000142330.15,ENSG00000187912.7,CATG00000047278.1,ENSG00000135046.9,CATG00000026873.1,ENSG00000205702.6,ENSG00000100626.12,ENSG00000238556.1,ENSG00000163581.9,ENSG00000137073.16,ENSG00000118058.16,ENSG00000204880.6,ENSG00000229558.1,CATG00000042929.1,ENSG00000182611.3,ENSG00000154118.8,ENSG00000023171.10,ENSG00000198374.3,ENSG00000026950.12,ENSG00000270316.1,ENSG00000174547.9,ENSG00000173992.4,CATG00000019507.1,ENSG00000198542.9,ENSG00000182165.13,ENSG00000235701.1,ENSG00000267244.1,CATG00000052379.1,ENSG00000228649.4,ENSG00000213996.8,ENSG00000186470.9,CATG00000083349.1,ENSG00000203441.2,ENSG00000004779.5,ENSG00000148795.5,ENSG00000255568.2,ENSG00000228035.1,ENSG00000103356.11,ENSG00000182600.5,ENSG00000122484.8,ENSG00000175806.10,CATG00000102259.1,ENSG00000148180.12,ENSG00000115392.7,ENSG00000107551.16,ENSG00000269110.1,ENSG00000259747.1,ENSG00000223886.3,ENSG00000158691.10,ENSG00000105705.11,ENSG00000145781.4,ENSG00000164078.8,ENSG00000131165.10,ENSG00000080503.15,ENSG00000078081.3,ENSG00000168016.9,ENSG00000162385.6,ENSG00000154511.7,ENSG00000124508.12,ENSG00000236204.1,ENSG00000211820.1,ENSG00000185324.17,CATG00000085265.1,CATG00000057992.1,ENSG00000159208.11,CATG00000089108.1,ENSG00000101986.8,ENSG00000163106.6,ENSG00000162599.11,ENSG00000145817.12,ENSG00000122591.7,ENSG00000132669.8,ENSG00000185787.10,ENSG00000166272.12,ENSG00000203863.1,ENSG00000168273.3,CATG00000090819.1,CATG00000059365.1,ENSG00000186439.8,CATG00000095962.1,ENSG00000156869.8,CATG00000108567.1,ENSG00000120549.11,ENSG00000198876.8,ENSG00000264232.1,ENSG00000138411.6,ENSG00000130173.9,CATG00000053373.1,ENSG00000228962.1,ENSG00000174243.5,ENSG00000137970.7,ENSG00000155890.3,CATG00000056077.1,ENSG00000213779.4,ENSG00000135074.11,ENSG00000117360.8,CATG00000087905.1,ENSG00000137819.9,CATG00000062788.1,ENSG00000233601.1,ENSG00000173715.11,CATG00000048580.1,ENSG00000174516.10,CATG00000101237.1,ENSG00000151418.7,CATG00000096738.1,CATG00000028941.1,ENSG00000100207.14,ENSG00000187094.7,CATG00000075456.1,ENSG00000051009.6,CATG00000066622.1,CATG00000102260.1,ENSG00000182572.2,CATG00000091051.1,CATG00000080304.1,ENSG00000263884.1,CATG00000042833.1,ENSG00000082293.8,CATG00000074854.1,ENSG00000225298.1,ENSG00000226193.1,CATG00000077542.1,CATG00000042935.1,CATG00000063649.1,CATG00000062930.1,ENSG00000198535.5,ENSG00000103811.11,ENSG00000135164.14,ENSG00000204186.3,ENSG00000196872.6,ENSG00000176771.11,ENSG00000201695.1,ENSG00000231768.1,ENSG00000152284.4,ENSG00000206503.7,ENSG00000178904.14,ENSG00000114841.13,CATG00000116275.1,ENSG00000230071.2,ENSG00000237485.1,CATG00000087866.1,ENSG00000215475.3,ENSG00000254415.3,ENSG00000180878.2,ENSG00000188542.5,ENSG00000171724.2,CATG00000008353.1,CATG00000108425.1,ENSG00000257612.1,ENSG00000101134.7,ENSG00000253595.1,CATG00000102197.1,ENSG00000231252.1,CATG00000077512.1,ENSG00000183527.7,ENSG00000248278.1,ENSG00000162994.11,CATG00000038595.1,CATG00000105912.1,ENSG00000183098.6,ENSG00000188580.9,ENSG00000189298.9,ENSG00000165548.6,CATG00000049478.1,CATG00000083361.1,CATG00000087941.1,ENSG00000110700.2,ENSG00000199289.1,ENSG00000257180.1,ENSG00000065833.7,ENSG00000164088.13,ENSG00000255071.1,ENSG00000079313.7,ENSG00000145536.11,ENSG00000122406.8,ENSG00000067208.10,CATG00000052131.1,ENSG00000259251.2,ENSG00000140853.11,CATG00000101644.1,CATG00000084749.1,CATG00000093382.1,CATG00000087978.1,CATG00000068499.1,ENSG00000178623.7,CATG00000006707.1,CATG00000064119.1,ENSG00000253643.1,ENSG00000119787.9,ENSG00000254226.1,ENSG00000251795.1,CATG00000048576.1,ENSG00000110148.5,ENSG00000151150.16,ENSG00000137185.7,CATG00000092959.1,ENSG00000106266.4,ENSG00000119125.12,ENSG00000203886.4,CATG00000116288.1,ENSG00000130158.9,CATG00000029284.1,ENSG00000079134.7,CATG00000016939.1,CATG00000054334.1,CATG00000021525.1,ENSG00000122644.8,ENSG00000127527.9,CATG00000106021.1,CATG00000102516.1,CATG00000093381.1,CATG00000117479.1,CATG00000075358.1,CATG00000091614.1,CATG00000053371.1,ENSG00000255627.1,ENSG00000254291.1,ENSG00000105926.11,ENSG00000256093.1,CATG00000011881.1,ENSG00000256018.1,ENSG00000267125.1,ENSG00000136888.6,ENSG00000161082.8,CATG00000083320.1,ENSG00000185722.12,ENSG00000232053.2,ENSG00000197062.7,ENSG00000106617.9,ENSG00000095637.16,CATG00000058683.1,CATG00000083373.1,ENSG00000140873.11,CATG00000040547.1,ENSG00000115594.7,CATG00000101268.1,ENSG00000180573.8,ENSG00000249715.5,ENSG00000272991.1,CATG00000079614.1,ENSG00000225330.1,ENSG00000081087.10,ENSG00000225028.1,ENSG00000255517.2,ENSG00000094796.4,ENSG00000217128.7,ENSG00000128294.11,ENSG00000118298.6,ENSG00000127399.10,ENSG00000163288.9,ENSG00000182179.6,CATG00000054661.1,ENSG00000168237.13,CATG00000083347.1,ENSG00000152556.11,ENSG00000168268.6,ENSG00000232912.1,ENSG00000184669.6,ENSG00000124134.4,CATG00000003034.1,ENSG00000226053.1,ENSG00000039319.12,ENSG00000170703.11,ENSG00000134910.8,ENSG00000212493.1,ENSG00000070081.11,ENSG00000008441.12,ENSG00000238141.2,ENSG00000149256.10,ENSG00000249042.1,CATG00000038200.1,ENSG00000114120.7,ENSG00000181315.6,CATG00000064114.1,CATG00000040513.1,ENSG00000169122.7,CATG00000038737.1,CATG00000054946.1,ENSG00000259380.1,ENSG00000147526.15,ENSG00000107864.10,CATG00000017961.1,ENSG00000214894.2,ENSG00000143476.13,ENSG00000229109.1,CATG00000079625.1,ENSG00000121621.6,ENSG00000123201.10,CATG00000049363.1,ENSG00000269998.1,ENSG00000022567.5,CATG00000083294.1,ENSG00000185917.9,CATG00000002689.1,ENSG00000167523.9,CATG00000028939.1,ENSG00000269959.1,ENSG00000259164.1,ENSG00000143401.10,ENSG00000243620.1,ENSG00000162869.11,ENSG00000269293.2,CATG00000089628.1,ENSG00000249484.4,ENSG00000175832.8,ENSG00000187210.8,CATG00000105265.1,CATG00000077657.1,CATG00000042928.1,ENSG00000135249.3,ENSG00000106538.5,ENSG00000163362.6,CATG00000032820.1,ENSG00000116141.11,CATG00000006708.1,ENSG00000235109.3,ENSG00000228008.1,CATG00000089152.1,ENSG00000229623.1,ENSG00000123684.8,ENSG00000145592.9,ENSG00000173933.15,ENSG00000166398.8,CATG00000069498.1,CATG00000001651.1,ENSG00000198090.3,ENSG00000271214.1,ENSG00000114904.8,ENSG00000078814.11,ENSG00000229732.1,CATG00000116828.1,ENSG00000188033.5,CATG00000087888.1,ENSG00000068024.12,ENSG00000256721.1,ENSG00000128285.4,ENSG00000130517.9,ENSG00000176349.7,ENSG00000182310.8,ENSG00000082212.7,ENSG00000173540.8,ENSG00000220875.1,ENSG00000146192.10,ENSG00000077942.13,ENSG00000187987.5,CATG00000103544.1,CATG00000101979.1,ENSG00000229696.1,ENSG00000237670.1,CATG00000009349.1,ENSG00000142661.14,ENSG00000182732.12,ENSG00000196937.6,CATG00000060120.1,ENSG00000165029.11,ENSG00000231106.2,ENSG00000149294.12,ENSG00000198271.3,ENSG00000242797.2,ENSG00000187145.10,ENSG00000139636.11,ENSG00000157193.10,ENSG00000148842.13,ENSG00000223244.1,CATG00000091660.1,CATG00000072466.1,ENSG00000081237.14,ENSG00000237529.1,ENSG00000185046.14,CATG00000092950.1,CATG00000053575.1,CATG00000081220.1,ENSG00000130270.12,CATG00000054284.1,CATG00000083935.1,ENSG00000145839.1,ENSG00000235664.1,ENSG00000230698.1,CATG00000023588.1,CATG00000106796.1,CATG00000000681.1,ENSG00000122711.4,ENSG00000207523.1,ENSG00000256349.1,ENSG00000188508.6,ENSG00000010327.6,ENSG00000247596.4,CATG00000002693.1,CATG00000066685.1,CATG00000053087.1,ENSG00000146535.9,ENSG00000134339.4,ENSG00000011405.9,ENSG00000229258.1,ENSG00000163125.11,CATG00000104659.1,ENSG00000116852.10,CATG00000066414.1,CATG00000087870.1,CATG00000106805.1,ENSG00000238300.1,ENSG00000214914.3,ENSG00000107341.4,ENSG00000168216.6,CATG00000083346.1,CATG00000091037.1,ENSG00000188641.8,ENSG00000248746.1,ENSG00000167548.10,ENSG00000178093.12,CATG00000026874.1,ENSG00000101292.6,ENSG00000235016.1,ENSG00000196284.9,ENSG00000003756.12,CATG00000041930.1,CATG00000087920.1,ENSG00000164077.9,ENSG00000200738.1,ENSG00000271860.1,ENSG00000005469.7,ENSG00000196588.10,CATG00000060114.1,CATG00000087873.1,CATG00000081259.1,ENSG00000088298.8,ENSG00000040933.11,ENSG00000181418.7,ENSG00000262231.1,ENSG00000148737.11,ENSG00000135063.13,ENSG00000120708.12,ENSG00000255435.2,ENSG00000131018.18,ENSG00000258674.5,CATG00000054662.1,CATG00000009219.1,CATG00000029301.1,ENSG00000168631.7,ENSG00000269242.1,CATG00000011013.1,ENSG00000254986.3,ENSG00000075420.8,ENSG00000145826.4,ENSG00000055957.6,ENSG00000134398.8,ENSG00000107077.13,CATG00000087927.1,CATG00000085700.1,ENSG00000248643.5,ENSG00000105550.4,ENSG00000111801.11,CATG00000069500.1,CATG00000094624.1,ENSG00000102763.11,CATG00000020243.1,ENSG00000117569.14,ENSG00000114902.9,ENSG00000204616.6,ENSG00000115474.6,ENSG00000197409.6,CATG00000064931.1,ENSG00000248132.2,ENSG00000010438.12,ENSG00000099204.14,CATG00000117213.1,ENSG00000182111.8,ENSG00000179331.2,ENSG00000095397.9,ENSG00000230795.2,CATG00000087910.1,ENSG00000054282.11,CATG00000016934.1,ENSG00000100095.14,ENSG00000168813.12,CATG00000089630.1,CATG00000031662.1,CATG00000088193.1,ENSG00000243696.4,ENSG00000096654.11,CATG00000052312.1,ENSG00000215067.5,ENSG00000267007.1,ENSG00000002745.8,ENSG00000171045.10,ENSG00000107736.15,ENSG00000124171.4,ENSG00000176909.7,ENSG00000146285.9,ENSG00000066032.14,ENSG00000230710.1,ENSG00000171522.5,ENSG00000186010.14,CATG00000039605.1,CATG00000082306.1,ENSG00000028116.12,CATG00000092857.1,ENSG00000163104.13,CATG00000078169.1,CATG00000037606.1,CATG00000064118.1,CATG00000035913.1,CATG00000108871.1,CATG00000088399.1,CATG00000051341.1,ENSG00000138639.13,ENSG00000090615.8,ENSG00000261723.1,ENSG00000015592.12,CATG00000064804.1,ENSG00000184348.2,CATG00000025203.1,ENSG00000258386.1,ENSG00000182264.4,CATG00000043978.1,ENSG00000029364.7,ENSG00000170759.10,ENSG00000226279.2,ENSG00000138316.6,ENSG00000075035.5,CATG00000083335.1,ENSG00000136436.10,ENSG00000152380.5,CATG00000085119.1,ENSG00000104412.3,ENSG00000122687.13,ENSG00000273318.1,CATG00000088398.1,ENSG00000204060.4,ENSG00000036448.5,ENSG00000101109.7,CATG00000087083.1,ENSG00000234859.1,ENSG00000252068.1,ENSG00000265710.1,CATG00000096345.1,ENSG00000231529.1,CATG00000033886.1,CATG00000087897.1,ENSG00000182057.4,ENSG00000266983.1,ENSG00000035115.17,CATG00000004775.1,CATG00000091079.1,ENSG00000016864.12,ENSG00000032742.13,ENSG00000100599.11,CATG00000002705.1,ENSG00000134042.8,ENSG00000267262.1,CATG00000007659.1,CATG00000093384.1,ENSG00000224653.1,ENSG00000219392.1,ENSG00000140718.14,ENSG00000187664.8,ENSG00000104408.5,CATG00000014509.1,CATG00000073164.1,ENSG00000230521.1,ENSG00000251249.1,ENSG00000102780.12,ENSG00000269058.1,ENSG00000156414.14,ENSG00000100991.7,ENSG00000147416.6,CATG00000048574.1,ENSG00000225022.1,ENSG00000175161.9,ENSG00000047056.10,ENSG00000017797.7,ENSG00000120659.10,CATG00000113838.1,ENSG00000206660.1,ENSG00000166847.5,CATG00000064407.1,ENSG00000116991.6,ENSG00000167550.6,CATG00000087881.1,ENSG00000079387.9,ENSG00000146109.3,ENSG00000162267.8,ENSG00000228126.1,ENSG00000159202.13,CATG00000106151.1,ENSG00000145743.11,ENSG00000197149.4,ENSG00000235535.3,ENSG00000065609.10,ENSG00000171396.10,ENSG00000215196.4,ENSG00000114988.7,CATG00000009350.1,ENSG00000010319.2,ENSG00000248245.1,CATG00000074856.1,ENSG00000234811.1,CATG00000053372.1,ENSG00000105538.4,CATG00000097921.1,ENSG00000006059.3,ENSG00000243710.3,ENSG00000253888.1,ENSG00000226226.1,CATG00000058746.1,ENSG00000145012.8,ENSG00000172159.11,ENSG00000162676.7,CATG00000052133.1,CATG00000046365.1,ENSG00000105928.9,ENSG00000102466.11,ENSG00000129003.11,ENSG00000196374.5,CATG00000107596.1,CATG00000008842.1,ENSG00000114166.7,ENSG00000271581.1,CATG00000096991.1,ENSG00000143369.10,ENSG00000215018.5,CATG00000083332.1,CATG00000116278.1,ENSG00000162949.12,ENSG00000229989.3,ENSG00000156411.5,ENSG00000174080.6,ENSG00000177981.6,CATG00000066556.1,ENSG00000170606.9,ENSG00000222259.1,ENSG00000066248.10,ENSG00000161249.16,ENSG00000135185.7,CATG00000097388.1,ENSG00000230024.1,CATG00000038726.1,ENSG00000142599.13,ENSG00000183570.12,ENSG00000232518.1,ENSG00000174483.15,ENSG00000185658.9,ENSG00000173621.8,ENSG00000167740.5,CATG00000087892.1,ENSG00000117362.8,ENSG00000267987.1,ENSG00000159216.14,ENSG00000133961.15,CATG00000048572.1,ENSG00000264358.1,CATG00000013996.1,ENSG00000260942.1,ENSG00000217646.1,ENSG00000261528.2,ENSG00000260922.1,ENSG00000172264.12,ENSG00000074755.10,ENSG00000057704.6,ENSG00000154175.12,ENSG00000185130.4,ENSG00000181929.7,ENSG00000183778.13,ENSG00000188171.10,ENSG00000163938.12,ENSG00000257443.1,ENSG00000267629.2,ENSG00000124557.8,CATG00000040546.1,ENSG00000091127.9,CATG00000087909.1,ENSG00000164076.12,CATG00000081225.1,ENSG00000169519.15,ENSG00000272278.1,ENSG00000167306.14,ENSG00000106268.11,ENSG00000033122.14,ENSG00000204619.3,CATG00000087900.1,ENSG00000168434.8,ENSG00000212628.1,ENSG00000204789.3,ENSG00000222976.1,CATG00000040756.1,ENSG00000139219.13,ENSG00000198646.9,CATG00000042932.1,CATG00000062787.1,CATG00000006276.1,ENSG00000170802.11,ENSG00000254038.1,ENSG00000198326.8,ENSG00000254197.1,ENSG00000151067.16,ENSG00000183763.4,ENSG00000078295.11,CATG00000033904.1,ENSG00000164398.8,ENSG00000176920.10,ENSG00000230054.1,CATG00000040147.1,CATG00000040711.1,CATG00000047362.1,ENSG00000080493.9,CATG00000091080.1,ENSG00000146250.5,ENSG00000055955.11,ENSG00000148175.8,CATG00000116287.1,CATG00000031655.1,ENSG00000226314.3,ENSG00000072756.12,CATG00000091049.1,CATG00000079908.1,ENSG00000238024.1,ENSG00000129933.16,ENSG00000092199.13,ENSG00000243903.1,ENSG00000254671.1,CATG00000054515.1,ENSG00000143226.9,ENSG00000183454.9,CATG00000111238.1,ENSG00000197914.2,ENSG00000172458.4,ENSG00000072682.14,ENSG00000132356.7,ENSG00000234127.4,CATG00000075427.1,CATG00000031657.1,ENSG00000124549.10,CATG00000095959.1,CATG00000031367.1,ENSG00000081248.6,CATG00000073165.1,ENSG00000240704.1,ENSG00000257985.1,ENSG00000212452.1,ENSG00000164877.14,CATG00000074170.1,ENSG00000157470.7,ENSG00000146648.11,ENSG00000142327.7,ENSG00000171401.10,ENSG00000164068.11,ENSG00000176204.9,ENSG00000076685.14,CATG00000083393.1,ENSG00000173653.3,ENSG00000101425.8,ENSG00000229066.1,ENSG00000212743.1,ENSG00000064787.8,CATG00000067515.1,ENSG00000140538.12,ENSG00000250067.7,ENSG00000100632.6,CATG00000020653.1,ENSG00000103353.11,ENSG00000090054.9,ENSG00000110427.10,ENSG00000162989.3,CATG00000083449.1,ENSG00000168280.12,ENSG00000214549.2,ENSG00000101224.13,ENSG00000230487.3,CATG00000048152.1,ENSG00000226791.3,ENSG00000204618.4,ENSG00000109339.14,CATG00000062655.1,ENSG00000072952.14,ENSG00000212657.1,ENSG00000151789.5,ENSG00000231167.3,ENSG00000108417.3,ENSG00000100122.5,ENSG00000165124.13,ENSG00000196747.3,ENSG00000157693.10,ENSG00000004534.10,ENSG00000243224.1,CATG00000101272.1,ENSG00000215264.4,ENSG00000241103.1,ENSG00000187474.4,CATG00000025858.1,CATG00000052784.1,ENSG00000188987.2,ENSG00000176095.7,ENSG00000267219.1,ENSG00000115446.7,ENSG00000264084.1,CATG00000039609.1,ENSG00000261617.1,CATG00000076953.1,ENSG00000129911.4,CATG00000079626.1,ENSG00000233822.3,ENSG00000267213.3,ENSG00000258989.1,ENSG00000006747.10,ENSG00000185055.6,ENSG00000086102.14,ENSG00000185614.4,ENSG00000204442.2,ENSG00000204623.4,CATG00000016466.1,ENSG00000115590.9,CATG00000065794.1,ENSG00000143374.10,ENSG00000106034.13,CATG00000039144.1,ENSG00000158158.7,ENSG00000184349.8,ENSG00000173432.6,CATG00000055337.1,ENSG00000136895.14,ENSG00000124160.7,CATG00000061009.1,ENSG00000130829.13,CATG00000087883.1,CATG00000088402.1,CATG00000029725.1,ENSG00000269093.1,ENSG00000267284.1,ENSG00000145349.12,ENSG00000071073.8,CATG00000083387.1,CATG00000083353.1,ENSG00000167491.13,ENSG00000187492.4,ENSG00000151835.9,ENSG00000164616.10,ENSG00000244625.1,ENSG00000118292.4,ENSG00000262670.1,CATG00000066639.1,ENSG00000134775.11,ENSG00000214595.7,CATG00000087853.1,ENSG00000140563.10,ENSG00000173366.11,CATG00000072662.1,ENSG00000176020.7,ENSG00000112763.11,ENSG00000164309.10,ENSG00000173898.7,ENSG00000163939.14,CATG00000092952.1,ENSG00000102452.11,ENSG00000164855.11,ENSG00000165507.8,ENSG00000166788.5,ENSG00000023330.10,ENSG00000246375.2,ENSG00000226431.1,ENSG00000241549.4,CATG00000030149.1,ENSG00000233009.1,ENSG00000134115.8,ENSG00000232790.2,ENSG00000100983.5,CATG00000106792.1,CATG00000093699.1,ENSG00000226953.3,ENSG00000104774.8,ENSG00000257185.1,CATG00000067610.1,CATG00000110402.1,CATG00000000670.1,CATG00000116280.1,ENSG00000167535.3,ENSG00000232040.2,ENSG00000196628.9,ENSG00000226754.1,ENSG00000137338.4,CATG00000111224.1,CATG00000075679.1,ENSG00000105501.7,ENSG00000002822.11,ENSG00000198558.2,CATG00000063924.1,ENSG00000173599.9,CATG00000016513.1,ENSG00000197584.7</t>
  </si>
  <si>
    <t>22925353,21305692,21926972,23326512,20451256,22425255,21353194,17554300,21961650,17486107,20215924,24964207,21423239,21041247,23637625,22182935,22365631,22792071,21116278,18317468,23218918,22688191,20351715,20528957,24166486,19259986,19448189,20713499,23070075,24618891,21771265,18711365,20386566,24280982,19567891,pha002863,23010768,pha002858,23092984,21339755,20889312,24039173,19416921,21254220,21810643,21738484,19488044,21057379,23453885,24322204,22205951</t>
  </si>
  <si>
    <t>Bipolar disorder (mania),White matter integrity,Temperament (bipolar disorder),Suicide attempts in depression or bipolar disorder,Bipolar disorder, schizoaffective,Bipolar disorder (Negative mood delusions),Bipolar disorder,White matter integrity (interaction),Bipolar Disorder,Schizophrenia, schizoaffective disorder or bipolar disorder,Bipolar disorder and schizophrenia,Autism spectrum disorder, attention deficit-hyperactivity disorder, bipolar disorder, major depressive disorder, and schizophrenia (combined),Suicide attempts in bipolar disorder,Suicidal ideation in depression or bipolar disorder,5-HTT brain serotonin transporter levels,Response to lithium treatment in bipolar disorder,Bipolar disorder, affective,Bipolar disorder (body mass index interaction),Bipolar disorder and major depressive disorder (combined),Bipolar disorder (age of onset and psychomotor symptoms),Schizophrenia, bipolar disorder and depression (combined),Functional impairment in major depressive disorder, bipolar disorder and schizophrenia,Functional MRI,Bipolar disorder (mood-incongruent),Entorhinal cortical thickness,Cortical thickness</t>
  </si>
  <si>
    <t>DOID:332</t>
  </si>
  <si>
    <t>amyotrophic lateral sclerosis</t>
  </si>
  <si>
    <t>A motor neuron disease that is characterized by muscle spasticity, rapidly progressive weakness due to muscle atrophy, difficulty in speaking, swallowing, and breathing.</t>
  </si>
  <si>
    <t>rs2882485,rs4844850,rs61813286,rs497983,rs73438699,rs556468,rs16996935,rs13116978,rs8011690,rs2281020,rs12230839,rs4809888,rs6436081,rs1043312,rs7665190,rs832813,rs7991547,rs12953820,rs11905081,rs10144986,rs10133978,rs12614206,rs6714214,rs11252095,rs6917532,rs7521292,rs774356,rs2413546,rs6697354,rs4702269,rs79224432,rs2179143,rs4820581,rs7755729,rs1427445,rs111641740,rs74326695,rs12955347,rs7289855,rs4883200,rs17104689,rs3852053,rs738808,rs2278170,rs1805762,rs78695491,rs10757665,rs11099864,rs4902517,rs11626769,rs6428559,rs4879554,rs7274866,rs181572,rs2330722,rs1009588,rs79048371,rs7357251,rs4879541,rs7665939,rs17572485,rs4674321,rs1199346,rs2140113,rs11252079,rs3782454,rs6956741,rs1569492,rs642520,rs9817503,rs10757669,rs157227,rs181564,rs5024489,rs17474535,rs149934,rs1065201,rs3749146,rs74086212,rs6709104,rs531459,rs6435125,rs7629080,rs77988180,rs9306329,rs73438627,rs77065970,rs10856985,rs532425,rs2295107,rs116003626,rs4560233,rs17327128,rs28376815,rs2685055,rs16943528,rs6661282,rs72709215,rs13107797,rs117482456,rs5760216,rs28717041,rs9103,rs2931771,rs73104732,rs1788776,rs7244406,rs34000923,rs74809484,rs12960583,rs79001482,rs7573999,rs28373844,rs2159194,rs12347201,rs11621019,rs6753551,rs2433738,rs1062687,rs5757165,rs1878583,rs72725103,rs1078803,rs55822915,rs2235967,rs6574077,rs2384950,rs2267393,rs2272189,rs79871503,rs76044745,rs8093931,rs12299278,rs2306349,rs1201763,rs12334547,rs1915965,rs118164227,rs72703104,rs56923478,rs6433315,rs34511347,rs77437249,rs78508096,rs7005,rs10808052,rs1844106,rs4324292,rs73905041,rs2244606,rs61745583,rs6761334,rs72769378,rs1030102,rs4821798,rs11766891,rs1079177,rs6429185,rs732940,rs3798696,rs3806873,rs3755042,rs73440953,rs2282064,rs7082723,rs35565791,rs7284966,rs1825477,rs5757237,rs16875578,rs7670868,rs3750858,rs62316498,rs204069,rs1543168,rs12476648,rs78098319,rs4956145,rs34761357,rs2633694,rs516921,rs62191658,rs2708909,rs1344645,rs4822472,rs656131,rs12970745,rs6013382,rs331502,rs9308409,rs10934799,rs776778,rs2685061,rs10951942,rs6060245,rs539451,rs1889532,rs79224766,rs7149482,rs10509117,rs11942826,rs60846615,rs3845835,rs2282301,rs6757772,rs2896526,rs763121,rs4677142,rs7604319,rs1889588,rs6710383,rs4821809,rs2348669,rs3856548,rs7690869,rs1154229,rs7450969,rs62191565,rs1607253,rs589967,rs80272464,rs28569140,rs934276,rs114948279,rs1934046,rs1850031,rs2633687,rs3177980,rs3843010,rs2290793,rs2453557,rs2131539,rs3731867,rs1010220,rs12343756,rs7159622,rs73346387,rs7817144,rs6001204,rs1465625,rs344127,rs77397439,rs5757251,rs2107028,rs547976,rs2492937,rs1521617,rs75647856,rs669446,rs56400038,rs34366576,rs74741949,rs75642681,rs500317,rs17135808,rs684776,rs11975640,rs75648520,rs77021867,rs72965147,rs10922685,rs1584346,rs6533342,rs3827356,rs72880827,rs2267390,rs867186,rs3761454,rs7681524,rs3733242,rs13403839,rs3739697,rs1996759,rs4881480,rs1560281,rs7899101,rs1013339,rs4322018,rs7979933,rs1874486,rs113382844,rs10967983,rs4821808,rs74493684,rs576901,rs72709255,rs6579210,rs60376560,rs12457684,rs3796990,rs16873394,rs3770219,rs10131300,rs5750652,rs10441712,rs585185,rs6013383,rs76655723,rs11768277,rs7143496,rs6991868,rs61194049,rs4674314,rs659185,rs2021914,rs9809213,rs1805778,rs7860526,rs5757187,rs12138928,rs75179662,rs12425509,rs12583445,rs7534384,rs76609473,rs11676678,rs4879564,rs10754985,rs4903026,rs8013020,rs6991863,rs114185666,rs138705,rs11742833,rs674725,rs11061270,rs2710246,rs2867462,rs1915966,rs17162276,rs12206026,rs11626778,rs59853867,rs11264426,rs2762496,rs561570,rs1805740,rs75414012,rs4466067,rs6120843,rs6533341,rs75287019,rs3849943,rs13020683,rs12349820,rs7571743,rs10812616,rs6729341,rs73903017,rs1404124,rs45530235,rs2281019,rs6874736,rs10737708,rs16875597,rs77071124,rs6733892,rs56378190,rs74436265,rs10187066,rs7688524,rs10849294,rs80109502,rs35146655,rs58827325,rs7309772,rs62191659,rs700791,rs61797479,rs75513366,rs60706248,rs1941524,rs490483,rs75971497,rs522444,rs803370,rs17854780,rs17851143,rs10488943,rs7599568,rs3819185,rs78361338,rs5750630,rs12467010,rs10103,rs73438690,rs517849,rs545460,rs79009744,rs2870402,rs9997947,rs13012103,rs5757140,rs13404193,rs77037631,rs12347222,rs4143685,rs8011393,rs7681338,rs6978838,rs7160378,rs2633686,rs10134068,rs8012665,rs10757664,rs7599945,rs11158693,rs2633695,rs613539,rs73438631,rs11048060,rs11694759,rs3811832,rs4283757,rs12892221,rs16900246,rs11660305,rs6060244,rs9554654,rs4821815,rs10100872,rs61798142,rs532475,rs973341,rs11734827,rs11794601,rs7159982,rs8137829,rs2935183,rs2001106,rs7874565,rs11132619,rs7834568,rs1941516,rs529445,rs17038249,rs903603,rs10890273,rs3849941,rs73201481,rs6013388,rs4674308,rs4422481,rs6436071,rs12969104,rs1538058,rs74663287,rs2278173,rs1529382,rs3896369,rs5757199,rs7069366,rs10771288,rs75296179,rs2708884,rs2272180,rs3755041,rs6001190,rs17038488,rs4883198,rs1892337,rs7779252,rs3849939,rs8094284,rs72965103,rs9610993,rs10879121,rs9408837,rs9307146,rs28901884,rs688569,rs2276920,rs11872810,rs2348667,rs28409401,rs11896209,rs77465418,rs57311859,rs2633703,rs631248,rs2452783,rs10771216,rs12300190,rs12228493,rs12955853,rs67483205,rs7324365,rs5750621,rs6436084,rs4882968,rs11704021,rs639929,rs3821801,rs74823021,rs2450913,rs4661218,rs1652373,rs2125574,rs16960457,rs3766690,rs55857110,rs1109949,rs5757213,rs2356932,rs12651329,rs17525350,rs9633900,rs181562,rs11905354,rs3775974,rs11887339,rs11202937,rs10034254,rs5757161,rs7340516,rs2556386,rs17107933,rs2947783,rs79469538,rs3736321,rs72769375,rs12973192,rs2874131,rs5750677,rs3805175,rs2708885,rs777881,rs5757226,rs77896418,rs35552264,rs803675,rs12433710,rs12367434,rs9970852,rs2782639,rs115108749,rs3770220,rs2306677,rs1174880,rs7858531,rs1983437,rs2453565,rs56363533,rs1872750,rs10495822,rs2685054,rs2271332,rs6531210,rs4956034,rs6747814,rs4956032,rs10200507,rs35522482,rs2685057,rs2279504,rs485765,rs28560157,rs1874487,rs3782455,rs117937546,rs17690081,rs4859712,rs116279475,rs9851391,rs4306797,rs2278529,rs76403114,rs1488368,rs6435126,rs2305833,rs17004848,rs1955470,rs1443700,rs9607557,rs3819184,rs55727925,rs55900247,rs4276307,rs471846,rs2970877,rs1855665,rs13412324,rs12510182,rs892252,rs6001205,rs6001188,rs57676968,rs1488355,rs75235459,rs10458771,rs7824081,rs62245267,rs72688303,rs7155884,rs58828627,rs2076028,rs12642521,rs28623567,rs711186,rs12997625,rs114330751,rs61991079,rs692049,rs76258123,rs13170756,rs7238623,rs76383289,rs2295106,rs867550,rs7580147,rs2503017,rs1915969,rs7548748,rs10812619,rs28711442,rs4674332,rs117605954,rs11154479,rs10509118,rs2708851,rs344122,rs2083688,rs72769382,rs549002,rs1521603,rs6429631,rs73225582,rs75846246,rs523396,rs7682502,rs116972898,rs17731125,rs7807611,rs2248305,rs11048037,rs2686795,rs2882486,rs3775973,rs4245924,rs10757668,rs5760236,rs76708296,rs10400177,rs73903009,rs17107947,rs61991122,rs10801763,rs2072796,rs12309104,rs61139766,rs1521615,rs3113493,rs1805739,rs17759080,rs3849945,rs13415,rs7328393,rs72478551,rs72965151,rs2453552,rs6761437,rs641351,rs3788545,rs61081934,rs67726194,rs3845836,rs2685060,rs73903019,rs6060242,rs181561,rs7148498,rs12037177,rs73440615,rs112882291,rs72963905,rs1465624,rs13326397,rs774358,rs5751811,rs73438659,rs115971614,rs138702,rs10967985,rs10738759,rs126014,rs78522172,rs117616040,rs138713,rs3932856,rs2114819,rs78450016,rs79903423,rs6533337,rs970810,rs10131048,rs181576,rs1521616,rs8017013,rs9582361,rs926299,rs559575,rs8134854,rs11908100,rs10022539,rs75899653,rs72769389,rs79358712,rs2556388,rs1380004,rs2235966,rs6670493,rs7820928,rs34988175,rs6748072,rs73440636,rs1538055,rs7698598,rs61991088,rs4674319,rs776776,rs77735222,rs6674176,rs4485639,rs72709216,rs641365,rs6831530,rs3766693,rs7980085,rs10145110,rs11991694,rs10487291,rs4833107,rs5757222,rs72788772,rs6519119,rs11761275,rs2282241,rs1764943,rs2168911,rs3825212,rs10967655,rs6532595,rs1915964,rs12484381,rs12987171,rs2350722,rs3788368,rs4878487,rs2041067,rs7833125,rs1983424,rs7791084,rs2348668,rs13382651,rs1344642,rs34247969,rs4956146,rs2708901,rs6532612,rs77540963,rs8006089,rs4797717,rs112255451,rs7594046,rs71419291,rs7146966,rs11252068,rs10737707,rs201430,rs7289577,rs61797472,rs2893973,rs35189512,rs61991154,rs496908,rs6996105,rs13185830,rs10112795,rs77307893,rs9690905,rs2762682,rs10259895,rs12912024,rs12425050,rs75873236,rs2036225,rs12289603,rs2272785,rs12493659,rs7334033,rs10246630,rs80355906,rs6723334,rs112410494,rs7083745,rs10109530,rs5760201,rs4383046,rs9578,rs832806,rs3849944,rs667676,rs732941,rs12613545,rs2633701,rs512579,rs80024915,rs72836947,rs10812615,rs3736319,rs34740438,rs1543391,rs17550794,rs6021694,rs905298,rs10485508,rs73225576,rs61798146,rs10454024,rs12298380,rs76094862,rs1574242,rs10231165,rs8142098,rs1013338,rs7154635,rs10967981,rs113497813,rs647990,rs80114457,rs58777625,rs1215500,rs6745700,rs832810,rs10124158,rs5750633,rs1008459,rs61991130,rs1413824,rs1055816,rs620887,rs2064088,rs12702406,rs2764326,rs6840774,rs9682388,rs79199586,rs3821092,rs6944437,rs7691506,rs11098257,rs2357206,rs28565416,rs2705618,rs4821807,rs6013386,rs2037482,rs3749604,rs28405472,rs3797002,rs3747170,rs4833117,rs4883197,rs6120844,rs284786,rs2390763,rs2484319,rs73198787,rs11119303,rs2139964,rs17032,rs612874,rs72727639,rs72553633,rs6001182,rs6579211,rs811332,rs2685058,rs73346386,rs6717433,rs3796939,rs4903025,rs3821035,rs3766686,rs11772387,rs2230115,rs9876321,rs621437,rs9607566,rs16862745,rs2348666,rs56340838,rs80097928,rs7808462,rs12947213,rs2785,rs9669675,rs9841288,rs176158,rs138706,rs2235965,rs71520690,rs7574429,rs6694304,rs8003431,rs5757253,rs72709223,rs5757169,rs12464262,rs79920119,rs10177679,rs2021911,rs9880761,rs12599151,rs6436083,rs673485,rs10276300,rs3770453,rs6708192,rs16856202,rs1565948,rs2120720,rs2177083,rs892253,rs1022358,rs7535219,rs11154480,rs117839490,rs344140,rs10775488,rs762271,rs11715767,rs934275,rs5757232,rs12686452,rs5760229,rs5750627,rs4428357,rs8138996,rs5757162,rs157223,rs5757212,rs12965685,rs6708683,rs1544522,rs12425416,rs6436069,rs4569184,rs55946144,rs3827357,rs17107926,rs3770216,rs3805174,rs7330744,rs4882969,rs1317864,rs7683399,rs1119870,rs3796992,rs5750659,rs73440606,rs3747174,rs241771,rs6830653,rs1915960,rs7807654,rs150088,rs10932782,rs78363483,rs10796955,rs72708239,rs28902237,rs12340369,rs138457,rs10122902,rs520095,rs2947784,rs7763360,rs2269553,rs2238189,rs4809885,rs1515812,rs593888,rs2633702,rs6703183,rs10876214,rs4332046,rs6978173,rs169306,rs1915971,rs73201473,rs6001159,rs9517937,rs1356315,rs67480611,rs733925,rs660432,rs117846684,rs4334381,rs483172,rs16935432,rs10205073,rs7656476,rs5757208,rs35159554,rs10020165,rs1008449,rs17835861,rs5750668,rs11753445,rs2633698,rs8094285,rs10849295,rs611203,rs2452787,rs4879565,rs116191679,rs61798143,rs181574,rs6658300,rs13427522,rs16902357,rs16900247,rs11762077,rs11908232,rs9471750,rs6013387,rs75381502,rs10853591,rs2556391,rs17038487,rs12410334,rs16943411,rs12218020,rs2708883,rs13133845,rs4660761,rs6001191,rs508157,rs5750662,rs626432,rs4821816,rs78787874,rs1033797,rs78020906,rs7029638,rs6001214,rs3798694,rs1043441,rs7654600,rs5757200,rs11252069,rs10967588,rs2588292,rs61798144,rs72703110,rs63614260,rs2059717,rs2291609,rs62245272,rs2241527,rs10508264,rs2028671,rs3805265,rs2465100,rs495855,rs2267395,rs10003947,rs6436072,rs1587223,rs5750649,rs812858,rs1348276,rs4956147,rs556497,rs10908483,rs5751810,rs56397407,rs112818034,rs2633705,rs523937,rs28533808,rs4821811,rs1889900,rs57690120,rs77600130,rs3825209,rs117435297,rs75780136,rs63393960,rs1995062,rs76586692,rs4674328,rs12955083,rs312917,rs11921451,rs1143701,rs1488354,rs4391117,rs890418,rs6001175,rs12896666,rs7595901,rs12195770,rs524902,rs17741042,rs4772258,rs2874132,rs2344161,rs8018709,rs77542721,rs2083687,rs2947773,rs4072279,rs7087535,rs10022377,rs4234080,rs72965126,rs3849946,rs5750626,rs61991155,rs17614989,rs3112527,rs13691,rs2120721,rs5750654,rs11789520,rs71415006,rs10812611,rs17132179,rs2348670,rs685535,rs36038669,rs5029317,rs72966020,rs527261,rs6531211,rs3791343,rs35943794,rs10967540,rs78549183,rs6830485,rs6063752,rs833083,rs75920652,rs13152969,rs76676728,rs934274,rs5757133,rs6553295,rs2235230,rs73109568,rs2243911,rs3849942,rs2063399,rs2556384,rs6908321,rs867448,rs34870372,rs253662,rs17317888,rs3753560,rs1872751,rs4771350,rs10951940,rs11773335,rs1316950,rs72769381,rs138699,rs80013133,rs11730239,rs73440614,rs2235963,rs10133847,rs17107935,rs6816061,rs17038485,rs12227350,rs1521619,rs73438666,rs596076,rs8011120,rs1810523,rs2390335,rs74893744,rs7269138,rs2276922,rs774357,rs11061269,rs476269,rs4233963,rs5757193,rs2205802,rs10842741,rs4809886,rs2851295,rs2861158,rs3821031,rs181566,rs777886,rs77495199,rs8140812,rs628342,rs11252093,rs5760234,rs6001185,rs2819332,rs767972,rs12612395,rs12091273,rs12468043,rs117171899,rs78804417,rs114789545,rs2686783,rs1863704,rs28902234,rs7859060,rs59237912,rs11614136,rs4674338,rs57143053,rs11069388,rs2884123,rs2016251,rs9427175,rs7140271,rs72769390,rs6436086,rs10812618,rs2930838,rs1215504,rs9948008,rs7090115,rs917609,rs4761195,rs4833118,rs72788773,rs7029905,rs1215502,rs751039,rs586339,rs6832702,rs76599129,rs4245923,rs2303566,rs9633906,rs9471752,rs10967976,rs720064,rs12611632,rs17783124,rs7534858,rs7807750,rs117352593,rs12058749,rs61798148,rs11032381,rs3113494,rs961700,rs799328,rs11649870,rs2685056,rs113950305,rs75537616,rs72788769,rs579610,rs57791963,rs2271331,rs17153012,rs607062,rs61327071,rs4956033,rs1835837,rs751040,rs591573,rs2866197,rs7807612,rs2278172,rs6533338,rs2881879,rs12532656,rs4879566,rs890416,rs10189479,rs9611008,rs2139962,rs7161501,rs1320563,rs9846510,rs1154227,rs7999368,rs8004611,rs2065950,rs6755553,rs3819183,rs3747730,rs75487138,rs11907438,rs11722955,rs72709217,rs614044,rs4902519,rs181570,rs58539925,rs11989864,rs3765637,rs7691313,rs9963697,rs1872755,rs3811833,rs284785,rs9622833,rs3770218,rs10887888,rs12509033,rs17310467,rs13408305,rs6427297,rs12227347,rs176159,rs12957168,rs7273734,rs59962361,rs4821810,rs2303565,rs7084883,rs17092215,rs1043402,rs11210937,rs2278171,rs867677,rs2633693,rs7142433,rs2284073,rs10256256,rs5757135,rs73440610,rs11210935,rs11252081,rs11764799,rs9557349,rs12004,rs12422921,rs77204069,rs2633689,rs8138467,rs86796,rs5750672,rs6769297,rs5750669,rs74543591,rs75596675,rs204063,rs3770444,rs10757667,rs970811,rs10190250,rs9633755,rs1027157,rs61798140,rs12893157,rs549026,rs2640467,rs55734215,rs4702268,rs112665256,rs11623756,rs7469146,rs2107030,rs12337321,rs61991087,rs72723196,rs17038246,rs11693187,rs1033799,rs111784092,rs500422,rs7999059,rs12316184,rs6435124,rs126013,rs9909055,rs833086,rs138711,rs3731876,rs1629335,rs10008159,rs331503,rs11252088,rs16875619,rs524012,rs2276916,rs12642987,rs568639,rs17183619,rs7030008,rs2413547,rs6001209,rs17092297,rs75831667,rs3796987,rs10034193,rs1805776,rs72890536,rs620596,rs16875590,rs2071887,rs4821797,rs3747172,rs2947781,rs7917841,rs2176466,rs6720403,rs5757166,rs1056661,rs72769385,rs2292814,rs1571015,rs7143912,rs157222,rs10135,rs803679,rs72769377,rs28526385,rs7261167,rs8123978,rs12568523,rs4446407,rs3736442,rs6758494,rs1915968,rs8118978,rs3770213,rs9610986,rs74768022,rs7371631,rs74113737,rs73401073,rs12346755,rs17643593,rs17107924,rs832799,rs138716,rs3739526,rs3747173,rs17615013,rs5757211,rs743093,rs66466805,rs11202939,rs6436082,rs7838580,rs1040598,rs7160196,rs3112525,rs73438687,rs940429,rs7605055,rs7603709,rs12535580,rs6433313,rs10967965,rs1554622,rs77763111,rs3026261,rs1848048,rs56289894,rs1199347,rs9611004,rs13408427,rs9423657,rs10812610,rs12912078,rs7654473,rs1432338,rs2710251,rs13126934,rs10225968,rs138703,rs75954618,rs113036885,rs588770,rs7567622,rs75535620,rs581013,rs6834963,rs4672069,rs16935424,rs117139141,rs1942064,rs11727023,rs10132318,rs73438697,rs4240810,rs6021693,rs2851297,rs2002883,rs690882,rs10812609,rs689116,rs61991082,rs2916568,rs11158694,rs617521,rs10743564,rs2685046,rs2295700,rs867548,rs3931102,rs1062976,rs2072795,rs10744487,rs4674310,rs17162278,rs2452781,rs79180699,rs117788267,rs57628248,rs516790,rs990040,rs2272190,rs73225578,rs9844351,rs61991126,rs74855920,rs2021912,rs42761,rs10812614,rs2594277,rs4809847,rs2303561,rs2477518,rs529474,rs5757231,rs2931323,rs62538061,rs4987280,rs11032378,rs2294296,rs6851992,rs4674323,rs12891047,rs4834735,rs11154482,rs75576307,rs1516086,rs945121,rs116855053,rs7601872,rs1544523,rs3099950,rs10743586,rs1883358,rs35714695,rs655441,rs7683582,rs7582329,rs2904524,rs5750658,rs17107996,rs522377,rs1874488,rs6742905,rs12148337,rs2413544,rs11684982,rs17040,rs55710456,rs1915972,rs2814707,rs2685053,rs573555,rs1985047,rs7309116,rs7304121,rs2205604,rs12702405,rs4771349,rs79967369,rs115585918,rs9892047,rs2492816,rs545779,rs1764942,rs303795,rs72709247,rs9900311,rs9951784,rs6533340,rs658378,rs4903017,rs10951941,rs7159439,rs1361121,rs78681289,rs961986,rs5757234,rs6060257,rs6533335,rs8089728,rs2295888,rs755112,rs867549,rs5750664,rs10812612,rs9994440,rs12168758,rs61736803,rs1397419,rs1517678,rs58650092,rs11048063,rs1010221,rs11653585,rs11069387,rs6751527,rs13284967,rs2326821,rs6436073,rs1056610,rs61120558,rs57430281,rs1915962,rs1355585,rs934277,rs181575,rs2235229,rs10856984,rs3094740,rs10483805,rs2633688,rs5750622,rs6755174,rs11676484,rs2708874,rs2477523,rs2235962,rs10002991,rs2072798,rs73109505,rs883083,rs678218,rs16875584,rs2556385,rs10439296,rs17108018,rs1837988,rs117470230,rs526897,rs1229992,rs6833514,rs72709206,rs9568797,rs10919283,rs116597478,rs10017461,rs5757141,rs608047,rs16875609,rs75888794,rs55996799,rs73438686,rs17569418,rs3821094,rs2272188,rs73438634,rs970948,rs78704804,rs5750629,rs10166352,rs1587222,rs34174778,rs2139963,rs28441321,rs6519124,rs3766695,rs4672891,rs12641838,rs932555,rs4701700,rs35593189,rs6579208,rs17783094,rs4674329,rs7487329,rs60866116,rs117257561,rs60250714,rs5760220,rs3798695,rs2072794,rs2912737,rs2686781,rs10967991,rs117916372,rs2091131,rs11908683,rs157220,rs4821812,rs4882970,rs11934936,rs114529068,rs55831622,rs10147089,rs921968,rs2685059,rs3796997,rs2881991,rs2880322,rs78509050,rs832817,rs13421421,rs7562426,rs678814,rs562510,rs739439,rs9958787,rs79584184,rs3791055,rs9533799,rs12937920,rs751041,rs10982999,rs61991129,rs76062966,rs890417,rs1889533,rs7598056,rs6531209,rs3788544,rs9306328,rs2037622,rs4956036,rs77706409,rs3796995,rs60334489,rs892254,rs7297194,rs17462853,rs4674320,rs1764941,rs2299577,rs8012037,rs8117847,rs571862,rs979698,rs1442490,rs6001203,rs73440625,rs11906318,rs7311497,rs12692971,rs664514,rs4978105,rs12105996,rs72769379,rs1753765,rs1753745,rs3745027,rs72703103,rs9890374,rs1982288,rs6004051,rs4821799,rs138700,rs9633905,rs6533804,rs77337632,rs117477648,rs2267394,rs12891164,rs2297694,rs5757196,rs7357327,rs72880824,rs2006933,rs514356,rs7371503,rs10812617,rs11252094,rs75455555,rs58974570,rs2633704,rs514799,rs1397421,rs7838220,rs6519120,rs6001184,rs7681359,rs12373237,rs496674,rs3829202,rs950699,rs1926189,rs2021913,rs79220356,rs7679218,rs6747885,rs3770443,rs2947779,rs12531160,rs12433564,rs61798149,rs11585845,rs72727506,rs1215501,rs7159534,rs2288361,rs700828,rs5757203,rs10134137,rs1400446,rs1015023,rs2278530,rs2770531,rs61854883,rs4347707,rs2708891,rs1950769,rs79900407,rs2178019,rs17797660,rs754592,rs16945894,rs928596,rs1766964,rs2056202,rs6819640,rs73169419,rs12136973,rs8141797,rs7223071,rs559722,rs1318327,rs12471178,rs7297711,rs774373,rs4674324,rs11563054,rs111247520,rs1805729,rs492400,rs40412,rs2292813,rs10253220,rs10517369,rs10771204,rs932554,rs2295108,rs600057,rs61798150,rs1131498,rs12608932,rs11950135,rs2492938,rs10047070,rs8090365,rs6696019,rs72709219,rs7156576,rs56180902,rs2453554,rs1031153,rs1850169,rs12425958,rs774359,rs2129438,rs588182,rs1472365,rs12588401,rs2273382,rs12619347,rs3791036,rs832798,rs5995610,rs6727459,rs17474599,rs5757204,rs10144738,rs80049281,rs73440604,rs7601234,rs9660458,rs7599365,rs4304193,rs3770214,rs1569716,rs7143377,rs115965884,rs117108200,rs12091361,rs1539763,rs73438656,rs700782,rs3829201,rs17108038,rs3731877,rs12886915,rs1554623,rs5757160,rs11252080,rs3755045,rs2710250,rs157221,rs4674305,rs77987335,rs16914643,rs6709815,rs12125204,rs79831570,rs75740864,rs1414737,rs2633696,rs9813174,rs643445,rs73440634,rs4809887,rs12080846,rs1996758,rs76507298,rs16875589,rs2281021,rs7329444,rs6013378,rs72769376,rs7579509,rs76825996,rs10801764,rs12614845,rs7872223,rs6727147,rs3806874,rs5750673,rs7552308,rs72686302,rs78337597,rs77602748,rs6436070,rs78648670,rs138712,rs45446198,rs832801,rs11767002,rs13837,rs10967973,rs8119827,rs10128958,rs6001193,rs9804870,rs5760260,rs3809370,rs40005,rs9851845,rs2041066,rs7791572,rs114304988,rs3202601,rs17449853,rs75295442,rs117130152,rs873917,rs1996756,rs10022778,rs10853571,rs7477,rs73905030,rs41461846,rs2069940,rs1337258,rs3732213,rs6979699,rs7412307,rs2577761,rs12414935,rs61991125,rs12537979,rs2006927,rs4820346,rs2001437,rs28549828,rs11154481,rs2297649,rs3766691,rs915181,rs6001189,rs538483,rs11061268,rs12969388,rs73440927,rs4658308,rs7158962,rs925881,rs2453555,rs11694790,rs6021687,rs9307409,rs8138799,rs4674334,rs6519133,rs181565,rs7603816,rs11847628,rs73438695,rs7459070,rs8124662,rs7976059,rs5751804,rs112973292,rs6508004,rs11032407,rs75796761,rs2282240,rs62538125,rs758265,rs3796991,rs57008579,rs4488534,rs6848005,rs28705932,rs72709227,rs12965616,rs870149,rs3112524,rs17717934,rs2633682,rs3817165,rs9962076,rs864990,rs169450,rs16916639,rs181563,rs16991940,rs75857105,rs488767,rs35292478,rs6726731,rs9610995,rs6810610,rs702205,rs7875392,rs4666362,rs13147760,rs138704,rs138709,rs909564,rs7594478,rs76990160,rs72727637,rs204064,rs11994961,rs78972466,rs8141133,rs28372952,rs11158695,rs61798145,rs9856036,rs1805738,rs2364403,rs55891333,rs72709297,rs484085,rs11154477,rs35358516,rs4446408,rs61991128,rs2272191,rs11252078,rs4314918,rs7966505,rs10812613,rs1002442,rs11906160,rs1915967,rs4674330,rs1414740,rs11678428,rs1155166,rs16991904,rs73438674,rs17108060,rs546894,rs2179142,rs9835,rs16902328,rs586194,rs4811288,rs11178195,rs12598732,rs8118005,rs3825211,rs628436,rs77879167,rs73438668,rs4883199,rs1541160,rs10967988,rs28604984,rs7456745</t>
  </si>
  <si>
    <t>ENSG00000116353.11,ENSG00000166796.7,ENSG00000201557.1,CATG00000103067.1,ENSG00000271949.1,ENSG00000230615.2,ENSG00000184005.9,CATG00000007433.1,ENSG00000162873.10,ENSG00000182732.12,ENSG00000006652.9,CATG00000091247.1,CATG00000011192.1,CATG00000083770.1,CATG00000066008.1,ENSG00000204148.3,CATG00000082681.1,ENSG00000100226.11,ENSG00000092421.12,ENSG00000164151.7,ENSG00000229950.1,CATG00000083504.1,ENSG00000076351.8,ENSG00000224260.2,ENSG00000231999.2,ENSG00000185046.14,CATG00000104218.1,ENSG00000254261.1,ENSG00000157087.12,CATG00000115856.1,ENSG00000134490.9,CATG00000103053.1,ENSG00000172264.12,ENSG00000241345.1,ENSG00000158186.8,CATG00000101757.1,ENSG00000100196.6,CATG00000008961.1,ENSG00000178031.11,ENSG00000227896.2,CATG00000108059.1,CATG00000050686.1,ENSG00000249710.1,ENSG00000135709.8,CATG00000057696.1,ENSG00000273466.1,ENSG00000155816.15,ENSG00000100206.5,CATG00000053087.1,CATG00000097560.1,CATG00000028160.1,ENSG00000102837.6,ENSG00000108474.12,CATG00000051559.1,ENSG00000225746.4,ENSG00000273002.1,CATG00000058309.1,ENSG00000225450.1,ENSG00000060656.15,ENSG00000122965.6,ENSG00000244491.1,ENSG00000225616.2,ENSG00000188404.4,CATG00000065439.1,ENSG00000106868.12,CATG00000084039.1,ENSG00000233292.1,ENSG00000249375.3,CATG00000013376.1,ENSG00000077380.11,CATG00000105113.1,ENSG00000184305.10,ENSG00000182329.6,ENSG00000118276.7,ENSG00000243244.1,ENSG00000000457.9,ENSG00000128708.8,CATG00000004967.1,ENSG00000267336.1,ENSG00000088298.8,CATG00000057697.1,ENSG00000115840.9,CATG00000042363.1,ENSG00000156299.8,CATG00000075139.1,CATG00000074869.1,CATG00000054662.1,CATG00000105110.1,ENSG00000100242.11,ENSG00000199593.1,CATG00000057258.1,ENSG00000067082.10,ENSG00000201899.1,ENSG00000099991.12,ENSG00000166582.5,ENSG00000074582.8,CATG00000057694.1,ENSG00000117410.9,CATG00000017870.1,CATG00000056966.1,CATG00000054663.1,ENSG00000135913.6,ENSG00000026103.15,CATG00000052185.1,ENSG00000111452.8,ENSG00000228274.3,CATG00000057088.1,ENSG00000259887.1,CATG00000046401.1,CATG00000083407.1,CATG00000095861.1,ENSG00000116329.6,ENSG00000233427.1,CATG00000056950.1,ENSG00000075945.8,ENSG00000154065.12,CATG00000011967.1,ENSG00000144481.12,ENSG00000049759.12,ENSG00000100211.6,ENSG00000226317.2,ENSG00000222035.2,ENSG00000101000.4,ENSG00000134333.9,ENSG00000232018.4,ENSG00000099994.10,ENSG00000101096.15,ENSG00000188010.8,CATG00000061968.1,ENSG00000132718.7,ENSG00000123104.7,ENSG00000109819.4,ENSG00000248752.1,ENSG00000000460.12,CATG00000024821.1,ENSG00000151150.16,ENSG00000116350.11,ENSG00000139800.8,ENSG00000177182.6,ENSG00000172403.6,ENSG00000201710.1,CATG00000051553.1,ENSG00000127831.6,ENSG00000230149.2,CATG00000057682.1,ENSG00000004139.9,ENSG00000147894.10,CATG00000021525.1,ENSG00000144580.9,ENSG00000196344.7,ENSG00000245293.2,ENSG00000249859.3,ENSG00000184949.11,CATG00000103044.1,CATG00000066009.1,ENSG00000115568.11,CATG00000051549.1,CATG00000076869.1,ENSG00000138771.10,ENSG00000143622.6,ENSG00000229598.1,CATG00000117089.1,ENSG00000144401.10,ENSG00000258759.1,ENSG00000053747.11,ENSG00000248445.1,ENSG00000126091.15,CATG00000010476.1,ENSG00000182185.14,ENSG00000128709.10,ENSG00000163110.10,ENSG00000159023.14,ENSG00000036448.5,ENSG00000164744.8,ENSG00000214050.3,ENSG00000164023.10,ENSG00000203740.3,CATG00000053602.1,ENSG00000111596.7,ENSG00000200413.1,ENSG00000115556.9,CATG00000051550.1,CATG00000010475.1,ENSG00000096872.11,ENSG00000267301.1,ENSG00000235281.1,ENSG00000155016.13,ENSG00000135912.6,ENSG00000163479.9,ENSG00000169862.14,ENSG00000265480.1,ENSG00000228798.1,ENSG00000224276.1,CATG00000004979.1,ENSG00000147408.10,CATG00000099055.1,ENSG00000237950.1,ENSG00000181016.5,CATG00000015582.1,ENSG00000130477.10,ENSG00000237425.1,ENSG00000258399.2,ENSG00000248144.1,ENSG00000147896.3,ENSG00000100991.7,ENSG00000116584.13,ENSG00000100201.14,ENSG00000109794.9,ENSG00000226926.2,CATG00000089946.1,CATG00000013379.1,CATG00000000370.1,ENSG00000068781.16,ENSG00000271417.1,ENSG00000226852.2,CATG00000073554.1,ENSG00000047617.10,ENSG00000230731.2,ENSG00000272180.1,ENSG00000137413.11,CATG00000087328.1,ENSG00000128710.5,ENSG00000267570.1,ENSG00000141279.11,ENSG00000214681.3,ENSG00000259985.1,ENSG00000047365.7,CATG00000097768.1,ENSG00000226851.1,ENSG00000171488.10,ENSG00000201240.1,ENSG00000163633.6,ENSG00000235750.5,ENSG00000116981.3,ENSG00000184434.7,CATG00000071503.1,CATG00000069692.1,ENSG00000106304.11,CATG00000004966.1,ENSG00000100216.4,ENSG00000117408.6,CATG00000075144.1,CATG00000025410.1,ENSG00000137203.6,ENSG00000137460.4,CATG00000057261.1,CATG00000056939.1,ENSG00000237272.1,ENSG00000138772.8,ENSG00000172878.9,ENSG00000253304.1,ENSG00000100221.6,CATG00000000314.1,ENSG00000066135.8,CATG00000073335.1,ENSG00000229672.2,ENSG00000099998.13,CATG00000011972.1,CATG00000037058.1,ENSG00000214226.4,ENSG00000072121.11,ENSG00000162946.16,CATG00000015940.1,ENSG00000166800.5,ENSG00000200089.1,CATG00000042030.1,ENSG00000204713.6,ENSG00000187621.10,ENSG00000241163.3,CATG00000051556.1,ENSG00000137055.10,ENSG00000138796.11,ENSG00000127241.12,CATG00000117181.1,ENSG00000163482.7,ENSG00000174469.13,ENSG00000100983.5,ENSG00000170745.7,ENSG00000258861.1,ENSG00000228389.1,ENSG00000120162.9,ENSG00000117407.12,ENSG00000144579.3,CATG00000105112.1,ENSG00000145781.4,CATG00000033616.1,ENSG00000111752.6,ENSG00000163481.3,ENSG00000222185.1,ENSG00000138795.5,ENSG00000266306.1,ENSG00000142149.4,ENSG00000003056.3,ENSG00000145358.2,ENSG00000196569.7,ENSG00000140798.11,ENSG00000062650.13,ENSG00000267313.2,CATG00000077935.1,ENSG00000078814.11,ENSG00000132680.6,ENSG00000135929.4,ENSG00000213881.3,ENSG00000250770.2,ENSG00000020256.15,ENSG00000142949.12,ENSG00000164746.9,ENSG00000258927.1,CATG00000068998.1,ENSG00000251411.1</t>
  </si>
  <si>
    <t>19451621,17827064,20801717,18987618,19193627,22959728,20801718,17671248,17362836,19734901,18084291,24256812,19740415,23587638,22470424,24529757,18057069,24234648,23624525</t>
  </si>
  <si>
    <t>Amyotrophic Lateral Sclerosis,Amyotrophic lateral sclerosis (age of onset),Amyotrophic lateral sclerosis (sporadic),Amyotrophic lateral sclerosis,Multiple sclerosis or amyotrophic lateral sclerosis</t>
  </si>
  <si>
    <t>DOID:3324</t>
  </si>
  <si>
    <t>mood disorder</t>
  </si>
  <si>
    <t>A cognitive disorder that involves an excessive, irrational dread of everyday situations.</t>
  </si>
  <si>
    <t>rs10864497,rs13303,rs12496634,rs12660321,rs2878632,rs56679780,rs74968977,rs9881468,rs2276824,rs1075653,rs10259895,rs9561346,rs13076398,rs12637632,rs2071044,rs1045732,rs13280759,rs10246630,rs11130314,rs12487591,rs4475032,rs76196805,rs13281933,rs62253740,rs11717043,rs1062702,rs13085895,rs17036641,rs13081028,rs12680019,rs1076425,rs12462898,rs6414569,rs2038727,rs13071584,rs1980727,rs74685918,rs923658,rs3733039,rs115387811,rs78213046,rs9853056,rs998909,rs11130327,rs2535627,rs6778329,rs17052256,rs34954168,rs7652191,rs12635140,rs13082208,rs9581847,rs4234633,rs2286800,rs1961958,rs3733046,rs3774354,rs76606025,rs3796353,rs2878628,rs10231165,rs13280101,rs78945692,rs3852066,rs6445534,rs28661185,rs10275735,rs11718420,rs10510760,rs115285606,rs3774365,rs35382339,rs111932341,rs33964154,rs12681925,rs3733041,rs11709284,rs17036631,rs6685950,rs34215106,rs79486649,rs4687550,rs11130317,rs12489732,rs1010552,rs62255396,rs76274128,rs12487445,rs9561347,rs12134340,rs727974,rs10865974,rs2098167,rs2280560,rs4687626,rs62255362,rs8906,rs12497998,rs11235,rs12680167,rs10780035,rs13255789,rs698915,rs3617,rs34157897,rs114619522,rs4806846,rs56312755,rs7636227,rs34005367,rs11130308,rs4130905,rs6804145,rs74657547,rs62253733,rs13079063,rs6685758,rs10779753,rs11709448,rs79831377,rs13621,rs116779098,rs11130311,rs2164885,rs11249885,rs79693481,rs2239551,rs11130310,rs2535629,rs8026910,rs34017441,rs2710331,rs34739010,rs35249778,rs1060106,rs11121715,rs2336149,rs13060675,rs964672,rs13068293,rs2239549,rs9324,rs11130324,rs12440256,rs2289247,rs11867786,rs2336542,rs79457385,rs4481150,rs11720243,rs28508084,rs35107891,rs11121720,rs7639267,rs13095332,rs73664808,rs115878499,rs2933213,rs1491184,rs3007133,rs13085775,rs1866268,rs2240919,rs116345227,rs6768697,rs1029871,rs6445531,rs4687551,rs13065851,rs11073592,rs9556291,rs13074853,rs28629447,rs2748881,rs13087772,rs12496476,rs28479373,rs1496969,rs4773747,rs767418,rs12133751,rs2350446,rs11130323,rs1043374,rs12403795,rs4840350,rs10113115,rs12118041,rs2230535,rs114234257,rs7642198,rs78976593,rs114896607,rs34762800,rs6496272,rs2744817,rs2159644,rs34610142,rs3819993,rs12629701,rs3786308,rs11719685,rs2079929,rs11720432,rs7614981,rs11249883,rs12488461,rs4687625,rs6445529,rs2268027,rs6617,rs6778844,rs4807261,rs902626,rs11711421,rs2002540,rs17059400,rs72917312,rs67539070,rs2054990,rs7611731,rs10433615,rs964671,rs2286798,rs2710323,rs2270197,rs3755798,rs2302417,rs9491140,rs2289249,rs34537256,rs2072390,rs13061423,rs33967311,rs13069481,rs2744816,rs1133415,rs62255364,rs6976,rs34115864,rs11177,rs2788538,rs114150025,rs11129773,rs1561337,rs2239550,rs12550057,rs55678971,rs12062634,rs60399074,rs11121714,rs2300149,rs76257631,rs12637627,rs11121717,rs12140178,rs2590838,rs4282054,rs12486554,rs11130315,rs2028216,rs1474723,rs11781257,rs76176209,rs12489828,rs4687552,rs4965121,rs12153,rs76923107,rs4076230,rs13082960,rs17052259,rs11130313,rs3774349,rs6445528,rs1924383,rs2268023,rs11804862,rs2230534,rs6445535,rs1436138,rs12137596,rs2336545,rs7614498,rs6787154,rs2268026,rs35211965,rs731831,rs67409736,rs2015971,rs4687638,rs13065019,rs28478413,rs4687624,rs11154777,rs6778735,rs11995449,rs36082362,rs17153012,rs77184517,rs12486847,rs8027584,rs1108842,rs3733045,rs9524058,rs11714030,rs11783735,rs7622694,rs1961959,rs4789443,rs1042779,rs7651709,rs74346873,rs4687548,rs6570009,rs76935839,rs12133272,rs4970996,rs11720159,rs11776987,rs11249884,rs4687629,rs6496273,rs11249886,rs4434138,rs115628106,rs77261033,rs10954544,rs13256404,rs77768358,rs1043382,rs117040653,rs77146033,rs11783670,rs13282580,rs678,rs28526092,rs1060107,rs2268025,rs11130312,rs17264436,rs1570,rs58359778,rs7638808,rs56753261,rs79975758,rs736408,rs13064064,rs2590846,rs2083180,rs6762813,rs2240920,rs13081155,rs79108739,rs10865973,rs13083798,rs3774355,rs2289250,rs9879090,rs11249887,rs2251219,rs1043372,rs6693567,rs3774366,rs3755806</t>
  </si>
  <si>
    <t>ENSG00000231244.1,ENSG00000055955.11,ENSG00000264584.1,ENSG00000253958.1,ENSG00000176305.5,ENSG00000143382.9,ENSG00000163131.6,CATG00000017483.1,ENSG00000118292.4,ENSG00000162267.8,ENSG00000146267.11,ENSG00000203804.3,ENSG00000228126.1,ENSG00000136631.8,ENSG00000139915.14,CATG00000091247.1,ENSG00000248592.3,CATG00000016561.1,ENSG00000187145.10,ENSG00000157680.11,CATG00000075516.1,ENSG00000055957.6,ENSG00000163939.14,ENSG00000178297.8,ENSG00000234352.5,ENSG00000120942.9,ENSG00000023902.9,ENSG00000259478.2,ENSG00000162843.13,ENSG00000183098.6,ENSG00000141441.11,CATG00000060189.1,CATG00000075456.1,ENSG00000143457.6,CATG00000075493.1,ENSG00000016864.12,CATG00000063155.1,ENSG00000132423.6,ENSG00000114902.9,ENSG00000163938.12,ENSG00000212452.1,ENSG00000235257.4,CATG00000016603.1,ENSG00000176619.6,CATG00000085737.1,ENSG00000010327.6,ENSG00000140450.7,CATG00000015752.1,CATG00000046890.1,ENSG00000184640.13,ENSG00000163125.11,ENSG00000168268.6,ENSG00000243696.4,ENSG00000163113.10,ENSG00000212493.1,ENSG00000114904.8,ENSG00000238199.1,ENSG00000116649.5,CATG00000034672.1,ENSG00000014914.15,ENSG00000168273.3,ENSG00000272781.1,ENSG00000143420.13,ENSG00000143384.8</t>
  </si>
  <si>
    <t>23942779,17667963,23229837,20634892,23620144,20081856,18762592</t>
  </si>
  <si>
    <t>Job-related exhaustion,Neuroticism,Major mood disorders,Illicit drug use</t>
  </si>
  <si>
    <t>DOID:3347</t>
  </si>
  <si>
    <t>osteosarcoma</t>
  </si>
  <si>
    <t>A bone cancer that is located_in bone that has_material_basis_in cells of mesenchymal origin.</t>
  </si>
  <si>
    <t>rs2386620,rs2797487,rs7076064,rs7900361,rs2797484,rs61016063,rs2797486,rs7907687,rs2386664,rs2797493,rs2380209,rs61832864,rs2797491,rs56352451,rs61836362,rs2797501,rs4423100,rs10737018,rs7082754,rs2669135,rs7902987,rs10905066,rs2254067</t>
  </si>
  <si>
    <t>ENSG00000272764.1,ENSG00000057608.12,ENSG00000108021.15</t>
  </si>
  <si>
    <t>Osteosarcoma</t>
  </si>
  <si>
    <t>DOID:3369</t>
  </si>
  <si>
    <t>peripheral primitive neuroectodermal tumor</t>
  </si>
  <si>
    <t>A bone cancer that has_material_basis in neural crest cells derived_from undeveloped, undifferentiated neuroectoderm.</t>
  </si>
  <si>
    <t>rs7542158,rs28826672,rs1010879,rs10864486,rs28587891,rs77578010,rs6479846,rs925307,rs72644043,rs4924413,rs9972424,rs72644041,rs6685766,rs2412478,rs28444847,rs12081197,rs2095920,rs9659356,rs28620926,rs79323519,rs7076924,rs6479848,rs7181230,rs7497289,rs35033941,rs2003046,rs17723133,rs12565727,rs953026,rs7542354,rs28736699,rs75509561,rs6694011,rs34032547,rs72644044,rs12081186,rs12081181,rs6696575,rs6675082,rs3923235,rs8026641,rs34350247,rs4497657,rs749748,rs11121669,rs540765,rs11576658,rs34365965,rs11121667,rs4924417,rs4924410,rs62004114,rs11638521,rs35781999,rs12081176,rs28534747,rs10864487,rs648748,rs9919974,rs7542164,rs648746,rs7071512</t>
  </si>
  <si>
    <t>ENSG00000175262.10,ENSG00000104081.9,CATG00000115352.1,CATG00000024667.1,ENSG00000248508.2,ENSG00000122877.9,CATG00000022684.1</t>
  </si>
  <si>
    <t>Ewing sarcoma</t>
  </si>
  <si>
    <t>DOID:3407</t>
  </si>
  <si>
    <t>carotid artery disease</t>
  </si>
  <si>
    <t>rs73036519,rs9523983,rs72617003,rs987926,rs78927294,rs9383634,rs12156293,rs9383636,rs10266435,rs2623942,rs76546601,rs2758769,rs8011850,rs6991157,rs2604399,rs2800631,rs7770944,rs2800624,rs11666411,rs7611771,rs2758777,rs7157409,rs1969117,rs1322511,rs2027867,rs66659089,rs4583693,rs12104858,rs73036517,rs4886741,rs12707131,rs2758802,rs9841109,rs6954712,rs7260359,rs9523978,rs8041033,rs71324766,rs9384040,rs1830642,rs7792396,rs11672894,rs73882270,rs7817533,rs1105902,rs3793427,rs9478345,rs9561294,rs1385540,rs7290855,rs61754538,rs10493268,rs11128325,rs17691914,rs13233715,rs7007448,rs13424438,rs2758778,rs9425442,rs28608767,rs7002199,rs72723450,rs2758780,rs7260463,rs2758810,rs2959619,rs28584649,rs114450768,rs118053747,rs6063312,rs2800627,rs1905093,rs9397552,rs79718494,rs11673093,rs12330330,rs10514688,rs1322510,rs763644,rs73882275,rs13383260,rs2623945,rs10415720,rs4921746,rs12484859,rs2377326,rs7519325,rs6870660,rs11572305,rs12207752,rs11673000,rs28733013,rs11670562,rs6674005,rs2301431,rs73061928,rs13057815,rs13054354,rs72667879,rs733386,rs76248649,rs1133540,rs28685832,rs2038617,rs6997380,rs2246121,rs2623948,rs10489322,rs13053758,rs12592229,rs763646,rs17601462,rs13422925,rs17782898,rs3793428,rs4870122,rs79902642,rs12707114,rs2298922,rs9516199,rs79261509,rs2278457,rs62249766,rs2800632,rs2042456,rs11666251,rs117176179,rs11672923,rs1345210,rs1467846,rs34305567,rs16987627,rs13221033,rs7992869,rs2758776,rs71329487,rs732496,rs4731974,rs752221,rs2758782,rs763643,rs72881735,rs3766680,rs2800625,rs72732862,rs6987174,rs7845103,rs13055707,rs67613029,rs2011836,rs3213600,rs74444983,rs16992886,rs2027868,rs9523982,rs10798385,rs116145012,rs12485237,rs10798382,rs17119786,rs12427542,rs59284226,rs6425346,rs4540684,rs9561289,rs2229116,rs2285266,rs4921741,rs57596965,rs1385543,rs3750249,rs2298921,rs10958409,rs9523976,rs2213635,rs11699576,rs12592417,rs2758804,rs9516198,rs11466521,rs12542815,rs2800626,rs2250013,rs34600364,rs7994461,rs12330890,rs9397551,rs61373617,rs4348331,rs117374396,rs4677253,rs42164,rs74446472,rs6688599,rs9383638,rs6966403,rs1894597,rs1290296,rs1981474,rs7808879,rs12195158,rs2758779,rs10462476,rs2758803,rs6970448,rs7776986,rs117955557,rs1474951,rs6063313,rs79409921,rs10912957,rs2800629,rs76033410,rs2031844,rs10798386,rs1407483,rs6943986,rs6095261,rs9436609,rs7291001,rs11572307,rs6985205,rs16857049,rs2228359,rs2489545,rs59416499,rs9556274,rs3773643,rs75190601,rs4886737,rs11466511,rs7287166,rs2623946,rs1551762,rs13053624,rs7290684,rs4652084,rs2250006,rs55787807,rs11667235,rs17356664,rs2623943,rs62269780,rs79433024,rs9371626,rs2106107,rs2758768,rs12707130,rs8032927,rs11843447,rs73405097,rs2800630,rs10236819,rs17026123,rs11712377,rs2333427,rs2298919,rs75267687,rs78498387,rs2758781,rs2236888,rs78186489,rs13055556,rs42162,rs2285268,rs7999192,rs700593,rs700594,rs72475978,rs7815340,rs6576257,rs114502721,rs2076938,rs12460848,rs2800623,rs2623941,rs7516478,rs2758818,rs13055259,rs4983324,rs117365000,rs8028183,rs9826227,rs6676898,rs735861,rs4728296,rs74491604,rs73012973,rs12569025,rs2800633,rs117619229,rs2861280,rs8031394,rs13057382,rs73441010,rs73070151,rs1807013,rs7999706,rs11083768,rs7783019,rs2959623,rs369570,rs4739518,rs1697137,rs12125589,rs115462545,rs2057399,rs10912967,rs938050,rs7255933,rs11128326,rs35847236,rs5999019,rs13058415,rs1110227,rs80215855,rs2298920,rs1894598,rs1116259,rs1407485,rs1282551,rs55695812,rs1933219,rs73170549,rs55973835,rs763645,rs76284030,rs1905094,rs62426309,rs10489321,rs8111989,rs77164756,rs7999514,rs58576000,rs60715500,rs731569</t>
  </si>
  <si>
    <t>ENSG00000172456.12,CATG00000018407.1,ENSG00000173548.8,ENSG00000172292.10,CATG00000002591.1,ENSG00000124126.9,ENSG00000246877.1,ENSG00000131558.10,ENSG00000155975.5,ENSG00000131018.18,ENSG00000069020.14,ENSG00000198838.7,ENSG00000187812.8,CATG00000080069.1,ENSG00000134716.5,CATG00000093424.1,CATG00000102471.1,ENSG00000267045.1,ENSG00000134709.6,ENSG00000173546.7,ENSG00000116147.12,CATG00000094057.1,ENSG00000224973.1,ENSG00000104879.4,ENSG00000232081.1,ENSG00000182950.2,CATG00000064206.1,CATG00000060571.1,ENSG00000003987.9,CATG00000041168.1,ENSG00000104723.16,ENSG00000181804.10,ENSG00000163513.13,ENSG00000120279.6,CATG00000039489.1,ENSG00000260288.2,ENSG00000081189.9,ENSG00000227617.4,CATG00000017777.1,ENSG00000236052.1,CATG00000115777.1,ENSG00000183098.6,ENSG00000254111.1,CATG00000093865.1,ENSG00000104219.8,ENSG00000007047.10,ENSG00000256530.1,CATG00000057512.1,ENSG00000253161.1,ENSG00000225465.6,ENSG00000133424.16,ENSG00000198791.7,ENSG00000176771.11,CATG00000064110.1,ENSG00000163576.13</t>
  </si>
  <si>
    <t>23487405,17903302,20009918</t>
  </si>
  <si>
    <t>Internal carotid artery thickness (far walls),Internal carotid artery thickness (average of near and far walls),Common carotid artery thickness (average of near and far wall measures),Common carotid artery thickness (near walls),Common carotid artery thickness (far walls),Tonometry,Carotid atherosclerosis in HIV infection,Internal carotid artery thickness (near walls)</t>
  </si>
  <si>
    <t>DOID:341</t>
  </si>
  <si>
    <t>peripheral vascular disease</t>
  </si>
  <si>
    <t>A vascular disease that is characterized by obstruction of larger arteries not within the coronary, aortic arch vasculature, or brain.</t>
  </si>
  <si>
    <t>rs4131296,rs944799,rs10811647,rs7027048,rs7027950,rs116715359,rs7865618,rs573687,rs1981528,rs61853990,rs10811643,rs1556515,rs61271866,rs6565719,rs559651,rs1564972,rs7311009,rs564398,rs4990722,rs117218557,rs4366776,rs10811640,rs79169305,rs801100,rs2285327,rs2811708,rs11790231,rs7003385,rs1008878,rs7036656,rs11751656,rs2304874,rs16905652,rs17834457,rs79666073,rs3205303,rs4559166,rs1333037,rs7769862,rs3731198,rs116178241,rs2069416,rs7826127,rs3808846,rs62560774,rs1333045,rs2518723,rs115448194,rs10757267,rs76810097,rs7853090,rs118020236,rs2811713,rs559000,rs8181050,rs79369288,rs3218005,rs13298881,rs10507044,rs2383207,rs615552,rs3119311,rs11061318,rs2171209,rs77588214,rs1537374,rs3798156,rs3127579,rs558889,rs66886852,rs7049105,rs56156600,rs78392053,rs59995170,rs11598854,rs3119309,rs12133947,rs3127578,rs78766516,rs12707657,rs76184305,rs7775997,rs77886043,rs3102975,rs3217992,rs6999302,rs7341786,rs3127181,rs74400540,rs78807503,rs10859772,rs496892,rs10965234,rs12134528,rs74229922,rs12127681,rs74152748,rs4144664,rs11754231,rs3218020,rs73446314,rs2279436,rs599452,rs116876910,rs2069418,rs2241896,rs7866783,rs2304872,rs7028570,rs41304040,rs679038,rs74599268,rs3218007,rs67827815,rs7030641,rs117761422,rs116287682,rs11591745,rs2099861,rs3218002,rs10733376,rs74152750,rs77953206,rs75733496,rs3127169,rs12121733,rs11980222,rs16920700,rs67720367,rs9322602,rs290481,rs10757263,rs4987756,rs3123101,rs3218012,rs543830,rs10738604,rs10774625,rs66481234,rs10111617,rs10802450,rs613312,rs944797,rs118080850,rs974336,rs504318,rs3734470,rs2188987,rs10757274,rs10965215,rs77792598,rs1537376,rs10965219,rs77467777,rs80248631,rs3102974,rs2279437,rs17761446,rs10757266,rs10811641,rs7841341,rs114141826,rs2157719,rs901368,rs2383204,rs10115049,rs80110842,rs76507739,rs11593835,rs6475604,rs634537,rs1333039,rs116311734,rs75227345,rs2301706,rs10811645,rs2151280,rs10757265,rs2383205,rs76182445,rs117744980,rs4766578,rs944801,rs2291387,rs77563194,rs117184097,rs4977753,rs10738609,rs7341791,rs2242318,rs10093932,rs77214217,rs10926328,rs11994013,rs1004638,rs7762579,rs1537378,rs10926327,rs2188988,rs6683841,rs10811644,rs78545330,rs3102976,rs9347251,rs77706751,rs1063192,rs1537375,rs722453,rs12127941,rs653178,rs1014907,rs1360590,rs662463,rs1038537,rs545226,rs3808845,rs11598280,rs2359536,rs58886249,rs74807176,rs1541356,rs9456352,rs6413464,rs4659996,rs819746,rs3184504,rs73652846,rs10511701,rs76521274,rs11989909,rs7035484,rs944796,rs10120688,rs117914182,rs11598341,rs17834367,rs3127205,rs7549408,rs2188127,rs2184061,rs10120806,rs944800,rs6426183,rs3731201,rs2106115,rs8181047,rs117561861,rs7520969,rs10965235,rs78777686,rs41308162,rs2214307,rs2811712,rs11107756,rs7028268,rs598664,rs3218010,rs2291390,rs2383206,rs11515,rs2069422,rs901369,rs115881335,rs78264155,rs1591136,rs10738605,rs1872877,rs76668758,rs118159501,rs73446312</t>
  </si>
  <si>
    <t>ENSG00000111452.8,CATG00000107884.1,ENSG00000111252.6,ENSG00000148737.11,ENSG00000171791.10,CATG00000012933.1,ENSG00000146477.4,ENSG00000266446.1,ENSG00000262294.1,CATG00000096294.1,ENSG00000240498.2,ENSG00000215221.2,ENSG00000147889.12,ENSG00000235139.2,ENSG00000024048.6,ENSG00000112499.8,CATG00000099957.1,ENSG00000153207.10,ENSG00000092820.13,ENSG00000204842.10,CATG00000000920.1,ENSG00000165972.8,ENSG00000164674.11,ENSG00000164418.15,ENSG00000230234.1,CATG00000107866.1,CATG00000068004.1,ENSG00000147883.9,ENSG00000264545.1,CATG00000104959.1,ENSG00000144645.9,ENSG00000029534.15</t>
  </si>
  <si>
    <t>22361517,22199011,25009551,20610895</t>
  </si>
  <si>
    <t>Peripheral artery disease,ankle-brachial index,Ankle-brachial index</t>
  </si>
  <si>
    <t>DOID:3527</t>
  </si>
  <si>
    <t>cerebral arterial disease</t>
  </si>
  <si>
    <t>rs45511097,rs3781287,rs11627525,rs2736609,rs1926034,rs271675,rs10748839,rs12571568,rs11191602,rs80189955,rs1591915,rs1926037,rs1135889,rs727757,rs56018637,rs67665996,rs55675376,rs7100369,rs2247476,rs878371,rs746293,rs78362087,rs116044941,rs2758605,rs11620680,rs2540173,rs55910626,rs9900122,rs2241107,rs10883796,rs111531042,rs2842882,rs2758619,rs12784384,rs10786715,rs1137703,rs7901197,rs7921574,rs284857,rs35355477,rs74410877,rs10852766,rs58363746,rs12765337,rs2853646,rs11191459,rs3744017,rs909269,rs11191547,rs57056972,rs11191414,rs9302994,rs1463486,rs10159384,rs17824827,rs1135688,rs17831675,rs1551619,rs8066711,rs7912578,rs12785223,rs2853643,rs936396,rs7909591,rs6162,rs10786740,rs943035,rs7085104,rs2758609,rs17581728,rs56248937,rs2467099,rs17831706,rs12260436,rs11868566,rs271669,rs3740397,rs1135640,rs2853641,rs7222757,rs7089422,rs62073280,rs55791907,rs17724534,rs936393,rs4791242,rs3740387,rs10883817,rs4076073,rs12415199,rs11191424,rs4239089,rs619824,rs10883829,rs33998702,rs11191578,rs41265025,rs2608882,rs55805916,rs2251636,rs7077291,rs58524282,rs9906971,rs12947222,rs10748838,rs284858,rs10883826,rs72708291,rs10883859,rs271666,rs3781286,rs12355120,rs2066323,rs55868394,rs2842871,rs62073283,rs11191438,rs4791250,rs2842864,rs1495790,rs4919683,rs35575637,rs80227295,rs7221792,rs1463485,rs62062478,rs7096183,rs2736613,rs7894588,rs4917386,rs1541213,rs7222393,rs12244388,rs708486,rs3742609,rs2248080,rs3781280,rs76585972,rs943036,rs4290163,rs2275271,rs1935323,rs10786725,rs3744009,rs17831682,rs2540183,rs10883836,rs271674,rs284854,rs60616322,rs9903200,rs1926030,rs2984615,rs7094843,rs7145628,rs10786744,rs11191489,rs2758600,rs2410859,rs2290769,rs1807298,rs7896290,rs10891,rs743572,rs55956362,rs76771252,rs7894407,rs7902804,rs8078452,rs56901103,rs74056445,rs12588256,rs7218498,rs9891076,rs12942189,rs17831669,rs2236222,rs4791249,rs8067076,rs9675230,rs61462713,rs6952298,rs2758608,rs10883785,rs11870883,rs34968651,rs11625623,rs7897654,rs2842869,rs1046778,rs7537084,rs71379903,rs4572466,rs11629135,rs12953318,rs61510938,rs2017005,rs78866233,rs62065481,rs12031640,rs7097872,rs3001790,rs4917997,rs10786738,rs41312492,rs936394,rs11623395,rs4919691,rs75060370,rs1969175,rs10786712,rs10786719,rs1163085,rs3744015,rs68189149,rs7096249,rs9910274,rs8007506,rs2758603,rs10883837,rs2168855,rs2241109,rs2253809,rs284855,rs17685439,rs1838080,rs10786745,rs12414232,rs3740386,rs59875761,rs2842865,rs56946876,rs62062479,rs11191589,rs6427307,rs271668,rs3781281,rs34130454,rs7217432,rs3744021,rs9671840,rs12939956,rs9894009,rs7081075,rs62065479,rs58644746,rs111516983,rs9897770,rs2467100,rs2281877,rs117435672,rs3736922,rs12701121,rs62073282,rs35287494,rs3760128,rs10883830,rs9895947,rs2842870,rs8012229,rs284860,rs2244144,rs7896519,rs7140860,rs763914,rs78289333,rs9908862,rs35151435,rs10883795,rs7093667,rs2297786,rs12763665,rs7917650,rs2736606,rs56000661,rs55793071,rs72860390,rs4398150,rs2666003,rs1390375,rs71377802,rs887953,rs75960392,rs12219247,rs10748836,rs3744028,rs112267124,rs58615327,rs11621195,rs2842857,rs7074395,rs10786722,rs4917994,rs1060604,rs7092690,rs7911789,rs4532960,rs59867239,rs2251847,rs11598702,rs4791243,rs66584478,rs7912517,rs7222755,rs1927081,rs3758543,rs76154832,rs7865316,rs723594,rs1052053,rs7896547,rs7067970,rs2608880,rs11191553,rs8139,rs7216615,rs2842868,rs62073285,rs11868308,rs2842873,rs35525740,rs3781282,rs35292793,rs10789242,rs192569,rs12342165,rs4917985,rs1981666,rs74360300,rs4363528,rs34104646,rs2290771,rs41312462,rs1055129,rs9894383,rs11191549,rs12103594,rs10883855,rs60059537,rs80318983,rs3682,rs10883842,rs8003567,rs10883824,rs7897663,rs12770034,rs4918016,rs2274339,rs10786727,rs11621442,rs7904113,rs7071373,rs1105917,rs11622591,rs2241108,rs7910900,rs3785437,rs1046411,rs2253677,rs11209162,rs3001789,rs8076385,rs2666005,rs71422076,rs2305913,rs936391,rs12219346,rs56007903,rs9901840,rs1926029,rs729211,rs284862,rs62073281,rs3744020,rs7095304,rs11624854,rs2869067,rs11079553,rs7096169,rs7092200,rs3744006,rs3740400,rs7370,rs284856,rs7537276,rs2044178,rs7909286,rs2608881,rs71377801,rs3744008,rs6163,rs10814318,rs6501843,rs8078208,rs41315114,rs6476504,rs7913682,rs11191577,rs34476326,rs3744010,rs10786724,rs7096475,rs7501452,rs34974290,rs55991250,rs55689128,rs57287238,rs12219246,rs1163238,rs1046446,rs10786721,rs12766205,rs72741611,rs10883814,rs7077097,rs9902371,rs2072499,rs12944772,rs7898770,rs62073275,rs10748835,rs3744027,rs9919485,rs10789240,rs72860389,rs34236606,rs10883799,rs3818239,rs7223416,rs11191573</t>
  </si>
  <si>
    <t>ENSG00000172380.5,CATG00000116275.1,CATG00000032436.1,ENSG00000259116.1,ENSG00000126803.8,ENSG00000132471.7,CATG00000116287.1,ENSG00000231518.1,ENSG00000237827.1,ENSG00000156374.10,ENSG00000132481.2,CATG00000032438.1,CATG00000032125.1,ENSG00000160785.9,ENSG00000180447.5,CATG00000021082.1,ENSG00000204316.8,CATG00000078060.1,ENSG00000258824.2,ENSG00000234699.1,ENSG00000179841.8,CATG00000034282.1,ENSG00000232284.3,ENSG00000166275.11,CATG00000021091.1,ENSG00000092929.7,CATG00000021088.1,CATG00000078061.1,ENSG00000270316.1,ENSG00000160783.15,ENSG00000148842.13,ENSG00000188878.12,ENSG00000248954.1,ENSG00000148795.5,ENSG00000267342.1,ENSG00000226237.1,ENSG00000196189.8,ENSG00000168229.3,ENSG00000214435.3,ENSG00000132478.5,ENSG00000141569.6,ENSG00000260238.1,CATG00000101711.1,CATG00000000690.1,CATG00000032122.1,CATG00000034280.1,CATG00000000681.1,ENSG00000120063.5,CATG00000116290.1,ENSG00000076685.14,ENSG00000148835.9,ENSG00000235376.5,CATG00000000670.1,CATG00000116280.1,ENSG00000161533.7,ENSG00000180347.9,ENSG00000267426.1,ENSG00000089775.7,ENSG00000165807.3,CATG00000116278.1,ENSG00000148798.5,ENSG00000185933.6,ENSG00000126804.9,CATG00000020280.1,CATG00000032432.1,CATG00000000691.1,ENSG00000148843.9,ENSG00000166272.12,ENSG00000267801.1,ENSG00000100714.11,CATG00000032120.1,CATG00000116288.1,ENSG00000203886.4,ENSG00000213277.3</t>
  </si>
  <si>
    <t>23674528,21681796,24578207</t>
  </si>
  <si>
    <t>White matter hyperintensity burden,white matter hyperintensity burden,White matter hyperintensity volume in cerebral autosomal-dominant arteriopathy with subcortical infarcts and leukoencephalopathy</t>
  </si>
  <si>
    <t>DOID:3602</t>
  </si>
  <si>
    <t>toxic encephalopathy</t>
  </si>
  <si>
    <t>rs17496250,rs11227509,rs12221821,rs17147644,rs2427073,rs4630309,rs57724777,rs57596493,rs2305534,rs11227525,rs117112180,rs11227497,rs519380,rs75683511,rs10896125,rs2166633,rs2075792,rs11227527,rs11227505,rs11227510,rs61561111,rs2279864,rs2277302,rs7928882,rs11227511,rs4930183,rs78999944,rs3892818,rs3819247,rs4930380,rs3867131,rs11227498,rs75685325,rs3737525,rs17065,rs7702840,rs506028,rs3741360,rs7943327,rs76541579,rs115939232,rs111442339,rs7725785,rs74869459,rs12272545,rs76859472,rs10501397,rs7710941,rs11824771,rs2279865,rs2276406,rs11227523,rs3179961,rs3825065,rs59421767,rs7116940,rs11227503,rs11227481,rs11822028,rs57691879,rs7116921,rs12223478,rs11227499,rs7950790,rs4930379,rs2427074,rs11227534,rs11550299,rs2305535,rs57207756,rs2166632,rs11227502,rs7356666,rs6883389,rs61582507,rs2305532,rs56144989,rs79798028,rs11227512,rs4542420,rs2305533,rs2298806,rs6884658,rs74933537,rs114240693,rs1432915,rs3892817,rs17496586,rs57634456,rs2427072,rs12223479,rs80100524,rs4576,rs7950407,rs55920871,rs11227514,rs3747869,rs11227501,rs12099041,rs1432914,rs11227495,rs11821155,rs11227515,rs75003264,rs4930378,rs57288351,rs3816492,rs11227500,rs117234086</t>
  </si>
  <si>
    <t>ENSG00000254510.1,ENSG00000174547.9,ENSG00000173715.11,ENSG00000174165.3,ENSG00000164270.13,ENSG00000173898.7,ENSG00000256349.1,ENSG00000174516.10,ENSG00000107738.15,ENSG00000174576.4,ENSG00000255517.2,CATG00000002689.1,ENSG00000248643.5,ENSG00000250105.1,ENSG00000174080.6,ENSG00000174483.15,ENSG00000248746.1,CATG00000000079.1,ENSG00000173933.15,ENSG00000179242.11,ENSG00000254986.3</t>
  </si>
  <si>
    <t>Delayed encephalopathy in acute carbon monoxide poisoning</t>
  </si>
  <si>
    <t>DOID:37</t>
  </si>
  <si>
    <t>skin disease</t>
  </si>
  <si>
    <t>An integumentary system disease that is located_in skin.</t>
  </si>
  <si>
    <t>rs1320051,rs153106,rs8004462,rs11645183,rs55792032,rs4785580,rs2911264,rs3787212,rs35142762,rs2620361,rs73362615,rs11634866,rs819157,rs964611,rs17233176,rs7148317,rs6591370,rs250416,rs4650695,rs12149952,rs12446215,rs58333036,rs6497292,rs117859270,rs7188458,rs11076623,rs72930611,rs17517509,rs6059928,rs2065912,rs1108064,rs2074963,rs363832,rs62052187,rs3826202,rs72930625,rs116899024,rs114654404,rs60437616,rs6063498,rs9935289,rs78809963,rs11864107,rs11641448,rs11639925,rs7196840,rs2064790,rs77847775,rs8029972,rs75411849,rs6565229,rs4427799,rs56126256,rs10775262,rs3803680,rs12439067,rs116401560,rs2965302,rs2881294,rs6948915,rs116687745,rs4911392,rs12598737,rs7110274,rs117316010,rs116431874,rs13188372,rs6119447,rs1558901,rs2042747,rs117783167,rs79885034,rs12599531,rs74251528,rs4785634,rs1968825,rs61078268,rs1061646,rs9405213,rs12600051,rs113029997,rs59443037,rs115594332,rs2281626,rs11640336,rs3096322,rs1998232,rs3784618,rs17227057,rs3809641,rs7279297,rs3815949,rs12441867,rs9391997,rs2424991,rs72714141,rs151303,rs114962075,rs10489756,rs6500452,rs72928652,rs78392035,rs1800359,rs57179075,rs2026729,rs62070324,rs2911255,rs3934737,rs8041414,rs10911810,rs12910492,rs7188071,rs2965938,rs74752114,rs6120810,rs16961062,rs55952217,rs8063761,rs2437957,rs11645376,rs7170989,rs115990774,rs4930651,rs3794637,rs2180480,rs117555004,rs76378121,rs2434858,rs8056069,rs748941,rs17233623,rs74033267,rs7193733,rs28584716,rs73265869,rs1041315,rs2911258,rs62052250,rs3935312,rs6493321,rs4775728,rs1971480,rs11546155,rs35118496,rs17467239,rs11604251,rs2077001,rs11640450,rs8044026,rs10765196,rs4238833,rs72928701,rs12924138,rs10896421,rs10737266,rs61665209,rs55991577,rs12596885,rs2268089,rs2284389,rs900726,rs3751694,rs390849,rs11107120,rs12448860,rs7200842,rs11076620,rs11061973,rs6088660,rs8025035,rs17233868,rs57246725,rs2159113,rs1205355,rs62054571,rs2376884,rs16960758,rs11228540,rs115960612,rs62034359,rs2286392,rs11649211,rs11076752,rs28410083,rs114755061,rs62052241,rs114187835,rs8049439,rs60626519,rs74037150,rs4788074,rs10798035,rs7520459,rs7190341,rs1042602,rs6088658,rs2934192,rs115373972,rs17233455,rs1109334,rs3743828,rs7402990,rs4149389,rs731136,rs35405890,rs9926404,rs10150734,rs12230050,rs114444724,rs75319471,rs72919412,rs1800331,rs8046243,rs1946482,rs35518096,rs11649196,rs3743983,rs819134,rs61756153,rs463181,rs11640188,rs6500457,rs2297094,rs2434868,rs9935559,rs4785690,rs885479,rs3102345,rs62034318,rs910872,rs9867660,rs7199685,rs7205785,rs755251,rs4609327,rs1542336,rs3785184,rs2056309,rs11076745,rs4149398,rs6088677,rs7310389,rs4811023,rs73398682,rs1800411,rs11644213,rs4811022,rs72928636,rs62052714,rs73265881,rs78892635,rs9806163,rs1377680,rs4395073,rs1426718,rs4072402,rs258321,rs2277905,rs62070320,rs1078577,rs13336078,rs8030794,rs4785574,rs28444583,rs7179027,rs1377679,rs11642449,rs2924533,rs115877582,rs16960398,rs12592363,rs7203994,rs464349,rs8061590,rs9929088,rs3743855,rs78226679,rs11644990,rs529702,rs12929648,rs76042350,rs3102368,rs12078939,rs10911813,rs8047581,rs975398,rs10157924,rs1590273,rs28730794,rs2016236,rs73362658,rs11780099,rs3817315,rs35264875,rs258317,rs9392020,rs1800404,rs11119301,rs7495114,rs12926996,rs2190808,rs1114203,rs8056353,rs11863370,rs75165924,rs4473378,rs7173419,rs74013860,rs1377672,rs74033407,rs2159116,rs6500448,rs4785723,rs56858519,rs7310512,rs112262084,rs116099342,rs12709094,rs78751799,rs2295443,rs11649501,rs1453834,rs2383430,rs2073308,rs35448819,rs4651302,rs117767007,rs3168115,rs17310328,rs10142496,rs75840293,rs2925630,rs12597296,rs494230,rs61511707,rs74011991,rs6142199,rs77391002,rs9928396,rs3890534,rs10911820,rs10156244,rs12931681,rs2376885,rs6060254,rs3785279,rs12926997,rs7195906,rs460984,rs11641639,rs74013866,rs6425017,rs76629768,rs1860057,rs2433394,rs6565300,rs1250222,rs11643713,rs7552198,rs16952956,rs4785712,rs11643147,rs8060365,rs7968810,rs12440216,rs62036622,rs74994931,rs1362088,rs2239359,rs7107143,rs3114895,rs34120897,rs72807540,rs1535466,rs9925045,rs12440942,rs35391,rs79097182,rs116710637,rs3096304,rs464274,rs57505611,rs114268978,rs2241036,rs7969151,rs72930621,rs17707300,rs3796123,rs75920811,rs9503858,rs3743963,rs4785771,rs62070784,rs62052210,rs1968752,rs35256109,rs4410773,rs75273069,rs9282681,rs74415461,rs116996028,rs2524005,rs6565259,rs6779654,rs7171359,rs181209,rs3785181,rs921221,rs55648928,rs74490382,rs2240201,rs6659783,rs2235597,rs112985613,rs3751700,rs7187776,rs28374519,rs1837121,rs76324086,rs34689166,rs2016968,rs75019069,rs62052226,rs761903,rs10852635,rs11018528,rs866027,rs113208333,rs1125537,rs6703518,rs114022512,rs62054599,rs11074318,rs72819321,rs4530137,rs10852218,rs7184597,rs2460456,rs6686681,rs8062369,rs76581091,rs2064789,rs74885123,rs117683412,rs34838,rs4911456,rs1007931,rs11076618,rs74336735,rs4911430,rs35024451,rs11170681,rs62052213,rs117195074,rs6088454,rs7527490,rs35175818,rs114097190,rs10911826,rs12596146,rs8056679,rs9290827,rs115523581,rs56140802,rs7192275,rs6058079,rs2074475,rs12443881,rs11860203,rs16950949,rs1205349,rs1011177,rs72928644,rs4268748,rs62045845,rs57495888,rs12592307,rs62054572,rs17784386,rs2238531,rs4785717,rs11631797,rs12440364,rs4788085,rs35398,rs9652424,rs8046545,rs55798234,rs72714147,rs6087602,rs11859512,rs3761142,rs60997773,rs62036657,rs2425007,rs60990888,rs10157742,rs16891982,rs34394329,rs2238526,rs73256075,rs2146098,rs4911147,rs3787223,rs8046182,rs4129126,rs11640209,rs10911814,rs11649155,rs2383434,rs6088411,rs114678252,rs275601,rs1800340,rs4785630,rs11968573,rs11828017,rs6058115,rs6498089,rs73398680,rs114199135,rs1923460,rs6860,rs9937816,rs149271,rs1736971,rs4461072,rs17350938,rs56186137,rs2001872,rs12598214,rs117169628,rs11076605,rs116492953,rs3784619,rs7176767,rs11644526,rs2376880,rs75533826,rs13196008,rs78530336,rs2074903,rs12600151,rs35208229,rs4408545,rs9924109,rs17225775,rs2295885,rs3751695,rs17809188,rs7530133,rs2424985,rs113939712,rs35762120,rs79650492,rs7500623,rs115806083,rs60820695,rs74736114,rs34722053,rs17233448,rs8045232,rs4511532,rs1137042,rs2889849,rs819147,rs2460448,rs932542,rs79957186,rs8054489,rs2240204,rs72813477,rs4774513,rs12921177,rs115832454,rs2466792,rs62034321,rs2413887,rs2206448,rs113891247,rs1467953,rs67632157,rs7595740,rs73400373,rs4911409,rs59038611,rs59260313,rs1699400,rs12442530,rs9302376,rs3743979,rs16950930,rs911743,rs72793809,rs74013861,rs8019227,rs11861084,rs80348957,rs6060143,rs75973130,rs4328441,rs3809646,rs1250217,rs2238532,rs62056091,rs112558962,rs11647746,rs8023068,rs2279369,rs3212371,rs7552781,rs4293384,rs114490207,rs74542234,rs17227085,rs34665267,rs12078938,rs2925629,rs79128373,rs11645271,rs4350572,rs3819567,rs12920969,rs116678370,rs9940093,rs3764258,rs12929899,rs62054258,rs62036618,rs7192056,rs76329952,rs8046271,rs73283867,rs114384079,rs4785684,rs889574,rs10752960,rs6060255,rs11070644,rs72919430,rs1830627,rs8035547,rs258330,rs1250258,rs1250247,rs12925087,rs1050979,rs2413906,rs60723967,rs76311593,rs12050648,rs2376881,rs2270461,rs62048402,rs3845367,rs819138,rs164748,rs76749119,rs1250244,rs647747,rs1079558,rs2287356,rs4365287,rs62056100,rs2377043,rs11648433,rs62054259,rs12122227,rs26528,rs151174,rs4788102,rs73410214,rs73400372,rs4785718,rs6500440,rs73406941,rs8123521,rs7271289,rs6664918,rs1437787,rs11649694,rs9930572,rs733086,rs11076744,rs12600047,rs72815535,rs8029993,rs11640198,rs28406940,rs116954456,rs40836,rs1041302,rs11640186,rs8052423,rs2302162,rs40834,rs7127082,rs117952314,rs6680616,rs3102349,rs2965830,rs114797569,rs1025200,rs2279367,rs113874151,rs10896420,rs11648552,rs8025421,rs12123389,rs1987472,rs34604714,rs72930627,rs35406,rs10149189,rs258324,rs12913316,rs12919804,rs2965312,rs78517194,rs908028,rs11639901,rs74033827,rs28373319,rs12309485,rs149299,rs6059931,rs2159114,rs6493328,rs4785763,rs77238289,rs8062346,rs7190403,rs115035250,rs62052222,rs77936256,rs12914580,rs72919428,rs62045842,rs115933443,rs4911453,rs3743859,rs62034351,rs78534595,rs12203592,rs7205993,rs6067391,rs819177,rs2277908,rs116399314,rs4785686,rs4774517,rs3212346,rs7554865,rs1555075,rs4785679,rs12595968,rs10848552,rs164746,rs868005,rs4650694,rs2291340,rs11076624,rs2290421,rs62052168,rs2891228,rs12597774,rs1900758,rs6500437,rs11644804,rs4785755,rs112105559,rs6751994,rs62056061,rs1322374,rs1055857,rs10911806,rs116495369,rs11076658,rs7196459,rs7206546,rs11648312,rs77338959,rs62054581,rs35393,rs6088515,rs56354901,rs62053702,rs3910516,rs72919432,rs17233497,rs4911160,rs3114914,rs79284383,rs4608335,rs74013841,rs4352046,rs117449907,rs819136,rs819156,rs10136996,rs11861958,rs62052214,rs113998099,rs57267516,rs76878855,rs1007932,rs714290,rs77583442,rs12924572,rs12917772,rs2228479,rs6493311,rs3859172,rs1048149,rs11646653,rs56192849,rs117219845,rs74417197,rs1078578,rs900729,rs74012001,rs1551302,rs3102380,rs728405,rs17227263,rs34878706,rs117930424,rs10136689,rs3803688,rs4774522,rs751467,rs12904397,rs3737170,rs10798037,rs8048331,rs8062405,rs115942501,rs56296040,rs12922653,rs2238525,rs12909283,rs258318,rs63413261,rs12149025,rs117575274,rs7205053,rs12285865,rs9931722,rs12930922,rs7497270,rs4785573,rs6119559,rs1250240,rs11158121,rs12709095,rs2353032,rs17232630,rs79479777,rs7192770,rs26722,rs6060009,rs16960737,rs7163930,rs2079671,rs2239358,rs7184960,rs7200111,rs2460453,rs11866200,rs164749,rs4785720,rs17747284,rs73276578,rs2424989,rs113934061,rs9806894,rs3114917,rs7195663,rs4144266,rs10777531,rs113770204,rs10049246,rs16960489,rs74873294,rs8031097,rs2162944,rs74251537,rs2170838,rs1699402,rs2346050,rs11644967,rs62052711,rs11642267,rs819162,rs1022670,rs460879,rs117647073,rs77377526,rs62054224,rs4775730,rs62052240,rs716756,rs6698064,rs645019,rs11646374,rs62052174,rs147641655,rs3913538,rs2517673,rs56112321,rs258335,rs9806913,rs4782445,rs1531916,rs4785691,rs2293890,rs11649091,rs55776749,rs11649162,rs77692272,rs4651293,rs2934191,rs61756152,rs1800330,rs35542367,rs2946630,rs79995310,rs2239360,rs6779456,rs77989629,rs8034192,rs61585051,rs154657,rs2425009,rs80031907,rs4310853,rs4785591,rs6425015,rs12926012,rs8058179,rs35026266,rs11587833,rs2965304,rs6961898,rs6702313,rs2924576,rs7511761,rs6059915,rs3020805,rs114049863,rs62070326,rs7937006,rs9923536,rs2279365,rs459920,rs7930211,rs12596583,rs1542337,rs4911410,rs2295886,rs1800410,rs115550375,rs12789914,rs819151,rs57079108,rs2295094,rs716755,rs2353033,rs3751687,rs32579,rs2238527,rs466001,rs11640002,rs17226980,rs80296217,rs3212361,rs4911408,rs11641201,rs34013220,rs9378816,rs35392,rs11070629,rs8036480,rs10153055,rs463930,rs67327962,rs56216064,rs2924572,rs10199059,rs11635140,rs6597110,rs12811035,rs4437520,rs62036626,rs1122174,rs1205352,rs2295701,rs7968870,rs2293584,rs4785627,rs6425014,rs12443954,rs62054257,rs1426654,rs13335395,rs55653896,rs10162958,rs28579462,rs62054639,rs11965968,rs60601085,rs6119484,rs28638280,rs1007090,rs4442808,rs12448902,rs4785760,rs896968,rs2115401,rs4785590,rs112389704,rs8047486,rs7195226,rs2228478,rs4930260,rs149301,rs72919409,rs61887932,rs983880,rs4325499,rs34839,rs2099105,rs6059916,rs7187604,rs59824319,rs12929254,rs2376882,rs4302032,rs4530136,rs17177787,rs12444334,rs6060017,rs2270460,rs2924578,rs4911393,rs12124387,rs62036658,rs62054619,rs40831,rs12442921,rs1030399,rs4142034,rs6060180,rs10506317,rs62056099,rs3096303,rs1108063,rs2074904,rs62052660,rs114250150,rs16950979,rs8045689,rs7359397,rs17784285,rs73398676,rs1205366,rs819146,rs1885115,rs12129650,rs62056066,rs12598678,rs1037208,rs2017966,rs7265992,rs7198606,rs7191759,rs6574348,rs9931446,rs117078447,rs4788099,rs115471014,rs6060243,rs72919415,rs7150339,rs4337974,rs7183877,rs60025758,rs258328,rs3803683,rs12597095,rs56358680,rs73400356,rs3114916,rs166297,rs9282682,rs3819568,rs79687690,rs10510829,rs11645212,rs6500453,rs3114906,rs11855410,rs11076749,rs7940364,rs2144956,rs9806595,rs2114438,rs11861174,rs1874841,rs2235596,rs9850000,rs11642428,rs75620448,rs2675349,rs3822234,rs2302513,rs231976,rs8059968,rs12709096,rs6579218,rs58374338,rs72930631,rs1116221,rs28643511,rs72807569,rs11646448,rs8039702,rs1800339,rs35796073,rs11649642,rs720972,rs8037626,rs151179,rs352939,rs12928404,rs3803679,rs62053701,rs72477006,rs12446471,rs11864372,rs117207109,rs57118785,rs10163162,rs7776282,rs2965937,rs17226841,rs4785687,rs76075456,rs3819574,rs1968751,rs2057388,rs2434872,rs7204478,rs8058009,rs77528309,rs1805008,rs2003522,rs886952,rs118148658,rs117357496,rs62056090,rs7498555,rs12920767,rs2016277,rs3743860,rs62037369,rs61881027,rs896978,rs9922341,rs12438598,rs3891625,rs1320052,rs12599473,rs55855101,rs6060047,rs28526181,rs240704,rs467357,rs6948963,rs79046494,rs117591911,rs57588045,rs61757160,rs58656226,rs28654563,rs12445695,rs116520599,rs77387647,rs59660294,rs61881024,rs16940492,rs12061689,rs9936918,rs116213314,rs9933901,rs4787458,rs62056110,rs619865,rs4775762,rs76517692,rs2525913,rs9939076,rs4785612,rs1506524,rs1250250,rs6060040,rs13331995,rs2965315,rs1800287,rs4782449,rs6687977,rs11854679,rs762633,rs3785354,rs76607656,rs12934720,rs11643288,rs6067394,rs784411,rs8049897,rs79164713,rs1065500,rs72737965,rs62034322,rs6060030,rs7499337,rs62054600,rs79948219,rs11639542,rs7191144,rs11862382,rs116086643,rs78306418,rs4785759,rs78191328,rs12598316,rs6425021,rs73283859,rs7203255,rs78001663,rs2925628,rs74673507,rs75932386,rs17226666,rs8052076,rs74527172,rs810555,rs1250241,rs1558183,rs4788068,rs4785779,rs4788073,rs17640009,rs12446791,rs3176926,rs77186129,rs55921159,rs72623972,rs2068474,rs8027473,rs11644528,rs8047576,rs7171330,rs11645143,rs2424984,rs73400610,rs6060250,rs4778214,rs916976,rs62036623,rs6060137,rs74962884,rs73040736,rs4324129,rs3785275,rs45456401,rs111744515,rs9392026,rs118095871,rs2305498,rs4651298,rs6500449,rs45609834,rs3102336,rs8032420,rs62031560,rs11645970,rs111268124,rs11643495,rs1057042,rs3785182,rs4788083,rs352935,rs12910433,rs62054253,rs61737565,rs1250248,rs2965303,rs868372,rs8051915,rs12592157,rs72793818,rs449882,rs1205357,rs883941,rs4785721,rs2303774,rs11647054,rs6701244,rs12497588,rs1006548,rs819137,rs114604327,rs59001575,rs11648689,rs61368565,rs7203511,rs4149390,rs4785727,rs4627348,rs56338882,rs12133656,rs17233253,rs2077574,rs59660050,rs4365288,rs6088412,rs12591372,rs397564,rs8049660,rs76319088,rs41278158,rs11648785,rs6058112,rs154656,rs6059662,rs9939155,rs62036617,rs116049736,rs7931790,rs3102346,rs2934190,rs7185897,rs3803677,rs2692233,rs7185013,rs1478348,rs819155,rs2239357,rs116394116,rs1476761,rs2924577,rs181195,rs58523311,rs6088594,rs4785587,rs76653853,rs62067109,rs8060502,rs6493320,rs2011877,rs1250227,rs731974,rs1011176,rs57654699,rs11647174,rs115841744,rs1250220,rs7165923,rs8028689,rs4930264,rs8051733,rs7522627,rs6058077,rs8166,rs72807526,rs7162626,rs75127228,rs57276429,rs886951,rs7403279,rs4930644,rs6500546,rs3750965,rs1250238,rs10134745,rs3751680,rs73362608,rs12325278,rs258323,rs117987829,rs75223378,rs11076622,rs67260051,rs17226498,rs1843144,rs74012002,rs2413886,rs2277907,rs2383457,rs11647958,rs12931432,rs34027607,rs2008514,rs62034323,rs115492867,rs11809665,rs9746953,rs6659819,rs3787220,rs1377678,rs2241035,rs78646127,rs11583483,rs11076649,rs78259905,rs10911811,rs111384198,rs730502,rs10519259,rs8006843,rs11074326,rs10911821,rs9503852,rs8577,rs17232735,rs6498091,rs11076751,rs72714142,rs10146363,rs2235129,rs35635608,rs6057961,rs7126711,rs4581700,rs56020114,rs4782485,rs62052189,rs11076625,rs6020421,rs35318931,rs112282484,rs1677251,rs8059398,rs8059973,rs16960462,rs7189711,rs75268076,rs1551306,rs35394,rs117642659,rs2424988,rs59302766,rs7498665,rs872071,rs181206,rs9926548,rs921675,rs12930606,rs12598543,rs164741,rs8055197,rs75022449,rs3212359,rs17232910,rs10459816,rs4788095,rs2965932,rs205811,rs11635924,rs4785592,rs9941250,rs1869454,rs13330431,rs10519174,rs74013842,rs4347628,rs34141697,rs113528355,rs28415940,rs74033837,rs11631385,rs61341205,rs10485506,rs7189734,rs4911157,rs10911805,rs7206570,rs1800344,rs62390361,rs7495174,rs7206308,rs4143837,rs4372669,rs2904880,rs112433619,rs3924376,rs11641552,rs12918431,rs819144,rs1250239,rs7203907,rs62052252,rs34835,rs114444296,rs4903536,rs12535378,rs3929051,rs16961610,rs73276534,rs154663,rs4651292,rs77565502,rs17226966,rs913742,rs62052185,rs56686382,rs16966142,rs8043697,rs8042136,rs2577289,rs3856,rs12924902,rs4354938,rs62056068,rs2383432,rs1853249,rs7185232,rs11715209,rs74412556,rs648548,rs34467494,rs77117947,rs7187575,rs58164482,rs62056069,rs12922197,rs55830740,rs918722,rs72807596,rs4785713,rs1347694,rs7200693,rs181207,rs12591531,rs1987271,rs12597913,rs11642451,rs185145,rs12444247,rs7294513,rs58178717,rs1954772,rs784406,rs11779422,rs11642841,rs8036173,rs17092080,rs12599126,rs151301,rs2253658,rs8028919,rs28729187,rs4785710,rs62068387,rs11640375,rs3794635,rs6059910,rs2077031,rs72807539,rs115025067,rs2460455,rs6696910,rs73705328,rs3102384,rs62052225,rs896969,rs72793811,rs6060034,rs2891229,rs45585744,rs79406228,rs12596429,rs16950960,rs3819569,rs11866420,rs12913832,rs258336,rs12728257,rs2571375,rs12444171,rs7494942,rs77451050,rs4785581,rs2284388,rs6500459,rs2965316,rs7933746,rs62067159,rs1884432,rs12596492,rs11641675,rs57364768,rs819145,rs2070993,rs1982473,rs34450472,rs3985833,rs79799075,rs2303500,rs4277343,rs13196789,rs114029159,rs6060042,rs151182,rs810556,rs17329501,rs12709112,rs6058117,rs7496326,rs73362642,rs62056064,rs11633336,rs457708,rs1800337,rs2241039,rs2376874,rs67904691,rs668842,rs2424987,rs58950526,rs74251568,rs10798034,rs6059709,rs7191944,rs62052255,rs2013984,rs75831066,rs62054640,rs12928752,rs2934188,rs4257207,rs72917389,rs3114919,rs8058895,rs17232840,rs7163496,rs3376,rs819142,rs11640702,rs116644192,rs62054611,rs2159115,rs6060253,rs2346051,rs7174204,rs150712362,rs10431948,rs77658252,rs7206120,rs11645916,rs8055825,rs6060127,rs467035,rs7555520,rs17233567,rs10094181,rs60545295,rs9941108,rs2240203,rs12285715,rs4294815,rs7179535,rs62037366,rs1042078,rs8051247,rs78870240,rs73265865,rs6059635,rs9933533,rs2376883,rs2924573,rs4911407,rs12101348,rs62054617,rs4651300,rs258319,rs2434871,rs2286393,rs116693497,rs72807553,rs17226274,rs4782441,rs2411453,rs10911836,rs68004907,rs117297348,rs7195752,rs11860513,rs10752962,rs12930056,rs12592271,rs76512054,rs62067112,rs9922171,rs12120763,rs28501228,rs3809644,rs12615520,rs8044906,rs40132,rs62054601,rs13334511,rs111334430,rs114318558,rs884843,rs1250246,rs79087600,rs114050346,rs7170537,rs4785709,rs3743826,rs11611927,rs2911256,rs6059710,rs4911154,rs117406136,rs8034591,rs3922634,rs1126809,rs116686512,rs10136098,rs16825040,rs10911815,rs115866444,rs11638265,rs1250249,rs62052173,rs153109,rs2692234,rs62052710,rs12729701,rs382745,rs463938,rs76228202,rs17567007,rs16961806,rs6088722,rs17226973,rs8055162,rs1006547,rs8029997,rs6059723,rs12928364,rs2577290,rs34094455,rs17225747,rs6538437,rs4785714,rs2306352,rs12596934,rs6142291,rs45524643,rs8037482,rs1022671,rs7206721,rs4930261,rs12446550,rs2291341,rs12447686,rs1250219,rs10775263,rs16950927,rs34675,rs4115668,rs1968109,rs6500456,rs7543494,rs60144468,rs11649100,rs11646766,rs6060218,rs4785593,rs11642015,rs2281695,rs73283845,rs55749251,rs3888190,rs34033205,rs2070768,rs4785626,rs55684421,rs12599561,rs11642010,rs1250229,rs3785281,rs1812873,rs3803684,rs76885005,rs7174051,rs7500224,rs916977,rs180744,rs7549552,rs10207245,rs28661943,rs2079672,rs231977,rs2577294,rs57713848,rs13255114,rs115039657,rs8037963,rs913673,rs761905,rs2470102,rs61364280,rs62068537,rs12918773,rs1635166,rs6673390,rs2345150,rs57609335,rs913674,rs8060934,rs3213882,rs75539558,rs11076747,rs1805007,rs60828994,rs4811017,rs11641147,rs12916536,rs17233441,rs62036616,rs6060025,rs12597299,rs3114913,rs55719896,rs7176632,rs4785762,rs117103334,rs62054638,rs62036624,rs11076768,rs720971,rs710410,rs9920570,rs9788702,rs12445480,rs7554872,rs28630471,rs921670,rs7269526,rs12446460,rs3743818,rs11639948,rs117969604,rs117675822,rs6689111,rs62056102,rs9931989,rs56924014,rs7550425,rs12904216,rs12599577,rs35390,rs62056065,rs2071307,rs4149391,rs2965935,rs62070327,rs12599180,rs12600036,rs79301889,rs6120519,rs35890454,rs6059919,rs9378837,rs6060154,rs11864750,rs11640734,rs1542334,rs3096312,rs447735,rs42861,rs117221661,rs7112446,rs62052186,rs724617,rs417323,rs11070641,rs4651299,rs12598756,rs3088215,rs4911394,rs2965313,rs2241084,rs7178106,rs2924534,rs11861132,rs2911253,rs4433810,rs3114889,rs140605,rs117752176,rs258332,rs11905781,rs11641790,rs3020803,rs3743980,rs11119300,rs1250259,rs12593011,rs4329923,rs7496228,rs115115749,rs4968050,rs7950657,rs56079143,rs17227064,rs79681023,rs56381797,rs258322,rs58827852,rs680716,rs6493307,rs58489208,rs4930265,rs10137244,rs16950941,rs1250228,rs115570199,rs748940,rs11642080,rs6497287,rs7165158,rs1869456,rs62056097,rs2279348,rs7107680,rs397891,rs4622720,rs4788069,rs28670527,rs6142098,rs28416764,rs1250242,rs6060217,rs8030205,rs9286859,rs7189927,rs402136,rs78319320,rs10911812,rs2856728,rs12447482,rs116127606,rs4149393,rs4775760,rs55862934,rs4528072,rs62034324,rs1011175,rs71372800,rs60899194,rs6088603,rs11076629,rs72714143,rs886950,rs17092148,rs4911405,rs10489755,rs11639788,rs57492102,rs61356367,rs10911808,rs2075880,rs12598250,rs73616623,rs4651295,rs864702,rs460319,rs6060124,rs34007589,rs77741025,rs72793812,rs2011925,rs1466222,rs115840929,rs3803676,rs9392540,rs12918575,rs28507054,rs9932354,rs78827663,rs4778221,rs1542335,rs1998088,rs113354353,rs819159,rs9923863,rs7196935,rs9939893,rs4417778,rs17226159,rs57696383,rs17226075,rs3803686,rs3794606,rs7512168,rs455527,rs28698667,rs6060173,rs74853090,rs11649510,rs6059733,rs11582026,rs1800286,rs2038601,rs1061235,rs116368002,rs761904,rs6989275,rs1677249,rs35131670,rs77884786,rs445537,rs11645240,rs62054252,rs16960682,rs8039195,rs2239356,rs250417,rs62034319,rs76576392,rs45567439,rs762634,rs112326077,rs10158272,rs1466540,rs9935541,rs11074314,rs819133,rs4149406,rs4651297,rs7184016,rs34836,rs10911819,rs151226,rs8017054,rs113179549,rs28481454,rs28449958,rs819143,rs4451951,rs80127885,rs17226428,rs970578,rs4785689,rs465507,rs1800355,rs111836360,rs11649465,rs74052078,rs62052184,rs79538020,rs744327,rs2238529,rs1979504,rs12313512,rs2302898,rs4600467,rs870856,rs12598477,rs4930643,rs72930648,rs2383433,rs721153,rs113869997,rs57939257,rs74013871,rs6674893,rs76257860,rs2270459,rs4672766,rs72815580,rs7191618,rs2277906,rs72707469,rs8182077,rs1110331,rs3784615,rs1123665,rs114135590,rs12933317,rs28772958,rs28403629,rs12124204,rs2424990,rs908951,rs6087657,rs56048434,rs6493314,rs4785711,rs6500447,rs12934482,rs7205604,rs2239691,rs7178974,rs10153196,rs17226512,rs2057387,rs7498603,rs12598652,rs6500441,rs6059961,rs28689480,rs4371157,rs11076750,rs113607218,rs10135448,rs8039427,rs3737169,rs74843342,rs1015860,rs7890623,rs1453835,rs117118967,rs62052180,rs3212363,rs1322376,rs2108838,rs34303789,rs2303502,rs7549613,rs9931254,rs750155,rs6059711,rs113239537,rs10851463,rs12436047,rs164742,rs1358936,rs45524337,rs3102383,rs11636115,rs1861867,rs2378334,rs61057353,rs3096305,rs2924571,rs12591662,rs164744,rs115109557,rs11076753,rs2306633,rs4785571,rs3096294,rs62054570,rs3743816,rs74400391,rs59108883,rs79068217,rs11969921,rs60896516,rs10152424,rs9972861,rs7206646,rs2965939,rs7186561,rs6087663,rs35379058,rs62054609,rs743590,rs36114385,rs728404,rs11860941,rs7497759,rs4686716,rs75059961,rs9286860,rs2224575,rs12709092,rs11631880,rs7176599,rs12598665,rs117863467,rs77943351,rs16960461,rs12593929,rs11641897,rs8044210,rs4785569,rs6416442,rs62068372,rs4311550,rs4287569,rs16960901,rs72813445,rs1800345,rs819158,rs35396,rs11860827,rs116529187,rs35176381,rs240705,rs9502102,rs7201721,rs7191836,rs62290872,rs4347629,rs72807546,rs11636073,rs62052249,rs57189560,rs8036159,rs62056092,rs7170852,rs32578,rs11170680,rs1042157,rs6521056,rs62056087,rs3829499,rs114961658,rs9935801,rs10911816,rs2434870,rs240702,rs76734820,rs27741,rs2279366,rs2245752,rs731135,rs10139575,rs17177891,rs3102338,rs112900563,rs16960656,rs62036620,rs28730795,rs117653913,rs76493153,rs62037367,rs62037371,rs3829236,rs4778211,rs10519177,rs3785276,rs62054616,rs10911825,rs58898269,rs181204,rs3102367,rs10851468,rs4911401,rs10752961,rs2934193,rs2291342,rs4785722,rs9926296,rs12080760,rs55999134,rs2965934,rs11579683,rs4550447,rs16950972,rs2383431,rs8057672,rs58922278,rs4785685,rs74011998,rs12446589,rs12594618,rs12594323,rs4302281,rs11107124,rs7193472,rs11076770,rs74474228,rs4785708,rs12709093,rs8033965,rs1029629,rs3922633,rs4778218,rs2924530,rs4785677,rs9921361,rs9502266,rs8027384,rs61329240,rs12446899,rs62067158,rs1050976,rs8055982,rs8056890,rs2353028,rs8044191,rs12589117,rs2930219,rs62031607,rs6500460,rs1555495,rs1884431,rs607006,rs75110337,rs4785770,rs752449,rs8051231,rs117285117,rs11649210,rs7140,rs11150609,rs4291902,rs75111549,rs7176696,rs12922302,rs12912107,rs79819191,rs77522907,rs73265357,rs12927047,rs6060128,rs2241038,rs164753,rs6943980,rs151181,rs10851471,rs419151,rs62067113,rs117880578,rs3818776,rs910871,rs7940235,rs12565788,rs11228490,rs4149394,rs11641891,rs79426849,rs2238530,rs205816,rs57940434,rs2057386,rs1377681,rs2283565,rs34224664,rs12791412,rs4522419,rs62056063,rs77262925,rs2303773,rs2555470,rs59027140,rs11766480,rs180743,rs12589087,rs10798036,rs12592155,rs7168944,rs112604784,rs2924570,rs28421836,rs62054610,rs6060043,rs28676837,rs819141,rs78331410,rs6483483,rs79842925,rs2934189,rs8182028,rs4729680,rs9922515,rs7164585,rs17310782,rs7186976,rs4785715,rs9652450,rs61439823,rs1998233,rs6087561,rs7184315,rs4290474,rs79441750,rs3212369,rs117868055,rs8034563,rs4811018,rs2924574,rs1109838,rs12883151,rs62054251,rs12599306,rs9941273,rs58079876,rs164747,rs3746430,rs62052212,rs8032355,rs3114912,rs17226519,rs4339511,rs11862081,rs28480369,rs1129038,rs7555906,rs3737941,rs12325113,rs34420680,rs6597111,rs1059491,rs463701,rs62056103,rs11076746,rs11765751,rs8055138,rs75501824,rs75552747,rs75385063,rs12923946,rs12929831,rs74251570,rs2106480,rs55754521,rs12917681,rs11637235,rs6425016,rs178973,rs872010,rs3795406,rs7195066,rs2844796,rs11641726,rs2425014,rs62036621,rs17233664,rs6500514,rs78613234,rs2413888,rs4785716,rs7164277,rs11076619,rs2238289,rs56283750,rs4233125,rs1987471,rs6012892,rs57974067,rs3020804,rs1250243,rs115983963,rs205817,rs12932473,rs41312110,rs17746039,rs3743827,rs6142300,rs2891230,rs11641216,rs3794609,rs8026751,rs61501849,rs11648881,rs55681808,rs7201028,rs60287809,rs12442916,rs36087260,rs2293586,rs12598276,rs36034474,rs9635533,rs183266,rs258337,rs6142237,rs10851465,rs8032357,rs11905741,rs1800358,rs11639906,rs9405661,rs12480555,rs4911144,rs73362613,rs3096311,rs2911257,rs12270717,rs6971698,rs1250221,rs62052239,rs3935591,rs12593141,rs12920277,rs40837,rs72930637,rs3751692,rs12050940,rs1250218,rs9920172,rs10499,rs56404918,rs74011994,rs40833,rs117842744,rs3114898,rs9929579,rs432936,rs819148,rs58806053,rs7170239,rs2016571,rs12917954,rs4785594,rs12915041,rs4788070,rs6087557,rs56240434,rs13254815,rs34272502,rs74014814,rs66823218,rs116617968,rs2460451,rs74460092,rs2413890,rs7162812,rs2240202,rs6548240,rs3096301,rs60789653,rs73398678,rs6058017,rs12280942,rs6088433,rs3784621,rs10911807,rs2914460,rs13423742,rs72711749,rs116010480,rs79244293,rs34954534,rs6020420,rs2376878,rs6749375,rs3114892,rs11646229</t>
  </si>
  <si>
    <t>ENSG00000070269.9,CATG00000028332.1,CATG00000009978.1,CATG00000030301.1,ENSG00000049540.12,ENSG00000112081.12,ENSG00000137265.10,ENSG00000156313.8,ENSG00000166147.9,ENSG00000112078.9,ENSG00000015413.5,CATG00000005989.1,ENSG00000258819.1,ENSG00000188603.12,ENSG00000259235.1,ENSG00000224260.2,ENSG00000219607.2,ENSG00000143341.7,ENSG00000261118.1,CATG00000019940.1,ENSG00000259989.1,ENSG00000260796.1,ENSG00000261067.2,ENSG00000046889.14,ENSG00000184730.6,CATG00000030320.1,ENSG00000176998.3,ENSG00000259700.2,ENSG00000157181.10,ENSG00000196502.7,CATG00000030349.1,ENSG00000230695.1,ENSG00000204991.6,CATG00000022942.1,ENSG00000259705.1,ENSG00000170100.9,ENSG00000101464.6,ENSG00000204619.3,ENSG00000074803.13,ENSG00000204610.8,CATG00000053087.1,ENSG00000116690.7,ENSG00000151276.19,ENSG00000198646.9,ENSG00000179165.9,CATG00000005990.1,CATG00000028337.1,CATG00000055094.1,ENSG00000141002.14,ENSG00000086730.12,ENSG00000177455.7,CATG00000030327.1,ENSG00000258839.2,ENSG00000189283.5,CATG00000096081.1,ENSG00000125966.8,CATG00000030304.1,ENSG00000261253.1,ENSG00000258947.2,CATG00000030337.1,ENSG00000233932.3,ENSG00000206503.7,ENSG00000106682.10,ENSG00000233901.1,ENSG00000232415.1,CATG00000053061.1,ENSG00000228265.1,ENSG00000187741.10,ENSG00000246548.3,ENSG00000088298.8,ENSG00000259572.1,ENSG00000162341.11,ENSG00000261766.1,ENSG00000233916.1,CATG00000054662.1,CATG00000081524.1,ENSG00000238024.1,CATG00000028121.1,CATG00000029301.1,ENSG00000006831.9,ENSG00000260259.1,ENSG00000131069.15,ENSG00000115414.14,CATG00000030348.1,ENSG00000128731.11,ENSG00000203999.4,ENSG00000214252.4,ENSG00000101955.10,ENSG00000156831.3,CATG00000012894.1,CATG00000054663.1,CATG00000002789.1,ENSG00000137872.11,ENSG00000176476.4,CATG00000092614.1,ENSG00000204616.6,ENSG00000009950.11,CATG00000047374.1,ENSG00000223959.4,ENSG00000151552.7,CATG00000083447.1,ENSG00000259488.1,ENSG00000120833.9,ENSG00000158792.11,ENSG00000225166.1,ENSG00000180316.7,ENSG00000058056.4,ENSG00000230795.2,CATG00000053050.1,ENSG00000131067.12,ENSG00000260030.1,ENSG00000164175.10,ENSG00000147041.7,CATG00000006560.1,ENSG00000010030.9,CATG00000028363.1,ENSG00000230838.1,ENSG00000151062.10,CATG00000087978.1,ENSG00000047410.9,ENSG00000119669.3,CATG00000030298.1,ENSG00000222019.3,CATG00000054650.1,ENSG00000181126.9,CATG00000021645.1,ENSG00000128951.9,ENSG00000260279.1,ENSG00000177807.6,CATG00000082306.1,CATG00000024857.1,ENSG00000177548.8,CATG00000053094.1,CATG00000028352.1,ENSG00000141956.9,CATG00000083735.1,CATG00000083449.1,CATG00000030303.1,ENSG00000112079.8,ENSG00000225246.1,ENSG00000140090.13,ENSG00000078804.8,CATG00000053051.1,ENSG00000168959.10,ENSG00000261373.1,ENSG00000267048.1,ENSG00000104177.13,CATG00000028359.1,CATG00000029009.1,CATG00000092629.1,ENSG00000204618.4,ENSG00000256390.1,ENSG00000259754.1,CATG00000028360.1,ENSG00000104043.10,ENSG00000106665.11,ENSG00000261832.1,ENSG00000078747.8,ENSG00000227262.3,CATG00000087083.1,ENSG00000260442.1,CATG00000030350.1,CATG00000054637.1,CATG00000027047.1,ENSG00000201151.1,CATG00000030352.1,ENSG00000158805.7,CATG00000086338.1,ENSG00000140995.12,ENSG00000259799.1,ENSG00000155846.12,ENSG00000101444.8,ENSG00000178773.10,ENSG00000169682.13,CATG00000030307.1,ENSG00000224397.1,ENSG00000178952.4,CATG00000110903.1,ENSG00000227981.2,ENSG00000124788.13,ENSG00000125971.12,ENSG00000140718.14,CATG00000028314.1,ENSG00000261692.1,ENSG00000230521.1,ENSG00000178188.10,ENSG00000204625.6,ENSG00000264455.1,ENSG00000111186.8,ENSG00000259803.2,ENSG00000204623.4,ENSG00000100991.7,ENSG00000225969.1,ENSG00000141013.10,ENSG00000224666.2,CATG00000028341.1,ENSG00000106638.11,ENSG00000168488.14,CATG00000028998.1,ENSG00000242372.2,CATG00000030356.1,ENSG00000126005.11,ENSG00000237525.2,ENSG00000129910.3,ENSG00000196296.9,ENSG00000255302.3,CATG00000083737.1,ENSG00000144229.7,ENSG00000171658.4,ENSG00000188467.6,ENSG00000176715.11,ENSG00000104044.11,ENSG00000176046.7,ENSG00000180422.3,ENSG00000163638.9,ENSG00000189325.6,ENSG00000259006.1,ENSG00000213658.6,ENSG00000198211.8,ENSG00000254130.1,ENSG00000101460.8,CATG00000005987.1,CATG00000030314.1,ENSG00000103995.9,ENSG00000167523.9,ENSG00000197272.2,ENSG00000214185.3,ENSG00000185634.7,CATG00000054648.1,ENSG00000129317.10,ENSG00000100983.5,ENSG00000003249.9,ENSG00000112062.6,ENSG00000177946.4,ENSG00000131165.10,ENSG00000125970.7,ENSG00000101440.5,CATG00000053077.1,ENSG00000197165.6,ENSG00000235770.1,ENSG00000075399.8,ENSG00000125977.6,ENSG00000185324.17,ENSG00000241684.1,ENSG00000270604.1,ENSG00000138363.10,CATG00000028351.1,ENSG00000250917.1,ENSG00000261582.1,CATG00000024861.1,CATG00000087234.1,ENSG00000176953.6,ENSG00000078814.11,CATG00000030326.1,ENSG00000173157.12,ENSG00000167522.10,CATG00000087082.1,CATG00000028335.1,ENSG00000077498.8,ENSG00000261546.1,ENSG00000197912.9,CATG00000053054.1,CATG00000055097.1</t>
  </si>
  <si>
    <t>18488028,23548203,19340012,17999355,21428769,22379998,17952075,23633020,21149285</t>
  </si>
  <si>
    <t>Tanning,Skin sensitivity to sun,Sunburns,Hair, eye and skin pigmentation,Adverse response to lamotrigine and phenytoin,Carbamazepine ADRs,Skin pigmentation,Nonsyndromic striae distensae (stretch marks),Adverse response to carbamapezine,Burning and freckling</t>
  </si>
  <si>
    <t>DOID:3717</t>
  </si>
  <si>
    <t>gastric adenocarcinoma</t>
  </si>
  <si>
    <t>A stomach carcinoma that derives_from epithelial cells of glandular origin.</t>
  </si>
  <si>
    <t>rs2978980,rs4971089,rs2585177,rs78246220,rs11264341,rs6774172,rs2572896,rs4957342,rs2990245,rs2920281,rs4072037,rs1045547,rs2585176,rs4421576,rs2976393,rs2717562,rs4509070,rs12411216,rs2976396,rs3805495,rs2075570,rs4971059,rs11786721,rs13249440,rs2978978,rs2920285,rs2920282,rs2920280,rs1002423,rs2572910,rs2978979,rs2976389,rs1045605,rs9426886,rs11957736,rs2976394,rs2920294,rs2920292,rs2976392,rs28445596,rs2990246,rs4971088,rs4971100,rs2974930,rs116825503,rs2920283,rs914615,rs2329353,rs760077,rs2976388,rs2920297,rs10036575,rs13256647,rs2976387,rs2978982,rs9872833,rs2976386,rs2075571,rs2976398,rs10216533,rs2294008,rs2990220,rs6868517,rs2070803,rs10065570,rs2920296,rs1345778,rs7702883,rs2294010,rs2920279,rs2920293,rs2974929,rs1045574,rs2920284,rs2585183,rs2976395,rs1002424,rs2920298,rs2920295,rs57806386,rs4971101,rs2049805,rs2585179,rs2976397,rs59133000,rs10055925,rs10078575,rs3814316,rs497829,rs6876367,rs28540420,rs2978981,rs1045531,rs34635647,rs11264339,rs4971093,rs2920286,rs2066981,rs2976384,rs6872282</t>
  </si>
  <si>
    <t>CATG00000075677.1,ENSG00000181722.11,ENSG00000273088.1,ENSG00000163463.7,ENSG00000163462.13,ENSG00000113638.8,ENSG00000253741.1,ENSG00000185499.12,ENSG00000132356.7,ENSG00000231064.1,CATG00000075679.1,ENSG00000271748.1,CATG00000019939.1,ENSG00000132357.9,ENSG00000171522.5,ENSG00000169231.9,ENSG00000145592.9,ENSG00000160766.10,ENSG00000234616.4,ENSG00000160886.9,ENSG00000167653.4,ENSG00000173171.10</t>
  </si>
  <si>
    <t>18488030,22037551</t>
  </si>
  <si>
    <t>Gastric cancer (diffuse-type gastric cancer),Gastric cancer</t>
  </si>
  <si>
    <t>DOID:3748</t>
  </si>
  <si>
    <t>esophagus squamous cell carcinoma</t>
  </si>
  <si>
    <t>An esophageal carcinoma that derives_from epithelial squamous cells located_in the esophagus.</t>
  </si>
  <si>
    <t>rs760136,rs73015011,rs10229224,rs602633,rs6453133,rs3846662,rs111989435,rs4549504,rs7528419,rs12916,rs2285950,rs741780,rs6453131,rs1305062,rs4149067,rs2285943,rs405509,rs583104,rs56165099,rs55730499,rs11045879,rs12740374,rs7733436,rs2878419,rs2285948,rs2075649,rs5744672,rs1531517,rs984976,rs4803750,rs599839,rs157590,rs10228845,rs660240,rs1160983,rs11748027,rs10455872,rs646776,rs55695203,rs1871395,rs62117205,rs67734975,rs2285946,rs2878417,rs56289821,rs5744680,rs12654264,rs2285947,rs4704227,rs3846663,rs1277930,rs8106922,rs6878990,rs2075650,rs34342646,rs12317268,rs11102967,rs4245791,rs6970985,rs114314935,rs7412,rs4149080,rs4149056,rs2285949,rs157584,rs611917,rs34404554,rs4970837,rs6544713,rs71352238,rs157585,rs10045497,rs10038095,rs12972970,rs13436857,rs10258022,rs11556505,rs1038026,rs4299376,rs58310495,rs115785198,rs73067080,rs157588,rs34878901,rs17244834,rs1160985,rs6970597,rs6511720,rs629301,rs12972156,rs4420638,rs2285944,rs5744696</t>
  </si>
  <si>
    <t>ENSG00000122008.11,CATG00000076300.1,CATG00000008291.1,ENSG00000198670.7,ENSG00000134222.12,ENSG00000130208.5,ENSG00000143921.6,ENSG00000113163.11,ENSG00000069399.8,CATG00000008292.1,ENSG00000130204.8,CATG00000041150.1,ENSG00000130203.5,ENSG00000143126.7,CATG00000080230.1,ENSG00000130164.7,CATG00000041149.1,ENSG00000134538.2,CATG00000080231.1,ENSG00000189045.9,ENSG00000127616.13,ENSG00000267282.1,ENSG00000105877.13,ENSG00000113161.11,CATG00000041148.1,ENSG00000247372.2,ENSG00000130202.5</t>
  </si>
  <si>
    <t>Multiple cancers (lung cancer, gastric cancer, and squamous cell carcinoma)</t>
  </si>
  <si>
    <t>DOID:3756</t>
  </si>
  <si>
    <t>protein C deficiency</t>
  </si>
  <si>
    <t>rs6088569,rs6547521,rs17436024,rs2889874,rs12625191,rs1528533,rs6579255,rs13025351,rs4150515,rs11697165,rs34016998,rs6087723,rs2580761,rs819157,rs6059912,rs334144,rs12478841,rs3739095,rs13002853,rs60204696,rs6060216,rs2065912,rs6060267,rs12616515,rs10803588,rs1143407,rs6088724,rs6060539,rs1205357,rs78562342,rs2425043,rs11905081,rs4150434,rs6059827,rs1919127,rs115688793,rs13226650,rs4662745,rs73283830,rs114403943,rs819137,rs6060205,rs813592,rs6088512,rs4911420,rs13023094,rs57690120,rs11697978,rs62138968,rs2425011,rs11695549,rs6088412,rs3761135,rs2425210,rs6142301,rs6059851,rs4911392,rs73281027,rs1395,rs2069910,rs6060266,rs6060562,rs62212082,rs6059662,rs6088582,rs6119630,rs2284390,rs111641740,rs111407457,rs6119447,rs6119558,rs11683427,rs6060646,rs73902978,rs17303568,rs4666002,rs1647276,rs819155,rs76163454,rs73106933,rs77221305,rs2297789,rs77366000,rs6060172,rs1275537,rs4666000,rs11901133,rs2425024,rs6119497,rs6088590,rs77968801,rs6121018,rs6059834,rs4666011,rs1799809,rs74435980,rs6087624,rs35073769,rs6719175,rs2424991,rs73921560,rs11983997,rs6060520,rs780117,rs73606209,rs7274866,rs2069931,rs79048371,rs73902680,rs6060003,rs2104417,rs1275522,rs6716894,rs13407823,rs6120785,rs41293076,rs6059909,rs4662720,rs4911495,rs1275530,rs8120559,rs7811265,rs56695771,rs2425112,rs79636727,rs761827,rs56183473,rs2425300,rs1529591,rs6060696,rs6121023,rs6119535,rs6058291,rs71349783,rs7261862,rs13234378,rs58965570,rs73902906,rs56809997,rs77005271,rs4911463,rs17317888,rs6119571,rs74664218,rs4911507,rs57878090,rs1260328,rs11680877,rs61096088,rs78516281,rs74446114,rs3792253,rs13429925,rs932562,rs6976930,rs3736762,rs35493868,rs4662718,rs6060516,rs6060462,rs6430937,rs704791,rs867304,rs777439,rs3746436,rs6119683,rs75429814,rs4150507,rs6058383,rs17092750,rs6058166,rs2378333,rs8501,rs2268089,rs2284389,rs1549767,rs58462277,rs74893744,rs7269138,rs6060504,rs6057961,rs1518759,rs12477908,rs78173249,rs777563,rs73275433,rs4497825,rs6088580,rs6088393,rs6058108,rs1205355,rs4359587,rs6087664,rs6120723,rs6121037,rs6059867,rs2303369,rs777562,rs8117302,rs4233584,rs77437249,rs2424988,rs115734848,rs2069919,rs11700080,rs4665958,rs2009707,rs13029237,rs73905041,rs6059856,rs1885117,rs6058276,rs72845975,rs2069912,rs72958594,rs1317580,rs6727388,rs55747707,rs2255178,rs6060744,rs6060582,rs111245735,rs777559,rs59965951,rs6059892,rs2176595,rs7798412,rs6060551,rs3787222,rs2295096,rs819134,rs58199976,rs2272417,rs2069902,rs116401074,rs7568261,rs2425183,rs57511202,rs780110,rs6060151,rs67771362,rs33951980,rs34832797,rs13391837,rs1083297,rs12624473,rs2089110,rs6142483,rs2139142,rs6120997,rs4911168,rs78170284,rs6745666,rs4662750,rs12622436,rs13232120,rs6579219,rs59934067,rs6060731,rs2069933,rs6749393,rs2425008,rs6088691,rs6060688,rs4911422,rs2249646,rs6120995,rs2378390,rs1306476,rs819144,rs12469035,rs6060245,rs7602565,rs2273636,rs13433229,rs58755600,rs1647284,rs4911509,rs35659126,rs6088502,rs75537616,rs7602534,rs116223615,rs57545942,rs11696652,rs1275528,rs72860013,rs1260333,rs10209483,rs12540011,rs12475217,rs6058293,rs4560059,rs79340850,rs73263714,rs77029068,rs2384656,rs59038595,rs117456372,rs17336615,rs55981410,rs8117042,rs6120804,rs2460106,rs11887784,rs6060546,rs17145713,rs3769143,rs17092635,rs6120816,rs78434899,rs2425170,rs117624545,rs6141471,rs111837003,rs4578808,rs1122227,rs12478238,rs114948279,rs6120750,rs11126932,rs6119636,rs2293572,rs6748790,rs7266028,rs7274597,rs62156607,rs66535774,rs6059932,rs6088778,rs11907438,rs2069924,rs11698601,rs4611601,rs2679402,rs7263302,rs6059860,rs6060214,rs10182937,rs4150471,rs76774539,rs1911128,rs334153,rs334146,rs11127127,rs6060001,rs56400038,rs34526995,rs17310467,rs72817533,rs2298308,rs35797675,rs61342606,rs6059926,rs6060548,rs75648520,rs6119516,rs114486137,rs6060827,rs7273734,rs12998770,rs6058220,rs867186,rs4423553,rs1260326,rs17092215,rs6760250,rs777435,rs2425047,rs6087634,rs7586601,rs2069914,rs1260334,rs2284388,rs58063879,rs11684134,rs819145,rs6088692,rs739329,rs13431911,rs6087554,rs4150402,rs17346366,rs7574209,rs6060553,rs6579210,rs2180276,rs12613413,rs6059897,rs2911711,rs3827030,rs6060752,rs6088595,rs14415,rs2240466,rs62210273,rs72848604,rs4662575,rs6058051,rs78498266,rs59876138,rs73094899,rs6087659,rs910870,rs74429612,rs11890187,rs12479003,rs56366915,rs6060518,rs9923,rs7268266,rs13231516,rs7585314,rs6142476,rs2424987,rs74175068,rs4665383,rs74543591,rs3748433,rs77740349,rs6058375,rs10209020,rs6059709,rs17145750,rs6060709,rs114744921,rs6060536,rs6060502,rs12531645,rs10201247,rs6058305,rs2425181,rs4578809,rs75128174,rs910869,rs6088498,rs55734215,rs819142,rs8395,rs13389505,rs6058070,rs1911127,rs78095440,rs6058041,rs777557,rs971207,rs7587639,rs2235597,rs2425115,rs6059905,rs1033799,rs12624501,rs334148,rs56217122,rs6734816,rs6087677,rs6059861,rs11907022,rs866027,rs6120793,rs6120843,rs75287019,rs2295887,rs2303370,rs8115363,rs13393935,rs4150477,rs2254680,rs6087720,rs3768866,rs3764732,rs7593448,rs72845979,rs6059635,rs73903017,rs17092297,rs2275274,rs7808877,rs4911407,rs72958600,rs1260345,rs6088454,rs57144198,rs78524778,rs7599210,rs6121021,rs334151,rs2245297,rs1158867,rs12991768,rs7793710,rs80109502,rs3746455,rs7261167,rs3818253,rs945959,rs11908470,rs2425013,rs8123978,rs17092784,rs73902986,rs66605263,rs2425096,rs6058370,rs6060048,rs8118978,rs2378259,rs75401510,rs13247874,rs6142299,rs4665385,rs17319032,rs10485505,rs10173720,rs3845687,rs1205349,rs4665959,rs2337373,rs6733422,rs12468304,rs6120994,rs4150404,rs11608,rs627106,rs3812316,rs4911167,rs62138965,rs1799808,rs1040695,rs2566566,rs36003887,rs28662360,rs334137,rs2273805,rs4662710,rs75751462,rs6059710,rs1341603,rs35708549,rs6059844,rs4911147,rs2276683,rs78178820,rs6088411,rs777550,rs11886231,rs115379095,rs224332,rs6119560,rs6709113,rs55998967,rs17261845,rs1647265,rs17005956,rs6141535,rs75834205,rs10803587,rs56289894,rs6059723,rs9636235,rs34346326,rs6060541,rs11126918,rs57792083,rs6059890,rs115844219,rs6727215,rs334143,rs6121017,rs2295355,rs75535620,rs334159,rs11167248,rs7584829,rs4662743,rs6058344,rs12475426,rs6142164,rs6060244,rs11907599,rs3891369,rs4911460,rs72817536,rs11700255,rs8116470,rs6060550,rs777437,rs6120708,rs74707659,rs6087592,rs80197701,rs1018503,rs4277599,rs3732209,rs780107,rs2295700,rs116678101,rs2425172,rs2424985,rs1884668,rs2425175,rs80189144,rs224400,rs74340176,rs7574215,rs819147,rs11698996,rs2280737,rs11693052,rs6059369,rs13021208,rs5936,rs4662582,rs73281036,rs13244268,rs13040449,rs2206448,rs4284778,rs6060717,rs4911409,rs7785479,rs3088078,rs761825,rs3732208,rs72845944,rs6060702,rs6120747,rs2078616,rs6088624,rs4662742,rs78616925,rs4150441,rs13037664,rs6120992,rs3746446,rs11906494,rs715326,rs58280688,rs6142283,rs2425073,rs6060729,rs224330,rs6060649,rs2425163,rs6059349,rs7800944,rs11126935,rs12477214,rs6088686,rs7265109,rs13020949,rs45439294,rs11167239,rs13030284,rs7568070,rs45550136,rs2068834,rs12625476,rs56234754,rs6058297,rs62138966,rs3746410,rs7580658,rs17145732,rs6547735,rs2016438,rs2069904,rs11679220,rs6120849,rs1566823,rs1566822,rs6120790,rs6120645,rs6120797,rs6059779,rs118053321,rs6753736,rs17426738,rs2236270,rs6716850,rs73283804,rs61185143,rs117666497,rs35330527,rs4616435,rs2295353,rs2425212,rs11905354,rs17347958,rs6120519,rs3803938,rs35971939,rs4803,rs3787174,rs4574063,rs57547812,rs2254207,rs11691088,rs13041792,rs6058363,rs6717980,rs78002402,rs6579266,rs10195774,rs56346774,rs17427233,rs10209635,rs6707425,rs334139,rs4665978,rs2069920,rs819138,rs77151117,rs334160,rs7280,rs11673952,rs12463909,rs35552264,rs6088398,rs11697903,rs6087639,rs6060170,rs8179252,rs714052,rs4911394,rs113353646,rs6430938,rs4665969,rs1260330,rs114373177,rs2424992,rs6087588,rs6058355,rs6087623,rs10194727,rs71556715,rs780104,rs2950835,rs8123521,rs3803937,rs1835431,rs6060549,rs6547820,rs6731176,rs780100,rs1919128,rs6058193,rs6060257,rs6060660,rs1104,rs7273470,rs13030973,rs2425180,rs73618558,rs1075774,rs12989081,rs75627267,rs56363533,rs6120996,rs2295888,rs2425162,rs73616654,rs2284391,rs10205219,rs6058290,rs62159326,rs4233718,rs2580759,rs1313566,rs7600934,rs79789049,rs6059835,rs6121019,rs35583378,rs10190872,rs6087587,rs6059829,rs13240065,rs1260329,rs780108,rs115516718,rs6059893,rs12056034,rs2378205,rs3736594,rs10169261,rs7004,rs41293080,rs114852184,rs17092066,rs898032,rs13022873,rs7567389,rs6088397,rs72845976,rs6060719,rs6058107,rs11908098,rs6142098,rs17343651,rs6735779,rs4580338,rs3746448,rs6579227,rs6121026,rs1647266,rs6060540,rs6121102,rs2425042,rs6087618,rs11974409,rs115248733,rs2277862,rs3792252,rs2069921,rs882436,rs56383788,rs3746435,rs4662740,rs4911405,rs6087625,rs4666010,rs819177,rs76475652,rs117391907,rs4911419,rs4911462,rs4911152,rs114858908,rs7556675,rs62130714,rs13013484,rs864702,rs112521373,rs7575245,rs1555075,rs17122844,rs4519606,rs75888794,rs6731270,rs11685326,rs334147,rs73611720,rs72964338,rs11692990,rs6088687,rs6119446,rs4911506,rs6058283,rs2248519,rs6088887,rs2206444,rs2425044,rs1799810,rs1055857,rs6119627,rs6058275,rs78704804,rs4150407,rs4911441,rs4150514,rs10205592,rs809058,rs819159,rs6060175,rs34174778,rs4911421,rs78070351,rs1011019,rs4564736,rs2065109,rs1986110,rs4665960,rs56076827,rs1885118,rs6059850,rs6579208,rs13234157,rs77280319,rs2425010,rs3088374,rs60866116,rs61422716,rs1141313,rs6088725,rs34158986,rs819136,rs819156,rs74338712,rs6059733,rs2078028,rs13403811,rs6141509,rs12464616,rs1260341,rs6120668,rs2069895,rs6088723,rs6760828,rs752075,rs6088690,rs891514,rs72613829,rs1415771,rs73281038,rs11908683,rs60794515,rs3746429,rs6060710,rs926994,rs911128,rs73903009,rs3790136,rs11681351,rs10202046,rs639763,rs777554,rs7590030,rs60162421,rs6060555,rs118143036,rs1891152,rs4150496,rs2069916,rs819133,rs11683344,rs819143,rs12481365,rs7798357,rs57616316,rs8825,rs4911423,rs112208686,rs13030345,rs1051921,rs6715608,rs17345771,rs6088620,rs3749147,rs764597,rs6088971,rs334156,rs11907893,rs7607907,rs2064511,rs7577311,rs1504136,rs2274238,rs10439213,rs6120650,rs2275275,rs61010704,rs1010759,rs56725354,rs116257082,rs58918479,rs809673,rs55804447,rs6058292,rs60631624,rs1998028,rs6743815,rs12463451,rs73903019,rs6060242,rs780112,rs7577342,rs11543244,rs6710496,rs62157549,rs13038162,rs2281209,rs4150506,rs11696546,rs10875492,rs2425050,rs6761391,rs2424990,rs4150474,rs6058052,rs117616040,rs6060215,rs2293571,rs2424989,rs13425274,rs6059845,rs62466264,rs2378256,rs6088727,rs8117847,rs35756561,rs6058372,rs77048596,rs11906318,rs1549766,rs6060519,rs3746431,rs35332062,rs116034471,rs13472,rs334152,rs11908100,rs35291022,rs819162,rs45563939,rs2425125,rs12105996,rs3746444,rs6059711,rs752448,rs11693660,rs2425178,rs1049817,rs35463245,rs2069918,rs13246490,rs1885116,rs11127013,rs17015424,rs6060268,rs1536147,rs6142475,rs34763247,rs6059866,rs6129459,rs7266300,rs35624969,rs2250205,rs1260327,rs1881396,rs6120838,rs72956485,rs113507603,rs4233583,rs6087666,rs6059592,rs2425301,rs3811644,rs34421624,rs76013440,rs1406295,rs6059868,rs6968170,rs10439606,rs2069913,rs6141479,rs6058415,rs2102237,rs4911169,rs10211771,rs12987055,rs59286762,rs2425049,rs116742995,rs10221754,rs10803585,rs6087619,rs10496661,rs7585198,rs6060703,rs9679543,rs2090574,rs1884669,rs6120705,rs11126999,rs7558838,rs1864554,rs4150448,rs2305929,rs12471347,rs12477670,rs819158,rs76586169,rs4911410,rs34601617,rs34060476,rs11698977,rs2566564,rs4582,rs76870986,rs819151,rs6120642,rs6060348,rs12467476,rs2272406,rs6761447,rs334150,rs4911408,rs13402420,rs6121027,rs6714106,rs13221253,rs13235543,rs35348663,rs3845686,rs13403918,rs79831240,rs77154381,rs76665584,rs6120993,rs4662741,rs6058078,rs6060690,rs1205352,rs6058294,rs6060507,rs35368205,rs55799727,rs2145021,rs13022659,rs3764733,rs17362569,rs8120157,rs79624003,rs2425097,rs75837028,rs4911166,rs3761147,rs6088676,rs4911401,rs1260342,rs28576999,rs10485508,rs6120848,rs6119484,rs13421996,rs1007090,rs73277243,rs13395434,rs72845982,rs9636237,rs60267524,rs780093,rs2225837,rs6142473,rs117511043,rs115002091,rs4150487,rs112257961,rs6060466,rs6058282,rs2286276,rs2425213,rs2038123,rs72846002,rs6743819,rs6058358,rs4150476,rs112272311,rs11543239,rs56082129,rs1998231,rs74474228,rs17522960,rs1128974,rs334158,rs6087548,rs4665386,rs4911393,rs6121029,rs738703,rs62138964,rs6088370,rs12624640,rs34487399,rs4150454,rs6060450,rs6060565,rs6060517,rs11684068,rs334140,rs777561,rs75076672,rs117755215,rs4150421,rs6430931,rs5937,rs56273408,rs59030726,rs6120844,rs6119633,rs1205366,rs819146,rs11700250,rs2425207,rs2425068,rs2134794,rs2069901,rs62160261,rs76507298,rs9636236,rs6120788,rs114162975,rs591590,rs6579211,rs12614744,rs704795,rs55670307,rs11682621,rs1260320,rs76377851,rs6732279,rs6722447,rs6120998,rs77317486,rs11890243,rs2025096,rs780106,rs114253342,rs777558,rs6059824,rs115659035,rs4284779,rs35136538,rs6058073,rs8119827,rs1607437,rs6088678,rs2425171,rs2425266,rs777547,rs10928772,rs4321325,rs2235596,rs6088776,rs777567,rs6704596,rs62465144,rs819141,rs4665963,rs6060456,rs6729709,rs4150499,rs334149,rs2230219,rs6088726,rs4662726,rs117921055,rs11126934,rs6060488,rs77622153,rs79995601,rs11541137,rs17261859,rs1178979,rs111451856,rs73905030,rs1358854,rs1975384,rs17309872,rs6060692,rs2069940,rs6120813,rs6087561,rs6727155,rs6087626,rs3736802,rs78703056,rs79862839,rs780102,rs6579229,rs1058003,rs6058227,rs59658878,rs11679414,rs2180280,rs6060341,rs6120748,rs2014252,rs57485242,rs6706077,rs2065108,rs973760,rs11678239,rs6120644,rs13233571,rs6088667,rs10209126,rs13044899,rs6059918,rs78593261,rs55946144,rs1557203,rs2425211,rs2074755,rs2076668,rs6060730,rs6060038,rs6058284,rs11126936,rs13415053,rs62212084,rs2295352,rs2276682,rs334138,rs2378356,rs77081731,rs76625538,rs6059913,rs2069915,rs6059840,rs2425105,rs6716856,rs34502053,rs41293082,rs115433608,rs8124662,rs13388159,rs4142007,rs17006242,rs3739092,rs6119534,rs77173268,rs809059,rs6060727,rs4662739,rs7589451,rs2425164,rs112041905,rs12480555,rs6060675,rs4911144,rs6060515,rs111617474,rs6142078,rs3738948,rs6088728,rs6121015,rs56120917,rs2590984,rs6088721,rs10496662,rs1275538,rs7576217,rs72817542,rs761826,rs6060542,rs41280570,rs6058057,rs28825454,rs4662744,rs10928773,rs17015199,rs2295354,rs6060648,rs2064724,rs777569,rs777549,rs6059896,rs10850,rs2425201,rs2295444,rs1178977,rs6753288,rs17093270,rs2069945,rs6121020,rs2069898,rs764598,rs13408252,rs819148,rs224334,rs6059887,rs6738887,rs334157,rs715325,rs1992291,rs334142,rs77858472,rs1647267,rs1395324,rs17331061,rs4665965,rs6088508,rs6087557,rs112987039,rs6120812,rs6121073,rs4150512,rs59027829,rs11906160,rs11680949,rs2078420,rs10168579,rs724311,rs6060347,rs11908232,rs1262430,rs2626552,rs62130713,rs6120669,rs72819536,rs13037818,rs6058017,rs6088433,rs2425174,rs6547796,rs2425083,rs12105107,rs8118005,rs2425173,rs6060471,rs114812343,rs3752316,rs77511630,rs78462553,rs78449612,rs1075773,rs2424984,rs1033797,rs6087577</t>
  </si>
  <si>
    <t>ENSG00000163798.9,ENSG00000078804.8,CATG00000054709.1,CATG00000053051.1,CATG00000044534.1,ENSG00000213453.3,ENSG00000072163.14,CATG00000049912.1,ENSG00000234933.1,ENSG00000173349.4,ENSG00000115194.6,CATG00000054635.1,ENSG00000136709.7,ENSG00000149646.8,CATG00000053039.1,ENSG00000115211.11,ENSG00000231731.3,ENSG00000243943.5,CATG00000044543.1,CATG00000049914.1,ENSG00000169967.12,ENSG00000078747.8,ENSG00000101019.17,ENSG00000131061.9,ENSG00000088340.11,ENSG00000163793.8,ENSG00000227401.1,ENSG00000025293.11,CATG00000054637.1,ENSG00000061656.5,ENSG00000115207.9,ENSG00000201151.1,ENSG00000138002.10,ENSG00000171174.9,CATG00000049909.1,ENSG00000131043.7,ENSG00000149639.10,CATG00000054646.1,ENSG00000115718.13,ENSG00000101444.8,ENSG00000243147.3,CATG00000054630.1,ENSG00000125975.9,ENSG00000228958.1,ENSG00000186684.8,CATG00000053114.1,ENSG00000235214.1,CATG00000054691.1,CATG00000092618.1,ENSG00000009954.6,ENSG00000101464.6,ENSG00000125971.12,CATG00000042207.1,CATG00000053087.1,CATG00000092610.1,ENSG00000125991.14,ENSG00000198646.9,ENSG00000131051.16,CATG00000054661.1,ENSG00000163794.6,ENSG00000115234.6,ENSG00000163161.8,ENSG00000136715.13,ENSG00000125995.11,ENSG00000138085.12,ENSG00000169994.14,ENSG00000235267.1,CATG00000044521.1,ENSG00000234072.1,ENSG00000205334.2,ENSG00000163795.9,ENSG00000100991.7,ENSG00000242507.2,CATG00000047989.1,ENSG00000106638.11,ENSG00000125966.8,CATG00000044535.1,ENSG00000088367.16,ENSG00000230753.1,CATG00000054680.1,ENSG00000242372.2,CATG00000053061.1,ENSG00000228265.1,ENSG00000126005.11,CATG00000047979.1,ENSG00000088298.8,ENSG00000244462.3,ENSG00000230155.2,ENSG00000119760.11,ENSG00000163166.9,CATG00000054627.1,ENSG00000138100.9,CATG00000054684.1,ENSG00000138074.10,CATG00000092613.1,CATG00000044542.1,CATG00000053110.1,CATG00000054662.1,ENSG00000198522.9,ENSG00000201221.1,CATG00000053065.1,ENSG00000131069.15,ENSG00000259080.1,ENSG00000115226.5,ENSG00000125998.7,ENSG00000157992.8,ENSG00000221531.1,ENSG00000101460.8,CATG00000042205.1,ENSG00000084774.9,ENSG00000232406.2,ENSG00000225357.3,CATG00000042214.1,ENSG00000176714.9,CATG00000044541.1,ENSG00000214185.3,CATG00000054663.1,CATG00000042213.1,ENSG00000126001.11,ENSG00000158019.16,ENSG00000214078.7,ENSG00000080845.13,CATG00000092614.1,ENSG00000234945.3,ENSG00000009950.11,CATG00000049920.1,ENSG00000100983.5,ENSG00000115216.9,ENSG00000236682.1,ENSG00000115241.9,ENSG00000125970.7,ENSG00000101440.5,ENSG00000272897.1,CATG00000053067.1,CATG00000053050.1,ENSG00000131067.12,ENSG00000202429.1,ENSG00000101000.4,ENSG00000115204.10,ENSG00000125977.6,CATG00000044532.1,ENSG00000125965.4,ENSG00000268340.1,ENSG00000250917.1,ENSG00000244005.8,ENSG00000233438.1,ENSG00000261582.1,CATG00000044539.1,CATG00000053074.1,ENSG00000231470.1,ENSG00000078699.17,CATG00000054650.1,ENSG00000106635.3,ENSG00000078814.11,ENSG00000101079.16,ENSG00000181741.7,ENSG00000084734.4,CATG00000053054.1,ENSG00000225246.1</t>
  </si>
  <si>
    <t>Protein C levels</t>
  </si>
  <si>
    <t>DOID:3908</t>
  </si>
  <si>
    <t>non small cell lung carcinoma</t>
  </si>
  <si>
    <t>A lung carcinoma that is characterized as any type of epithelial lung cancer other than small cell lung carcinoma.</t>
  </si>
  <si>
    <t>rs17183215,rs59361541,rs12611348,rs2287407,rs116320410,rs35594082,rs2985,rs10878312,rs2057479,rs4762114,rs7256871,rs35494733,rs10774214,rs58595551,rs73818808,rs11859963,rs73419689,rs709887,rs10144560,rs3816322,rs9788973,rs4766230,rs56987113,rs4631962,rs7775359,rs4305201,rs2468383,rs7132832,rs34179694,rs1209953,rs1149901,rs7497589,rs76080980,rs7495485,rs35307127,rs12946579,rs74934881,rs10438025,rs62285219,rs60023213,rs2293242,rs3734263,rs112825174,rs2800591,rs3742785,rs59989824,rs1656400,rs2270425,rs754333,rs12588815,rs74672435,rs2832272,rs1190446,rs2287401,rs999729,rs11755713,rs1190454,rs1190438,rs12922301,rs932712,rs1057500,rs12601096,rs3813555,rs11856399,rs1656399,rs4707909,rs58381781,rs4143094,rs1321809,rs10858082,rs4130115,rs12932018,rs2896242,rs4469792,rs10137224,rs10759,rs2025495,rs35801709,rs1947452,rs111756480,rs10816776,rs6457799,rs10227326,rs57566579,rs17635492,rs556960,rs2248625,rs77688127,rs4646923,rs3756859,rs56080729,rs1190440,rs4903261,rs111827276,rs12098734,rs11175837,rs4973544,rs114222908,rs16987338,rs1190437,rs114517753,rs3204846,rs7246301,rs75584665,rs62874061,rs9357191,rs4738079,rs17240691,rs2761130,rs56947373,rs6948096,rs66591704,rs11850826,rs16974508,rs114163569,rs35019923,rs7796148,rs10483864,rs10816777,rs2832270,rs403350,rs2896241,rs4357742,rs2979638,rs79906058,rs13215208,rs35808169,rs58934568,rs12639008,rs17792422,rs9354987,rs9348952,rs57952293,rs74987785,rs4707908,rs55728197,rs1555107,rs75517020,rs3734262,rs41460849,rs12598223,rs16974532,rs55905125,rs1830727,rs3784021,rs9303045,rs2039550,rs116645379,rs1015424,rs1656401,rs3108614,rs1269486,rs34428576,rs4719962,rs34022205,rs56140217,rs3800442,rs12221133,rs62285218,rs403029,rs16894945,rs2399797,rs2275635,rs35567820,rs769435,rs57813737,rs12920732,rs58911734,rs7165487,rs955825,rs16974444,rs2286220,rs1729246,rs1054032,rs117985348,rs11257613,rs10415190,rs62290357,rs4483195,rs6932857,rs4722880,rs10457042,rs1321808,rs2573217,rs72851586,rs847861,rs7216687,rs12908822,rs79093531,rs7185949,rs112179548,rs873864,rs115783150,rs62109427,rs3764281,rs16951095,rs13191009,rs2958371,rs7894006,rs10738389,rs42341,rs16895035,rs75113235,rs62048814,rs7771377,rs8069300,rs11902679,rs2271804,rs77250641,rs925945,rs80140031,rs2025494,rs10979727,rs12933228,rs11175842,rs3021411,rs3800455,rs3111399,rs9394261,rs1656397,rs12897105,rs11787869,rs10810352,rs7187994,rs6574189,rs3813556,rs7799229,rs6550351,rs80099295,rs10759332,rs1271899,rs1123836,rs13218101,rs2286219,rs8050719,rs8058755,rs2683032,rs1061731,rs4358060,rs11175854,rs2300595,rs4808324,rs6903734,rs11793522,rs10947533,rs74003228,rs6706375,rs115789029,rs932713,rs11622887,rs11917197,rs34011405,rs17183139,rs16936761,rs115670724,rs2390621,rs60566983,rs3895559,rs2041527,rs41955,rs3822923,rs62109431,rs1729252,rs39481,rs61328879,rs4477507,rs8051512,rs4330570,rs17802358,rs79755477,rs2399796,rs11653406,rs709888,rs9403304,rs9394264,rs10445267,rs72758370,rs1550099,rs7753063,rs6986625,rs7184644,rs11863406,rs62290356,rs4765774,rs7498516,rs60410089,rs118078368,rs6749955,rs2279631,rs7186685,rs11938423,rs10816778,rs58262212,rs10411465,rs9917509,rs12908826,rs12911323,rs74779757,rs79413730,rs883803,rs8016513,rs12591319,rs1729254,rs112332743,rs921015,rs10933699,rs72760338,rs9503867,rs79187539,rs702198,rs12593729,rs10990609,rs7740148,rs10979705,rs1117254,rs2077930,rs10133860,rs714788,rs1190439,rs8048680,rs11257619,rs34531649,rs4978777,rs34726915,rs11543742,rs11676437,rs9321822,rs2236392,rs11695154,rs1337248,rs3734259,rs28569214,rs111689616,rs7031103,rs6753473,rs12933276,rs10133816,rs59256081,rs2958370,rs1499224,rs17782749,rs9503864,rs4646944,rs2468385,rs2468382,rs62048813,rs12636856,rs9884898,rs35229942,rs7258240,rs1729251,rs10906106,rs4738638,rs4343408,rs10957520,rs116390705,rs3742784,rs1746331,rs17782707,rs11161091,rs7185686,rs1876451,rs67212334,rs10121170,rs7090277,rs2077975,rs41960,rs7498187,rs932711,rs9394262,rs7607107,rs947906,rs114700697,rs79400398,rs34246489,rs4738080,rs10445266,rs1268895,rs41956,rs7987195,rs4762113,rs6491605,rs10085904,rs2940251,rs12908672,rs1656398,rs1244186,rs2058920,rs36061247,rs6988827,rs3750447,rs2880817,rs1550097,rs2270424,rs79027229,rs7988246,rs1556668,rs501764,rs72851587,rs28672695,rs5933657,rs77038576,rs79785622,rs2291649,rs1057552,rs35944411,rs34457873,rs77295721,rs17566555,rs11852734,rs1575469,rs4646522,rs57750973,rs6466647,rs11128940,rs10411709,rs12241367,rs7757143,rs4978386,rs20598,rs1244183,rs838838,rs3734258,rs7252463,rs4978782,rs16974519,rs39491,rs2950878,rs7224202,rs740252,rs59159639,rs2800584,rs41957,rs77305851,rs9368842,rs74970429,rs9394267,rs2025492,rs17156245,rs2178775,rs2456899,rs6437069,rs35182595,rs10739273,rs17792944,rs41948,rs34006431,rs10483862,rs1190442,rs9503865,rs74003203,rs7199123,rs999730,rs11770353,rs7617840,rs17183292,rs7779933,rs41953,rs4959913,rs10426584,rs2279633,rs4737302,rs76672646,rs2077929,rs115849903,rs2286911,rs12933308,rs3949955,rs10226152,rs57177935,rs12631516,rs4903268,rs116271150,rs2697780,rs17792842,rs11845177,rs41949,rs57062879,rs4762083,rs10953864,rs1780149,rs7216812,rs7496474,rs1729253,rs11257615,rs12593443,rs66511710,rs76854494,rs28406581,rs1734587,rs7046543,rs79221619,rs1140863,rs1027839,rs114179959,rs57404741,rs9380482,rs12588783,rs1556669,rs4978781,rs732765,rs72798766,rs838834,rs2661315,rs2977984,rs4978384,rs3108615,rs17782755,rs74749978,rs1071997,rs10933398,rs9846240,rs2025493,rs10738388,rs17152862,rs1143454,rs945442,rs6466648,rs77377066,rs16974535,rs17141125,rs4808325,rs2279632,rs6907281,rs16974527,rs1006521,rs62285221,rs971836,rs10878311,rs1467827,rs113344929,rs56842618,rs7896600,rs12939944,rs12051769,rs7797855,rs35210690,rs2800585,rs3802012,rs2030611,rs34327141,rs16936749,rs6689614,rs41947,rs4141028,rs111889487,rs6721592,rs62050862,rs114535982,rs917833,rs7075724,rs1878022,rs8020368,rs7030403,rs7796145,rs10906104,rs7954777,rs309388,rs6508916,rs3751759,rs3800453,rs34139611,rs9502105,rs16896235,rs4899530,rs9886333,rs2273006,rs17183132,rs1577411,rs2286910,rs6903465,rs77596863,rs7006399,rs4766229,rs7770886,rs6492758,rs11676436,rs1734588,rs11856165,rs6657332,rs10816785,rs2270429,rs1140862,rs7495291,rs4554968,rs16974560,rs12112697,rs41954,rs78821513,rs36042706,rs42234,rs8071582,rs992035,rs74816794,rs16894102,rs12631457,rs12767576,rs113146958,rs113500698,rs78829842,rs7026350,rs4707907,rs62048856,rs2977983,rs4899538,rs11257600,rs4148331,rs10432016,rs4959267,rs940666,rs12779647,rs9655829,rs28498643,rs10134885,rs7757311,rs17152881,rs116982890,rs16894995,rs10849027,rs1190436,rs9503863,rs9981861,rs7496523,rs7867778,rs41950,rs78752370,rs12933163,rs3798351,rs62285217,rs3764333,rs10267938,rs41951,rs1656402,rs4397742,rs8038402,rs10878304,rs9366871,rs12674920,rs6942513,rs513140,rs4970833,rs78113790,rs73415742,rs41958,rs41946,rs13315459,rs2300597,rs56065014,rs8031553,rs16974558,rs12818766,rs34925717,rs7750198,rs9399366,rs12448489,rs114450593,rs13253940,rs2832267,rs2271877,rs17183194,rs78388187,rs2468388,rs10933698,rs3742788,rs2188654,rs12664604,rs116356781,rs9346458,rs1407595,rs12586386,rs838825,rs6906631,rs41959,rs72758384,rs9557635,rs12626552,rs2199598,rs11628959,rs116035334,rs7174899,rs10156418,rs979652,rs78887625,rs885505,rs59875101,rs12590,rs73413893,rs28922871,rs12934432,rs4858767,rs489283,rs3763642,rs1729255,rs7495997,rs60143196,rs3213717,rs1976684,rs7253222,rs10759333,rs11689431,rs28445878,rs12914828,rs6698843,rs12537795,rs72851588,rs35991829,rs12947835,rs112177424,rs4978760,rs28470774,rs2276560,rs2489543,rs485411,rs7494778,rs1190435,rs111925491,rs6761056,rs4707906,rs8046664,rs7223378,rs868746,rs76567790,rs13391,rs73419656,rs4808323,rs16974515,rs73415760,rs34539547,rs9656260,rs77203560,rs55697636,rs17782737,rs1210070,rs116608062,rs41952,rs60294437,rs3734260,rs9348956,rs4791486,rs10425683,rs1190441,rs1244185,rs78830777,rs1556586,rs34923260,rs2761139,rs9380478,rs10878305,rs1190455,rs8021292,rs2279634,rs7152804,rs3756858,rs11979012,rs61909199,rs6512050,rs62062052,rs9346454,rs59187510,rs4074358,rs12443928,rs116760949,rs1190444,rs1190456,rs4340962,rs726285,rs75006787,rs75405122,rs9394265,rs513142,rs1320319,rs2733762,rs36071721,rs2402322,rs7068966,rs34390402,rs56854447,rs4572213,rs4808339,rs11970238,rs7453460,rs73415758</t>
  </si>
  <si>
    <t>ENSG00000065060.12,CATG00000089731.1,ENSG00000171587.10,ENSG00000103222.14,ENSG00000173950.11,ENSG00000023892.9,ENSG00000241204.1,CATG00000091766.1,ENSG00000174600.9,ENSG00000101680.9,ENSG00000250748.2,ENSG00000095203.10,CATG00000107968.1,CATG00000099273.1,ENSG00000227145.1,CATG00000056669.1,ENSG00000196821.5,ENSG00000119900.7,ENSG00000197308.4,CATG00000086265.1,ENSG00000186529.10,ENSG00000155875.9,CATG00000085467.1,ENSG00000064999.12,ENSG00000065559.10,ENSG00000256915.1,ENSG00000230648.1,ENSG00000225067.3,ENSG00000137709.5,CATG00000055836.1,ENSG00000259606.2,ENSG00000119326.10,CATG00000042024.1,ENSG00000230266.1,ENSG00000155158.16,ENSG00000146197.7,ENSG00000130958.7,CATG00000102514.1,ENSG00000068697.6,ENSG00000186526.8,ENSG00000272374.1,ENSG00000143515.12,ENSG00000232638.1,ENSG00000249460.1,ENSG00000232295.3,ENSG00000176734.3,ENSG00000103194.11,ENSG00000256268.1,ENSG00000266297.1,ENSG00000171044.6,ENSG00000102452.11,ENSG00000164465.14,ENSG00000215533.4,ENSG00000128534.3,CATG00000096951.1,ENSG00000064995.12,ENSG00000205642.5,CATG00000088143.1,CATG00000012288.1,ENSG00000154957.9,ENSG00000198626.11,ENSG00000183778.13,ENSG00000256164.1,CATG00000093626.1,ENSG00000223734.2,ENSG00000157557.7,CATG00000042175.1,ENSG00000156273.11,ENSG00000106771.8,ENSG00000151465.9,CATG00000088142.1,ENSG00000117152.9,ENSG00000259905.1,ENSG00000201227.1,ENSG00000119689.10,ENSG00000176438.8,ENSG00000119616.7,ENSG00000243350.1,ENSG00000173406.11,CATG00000093644.1,ENSG00000143248.8,ENSG00000272568.1,ENSG00000184232.4,ENSG00000241185.2,CATG00000030114.1,CATG00000072079.1,ENSG00000114166.7,ENSG00000162650.11,ENSG00000119596.13,ENSG00000260230.2,CATG00000021576.1,CATG00000055838.1,ENSG00000140396.8,ENSG00000198208.7,ENSG00000237126.4,ENSG00000119682.12,ENSG00000228421.2,ENSG00000261621.1,ENSG00000173567.10,ENSG00000119328.7,CATG00000030713.1,CATG00000027518.1,CATG00000017792.1,ENSG00000233517.1,ENSG00000143126.7,ENSG00000107485.11,ENSG00000124562.5,ENSG00000105556.6,ENSG00000106013.8,ENSG00000214670.3,CATG00000089730.1,ENSG00000174151.10,CATG00000030116.1,CATG00000012286.1,ENSG00000070061.10,ENSG00000253471.1,ENSG00000090920.9,ENSG00000255690.1,CATG00000117328.1,ENSG00000135930.9</t>
  </si>
  <si>
    <t>23704207,22664479,24009623,22872573,23144319,21079520,21775533,21866343,23478653,24737549,20876614,21483023</t>
  </si>
  <si>
    <t>Response to mTOR inhibitor (everolimus),Response to irinotecan in non-small-cell lung cancer,non-small cell lung cancer,Non-small cell lung cancer (survival),Non-small cell lung cancer,Non-small cell lung cancer (recurrence rate),Response to mTOR inhibitor (rapamycin),Response to platinum-based chemotherapy in non-small-cell lung cancer,Response to platinum-based chemotherapy in small cell and non-small cell lung cancers</t>
  </si>
  <si>
    <t>DOID:3910</t>
  </si>
  <si>
    <t>lung adenocarcinoma</t>
  </si>
  <si>
    <t>A non-small cell lung carcinoma that derives_from epithelial cells of glandular origin.</t>
  </si>
  <si>
    <t>rs8040868,rs4887057,rs34196306,rs56404791,rs11639049,rs4887070,rs1805733,rs27996,rs12916801,rs1548096,rs3117582,rs28744617,rs115619714,rs55896768,rs115225723,rs9295663,rs2477842,rs12639258,rs10433948,rs2495236,rs2477820,rs938047,rs79304747,rs3743075,rs17407257,rs3813564,rs114654404,rs7182642,rs987917,rs115689396,rs114546634,rs115400288,rs3134942,rs1021070,rs34243448,rs12502070,rs4887084,rs114312980,rs7181447,rs8034447,rs13208096,rs1197548,rs68062403,rs35902873,rs7164665,rs116014963,rs116687745,rs17487514,rs115215092,rs28446029,rs2869566,rs12505696,rs7769028,rs4803683,rs3206817,rs4802215,rs7176915,rs10851414,rs115708758,rs114118218,rs11869819,rs8025429,rs55834529,rs62008194,rs6493062,rs61917797,rs11070385,rs7181405,rs73402536,rs7174041,rs116394116,rs924840,rs13205211,rs72839477,rs493161,rs116837008,rs3733448,rs36146269,rs7259777,rs1809415,rs8080440,rs115625763,rs12906284,rs114475231,rs3748522,rs3803932,rs1049925,rs806795,rs115372032,rs2853677,rs4790981,rs67040724,rs11632604,rs12101809,rs34422348,rs12942774,rs28564939,rs17484524,rs12440651,rs2495240,rs3115663,rs965604,rs115636180,rs58414558,rs10757603,rs35883476,rs8036096,rs2869055,rs116230556,rs460073,rs2393592,rs4886572,rs4461039,rs1825085,rs1964516,rs67412466,rs2746150,rs36115365,rs115485115,rs380145,rs9467703,rs7166373,rs5022780,rs116563511,rs61917788,rs10519203,rs11639347,rs452932,rs5029904,rs4957004,rs8034191,rs116202923,rs116636123,rs31484,rs7249992,rs2864963,rs2477816,rs1805736,rs28494835,rs28549876,rs9358919,rs17484235,rs116592004,rs115529279,rs8192478,rs4367140,rs7502307,rs114041423,rs114469371,rs12915652,rs1197550,rs75315201,rs12910100,rs3132580,rs62086043,rs4791300,rs57298545,rs114173983,rs766406,rs114671060,rs2244029,rs114394496,rs115007581,rs114779419,rs34706883,rs11637635,rs114564314,rs16978836,rs35768595,rs12914380,rs28633493,rs4398410,rs115484360,rs67457459,rs2864967,rs115007147,rs1805727,rs3813570,rs10842537,rs114011334,rs114575504,rs3814863,rs35900502,rs114999843,rs115614600,rs116414249,rs12947658,rs114755061,rs114200940,rs1805784,rs114187835,rs56130437,rs1504549,rs1805722,rs116227756,rs66681258,rs16969968,rs112120130,rs4924692,rs452384,rs12899135,rs27071,rs115166855,rs115801685,rs13207689,rs59683676,rs115216195,rs13197176,rs114700644,rs35202262,rs12907425,rs35583595,rs114384056,rs2141524,rs12902294,rs7171916,rs116505389,rs2036533,rs115108718,rs9891146,rs6940237,rs79913558,rs7180002,rs2869565,rs1805761,rs117740268,rs9994655,rs11571378,rs56393562,rs2178342,rs8039449,rs402710,rs1814880,rs7251484,rs200949,rs1504550,rs79752141,rs2477840,rs1886818,rs7250439,rs922064,rs34064842,rs4803685,rs34138960,rs11632720,rs12507131,rs34662244,rs115165162,rs11072799,rs12914385,rs4957006,rs456366,rs8027427,rs8024902,rs12907764,rs79802316,rs116099232,rs886424,rs35212593,rs954144,rs35819751,rs200950,rs3094127,rs12907519,rs692780,rs115891768,rs116667074,rs35031105,rs115877582,rs114774714,rs79233017,rs8072824,rs34546986,rs55853698,rs9262143,rs3099758,rs8023524,rs6441998,rs4923956,rs11047953,rs390764,rs387608,rs116026314,rs12502115,rs11636753,rs7208663,rs6935954,rs7163204,rs7166775,rs114401482,rs56315139,rs13197574,rs6504551,rs10406980,rs7182650,rs2736100,rs114434905,rs4299116,rs13192965,rs3885951,rs113940471,rs952215,rs502157,rs9269,rs8026776,rs116118889,rs12050604,rs116099342,rs7734992,rs1809419,rs115392083,rs12903285,rs1316971,rs8053,rs1564499,rs2175370,rs8111562,rs2256543,rs4924702,rs13217620,rs114019523,rs3743057,rs71559051,rs12901331,rs116132575,rs7495616,rs78658767,rs35984974,rs555018,rs35749575,rs2496652,rs188015,rs56276142,rs115608780,rs7309661,rs114193621,rs77532642,rs16957091,rs13194781,rs6504548,rs58141639,rs17483548,rs28374998,rs11870068,rs472054,rs37011,rs115512862,rs115614325,rs421284,rs77288847,rs114887921,rs11639166,rs2523554,rs115926079,rs421629,rs115002281,rs2232423,rs3825844,rs114774938,rs77892297,rs7732291,rs7725218,rs9783713,rs9916944,rs13205911,rs8023462,rs114637560,rs2904228,rs12526215,rs2523987,rs66868086,rs938682,rs3825845,rs7182583,rs116693634,rs6495307,rs115157812,rs1124999,rs16978738,rs114397228,rs200483,rs2524005,rs414965,rs73995050,rs12450907,rs647041,rs6493059,rs10078017,rs74947410,rs11633351,rs2477839,rs35326878,rs7170376,rs3813567,rs11072796,rs749658,rs115860703,rs4790905,rs4791299,rs114319154,rs62010328,rs35030260,rs77487352,rs35016036,rs8031948,rs6504550,rs114852762,rs12906691,rs2671916,rs114600165,rs116583219,rs623271,rs615470,rs7169584,rs2904130,rs59133824,rs10445361,rs37009,rs34916901,rs11637630,rs56148300,rs12910799,rs6493060,rs16969894,rs3746322,rs13213986,rs1976007,rs2517598,rs12286,rs114097190,rs115243846,rs1058846,rs114059129,rs114529549,rs489964,rs36092177,rs115523581,rs114383464,rs518425,rs12441354,rs35738819,rs115970240,rs6933329,rs7167392,rs4265781,rs12437637,rs401681,rs2305085,rs115817461,rs4243083,rs115041398,rs3813572,rs35339855,rs62084237,rs8006178,rs1805248,rs56037701,rs115540432,rs72846794,rs13195636,rs114318558,rs1805723,rs1805737,rs4803686,rs6871034,rs62010332,rs34071253,rs78312195,rs115370182,rs10422609,rs4887088,rs1381855,rs115741741,rs8321,rs10405281,rs12903295,rs1809412,rs4366683,rs2596574,rs115755584,rs116686512,rs1476911,rs12903129,rs115866444,rs16957104,rs951266,rs12907826,rs72738786,rs931794,rs17749927,rs114810088,rs31489,rs1270942,rs114605673,rs115311693,rs3199486,rs10851907,rs11858836,rs114199135,rs115127091,rs72743158,rs3099844,rs112968809,rs116685783,rs17695758,rs28511883,rs370155,rs116620438,rs12910984,rs2412741,rs72854513,rs6939048,rs67297533,rs13201308,rs72847313,rs7496079,rs116248721,rs115236982,rs76695999,rs55781567,rs4956929,rs1533292,rs6509142,rs75861276,rs116492953,rs12912524,rs115498047,rs13191227,rs12449442,rs62085991,rs114893029,rs1825084,rs2477845,rs28438420,rs4975616,rs12594483,rs455433,rs8030587,rs2535238,rs4412192,rs2869544,rs467095,rs2495241,rs34218844,rs115981424,rs401754,rs114528926,rs115832454,rs2116964,rs1878399,rs115432364,rs10054259,rs28645106,rs6504555,rs115039657,rs34396849,rs7171578,rs3813565,rs8023822,rs6916289,rs12901300,rs34225855,rs59840241,rs11960116,rs114714696,rs13214023,rs6904596,rs55958997,rs34745458,rs200996,rs8041432,rs910049,rs12324886,rs454212,rs2495243,rs1051730,rs11564299,rs7170068,rs13199772,rs75281969,rs72721511,rs116506235,rs114490207,rs8042260,rs117323989,rs116211474,rs13178866,rs36116761,rs4957020,rs1805735,rs4956994,rs11756673,rs1805725,rs899997,rs114569257,rs1805765,rs2179517,rs35345226,rs11867401,rs76396605,rs11062386,rs116135402,rs1809409,rs13212651,rs11072774,rs115022269,rs12902493,rs17405217,rs17763089,rs12907169,rs8079291,rs11725938,rs114570945,rs9912770,rs7726159,rs1059486,rs451360,rs35838915,rs12593229,rs1805745,rs514743,rs35037868,rs1317286,rs73465003,rs114333877,rs17774047,rs6508526,rs115808462,rs11656743,rs503464,rs114003834,rs27068,rs4637321,rs12594247,rs1948,rs13207345,rs114053056,rs61917799,rs4791212,rs12520059,rs10162939,rs574856,rs389884,rs12439240,rs34371502,rs41269265,rs34295134,rs11072766,rs115115749,rs67340775,rs200954,rs115892761,rs116669008,rs114573742,rs4714472,rs114779255,rs12595350,rs114292861,rs57728226,rs4957005,rs8072225,rs2393593,rs35781323,rs115101719,rs115430062,rs11858230,rs12898346,rs6495309,rs34166054,rs116901435,rs2056346,rs13329271,rs2293448,rs10937396,rs7260588,rs2142703,rs114356937,rs34676049,rs12913213,rs2656070,rs115556740,rs34788973,rs13191474,rs61742093,rs12905385,rs3999544,rs200952,rs34588114,rs401763,rs12602912,rs8192477,rs6555059,rs4924705,rs116300326,rs115017380,rs16957020,rs2280048,rs3742987,rs200981,rs766407,rs61204066,rs466502,rs6874572,rs28534575,rs79768489,rs2523989,rs2288950,rs13156023,rs116126058,rs7309654,rs381949,rs370348,rs73385839,rs35716472,rs115889964,rs3132685,rs73934493,rs7163730,rs1504546,rs34181478,rs28479391,rs35001169,rs12522605,rs9890629,rs10420465,rs9312984,rs11639375,rs952216,rs12591557,rs2672770,rs1125000,rs11048414,rs116007677,rs74712532,rs28480606,rs116610450,rs114664489,rs115200193,rs17408276,rs1150735,rs1805754,rs7216064,rs116598334,rs200485,rs2495237,rs2277532,rs12600941,rs116651383,rs13170453,rs7138715,rs61917800,rs2747054,rs34099810,rs76147056,rs7169202,rs4887072,rs11629637,rs12904234,rs35353359,rs113998099,rs12594391,rs1504545,rs12905740,rs12438181,rs12916326,rs8031218,rs11852830,rs7775397,rs2495244,rs2232426,rs59956089,rs61917796,rs67662114,rs9358917,rs115362996,rs465498,rs7174190,rs2477841,rs7747133,rs4886571,rs62008174,rs115027462,rs12917189,rs1994018,rs887782,rs17693963,rs79808443,rs13199906,rs406936,rs36045869,rs5997391,rs13211507,rs1700006,rs35744819,rs3131379,rs55676755,rs9261290,rs35120058,rs115874801,rs12451721,rs459961,rs8026333,rs3759792,rs11634351,rs115226838,rs2163868,rs12903542,rs4145878,rs12511878,rs637137,rs34505829,rs1554003,rs8043472,rs27069,rs12916999,rs114633780,rs34872586,rs67706608,rs12823100,rs73402529,rs380286,rs16978794,rs11639181,rs114361604,rs1886817,rs1610149,rs8065906,rs6457374,rs4923950,rs56007453,rs8039711,rs12593950,rs2046323,rs56075693,rs115515221,rs7177143,rs68188794,rs7254661,rs12916648,rs111986123,rs114257825,rs7183673,rs17750747,rs114916195,rs483143,rs34878803,rs34691223,rs11048023,rs1398942,rs684513,rs1805732,rs115549526,rs9379843,rs34603230,rs74649513,rs1805721,rs9835951,rs7249809,rs34661125,rs72738736,rs9788721,rs116178227,rs116438822,rs8026233,rs2495239,rs28669908,rs13198809,rs7736361,rs8079754,rs425335,rs11183184,rs31490,rs13190888,rs8025479,rs34664138,rs115945668,rs7749305,rs114867328,rs72845070,rs200948,rs2232429,rs118188472,rs3829786,rs2496655,rs462608,rs67426328,rs13217984,rs4887083,rs35072899,rs10433949,rs114396212,rs114837463,rs3743074,rs34950484,rs12602655,rs11571379,rs2904223,rs33932084,rs7163030,rs558702,rs2002854,rs4887063,rs8039765,rs922063,rs116099509,rs62085993,rs2496647,rs10061563,rs4924691,rs4975538,rs3814864,rs116694381,rs2672767,rs71541945,rs12914694,rs28379291,rs3743073,rs3816659,rs34765154,rs3743078,rs12371786,rs2170311,rs11229,rs2495242,rs7176957,rs12441426,rs115647623,rs114961658,rs1150752,rs8071463,rs72613157,rs4145910,rs3742993,rs4271626,rs457130,rs12910910,rs13163118,rs8043119,rs8107252,rs34105070,rs7181245,rs1995939,rs114487324,rs116329034,rs9368531,rs12912673,rs116829723,rs37008,rs12915116,rs71585238,rs62010327,rs9332461,rs3810862,rs13219354,rs809871,rs66886492,rs62086044,rs55690788,rs7166467,rs66475381,rs7302417,rs908117,rs34871267,rs116188106,rs114398321,rs1106562,rs3813571,rs114138262,rs8025188,rs1809424,rs11636605,rs12911334,rs7223813,rs2305084,rs117498479,rs2162872,rs12913173,rs7175582,rs13195040,rs114046040,rs6903306,rs62084246,rs28498264,rs78548838,rs2869563,rs3935969,rs114951444,rs114629349,rs4243084,rs1977357,rs2036534,rs11630349,rs114880603,rs4545789,rs13203816,rs200481,rs56305452,rs76770574,rs1245371,rs62085992,rs530118,rs72846780,rs12906497,rs59774711,rs1847530,rs3971703,rs116006882,rs114250150,rs115623263,rs6504549,rs11636131,rs58643100,rs200989,rs116739472,rs34194357,rs9357004,rs2242104,rs9788682,rs4362358,rs13155531,rs2292117,rs12910289,rs37010,rs11948616,rs7746807,rs35098436,rs13212318,rs17487223,rs7173782,rs12910978,rs7743652,rs3743063,rs11633178,rs71426964,rs115751506,rs114702065,rs4274403,rs6908328,rs34332556,rs115790178,rs114241639,rs28811114,rs116025789,rs200482,rs13204012,rs11072768,rs114169711,rs201002,rs72625801,rs481134,rs8111388,rs13180,rs5019044,rs13217797,rs13213152,rs40182,rs731984,rs116729351,rs55690619,rs114943077,rs114152181,rs10812382,rs12906846,rs4886584,rs117484453,rs28360634,rs12441998,rs578776,rs1795720,rs12915366,rs12917018,rs9304639,rs116632623,rs74498795,rs12900783,rs115375946,rs115344853,rs116127636,rs9393690,rs4957008,rs62013185,rs7166705,rs27070,rs13199649,rs116300399,rs8007058,rs13201681,rs6509147,rs10153465,rs115387042,rs35017208,rs7178270,rs12901971,rs115332056,rs200995,rs3743077,rs67998226,rs13173911,rs1825082,rs11879588,rs75555768,rs6493068,rs77827647,rs2067808,rs77741527,rs114662018,rs28823029,rs7210027,rs114697499,rs116340174,rs116778869,rs200484,rs34067845,rs4924690,rs116610729,rs200990,rs6939589,rs57451052,rs114137397,rs115425879,rs7183604,rs7169009,rs950776,rs11632120,rs12898323,rs116382748,rs11726708,rs12914570,rs12915428,rs114733201,rs115249964,rs56189111,rs67859638,rs13217619,rs3814866,rs13218875,rs9912084,rs12899351,rs933462,rs116520599,rs11635870,rs116383858,rs4887062,rs12451707,rs4627822,rs35565446,rs4957018,rs8043227,rs3742988,rs115189515,rs4678,rs35645934,rs3132610,rs3129791,rs79622430,rs12913618,rs34798934,rs3756712,rs200501,rs3129941,rs115078601,rs1062980,rs73564059,rs12906951,rs17751184,rs7359276,rs8067729,rs2013994,rs259919,rs7309114,rs175597,rs4740698,rs12916483,rs78957675,rs2938674,rs4318247,rs75231441,rs1825083,rs115379091,rs11852372,rs57064725,rs7750641,rs4975615,rs116609360,rs2295788,rs10054203,rs1585258,rs28661610,rs2377671,rs115098921,rs12442190,rs9919994,rs116522348,rs28798437,rs56943497,rs116617968,rs11638830,rs55939964,rs806977,rs2187668,rs200977,rs115285910,rs45509595,rs2236282,rs34563625,rs10851906,rs7164594,rs2179152,rs3932940,rs116010480,rs3130618,rs9366649,rs3129763,rs56054432,rs79959853,rs8042238,rs2447853,rs115834633,rs4887074,rs660652</t>
  </si>
  <si>
    <t>ENSG00000204366.3,CATG00000041128.1,ENSG00000220875.1,ENSG00000205683.7,CATG00000007902.1,ENSG00000137411.12,ENSG00000189134.3,ENSG00000187987.5,ENSG00000134285.6,ENSG00000196735.7,ENSG00000204344.10,CATG00000087844.1,ENSG00000168242.3,ENSG00000228962.1,CATG00000009375.1,ENSG00000158406.2,CATG00000087892.1,ENSG00000186665.8,CATG00000087905.1,ENSG00000198315.6,ENSG00000158373.7,CATG00000087963.1,ENSG00000204422.7,ENSG00000267022.1,ENSG00000206044.3,ENSG00000131115.11,ENSG00000217646.1,ENSG00000204387.8,ENSG00000204301.5,ENSG00000185130.4,ENSG00000137310.7,ENSG00000198518.5,ENSG00000248925.1,ENSG00000255863.1,ENSG00000176998.3,ENSG00000182572.2,ENSG00000128881.12,CATG00000087916.1,CATG00000087909.1,ENSG00000271359.1,CATG00000078961.1,ENSG00000186026.6,ENSG00000272278.1,ENSG00000204619.3,ENSG00000138640.10,CATG00000087896.1,CATG00000087900.1,ENSG00000204789.3,ENSG00000166946.9,ENSG00000124613.4,ENSG00000241404.2,ENSG00000204655.7,ENSG00000111206.8,ENSG00000137312.10,CATG00000087870.1,ENSG00000204438.6,ENSG00000187626.7,ENSG00000184357.3,ENSG00000137842.2,ENSG00000136378.10,ENSG00000239257.1,ENSG00000233529.1,ENSG00000219891.2,ENSG00000257083.1,ENSG00000073282.8,ENSG00000159917.10,ENSG00000206344.6,ENSG00000167384.6,CATG00000087920.1,ENSG00000206503.7,ENSG00000273015.1,ENSG00000204427.7,ENSG00000139187.5,CATG00000087873.1,CATG00000087866.1,ENSG00000226314.3,CATG00000034351.1,CATG00000023745.1,CATG00000071927.1,ENSG00000204310.6,ENSG00000204531.11,ENSG00000233916.1,ENSG00000235663.1,ENSG00000238024.1,ENSG00000204356.7,ENSG00000261687.1,ENSG00000168631.7,CATG00000025651.1,ENSG00000197914.2,CATG00000088034.1,CATG00000087927.1,ENSG00000049656.9,CATG00000022790.1,ENSG00000136381.8,ENSG00000185028.3,CATG00000087834.1,ENSG00000263002.3,ENSG00000259106.1,ENSG00000234753.1,ENSG00000196866.2,ENSG00000197459.2,ENSG00000186019.10,ENSG00000189298.9,CATG00000083557.1,CATG00000083361.1,ENSG00000204386.6,CATG00000087941.1,ENSG00000164362.14,ENSG00000204616.6,ENSG00000204348.5,ENSG00000197409.6,CATG00000083447.1,CATG00000059988.1,ENSG00000140326.8,ENSG00000204396.6,ENSG00000164366.3,CATG00000083393.1,ENSG00000230795.2,CATG00000064482.1,ENSG00000243649.4,ENSG00000246283.2,ENSG00000218690.1,ENSG00000096654.11,ENSG00000221988.8,CATG00000087978.1,ENSG00000146112.7,ENSG00000201823.1,ENSG00000181126.9,ENSG00000167380.12,ENSG00000012223.8,ENSG00000137185.7,ENSG00000104055.10,CATG00000083449.1,ENSG00000166278.10,ENSG00000204435.9,ENSG00000171634.12,CATG00000087843.1,ENSG00000184348.2,ENSG00000204618.4,ENSG00000160808.5,ENSG00000272501.1,ENSG00000067369.9,ENSG00000173578.6,ENSG00000066629.12,ENSG00000183579.11,ENSG00000213307.4,ENSG00000196747.3,CATG00000083335.1,ENSG00000213654.5,ENSG00000002016.12,ENSG00000041357.11,CATG00000088022.1,ENSG00000188266.9,ENSG00000256018.1,CATG00000088072.1,ENSG00000267680.1,ENSG00000204287.9,ENSG00000227262.3,ENSG00000263020.1,CATG00000083320.1,ENSG00000204296.7,ENSG00000121807.5,CATG00000074964.1,ENSG00000197062.7,CATG00000087845.1,ENSG00000214922.5,ENSG00000256294.3,CATG00000034353.1,ENSG00000079691.15,CATG00000083373.1,ENSG00000197279.3,ENSG00000188987.2,ENSG00000066379.10,ENSG00000100209.5,CATG00000083562.1,ENSG00000204389.8,CATG00000025648.1,ENSG00000240053.8,CATG00000074959.1,ENSG00000266176.1,ENSG00000204574.8,ENSG00000163827.8,ENSG00000219392.1,CATG00000069365.1,ENSG00000204385.6,ENSG00000233822.3,CATG00000059985.1,ENSG00000261603.1,ENSG00000139537.6,ENSG00000272822.1,CATG00000083347.1,CATG00000035422.1,ENSG00000230521.1,ENSG00000204625.6,ENSG00000237425.1,CATG00000088018.1,CATG00000078960.1,ENSG00000204623.4,CATG00000083445.1,CATG00000083365.1,ENSG00000204394.8,ENSG00000260774.1,CATG00000087883.1,ENSG00000168477.13,CATG00000019491.1,ENSG00000197846.3,ENSG00000080644.11,CATG00000083387.1,CATG00000083353.1,ENSG00000063438.12,ENSG00000111203.7,ENSG00000213719.4,CATG00000035421.1,ENSG00000159459.7,ENSG00000204444.6,CATG00000087881.1,ENSG00000196230.8,ENSG00000147852.11,ENSG00000214894.2,ENSG00000273340.1,ENSG00000204388.5,CATG00000078963.1,ENSG00000182611.3,ENSG00000198374.3,ENSG00000137404.10,ENSG00000204351.7,CATG00000073096.1,ENSG00000204392.6,ENSG00000261303.1,CATG00000032183.1,CATG00000011194.1,ENSG00000204644.5,CATG00000083349.1,ENSG00000205871.4,ENSG00000228432.1,ENSG00000025796.9,ENSG00000212226.1,ENSG00000227214.2,ENSG00000117971.7,CATG00000041127.1,ENSG00000269293.2,ENSG00000204536.9,ENSG00000255152.4,CATG00000083282.1,ENSG00000166947.7,ENSG00000065717.10,ENSG00000158691.10,ENSG00000196374.5,ENSG00000204469.8,ENSG00000111752.6,CATG00000088039.1,CATG00000083271.1,ENSG00000235109.3,ENSG00000249915.3,ENSG00000003056.3,CATG00000022783.1,ENSG00000244255.1,CATG00000083332.1,ENSG00000169684.9,ENSG00000073578.12,ENSG00000232040.2,ENSG00000225864.1,ENSG00000204463.8,ENSG00000213676.6,ENSG00000137338.4,ENSG00000204642.9,ENSG00000159433.7,ENSG00000159495.7,CATG00000083580.1,ENSG00000198558.2,ENSG00000225914.1,ENSG00000204410.10,ENSG00000185787.10,CATG00000087888.1,CATG00000083284.1,ENSG00000216331.1,ENSG00000258388.3,CATG00000083443.1</t>
  </si>
  <si>
    <t>20871597,22797724,21242121,20700438,19836008</t>
  </si>
  <si>
    <t>Lung adenocarcinoma</t>
  </si>
  <si>
    <t>DOID:3969</t>
  </si>
  <si>
    <t>papillary thyroid carcinoma</t>
  </si>
  <si>
    <t>A thyroid carcinoma that is characterized by the small mushroom shape of the tumor which has a stem attached to the epithelial layer.</t>
  </si>
  <si>
    <t>rs925485,rs6478471,rs10983959,rs10115216,rs3758249,rs7032019,rs77060388,rs10760011,rs10739526,rs925486,rs10983958,rs1561957,rs7038998,rs7020976,rs7034336,rs12550872,rs13302470,rs894673,rs12004762,rs1561962,rs12347191,rs894672,rs907576,rs12348691,rs3021523,rs4743130,rs7849497,rs4255258,rs1561961,rs10818133,rs7853349,rs3758251,rs112778338,rs10512255,rs1867278,rs4743140,rs72753507,rs10759960,rs3758248,rs12378536,rs1465965,rs965513,rs10759944,rs10818241,rs7037324,rs12348304,rs58295000,rs6586,rs7870540,rs1867277,rs62557544,rs1443435,rs12003789,rs7848950,rs7851660,rs76783993,rs2401639,rs3808893,rs7031386,rs10984253,rs10983833,rs7022148,rs12003293,rs925489,rs7048255,rs9299258,rs12006522,rs7034648,rs1912998,rs35324451,rs4743136,rs114008430,rs7847663,rs3824495,rs10818090,rs10983975,rs4743138,rs907582,rs7043516,rs72753509,rs907577,rs10818213,rs4460498,rs10984235,rs907581,rs7849509,rs7851552,rs10984230,rs7044799,rs7873389,rs1348386,rs7870795,rs7032114,rs7046645,rs1156850,rs1443434,rs7036589,rs12341377,rs12238579,rs10046805,rs7034249,rs10116976,rs11999801,rs1867280,rs925488,rs3021526,rs7866436,rs7027221,rs13288000,rs973473,rs874004,rs7032086,rs1342140,rs1867279,rs3021525</t>
  </si>
  <si>
    <t>ENSG00000178919.7,ENSG00000228174.3,ENSG00000196116.6,CATG00000109151.1,ENSG00000136932.9,CATG00000109155.1,CATG00000109148.1,CATG00000109156.1,ENSG00000136938.8,CATG00000106315.1,CATG00000106332.1,ENSG00000095383.15</t>
  </si>
  <si>
    <t>Thyroid cancer (papillary, radiation-related)</t>
  </si>
  <si>
    <t>DOID:399</t>
  </si>
  <si>
    <t>tuberculosis</t>
  </si>
  <si>
    <t>A primary bacterial infectious disease that is located_in lungs, located_in lymph nodes, located_in pericardium, located_in brain, located_in pleura or located_in gastrointestinal tract, has_material_basis_in Mycobacterium tuberculosis, which is transmitted_by droplets released into the air when an infected person coughs or sneezes.</t>
  </si>
  <si>
    <t>rs7966303,rs12791336,rs2152240,rs2915480,rs2252662,rs9532960,rs35724040,rs11691734,rs37771,rs17175227,rs11125872,rs2976993,rs615695,rs9403852,rs2593625,rs9399599,rs12713437,rs4896906,rs9390460,rs11656455,rs7982505,rs12275137,rs1880866,rs9390459,rs11689410,rs3856435,rs2593628,rs12355534,rs35489404,rs2694643,rs7927380,rs11198775,rs610591,rs451390,rs10886373,rs4751690,rs12292668,rs7326360,rs37837,rs4262994,rs11623949,rs1835688,rs6467244,rs12356334,rs12294588,rs7827446,rs77767088,rs2119490,rs2694636,rs777593,rs3218251,rs12467528,rs3218258,rs6734628,rs6545872,rs4734883,rs1193633,rs58987334,rs138067008,rs79968083,rs11225648,rs11225583,rs1463264,rs10886383,rs1177308,rs76626014,rs28431059,rs17595358,rs1992389,rs12473030,rs853196,rs639605,rs35598069,rs12615783,rs1714987,rs3732170,rs811871,rs1494320,rs712692,rs12270398,rs2167566,rs12542,rs10787901,rs4800132,rs2427885,rs10886374,rs766447,rs11198762,rs1496033,rs17623761,rs12612982,rs218943,rs12264824,rs1603288,rs10400136,rs12276671,rs778160,rs2123111,rs1370446,rs676947,rs829163,rs1045013,rs12713436,rs4653960,rs778158,rs28396480,rs9390458,rs1900573,rs4430924,rs2600660,rs4566281,rs12294762,rs12676289,rs12792876,rs2976994,rs160449,rs1434579,rs7602859,rs778157,rs4752250,rs12527235,rs4972737,rs2442025,rs4671399,rs12432791,rs4588153,rs55989968,rs7524236,rs1690441,rs7529055,rs11198783,rs67965895,rs12272844,rs10182853,rs2093426,rs691476,rs60118041,rs9309337,rs6928919,rs11651621,rs12622458,rs74055146,rs1839911,rs1219678,rs778159,rs6709441,rs10787902,rs60112577,rs1153727,rs3765051,rs2600712,rs6585534,rs1452049,rs608790,rs565922,rs3858336,rs1690443,rs14170,rs17554547,rs35292974,rs6678145,rs12354614,rs12288481,rs778150,rs7334298,rs12288585,rs67998522,rs7421663,rs1575028,rs77538703,rs55679244,rs9390462,rs6426507,rs12467597,rs160447,rs1186709,rs1992765,rs1039084,rs6545850,rs778155,rs7787531,rs2694619,rs7584500,rs1193629,rs2593624,rs935860,rs3087898,rs3094499,rs111618914,rs1062098,rs63166161,rs67499664,rs2600661,rs3795825,rs13004855,rs11225567,rs76374642,rs3742914,rs10196146,rs6739427,rs11225630,rs9989775,rs3213951,rs1346883,rs1350126,rs11225541,rs62073501,rs530409,rs2600672,rs12191720,rs4896905,rs12407568,rs17317715,rs632505,rs34668697,rs2165646,rs11225619,rs4873544,rs866465,rs3824830,rs2463102,rs6718887,rs13059403,rs853200,rs10505078,rs6705235,rs56322344,rs10886385,rs2264100,rs192228,rs4751691,rs7769576,rs17137970,rs1193634,rs609163,rs117603907,rs10165349,rs12961193,rs12617371,rs1330699,rs12275839,rs1431629,rs12274424,rs12713439,rs2328813,rs9399598,rs853232,rs671736,rs6545847,rs7739314,rs37839,rs7828553,rs75712415,rs778140,rs6666241,rs1494324,rs228978,rs9656867,rs2600673,rs2593623,rs11624615,rs11943066,rs3821222,rs4074605,rs68054037,rs7224979,rs11963107,rs12131962,rs2946340,rs2694618,rs1397617,rs3097704,rs55806663,rs6669744,rs1991691,rs17670717,rs12279404,rs1193632,rs7587210,rs8075634,rs11198741,rs76610613,rs1378730,rs2694644,rs1052704,rs2694624,rs3980934,rs17540852,rs7606167,rs1965235,rs6545871,rs2051582,rs1219677,rs28680465,rs10496092,rs10916317,rs853201,rs2694634,rs3732171,rs2305156,rs58201617,rs160448,rs11198790,rs4653970,rs56771021,rs28616160,rs11034762,rs9525557,rs11225589,rs72778117,rs139956886,rs17100070,rs13263514,rs2593633,rs6713832,rs4672436,rs1219680,rs10886380,rs17222732,rs1039086,rs1177309,rs4672427,rs62149712,rs2117582,rs7109673,rs218945,rs4672445,rs7561697,rs34795123,rs778153,rs11656503,rs2694633,rs7947821,rs1660687,rs12355511,rs7105967,rs9373522,rs10787918,rs2060824,rs2582929,rs1635393,rs1511034,rs6545848,rs62184835,rs28401,rs6969620,rs9656866,rs3097703,rs10916314,rs13431356,rs3110626,rs7490145,rs2271359,rs11225626,rs3889717,rs853197,rs2256617,rs777591,rs2463101,rs12617911,rs2600664,rs17098456,rs10169662,rs581829,rs2600662,rs778138,rs6545877,rs11125885,rs6426505,rs1051838,rs4671403,rs7555298,rs11225572,rs1431627,rs7591772,rs12980701,rs6545852,rs9497759,rs4541246,rs37769,rs3740553,rs542420,rs160446,rs11225620,rs7017337,rs6545845,rs11198760,rs778146,rs7569607,rs10165643,rs12986713,rs766448,rs11034761,rs9679557,rs9497725,rs1496030,rs12278550,rs1886774,rs4653551,rs2104154,rs11225580,rs37767,rs1062093,rs4795208,rs1854775,rs12199542,rs35760550,rs1039085,rs10916313,rs1177307,rs7555386,rs56377544,rs41528749,rs7762087,rs692132,rs1272593,rs17198248,rs2694632,rs1939834,rs12286693,rs62149714,rs8079671,rs12283022,rs778141,rs7336324,rs12997538,rs972026,rs10165651,rs37768,rs10497430,rs9377048,rs778148,rs712039,rs1209434,rs1330698,rs692695,rs2680719,rs7129311,rs1838978,rs7827306,rs1690444,rs4896904,rs1236097,rs12295152,rs62184785,rs3218253,rs7563678,rs4751692,rs6607279,rs2369028,rs39730,rs3732315,rs777585,rs2915482,rs12274144,rs777590,rs2600663,rs76403423,rs17100041,rs2121661,rs2074409,rs7572603,rs1186704,rs2421203,rs11225544,rs2305155,rs8069062,rs6749226,rs1616371,rs11225532,rs7588814,rs4653969,rs34711199,rs218950,rs7779572,rs1330696,rs796597,rs11225581,rs608660,rs4672423,rs16873453,rs1416,rs6932613,rs12151338,rs1186710,rs250632,rs2786183,rs2593631,rs1016679,rs11198781,rs935872,rs55794430,rs1815346,rs77840696,rs250637,rs972025,rs8121836,rs6713884,rs40363,rs519630,rs12713438,rs12478038,rs666499,rs12272539,rs10787899,rs1496034,rs11225595,rs1186703,rs12286383,rs68020555,rs991931,rs692686,rs10186325,rs14228,rs10768429,rs4800416,rs9373523,rs995697,rs613068,rs655239,rs9390461,rs11680035,rs68101593,rs2053750,rs11225629,rs7906373,rs12273899,rs12620105,rs4410256,rs79289856,rs4672426,rs2369026,rs7578139,rs7561229,rs2047286,rs2218221,rs62184786,rs853216,rs12270130,rs7317731,rs11868673,rs690872,rs9386182,rs10787903,rs34020291,rs7557230,rs510901,rs664203,rs12277086,rs1039083,rs2421066,rs2223427,rs37773,rs1991693,rs11225585,rs7105913,rs4573978,rs592580,rs149912409,rs2694617,rs12280604,rs11225528,rs12616433,rs3771261,rs2976992,rs7591345,rs4672424,rs16861207,rs658352,rs2915479,rs6545868,rs2121527,rs2593632,rs10174505,rs7905458,rs9309336,rs16916011,rs2177961,rs7333927,rs613169,rs7561672,rs2117581,rs250636,rs35362491,rs17222746,rs1879381,rs1500986,rs4972729,rs2694649,rs935873,rs78621754,rs812925,rs12355492,rs2600665,rs4896907,rs17291297,rs10799479,rs8080313,rs967968,rs12277383,rs778142,rs10886384,rs2402951,rs1186711,rs2915481,rs4653552,rs13421992,rs11225624,rs7925059,rs12294416,rs1431628,rs1714988,rs7927360,rs778139,rs4671402,rs3771260,rs37772,rs7566035,rs17482440,rs36081240,rs11198774,rs3771258,rs10787919,rs12270528,rs10208769,rs67487722,rs2875457,rs1496031,rs13413337,rs62435630,rs853206,rs1991692,rs1729674,rs3218255,rs778152,rs669964,rs4672431,rs2256615,rs7558954,rs2450300,rs78369413,rs12294076,rs61981883</t>
  </si>
  <si>
    <t>ENSG00000143119.8,ENSG00000255282.2,CATG00000071573.1,CATG00000005325.1,ENSG00000157617.12,ENSG00000231563.1,ENSG00000215811.3,ENSG00000082898.12,ENSG00000128656.9,ENSG00000226884.1,ENSG00000132142.15,ENSG00000207468.1,ENSG00000265943.1,ENSG00000147485.8,ENSG00000267188.1,ENSG00000115966.12,ENSG00000168159.9,ENSG00000229696.1,ENSG00000225135.1,CATG00000005311.1,CATG00000006776.1,ENSG00000258390.1,ENSG00000161326.8,ENSG00000176399.3,ENSG00000251136.4,ENSG00000270820.1,CATG00000097080.1,ENSG00000230841.2,CATG00000043006.1,ENSG00000164506.10,ENSG00000169946.9,CATG00000048674.1,CATG00000062168.1,CATG00000048673.1,ENSG00000167230.6,ENSG00000183929.6,CATG00000012526.1,CATG00000086432.1,CATG00000086430.1,ENSG00000251836.1,CATG00000053235.1,ENSG00000102763.11,ENSG00000162929.9,ENSG00000258998.1,CATG00000005309.1,ENSG00000119979.11,ENSG00000198732.6,ENSG00000235237.1,ENSG00000141141.10,CATG00000037022.1,CATG00000097085.1,ENSG00000100385.9,ENSG00000006114.11,ENSG00000196890.3,ENSG00000267380.1,ENSG00000262621.2,ENSG00000258487.1,ENSG00000254562.1,ENSG00000152818.14,ENSG00000158467.12,ENSG00000237651.2,CATG00000116607.1,CATG00000116608.1,ENSG00000115464.10,ENSG00000260966.1,ENSG00000212237.1,ENSG00000240204.2,ENSG00000107581.8,CATG00000014509.1,CATG00000097152.1,ENSG00000122390.13,ENSG00000137692.7,ENSG00000267542.1,ENSG00000108264.12,ENSG00000128578.5,ENSG00000263212.2,ENSG00000173209.18,ENSG00000167383.4,CATG00000090396.1,ENSG00000233452.2,CATG00000001031.1,ENSG00000248242.1,ENSG00000250903.4,CATG00000033539.1,ENSG00000181218.4,ENSG00000271889.1,ENSG00000225970.1,ENSG00000188613.5,ENSG00000187240.9,ENSG00000116574.4,ENSG00000256343.3</t>
  </si>
  <si>
    <t>20694014,24057671,22551897,22306650</t>
  </si>
  <si>
    <t>Tuberculosis with early age of onset,Tuberculosis,Tuberculosis with late age of onset</t>
  </si>
  <si>
    <t>DOID:4007</t>
  </si>
  <si>
    <t>bladder carcinoma</t>
  </si>
  <si>
    <t>A urinary bladder cancer that has_material_basis_in abnormally proliferating cells derives_from epithelial cells.</t>
  </si>
  <si>
    <t>rs2978980,rs2305188,rs4074058,rs2141595,rs4865463,rs13112415,rs10261881,rs10775480,rs798766,rs11724531,rs9831661,rs56014530,rs12374620,rs798744,rs907613,rs27996,rs10945584,rs2920281,rs17674580,rs10108428,rs12524423,rs798767,rs13142863,rs457130,rs12055946,rs8389,rs4646267,rs11041476,rs12216267,rs12190703,rs13249440,rs75501607,rs11182429,rs4709258,rs10945588,rs12215114,rs4351285,rs12210218,rs1665362,rs37011,rs16809,rs78552657,rs798754,rs4709268,rs744658,rs2978979,rs7969922,rs12637184,rs4460230,rs421284,rs37008,rs77876414,rs4709254,rs720412,rs10455772,rs10085931,rs10936601,rs12208901,rs7633750,rs28512356,rs12428058,rs9465889,rs10455833,rs115201708,rs2920283,rs1374469,rs10253172,rs421629,rs1665366,rs10945583,rs9822885,rs7238033,rs3756987,rs3772190,rs2282616,rs3134865,rs10095072,rs76852223,rs77225875,rs12208212,rs12190523,rs12208892,rs798719,rs34582178,rs3011545,rs61868760,rs12215600,rs10455774,rs2920296,rs10755566,rs2294010,rs3742239,rs798727,rs4709264,rs2235822,rs56400371,rs2976395,rs414965,rs2585179,rs4709252,rs732754,rs10078017,rs3796891,rs12202116,rs12527856,rs74298052,rs3756988,rs1045531,rs17341680,rs9860874,rs7625734,rs10880624,rs2920286,rs493262,rs692899,rs9355694,rs9364505,rs3011547,rs80226845,rs7299661,rs2298718,rs3752645,rs12524644,rs79973703,rs12696304,rs16889317,rs9577407,rs3218027,rs466502,rs78246220,rs544373,rs12963143,rs4709262,rs16889309,rs7621631,rs798726,rs12198374,rs34770519,rs11729657,rs381949,rs370348,rs76434589,rs2179699,rs79357647,rs798750,rs1045547,rs115703154,rs9549326,rs1920116,rs2976393,rs2717562,rs2976396,rs55686478,rs4990365,rs3218036,rs9355256,rs28626343,rs75612314,rs12529652,rs9365013,rs2978978,rs37009,rs9465890,rs4537257,rs10455834,rs16889326,rs2235819,rs2976389,rs12190139,rs17041826,rs10455769,rs460073,rs1045605,rs13262341,rs16997154,rs7257330,rs37010,rs2143651,rs62104480,rs77363449,rs2920294,rs3752749,rs17340479,rs811316,rs11182461,rs115506197,rs55895920,rs12192618,rs10936599,rs56313825,rs10455854,rs7247779,rs4907572,rs3011548,rs6789970,rs2920297,rs4955676,rs9549618,rs401681,rs10455771,rs13256647,rs2978982,rs7257694,rs79459275,rs9549620,rs452932,rs35583283,rs2235821,rs12665751,rs115433275,rs2294008,rs31484,rs7773373,rs9549626,rs997669,rs12528893,rs4709267,rs4709257,rs16889314,rs13123646,rs78375438,rs2920293,rs1317506,rs1045574,rs10455835,rs10272371,rs35269579,rs12630450,rs56344095,rs10945585,rs12019546,rs3796145,rs798755,rs798763,rs12215691,rs4739782,rs55735944,rs11780884,rs16889320,rs12205296,rs6793295,rs10095159,rs10806702,rs9549619,rs12204311,rs13067040,rs7986677,rs5003154,rs4515408,rs117397433,rs116695179,rs78065836,rs3821383,rs40182,rs9868000,rs4646246,rs12190146,rs465498,rs2976384,rs12527396,rs31489,rs2585177,rs17425839,rs2143652,rs1317507,rs60593959,rs907612,rs798748,rs9365014,rs564409,rs2896518,rs3950296,rs1665364,rs7453352,rs16889325,rs9365012,rs34075942,rs12200240,rs9549330,rs1881966,rs1135980,rs6835540,rs10455842,rs13131466,rs27070,rs4687100,rs75940284,rs2854918,rs2920285,rs74955525,rs10880625,rs459961,rs2235824,rs4646243,rs74298057,rs12215936,rs12200704,rs4865467,rs115089766,rs1530586,rs2976394,rs452384,rs13110202,rs9827710,rs12505584,rs63399660,rs798764,rs17340577,rs2920292,rs2976392,rs113498973,rs12199084,rs4907479,rs116070888,rs12195020,rs80335337,rs4955677,rs2976388,rs1920123,rs10455770,rs27069,rs10484916,rs10946406,rs62104478,rs9811216,rs474270,rs4975616,rs2143649,rs2976387,rs13282367,rs907611,rs9549617,rs7978749,rs455433,rs78203072,rs10853535,rs798751,rs12203483,rs59592823,rs4907574,rs12529684,rs2008660,rs10216533,rs10945582,rs4537256,rs10455836,rs10945581,rs467095,rs6577024,rs6910215,rs113090409,rs28699509,rs2251795,rs380286,rs2920284,rs798756,rs1920120,rs2920298,rs10109286,rs4890588,rs28521716,rs402710,rs9876206,rs2976397,rs1317082,rs1793995,rs4709256,rs17340358,rs4709266,rs2073138,rs10880629,rs9866776,rs10806701,rs2236786,rs2235820,rs12193306,rs77446828,rs11711621,rs111986123,rs768994,rs456366,rs59770215,rs12199481,rs798724,rs2073140,rs4955678,rs12374621,rs2572896,rs4600980,rs11182457,rs12529656,rs7929314,rs114893781,rs115742005,rs4709259,rs10936600,rs2179700,rs2585176,rs2282615,rs13134008,rs17142,rs11041487,rs9465888,rs11732213,rs6582500,rs7982909,rs111451744,rs58989684,rs11919269,rs1920122,rs2920282,rs4570109,rs11082466,rs12526785,rs4507432,rs2920280,rs2572910,rs74298058,rs31490,rs12191022,rs55840650,rs113770724,rs12195377,rs13178866,rs2854919,rs62104477,rs4975615,rs2293607,rs4709250,rs10455855,rs1867930,rs1399774,rs112953061,rs798762,rs2073139,rs3099555,rs9549621,rs2976386,rs462608,rs59868991,rs12202783,rs56704102,rs4075596,rs2976398,rs6811162,rs2009874,rs2178401,rs1997392,rs798741,rs11709840,rs115277375,rs2920279,rs2273067,rs1793994,rs4709255,rs2166580,rs2585183,rs16847897,rs77605770,rs4515409,rs4535386,rs1515490,rs2920295,rs28627682,rs12963324,rs116817785,rs565153,rs61868761,rs4709265,rs9549616,rs2143648,rs4709251,rs12192650,rs2235823,rs73800142,rs2978981,rs3011546,rs34635647,rs8102137,rs115079826,rs4907573,rs28379291,rs812821,rs10945587,rs2447853,rs3816659,rs9549630,rs7682402,rs13069553,rs493363</t>
  </si>
  <si>
    <t>ENSG00000184378.2,CATG00000067507.1,CATG00000018121.1,ENSG00000126217.16,ENSG00000267097.1,CATG00000071589.1,ENSG00000174137.8,CATG00000011694.1,CATG00000074959.1,CATG00000040683.1,CATG00000067218.1,ENSG00000173889.11,ENSG00000270141.2,ENSG00000163950.8,ENSG00000164691.12,ENSG00000145996.7,ENSG00000138792.5,ENSG00000167653.4,ENSG00000160886.9,ENSG00000270195.1,ENSG00000171757.11,CATG00000018122.1,ENSG00000156006.4,ENSG00000085274.11,ENSG00000271913.1,ENSG00000207009.1,ENSG00000269889.1,ENSG00000076641.4,ENSG00000253741.1,ENSG00000049656.9,ENSG00000243193.2,ENSG00000130592.9,CATG00000074964.1,ENSG00000130363.7,ENSG00000073282.8,ENSG00000105173.9,ENSG00000114248.5,ENSG00000239219.2,ENSG00000013810.14,ENSG00000168936.6,ENSG00000234616.4,ENSG00000005249.8,ENSG00000141469.12,CATG00000066791.1</t>
  </si>
  <si>
    <t>21750109,21824976,24662972,20972438,19648920,24163127</t>
  </si>
  <si>
    <t>Bladder cancer (smoking interaction),Bladder cancer</t>
  </si>
  <si>
    <t>DOID:409</t>
  </si>
  <si>
    <t>liver disease</t>
  </si>
  <si>
    <t>rs1704773,rs2074356,rs11920090,rs11038415,rs2580761,rs2259852,rs13205780,rs643434,rs10740128,rs3739095,rs118167166,rs12373325,rs9461015,rs3818411,rs12128508,rs6083853,rs3002698,rs10513685,rs603985,rs1904296,rs6083845,rs11190393,rs4273447,rs11639277,rs174592,rs2016413,rs72837056,rs17729876,rs444329,rs6988140,rs67693029,rs2257991,rs13226650,rs12784800,rs786916,rs635634,rs3124766,rs1359375,rs11039392,rs4973548,rs7135337,rs10006310,rs4595491,rs7682289,rs2292622,rs174541,rs7079072,rs174580,rs5743902,rs10761773,rs907,rs12554580,rs6485623,rs503279,rs6138556,rs1169314,rs11783641,rs1647276,rs2862926,rs9971294,rs58536620,rs13433287,rs1275537,rs10464932,rs76568169,rs10733788,rs2857476,rs430600,rs2261747,rs11983997,rs7873522,rs780117,rs10838754,rs61895760,rs8102288,rs12992502,rs1275522,rs6885567,rs77782789,rs7101597,rs1275530,rs1458018,rs34510301,rs10838731,rs4745,rs3818247,rs681343,rs724553,rs9467158,rs1350292,rs17493997,rs34523847,rs12362318,rs2980862,rs11815969,rs8034191,rs4466712,rs6081385,rs7970695,rs10902579,rs2014486,rs1010022,rs2075859,rs2954020,rs550057,rs2278578,rs704791,rs61462345,rs1561458,rs398036,rs644234,rs28505206,rs17085428,rs2500406,rs76964433,rs7466962,rs16855617,rs3777204,rs11805357,rs243072,rs12428,rs58895965,rs676457,rs7683668,rs7126378,rs9461010,rs10761722,rs34599286,rs6671230,rs10494126,rs7098181,rs8179712,rs2243616,rs2817223,rs4823176,rs2298320,rs16969968,rs11574488,rs2258884,rs4299152,rs55747707,rs7310409,rs7078456,rs35749556,rs1688031,rs1354510,rs1888997,rs3740699,rs4656065,rs2258769,rs3777192,rs7180002,rs2272417,rs9959832,rs174533,rs8039449,rs13391837,rs10751502,rs13069194,rs5743915,rs1012223,rs102275,rs2471912,rs2257461,rs2076211,rs10278107,rs2154593,rs7947450,rs66929548,rs4462272,rs973579,rs7116008,rs5760108,rs10761771,rs3784600,rs6050630,rs174554,rs4815425,rs7514887,rs16827351,rs11819167,rs1535,rs6031596,rs10838773,rs6115107,rs35621602,rs6115100,rs1647284,rs73381891,rs61805898,rs6083828,rs739468,rs10761727,rs10995543,rs2638282,rs8115257,rs10761728,rs7643425,rs7762593,rs12540011,rs2387891,rs35185541,rs1043381,rs77425650,rs78579896,rs7503952,rs174570,rs11721319,rs2259690,rs6889029,rs577049,rs2175197,rs6138571,rs5760102,rs1169288,rs2474766,rs17145713,rs7083823,rs5752389,rs2227892,rs34352134,rs2694006,rs7305428,rs2760117,rs16908695,rs11126932,rs55967047,rs12504347,rs3750317,rs7923726,rs16825497,rs509360,rs174562,rs6708629,rs817582,rs3777188,rs449370,rs12220902,rs10465990,rs1615767,rs11135441,rs2281138,rs12819210,rs7502296,rs7047076,rs433352,rs12469024,rs59543711,rs174577,rs2287614,rs3129900,rs1169301,rs7662070,rs6037158,rs1260326,rs6850509,rs6132822,rs75615732,rs7586601,rs77157384,rs1260334,rs2260399,rs12420789,rs57640476,rs11684134,rs10838740,rs6107047,rs11925703,rs75026937,rs2264782,rs4421576,rs2281137,rs59458588,rs2305746,rs57949227,rs2424699,rs10761761,rs61072898,rs2258563,rs507666,rs75271292,rs17027967,rs1044573,rs7702674,rs14415,rs2240466,rs56373884,rs7828113,rs1169289,rs2744567,rs6115101,rs174536,rs874424,rs13019004,rs12621957,rs7979473,rs12917841,rs405822,rs11817169,rs12233116,rs7846466,rs10433879,rs4752796,rs17882802,rs514659,rs12784396,rs2154611,rs2281298,rs56002885,rs56273250,rs9907350,rs74373131,rs11039402,rs7942074,rs676388,rs8395,rs1169284,rs4561508,rs1458019,rs11924648,rs6107027,rs11065373,rs13250210,rs77487352,rs9302635,rs56112907,rs2294923,rs1045806,rs11599750,rs11599088,rs6050477,rs4643297,rs9461011,rs10849829,rs3827014,rs7116970,rs1260345,rs2424710,rs9467161,rs1047955,rs372678,rs9467172,rs13023298,rs5751777,rs3751985,rs2760140,rs6076358,rs11039377,rs12265333,rs838147,rs12599897,rs7644918,rs13247874,rs7118178,rs7689484,rs4665959,rs633372,rs35951469,rs61169219,rs8040688,rs6130614,rs12645940,rs511279,rs3746337,rs9467168,rs3976,rs2547997,rs11739652,rs374886,rs931794,rs9913936,rs10733787,rs1647265,rs2073080,rs12573212,rs61855497,rs6050482,rs11741563,rs34346326,rs1169304,rs58874577,rs2261785,rs2294433,rs11126918,rs2954027,rs16856327,rs116552240,rs4752865,rs2257985,rs4971073,rs983309,rs11924965,rs454723,rs9328546,rs4820599,rs12475426,rs174584,rs10740133,rs10838774,rs3211105,rs2744577,rs2001845,rs417110,rs2257988,rs1883349,rs76323964,rs1057963,rs786912,rs58647797,rs11738768,rs1047171,rs2500433,rs5760098,rs2654578,rs6985205,rs17668255,rs5743911,rs12772115,rs35378815,rs11817689,rs11596211,rs1724817,rs2280737,rs11683367,rs10838705,rs12223593,rs67523312,rs12477846,rs11693052,rs7450517,rs2261720,rs1423268,rs7216619,rs16827349,rs7018,rs281379,rs7785479,rs2259837,rs45512696,rs35959677,rs16827293,rs11928798,rs6138575,rs6704784,rs2078616,rs34228231,rs7358191,rs738409,rs174545,rs11072434,rs2902364,rs4568217,rs116965922,rs7813567,rs2275122,rs6879652,rs1051730,rs561953,rs4973050,rs7518750,rs2616629,rs944002,rs17145732,rs7897326,rs67301021,rs12596890,rs4739523,rs16841013,rs786907,rs754434,rs6050629,rs35864917,rs8038465,rs2126263,rs507766,rs10099512,rs12198188,rs8176720,rs2261784,rs6637934,rs4148777,rs12714480,rs4739518,rs16827301,rs2760126,rs545971,rs6115118,rs1591456,rs1896995,rs35312459,rs7936948,rs1533068,rs2330805,rs4665978,rs6662965,rs4963050,rs2260997,rs12287076,rs492488,rs8179252,rs13055900,rs714052,rs73465003,rs786906,rs12159837,rs7678352,rs6734197,rs780104,rs71556715,rs2273618,rs9382280,rs10838732,rs2817216,rs780100,rs1423269,rs3747207,rs7131262,rs1104,rs1169294,rs6075398,rs12413730,rs376742,rs55738779,rs73456054,rs2259816,rs10205219,rs74608150,rs2261794,rs7898075,rs16827311,rs16827309,rs1061259,rs7925979,rs4841132,rs2580759,rs6132819,rs2954021,rs4642392,rs1313566,rs10144543,rs4646830,rs780108,rs1688043,rs10169261,rs10790802,rs17691077,rs10966,rs6081386,rs12150338,rs634683,rs62090058,rs7099526,rs2111105,rs3758675,rs13142655,rs10509189,rs12946666,rs10761723,rs1647266,rs2072906,rs1327578,rs12233106,rs10822150,rs7035358,rs67630969,rs11974409,rs9790,rs532436,rs2257813,rs3777207,rs10464930,rs56383788,rs956212,rs61105881,rs11039290,rs7432676,rs17347621,rs56098792,rs4822455,rs2954028,rs504963,rs7762901,rs649129,rs7575245,rs4668113,rs77596739,rs4246316,rs10742817,rs77212242,rs2735709,rs3761472,rs4423675,rs9320872,rs8027745,rs80220430,rs9295624,rs3734131,rs3816661,rs7124396,rs10740129,rs3956912,rs117740286,rs7453,rs2862954,rs11065376,rs2980879,rs2258066,rs431579,rs10205592,rs6083844,rs4657412,rs10513686,rs7604500,rs2393775,rs8017161,rs13433286,rs56076827,rs6584354,rs2287132,rs7075205,rs12979278,rs1141313,rs1317708,rs10131298,rs10742802,rs1260341,rs6760828,rs7569946,rs3777194,rs34853504,rs6479899,rs2817219,rs2943512,rs174537,rs11681351,rs5992135,rs11039409,rs12361415,rs7082470,rs1169315,rs5761697,rs55989805,rs34027394,rs174560,rs11593916,rs10774579,rs77569964,rs7866443,rs57299829,rs11720145,rs4131103,rs4839101,rs1051921,rs35530564,rs59215788,rs11039336,rs9366572,rs10995540,rs4752860,rs10769288,rs61010704,rs10822172,rs2769071,rs809673,rs384804,rs34819232,rs114432550,rs7604422,rs2401514,rs2075856,rs848219,rs4672394,rs72631221,rs4502008,rs11744881,rs35596292,rs659104,rs491626,rs35875583,rs2257764,rs4398860,rs2073398,rs10761779,rs73018782,rs174561,rs6115188,rs34597048,rs34912062,rs2280231,rs8032531,rs7932703,rs2230804,rs692854,rs77048596,rs1267941,rs35332062,rs13472,rs66583761,rs1458017,rs36007872,rs485186,rs7662069,rs7979478,rs114384464,rs61855465,rs17510929,rs2744584,rs72837070,rs2980876,rs11039329,rs11693660,rs1049817,rs2261753,rs1126617,rs61261576,rs243071,rs11127013,rs2291013,rs4871603,rs74649513,rs10159609,rs34763247,rs582118,rs7625826,rs35624969,rs76195840,rs17086138,rs1260327,rs5751775,rs10769299,rs56209234,rs9939488,rs7111576,rs7638998,rs10883451,rs505749,rs16827347,rs4792799,rs97384,rs13433131,rs7198111,rs1406295,rs2760114,rs10995530,rs17101241,rs6968170,rs6050632,rs12978752,rs6922313,rs11039345,rs4656435,rs2519093,rs17496121,rs67426328,rs115504026,rs6045603,rs174534,rs2760129,rs5402,rs174555,rs10761732,rs57929563,rs12910514,rs2829,rs6138555,rs11126999,rs848226,rs10838746,rs7073753,rs62335857,rs544873,rs5744002,rs72834958,rs11789207,rs102274,rs5743947,rs1888998,rs11732586,rs1672991,rs10838763,rs2744575,rs10822146,rs4582,rs12194966,rs8184820,rs28419230,rs9467160,rs4792798,rs1169299,rs2482911,rs12269373,rs2257712,rs2817225,rs13221253,rs13235543,rs11078597,rs6991157,rs2474780,rs500499,rs2258879,rs2274685,rs2616630,rs12714481,rs13022659,rs10822155,rs1318321,rs6037121,rs613534,rs3168046,rs10464929,rs6849526,rs3793969,rs5751776,rs12944946,rs76495120,rs6426713,rs4746149,rs2760141,rs314256,rs2157599,rs2654642,rs2251468,rs66752471,rs2393791,rs4806073,rs2294916,rs10769300,rs4309483,rs2286276,rs422424,rs6743819,rs2257982,rs174529,rs61804560,rs74892229,rs4243084,rs7190634,rs8039189,rs7103835,rs9987289,rs9845139,rs374701,rs9922376,rs1043096,rs72778138,rs10761760,rs2744568,rs12968116,rs1027841,rs10838758,rs6584351,rs6050481,rs2001844,rs114394508,rs73003921,rs1017151,rs3777197,rs6035126,rs12785949,rs11711437,rs66466409,rs4390169,rs3904036,rs6845707,rs2587764,rs36003087,rs12776483,rs12483959,rs7025839,rs10088394,rs2241339,rs174568,rs2143571,rs3777200,rs704795,rs17487223,rs11682621,rs1260320,rs34962442,rs967546,rs10208608,rs2482948,rs11041133,rs99780,rs4363269,rs2466128,rs11918047,rs2235776,rs4027481,rs13056555,rs12774352,rs838133,rs2393976,rs12413415,rs2708101,rs848222,rs786913,rs2227890,rs2424708,rs2954025,rs4665963,rs3999413,rs6729709,rs2264779,rs12220328,rs5760107,rs7766620,rs6083851,rs6083856,rs1996220,rs13130041,rs6107019,rs2393980,rs7906355,rs971280,rs1178979,rs2270554,rs2672812,rs4813557,rs4823179,rs7541301,rs61791107,rs79862839,rs4739524,rs10838775,rs61418148,rs17885645,rs10761776,rs1169310,rs6531967,rs492250,rs2296380,rs17085249,rs447722,rs6138550,rs7920768,rs2387887,rs8176731,rs6130613,rs4276914,rs13361837,rs13233571,rs502252,rs3795578,rs56791644,rs2073079,rs17085231,rs2259928,rs11126936,rs56180823,rs10995453,rs7939420,rs4148776,rs13013390,rs108499,rs12761969,rs72643557,rs13038834,rs2701180,rs174559,rs10494127,rs3739092,rs61044605,rs12224672,rs2257420,rs3751984,rs448396,rs10838777,rs6132821,rs9428015,rs983308,rs4539273,rs12623832,rs4747045,rs1169312,rs4754453,rs6501516,rs6597617,rs1997693,rs2258287,rs6709817,rs5751904,rs3124761,rs1169302,rs910996,rs7203307,rs2980860,rs11597086,rs6037125,rs2500436,rs7085862,rs6551323,rs13408252,rs174601,rs17086112,rs1046073,rs715325,rs78363370,rs12365079,rs57382045,rs7944761,rs2072907,rs1408579,rs1935,rs908225,rs174530,rs1007690,rs174583,rs72788274,rs2548594,rs62006947,rs12594627,rs896817,rs724311,rs74449268,rs1262430,rs2672803,rs6107046,rs562616,rs2001180,rs61855876,rs16991158,rs6037062,rs4823181,rs78857770,rs174546,rs1977081,rs7519518,rs4839104,rs1688040,rs2735733,rs12904,rs28657030,rs7929014,rs11923694,rs12220311,rs495828,rs6050599,rs174550,rs2261790,rs4792800,rs11087520,rs8176757,rs6547521,rs2290851,rs8040868,rs174576,rs1528533,rs1169303,rs838144,rs75255003,rs12484700,rs35666277,rs57197020,rs4823109,rs7635824,rs7185448,rs3793966,rs117507208,rs2287322,rs4525526,rs2278218,rs2145126,rs676996,rs5406,rs7953249,rs7477551,rs4503880,rs12577383,rs2076207,rs813592,rs476410,rs7122182,rs2258227,rs7358152,rs11695549,rs1541061,rs7114011,rs12487589,rs11039244,rs6031593,rs1395,rs13005911,rs77071436,rs1169286,rs2070477,rs2255531,rs502103,rs10786583,rs6107015,rs174599,rs7824819,rs2257432,rs11090617,rs12226431,rs1014998,rs35073769,rs3827385,rs12714479,rs10995541,rs9635428,rs677355,rs2258201,rs61226740,rs57641411,rs2236653,rs4739525,rs2111061,rs5760099,rs6716894,rs687289,rs72788281,rs61473277,rs7811265,rs5760486,rs424487,rs72909882,rs10838703,rs7102205,rs73438074,rs2424700,rs13234378,rs10519203,rs58965570,rs6996295,rs77005271,rs72837019,rs1260328,rs12486657,rs10464892,rs449703,rs2760115,rs4917889,rs2259697,rs731660,rs7082076,rs28550260,rs73117080,rs6976930,rs2261795,rs983311,rs7954039,rs35493868,rs2076316,rs7094406,rs7782495,rs57146209,rs7915779,rs2424704,rs10202892,rs2297497,rs7949566,rs9461012,rs34272267,rs4752792,rs2073081,rs409853,rs11065393,rs577838,rs7943213,rs12416349,rs36027406,rs34403348,rs6115109,rs10835639,rs10761741,rs1563820,rs786918,rs11543269,rs6045587,rs34765012,rs11039225,rs6132825,rs2303369,rs7910927,rs16827290,rs2817207,rs2638280,rs4835265,rs10513688,rs9411370,rs36055245,rs4665958,rs5743904,rs10513687,rs9467162,rs6132824,rs1688264,rs36126664,rs679574,rs8041181,rs7710422,rs61754515,rs17668357,rs1555329,rs1359561,rs35092718,rs7798412,rs422844,rs6115140,rs325886,rs6138546,rs9298344,rs67059283,rs35339956,rs7873416,rs4074793,rs2760144,rs735396,rs55672385,rs2980878,rs7469795,rs780110,rs33951980,rs116412808,rs11689178,rs13030023,rs2735719,rs13232120,rs117592693,rs10069748,rs6749393,rs1962713,rs11065375,rs1543809,rs10515232,rs56320845,rs910997,rs6982636,rs13040655,rs12914385,rs10946700,rs1306476,rs34009959,rs79802316,rs1772795,rs4500785,rs493246,rs35659126,rs174594,rs7602534,rs2980875,rs11741590,rs12907519,rs1275528,rs72860013,rs1260333,rs55853698,rs325911,rs12254005,rs4822451,rs10761731,rs2474763,rs11887784,rs3777208,rs3124764,rs9411474,rs3769143,rs2474777,rs569970,rs73589339,rs3777202,rs10440319,rs111837003,rs1122227,rs2954022,rs10464931,rs3793970,rs2293572,rs9393560,rs7085621,rs2257705,rs577744,rs13279611,rs1350290,rs7821065,rs7849280,rs34462373,rs10182937,rs314253,rs10464891,rs1688044,rs55701306,rs6485773,rs6138588,rs2445818,rs72817533,rs6037083,rs16827316,rs7194072,rs35797675,rs4841133,rs7097698,rs1169313,rs1827293,rs7002551,rs12156293,rs2244608,rs1335645,rs2179459,rs2760131,rs505922,rs4486511,rs13148704,rs786922,rs6132835,rs67014954,rs2954026,rs8176634,rs3777201,rs13011748,rs367666,rs7084921,rs2911711,rs884613,rs9411364,rs1570533,rs6115146,rs28528308,rs416745,rs9679510,rs2185859,rs61855849,rs13231516,rs115478735,rs3825844,rs1169306,rs28496622,rs114798927,rs59643720,rs6922631,rs117219605,rs17145750,rs3815768,rs11926453,rs11814792,rs1028583,rs9822102,rs7267979,rs7905395,rs12531645,rs2482919,rs926486,rs6597616,rs4790285,rs1118963,rs2235777,rs1169311,rs61853589,rs74947410,rs4823180,rs28584649,rs6050631,rs1566523,rs2257808,rs1526285,rs492602,rs6115200,rs11574497,rs4619688,rs2500432,rs174544,rs11871721,rs6050472,rs10769264,rs114820734,rs55679742,rs516316,rs582094,rs8031948,rs2303370,rs10035477,rs5400,rs10838771,rs80141261,rs11078596,rs3758655,rs7593448,rs7808877,rs651007,rs7120548,rs1310,rs174600,rs7092784,rs1077889,rs4672393,rs66683764,rs1377416,rs11598979,rs72631224,rs7793710,rs4971088,rs17493738,rs4919438,rs34755629,rs55641619,rs761025,rs1499820,rs2294921,rs645982,rs13205577,rs2070863,rs2249073,rs2297066,rs6031598,rs3845687,rs10832955,rs7909960,rs11608,rs7111606,rs4823173,rs3812316,rs8045896,rs9899301,rs8032727,rs951266,rs10740131,rs6556893,rs72738786,rs12417955,rs9941219,rs2257496,rs17005956,rs2259693,rs13248358,rs10851907,rs36020788,rs35078417,rs72743158,rs2258617,rs10740107,rs4310508,rs4820572,rs2259956,rs4963059,rs13292932,rs36069781,rs6485775,rs10761739,rs427248,rs1920792,rs78468022,rs6083855,rs7127704,rs2297067,rs76695999,rs55781567,rs62090051,rs72817536,rs600038,rs9467166,rs4815424,rs62090057,rs516246,rs844912,rs4671391,rs56819515,rs9625962,rs76039942,rs10893507,rs1056387,rs58213680,rs4822454,rs11818738,rs7270835,rs2264778,rs6107045,rs780107,rs4853568,rs2708081,rs3793965,rs80189144,rs500498,rs12286721,rs75682063,rs73598373,rs9415680,rs11065385,rs7930779,rs116445243,rs13191455,rs13244268,rs12447857,rs73176497,rs3750920,rs3978773,rs80311637,rs404775,rs67493833,rs6590203,rs3787082,rs2817244,rs4295981,rs12902840,rs7100372,rs6479897,rs2008451,rs715326,rs2877178,rs2293576,rs28688476,rs7800944,rs28655196,rs11126935,rs55958997,rs34550472,rs6501518,rs76367721,rs2980882,rs1169296,rs12243096,rs11818417,rs76947155,rs11679220,rs5751770,rs7014821,rs71413658,rs28846465,rs56956502,rs55910200,rs6716850,rs56273356,rs2474769,rs9637973,rs3816605,rs35330527,rs57983899,rs11220475,rs174547,rs17661237,rs3777179,rs11002322,rs3886262,rs1493550,rs2294915,rs11264333,rs4803,rs6890954,rs2242081,rs11039332,rs10769285,rs6717980,rs7684895,rs2292621,rs62181520,rs4823108,rs11922030,rs1574525,rs2292620,rs10822175,rs61804623,rs3761117,rs874896,rs2817213,rs10022237,rs3820296,rs10142200,rs2244216,rs2760118,rs2735727,rs1317286,rs113353646,rs4355182,rs174538,rs1280,rs475419,rs4665969,rs1260330,rs72778130,rs8065251,rs1057335,rs871690,rs8041523,rs601338,rs2270961,rs2950835,rs5760489,rs72837690,rs72706640,rs10070197,rs792416,rs4815404,rs6982502,rs34421693,rs11735455,rs72829170,rs2980870,rs76247497,rs2257962,rs2896019,rs2546191,rs11735092,rs4715438,rs174549,rs281377,rs6050602,rs79303402,rs10742824,rs13240065,rs1260329,rs117107566,rs2348984,rs1010023,rs12056034,rs786914,rs4820700,rs10822179,rs2393969,rs2302827,rs7646014,rs72643559,rs9314162,rs1182933,rs5752388,rs404394,rs35094845,rs579459,rs10003835,rs6727151,rs10769256,rs17028290,rs7950674,rs2259883,rs5760485,rs16856332,rs1130694,rs78223310,rs2259873,rs2076317,rs10073752,rs9626079,rs11628185,rs2616628,rs6551324,rs4379723,rs17085266,rs62130714,rs174578,rs2616631,rs437635,rs72631225,rs11685326,rs6050544,rs17578381,rs1883415,rs4823177,rs1977080,rs786920,rs10822148,rs6138572,rs4324883,rs1009984,rs786908,rs2464196,rs809058,rs76850691,rs2073824,rs9929770,rs4665960,rs75586953,rs745894,rs7123952,rs1672981,rs13234157,rs3124765,rs11026355,rs66614050,rs4790821,rs7920159,rs3815676,rs2606596,rs8077638,rs174598,rs57446965,rs4273077,rs2275959,rs527210,rs602662,rs11591741,rs2042340,rs1169309,rs674302,rs6031594,rs76711100,rs446649,rs2297496,rs35696517,rs10838458,rs7019,rs5761699,rs2257649,rs174553,rs7954331,rs4815426,rs4131102,rs2744579,rs28519075,rs6031595,rs77759817,rs4971089,rs2500448,rs36043919,rs7798357,rs390123,rs2482913,rs13026469,rs453329,rs33988101,rs507711,rs80229539,rs9297,rs397119,rs2259820,rs11852484,rs3777189,rs55676755,rs1986195,rs67613802,rs443009,rs6138600,rs5992925,rs60631624,rs4497999,rs1532815,rs7910662,rs2424716,rs3777203,rs10430531,rs502071,rs780112,rs34955138,rs34562254,rs612169,rs17661330,rs55796394,rs10733792,rs2249550,rs9467157,rs77129112,rs6489786,rs11039419,rs12577643,rs7945071,rs401166,rs2424703,rs4746244,rs4835023,rs1350291,rs11597528,rs11087521,rs499825,rs2264750,rs57319848,rs2278890,rs2293571,rs12591786,rs62466264,rs9370258,rs9411473,rs16908663,rs1169292,rs35345891,rs11713321,rs28657489,rs2245668,rs2980880,rs11624069,rs11264339,rs657152,rs1169300,rs7305618,rs2954024,rs2257233,rs17578845,rs5760493,rs10464890,rs2424698,rs7775073,rs36086195,rs115455559,rs13246490,rs687621,rs2587766,rs9461013,rs8123949,rs112854952,rs6785803,rs11039406,rs9788721,rs1534576,rs10513689,rs4823178,rs2261115,rs17247566,rs4146105,rs2330635,rs6035103,rs12233215,rs3777193,rs10740125,rs11599683,rs10761721,rs3793964,rs9411488,rs71454082,rs12487486,rs61791106,rs418464,rs581107,rs543968,rs2817224,rs2291011,rs9298343,rs4646841,rs79253868,rs1688030,rs12414159,rs6138593,rs2896020,rs67257650,rs3777196,rs71516504,rs2500424,rs7909269,rs11727574,rs525425,rs7272959,rs16827307,rs1579045,rs9971352,rs78496874,rs12240740,rs10916990,rs10946701,rs71541945,rs174528,rs11776545,rs34060476,rs13014503,rs7020,rs2258719,rs1386083,rs4746974,rs2389604,rs13225302,rs12775433,rs10172795,rs76284459,rs10849828,rs2261109,rs2075860,rs2072905,rs7075901,rs116521254,rs35348663,rs3845686,rs10838769,rs170038,rs2294922,rs6679817,rs59246603,rs7114813,rs926633,rs3770597,rs28547449,rs7151779,rs12915986,rs2856,rs2760116,rs2259926,rs11699203,rs35368205,rs10761729,rs11574495,rs10769263,rs8065544,rs12937244,rs4962153,rs13142110,rs79624003,rs4835263,rs10509186,rs35614792,rs1260342,rs1563821,rs6050626,rs1976403,rs2719815,rs931972,rs74998556,rs7092539,rs10433937,rs632111,rs10933401,rs780093,rs11100,rs60977164,rs7896677,rs2672806,rs494242,rs60484807,rs117931770,rs4148780,rs7821974,rs4436084,rs174581,rs7931910,rs554833,rs13056638,rs10199694,rs3213545,rs9912287,rs3806340,rs6138553,rs6115232,rs2904127,rs7150997,rs11247211,rs1183910,rs243073,rs80050029,rs7933184,rs7068144,rs56219066,rs78187521,rs12542990,rs7103648,rs35297160,rs7092139,rs4989024,rs28685832,rs2389603,rs11929535,rs4745729,rs17419851,rs12477097,rs11990193,rs1028584,rs2257464,rs11135442,rs485073,rs2281135,rs10740126,rs77688257,rs7655606,rs2245674,rs7922807,rs10084835,rs6850131,rs6485786,rs72834956,rs2092501,rs780106,rs2280401,rs17716118,rs2184000,rs1688042,rs4422555,rs738408,rs2032576,rs174556,rs6073435,rs3777190,rs13025919,rs1555330,rs1008547,rs2186366,rs603726,rs1169307,rs56740658,rs2257809,rs77943393,rs760903,rs62465144,rs16827337,rs10440365,rs1841010,rs3746574,rs11126934,rs77405883,rs2857472,rs16825494,rs2261698,rs10761778,rs13168878,rs1975384,rs6115191,rs442834,rs7915680,rs12591553,rs7104036,rs780102,rs7716691,rs12421917,rs174574,rs2014252,rs13112784,rs417130,rs7671492,rs12415984,rs13361341,rs1530872,rs6501519,rs11672900,rs2074755,rs7365544,rs7099425,rs6107017,rs7074735,rs9461014,rs56156268,rs61791066,rs874852,rs174548,rs495203,rs6138542,rs6081325,rs1985737,rs74576848,rs1474745,rs529565,rs2500413,rs13388159,rs11152071,rs12978750,rs73465610,rs2817246,rs3800122,rs10742814,rs60897043,rs809059,rs660340,rs339969,rs870992,rs1672992,rs66712526,rs13055874,rs35966917,rs61853635,rs4815423,rs56120917,rs11594585,rs10838709,rs956211,rs1275538,rs174566,rs72817542,rs1057964,rs2293579,rs7909855,rs4752858,rs1888999,rs34879941,rs2585796,rs1178977,rs4475856,rs786915,rs11065384,rs2258728,rs34287067,rs6984305,rs12484809,rs11857768,rs9467171,rs1883348,rs1992291,rs12814766,rs174535,rs754466,rs2258043,rs3002702,rs10440366,rs12638562,rs2258135,rs1647267,rs4665965,rs75220725,rs10761725,rs6050598,rs16991175,rs2260445,rs7343481,rs1325831,rs2464195,rs2287613,rs62130713,rs4336630,rs84816,rs3094379,rs72819536,rs7116614,rs314089,rs2401512,rs10458915,rs62090056,rs10893506,rs71475909,rs9324058,rs9927,rs4366042,rs3829223,rs7933019,rs6553202,rs35866622</t>
  </si>
  <si>
    <t>CATG00000042991.1,ENSG00000168496.3,ENSG00000108175.12,ENSG00000117983.13,CATG00000005551.1,ENSG00000230839.1,CATG00000071470.1,ENSG00000233896.1,ENSG00000196072.7,CATG00000002481.1,ENSG00000142534.2,CATG00000025490.1,CATG00000005705.1,CATG00000010640.1,ENSG00000115468.7,ENSG00000148572.10,CATG00000052910.1,ENSG00000103855.13,CATG00000002236.1,ENSG00000165923.11,ENSG00000156642.12,ENSG00000255267.2,ENSG00000134255.9,ENSG00000142794.14,ENSG00000243156.3,ENSG00000260578.1,ENSG00000162761.10,ENSG00000076641.4,CATG00000099547.1,CATG00000054532.1,ENSG00000227492.1,CATG00000002237.1,CATG00000027790.1,CATG00000085644.1,CATG00000054545.1,CATG00000025491.1,ENSG00000143845.10,ENSG00000227542.1,ENSG00000170509.7,ENSG00000137714.2,ENSG00000148219.12,ENSG00000140945.11,ENSG00000025156.8,ENSG00000101076.12,CATG00000032777.1,ENSG00000104852.10,CATG00000060723.1,CATG00000092618.1,ENSG00000078902.11,ENSG00000063176.11,ENSG00000123444.9,CATG00000054531.1,ENSG00000200530.1,CATG00000042207.1,ENSG00000186594.8,CATG00000023676.1,ENSG00000149187.13,ENSG00000108179.9,CATG00000002254.1,ENSG00000123130.12,ENSG00000130684.9,ENSG00000163794.6,ENSG00000134824.9,ENSG00000105523.3,CATG00000037659.1,ENSG00000169242.7,ENSG00000134825.9,ENSG00000105479.11,ENSG00000235267.1,ENSG00000235050.2,ENSG00000163795.9,CATG00000052951.1,ENSG00000176920.10,ENSG00000253111.1,ENSG00000257860.1,CATG00000041280.1,ENSG00000167711.9,ENSG00000105707.9,ENSG00000213341.6,ENSG00000090989.13,ENSG00000156171.10,ENSG00000163463.7,ENSG00000243446.2,CATG00000054538.1,CATG00000047979.1,ENSG00000199932.1,CATG00000060957.1,CATG00000023745.1,ENSG00000138074.10,CATG00000116161.1,ENSG00000170191.4,CATG00000007123.1,ENSG00000240505.4,CATG00000118331.1,CATG00000025651.1,CATG00000071058.1,ENSG00000160326.9,ENSG00000115226.5,ENSG00000185561.8,ENSG00000070159.9,CATG00000058320.1,ENSG00000110080.14,CATG00000025177.1,CATG00000042205.1,ENSG00000237505.2,ENSG00000107593.15,ENSG00000213949.4,ENSG00000105550.4,ENSG00000133195.7,ENSG00000135549.10,CATG00000116182.1,ENSG00000253161.1,ENSG00000250821.1,ENSG00000100031.14,CATG00000092614.1,ENSG00000234945.3,ENSG00000009950.11,ENSG00000233871.1,CATG00000001319.1,CATG00000093832.1,ENSG00000069667.11,ENSG00000095485.12,CATG00000118317.1,CATG00000046017.1,ENSG00000250891.1,ENSG00000135114.8,ENSG00000049759.12,CATG00000039607.1,ENSG00000234899.5,CATG00000002239.1,CATG00000004581.1,ENSG00000115204.10,ENSG00000254416.1,ENSG00000230387.1,CATG00000118323.1,ENSG00000273088.1,ENSG00000223929.1,ENSG00000198053.7,ENSG00000163462.13,ENSG00000165917.5,ENSG00000272767.1,ENSG00000224164.1,ENSG00000160323.14,CATG00000054535.1,ENSG00000267040.2,ENSG00000196666.3,ENSG00000154227.9,ENSG00000106635.3,ENSG00000176909.7,ENSG00000178026.8,ENSG00000205436.3,ENSG00000084734.4,ENSG00000100344.6,ENSG00000175164.9,ENSG00000254237.1,ENSG00000268681.1,ENSG00000134602.11,ENSG00000197586.8,ENSG00000213453.3,ENSG00000227959.1,CATG00000004580.1,CATG00000041288.1,ENSG00000213539.4,ENSG00000131437.11,ENSG00000160325.10,CATG00000005564.1,CATG00000076733.1,ENSG00000115194.6,ENSG00000165966.10,ENSG00000182264.4,ENSG00000241668.2,ENSG00000254290.1,ENSG00000271875.1,ENSG00000124920.9,ENSG00000151208.12,ENSG00000115211.11,CATG00000004583.1,ENSG00000119866.16,CATG00000006930.1,ENSG00000188266.9,ENSG00000165476.8,ENSG00000207601.1,ENSG00000204296.7,ENSG00000112699.6,ENSG00000111897.6,ENSG00000163793.8,ENSG00000230224.1,ENSG00000255197.1,ENSG00000132535.14,ENSG00000115207.9,ENSG00000138002.10,ENSG00000266501.1,ENSG00000169241.13,ENSG00000235816.2,ENSG00000169855.15,ENSG00000183324.6,ENSG00000167984.12,CATG00000115361.1,ENSG00000120054.7,CATG00000039609.1,ENSG00000171877.15,CATG00000019904.1,CATG00000058305.1,ENSG00000009954.6,CATG00000004575.1,CATG00000010636.1,ENSG00000250551.1,ENSG00000030066.9,CATG00000048636.1,CATG00000005706.1,ENSG00000135100.13,CATG00000092610.1,ENSG00000171451.13,CATG00000085647.1,CATG00000098556.1,CATG00000005475.1,ENSG00000100028.7,ENSG00000173064.6,ENSG00000118985.10,ENSG00000115234.6,ENSG00000273189.1,ENSG00000134160.9,ENSG00000165915.9,ENSG00000138085.12,ENSG00000213742.2,ENSG00000100347.10,CATG00000118316.1,ENSG00000234072.1,ENSG00000101003.8,ENSG00000254235.1,ENSG00000140829.7,ENSG00000204049.1,ENSG00000251314.2,ENSG00000265467.1,ENSG00000254111.1,ENSG00000106638.11,ENSG00000251409.1,ENSG00000169605.5,ENSG00000073734.8,CATG00000116175.1,ENSG00000080644.11,ENSG00000157895.7,ENSG00000112294.8,CATG00000027274.1,ENSG00000165694.5,CATG00000002261.1,CATG00000002256.1,ENSG00000081923.6,CATG00000047069.1,ENSG00000244625.1,ENSG00000065243.14,ENSG00000138100.9,CATG00000092613.1,ENSG00000163581.9,ENSG00000128641.13,ENSG00000213619.5,ENSG00000225282.1,CATG00000023584.1,ENSG00000163638.9,CATG00000002240.1,ENSG00000259650.1,ENSG00000100997.14,ENSG00000157992.8,CATG00000048641.1,ENSG00000084774.9,ENSG00000215481.4,CATG00000052954.1,ENSG00000105538.4,CATG00000005563.1,ENSG00000120053.9,CATG00000058781.1,ENSG00000151612.11,ENSG00000157837.11,ENSG00000117971.7,ENSG00000103351.8,CATG00000089818.1,ENSG00000179085.7,ENSG00000149485.12,ENSG00000150636.11,ENSG00000165916.4,ENSG00000067141.12,CATG00000069313.1,ENSG00000115216.9,ENSG00000118557.11,ENSG00000162777.12,ENSG00000066336.7,CATG00000110016.1,ENSG00000273221.1,ENSG00000115241.9,ENSG00000101004.10,ENSG00000259444.1,ENSG00000171988.13,CATG00000000227.1,ENSG00000241388.3,CATG00000011732.1,ENSG00000109919.5,ENSG00000105483.12,ENSG00000169684.9,ENSG00000112293.10,ENSG00000233438.1,ENSG00000188677.10,ENSG00000231969.1,ENSG00000107566.9,ENSG00000109920.8,ENSG00000167716.14,ENSG00000100994.7</t>
  </si>
  <si>
    <t>22174901,20639878,22001757,pha003084,21177773,24124411,23696881,24094242,24065354,21909109,18940312,23022100,22010049</t>
  </si>
  <si>
    <t>Liver enzyme levels (alkaline phosphatase),Liver cancer (hepatocellular carcinoma) in patients with chronic hepatitis B virus infection,Gamma gluatamyl transferase levels (interaction with age),Liver enzyme levels (aspartate transaminase),Serum albumin level,Liver enzyme levels (alanine transaminase),Liver disease in chronic hepatitis B virus infection,Response to acetaminophen (hepatotoxicity),Liver enzyme levels,Gamma-glutamyl transferase (GGT),Gamma glutamyl transpeptidase,Serum total protein level,Serum alkaline phosphatase levels,Gamma gluatamyl transferase levels,Liver enzyme levels (gamma-glutamyl transferase),Alkaline phosphatase (ALP),Lumiracoxib-related liver injury</t>
  </si>
  <si>
    <t>DOID:4159</t>
  </si>
  <si>
    <t>skin cancer</t>
  </si>
  <si>
    <t>An integumentary system cancer located_in the skin that is the uncontrolled growth of abnormal skin cells.</t>
  </si>
  <si>
    <t>rs819151,rs12789914,rs6057961,rs12728257,rs32578,rs11170680,rs6087561,rs32579,rs819143,rs6059723,rs4433810,rs8123521,rs1205355,rs4911408,rs2284388,rs35392,rs819157,rs819145,rs45609834,rs12313512,rs35394,rs11119300,rs250416,rs1129038,rs2424988,rs352935,rs870856,rs1205352,rs7968810,rs868372,rs7968870,rs34675,rs2065912,rs1805008,rs7107143,rs6674893,rs58827852,rs1205357,rs12920767,rs4911401,rs35391,rs464274,rs79479777,rs6119484,rs73283845,rs2241036,rs1007090,rs2424987,rs7969151,rs75319471,rs2424990,rs26722,rs819137,rs35406,rs35208229,rs819134,rs6142098,rs6059709,rs2424985,rs12932473,rs4550447,rs402136,rs28526181,rs6088412,rs8057672,rs113528355,rs4911392,rs397564,rs2424989,rs11648785,rs819147,rs12309485,rs6059662,rs74415461,rs819142,rs6119447,rs74474228,rs2235597,rs2206448,rs77658252,rs113891247,rs819155,rs819162,rs4911393,rs4911405,rs12480555,rs4911409,rs12203592,rs4911144,rs59038611,rs6059711,rs819177,rs11018528,rs12270717,rs866027,rs819144,rs10506317,rs7279297,rs2424991,rs864702,rs1805007,rs1555075,rs3913538,rs76581091,rs6059635,rs1205366,rs819146,rs74336735,rs464349,rs11170681,rs4911407,rs4354938,rs6088454,rs1055857,rs34467494,rs819148,rs819159,rs12917954,rs35393,rs9922171,rs11119301,rs28501228,rs6087557,rs73283867,rs73283859,rs35390,rs185145,rs40132,rs1205349,rs7294513,rs12791412,rs1954772,rs12926012,rs819156,rs819136,rs6120519,rs6059733,rs12925087,rs11587833,rs35398,rs2235596,rs3743826,rs10765196,rs6059710,rs7112446,rs819141,rs1126809,rs6058017,rs6088433,rs6483483,rs819138,rs819158,rs35396,rs250417,rs4911147,rs4911410,rs112326077,rs2284389,rs2268089,rs6088411,rs2424984,rs4911394,rs819133,rs12913832</t>
  </si>
  <si>
    <t>ENSG00000155846.12,ENSG00000178773.10,ENSG00000101444.8,CATG00000053061.1,CATG00000053051.1,ENSG00000228265.1,ENSG00000168959.10,ENSG00000223959.4,ENSG00000267048.1,ENSG00000204991.6,ENSG00000003249.9,ENSG00000125970.7,ENSG00000256390.1,ENSG00000137265.10,ENSG00000101440.5,CATG00000053050.1,ENSG00000260030.1,ENSG00000164175.10,CATG00000006560.1,ENSG00000125977.6,ENSG00000259006.1,ENSG00000198211.8,ENSG00000141002.14,ENSG00000250917.1,ENSG00000224260.2,ENSG00000128731.11,ENSG00000222019.3,ENSG00000258839.2,ENSG00000141013.10,ENSG00000214185.3,ENSG00000077498.8,ENSG00000258947.2,CATG00000030337.1,CATG00000053054.1,ENSG00000141956.9,ENSG00000225246.1</t>
  </si>
  <si>
    <t>23548203,19340012</t>
  </si>
  <si>
    <t>Tanning,Non-melanoma skin cancer,Sunburns</t>
  </si>
  <si>
    <t>DOID:417</t>
  </si>
  <si>
    <t>hypersensitivity reaction type II disease</t>
  </si>
  <si>
    <t>An immune system disease that is an overactive immune response of the body against substances and tissues normally present in the body resulting from an abnormal functioning of the immune system that results in the production of antibodies or T cell directed against the host tissues.</t>
  </si>
  <si>
    <t>rs41337846,rs73169642,rs1159204,rs6547114,rs2839467,rs9284880,rs12493635,rs115298075,rs7970916,rs1005089,rs12698856,rs75438052,rs72677629,rs703683,rs12591156,rs10934241,rs876755,rs73169668,rs77479670,rs74515370,rs6877796,rs789254,rs13272623,rs1680781,rs280355,rs3744126,rs10196801,rs2053887,rs7938394,rs440212,rs1455649,rs1442190,rs373266,rs7643789,rs2566968,rs13322676,rs6852091,rs174592,rs1584235,rs72790438,rs1927937,rs12825629,rs9607636,rs4076082,rs72788599,rs74458567,rs2305546,rs5007342,rs2833991,rs6035662,rs4524101,rs7975109,rs76246042,rs2277482,rs6441827,rs2712367,rs4074724,rs67039976,rs12698892,rs9311358,rs6825199,rs61175766,rs3751999,rs13158727,rs4757446,rs2841233,rs174541,rs5757731,rs16839513,rs74723106,rs174580,rs3784634,rs12949936,rs11255388,rs1800309,rs17120331,rs10206228,rs10846557,rs41298312,rs11130023,rs6460539,rs2414753,rs137697,rs79139176,rs6137129,rs7614007,rs2295209,rs744513,rs73117539,rs12438803,rs2304839,rs10752297,rs2171572,rs1974780,rs11174575,rs11130032,rs76667160,rs6547544,rs2160827,rs1318849,rs10861354,rs1532834,rs61978948,rs74143143,rs72954287,rs2048257,rs6559063,rs2404463,rs13204633,rs6001588,rs62265549,rs16876991,rs6885567,rs72657048,rs7599836,rs12342472,rs60818258,rs7542123,rs1368308,rs7776572,rs6806592,rs2404461,rs1867486,rs2366362,rs35952547,rs9329349,rs1057225,rs12740498,rs10504478,rs263532,rs1458018,rs693762,rs1408272,rs36039116,rs385943,rs66922431,rs1030861,rs2051953,rs9855433,rs10196630,rs2371566,rs74954864,rs7414934,rs370671,rs2919856,rs12903649,rs11044332,rs2009473,rs2880045,rs9296009,rs1446724,rs461981,rs3742500,rs11781525,rs13413356,rs228129,rs6502565,rs1394589,rs13158124,rs10972726,rs6476398,rs1703881,rs7288826,rs2841244,rs6578672,rs17524714,rs7518804,rs11038291,rs10950341,rs6788890,rs5750823,rs789247,rs7874815,rs7525903,rs9634185,rs4744848,rs6082135,rs2279913,rs73167342,rs1159205,rs2630257,rs2618592,rs10905236,rs789218,rs1534542,rs11630353,rs72954284,rs789236,rs1866825,rs17085428,rs7431126,rs4682963,rs10813949,rs11112403,rs7820788,rs2656803,rs3777204,rs17271403,rs1488637,rs1124125,rs1043395,rs3797570,rs627386,rs2970915,rs3789634,rs10196895,rs66654901,rs7803814,rs2083098,rs2782434,rs6876568,rs4983391,rs57648467,rs7045117,rs55658143,rs1556717,rs12233086,rs6427632,rs6035638,rs789228,rs72818142,rs9890243,rs7807263,rs10113903,rs4075795,rs1436963,rs1582278,rs7214468,rs4564376,rs60901740,rs74566438,rs4846849,rs11624045,rs12631963,rs7040634,rs7045671,rs2071581,rs10196749,rs61122136,rs10477364,rs7095230,rs12698883,rs2857541,rs789242,rs1579494,rs7781403,rs1058600,rs75450182,rs13157227,rs73195541,rs4592586,rs7314811,rs600086,rs3777192,rs55976072,rs2292865,rs13427438,rs12830671,rs2888841,rs11678822,rs7475361,rs3751989,rs308096,rs174533,rs154460,rs2857535,rs7160852,rs59964110,rs11165132,rs12893275,rs79304919,rs102275,rs10079268,rs35903246,rs6917920,rs72850846,rs4534620,rs34175470,rs2304078,rs73169649,rs67919911,rs772607,rs116347232,rs852443,rs174554,rs11674437,rs61738690,rs1446693,rs6502557,rs728838,rs72816540,rs2272940,rs6971237,rs4878508,rs6573572,rs1535,rs13426896,rs7792956,rs11869423,rs12076454,rs77712968,rs72790412,rs8136980,rs62486234,rs4682976,rs11174517,rs703636,rs11904276,rs9926112,rs4318956,rs114073272,rs2582549,rs406937,rs2841223,rs6866361,rs10146643,rs12657117,rs1853639,rs1043381,rs115707314,rs6726454,rs9604512,rs7566277,rs174570,rs57633641,rs12621674,rs6889029,rs113572064,rs3784445,rs76979759,rs10861360,rs12108134,rs12891828,rs684209,rs2787101,rs8192878,rs1894204,rs74478164,rs6047016,rs2275128,rs114341500,rs4930229,rs10896298,rs116025290,rs9577885,rs2058919,rs62365191,rs2279920,rs7301266,rs1838881,rs6873285,rs409354,rs509360,rs174562,rs3777188,rs11214990,rs9624334,rs7661864,rs5757681,rs117151717,rs62118575,rs2514886,rs2171498,rs17419878,rs11135441,rs12094298,rs7561959,rs9814256,rs9288982,rs4076556,rs61248190,rs174577,rs9288984,rs9606950,rs12791538,rs10906348,rs10861342,rs12530,rs2273217,rs731165,rs112270131,rs5756506,rs922994,rs3781085,rs73141014,rs9819766,rs26534,rs1425270,rs2243885,rs112582692,rs357608,rs7121843,rs11743934,rs537884,rs6808800,rs61995989,rs2171575,rs7429879,rs2300599,rs7532095,rs703625,rs743838,rs2015729,rs6046902,rs1446710,rs9665507,rs968631,rs57949227,rs10813890,rs73275694,rs114823386,rs59063862,rs62364130,rs7702674,rs2058918,rs6046941,rs1378543,rs4002281,rs12339950,rs7513156,rs12698857,rs6696132,rs3751995,rs7528484,rs77622527,rs11568995,rs174536,rs60580207,rs2289453,rs12099921,rs79910756,rs17164935,rs77554503,rs11711311,rs772602,rs3792136,rs2275129,rs6547551,rs12631341,rs6137138,rs1924525,rs7965847,rs12155144,rs10758188,rs7103402,rs7021946,rs56002885,rs11581076,rs10778370,rs4329748,rs1532435,rs11078354,rs9609530,rs1857764,rs8022046,rs1628833,rs76478976,rs2171569,rs13431491,rs113084465,rs55707505,rs13086121,rs2507800,rs4561508,rs79631993,rs16947328,rs11650451,rs114301654,rs1458019,rs7303825,rs6035659,rs280356,rs7779371,rs1006057,rs34307005,rs7156013,rs74381320,rs73177066,rs2630259,rs6573573,rs9835626,rs9606942,rs6818798,rs2841232,rs77191768,rs278903,rs789214,rs3895089,rs72790424,rs7502875,rs34350976,rs6875026,rs1125539,rs28547360,rs398216,rs12896360,rs55781039,rs5750683,rs11657479,rs10117038,rs4953349,rs11788747,rs11903173,rs6726570,rs35805677,rs2537824,rs7102418,rs13412980,rs6785869,rs10023638,rs7622403,rs2609231,rs75566904,rs2345863,rs13126479,rs12229846,rs3752005,rs4750346,rs10145122,rs435066,rs12421748,rs8011071,rs2072209,rs1011328,rs6547110,rs4246801,rs1000232,rs3751985,rs9873604,rs12636577,rs55852922,rs4983390,rs2279914,rs10085696,rs35089588,rs4792797,rs12818222,rs78740585,rs76358145,rs10807950,rs6441834,rs2129955,rs1747683,rs116356066,rs56375707,rs1683811,rs6547543,rs8039651,rs9329351,rs12186491,rs7122830,rs2026000,rs4703780,rs10212375,rs113161761,rs12698882,rs76683482,rs6738351,rs9854504,rs66490177,rs17524637,rs73117541,rs2113561,rs1037393,rs11013239,rs6870496,rs72677632,rs115686965,rs852442,rs2723142,rs1470505,rs2547997,rs11739652,rs11260603,rs28913033,rs5995735,rs76106767,rs2970914,rs7901303,rs7630980,rs73169651,rs1348255,rs4524496,rs11215033,rs789221,rs12601285,rs11741563,rs12035955,rs6082036,rs2028417,rs80041527,rs7808239,rs9811200,rs2249514,rs2851498,rs11676474,rs6957150,rs11546845,rs1872545,rs450828,rs79348850,rs1363385,rs4669365,rs1650124,rs7528078,rs9821268,rs111611832,rs73419929,rs174584,rs6877427,rs7213540,rs28558199,rs116051573,rs789212,rs138994,rs13384333,rs728839,rs7627186,rs7705245,rs2324656,rs60097574,rs13080889,rs2414754,rs2304075,rs3780489,rs28517717,rs6788832,rs1057963,rs1191601,rs2725405,rs58647797,rs78647096,rs17604882,rs2270180,rs11738768,rs3001413,rs3789630,rs1386669,rs17102847,rs116244517,rs9839422,rs12900645,rs12516071,rs9311213,rs11823478,rs2638846,rs77009692,rs10107345,rs2076086,rs1683779,rs12631232,rs10445407,rs10459207,rs592229,rs12580590,rs75669832,rs58791731,rs12337657,rs55689224,rs2582545,rs2636810,rs1488623,rs58314186,rs1867863,rs1423268,rs1568918,rs12497609,rs4879952,rs73657531,rs11255400,rs444881,rs2072860,rs7816885,rs12089582,rs10508459,rs357610,rs72816529,rs2254154,rs12591593,rs112497718,rs2638845,rs764311,rs6875078,rs6756409,rs174545,rs199925,rs13061150,rs4748833,rs28578536,rs7622515,rs35060330,rs114499376,rs2236352,rs73124315,rs6879652,rs6132343,rs1669716,rs2332224,rs17630758,rs9828449,rs17509902,rs9848993,rs1073040,rs6463508,rs7090050,rs12085130,rs4976497,rs17548631,rs10813948,rs2748809,rs2112012,rs7517119,rs5757685,rs73195539,rs6035652,rs11174557,rs66652160,rs852438,rs116376559,rs6672925,rs1953652,rs389967,rs34864242,rs7872478,rs17762460,rs12780334,rs75677793,rs11249213,rs7865299,rs703632,rs77494727,rs10983788,rs11071642,rs72678029,rs72956308,rs55638032,rs4998649,rs9873869,rs6075680,rs73484568,rs738285,rs62251383,rs2901812,rs72675473,rs6559040,rs35967150,rs2933343,rs1091938,rs1680788,rs12883359,rs16961493,rs6870487,rs6695132,rs17524672,rs10869962,rs12716252,rs11112378,rs6001587,rs2048399,rs13427514,rs10090260,rs7557020,rs12480323,rs59525627,rs62486208,rs709802,rs308089,rs9851731,rs7941796,rs7028772,rs12348755,rs10972727,rs10497105,rs12910541,rs55994139,rs1531047,rs10508336,rs28694394,rs56377787,rs6705427,rs7833220,rs7850878,rs11765436,rs13319803,rs6576062,rs2247712,rs627339,rs435206,rs1423269,rs79518883,rs2121410,rs7702346,rs4976493,rs1591355,rs1368309,rs10206900,rs34550073,rs72956387,rs927493,rs4270717,rs3751991,rs7194356,rs79774830,rs17524686,rs56366429,rs78273100,rs1703927,rs752265,rs17164915,rs6602648,rs4642392,rs12772194,rs2302105,rs4710522,rs10193309,rs27323,rs2404462,rs4979223,rs2685123,rs1030860,rs4234446,rs80122336,rs56396894,rs16527,rs789230,rs7158047,rs115089010,rs896522,rs1866996,rs1963499,rs1470508,rs12220069,rs12600217,rs6476399,rs3177243,rs58158337,rs59631161,rs11793020,rs654611,rs1394066,rs17014529,rs7136344,rs11994937,rs4682960,rs9349045,rs17741778,rs114563169,rs6046910,rs1584234,rs57377836,rs113234192,rs1159203,rs1344601,rs10145119,rs789219,rs10759637,rs55884306,rs3176416,rs12477372,rs56039711,rs760719,rs789237,rs34850,rs73268805,rs28508049,rs3796254,rs3777207,rs114187987,rs761830,rs11126958,rs76375603,rs61473363,rs2279432,rs199917,rs16522,rs9667836,rs35074529,rs3829808,rs1680786,rs703637,rs2271521,rs10847980,rs4648889,rs10752296,rs6082079,rs13236841,rs72678032,rs36025692,rs10489787,rs71331686,rs116319104,rs9790867,rs34344799,rs61995985,rs6137095,rs3766995,rs796862,rs41317300,rs3734131,rs11951836,rs5757680,rs62155795,rs2577757,rs6075675,rs3934004,rs12520248,rs74959932,rs7301016,rs12698893,rs5757282,rs9606947,rs7130698,rs9918763,rs10891699,rs6792447,rs13183436,rs7209700,rs1765621,rs5757730,rs13429866,rs3748012,rs3751998,rs10502190,rs1368310,rs77325635,rs1542180,rs457274,rs1979174,rs7904040,rs55829069,rs2277481,rs9626032,rs3784633,rs9380682,rs10144845,rs8039105,rs3802586,rs58859869,rs6812910,rs3777194,rs12878339,rs13093862,rs6957660,rs8014695,rs2723122,rs73166393,rs11581688,rs4143898,rs759058,rs72790451,rs17097891,rs174537,rs57673070,rs5757733,rs1669658,rs4575,rs4832928,rs1680790,rs11112394,rs11088194,rs11057357,rs12820829,rs35959442,rs16937164,rs6868626,rs174560,rs4686827,rs1501849,rs1446707,rs12087159,rs115875662,rs12637066,rs10262697,rs2083099,rs3811487,rs73169671,rs13162884,rs80248330,rs390974,rs11060708,rs13152920,rs4972806,rs12083979,rs738287,rs2582561,rs7336717,rs4267249,rs199980,rs7855252,rs114700208,rs11761922,rs8077394,rs7612349,rs57227885,rs6766221,rs12636536,rs117129283,rs117219934,rs10891664,rs7919481,rs6424820,rs4875857,rs10903118,rs6460797,rs1981015,rs6872406,rs9846155,rs34597764,rs3780488,rs2888410,rs73300858,rs76664572,rs12736,rs6046908,rs3826304,rs10813951,rs4682741,rs16961474,rs4682987,rs515669,rs59001640,rs11744881,rs6692490,rs6722542,rs5006593,rs116230671,rs3736236,rs13336641,rs13423661,rs1927936,rs79220007,rs12528714,rs2027167,rs11614022,rs3794776,rs80054920,rs2162062,rs2430457,rs278906,rs12895990,rs11214988,rs4145153,rs6075685,rs174561,rs2273528,rs12486452,rs2784939,rs115254918,rs4704567,rs2242036,rs10784293,rs9941987,rs9611169,rs12045320,rs2582562,rs5764106,rs7855899,rs7859996,rs4711279,rs7039088,rs262680,rs4668605,rs114025107,rs6886870,rs5757678,rs6132326,rs2929859,rs1458017,rs73177064,rs9311352,rs66993458,rs77653215,rs12912208,rs35176119,rs3864109,rs1446723,rs6462728,rs6893925,rs8009511,rs3780491,rs7029897,rs10967679,rs2723141,rs1432697,rs7523328,rs7711830,rs11719686,rs4976465,rs76264502,rs1035275,rs7315553,rs59297232,rs6082063,rs2530544,rs7145173,rs111296401,rs7917324,rs10737068,rs16990941,rs9837796,rs11581667,rs8010876,rs11737302,rs6595767,rs11950427,rs16906513,rs2970907,rs9609529,rs6768749,rs4792799,rs703627,rs12466935,rs97384,rs12413175,rs79745296,rs4824152,rs80092491,rs4938107,rs12602196,rs2841230,rs3780300,rs6047015,rs12470716,rs12113555,rs6576705,rs1446692,rs4972805,rs1579496,rs12698862,rs11255369,rs34077564,rs1683776,rs1387042,rs2015061,rs10891690,rs4246800,rs2144281,rs5675,rs11125072,rs174534,rs2817661,rs789241,rs58570168,rs174555,rs10172719,rs2125404,rs9850129,rs6705986,rs8027751,rs79717038,rs7726368,rs2829,rs9835270,rs6431979,rs111535158,rs2292699,rs12254671,rs115524400,rs580913,rs1467979,rs11958404,rs6082028,rs966904,rs1687970,rs2659005,rs1026364,rs1969977,rs2119394,rs75488961,rs2255166,rs17271193,rs12233927,rs102274,rs11707345,rs10758168,rs35179959,rs11639482,rs10049992,rs12578500,rs789225,rs6882641,rs1014059,rs10910470,rs7146019,rs278902,rs45580235,rs6978841,rs56323985,rs4792798,rs6860936,rs13086084,rs11229,rs75824035,rs2292863,rs5754074,rs76620947,rs7103827,rs4560868,rs9791113,rs772598,rs10124479,rs1555360,rs8075526,rs4846945,rs11814683,rs7108470,rs7212751,rs6541411,rs34059910,rs9833423,rs1432694,rs75422159,rs7617515,rs9609531,rs11112374,rs10752293,rs6896893,rs6678813,rs4412438,rs1031532,rs9311353,rs2361701,rs1125538,rs2533441,rs80274754,rs4953352,rs4820268,rs4789580,rs6985782,rs7219431,rs10436881,rs17465022,rs3773682,rs1470504,rs112001772,rs28577577,rs10738905,rs7555518,rs13217899,rs116435328,rs4236262,rs13336827,rs16982016,rs1048892,rs10071354,rs7731390,rs11260602,rs6441833,rs72850840,rs56687083,rs59482506,rs13092122,rs62007368,rs9855613,rs6710370,rs56314043,rs78456975,rs877908,rs17009757,rs1680785,rs7724807,rs210603,rs174529,rs74892229,rs2083192,rs7574621,rs7969207,rs72790408,rs2933344,rs10190510,rs10852454,rs41321047,rs27324,rs73169650,rs6137077,rs78591679,rs2276943,rs12880512,rs199928,rs16907305,rs6879847,rs922993,rs8007145,rs115925093,rs3806641,rs1948764,rs17604001,rs56327427,rs10145031,rs3777197,rs75270536,rs74971338,rs9314164,rs174568,rs7305712,rs3777200,rs5750825,rs17604889,rs11774682,rs7788093,rs6075671,rs1683780,rs12698858,rs2158837,rs3094093,rs10503148,rs12269781,rs3742939,rs4294093,rs767390,rs6082047,rs967546,rs61443681,rs61995988,rs10813960,rs99780,rs6541304,rs11629528,rs117415767,rs4821896,rs6736097,rs4749282,rs11603692,rs2011157,rs116046537,rs7633526,rs78976045,rs12563741,rs1547772,rs16937168,rs2633418,rs12601453,rs77941725,rs72957179,rs2507801,rs1680794,rs1584237,rs10983787,rs393633,rs3001412,rs772603,rs8038932,rs116361035,rs6605278,rs2618590,rs56125199,rs6082024,rs17673685,rs12407074,rs357614,rs10877862,rs789251,rs113745074,rs647253,rs4749308,rs75830066,rs1211375,rs67521705,rs75192977,rs731952,rs10098759,rs6559064,rs35651095,rs55800297,rs12600635,rs2270554,rs56110037,rs11249215,rs4564516,rs73103460,rs62365186,rs2784921,rs12246065,rs3744135,rs76344840,rs7872477,rs7652995,rs8074348,rs62364128,rs10790019,rs4265380,rs7433407,rs60872022,rs7331540,rs11820502,rs17085249,rs4878507,rs73195553,rs883081,rs8034914,rs2002692,rs73900722,rs1568028,rs871012,rs2582557,rs6082075,rs77351919,rs2858011,rs6787833,rs11957848,rs12594658,rs13361837,rs7523334,rs5771040,rs4930561,rs4878639,rs17839695,rs17085231,rs76211079,rs117019850,rs7781265,rs2279454,rs12369961,rs11112390,rs108499,rs6560612,rs6075667,rs7161883,rs62365190,rs1058596,rs4456947,rs77528713,rs7830986,rs10813957,rs16839532,rs1866824,rs27316,rs8010715,rs738286,rs72643557,rs34421316,rs3762636,rs2026739,rs6082068,rs6946066,rs3773681,rs9577876,rs174559,rs8048222,rs57896286,rs2839465,rs10737070,rs6137089,rs9577886,rs2533427,rs3753745,rs3751984,rs3791213,rs2919854,rs1680791,rs6771167,rs6712176,rs79110942,rs35978825,rs4579731,rs11623342,rs7561361,rs62486207,rs5987027,rs6132322,rs74641650,rs4582295,rs8032433,rs114794147,rs2060575,rs4324338,rs73657532,rs789229,rs12414427,rs2298019,rs76547504,rs4664115,rs72850844,rs28411984,rs11249212,rs114935407,rs4129395,rs789213,rs20578,rs2304837,rs704330,rs6851880,rs1390853,rs10796058,rs3812055,rs4246626,rs6075681,rs78937121,rs789233,rs11950881,rs998916,rs2618591,rs78021480,rs2841227,rs13152992,rs12554995,rs7397814,rs7859354,rs6137080,rs174601,rs7617313,rs10905238,rs12489887,rs57382045,rs13073843,rs76319098,rs74523788,rs11057352,rs9874132,rs909674,rs11112366,rs2300168,rs174530,rs406890,rs174583,rs72816541,rs2548594,rs966801,rs6441861,rs78961289,rs17732182,rs10196939,rs72816538,rs6565549,rs1387046,rs11112418,rs10813950,rs72956346,rs12693407,rs4832386,rs174546,rs72790428,rs10861358,rs1577328,rs72790444,rs9866806,rs3130618,rs78707230,rs115886595,rs404256,rs12221747,rs10773036,rs10038416,rs6047025,rs3804580,rs174550,rs41266331,rs4792800,rs74865514,rs174576,rs28513564,rs73168721,rs9325089,rs67055914,rs113707697,rs135167,rs10044461,rs11650072,rs7633832,rs59638376,rs12635624,rs415426,rs12893094,rs117333554,rs11126957,rs626657,rs12485791,rs7528184,rs2044307,rs464783,rs902338,rs118134212,rs772605,rs6075676,rs4657616,rs4623296,rs76045368,rs2408871,rs55784250,rs7591394,rs12370404,rs813945,rs11952552,rs74876325,rs6001599,rs657672,rs71607078,rs5757683,rs60429724,rs652888,rs74933790,rs1408468,rs12896663,rs11951259,rs6595633,rs741096,rs6132329,rs114821662,rs115470495,rs10782980,rs883082,rs584285,rs6132336,rs4976308,rs7529070,rs11128271,rs72790422,rs2048057,rs2292528,rs1968722,rs7941923,rs6046909,rs11844343,rs10028920,rs115626186,rs1543042,rs1078484,rs9947954,rs2270788,rs76377749,rs79054616,rs813732,rs1765618,rs174599,rs114898258,rs2582565,rs6985325,rs16844846,rs2076085,rs2242108,rs12053566,rs1405238,rs1488622,rs7782210,rs9996223,rs7644467,rs60588211,rs4720952,rs35879177,rs2533428,rs6883691,rs966905,rs10183642,rs6811744,rs7030567,rs8012278,rs11639147,rs4755957,rs76791219,rs3115663,rs4403187,rs11112368,rs118151835,rs147295,rs11994987,rs4983393,rs16981993,rs2028414,rs9869151,rs116684619,rs6679318,rs10428037,rs1336480,rs73117532,rs56006993,rs10891665,rs12637067,rs7490965,rs12225316,rs3751993,rs75667989,rs4145837,rs6001225,rs34851,rs10769791,rs6595768,rs1669721,rs10877870,rs57994525,rs10741014,rs61698755,rs2359687,rs9842445,rs12261019,rs78099446,rs738289,rs35376994,rs111935361,rs1953416,rs9813630,rs3763047,rs1368307,rs7590864,rs111471676,rs7311667,rs1888959,rs4233189,rs68049217,rs2273527,rs4649040,rs703633,rs56329656,rs35214385,rs1591356,rs3755348,rs12828040,rs11179263,rs1703925,rs3781087,rs10861337,rs10751776,rs6859704,rs2530543,rs16982050,rs10852453,rs12698864,rs117922848,rs9577887,rs79648453,rs12916052,rs722599,rs67070250,rs113548639,rs10752295,rs10950951,rs12887673,rs78846906,rs60482707,rs9577882,rs4682742,rs6685369,rs6046971,rs77417915,rs6003114,rs3825584,rs1043132,rs11112397,rs116001927,rs7640654,rs1134334,rs772600,rs1322934,rs6894063,rs11174455,rs10427590,rs7735665,rs2346185,rs1001579,rs7782771,rs1680795,rs7257072,rs76157921,rs381815,rs2138876,rs894038,rs6082071,rs251505,rs1444608,rs72790410,rs2878547,rs72678033,rs12698859,rs7710422,rs77192980,rs1424299,rs13229686,rs10971420,rs60712952,rs1054218,rs17259252,rs11621604,rs78470954,rs10956587,rs3793039,rs3789629,rs2841231,rs10934243,rs6082027,rs6486910,rs3748011,rs6969486,rs12698861,rs9329350,rs79668053,rs1557542,rs4669364,rs4792795,rs1640231,rs4143796,rs7550635,rs55672385,rs2877611,rs12636240,rs6082128,rs56183936,rs3858119,rs9865965,rs12653623,rs10905233,rs10139016,rs74877415,rs79578325,rs6874752,rs11174537,rs12045859,rs1669733,rs12617313,rs3849017,rs57497341,rs12234066,rs10069748,rs61741559,rs79037566,rs2900,rs744487,rs10515232,rs7035468,rs5756504,rs6547542,rs13247796,rs392509,rs7621438,rs10971419,rs3851469,rs11174514,rs16848727,rs12602871,rs5770779,rs1952138,rs12407563,rs7626171,rs4500785,rs11085253,rs11624104,rs11675841,rs174594,rs80268990,rs2507799,rs12630752,rs2919880,rs80264865,rs11741590,rs6075700,rs10752299,rs10891691,rs3736401,rs6046959,rs11817610,rs9898312,rs11715350,rs12883532,rs789238,rs397343,rs6475955,rs640282,rs4682735,rs4846942,rs1446722,rs883602,rs13416881,rs3777208,rs2197603,rs7177173,rs9833810,rs68112299,rs1122979,rs10972721,rs459482,rs10861357,rs3777202,rs15908,rs715041,rs10212378,rs6602273,rs116912936,rs12488257,rs1948763,rs10972728,rs139016,rs73141045,rs12424618,rs1137642,rs73169674,rs6047003,rs4976496,rs12026836,rs79379937,rs10121987,rs6973016,rs3891351,rs2391184,rs34870129,rs3763048,rs1892765,rs921741,rs6082125,rs80080599,rs6137130,rs3742783,rs77330712,rs4385221,rs2277480,rs883885,rs73178875,rs3849016,rs12482477,rs10196758,rs6001600,rs12898423,rs2293600,rs7542320,rs55701306,rs2656805,rs867972,rs13422995,rs2286912,rs10758192,rs11790288,rs6873104,rs4775457,rs13099983,rs79349128,rs12493174,rs2328558,rs78277917,rs2121411,rs79738605,rs734809,rs11880637,rs4479864,rs11620749,rs11622829,rs13077644,rs10738907,rs1348831,rs75129280,rs7791954,rs1436966,rs913214,rs3812054,rs76954674,rs11071648,rs3767002,rs12660046,rs6137085,rs789246,rs2693672,rs1488625,rs2389339,rs1386809,rs686259,rs3777201,rs4669363,rs4297057,rs117656005,rs41519545,rs1446695,rs80010833,rs7296981,rs4774427,rs10116966,rs14040,rs4469089,rs2181839,rs6502560,rs12895215,rs6875039,rs11249209,rs9860642,rs4938106,rs4515029,rs454858,rs1925961,rs7159888,rs8025404,rs1983049,rs11036296,rs2807342,rs77985891,rs8034335,rs9311361,rs6559065,rs16844850,rs2530546,rs7730844,rs10796059,rs3802583,rs3815768,rs12227605,rs112237031,rs380655,rs4651112,rs7153156,rs12879971,rs2235321,rs5771039,rs72790443,rs7732613,rs6739222,rs7817316,rs10812515,rs2784912,rs73395802,rs6895146,rs115420072,rs927494,rs417406,rs66780075,rs852261,rs11174518,rs11576986,rs76903232,rs9313485,rs6879658,rs2164920,rs116017340,rs10034995,rs6790091,rs12342445,rs41307021,rs11629408,rs11915889,rs10814326,rs174544,rs11871721,rs4846850,rs78627917,rs4638897,rs2100009,rs59211668,rs10869967,rs7042276,rs9896078,rs7219012,rs17666538,rs445205,rs10035477,rs1424298,rs6761743,rs73163688,rs9809107,rs2860937,rs6697751,rs7829455,rs9468811,rs113178759,rs1800562,rs28648615,rs9811746,rs62364129,rs77342340,rs111615826,rs12431850,rs16525,rs10769167,rs16844841,rs73230017,rs78862571,rs114344549,rs174600,rs7653512,rs61996014,rs4634,rs406109,rs78425041,rs1561810,rs12602593,rs1683777,rs74360830,rs7831911,rs114496932,rs79400973,rs41304014,rs10766359,rs77035315,rs7958947,rs10509712,rs9815769,rs4879583,rs2280127,rs10457932,rs6453469,rs77342773,rs1446575,rs115701106,rs11215031,rs12338997,rs11112371,rs3829586,rs10753666,rs6082060,rs9859565,rs13575,rs10891666,rs4587915,rs4642,rs7649004,rs16982515,rs2603792,rs5757665,rs11071649,rs4730264,rs10828397,rs4730268,rs7856137,rs1927932,rs13340827,rs9931005,rs10781460,rs6082078,rs78764820,rs4076170,rs10508337,rs10782577,rs173349,rs6001585,rs7565107,rs72816527,rs72790405,rs76048192,rs72849375,rs4875859,rs1414399,rs4656335,rs6556893,rs5750833,rs79391169,rs9945078,rs13413096,rs6046948,rs34337798,rs9678719,rs9635310,rs11867723,rs697260,rs523516,rs13180215,rs7969440,rs7645375,rs72954262,rs10144860,rs76625216,rs4775453,rs1030859,rs10906352,rs74782829,rs11174452,rs67200864,rs6834102,rs1390854,rs3887388,rs55654762,rs4648818,rs72818136,rs10233479,rs77398106,rs3767636,rs1563687,rs2839466,rs6504833,rs12891586,rs3761456,rs8070995,rs11611545,rs1860530,rs3811488,rs10896303,rs1557543,rs6082069,rs10029002,rs9609527,rs8095199,rs115254927,rs10861353,rs17673517,rs10131728,rs2723119,rs6132309,rs7102389,rs35184949,rs6082126,rs6894426,rs74118474,rs116166590,rs2135530,rs16990792,rs6767104,rs114686026,rs2411822,rs4613097,rs4720636,rs703623,rs11501088,rs392500,rs1680779,rs3748441,rs10983786,rs2630252,rs7950452,rs34705618,rs62621223,rs7578050,rs4724714,rs4735812,rs10839786,rs2305545,rs7808179,rs11614822,rs7043497,rs12435995,rs17558301,rs10759636,rs6541305,rs12888212,rs13072370,rs6137127,rs7536201,rs9863050,rs3766351,rs59165449,rs6595769,rs7302456,rs114020455,rs1059326,rs7532198,rs1596913,rs112450164,rs66738509,rs28640241,rs2919853,rs2279916,rs434899,rs2164520,rs6780203,rs17524784,rs59599863,rs13144232,rs10055415,rs12783652,rs12082394,rs1577330,rs9577888,rs12097712,rs7550552,rs5757682,rs56695779,rs116771108,rs278901,rs80349932,rs4710521,rs118064331,rs56062011,rs876756,rs10739388,rs17170830,rs12622209,rs1669613,rs7523412,rs72790419,rs79624290,rs16937170,rs7650764,rs529955,rs6863792,rs1488049,rs6082034,rs17673474,rs13321717,rs17065186,rs174547,rs789216,rs308071,rs9577861,rs3761944,rs58509055,rs3777179,rs1054052,rs4953351,rs35123892,rs3780495,rs4744847,rs10738906,rs35710474,rs8008475,rs308097,rs35571096,rs13321446,rs16941801,rs6883111,rs8003811,rs6890954,rs4074328,rs17775791,rs16839564,rs7850357,rs6801470,rs10199256,rs7070539,rs2656802,rs79672203,rs180550,rs11123785,rs1470507,rs10202105,rs117416552,rs10764371,rs77593073,rs9859879,rs10452738,rs1808788,rs7793083,rs9606944,rs3813009,rs62365182,rs7379060,rs2280655,rs174538,rs10804587,rs10874840,rs2273218,rs9624326,rs10192959,rs114682707,rs72790430,rs55925606,rs12612657,rs12630791,rs77563205,rs389884,rs113711046,rs2533429,rs6035663,rs72675476,rs4657103,rs9827682,rs1005522,rs6046964,rs10070197,rs4682977,rs10781459,rs6887052,rs2149364,rs12167679,rs67249613,rs2186369,rs11158596,rs11255401,rs3872721,rs2028415,rs10751775,rs1446712,rs116010390,rs2546191,rs1532833,rs174549,rs6082070,rs2841219,rs4076555,rs72776251,rs7931502,rs1840585,rs1442183,rs4448252,rs4676640,rs2348984,rs3758423,rs74867784,rs34869,rs28439262,rs7379050,rs35854475,rs2851515,rs75146607,rs7782699,rs59362713,rs789220,rs72643559,rs34458493,rs11710456,rs9314162,rs12601244,rs77383092,rs11833130,rs13414537,rs11650354,rs6075686,rs76372747,rs3825708,rs1535173,rs2302834,rs79122108,rs2129959,rs11738241,rs34582754,rs927004,rs1436961,rs11214991,rs12481958,rs3803762,rs11819616,rs2279921,rs1322935,rs17604819,rs73117557,rs79053280,rs9897611,rs17741669,rs4724716,rs1683786,rs400458,rs74615202,rs57255985,rs10073752,rs9577884,rs78005311,rs4682743,rs12147629,rs10186912,rs870187,rs13238017,rs7145246,rs2745854,rs6495387,rs157126,rs17085266,rs13070720,rs174578,rs2242109,rs852437,rs114552874,rs34852,rs722685,rs969413,rs7203560,rs1683782,rs725866,rs117692484,rs34087819,rs56302473,rs62365242,rs4648890,rs7030459,rs759999,rs3844184,rs6137071,rs2296064,rs75049944,rs115645004,rs11197517,rs7790499,rs61978928,rs11735852,rs61064968,rs625630,rs3767637,rs4972505,rs7043474,rs1517683,rs6082065,rs114562040,rs72956312,rs115216254,rs6137082,rs77341717,rs115177781,rs280360,rs876754,rs3790482,rs4668602,rs12878477,rs10747960,rs6673619,rs114943233,rs13137901,rs77818312,rs8064597,rs7968711,rs174598,rs6453465,rs4273077,rs118055849,rs4002283,rs6132318,rs3814521,rs12899801,rs76580404,rs6132328,rs2042340,rs12630833,rs11638793,rs446518,rs6137081,rs72850826,rs772606,rs7749924,rs590367,rs12518740,rs174553,rs6760242,rs3788556,rs1055128,rs9284879,rs454869,rs6877036,rs114809588,rs34138933,rs1408469,rs6476522,rs74456438,rs7902627,rs79377806,rs62242564,rs113839450,rs6494964,rs17093914,rs1972280,rs8071693,rs12900703,rs2253711,rs61924414,rs789239,rs2413450,rs3777189,rs73169662,rs1017600,rs55645900,rs73485516,rs17630746,rs12369985,rs2582548,rs9850927,rs6137063,rs3777203,rs7702646,rs35557557,rs2095405,rs34562254,rs10737502,rs4682734,rs12601848,rs10970973,rs79363786,rs10752298,rs6764279,rs1765649,rs6594906,rs2841216,rs789249,rs3763049,rs116782578,rs3097645,rs1058065,rs2841220,rs3105612,rs56004233,rs9329348,rs12646699,rs10758191,rs10917876,rs789232,rs76710131,rs9938041,rs6682646,rs7862798,rs78387563,rs6894283,rs10903119,rs4821897,rs11822810,rs55874317,rs7944960,rs10905235,rs66527739,rs3849015,rs17794353,rs7277628,rs16876996,rs1488641,rs4457070,rs1436964,rs12593844,rs2271263,rs464138,rs6953412,rs1927934,rs7949,rs7172967,rs2970916,rs1352430,rs9577883,rs1348827,rs1838880,rs111390068,rs28727303,rs2286914,rs76116419,rs59252872,rs114791812,rs831427,rs3767001,rs16839553,rs12316054,rs11126956,rs855791,rs3777193,rs61995986,rs59726036,rs11215055,rs10739390,rs10747023,rs17161553,rs1584236,rs6569720,rs11112373,rs78574480,rs7021663,rs11941188,rs72790411,rs28566082,rs2304077,rs1948762,rs280361,rs10828400,rs2287400,rs1739654,rs2603789,rs76466074,rs72790426,rs7312528,rs17165090,rs26535,rs2970904,rs34493482,rs2413592,rs112993559,rs2364268,rs4983561,rs3777196,rs59745967,rs1680784,rs10910476,rs35076317,rs9788594,rs6082129,rs11836392,rs6035660,rs789240,rs762093,rs9577859,rs1901240,rs6672420,rs17112008,rs6743450,rs5750851,rs263533,rs12880551,rs7904875,rs12882676,rs13067367,rs11255370,rs12591155,rs10752294,rs300032,rs5756505,rs4757445,rs75962815,rs1170929,rs7964186,rs6137049,rs4983392,rs7790720,rs174528,rs1557541,rs137730,rs459498,rs6825629,rs7914172,rs13245023,rs17444885,rs35341324,rs9577880,rs112377545,rs11676393,rs2700987,rs75057772,rs72816533,rs116537122,rs2051115,rs7641332,rs578480,rs1446725,rs11634163,rs7179432,rs6046968,rs2841225,rs72816528,rs12342831,rs6880889,rs4976498,rs56174966,rs4143794,rs11779594,rs11112396,rs10851707,rs35979399,rs72700143,rs10971438,rs13175232,rs1683787,rs3780490,rs66533060,rs56140682,rs4954683,rs10910473,rs2430456,rs35053218,rs933807,rs3829297,rs7617523,rs7631790,rs10906347,rs2841254,rs62156398,rs2180060,rs1983830,rs12989531,rs1739655,rs74998556,rs2135011,rs6075665,rs658542,rs56683818,rs9577879,rs11071647,rs6082077,rs12480149,rs9609523,rs57263898,rs6035651,rs62365189,rs10869966,rs3748009,rs1269068,rs3740211,rs2566963,rs7978454,rs7653843,rs7563917,rs2014621,rs5001409,rs62251775,rs174581,rs10181688,rs4072986,rs1348826,rs13423300,rs112818732,rs57958113,rs7639096,rs79557502,rs67056093,rs10896304,rs2723813,rs61454053,rs10245786,rs11215034,rs10891667,rs7032871,rs1703912,rs1187270,rs16844847,rs789245,rs9604469,rs11214994,rs12344131,rs34372910,rs11145549,rs12081774,rs397967,rs76621933,rs10797739,rs10062639,rs17839693,rs12127944,rs56219066,rs7962563,rs56231820,rs11174576,rs789227,rs1139280,rs1076,rs10145270,rs9865435,rs4775458,rs9577860,rs11135442,rs3812053,rs9326244,rs76893689,rs73169672,rs8039293,rs79487884,rs79920061,rs4846848,rs12562981,rs2028416,rs10477366,rs4002282,rs7644707,rs703624,rs72850847,rs8038855,rs1191600,rs3756721,rs72776252,rs2295210,rs79351202,rs2499855,rs174556,rs1475911,rs10861356,rs10796065,rs78198917,rs116189539,rs2659007,rs4879951,rs2860938,rs7631852,rs3777190,rs59112602,rs2693673,rs3767633,rs1124124,rs72790433,rs7046020,rs10246319,rs2636811,rs2530545,rs10971434,rs12228393,rs11574503,rs1159362,rs12233126,rs1841010,rs6589433,rs789231,rs1669715,rs6132333,rs3732793,rs1650123,rs6573565,rs1669615,rs74664817,rs10464854,rs13180085,rs1850521,rs67164158,rs7536848,rs79687357,rs9679432,rs7716691,rs6082136,rs1203973,rs11168042,rs2359239,rs10183619,rs1134340,rs7721974,rs2919629,rs174574,rs72816523,rs3935212,rs10434761,rs9828099,rs79111055,rs789217,rs35874989,rs41298308,rs278900,rs13361341,rs60018597,rs8137426,rs1683778,rs2633419,rs6894522,rs35267306,rs76348346,rs3825405,rs17599222,rs180555,rs4447978,rs139014,rs2254252,rs1680778,rs7302094,rs12342312,rs7354732,rs1683817,rs6756310,rs633525,rs7544827,rs709803,rs56156268,rs11653146,rs174548,rs6706003,rs2279919,rs7249142,rs12361885,rs13392535,rs2656804,rs1927931,rs1049110,rs4744846,rs899698,rs4677167,rs28427389,rs62365226,rs1210347,rs420975,rs7645473,rs2057788,rs596940,rs4682738,rs76636330,rs12413165,rs73169652,rs7632876,rs2113560,rs6768330,rs852451,rs55940550,rs2292298,rs9606945,rs35966917,rs74585832,rs7649590,rs876198,rs1680780,rs1488624,rs78365272,rs73354297,rs4930563,rs2919618,rs10877864,rs174566,rs789224,rs12975096,rs1057964,rs73344965,rs17587175,rs4338080,rs9826465,rs922995,rs26531,rs12878503,rs153619,rs12442448,rs73168729,rs2294155,rs77689691,rs12655995,rs1470506,rs3756144,rs1954727,rs8008785,rs11063845,rs12826830,rs11214986,rs16839530,rs35243264,rs7595458,rs10197874,rs10058023,rs6082022,rs116349112,rs6082130,rs9809850,rs10758189,rs2025999,rs11122470,rs76390005,rs17102884,rs8015168,rs2251389,rs174535,rs9914093,rs2112011,rs67296973,rs1326258,rs10483785,rs6082127,rs8034216,rs75756458,rs11013228,rs738144,rs60085288,rs76944900,rs76592959,rs13165769,rs8029942,rs73117555,rs1680759,rs112626893,rs7717872,rs2300598,rs60153933,rs6137128,rs2008174,rs12071529,rs2277483,rs703635,rs9446182,rs10508946,rs431208,rs278909,rs7812088,rs12352822,rs35256722,rs7600277,rs11112380,rs16961507,rs1680758,rs9948784,rs7950451,rs4879584,rs17025548,rs17271305,rs9888323,rs357612,rs116813960,rs2970908,rs2858942,rs3824655,rs4704570</t>
  </si>
  <si>
    <t>ENSG00000229921.2,ENSG00000168496.3,CATG00000022194.1,ENSG00000262115.1,ENSG00000100321.10,ENSG00000204344.10,ENSG00000204267.9,ENSG00000092010.10,ENSG00000033100.10,ENSG00000225783.2,ENSG00000227496.1,ENSG00000198216.6,ENSG00000259606.2,ENSG00000110066.10,ENSG00000231503.3,ENSG00000221949.2,ENSG00000130540.9,ENSG00000176386.4,ENSG00000092421.12,CATG00000073521.1,ENSG00000259207.3,CATG00000092544.1,CATG00000021396.1,ENSG00000154803.8,CATG00000098989.1,ENSG00000154188.5,ENSG00000100897.13,ENSG00000116031.7,CATG00000002755.1,ENSG00000120440.9,ENSG00000050628.16,ENSG00000146926.6,ENSG00000137760.10,CATG00000072019.1,ENSG00000187695.6,ENSG00000119616.7,ENSG00000072858.6,CATG00000004524.1,ENSG00000223837.2,ENSG00000099958.10,ENSG00000224189.2,ENSG00000182196.9,ENSG00000136868.9,ENSG00000134824.9,ENSG00000258588.2,ENSG00000165629.15,ENSG00000129596.4,ENSG00000230333.2,ENSG00000144214.5,ENSG00000127152.13,ENSG00000134825.9,CATG00000067635.1,ENSG00000234476.1,CATG00000052821.1,ENSG00000204438.6,CATG00000012216.1,ENSG00000151892.10,ENSG00000228272.1,ENSG00000260005.2,ENSG00000249141.1,ENSG00000128645.11,ENSG00000251575.2,ENSG00000107537.9,ENSG00000086062.8,ENSG00000185532.10,ENSG00000248109.1,CATG00000038755.1,ENSG00000139187.5,ENSG00000177398.14,ENSG00000117133.6,ENSG00000166689.10,ENSG00000180011.6,ENSG00000223823.1,ENSG00000100246.8,ENSG00000108798.4,ENSG00000267737.1,ENSG00000179344.12,ENSG00000103148.11,ENSG00000224557.3,ENSG00000157827.15,CATG00000057699.1,ENSG00000086475.10,ENSG00000226017.2,ENSG00000118217.5,ENSG00000130176.3,ENSG00000100242.11,ENSG00000240505.4,ENSG00000141030.8,CATG00000064870.1,ENSG00000158321.11,ENSG00000138798.7,ENSG00000114654.6,ENSG00000221890.2,ENSG00000223865.6,ENSG00000035681.3,CATG00000060677.1,ENSG00000259929.1,ENSG00000112339.10,CATG00000060553.1,ENSG00000241962.5,ENSG00000011143.12,CATG00000082280.1,ENSG00000137634.5,ENSG00000204348.5,ENSG00000141577.9,CATG00000086663.1,ENSG00000245067.2,ENSG00000263756.1,ENSG00000179152.14,CATG00000030837.1,CATG00000061378.1,ENSG00000143641.8,CATG00000013492.1,CATG00000105338.1,ENSG00000197943.5,ENSG00000073910.15,CATG00000100181.1,ENSG00000226359.1,CATG00000089525.1,CATG00000059935.1,ENSG00000120156.16,ENSG00000100324.9,CATG00000028212.1,ENSG00000213246.2,CATG00000090881.1,ENSG00000255663.1,CATG00000049413.1,ENSG00000229559.2,ENSG00000136044.7,ENSG00000170873.14,ENSG00000145782.8,ENSG00000121579.8,ENSG00000204435.9,ENSG00000169981.6,ENSG00000099956.13,ENSG00000233509.2,ENSG00000260788.1,CATG00000025203.1,CATG00000076733.1,CATG00000077556.1,ENSG00000115514.7,ENSG00000185842.10,ENSG00000144182.12,ENSG00000124920.9,CATG00000022195.1,CATG00000091149.1,ENSG00000140022.5,ENSG00000186976.10,CATG00000058653.1,ENSG00000168264.6,CATG00000076960.1,ENSG00000258999.1,ENSG00000188559.9,ENSG00000213414.3,ENSG00000155629.10,ENSG00000263293.1,ENSG00000197085.7,ENSG00000100379.13,ENSG00000141748.8,CATG00000064425.1,ENSG00000096872.11,ENSG00000115207.9,CATG00000089987.1,ENSG00000246366.2,ENSG00000199179.1,ENSG00000233554.1,CATG00000106066.1,ENSG00000269891.1,ENSG00000257999.1,ENSG00000018236.10,ENSG00000163807.4,CATG00000054370.1,ENSG00000228100.1,ENSG00000196428.8,CATG00000005706.1,ENSG00000118985.10,ENSG00000119596.13,ENSG00000148948.3,ENSG00000261550.1,ENSG00000207744.1,ENSG00000134030.9,ENSG00000145832.8,CATG00000003744.1,ENSG00000237923.1,CATG00000022193.1,CATG00000000816.1,CATG00000069907.1,ENSG00000248544.2,CATG00000108665.1,ENSG00000157637.8,CATG00000021577.1,ENSG00000251314.2,ENSG00000082014.12,ENSG00000133030.15,CATG00000095012.1,ENSG00000132256.14,ENSG00000230736.2,ENSG00000265109.1,CATG00000017314.1,ENSG00000024526.12,ENSG00000139914.6,ENSG00000010704.14,ENSG00000188536.8,ENSG00000259466.1,ENSG00000163565.14,CATG00000019711.1,ENSG00000144792.5,ENSG00000121236.15,ENSG00000235162.4,ENSG00000122420.5,ENSG00000064489.17,ENSG00000254101.1,ENSG00000165632.7,ENSG00000137962.8,CATG00000080571.1,ENSG00000235497.1,ENSG00000134352.15,ENSG00000170743.12,ENSG00000091140.8,ENSG00000228512.2,CATG00000072024.1,CATG00000117623.1,ENSG00000204351.7,ENSG00000233482.1,ENSG00000132405.14,ENSG00000259234.1,CATG00000052823.1,CATG00000056918.1,ENSG00000205853.6,ENSG00000178917.10,ENSG00000183087.10,CATG00000005465.1,ENSG00000154380.12,ENSG00000149485.12,CATG00000097697.1,ENSG00000263447.1,ENSG00000220240.1,ENSG00000168028.9,CATG00000064452.1,ENSG00000217769.4,CATG00000092559.1,CATG00000103656.1,ENSG00000129003.11,CATG00000099437.1,ENSG00000126838.5,ENSG00000128268.11,ENSG00000108384.10,ENSG00000253507.1,ENSG00000205930.4,ENSG00000198208.7,ENSG00000128652.7,ENSG00000188677.10,CATG00000052822.1,ENSG00000204257.10,ENSG00000115705.16,ENSG00000033170.12,ENSG00000160293.12,CATG00000090564.1,ENSG00000232818.2,ENSG00000135655.9,ENSG00000257354.1,ENSG00000122591.7,ENSG00000137337.10,ENSG00000103152.7,ENSG00000244345.1,CATG00000043646.1,ENSG00000177646.13,CATG00000066493.1,ENSG00000164329.9,ENSG00000173868.7,CATG00000012079.1,CATG00000076837.1,ENSG00000067191.11,ENSG00000227188.1,ENSG00000112182.10,ENSG00000186446.7,ENSG00000224877.3,CATG00000054736.1,CATG00000058559.1,ENSG00000171298.8,ENSG00000136051.9,CATG00000010710.1,CATG00000002481.1,ENSG00000157933.9,CATG00000005705.1,ENSG00000204252.8,CATG00000079737.1,ENSG00000168314.13,CATG00000079027.1,ENSG00000185219.11,ENSG00000237751.2,CATG00000057491.1,CATG00000069256.1,ENSG00000213999.11,ENSG00000184459.4,ENSG00000259067.1,ENSG00000233387.1,ENSG00000253961.1,CATG00000083466.1,ENSG00000116016.9,CATG00000005468.1,CATG00000092558.1,ENSG00000233589.1,ENSG00000250167.1,CATG00000019323.1,ENSG00000184304.10,CATG00000009293.1,ENSG00000204387.8,ENSG00000152404.11,ENSG00000141519.10,CATG00000057866.1,ENSG00000095110.3,ENSG00000117266.11,ENSG00000091138.8,ENSG00000115593.10,ENSG00000205579.2,ENSG00000082293.8,ENSG00000143815.10,ENSG00000145794.12,ENSG00000188107.9,ENSG00000258760.1,ENSG00000042781.8,ENSG00000170417.10,ENSG00000271937.1,ENSG00000222976.1,ENSG00000150967.13,ENSG00000196653.7,ENSG00000249795.1,CATG00000097602.1,ENSG00000100911.9,ENSG00000114805.12,ENSG00000130830.10,ENSG00000196345.8,ENSG00000079819.12,ENSG00000134516.11,ENSG00000198535.5,ENSG00000197375.8,ENSG00000020633.14,ENSG00000100239.11,ENSG00000261025.1,CATG00000059933.1,ENSG00000122707.7,ENSG00000187475.4,ENSG00000135945.5,ENSG00000099814.11,ENSG00000119321.4,CATG00000106127.1,CATG00000092542.1,CATG00000066491.1,ENSG00000123307.3,ENSG00000167302.5,ENSG00000228830.1,ENSG00000255572.1,CATG00000032626.1,ENSG00000067167.3,ENSG00000178722.8,ENSG00000163808.12,ENSG00000261251.1,CATG00000031284.1,ENSG00000156052.6,ENSG00000226912.1,CATG00000022196.1,ENSG00000125347.9,ENSG00000176542.5,CATG00000088034.1,ENSG00000223539.4,CATG00000094606.1,ENSG00000197653.10,ENSG00000129988.5,ENSG00000169964.5,ENSG00000124564.13,CATG00000008832.1,ENSG00000185168.5,ENSG00000159307.14,CATG00000010279.1,ENSG00000026297.11,CATG00000013147.1,ENSG00000119689.10,ENSG00000177879.10,ENSG00000136011.10,ENSG00000259529.1,CATG00000010277.1,ENSG00000176204.9,CATG00000054425.1,ENSG00000076043.5,CATG00000092564.1,ENSG00000104714.9,ENSG00000147592.4,ENSG00000259251.2,ENSG00000173769.4,CATG00000019708.1,ENSG00000146112.7,ENSG00000235450.1,ENSG00000016082.10,ENSG00000201823.1,ENSG00000259078.2,ENSG00000273045.1,CATG00000097601.1,ENSG00000232629.4,CATG00000050887.1,ENSG00000180251.4,ENSG00000106541.7,ENSG00000154274.10,ENSG00000151025.9,CATG00000061165.1,ENSG00000136010.9,CATG00000026162.1,CATG00000007029.1,CATG00000083548.1,CATG00000036591.1,ENSG00000122729.14,ENSG00000158417.6,CATG00000094604.1,ENSG00000165417.7,ENSG00000242659.1,ENSG00000100908.9,ENSG00000091136.9,CATG00000058654.1,ENSG00000115211.11,ENSG00000007392.12,ENSG00000229656.2,ENSG00000241529.2,ENSG00000055163.14,CATG00000093441.1,ENSG00000155849.11,ENSG00000157869.10,ENSG00000207601.1,ENSG00000263020.1,ENSG00000234215.2,ENSG00000240065.3,CATG00000109627.1,ENSG00000095637.16,ENSG00000016602.8,ENSG00000075618.13,ENSG00000244310.1,CATG00000092575.1,ENSG00000250264.1,CATG00000066059.1,ENSG00000137976.7,ENSG00000073861.2,ENSG00000168394.9,ENSG00000135951.10,CATG00000013475.1,ENSG00000250551.1,ENSG00000090975.8,CATG00000064454.1,ENSG00000178172.2,CATG00000117258.1,CATG00000078287.1,ENSG00000170166.5,ENSG00000207783.1,ENSG00000139083.6,ENSG00000139197.6,ENSG00000182814.6,ENSG00000234072.1,CATG00000077651.1,ENSG00000184497.8,CATG00000009723.1,ENSG00000180596.7,ENSG00000235944.3,CATG00000081784.1,ENSG00000251409.1,ENSG00000187258.9,CATG00000022492.1,ENSG00000264187.1,CATG00000090244.1,ENSG00000047617.10,ENSG00000073849.10,ENSG00000272180.1,ENSG00000187122.12,ENSG00000168702.12,ENSG00000187045.12,CATG00000075800.1,ENSG00000100346.13,ENSG00000033050.3,ENSG00000114573.5,ENSG00000157601.9,CATG00000047571.1,ENSG00000251364.2,ENSG00000237080.1,ENSG00000092098.12,ENSG00000214894.2,ENSG00000243018.1,CATG00000059932.1,ENSG00000061987.10,ENSG00000229808.1,CATG00000062213.1,ENSG00000204256.8,ENSG00000257737.1,ENSG00000011275.14,ENSG00000186448.10,CATG00000043644.1,ENSG00000265148.1,ENSG00000123643.8,ENSG00000179455.6,ENSG00000204371.7,ENSG00000234520.1,CATG00000038752.1,ENSG00000181826.5,ENSG00000114656.6,ENSG00000144659.6,ENSG00000185811.12,ENSG00000165309.9,ENSG00000232790.2,ENSG00000253690.1,ENSG00000100316.11,ENSG00000248993.1,ENSG00000259753.1,CATG00000093860.1,ENSG00000251497.2,ENSG00000204469.8,CATG00000033130.1,CATG00000019326.1,ENSG00000167910.3,ENSG00000225873.1,CATG00000108238.1,ENSG00000100341.7,ENSG00000142149.4,CATG00000019710.1,CATG00000026163.1,ENSG00000173575.14,ENSG00000122432.12,ENSG00000100241.16,ENSG00000183117.13,ENSG00000226889.3,CATG00000052830.1,ENSG00000229162.1,ENSG00000259371.1,ENSG00000214826.4,ENSG00000100220.7,ENSG00000266101.1</t>
  </si>
  <si>
    <t>19853236,23382691,23303382,23263863</t>
  </si>
  <si>
    <t>IgG glycosylation,Hematology traits</t>
  </si>
  <si>
    <t>DOID:418</t>
  </si>
  <si>
    <t>systemic scleroderma</t>
  </si>
  <si>
    <t>A scleroderma that is characterized by fibrosis (or hardening) of the skin and major organs, as well as vascular alterations, and autoantibodies.</t>
  </si>
  <si>
    <t>rs115664782,rs114133901,rs443198,rs12536266,rs4245555,rs116413185,rs115376776,rs115299064,rs116497317,rs115297435,rs114140416,rs13239597,rs116250597,rs11679219,rs116041643,rs35188261,rs115081537,rs114679496,rs12539476,rs115638556,rs846777,rs705605,rs7719549,rs705600,rs987870,rs116473497,rs10463313,rs9791817,rs115520274,rs73272818,rs705603,rs114008527,rs12540874,rs58474444,rs13426947,rs342064,rs116090304,rs7356804,rs17338998,rs116386615,rs2070197,rs6934256,rs2075800,rs10872622,rs707939,rs116386827,rs117944677,rs17424602,rs3129871,rs3128965,rs114037940,rs2071286,rs239236,rs2248462,rs3130573,rs12665700,rs2596480,rs35234849,rs116410219,rs12530388,rs13227075,rs114851148,rs115805805,rs34725944,rs846794,rs114826045,rs342093,rs115800646,rs2261033,rs3095352,rs705604,rs3104398,rs115295573,rs705599,rs4245556,rs73029213,rs342094,rs7523907,rs115842840,rs9498419,rs1214596,rs3129941,rs115930830,rs2042234,rs116572022,rs114887538,rs12531054,rs116623377,rs9791887,rs2233290,rs6941112,rs9498420,rs705610,rs618919,rs114647691,rs117473643,rs35000415,rs116184231,rs11171747,rs62478615,rs1214595,rs3821236,rs114905388,rs4840159,rs705607,rs7774954,rs1214598,rs3792788,rs114478363,rs3129882,rs9390699,rs2239689,rs342091,rs116394365,rs3024886,rs342063,rs2949661,rs10057690,rs479536,rs1035798,rs17111708,rs116510388,rs2233287,rs116391314,rs116301983,rs12539741,rs114917518,rs10488631,rs115561417,rs12535158,rs114988582,rs11893432,rs12706861,rs116490983,rs115960099,rs2071295,rs114646058,rs705608,rs10168266,rs59926079,rs3024877,rs3129763,rs116284214,rs115862951,rs114113397,rs9277554,rs9377239</t>
  </si>
  <si>
    <t>ENSG00000204435.9,ENSG00000166278.10,ENSG00000260000.2,ENSG00000204308.6,ENSG00000231852.2,ENSG00000204538.3,CATG00000083548.1,ENSG00000204344.10,ENSG00000204315.3,ENSG00000204310.6,ENSG00000272501.1,ENSG00000128604.14,ENSG00000228962.1,ENSG00000204388.5,CATG00000088041.1,CATG00000024264.1,CATG00000078081.1,ENSG00000197043.9,ENSG00000232080.3,ENSG00000138378.13,ENSG00000198821.6,ENSG00000204351.7,CATG00000088034.1,CATG00000088072.1,ENSG00000223865.6,ENSG00000204287.9,ENSG00000204392.6,ENSG00000263020.1,ENSG00000204296.7,ENSG00000204371.7,CATG00000078082.1,ENSG00000230359.3,ENSG00000204301.5,ENSG00000255152.4,ENSG00000204386.6,CATG00000083549.1,ENSG00000204348.5,CATG00000089396.1,ENSG00000204390.8,ENSG00000204420.4,ENSG00000064419.9,ENSG00000204469.8,ENSG00000270987.1,ENSG00000204396.6,ENSG00000204421.2,ENSG00000204385.6,ENSG00000204540.6,ENSG00000231389.3,ENSG00000241404.2,ENSG00000198563.9,ENSG00000221988.8,ENSG00000112249.9,ENSG00000106070.13,ENSG00000213676.6,ENSG00000204314.6,CATG00000046013.1,ENSG00000237923.1,ENSG00000204438.6,ENSG00000258317.1,CATG00000042058.1,ENSG00000204305.9,CATG00000059199.1,CATG00000083580.1,ENSG00000204394.8,ENSG00000204410.10,ENSG00000139641.8,ENSG00000261272.1,ENSG00000168477.13,ENSG00000232629.4,ENSG00000258388.3,ENSG00000145901.10</t>
  </si>
  <si>
    <t>21779181,19950302,20383147,21750679</t>
  </si>
  <si>
    <t>Systemic sclerosis</t>
  </si>
  <si>
    <t>DOID:4194</t>
  </si>
  <si>
    <t>glucose metabolism disease</t>
  </si>
  <si>
    <t>rs7201742,rs10838690,rs12600062,rs12444313,rs174576,rs12444188,rs7120118,rs2013867,rs63263962,rs117761434,rs114650503,rs71556715,rs2242262,rs2950835,rs2290700,rs12678604,rs34016998,rs73612222,rs3815173,rs1372340,rs17489185,rs73597581,rs2269434,rs1919128,rs4287442,rs3798519,rs566879,rs13030973,rs12478841,rs17119963,rs6499143,rs12598256,rs484066,rs11825181,rs2271294,rs75082673,rs7007609,rs113162813,rs28563117,rs13002853,rs2980870,rs509728,rs964184,rs920588,rs4841132,rs1441763,rs17120003,rs1313566,rs174549,rs12285095,rs268,rs174592,rs13240065,rs76832686,rs9932414,rs8060686,rs12056034,rs3208305,rs7007797,rs10501321,rs1449626,rs1919127,rs6988140,rs7945617,rs2119690,rs13226650,rs13022873,rs73597578,rs72643559,rs3791980,rs2009493,rs17489373,rs13023094,rs9939224,rs3743739,rs7195605,rs2410618,rs4647737,rs753992,rs706548,rs112099181,rs10500543,rs1052373,rs13339471,rs58946909,rs174541,rs886427,rs17410962,rs12445396,rs12682115,rs76595854,rs174580,rs508506,rs1975802,rs2121649,rs1558901,rs782594,rs11858759,rs17489268,rs634978,rs2054728,rs7928073,rs11974409,rs8045855,rs79323429,rs34693282,rs4389957,rs10460508,rs4666002,rs180326,rs11783641,rs174599,rs2410629,rs2518058,rs2410623,rs56383788,rs1084522,rs4672054,rs4128744,rs7204192,rs731720,rs17120007,rs1803924,rs56071820,rs4666000,rs782584,rs2279239,rs1055510,rs2954028,rs4715207,rs830084,rs73921560,rs174578,rs35879051,rs11983997,rs6589566,rs782573,rs784830,rs77219697,rs2083637,rs4523270,rs11039155,rs10503669,rs1441764,rs2596397,rs11989309,rs809732,rs17411168,rs3758673,rs2980879,rs2627773,rs7811265,rs193694,rs10115928,rs8062085,rs569805,rs114964604,rs35120633,rs920589,rs9938020,rs59007384,rs2285910,rs2292318,rs2586947,rs7187476,rs56182713,rs61906113,rs8084834,rs34523847,rs13234378,rs1366544,rs72556537,rs12447640,rs2980862,rs327,rs285,rs2206277,rs55897859,rs75909028,rs1134760,rs13234157,rs73600084,rs1372343,rs2290699,rs73591961,rs312,rs10790162,rs116317379,rs73597580,rs174598,rs10838686,rs2627765,rs8182201,rs117393842,rs12464616,rs11986942,rs6976930,rs782601,rs8048034,rs3729802,rs28526159,rs868612,rs983311,rs17489282,rs35493868,rs2954020,rs10468274,rs2410627,rs11555011,rs56224630,rs2418736,rs6986010,rs174537,rs13702,rs10202046,rs2083636,rs113896227,rs80236974,rs174553,rs1864163,rs113866915,rs10830962,rs1837842,rs117886201,rs6499157,rs6545506,rs34403348,rs1441753,rs78458743,rs12329050,rs6589565,rs17091909,rs174560,rs60223219,rs36043919,rs77069344,rs7798357,rs15285,rs784831,rs2292354,rs115290886,rs2627759,rs13334918,rs1051921,rs35739466,rs328,rs3749147,rs2285827,rs1581675,rs73593810,rs4464984,rs2410632,rs157582,rs7577311,rs2290146,rs17411133,rs7826306,rs78537727,rs3816725,rs61010704,rs782572,rs11039166,rs2898495,rs2254240,rs34327087,rs1975484,rs4331050,rs20549,rs1992443,rs34564316,rs4490856,rs78299715,rs12286037,rs28548264,rs73594554,rs901746,rs35432211,rs8055197,rs10769255,rs479776,rs6727388,rs76259755,rs782592,rs55747707,rs17661330,rs74983646,rs784832,rs830083,rs2301814,rs12598274,rs326,rs325,rs17119878,rs782602,rs4474673,rs8057119,rs7004149,rs17410914,rs62165184,rs326224,rs73591955,rs4335137,rs6993414,rs174561,rs2980878,rs6589564,rs12678919,rs1837843,rs34597048,rs174533,rs663129,rs286,rs62466264,rs9644637,rs579060,rs3735964,rs33951980,rs1441762,rs67114979,rs7129661,rs102275,rs77048596,rs782599,rs1919484,rs1372341,rs9548569,rs7199588,rs35332062,rs61905116,rs13232120,rs35617716,rs2410621,rs11076175,rs2980880,rs10838693,rs111948678,rs316643,rs782630,rs174554,rs676210,rs571312,rs12678603,rs305,rs255052,rs2954024,rs2980876,rs74024145,rs78963197,rs10769253,rs2744475,rs1306476,rs114366307,rs8057577,rs782632,rs13246490,rs1535,rs4320561,rs782578,rs2586954,rs10852439,rs174594,rs157581,rs35659126,rs782588,rs4871603,rs10838691,rs78300069,rs2271293,rs34763247,rs1861867,rs12274192,rs1992442,rs10769254,rs1260333,rs35624969,rs3785108,rs952439,rs2410620,rs7199443,rs12540011,rs2103325,rs56845922,rs10742801,rs17688076,rs11649091,rs2075290,rs2178296,rs11043,rs17411024,rs2384656,rs174570,rs7118396,rs784833,rs57641217,rs62405437,rs184017,rs7004158,rs97384,rs2409896,rs58003472,rs17145713,rs10850913,rs34942551,rs28927680,rs12541912,rs73599506,rs61421564,rs111837003,rs6968170,rs12599238,rs9548573,rs76646352,rs3809630,rs8044014,rs1441758,rs11680233,rs79236614,rs11039144,rs7187202,rs75802599,rs2281721,rs12987055,rs56225305,rs59567949,rs12720922,rs11991231,rs174534,rs2292316,rs1476306,rs4647725,rs509360,rs78810414,rs174555,rs174562,rs11642841,rs3825041,rs71516504,rs9931366,rs2305929,rs75393320,rs7185308,rs75469215,rs784828,rs75796305,rs34499461,rs56143464,rs673548,rs291,rs174577,rs102274,rs7197756,rs4149782,rs79198716,rs12598630,rs8044558,rs9923710,rs174528,rs8048364,rs10838692,rs35797675,rs34060476,rs80073370,rs1042034,rs3824065,rs4841133,rs117594705,rs113988682,rs2410625,rs496300,rs28700885,rs3916027,rs12998770,rs287,rs75450962,rs1260326,rs58023804,rs6760250,rs12467476,rs2272406,rs7002551,rs75615732,rs7204974,rs3847502,rs1260334,rs76496571,rs6499145,rs10864727,rs2165558,rs935177,rs2957873,rs13221253,rs569829,rs1441754,rs13235543,rs35495249,rs35348663,rs2586950,rs75258859,rs782568,rs316636,rs16957659,rs2290148,rs16942887,rs114566157,rs1372344,rs11126598,rs112994260,rs255054,rs7188350,rs2954026,rs114952239,rs2076308,rs8058690,rs297,rs35368205,rs1085093,rs2911711,rs10838689,rs2240466,rs14415,rs2305280,rs1056604,rs7828113,rs8046355,rs17091891,rs559480,rs174536,rs12294259,rs12934782,rs79624003,rs289,rs12287066,rs7047523,rs13231516,rs117949309,rs7201591,rs74175068,rs17489539,rs4665383,rs255049,rs7846466,rs74869266,rs12954782,rs6485751,rs114798927,rs6586891,rs4647726,rs17145750,rs17120016,rs780093,rs2008173,rs8056649,rs11039148,rs78358410,rs12531645,rs9922594,rs35504023,rs2286276,rs61896050,rs7189794,rs34345068,rs4922119,rs1127065,rs174529,rs76984161,rs174581,rs3781619,rs8051587,rs440446,rs1441766,rs9987289,rs4585763,rs494874,rs765549,rs174544,rs7013777,rs7941837,rs76841123,rs2242261,rs782649,rs2072560,rs79577483,rs2835810,rs2627779,rs4333617,rs78368937,rs74855321,rs13393935,rs76419201,rs322,rs255048,rs283815,rs11820589,rs9932251,rs301,rs76975037,rs75348510,rs77532017,rs560887,rs4126104,rs7808877,rs112556034,rs6586886,rs7192187,rs1441757,rs174600,rs73594581,rs73594556,rs17278044,rs35237252,rs782600,rs174568,rs1441760,rs73612208,rs1441755,rs12599880,rs74615535,rs8048365,rs753993,rs11068660,rs7793710,rs331,rs17091905,rs6983430,rs2160669,rs2306353,rs7196789,rs115849089,rs99780,rs651821,rs2562126,rs115129770,rs13247874,rs17798852,rs7819706,rs17716118,rs62405419,rs894210,rs1059611,rs73612297,rs4752979,rs174556,rs1975487,rs10769252,rs4647741,rs4644277,rs4149269,rs3781620,rs3812316,rs16938581,rs554253,rs7594279,rs3785098,rs4375019,rs61906117,rs1065359,rs782629,rs55682260,rs2275542,rs1823893,rs11553287,rs12449157,rs765547,rs61905088,rs10742799,rs17369191,rs552976,rs62465144,rs2954025,rs3824866,rs782606,rs9644638,rs3743735,rs117779442,rs7395581,rs2119689,rs4359427,rs4083261,rs10496050,rs3785109,rs7930786,rs662799,rs7191129,rs1441756,rs326222,rs3762513,rs4406409,rs7016880,rs12679834,rs1178979,rs782590,rs75675187,rs75551077,rs8059305,rs4149268,rs75960393,rs765548,rs2410628,rs1569213,rs2586969,rs1246574,rs34346326,rs79862839,rs782633,rs485094,rs830085,rs3099844,rs405697,rs17411031,rs11075670,rs579870,rs10750096,rs10830961,rs2279238,rs6727215,rs11664883,rs983309,rs894211,rs174574,rs2627776,rs78468022,rs295,rs326214,rs118005841,rs174584,rs7203984,rs9931987,rs3798526,rs12596883,rs12448677,rs13233571,rs2121650,rs2001845,rs2266788,rs1971546,rs2074755,rs36086450,rs2835814,rs61906114,rs11642015,rs77237194,rs57200947,rs813056,rs8047119,rs34932218,rs4149270,rs108499,rs174548,rs12222581,rs12574081,rs7120957,rs4628269,rs6728178,rs12448923,rs2586970,rs80189144,rs75278536,rs16957696,rs73208815,rs34502053,rs72643557,rs62165175,rs61906079,rs7205935,rs7499892,rs7187289,rs174559,rs2301216,rs13021208,rs2206271,rs11125581,rs4593558,rs4752973,rs8059575,rs13244268,rs1822200,rs2678379,rs56303487,rs62165197,rs111227007,rs2633083,rs11823543,rs4312532,rs4290693,rs10278336,rs10838687,rs7785479,rs782634,rs4922117,rs17489226,rs73591968,rs35465966,rs2633080,rs782637,rs559652,rs4752977,rs983308,rs4149267,rs76737188,rs10838681,rs1919487,rs35687633,rs174545,rs17411126,rs17482753,rs573225,rs174566,rs79407615,rs13816,rs2410630,rs6999813,rs782652,rs28825454,rs17411045,rs10090948,rs7800944,rs113258243,rs3826164,rs2281719,rs28675909,rs17410983,rs10830963,rs56374641,rs13020949,rs2575876,rs10466351,rs9644568,rs1534650,rs2068834,rs73597582,rs1178977,rs4647754,rs62405422,rs1449627,rs6739513,rs74511360,rs7184821,rs17145732,rs2627775,rs289713,rs1942880,rs79375669,rs60972755,rs174601,rs6984305,rs782595,rs17410996,rs77996485,rs72942037,rs2167079,rs17120029,rs320,rs174535,rs1051006,rs7841189,rs2126263,rs78404258,rs10099512,rs4637851,rs7933246,rs75801420,rs531676,rs73588403,rs61906078,rs3844510,rs2165556,rs174530,rs4543558,rs4244457,rs35330527,rs174547,rs174583,rs3781622,rs11570891,rs4616435,rs113704872,rs9928653,rs3785100,rs2410619,rs62165255,rs73612690,rs486981,rs2627782,rs1109166,rs9674047,rs10168579,rs2633082,rs7124958,rs59663860,rs60990105,rs2217332,rs10488699,rs61905108,rs78013771,rs75297764,rs4336630,rs34818360,rs17411113,rs62048402,rs1124324,rs76836953,rs35369244,rs7816447,rs7461115,rs3135506,rs174546,rs987237,rs314,rs7120158,rs10209635,rs4425772,rs74444640,rs12292921,rs2418739,rs4922118,rs6586884,rs714052,rs174550,rs58588228,rs484290,rs174538,rs7124955,rs12448991</t>
  </si>
  <si>
    <t>ENSG00000254237.1,ENSG00000163798.9,ENSG00000141084.6,CATG00000056223.1,CATG00000048521.1,ENSG00000168496.3,ENSG00000160213.5,ENSG00000038358.10,CATG00000036255.1,ENSG00000141086.13,CATG00000038743.1,CATG00000002481.1,ENSG00000272501.1,CATG00000005705.1,ENSG00000095713.9,ENSG00000236437.1,ENSG00000124920.9,ENSG00000203943.4,ENSG00000165029.11,ENSG00000272606.1,ENSG00000243943.5,CATG00000088502.1,ENSG00000237937.1,ENSG00000159708.13,ENSG00000263201.1,ENSG00000207601.1,CATG00000029357.1,CATG00000056034.1,ENSG00000159753.9,ENSG00000025434.14,ENSG00000124067.12,ENSG00000261114.1,ENSG00000171174.9,CATG00000029679.1,ENSG00000084674.9,ENSG00000260441.1,ENSG00000128918.10,CATG00000092618.1,ENSG00000009954.6,ENSG00000124074.7,CATG00000002232.1,ENSG00000137656.7,CATG00000005706.1,ENSG00000109917.6,ENSG00000106636.3,ENSG00000140718.14,CATG00000092610.1,ENSG00000167261.9,ENSG00000134824.9,ENSG00000072736.14,ENSG00000267462.1,ENSG00000159792.5,CATG00000028517.1,ENSG00000134825.9,ENSG00000213398.3,ENSG00000263276.1,ENSG00000254235.1,ENSG00000205334.2,ENSG00000205220.7,ENSG00000130204.8,ENSG00000110514.14,ENSG00000256746.1,ENSG00000253111.1,CATG00000101822.1,CATG00000048522.1,ENSG00000106638.11,ENSG00000152254.6,ENSG00000103066.8,CATG00000037709.1,ENSG00000272180.1,CATG00000027648.1,ENSG00000073734.8,ENSG00000087237.6,ENSG00000167264.13,ENSG00000182810.5,ENSG00000134640.2,ENSG00000008196.8,ENSG00000270049.1,ENSG00000237989.1,CATG00000092613.1,ENSG00000198522.9,ENSG00000051108.10,ENSG00000102977.9,ENSG00000110243.7,CATG00000029301.1,ENSG00000133115.7,CATG00000027659.1,ENSG00000103067.7,ENSG00000243802.2,CATG00000101813.1,ENSG00000130202.5,CATG00000042858.1,ENSG00000175445.10,CATG00000064388.1,ENSG00000259080.1,ENSG00000102904.10,ENSG00000261884.2,CATG00000029677.1,ENSG00000221531.1,ENSG00000138035.10,ENSG00000130203.5,ENSG00000139433.5,ENSG00000263126.1,CATG00000042214.1,ENSG00000102901.8,ENSG00000176714.9,CATG00000027658.1,ENSG00000226645.1,ENSG00000138041.11,ENSG00000139436.16,ENSG00000225637.1,CATG00000042213.1,ENSG00000158019.16,ENSG00000262160.1,ENSG00000141098.8,ENSG00000163001.7,CATG00000092614.1,ENSG00000149485.12,CATG00000003943.1,ENSG00000218819.3,ENSG00000009950.11,ENSG00000188038.3,ENSG00000134571.6,ENSG00000162073.9,ENSG00000267620.1,ENSG00000160208.11,CATG00000056839.1,ENSG00000134574.7,ENSG00000267282.1,CATG00000027670.1,ENSG00000102898.7,ENSG00000127564.12,ENSG00000103064.9,ENSG00000233438.1,CATG00000106456.1,ENSG00000134575.5,CATG00000006600.1,ENSG00000159761.10,ENSG00000106635.3,CATG00000027660.1,ENSG00000141096.4,ENSG00000131650.9,ENSG00000058404.15,ENSG00000261469.1,ENSG00000221526.1,ENSG00000084734.4</t>
  </si>
  <si>
    <t>20694148,22399527,21386085</t>
  </si>
  <si>
    <t>Waist Circumference - Triglycerides (WC-TG),Metabolic syndrome,HDL Cholesterol - Triglycerides (HDLC-TG),Metabolic syndrome (bivariate traits)</t>
  </si>
  <si>
    <t>DOID:421</t>
  </si>
  <si>
    <t>hair disease</t>
  </si>
  <si>
    <t>An integumentary system disease that is located_in hair.</t>
  </si>
  <si>
    <t>rs35150477,rs3856551,rs3764769,rs916976,rs74760370,rs11645183,rs74962884,rs4785580,rs2911264,rs4324129,rs2054722,rs3785275,rs115191425,rs45456401,rs7655579,rs2305498,rs73362615,rs2338018,rs6500449,rs45609834,rs3102336,rs9943225,rs753751,rs17233176,rs28535066,rs6591370,rs11645970,rs261355,rs12149952,rs11643495,rs1057042,rs352935,rs62054253,rs12910433,rs6497292,rs117859270,rs7188458,rs17003266,rs11730871,rs11076623,rs72930611,rs868372,rs3007714,rs8051915,rs1108064,rs6084977,rs2074963,rs449882,rs62052187,rs72930625,rs116899024,rs11890152,rs4785721,rs2303774,rs60437616,rs10030467,rs9935289,rs78809963,rs1053590,rs11641448,rs74607460,rs4845419,rs1006548,rs11639925,rs7196840,rs11648689,rs2237045,rs7203511,rs77847775,rs61368565,rs4785727,rs17233253,rs4627348,rs75411849,rs7349332,rs11945678,rs59660050,rs4365288,rs4427799,rs56126256,rs3803680,rs2881294,rs2075179,rs397564,rs12598737,rs7110274,rs1990596,rs8049660,rs76319088,rs11648785,rs154656,rs9939155,rs367279,rs2493034,rs3102346,rs7931790,rs13000971,rs7185897,rs79885034,rs12599531,rs74251528,rs4785634,rs3803677,rs35606117,rs7185013,rs61078268,rs1061646,rs116705208,rs11884565,rs261354,rs2371468,rs2239357,rs12600051,rs1476761,rs291671,rs58523311,rs11640336,rs3096322,rs4785587,rs35405,rs17227057,rs62067109,rs76653853,rs2999550,rs3809641,rs3815949,rs8060502,rs2011877,rs33979934,rs731974,rs28417017,rs72714141,rs9996383,rs57654699,rs11647174,rs6500452,rs74800773,rs4930264,rs72928652,rs8028689,rs8051733,rs1800359,rs57179075,rs12931267,rs8166,rs62070324,rs2911255,rs72807526,rs67993554,rs3934737,rs57276429,rs55684284,rs886951,rs2130526,rs7403279,rs13141571,rs4930644,rs6500546,rs2965938,rs3750965,rs1144386,rs149236,rs3751680,rs73362608,rs55952217,rs8063761,rs258323,rs2437957,rs11076622,rs10141777,rs11645376,rs7170989,rs4930651,rs3794637,rs17226498,rs117555004,rs261361,rs2075177,rs76378121,rs291698,rs2434858,rs748941,rs10788816,rs2277907,rs17233623,rs74033267,rs61113720,rs6544673,rs10033307,rs12931432,rs11647958,rs28584716,rs13118276,rs34027607,rs970176,rs12033735,rs62310307,rs2911258,rs62052250,rs3935312,rs9746953,rs11730025,rs11899823,rs7699000,rs11604251,rs2077001,rs882100,rs11640450,rs3746460,rs8044026,rs11076649,rs291691,rs78259905,rs4238833,rs72928701,rs454598,rs1074683,rs12924138,rs10896421,rs11074326,rs61665209,rs17232735,rs12596885,rs28566963,rs3751694,rs4845664,rs390849,rs10033137,rs72714142,rs6835769,rs2235129,rs12448860,rs7200842,rs11076620,rs11076625,rs62052189,rs4782485,rs10147011,rs8025035,rs17233868,rs57246725,rs2159113,rs8059398,rs62054571,rs2376884,rs185146,rs75268076,rs7189711,rs2286392,rs6730500,rs1551306,rs6712861,rs6658925,rs11649211,rs2999537,rs62052241,rs9926548,rs921675,rs923020,rs60626519,rs7697796,rs74037150,rs12930606,rs12598543,rs7190341,rs9307347,rs57646147,rs2999548,rs164741,rs3212359,rs17232910,rs17233455,rs1990595,rs1109334,rs2965932,rs7402990,rs731136,rs9926404,rs28570979,rs11205014,rs75319471,rs72919412,rs1800331,rs9941250,rs4785592,rs8046243,rs1946482,rs35518096,rs1496041,rs11649196,rs13330431,rs116491208,rs4347628,rs1490188,rs61756153,rs463181,rs11640188,rs34141697,rs6500457,rs2434868,rs261352,rs9935559,rs28415940,rs4785690,rs885479,rs74033837,rs7189734,rs7199685,rs3027096,rs7206570,rs7205785,rs5351,rs1800344,rs291694,rs11568972,rs2056309,rs56203690,rs6829018,rs17470289,rs7495174,rs62390361,rs11076745,rs7206308,rs60447919,rs1873311,rs4372669,rs36095733,rs1800411,rs11644213,rs72928636,rs62052714,rs35520641,rs261360,rs11845164,rs11641552,rs4395073,rs6120329,rs7203907,rs62052252,rs258321,rs2277905,rs154663,rs73276534,rs62070320,rs1078577,rs8030794,rs4785574,rs28444583,rs66702817,rs17226966,rs16966142,rs62052185,rs2924533,rs1496607,rs12592363,rs7203994,rs3856,rs1387835,rs464349,rs12924902,rs4354938,rs62056068,rs3743855,rs1873558,rs210074,rs11644990,rs76042350,rs74412556,rs648548,rs2999552,rs4975058,rs293721,rs8047581,rs34467494,rs2035511,rs12470831,rs2016236,rs73362658,rs59669565,rs1668619,rs77117947,rs62056069,rs58164482,rs12922197,rs35264875,rs72807596,rs258317,rs918722,rs116479371,rs4785713,rs6730316,rs6730741,rs7200693,rs7495114,rs12926996,rs2190808,rs12591531,rs8056353,rs1987271,rs75165924,rs12597913,rs17035085,rs7173419,rs11642451,rs881477,rs10026662,rs12444247,rs2159116,rs6500448,rs4785723,rs56858519,rs79843796,rs10133458,rs17031100,rs1835323,rs28522970,rs12709094,rs2253658,rs78751799,rs11649501,rs4785710,rs1496036,rs62068387,rs3794635,rs3168115,rs3765437,rs72807539,rs12597296,rs114392275,rs115025067,rs61511707,rs2460455,rs17031065,rs114899198,rs9928396,rs3890534,rs3102384,rs62052225,rs1385130,rs35407,rs2376885,rs896969,rs3007676,rs3785279,rs17031097,rs12596429,rs3783941,rs3819569,rs72928659,rs2298977,rs16950960,rs11866420,rs12926997,rs7195906,rs1279667,rs12913832,rs460984,rs258336,rs11641639,rs6742108,rs1146927,rs3213183,rs7494942,rs4785581,rs6500459,rs7933746,rs345541,rs62067159,rs4975078,rs12596492,rs78659351,rs57364768,rs11641675,rs2070993,rs11643713,rs79799075,rs4785712,rs11643147,rs72871906,rs6738189,rs79963156,rs12440216,rs7496326,rs73362642,rs62056064,rs3114895,rs1048910,rs34120897,rs72807540,rs457708,rs1800337,rs9925045,rs6544885,rs57668191,rs2241039,rs2376874,rs79097182,rs902315,rs464274,rs74976450,rs3001978,rs57505611,rs58950526,rs2241036,rs72930621,rs17031056,rs62310273,rs74251568,rs7191944,rs62052255,rs62054640,rs4785771,rs62070784,rs2867070,rs62052210,rs12928752,rs3114919,rs72917389,rs4257207,rs8058895,rs17232840,rs59901247,rs7163496,rs882099,rs35256109,rs3376,rs13108822,rs11640702,rs9282681,rs74415461,rs62054611,rs2159115,rs115385464,rs921221,rs2346051,rs2075175,rs55648928,rs74490382,rs13111617,rs2240201,rs3751700,rs10431948,rs11645916,rs7206120,rs34689166,rs2016968,rs75019069,rs8055825,rs62052226,rs467035,rs17233567,rs9941108,rs114022512,rs62054599,rs12285715,rs2240203,rs11074318,rs4530137,rs10852218,rs10136213,rs4294815,rs74490876,rs2460456,rs8051247,rs8062369,rs76581091,rs28361383,rs17035091,rs10211106,rs117683412,rs1007931,rs11076618,rs35340152,rs9933533,rs74336735,rs2376883,rs959539,rs62052213,rs117195074,rs2434871,rs258319,rs55763205,rs2286393,rs17226274,rs72807553,rs1131473,rs6705356,rs7195752,rs1873556,rs12596146,rs12930056,rs8056679,rs10888451,rs10941073,rs12592271,rs56140802,rs7192275,rs17003289,rs76512054,rs2932567,rs62067112,rs4698801,rs9922171,rs34063631,rs11727770,rs74548629,rs2999559,rs34154601,rs11860203,rs8044906,rs16950949,rs17031102,rs62054601,rs72928644,rs4268748,rs72657073,rs111334430,rs12592307,rs62054572,rs17784386,rs2238531,rs4785717,rs11631797,rs79087600,rs3899004,rs4785709,rs55798234,rs3743826,rs72714147,rs2911256,rs60997773,rs117406136,rs3922634,rs60990888,rs28449192,rs16891982,rs2238526,rs62052173,rs11638265,rs8046182,rs62052710,rs1053588,rs11640209,rs11649155,rs2867067,rs382745,rs463938,rs2278007,rs76228202,rs1800340,rs4785630,rs10932786,rs77601278,rs11828017,rs17226973,rs2241120,rs1006547,rs59470270,rs8055162,rs12928364,rs10146192,rs4975076,rs2903470,rs6860,rs291695,rs55990870,rs9937816,rs17225747,rs4785714,rs55735499,rs12596934,rs6590206,rs2867447,rs45524643,rs7206721,rs2075173,rs12447686,rs3007673,rs12598214,rs10011112,rs16950927,rs11076605,rs1968109,rs6500456,rs10149739,rs4698755,rs11646766,rs11649100,rs2496253,rs11644526,rs2376880,rs78530336,rs4785593,rs17583707,rs2024425,rs1542823,rs73283845,rs2074903,rs2024114,rs12600151,rs7144998,rs34033205,rs4408545,rs4785626,rs9685861,rs55684421,rs9924109,rs17225775,rs3751695,rs17809188,rs12599561,rs13435277,rs11642010,rs35762120,rs3785281,rs11936250,rs74736114,rs17233448,rs8045232,rs4511532,rs1137042,rs3803684,rs76885005,rs293713,rs2460448,rs79957186,rs8054489,rs35337391,rs2240204,rs7571600,rs916977,rs12921177,rs28661943,rs2079672,rs10142959,rs4845420,rs57713848,rs113891247,rs67632157,rs116606356,rs477621,rs12918773,rs62068537,rs59038611,rs1635166,rs9302376,rs6107571,rs8060934,rs28488385,rs13117116,rs16950930,rs28725393,rs924087,rs6715054,rs11076747,rs1158411,rs11861084,rs60828994,rs6691350,rs1805007,rs2867451,rs11641147,rs17233441,rs75973130,rs12597299,rs3114913,rs4328441,rs949507,rs3809646,rs9997583,rs7675424,rs7176632,rs4785762,rs2238532,rs62054638,rs62056091,rs291700,rs6704157,rs11647746,rs261356,rs3212371,rs74542234,rs17227085,rs2999535,rs34665267,rs62310269,rs12445480,rs9788702,rs28630471,rs28505110,rs11645271,rs12924124,rs4350572,rs3819567,rs921670,rs12920969,rs261363,rs9940093,rs3764258,rs117675822,rs12929899,rs62054258,rs2300534,rs28473345,rs62056102,rs1496587,rs73283867,rs57477603,rs4785684,rs889574,rs62056065,rs7596480,rs72919430,rs3762844,rs2965935,rs62070327,rs12599180,rs258330,rs56304210,rs35890454,rs12925087,rs11640734,rs60723967,rs1542334,rs28672708,rs76311593,rs11884742,rs2376881,rs2270461,rs447735,rs3096312,rs116782433,rs117221661,rs7151769,rs3759475,rs10129380,rs62052186,rs1858483,rs417323,rs164748,rs647747,rs291669,rs1079558,rs12598756,rs4365287,rs62056100,rs77697877,rs2377043,rs11648433,rs62054259,rs7143593,rs4785718,rs2924534,rs28701517,rs6500440,rs2911253,rs4433810,rs3114889,rs291689,rs258332,rs1873312,rs13106736,rs11641790,rs28654442,rs9930572,rs6544674,rs11076744,rs4329923,rs12600047,rs72815535,rs7496228,rs186026,rs4968050,rs11640198,rs7950657,rs56079143,rs116954456,rs17227064,rs11640186,rs11581947,rs2302162,rs2250616,rs506863,rs7127082,rs2284733,rs79681023,rs258322,rs56381797,rs117952314,rs3102349,rs58827852,rs2965830,rs291707,rs680716,rs158672,rs58489208,rs4930265,rs62310270,rs16950941,rs748940,rs11642080,rs291697,rs6497287,rs7165158,rs28494791,rs10896420,rs62056097,rs11648552,rs2279348,rs293732,rs397891,rs34604714,rs7107680,rs72930627,rs1496588,rs28670527,rs258324,rs12919804,rs402136,rs6844368,rs75616001,rs1861272,rs78517194,rs78319320,rs11639901,rs74033827,rs12447482,rs2159114,rs4785763,rs2999538,rs77238289,rs8062346,rs55862934,rs6119395,rs77223712,rs71372800,rs7190403,rs436034,rs3783942,rs62052222,rs11076629,rs77936256,rs12914580,rs886950,rs72714143,rs931606,rs72919428,rs3743859,rs10142999,rs11639788,rs9544612,rs10188861,rs57492102,rs78534595,rs12203592,rs7205993,rs61356367,rs4785686,rs2075880,rs10020703,rs3212346,rs6837717,rs10146203,rs56035063,rs2054721,rs460319,rs4574113,rs4785679,rs12595968,rs164746,rs10018235,rs11076624,rs2011925,rs2290421,rs62052168,rs1466222,rs2300535,rs10147921,rs3803676,rs12918575,rs2300529,rs12597774,rs1900758,rs6500437,rs11644804,rs4785755,rs12477823,rs62056061,rs261353,rs9932354,rs7196459,rs11076658,rs7206546,rs7159477,rs10164789,rs10788821,rs9923863,rs117209823,rs13143325,rs77338959,rs7196935,rs2347136,rs9939893,rs17226159,rs62053702,rs2935208,rs28704649,rs57696383,rs67217470,rs12332067,rs72919432,rs17233497,rs28651081,rs17226075,rs17003294,rs3803686,rs9999496,rs79284383,rs35415928,rs1873555,rs7669587,rs74853090,rs117449907,rs11649510,rs1800286,rs9973398,rs11861958,rs62052214,rs75570604,rs57267516,rs76878855,rs373618,rs881878,rs1106663,rs11898207,rs1007932,rs35131670,rs11124931,rs445537,rs77884786,rs11645240,rs1027444,rs17111471,rs62054252,rs12924572,rs6903640,rs8039195,rs6758733,rs2239356,rs2228479,rs45567439,rs55651102,rs1048149,rs291672,rs1466540,rs9935541,rs2300530,rs11074314,rs117219845,rs74417197,rs1078578,rs900729,rs8017054,rs4975067,rs28721400,rs3102380,rs728405,rs17227263,rs34878706,rs17226428,rs117930424,rs4785689,rs465507,rs6909013,rs1800355,rs10177996,rs111836360,rs11649465,rs62052184,rs744327,rs2238529,rs12904397,rs1979504,rs8048331,rs449493,rs13021894,rs2302898,rs4579760,rs4600467,rs870856,rs7338403,rs12598477,rs56296040,rs12466030,rs4930643,rs11204912,rs2238525,rs12134184,rs258318,rs63413261,rs12477928,rs12149025,rs117575274,rs116510029,rs7205053,rs9931722,rs12285865,rs76257860,rs7605661,rs2270459,rs1387834,rs12930922,rs2277906,rs10149807,rs7497270,rs2300531,rs34370890,rs1110331,rs8182077,rs1123665,rs12709095,rs12933317,rs2353032,rs114135590,rs62327604,rs17232630,rs2932588,rs78058030,rs7192770,rs908951,rs56048434,rs6500447,rs7163930,rs2079671,rs2239358,rs12934482,rs7184960,rs7200111,rs7205604,rs2460453,rs35645305,rs657040,rs753752,rs17226512,rs9992755,rs10153196,rs164749,rs4785720,rs17747284,rs9806894,rs3114917,rs4144266,rs6500441,rs291705,rs6544667,rs74873294,rs291674,rs28689480,rs4371157,rs8031097,rs2162944,rs74251537,rs10135448,rs1933432,rs2170838,rs74843342,rs2982490,rs2346050,rs11644967,rs62052180,rs3212363,rs62052711,rs2108838,rs11642267,rs881476,rs460879,rs11897432,rs62054224,rs164742,rs62052240,rs2627653,rs2867068,rs645019,rs45524337,rs75499835,rs11636232,rs34840208,rs11646374,rs3102383,rs62052174,rs11204897,rs56112321,rs10001798,rs35702927,rs3096305,rs61057353,rs258335,rs12591662,rs9806913,rs164744,rs291686,rs4785691,rs74333950,rs72694821,rs6587641,rs6756710,rs55776749,rs11649162,rs10149740,rs114987820,rs11568994,rs77692272,rs1144387,rs10141582,rs2306633,rs4785571,rs3096294,rs62054570,rs61756152,rs1800330,rs78136630,rs74400391,rs35542367,rs2946630,rs79068217,rs10028215,rs9972861,rs2965939,rs7186561,rs1131471,rs2239360,rs115317157,rs62054609,rs6731009,rs36114385,rs728404,rs2888875,rs17404047,rs61585051,rs154657,rs10165527,rs7497759,rs12709092,rs4785591,rs12926012,rs8058179,rs291680,rs12598665,rs1146928,rs12593929,rs209677,rs9544643,rs8044210,rs11641897,rs4785569,rs62068372,rs4311550,rs4287569,rs62070326,rs28777,rs1800345,rs72813445,rs7937006,rs9923536,rs459920,rs12596583,rs35176381,rs10168732,rs55744800,rs7201721,rs7191836,rs72790935,rs4347629,rs7330412,rs72807546,rs3126096,rs62052249,rs57189560,rs261364,rs57079108,rs8036159,rs62056092,rs2353033,rs7170852,rs6725776,rs261359,rs3764861,rs12477964,rs3751687,rs2238527,rs466001,rs17226980,rs62056087,rs3212361,rs11641201,rs2434870,rs9378816,rs4975128,rs8036480,rs76734820,rs10153055,rs7596052,rs59788230,rs463930,rs67327962,rs2999551,rs3757114,rs10888452,rs731135,rs17177891,rs3102338,rs2071056,rs9544655,rs4337518,rs117653913,rs76493153,rs2293584,rs34974291,rs4785627,rs12443954,rs62054257,rs3829236,rs4778211,rs13335395,rs55653896,rs3785276,rs10162958,rs62054639,rs3102367,rs60601085,rs28638280,rs10002971,rs4442808,rs4785722,rs9926296,rs7674053,rs4785760,rs4935969,rs385366,rs2115401,rs4785590,rs2237041,rs8047486,rs2105117,rs10166054,rs2965934,rs4550447,rs16950972,rs7195226,rs2228478,rs4930260,rs8057672,rs3792608,rs72919409,rs4785685,rs4845393,rs61887932,rs7160204,rs2099105,rs12594323,rs7193472,rs4785708,rs12929254,rs2376882,rs12709093,rs17177787,rs6726014,rs1496598,rs13107007,rs3922633,rs4778218,rs184110,rs13132231,rs4785677,rs9921361,rs1994706,rs3007679,rs62067158,rs61329240,rs2374551,rs2353028,rs8044191,rs6544884,rs62056099,rs2241119,rs1108063,rs2074904,rs2930219,rs62052660,rs6500460,rs607006,rs75110337,rs4785770,rs2075176,rs16950979,rs971888,rs7274811,rs8051231,rs117285117,rs11649210,rs17784285,rs2282296,rs28739412,rs924149,rs62056066,rs17253063,rs4291902,rs1037208,rs2017966,rs12922302,rs10030759,rs77522907,rs2300532,rs7191759,rs73265357,rs1924916,rs9931446,rs117078447,rs67367269,rs3213180,rs12927047,rs959945,rs60025758,rs7183877,rs72919415,rs7604544,rs7532721,rs164753,rs2241038,rs258328,rs17031028,rs3803683,rs12597095,rs419151,rs62067113,rs11903287,rs3762843,rs10470911,rs117880578,rs7940235,rs2999547,rs4453958,rs11228490,rs11641891,rs3114916,rs2238530,rs17134857,rs166297,rs261357,rs57940434,rs9282682,rs3819568,rs2283565,rs11645212,rs35395,rs6500453,rs4522419,rs3114906,rs62056063,rs2303773,rs6754878,rs2999536,rs12209219,rs59027140,rs7145351,rs12123975,rs1874841,rs291677,rs62054610,rs158676,rs902314,rs116818755,rs78331410,rs11642428,rs7696362,rs8062311,rs75620448,rs8182028,rs8059968,rs9922515,rs12709096,rs7186976,rs28545653,rs4785715,rs58374338,rs1146926,rs10023272,rs72930631,rs28643511,rs10143087,rs61439823,rs72807569,rs11646448,rs1800339,rs7184315,rs10030186,rs79441750,rs11649642,rs7158747,rs4674347,rs3212369,rs1552607,rs11098196,rs1109838,rs12883151,rs62054251,rs9941273,rs12599306,rs352939,rs164747,rs3803679,rs62053701,rs72477006,rs62052212,rs8032355,rs12446471,rs17226519,rs11864372,rs117207109,rs7589861,rs4339511,rs11862081,rs7150193,rs1129038,rs2071054,rs2965937,rs34420680,rs17226841,rs6587630,rs2338203,rs463701,rs62056103,rs7143914,rs4785687,rs11619200,rs11076746,rs75501824,rs76075456,rs12929831,rs3819574,rs12923946,rs74251570,rs2434872,rs34489266,rs7204478,rs8058009,rs12917681,rs77528309,rs1805008,rs1390747,rs13387232,rs7195066,rs2003522,rs11641726,rs261362,rs11803731,rs886952,rs17233664,rs118148658,rs2075178,rs6500514,rs62056090,rs4785716,rs1496585,rs11076619,rs2016277,rs12920767,rs3743860,rs61881027,rs2238289,rs71420056,rs56283750,rs293733,rs896978,rs9922341,rs2300533,rs2277096,rs1496586,rs12599473,rs12932473,rs1027449,rs17746039,rs3743827,rs3213150,rs11648881,rs467357,rs7201028,rs117591911,rs10028729,rs61757160,rs12598276,rs58656226,rs2293586,rs12445695,rs36034474,rs59660294,rs258337,rs61881024,rs4911356,rs1800358,rs1006079,rs11639906,rs9405661,rs9933901,rs73362613,rs62056110,rs3096311,rs76517692,rs2932571,rs2911257,rs10149992,rs2385199,rs1484331,rs2525913,rs3753448,rs17111431,rs62052239,rs12052942,rs13331995,rs116062164,rs3935591,rs1800287,rs72930637,rs3751692,rs12050940,rs345542,rs2867450,rs60285643,rs9920172,rs76607656,rs11643288,rs8049897,rs2075174,rs79164713,rs117842744,rs35389,rs3114898,rs9929579,rs3007674,rs6816851,rs10030160,rs432936,rs10001918,rs1027447,rs58806053,rs423679,rs62054600,rs17003293,rs79948219,rs11639542,rs7191144,rs2016571,rs11862382,rs12917954,rs116086643,rs78306418,rs10006660,rs4785759,rs4785594,rs12598316,rs12915041,rs115057772,rs73283859,rs7203255,rs56240434,rs3007677,rs78001663,rs74673507,rs34272502,rs17226666,rs7143259,rs8052076,rs74527172,rs3749488,rs1558183,rs2460451,rs115496853,rs7162812,rs2240202,rs12643648,rs4785779,rs6754589,rs3096301,rs2932572,rs12446791,rs7577700,rs4975065,rs77186129,rs12280942,rs2914460,rs62310275,rs79244293,rs56144975,rs2376878,rs8047576,rs11904510,rs3114892,rs902316,rs11646229</t>
  </si>
  <si>
    <t>ENSG00000101391.16,CATG00000030356.1,ENSG00000187741.10,CATG00000030301.1,ENSG00000261373.1,CATG00000018218.1,ENSG00000233379.1,ENSG00000267048.1,ENSG00000240667.1,ENSG00000271803.1,ENSG00000115970.14,CATG00000028359.1,ENSG00000229021.2,ENSG00000101412.9,CATG00000017551.1,ENSG00000256390.1,ENSG00000137265.10,ENSG00000162341.11,ENSG00000015413.5,CATG00000042610.1,CATG00000051562.1,CATG00000005989.1,ENSG00000104044.11,CATG00000028360.1,CATG00000054151.1,ENSG00000260259.1,ENSG00000259006.1,ENSG00000234377.3,ENSG00000165409.11,ENSG00000198211.8,ENSG00000138798.7,ENSG00000101417.7,CATG00000018232.1,ENSG00000138772.8,ENSG00000089063.10,ENSG00000258999.1,CATG00000030348.1,CATG00000005987.1,ENSG00000128731.11,ENSG00000116016.9,ENSG00000131061.9,CATG00000087083.1,ENSG00000261118.1,ENSG00000167523.9,ENSG00000138759.13,CATG00000019940.1,CATG00000030350.1,ENSG00000259989.1,ENSG00000149571.6,ENSG00000163191.5,ENSG00000125967.12,ENSG00000159445.8,ENSG00000136160.10,ENSG00000112685.9,CATG00000030320.1,CATG00000030352.1,ENSG00000197747.4,ENSG00000158805.7,CATG00000017549.1,ENSG00000140995.12,CATG00000048291.1,ENSG00000178773.10,ENSG00000223959.4,CATG00000030349.1,ENSG00000204991.6,ENSG00000215853.3,ENSG00000003249.9,ENSG00000228100.1,ENSG00000177946.4,ENSG00000170100.9,ENSG00000131165.10,ENSG00000101400.5,ENSG00000158792.11,ENSG00000234614.1,ENSG00000182584.4,ENSG00000139737.17,ENSG00000186207.4,CATG00000028314.1,ENSG00000164175.10,CATG00000028363.1,ENSG00000075399.8,ENSG00000261692.1,ENSG00000185324.17,CATG00000005990.1,CATG00000028337.1,ENSG00000260278.1,CATG00000028351.1,ENSG00000141002.14,CATG00000076241.1,ENSG00000237975.2,ENSG00000151388.6,CATG00000030298.1,ENSG00000078699.17,ENSG00000222019.3,CATG00000030327.1,ENSG00000258839.2,ENSG00000169509.5,CATG00000030326.1,ENSG00000135925.4,ENSG00000167522.10,ENSG00000141013.10,CATG00000028335.1,CATG00000028341.1,CATG00000030304.1,ENSG00000260279.1,ENSG00000261253.1,ENSG00000197912.9,CATG00000082306.1,ENSG00000258947.2,CATG00000028352.1,CATG00000076338.1,ENSG00000100629.12,CATG00000030337.1,CATG00000030303.1,ENSG00000140090.13</t>
  </si>
  <si>
    <t>18488028,23548203,20585627,22556244,19896111,17952075,18483556,22140526</t>
  </si>
  <si>
    <t>Hair color (red),Blond vs. brown hair color,Hair morphology,Black vs. blond hair color,Red vs non-red hair color,Hair, eye and skin pigmentation,Hair color,Black vs. red hair color</t>
  </si>
  <si>
    <t>DOID:423</t>
  </si>
  <si>
    <t>myopathy</t>
  </si>
  <si>
    <t>A muscular disease in which the muscle fibers do not function resulting in muscular weakness.</t>
  </si>
  <si>
    <t>rs6857,rs6547521,rs73128725,rs174576,rs1528533,rs157580,rs114650503,rs1321974,rs34016998,rs2580761,rs12478841,rs3739095,rs11825181,rs7007609,rs13002853,rs56252443,rs35140883,rs157590,rs2285557,rs10772145,rs964184,rs920588,rs282899,rs55695203,rs73921482,rs174592,rs11888096,rs35016979,rs3208305,rs7007797,rs1919127,rs6988140,rs2009493,rs17489373,rs813592,rs13023094,rs13410987,rs2410618,rs62138968,rs16867632,rs78908794,rs11695549,rs13390159,rs12490507,rs73128756,rs174541,rs17410962,rs1395,rs34125138,rs12682115,rs17540621,rs174580,rs1295134,rs6954330,rs7573037,rs6782482,rs11858759,rs4562194,rs11761598,rs8045855,rs77072593,rs34693282,rs13439782,rs4389957,rs9926440,rs28645540,rs76567210,rs4666002,rs11053058,rs1647276,rs174599,rs2410629,rs6777579,rs6764632,rs174590,rs1295135,rs4128744,rs1275537,rs4666000,rs11901133,rs6588480,rs117055991,rs4666011,rs55849435,rs35073769,rs112373989,rs6719175,rs58289169,rs73921560,rs6589566,rs780117,rs7135141,rs3757054,rs599522,rs1275522,rs2075649,rs4523270,rs11767478,rs6716894,rs636404,rs73924407,rs6431444,rs78212030,rs10503669,rs1441764,rs13416480,rs11989309,rs1275530,rs17411168,rs10115928,rs78824213,rs2313185,rs6947250,rs12447620,rs75396930,rs58028431,rs3809233,rs56182713,rs61906113,rs7776933,rs16900417,rs58965570,rs2980862,rs285,rs77005271,rs11641231,rs312945,rs7792341,rs72725287,rs61571577,rs10995982,rs312,rs1260328,rs74446114,rs3792253,rs11986942,rs28526159,rs1800775,rs2954020,rs11556505,rs704791,rs587711,rs75429814,rs1851761,rs6986010,rs1800481,rs13702,rs7778926,rs2692099,rs2083636,rs12155194,rs629301,rs1864163,rs73921472,rs12309774,rs112683295,rs74924412,rs9814468,rs6971172,rs1441753,rs12477908,rs641954,rs2618250,rs3801431,rs35739466,rs115086675,rs328,rs1581675,rs34620476,rs4464984,rs2410632,rs2303369,rs36047821,rs3016353,rs271,rs13276881,rs9791568,rs614261,rs7826306,rs4665958,rs2898495,rs34327087,rs1992443,rs34564316,rs4490856,rs1810640,rs1870394,rs16900648,rs114356926,rs12650667,rs17092642,rs7806279,rs1317580,rs6727388,rs76259755,rs7557294,rs325,rs355863,rs7004149,rs17410914,rs58199976,rs4335137,rs11053068,rs2272417,rs11508026,rs10499772,rs10844778,rs76095071,rs6993414,rs72725286,rs77961222,rs2980878,rs6589564,rs11769236,rs1837843,rs174533,rs4628244,rs780110,rs1441762,rs2902178,rs13391837,rs1566331,rs102275,rs1919484,rs1372341,rs7259004,rs11777972,rs6969879,rs78170284,rs61905116,rs35617716,rs1160985,rs56402945,rs10270805,rs682587,rs11076175,rs6749393,rs174554,rs12678603,rs78963197,rs114274450,rs6982636,rs114366307,rs1851763,rs1535,rs12497416,rs1647284,rs4686242,rs6990045,rs174594,rs6962076,rs2980875,rs4149067,rs7602534,rs61737373,rs6782335,rs1275528,rs72860013,rs630324,rs1260333,rs10194115,rs2410620,rs73128772,rs607958,rs1431005,rs117728849,rs1240513,rs2075290,rs10239221,rs17411024,rs2384656,rs73921478,rs174570,rs10949894,rs11053061,rs11887784,rs73684671,rs13262438,rs10868142,rs6951516,rs3769143,rs7846131,rs11763264,rs34942551,rs28927680,rs74615633,rs12541912,rs7787877,rs4578808,rs73921518,rs1122227,rs2954022,rs11126932,rs17143187,rs79181778,rs11816713,rs2293572,rs1441758,rs602605,rs79236614,rs74662600,rs75802599,rs11991231,rs636413,rs9342739,rs509360,rs174562,rs3825041,rs61906115,rs2030129,rs1532625,rs75469215,rs10182937,rs4970834,rs1911128,rs34499461,rs567209,rs116545242,rs11127127,rs72499925,rs174577,rs72817533,rs34892502,rs80073370,rs4718067,rs1275529,rs1851762,rs12998770,rs287,rs7528419,rs1260326,rs6760250,rs7586601,rs1260334,rs4686226,rs2004424,rs2165558,rs11684134,rs1441754,rs35495249,rs75258859,rs114566157,rs1372344,rs112994260,rs1404679,rs17399838,rs2954026,rs10104610,rs55747800,rs812337,rs2911711,rs35202477,rs7828113,rs884839,rs73684577,rs59876138,rs74429612,rs174536,rs12708969,rs35018912,rs289,rs12287066,rs11897480,rs711752,rs74175068,rs4665383,rs7846466,rs35964523,rs6586891,rs6553064,rs10209020,rs1608524,rs524467,rs114479788,rs157584,rs68060789,rs9929488,rs1145212,rs10201247,rs73921473,rs4578809,rs4686243,rs8395,rs3741298,rs1911127,rs4922119,rs1038026,rs111872870,rs7598462,rs1878512,rs117427818,rs174589,rs4585763,rs12113237,rs13253380,rs11773053,rs765549,rs7405284,rs174544,rs688262,rs7013777,rs11076174,rs2072560,rs117026536,rs2303370,rs74855321,rs13393935,rs72723291,rs1295127,rs76810225,rs289715,rs79217266,rs7593448,rs7806084,rs301,rs76975037,rs75348510,rs1800777,rs4665377,rs174600,rs1260345,rs75353400,rs174572,rs3799006,rs6763381,rs35237252,rs4686241,rs1441760,rs74615535,rs3737019,rs331,rs17091905,rs6983430,rs79267842,rs73130779,rs1006898,rs10221876,rs73278668,rs16932626,rs34342646,rs651821,rs60815225,rs7819706,rs4665385,rs894210,rs1059611,rs11053059,rs10173720,rs3845687,rs4665959,rs2337373,rs10949901,rs11608,rs611917,rs4644277,rs55973507,rs73924403,rs4970836,rs10844783,rs4375019,rs62138965,rs10749691,rs2275542,rs28662360,rs174579,rs58990166,rs35943595,rs1403911,rs73130769,rs73067080,rs672889,rs12800424,rs7825257,rs4686228,rs7930786,rs1111649,rs641215,rs662799,rs776295,rs73924406,rs1441756,rs76164614,rs4406409,rs7016880,rs7803294,rs1647265,rs174573,rs75602487,rs765548,rs2410628,rs1569213,rs17005956,rs11772160,rs174597,rs12638385,rs405697,rs75494098,rs11126918,rs2954027,rs6727215,rs117054721,rs72849637,rs1561536,rs663869,rs579674,rs580939,rs12475426,rs4613981,rs174584,rs117799737,rs6657811,rs611097,rs76568631,rs607031,rs72817536,rs77580324,rs2001845,rs60320548,rs1277930,rs8106922,rs12302890,rs662978,rs628142,rs75501053,rs35115390,rs34932218,rs12665990,rs4784741,rs780107,rs73134703,rs34603556,rs7793623,rs13429502,rs4628269,rs79562419,rs75278536,rs73208815,rs61906079,rs113500773,rs2280737,rs7499892,rs10193261,rs11693052,rs13021208,rs6777597,rs72723294,rs6443173,rs11978712,rs1851764,rs10106652,rs7804897,rs581612,rs4922117,rs17489226,rs2528478,rs4149267,rs2078616,rs256,rs2893006,rs35687633,rs1919487,rs174545,rs9298109,rs17411126,rs75542280,rs10844779,rs715326,rs11975989,rs73924414,rs2410630,rs17411045,rs10090948,rs73921471,rs11126935,rs17410983,rs28675909,rs13020949,rs603101,rs2575876,rs4686246,rs1534650,rs7194225,rs2068834,rs2980882,rs62138966,rs11763268,rs11766004,rs12799449,rs6547735,rs11679220,rs657683,rs289713,rs80033708,rs2140507,rs17410996,rs17120029,rs73130733,rs7841189,rs59345911,rs79904744,rs10123041,rs16872579,rs6753736,rs4637851,rs7807360,rs72725289,rs6716850,rs56364136,rs4149080,rs73588403,rs11604424,rs93923,rs3844510,rs2165556,rs62130724,rs4244457,rs174547,rs4616435,rs10844785,rs11131129,rs34404554,rs312970,rs77421242,rs11761642,rs71352238,rs10488699,rs7598480,rs34536712,rs61905108,rs78013771,rs12972970,rs73128752,rs4803,rs35369244,rs79613442,rs6717980,rs7461115,rs7816447,rs3135506,rs314,rs10209635,rs60118162,rs174582,rs4665978,rs2285559,rs6990839,rs1275525,rs74444640,rs13390270,rs12292921,rs2156121,rs8179252,rs113353646,rs72619599,rs174538,rs116079162,rs1295143,rs4665969,rs1260330,rs780104,rs73276596,rs12678604,rs77707831,rs2950835,rs639274,rs1372340,rs17489185,rs6547820,rs780100,rs1919128,rs34523584,rs6982502,rs1104,rs13030973,rs13429610,rs17119963,rs75082673,rs2980870,rs509728,rs10205219,rs4686247,rs117151123,rs4233718,rs1441763,rs2580759,rs2954021,rs1313566,rs17120003,rs174549,rs12285095,rs11820504,rs174591,rs12486297,rs1260329,rs4419797,rs10103634,rs780108,rs77726188,rs2280511,rs4311555,rs2074000,rs3736594,rs10169261,rs5880,rs2119690,rs639340,rs898032,rs13022873,rs72643559,rs9939224,rs649475,rs97458,rs73921512,rs58946909,rs11053070,rs776296,rs1647266,rs7663709,rs592283,rs366873,rs17489268,rs2030130,rs115360269,rs180326,rs3792252,rs2410623,rs10259660,rs4666010,rs4420638,rs682662,rs1803924,rs17120007,rs602633,rs2954028,rs623717,rs595104,rs62130714,rs13013484,rs56055804,rs174578,rs7575245,rs73130731,rs6785449,rs174575,rs289742,rs11685326,rs117107540,rs4877837,rs77219697,rs34764583,rs74989588,rs56970590,rs12639429,rs4345060,rs2083637,rs74547036,rs75725129,rs174585,rs4737225,rs10455872,rs78747263,rs2980879,rs7583698,rs7806288,rs77923898,rs72725288,rs2313187,rs10205592,rs809058,rs114964604,rs13429797,rs920589,rs35120633,rs74790336,rs432483,rs116562638,rs3816117,rs6472248,rs4684585,rs4564736,rs4665960,rs327,rs56076827,rs72994236,rs73600084,rs66614050,rs1372343,rs11773775,rs7437,rs1141313,rs10790162,rs17816709,rs112852905,rs608005,rs289714,rs73128750,rs663786,rs174598,rs12464616,rs7777864,rs11772341,rs1260341,rs79869230,rs17489282,rs1532624,rs6760828,rs7134993,rs2410627,rs11772062,rs58310495,rs495906,rs72613829,rs496958,rs157588,rs56224630,rs174537,rs10844777,rs263,rs11693870,rs11681351,rs10202046,rs60593292,rs80236974,rs174553,rs12972156,rs1837842,rs79578615,rs264,rs13399758,rs78458743,rs7205804,rs17091909,rs6589565,rs174560,rs254,rs60223219,rs57093212,rs77069344,rs15285,rs1305062,rs13030345,rs776298,rs117268981,rs7979575,rs75465236,rs3749147,rs55730499,rs1403910,rs79390512,rs76859629,rs616497,rs7577311,rs17411133,rs66768039,rs11689803,rs13252592,rs174593,rs56725354,rs809673,rs60631624,rs78299715,rs13416598,rs12286037,rs77198913,rs17840384,rs6460162,rs780112,rs7577342,rs6805988,rs74983646,rs326,rs79696920,rs71423932,rs584138,rs17119878,rs57821542,rs66778572,rs62131871,rs4149056,rs428696,rs475322,rs174561,rs621054,rs7784984,rs2293571,rs12678919,rs9644637,rs286,rs3735964,rs4617,rs10844784,rs80216832,rs34503416,rs6734392,rs13472,rs2410621,rs7139049,rs2980880,rs669901,rs174569,rs305,rs2954024,rs174587,rs2980876,rs11693660,rs1049817,rs35974002,rs35463245,rs59622152,rs4320561,rs11127013,rs116131523,rs4871603,rs10844787,rs78300069,rs13252033,rs12274192,rs1992442,rs2692111,rs11693959,rs2103325,rs28651164,rs1260327,rs2692104,rs2178296,rs599839,rs1295133,rs4931789,rs66970774,rs1881396,rs41288807,rs9791629,rs78293595,rs57641217,rs7004158,rs97384,rs3811644,rs6803115,rs76013440,rs1406295,rs62461462,rs116623770,rs10221833,rs312944,rs117527959,rs12317268,rs403880,rs12987055,rs1528137,rs56225305,rs12720922,rs1260343,rs174534,rs78810414,rs528806,rs174555,rs3779788,rs1531556,rs9679543,rs597904,rs269,rs75784515,rs11126999,rs2305929,rs4737768,rs12471347,rs56143464,rs1404678,rs158480,rs11076176,rs291,rs6777581,rs102274,rs11764842,rs79198716,rs76586169,rs56047188,rs1386334,rs10950822,rs174528,rs4582,rs2410625,rs113988682,rs3916027,rs760136,rs77886733,rs12467476,rs2272406,rs28580000,rs2140506,rs76496571,rs10178921,rs13402420,rs405509,rs6714106,rs3845686,rs7861242,rs77154381,rs55663200,rs6977201,rs708272,rs66462329,rs1295139,rs73921475,rs7598601,rs17138886,rs646776,rs73130787,rs297,rs13022659,rs17091891,rs12294259,rs10280161,rs58922055,rs2075650,rs7047523,rs1260342,rs11102967,rs17489539,rs73924405,rs74869266,rs6777485,rs618757,rs10868141,rs12444012,rs74942150,rs6954776,rs17120016,rs780093,rs11772926,rs4970837,rs12799766,rs78358410,rs112257961,rs6721762,rs6743819,rs34345068,rs56075983,rs679966,rs174529,rs174581,rs440446,rs1441766,rs4665386,rs10844818,rs112039804,rs1295138,rs62138964,rs12800436,rs7776937,rs13416369,rs78368937,rs4333617,rs741780,rs1275526,rs322,rs6967746,rs72619598,rs11820589,rs4686244,rs73128760,rs77645953,rs2001844,rs4126104,rs978629,rs6586886,rs1275519,rs72817537,rs1441757,rs660240,rs6976217,rs1916756,rs73921514,rs642909,rs174568,rs2285555,rs1441755,rs1871395,rs76103107,rs12614744,rs704795,rs11682621,rs1260320,rs1001663,rs1197565,rs2160669,rs12720926,rs115849089,rs3799033,rs99780,rs115129770,rs780106,rs35224539,rs7006611,rs7645919,rs614277,rs174556,rs115394889,rs13432425,rs4149269,rs6805972,rs61906117,rs157585,rs55795546,rs58140344,rs765547,rs61905088,rs6704596,rs2954025,rs4665963,rs6729709,rs9644638,rs117779442,rs34878901,rs7014971,rs2119689,rs4083261,rs11126934,rs1295142,rs10844788,rs2528477,rs77580406,rs12679834,rs663305,rs75675187,rs75138755,rs255,rs75551077,rs1975384,rs4149268,rs9298110,rs73924404,rs2049372,rs780102,rs28591386,rs6999158,rs17411031,rs10750096,rs56165099,rs3799005,rs34872576,rs527014,rs11045879,rs2014252,rs174574,rs894211,rs67144154,rs6547496,rs295,rs7081,rs7788788,rs6747264,rs7203984,rs79653786,rs10209126,rs2266788,rs9791579,rs776302,rs57196191,rs61906114,rs575280,rs13413407,rs77237194,rs6159,rs11126936,rs13437646,rs57200947,rs11131128,rs10950821,rs108499,rs4149270,rs174548,rs12113448,rs58011154,rs72643557,rs34502053,rs13239917,rs13388159,rs73134714,rs174559,rs3739092,rs17006242,rs4593558,rs809059,rs2893004,rs1822200,rs114977142,rs35255833,rs60569864,rs74008632,rs11823543,rs116189435,rs367162,rs660228,rs10808748,rs7678913,rs2285556,rs35465966,rs621748,rs76737188,rs56120917,rs250379,rs1990018,rs13282248,rs17482753,rs1275538,rs174566,rs72817542,rs73684578,rs79407615,rs583104,rs6999813,rs28825454,rs670966,rs117820119,rs12740374,rs9644568,rs76570403,rs60463044,rs2980860,rs2528475,rs736274,rs10844786,rs74511360,rs13408252,rs60972755,rs73278683,rs174601,rs6738887,rs715325,rs1992291,rs380240,rs174535,rs320,rs10196993,rs78404258,rs916737,rs1647267,rs1395324,rs4665965,rs6443174,rs75801420,rs61906078,rs4543558,rs174530,rs11648739,rs11570891,rs174583,rs2410619,rs77245016,rs11904841,rs10168579,rs724311,rs8179205,rs1262430,rs17143180,rs7006394,rs531819,rs4336630,rs34818360,rs62130713,rs17411113,rs72819536,rs9360373,rs174546,rs6547796,rs77926987,rs4425772,rs12714264,rs4686245,rs6586884,rs4922118,rs174550</t>
  </si>
  <si>
    <t>ENSG00000163798.9,ENSG00000168496.3,ENSG00000213453.3,ENSG00000234444.5,CATG00000101820.1,ENSG00000115194.6,ENSG00000214652.4,ENSG00000174332.3,ENSG00000068724.11,ENSG00000197506.6,CATG00000002481.1,CATG00000005705.1,CATG00000042212.1,ENSG00000256538.1,ENSG00000236437.1,ENSG00000173041.7,ENSG00000124920.9,ENSG00000165029.11,ENSG00000115211.11,ENSG00000243943.5,ENSG00000182177.9,CATG00000102658.1,CATG00000084307.1,ENSG00000237937.1,ENSG00000207601.1,ENSG00000267467.2,ENSG00000163793.8,CATG00000002472.1,CATG00000044118.1,CATG00000042081.1,ENSG00000115207.9,ENSG00000138002.10,ENSG00000164651.12,ENSG00000171174.9,CATG00000008347.1,ENSG00000243147.3,ENSG00000084674.9,ENSG00000130208.5,CATG00000011684.1,ENSG00000261617.1,ENSG00000128918.10,ENSG00000269826.1,ENSG00000004846.12,ENSG00000137656.7,CATG00000042207.1,CATG00000005706.1,CATG00000092443.1,ENSG00000109917.6,ENSG00000147408.10,CATG00000095976.1,ENSG00000163794.6,ENSG00000115234.6,ENSG00000134824.9,ENSG00000253190.2,CATG00000008291.1,ENSG00000185305.6,ENSG00000138085.12,ENSG00000134825.9,ENSG00000235267.1,CATG00000042089.1,ENSG00000234072.1,CATG00000008292.1,ENSG00000205334.2,ENSG00000163795.9,ENSG00000130204.8,ENSG00000253111.1,ENSG00000168216.6,CATG00000047989.1,ENSG00000228538.1,CATG00000101822.1,ENSG00000147570.5,ENSG00000134538.2,ENSG00000171243.7,ENSG00000224239.1,ENSG00000139133.2,ENSG00000233005.1,ENSG00000087237.6,ENSG00000134222.12,ENSG00000213642.3,ENSG00000246145.1,CATG00000088801.1,CATG00000047979.1,ENSG00000119760.11,ENSG00000135298.9,ENSG00000138100.9,ENSG00000232727.2,ENSG00000138074.10,ENSG00000229688.3,ENSG00000198522.9,ENSG00000214855.5,ENSG00000110243.7,ENSG00000082438.11,CATG00000101813.1,ENSG00000147571.3,ENSG00000130202.5,ENSG00000175445.10,ENSG00000259080.1,ENSG00000115226.5,ENSG00000157992.8,ENSG00000134532.11,ENSG00000221531.1,CATG00000042205.1,ENSG00000084774.9,ENSG00000130203.5,CATG00000042214.1,ENSG00000176714.9,ENSG00000226645.1,CATG00000047873.1,CATG00000042213.1,ENSG00000011347.5,ENSG00000158019.16,ENSG00000214960.5,ENSG00000149485.12,ENSG00000234945.3,CATG00000003943.1,ENSG00000218819.3,ENSG00000198670.7,ENSG00000228566.1,ENSG00000115216.9,ENSG00000224458.3,ENSG00000115241.9,ENSG00000253138.1,ENSG00000147573.12,CATG00000095977.1,ENSG00000267282.1,CATG00000091558.1,CATG00000091403.1,CATG00000029361.1,ENSG00000115204.10,ENSG00000251643.1,ENSG00000233438.1,ENSG00000228014.1,CATG00000106456.1,ENSG00000213332.4,ENSG00000143126.7,ENSG00000196247.7,ENSG00000224957.1,CATG00000011687.1,ENSG00000084734.4</t>
  </si>
  <si>
    <t>22666496,20339536,18650507,22368281</t>
  </si>
  <si>
    <t>Response to statin therapy</t>
  </si>
  <si>
    <t>DOID:4362</t>
  </si>
  <si>
    <t>cervical cancer</t>
  </si>
  <si>
    <t>A female reproductive organ cancer that is located_in the cervix.</t>
  </si>
  <si>
    <t>rs11075250,rs11557466,rs9277542,rs12709365,rs74660460,rs13117307,rs477299,rs2516448,rs77822042,rs11078928,rs10027680,rs2175242,rs11078925,rs111540430,rs10852935,rs16907269,rs8065777,rs564833,rs111700492,rs75151741,rs2136655,rs16907273,rs10991911,rs76884017,rs2290400,rs3902920,rs1447046,rs9272143,rs10512209,rs11078926,rs3851541,rs4780755,rs4795404,rs1011082,rs78929936,rs2281922,rs3117039,rs2113485,rs1912417,rs36038753,rs61581483,rs2136656,rs7216558,rs77360493,rs11650661,rs4795399,rs10991868,rs10852936,rs10991871,rs56750287,rs579821,rs3744246,rs2176873,rs869402,rs9891174,rs9303280,rs9907088,rs1447045,rs76316360,rs3128961,rs883770,rs13380815,rs2941522,rs76855161,rs75989260,rs574491,rs907091,rs528095,rs12082740,rs13335833,rs7224129,rs75225183,rs9303279,rs10991904,rs546757,rs907092,rs1453559,rs35283977,rs28452073,rs10997691,rs12600259,rs2305479,rs113920852,rs11935692,rs28823108,rs77710236,rs12936231,rs36095411,rs12939457,rs12946510,rs34189114,rs116139489,rs10991894,rs10991906,rs35569035,rs9904624,rs2305480,rs35736272,rs116627039,rs11640826,rs12596733,rs6503524,rs9308762,rs8076131,rs77874154,rs4795397,rs11870965,rs62067034,rs11078927,rs4795405,rs504170,rs35158055,rs13334560,rs1031458,rs4065275,rs7501294,rs1031460,rs10991901,rs1008723,rs57151617,rs80170168,rs4794820,rs3117027,rs213210,rs10852372,rs7219923,rs13147883,rs5025199,rs12068654,rs9277535,rs3942702,rs59716545,rs114790002,rs4795402,rs1447047,rs4780759,rs9303281,rs10933197,rs4713607,rs3816470,rs4795403,rs78922488,rs9910826,rs7770370,rs7216389,rs921650,rs74361452,rs10991903,rs749781,rs76953673,rs10761109,rs80108718,rs3117008,rs12603332,rs56380902,rs7221814,rs4795400,rs116755060,rs9303277,rs997363,rs77749396,rs11557467</t>
  </si>
  <si>
    <t>ENSG00000199036.1,ENSG00000073605.14,CATG00000106139.1,ENSG00000235641.3,CATG00000046943.1,ENSG00000186075.8,ENSG00000261617.1,ENSG00000204231.6,ENSG00000196735.7,CATG00000106133.1,ENSG00000183230.12,CATG00000118395.1,CATG00000106138.1,ENSG00000148090.7,ENSG00000224557.3,ENSG00000237422.1,CATG00000079793.1,CATG00000026561.1,CATG00000033595.1,ENSG00000231389.3,ENSG00000125629.10,ENSG00000204227.4,ENSG00000223865.6,ENSG00000161405.12,CATG00000031299.1,ENSG00000042304.6,ENSG00000172057.5,CATG00000106132.1,ENSG00000264968.1,ENSG00000090989.13,CATG00000088087.1,ENSG00000228216.1,ENSG00000204520.8,CATG00000022666.1</t>
  </si>
  <si>
    <t>21716314,23817570,24700089,23482656</t>
  </si>
  <si>
    <t>Cervical cancer</t>
  </si>
  <si>
    <t>DOID:437</t>
  </si>
  <si>
    <t>myasthenia gravis</t>
  </si>
  <si>
    <t>rs114564314,rs3131296,rs1270942,rs115027462,rs11229,rs115484360,rs4958436,rs114961658,rs114199135,rs115375946,rs115608780,rs115344853,rs3099844,rs389884,rs1613599,rs116685783,rs114011334,rs4958438,rs114575504,rs3131379,rs115115749,rs204990,rs9261290,rs116620438,rs114755061,rs114200940,rs115619714,rs3792792,rs115874801,rs116300399,rs1980493,rs114187835,rs2855812,rs114487324,rs115512862,rs116329034,rs116829723,rs1422674,rs114649322,rs116227756,rs115332056,rs1559127,rs7719549,rs116492953,rs115801685,rs3815720,rs114654404,rs115498047,rs114887921,rs10463313,rs115216195,rs73272818,rs3792794,rs115926079,rs116340174,rs113776942,rs115855818,rs115002281,rs58474444,rs1857066,rs115464411,rs114398321,rs116188106,rs116731546,rs116505389,rs114774938,rs114312980,rs887464,rs115351533,rs114637560,rs2523987,rs116687745,rs115215092,rs115556740,rs62383767,rs114397228,rs4958437,rs2524005,rs115708758,rs116520599,rs1862364,rs115832454,rs28372811,rs57783314,rs115804240,rs73272866,rs3130564,rs115674263,rs114629349,rs3805431,rs115017380,rs6861227,rs116394116,rs115039657,rs1265159,rs13168551,rs115860703,rs114880603,rs116072847,rs116099232,rs4678,rs886424,rs3132610,rs115549526,rs2523989,rs114250150,rs2476601,rs3132685,rs1422673,rs115877582,rs2042234,rs3115663,rs114774714,rs10036748,rs4958880,rs17728260,rs116739472,rs116737990,rs115636180,rs2233290,rs62383768,rs960709,rs114490207,rs2233294,rs2517598,rs7528321,rs114097190,rs116026314,rs115200193,rs116598334,rs3792788,rs114529549,rs115523581,rs7750641,rs73272871,rs114702065,rs6880110,rs10038339,rs114569257,rs115817461,rs116738927,rs115098921,rs7732451,rs114434905,rs115041398,rs10057690,rs17111708,rs116651383,rs2233287,rs78381597,rs116202923,rs115540432,rs114837463,rs116617968,rs116025789,rs114318558,rs114169711,rs13356414,rs116268151,rs73272873,rs558702,rs2187668,rs886403,rs3129939,rs116099342,rs115423851,rs113998099,rs116592004,rs115392083,rs6888961,rs3805430,rs116099509,rs115741741,rs3805432,rs8321,rs60454275,rs10063243,rs116686512,rs115755584,rs1862363,rs3132580,rs115866444,rs116010480,rs116480090,rs7775397,rs62383766,rs3130618,rs59926079,rs114671060,rs116729351,rs116495853,rs115007581,rs114810088,rs115834633,rs115808462</t>
  </si>
  <si>
    <t>ENSG00000206503.7,ENSG00000204366.3,ENSG00000204427.7,ENSG00000204435.9,ENSG00000166278.10,ENSG00000213719.4,ENSG00000137411.12,ENSG00000204444.6,ENSG00000196735.7,ENSG00000204618.4,ENSG00000204539.3,ENSG00000204344.10,ENSG00000204310.6,ENSG00000272501.1,ENSG00000204531.11,ENSG00000235663.1,ENSG00000228962.1,ENSG00000214894.2,ENSG00000204516.5,ENSG00000204544.5,ENSG00000238024.1,ENSG00000204356.7,ENSG00000168631.7,ENSG00000204388.5,ENSG00000211445.7,ENSG00000213654.5,CATG00000048595.1,CATG00000078081.1,ENSG00000197043.9,ENSG00000204422.7,ENSG00000204351.7,CATG00000088034.1,ENSG00000227262.3,ENSG00000204392.6,ENSG00000263020.1,ENSG00000204296.7,CATG00000078082.1,ENSG00000204387.8,ENSG00000204301.5,CATG00000083557.1,ENSG00000255152.4,ENSG00000204536.9,ENSG00000204386.6,ENSG00000137310.7,ENSG00000066379.10,CATG00000083562.1,ENSG00000204389.8,ENSG00000204616.6,ENSG00000204348.5,ENSG00000240053.8,ENSG00000204574.8,ENSG00000204469.8,CATG00000088039.1,ENSG00000204396.6,ENSG00000204619.3,ENSG00000134242.11,ENSG00000230795.2,ENSG00000204385.6,ENSG00000243649.4,ENSG00000244255.1,ENSG00000231615.2,ENSG00000230521.1,ENSG00000204540.6,ENSG00000204625.6,ENSG00000241404.2,ENSG00000134160.9,CATG00000088018.1,ENSG00000221988.8,CATG00000087978.1,ENSG00000204623.4,ENSG00000204463.8,ENSG00000213676.6,ENSG00000201823.1,ENSG00000204438.6,ENSG00000181126.9,ENSG00000233529.1,ENSG00000204394.8,ENSG00000204410.10,ENSG00000206344.6,ENSG00000231128.1,ENSG00000168477.13,ENSG00000258388.3,CATG00000083449.1,ENSG00000145901.10</t>
  </si>
  <si>
    <t>Myasthenia gravis</t>
  </si>
  <si>
    <t>DOID:4450</t>
  </si>
  <si>
    <t>renal cell carcinoma</t>
  </si>
  <si>
    <t>A renal carcinoma that has_material_basis_in the lining of the proximal convoluted renal tubule of the kidney.</t>
  </si>
  <si>
    <t>rs76092955,rs117086195,rs4963975,rs25422,rs17424234,rs78334914,rs2291649,rs59638376,rs35594082,rs62424172,rs7589385,rs34457873,rs12271237,rs12829457,rs9489407,rs55697388,rs11128940,rs73818808,rs11859963,rs10160297,rs7943577,rs6732514,rs16974519,rs4980600,rs62424198,rs7621137,rs12284127,rs34179694,rs35307127,rs75209496,rs62422189,rs2456899,rs4953352,rs7130446,rs62422224,rs72956993,rs7199123,rs9489450,rs2832272,rs7617840,rs789856,rs12922301,rs4686684,rs9442,rs4707909,rs789857,rs10211665,rs55899435,rs12933308,rs12932018,rs4963983,rs11048456,rs10759,rs2570,rs35801709,rs57566579,rs10796817,rs789997,rs76854494,rs7118554,rs62663261,rs1049376,rs1027839,rs2661315,rs8311,rs16974508,rs35019923,rs7948643,rs9846240,rs2832270,rs72954806,rs4953349,rs62422193,rs58672030,rs6726570,rs16974535,rs1867787,rs58934568,rs10743579,rs9354987,rs10908176,rs4963979,rs6907281,rs4707908,rs16974527,rs12598223,rs17080124,rs13391305,rs16974532,rs62422235,rs4980598,rs35210690,rs34327141,rs7939830,rs4145837,rs10842703,rs9481811,rs2356501,rs115321281,rs4576847,rs10210063,rs62050862,rs2129869,rs62424175,rs74516317,rs12920732,rs3751759,rs34139611,rs16875507,rs16974444,rs7573899,rs13394604,rs16823732,rs10160384,rs78416151,rs7573996,rs73926252,rs16974560,rs7185949,rs873864,rs10192562,rs12631457,rs11263652,rs4654,rs1319988,rs3764281,rs7132434,rs4980784,rs62048856,rs116432999,rs4707907,rs724868,rs4148331,rs1463679,rs11048458,rs62048814,rs17080456,rs11263441,rs12933228,rs12286718,rs11263655,rs9489409,rs55894300,rs56082110,rs72952793,rs12933163,rs1872992,rs7939263,rs7187994,rs3764333,rs56836888,rs11048470,rs114318683,rs6550351,rs7939454,rs10160464,rs115095172,rs10160560,rs8050719,rs8058755,rs10054504,rs11048454,rs16974558,rs77624176,rs711981,rs12448489,rs11917197,rs2832267,rs7939721,rs60566983,rs6706003,rs7302344,rs10842715,rs8051512,rs1178183,rs56406560,rs9346458,rs922282,rs1407595,rs7753063,rs9481808,rs9320656,rs7184644,rs9489452,rs4980785,rs10484289,rs11863406,rs10908258,rs56721780,rs62424195,rs1049380,rs12626552,rs7498516,rs12617313,rs10842704,rs17136556,rs9489477,rs76219794,rs7186685,rs10160295,rs13437605,rs12934432,rs4858767,rs1319987,rs9917509,rs4980602,rs9320655,rs1027087,rs13002707,rs74512832,rs62424199,rs10908174,rs6708078,rs4707906,rs8046664,rs8048680,rs9489447,rs16974515,rs77247065,rs6726454,rs62422190,rs62424173,rs55697636,rs12814794,rs718314,rs1398676,rs11263654,rs111689616,rs12933276,rs59256081,rs10842707,rs9489442,rs60294437,rs12275476,rs62048813,rs1178184,rs11263442,rs12636856,rs7105934,rs34923260,rs11125072,rs11263429,rs62422236,rs1773160,rs9489443,rs4953351,rs73926251,rs7185686,rs62424176,rs1876451,rs11048457,rs7498187,rs789855,rs9346454,rs12443928,rs4340962,rs10842705,rs2940251,rs28605789,rs6988827,rs10908259,rs79027229</t>
  </si>
  <si>
    <t>ENSG00000231770.1,ENSG00000103222.14,ENSG00000156273.11,ENSG00000117152.9,ENSG00000145014.13,CATG00000084686.1,CATG00000056669.1,ENSG00000228100.1,CATG00000002807.1,ENSG00000143248.8,ENSG00000119900.7,ENSG00000255606.1,ENSG00000171150.7,ENSG00000171132.9,CATG00000030114.1,ENSG00000255968.1,CATG00000042679.1,ENSG00000114166.7,ENSG00000151779.8,CATG00000055836.1,ENSG00000228271.1,ENSG00000198523.5,CATG00000055838.1,ENSG00000123096.7,ENSG00000239332.1,ENSG00000111860.9,ENSG00000169554.12,ENSG00000232295.3,ENSG00000103194.11,ENSG00000214145.2,ENSG00000123104.7,ENSG00000255980.1,ENSG00000116016.9,ENSG00000113384.9,ENSG00000215533.4,CATG00000089740.1,CATG00000030116.1,ENSG00000253471.1,ENSG00000250565.2</t>
  </si>
  <si>
    <t>22010048,24220699,24009623,21131975,24220910,23184150</t>
  </si>
  <si>
    <t>Response to mTOR inhibitor (everolimus),Response to mTOR inhibitor (rapamycin),Renal cell carcinoma</t>
  </si>
  <si>
    <t>DOID:4481</t>
  </si>
  <si>
    <t>allergic rhinitis</t>
  </si>
  <si>
    <t>A rhinitis that is an allergic inflammation and irritation of the nasal airways involving sneezing, runny nose, nasal congestion, itching and tearing of the eyes caused by exposure to an allergen such as pollen, dust, mold, animal dander and droppings of cockroaches or house dust mites.</t>
  </si>
  <si>
    <t>rs9926615,rs67343486,rs2791942,rs2482911,rs2261109,rs6132822,rs2286972,rs2508746,rs4496483,rs720130,rs2257712,rs9923455,rs2179459,rs6107047,rs75255003,rs35666277,rs4815404,rs7664452,rs376742,rs11720348,rs6132835,rs2424699,rs2474780,rs2030444,rs2856,rs2258563,rs2259926,rs9836009,rs367666,rs1044573,rs6083853,rs3002698,rs2258879,rs2261794,rs11699203,rs6132819,rs17097273,rs6083845,rs884613,rs6050602,rs6115146,rs79437178,rs115278825,rs416745,rs9860508,rs6115101,rs2145126,rs7197422,rs1127348,rs6037121,rs405822,rs2793797,rs2513517,rs2257991,rs12924259,rs62443824,rs6050626,rs10966,rs2793800,rs2493124,rs404394,rs3901386,rs115498839,rs2793794,rs1541061,rs11100,rs3821506,rs741173,rs7267979,rs72694119,rs1861548,rs2482919,rs1003603,rs17804470,rs926486,rs4833837,rs1118963,rs17624321,rs422424,rs4854687,rs2257982,rs716501,rs12499753,rs1130694,rs55896948,rs9726961,rs6138556,rs11712562,rs6107015,rs6050631,rs79881201,rs6115232,rs2816196,rs2259873,rs2257808,rs6138553,rs6107027,rs7775228,rs58536620,rs6115200,rs3813643,rs45605540,rs4619688,rs66808694,rs2257432,rs2500432,rs374701,rs2793802,rs6050472,rs11205817,rs72694176,rs2261747,rs7619393,rs17106409,rs6050477,rs2258201,rs6050481,rs437635,rs2793801,rs6050544,rs4423675,rs62323898,rs7184093,rs10913696,rs3827014,rs12924112,rs2257464,rs7453,rs6138572,rs2791941,rs1077889,rs1858551,rs2424710,rs9727252,rs3210839,rs372678,rs424487,rs2069763,rs431579,rs2258066,rs116141955,rs6083844,rs6076358,rs13147049,rs11721233,rs761025,rs2424700,rs45515895,rs2482948,rs4854680,rs8064154,rs2184000,rs3829794,rs7197754,rs449703,rs1904522,rs1555330,rs869368,rs216518,rs10913697,rs2261795,rs2227890,rs72687029,rs2257809,rs2424708,rs7414033,rs3746337,rs9728480,rs398036,rs114300842,rs2424704,rs6884870,rs446649,rs2297497,rs6083851,rs2297496,rs6083856,rs1568478,rs1856968,rs2500406,rs6107019,rs7019,rs2636274,rs4651012,rs3813642,rs2257649,rs409853,rs4815426,rs887864,rs2286973,rs2261698,rs114656621,rs2257496,rs75272756,rs6115109,rs12428,rs2793798,rs78318003,rs6115191,rs1898671,rs6050482,rs442834,rs2500448,rs4813557,rs390123,rs2482913,rs10913690,rs2261785,rs2258617,rs453329,rs2030443,rs10455025,rs35732840,rs2259956,rs2257985,rs2816167,rs397119,rs6132825,rs447722,rs6138550,rs2387887,rs454723,rs417130,rs1383046,rs4505848,rs6083855,rs443009,rs6138600,rs76730493,rs6132824,rs45610037,rs9662858,rs55969942,rs2424716,rs1568481,rs2486995,rs72687036,rs741174,rs4815424,rs2258884,rs2257988,rs417110,rs111639813,rs1555329,rs6889889,rs6107017,rs2259928,rs2636276,rs9935174,rs1888997,rs7270835,rs401166,rs55903212,rs422844,rs11722421,rs2069772,rs6115140,rs4724100,rs2424703,rs6107045,rs6138546,rs1047171,rs2258769,rs8056098,rs2500433,rs1043828,rs6138542,rs11087521,rs2636265,rs10032644,rs1985737,rs3136534,rs6115188,rs7671357,rs73598373,rs1985372,rs2500413,rs13038834,rs2257461,rs2816187,rs2257420,rs2261720,rs3087876,rs11727369,rs6050630,rs7018,rs4815425,rs10913692,rs404775,rs2286974,rs448396,rs7194305,rs2257233,rs3787082,rs910997,rs2424698,rs13040655,rs2259837,rs2261753,rs4815423,rs6132821,rs6138575,rs6115107,rs6115100,rs7693745,rs6083828,rs79304933,rs4651013,rs8123949,rs2791943,rs116096775,rs8115257,rs55904957,rs2387891,rs77793850,rs910996,rs1888999,rs2261115,rs3801235,rs1325195,rs12033811,rs2816166,rs6037125,rs2500436,rs2474763,rs2258728,rs2171959,rs6138571,rs45454992,rs2474766,rs741175,rs1046073,rs2474777,rs2227892,rs78363370,rs6050629,rs6050632,rs1398553,rs17624673,rs1213205,rs9729199,rs3002702,rs2258135,rs2474769,rs2793799,rs6050598,rs2261784,rs2257705,rs6138593,rs7343481,rs17388568,rs449370,rs17623144,rs2500424,rs9727861,rs6115118,rs6138555,rs2816193,rs6107046,rs7272959,rs84816,rs6037062,rs7699742,rs2221903,rs6586513,rs433352,rs1888998,rs6138588,rs6037083,rs2260997,rs3761117,rs9927,rs4145717,rs10913695,rs7020,rs6050599,rs2258719,rs2261790,rs12130276,rs4724099,rs4355182,rs6037158,rs8184820,rs2793803,rs11087520</t>
  </si>
  <si>
    <t>ENSG00000085831.11,ENSG00000038532.10,ENSG00000197586.8,CATG00000021300.1,CATG00000054538.1,CATG00000028705.1,ENSG00000123091.4,ENSG00000227145.1,CATG00000061850.1,ENSG00000229917.2,ENSG00000101004.10,CATG00000054531.1,ENSG00000261664.1,ENSG00000158636.12,ENSG00000117859.14,ENSG00000260071.1,ENSG00000106571.8,ENSG00000179583.13,ENSG00000164113.6,ENSG00000170191.4,ENSG00000134987.7,ENSG00000238142.1,CATG00000088077.1,ENSG00000145777.10,ENSG00000138688.11,ENSG00000253613.2,ENSG00000130684.9,ENSG00000262222.1,CATG00000026619.1,ENSG00000186283.9,CATG00000080864.1,ENSG00000144868.9,ENSG00000138684.3,ENSG00000100997.14,ENSG00000213742.2,CATG00000054535.1,ENSG00000101003.8,CATG00000052951.1,CATG00000054532.1,CATG00000066135.1,ENSG00000109471.4,CATG00000058384.1,CATG00000019181.1,ENSG00000085832.12,CATG00000052954.1,CATG00000054545.1,CATG00000026609.1,ENSG00000100614.13,ENSG00000204006.4,ENSG00000143322.15,CATG00000070034.1,ENSG00000227070.1,ENSG00000182108.5,CATG00000028702.1,CATG00000070055.1,ENSG00000100994.7</t>
  </si>
  <si>
    <t>Allergic rhinitis,IgE grass sensitization</t>
  </si>
  <si>
    <t>DOID:4483</t>
  </si>
  <si>
    <t>rhinitis</t>
  </si>
  <si>
    <t>A upper respiratory infectious disease which involves irritation and inflammation of the mucous membrane of the nose due to viruses, bacteria or irritants. The inflammation results in generation of excessive amounts of mucus leading to runny nose, as well as nasal congestion and post-nasal drip.</t>
  </si>
  <si>
    <t>rs8009625,rs9273373,rs11557466,rs11241081,rs72852265,rs116672862,rs9274564,rs2508746,rs941589,rs9272346,rs113465719,rs72823646,rs10173081,rs1047989,rs13030642,rs9273483,rs343476,rs17132798,rs11241090,rs2295402,rs9272355,rs11465723,rs2142042,rs9273136,rs11850915,rs73236628,rs9273322,rs3902920,rs2840365,rs76043829,rs114719937,rs340935,rs12919828,rs9273338,rs7462675,rs9274186,rs2513517,rs7216558,rs3771164,rs6685881,rs9272981,rs10133111,rs17027029,rs56750287,rs9273194,rs11727978,rs3744246,rs869402,rs9891174,rs9274529,rs7157267,rs9273462,rs9274546,rs4906266,rs72823628,rs9273242,rs6686061,rs8081462,rs2112541,rs1379300,rs115130831,rs77849763,rs28690449,rs9273505,rs11241096,rs76327888,rs2941522,rs112714448,rs73236632,rs9272578,rs6594498,rs9273445,rs28724260,rs2059408,rs7224129,rs193436,rs2835417,rs9272546,rs907092,rs9273430,rs11466617,rs73236615,rs9272416,rs12939457,rs36095411,rs66819621,rs1129740,rs72704726,rs73236616,rs113663338,rs75235849,rs8130964,rs6843043,rs73236629,rs9272441,rs343475,rs77538871,rs56199421,rs56083744,rs9273324,rs2305480,rs35736272,rs72704737,rs9273046,rs9273409,rs9272723,rs67798070,rs12590238,rs4795397,rs5743563,rs1142333,rs1130430,rs2224234,rs4065275,rs9273482,rs9273339,rs4906275,rs9272553,rs57151617,rs8007999,rs10174323,rs2835409,rs9272656,rs6517368,rs10045255,rs12588339,rs9273337,rs9272545,rs72704731,rs67206233,rs13408569,rs73236633,rs36206058,rs9272497,rs9910826,rs5743560,rs9273330,rs11722889,rs921650,rs115807384,rs9274605,rs9273800,rs7530428,rs12603332,rs6503525,rs2835418,rs9273374,rs3828811,rs2273393,rs9274561,rs7653908,rs9272488,rs72823669,rs2571440,rs76453615,rs9273469,rs10050834,rs11557467,rs3924113,rs9272725,rs9273386,rs9274660,rs9272350,rs12709365,rs72702792,rs5743592,rs2835411,rs9273020,rs9272611,rs9272958,rs9273241,rs66922907,rs9274187,rs73236617,rs10852935,rs11725309,rs11465705,rs11936050,rs12451084,rs12588538,rs7702774,rs9274607,rs17235962,rs3771175,rs78503863,rs2290400,rs5743557,rs66552230,rs56357984,rs7521681,rs11241098,rs3783384,rs56289835,rs9273230,rs7658651,rs9272491,rs4833095,rs36038753,rs10059658,rs73614657,rs10038177,rs9273013,rs1063349,rs11552464,rs45588337,rs4906269,rs3783385,rs9272583,rs9272614,rs7687447,rs2180393,rs11160706,rs72702772,rs111273753,rs2249508,rs10055177,rs7152791,rs55700915,rs11722813,rs7147531,rs9671376,rs79545281,rs2835408,rs13408661,rs9273261,rs8009624,rs73612470,rs9273475,rs1453559,rs3771180,rs116198758,rs7669329,rs9273331,rs10176820,rs12936231,rs72704727,rs12946510,rs11241097,rs9273415,rs8069202,rs6531663,rs9274552,rs7732974,rs17132758,rs3828789,rs67719080,rs28393318,rs34540843,rs5743556,rs7523266,rs62067034,rs3828798,rs11722836,rs9273326,rs75188672,rs11846158,rs1031460,rs9274470,rs1135430,rs9273356,rs4794820,rs10149939,rs9273024,rs8004192,rs66979032,rs7219923,rs9272581,rs59716545,rs4795402,rs62558390,rs79304200,rs3924112,rs11466645,rs1049060,rs12722486,rs73389036,rs2249629,rs9272661,rs73142654,rs112830734,rs17132785,rs9273559,rs4795400,rs28372031,rs5743593,rs9273407,rs11185176,rs2241099,rs56245262,rs9273053,rs17132795,rs2835413,rs35123741,rs9272617,rs57521303,rs2101521,rs5743566,rs8008676,rs5743604,rs9273406,rs17616434,rs9274207,rs9272962,rs9273376,rs56179005,rs3732127,rs9272574,rs9272442,rs9272613,rs11078928,rs3771161,rs3104364,rs73236646,rs9273509,rs13178997,rs13431828,rs9274537,rs9272567,rs8065777,rs1063345,rs9272647,rs73236618,rs9273416,rs56330734,rs9272609,rs4795404,rs79720904,rs9273185,rs9273350,rs10005625,rs73236649,rs9272468,rs9807934,rs9274536,rs9273426,rs2075771,rs10185897,rs2835420,rs10852936,rs9272625,rs7154305,rs2142043,rs5743565,rs73616407,rs3894193,rs9274554,rs9303280,rs2160203,rs9274565,rs34306440,rs9273510,rs11679146,rs1140347,rs5743551,rs10070903,rs4915072,rs13380815,rs10038058,rs2835412,rs11241082,rs907091,rs9303279,rs9273405,rs10012017,rs6859041,rs12935657,rs2305479,rs58472533,rs10034903,rs11465736,rs4129009,rs8008502,rs79338029,rs79098571,rs34189114,rs6594497,rs2272127,rs9273497,rs35569035,rs6517372,rs10004195,rs72852269,rs11465702,rs9273288,rs7212938,rs11241099,rs7156339,rs10051830,rs8076131,rs5743596,rs62026376,rs11847529,rs9273021,rs8006649,rs11078927,rs72852266,rs8007998,rs9272411,rs5743580,rs9274173,rs9272629,rs10197862,rs1008723,rs12722505,rs1131877,rs9272482,rs9273351,rs7140494,rs12147883,rs3902025,rs6575933,rs3816470,rs7723819,rs4795403,rs4833093,rs5743595,rs2142044,rs115867015,rs11629241,rs9273172,rs4425550,rs4543123,rs7221814,rs9272494,rs3894194,rs78297591,rs73616431,rs11722788,rs9273417,rs3828791,rs36045143,rs34826728,rs10144712,rs9273382,rs9273524,rs77749396,rs2075186,rs114846581,rs3828790,rs6880351,rs9273499,rs55739615,rs67712706,rs9272618,rs62026377,rs9273352,rs11160705,rs3803286,rs189348,rs2835414,rs1130034,rs72852267,rs11956705,rs1379298,rs11078925,rs55830619,rs11466740,rs6517369,rs7156191,rs12233670,rs9273427,rs9272662,rs7664239,rs55927218,rs72823677,rs3771158,rs17294280,rs9273473,rs9274336,rs9324052,rs9273441,rs6517370,rs12712144,rs9272584,rs11078926,rs1011082,rs343495,rs75682559,rs10148367,rs5743571,rs13030675,rs6865932,rs55903115,rs9272339,rs17132800,rs9273354,rs79866309,rs11650661,rs4795399,rs4274855,rs9715769,rs9274669,rs34946515,rs79634461,rs56083757,rs9274562,rs28483070,rs75934478,rs60658776,rs6815814,rs8079416,rs56408159,rs7673348,rs111881653,rs112692669,rs9907088,rs9272628,rs11241083,rs8062923,rs883770,rs9272712,rs66666997,rs1063355,rs9274550,rs2174284,rs17229578,rs9273443,rs79986241,rs3783386,rs10060003,rs1993465,rs13052808,rs9272568,rs77414101,rs6517371,rs1129808,rs2293223,rs9273069,rs9904624,rs9274594,rs3104363,rs8010932,rs71421262,rs6503524,rs13161853,rs11725779,rs78179725,rs11870965,rs9272722,rs4795405,rs9273444,rs9273493,rs2034896,rs77394587,rs6881147,rs1031458,rs12432676,rs28360488,rs11466640,rs10043631,rs9272467,rs9272484,rs5743562,rs9273353,rs9303281,rs7155889,rs9272357,rs2835415,rs12451100,rs112391576,rs10132977,rs7216389,rs4906270,rs7147331,rs56380902,rs9273349,rs4906272,rs4833099,rs72704741,rs9272637,rs1071630,rs3213733,rs9273038,rs2835416,rs5743618,rs118116490,rs9273329,rs112196771,rs9303277,rs9306967,rs9273355,rs17132810,rs9273372</t>
  </si>
  <si>
    <t>CATG00000068365.1,ENSG00000131323.10,ENSG00000073605.14,ENSG00000038532.10,CATG00000080859.1,ENSG00000224269.1,CATG00000068366.1,ENSG00000167914.6,ENSG00000186075.8,ENSG00000196735.7,ENSG00000115602.12,ENSG00000107036.7,ENSG00000134215.11,CATG00000104364.1,ENSG00000134461.11,ENSG00000158636.12,ENSG00000115604.6,ENSG00000079308.12,ENSG00000263575.1,ENSG00000179344.12,ENSG00000099219.9,CATG00000020216.1,CATG00000104366.1,ENSG00000183354.7,ENSG00000197712.7,ENSG00000134987.7,CATG00000107582.1,ENSG00000145777.10,ENSG00000259508.1,ENSG00000253613.2,CATG00000080858.1,CATG00000026619.1,CATG00000031305.1,CATG00000033595.1,CATG00000104367.1,ENSG00000196126.6,CATG00000068371.1,CATG00000051522.1,CATG00000088072.1,CATG00000104622.1,CATG00000020217.1,ENSG00000161405.12,ENSG00000231672.2,ENSG00000134460.11,CATG00000031299.1,ENSG00000172057.5,ENSG00000174130.8,ENSG00000264968.1,ENSG00000134452.15,CATG00000083581.1,ENSG00000115607.5,CATG00000088075.1,ENSG00000057608.12,ENSG00000223534.1,ENSG00000166949.11,CATG00000102988.1,ENSG00000174125.3,ENSG00000174123.6,ENSG00000180251.4</t>
  </si>
  <si>
    <t>Asthma and hay fever</t>
  </si>
  <si>
    <t>DOID:484</t>
  </si>
  <si>
    <t>vascular hemostatic disease</t>
  </si>
  <si>
    <t>rs7273734,rs9811875,rs998506,rs4690295,rs7551346,rs867186,rs17092215,rs4690189,rs9332666,rs6427196,rs112944884,rs78436300,rs60936040,rs6060257,rs75627267,rs56363533,rs493833,rs12119795,rs12426017,rs2295888,rs11759029,rs9386249,rs1858213,rs6579210,rs6009,rs2480952,rs10797041,rs3111479,rs2420372,rs7549785,rs1978654,rs112409302,rs1954461,rs10908353,rs11905081,rs55990625,rs1463821,rs4579753,rs10485508,rs74543591,rs17096564,rs510335,rs7553515,rs57690120,rs8014994,rs76146217,rs77352980,rs9628657,rs10908725,rs10004172,rs111641740,rs55734215,rs6687518,rs17303568,rs12426308,rs3100642,rs1033799,rs17164964,rs76163454,rs77221305,rs117391907,rs56660302,rs35732154,rs6669601,rs1510110,rs6120843,rs998505,rs75287019,rs75076672,rs112274850,rs488703,rs117755215,rs6039,rs7274866,rs75888794,rs6120844,rs79048371,rs4690192,rs73902680,rs73903017,rs17092297,rs2603121,rs7532282,rs1954460,rs76507298,rs12759356,rs6579211,rs10665,rs78704804,rs115454526,rs4234853,rs80109502,rs7261167,rs8123978,rs34174778,rs17043857,rs8118978,rs2603139,rs75401510,rs17043868,rs578581,rs17317888,rs10485505,rs6579208,rs8119827,rs6042,rs74337980,rs60866116,rs12423078,rs74338712,rs7585428,rs73221121,rs2357004,rs12144938,rs11908683,rs969256,rs9399682,rs73903009,rs3093253,rs7932123,rs12754089,rs78395008,rs74893744,rs55848395,rs7269138,rs6427197,rs73905030,rs2603128,rs17309872,rs2069940,rs10136983,rs6845891,rs78414421,rs56289894,rs12754423,rs80000823,rs1470912,rs66822349,rs2688250,rs75535620,rs2924705,rs77437249,rs35275661,rs569557,rs970740,rs73905041,rs549950,rs6060244,rs17096566,rs73127095,rs34940390,rs73903019,rs2480953,rs1454195,rs55946144,rs6060242,rs56283216,rs491098,rs2966562,rs75584535,rs1878249,rs966244,rs73013355,rs2295700,rs12118556,rs2213868,rs11735280,rs528090,rs117616040,rs659119,rs1018827,rs2420370,rs17763435,rs74340176,rs8117847,rs561241,rs8124662,rs7647435,rs11629208,rs12822676,rs11906318,rs6427194,rs12502944,rs77173268,rs7636263,rs3112023,rs2294873,rs34889675,rs61821537,rs11908100,rs35291022,rs4936679,rs1858212,rs12105996,rs75440393,rs2181540,rs12131358,rs6060245,rs10797040,rs75537616,rs61821510,rs4690294,rs112926042,rs12124964,rs7266300,rs12580374,rs9253,rs9844314,rs79133015,rs7597431,rs497631,rs2969903,rs2420371,rs79596781,rs13220051,rs764598,rs12133933,rs520036,rs12566875,rs6041,rs13211668,rs2357005,rs114948279,rs17687426,rs1864535,rs61828219,rs12100970,rs73221200,rs11906160,rs11905354,rs17763441,rs10490578,rs17043864,rs474671,rs11907438,rs2924706,rs11908232,rs9843135,rs75030591,rs73221124,rs12424908,rs6427195,rs4540655,rs6689654,rs6437786,rs17096565,rs56400038,rs34526995,rs17310467,rs9876638,rs489877,rs8118005,rs35552264,rs12425932,rs75648520,rs78449612,rs1033797,rs17096570</t>
  </si>
  <si>
    <t>CATG00000048410.1,ENSG00000078804.8,ENSG00000057593.9,CATG00000018682.1,ENSG00000233799.1,ENSG00000198919.8,CATG00000009300.1,ENSG00000126217.16,ENSG00000100983.5,ENSG00000088298.8,CATG00000079205.1,CATG00000004130.1,ENSG00000101464.6,CATG00000061253.1,ENSG00000257779.1,CATG00000086506.1,CATG00000090425.1,CATG00000053087.1,ENSG00000163877.9,CATG00000054662.1,ENSG00000131067.12,ENSG00000198646.9,ENSG00000163875.11,ENSG00000258511.1,ENSG00000101000.4,ENSG00000250517.2,ENSG00000238041.3,ENSG00000248416.1,ENSG00000198734.6,ENSG00000179639.6,ENSG00000131069.15,ENSG00000272588.1,ENSG00000163507.9,ENSG00000055208.13,ENSG00000126218.7,ENSG00000185619.13,ENSG00000148513.13,ENSG00000078747.8,ENSG00000100991.7,ENSG00000255090.1,ENSG00000078814.11,CATG00000115245.1,CATG00000054663.1,CATG00000042801.1,ENSG00000224943.1,CATG00000022004.1,ENSG00000228560.1,ENSG00000228408.1,ENSG00000231100.1</t>
  </si>
  <si>
    <t>17903294,22443383</t>
  </si>
  <si>
    <t>Factor VII,Hemostatic factors and hematological phenotypes</t>
  </si>
  <si>
    <t>DOID:4989</t>
  </si>
  <si>
    <t>pancreatitis</t>
  </si>
  <si>
    <t>rs56225909,rs56111168,rs3114487,rs56352733,rs5917027,rs10231771,rs1969595,rs35750152,rs7821616,rs6666,rs12532977,rs12534573,rs12539089,rs10952531,rs2367343,rs10273639,rs73327105,rs2367486,rs7057398,rs10246334,rs3134902,rs11769872,rs2011216,rs11765409,rs12531368,rs1811090,rs11520897,rs11770572,rs9969188,rs1964986,rs3752404,rs12534595,rs79682119,rs12014762,rs3857775,rs1964987,rs1811091,rs57586289,rs6622126,rs1800907,rs10081173,rs2071361,rs6667</t>
  </si>
  <si>
    <t>ENSG00000211769.1,ENSG00000133131.10,ENSG00000211767.1,CATG00000103779.1,ENSG00000147223.5,ENSG00000211764.1,ENSG00000211765.1,ENSG00000165376.6,ENSG00000232869.2,ENSG00000250591.2,CATG00000097316.1,ENSG00000211771.1,ENSG00000204983.8,ENSG00000211768.1,ENSG00000211770.1,ENSG00000211766.1,ENSG00000211772.4,ENSG00000242206.2,ENSG00000184374.2</t>
  </si>
  <si>
    <t>Pancreatitis</t>
  </si>
  <si>
    <t>DOID:50</t>
  </si>
  <si>
    <t>thyroid gland disease</t>
  </si>
  <si>
    <t>An endocrine system disease that is located_in the thyroid.</t>
  </si>
  <si>
    <t>rs6816676,rs6822451,rs10034556,rs6048956,rs67567111,rs12625716,rs6823117,rs9991830,rs6854311,rs5030707,rs3088162,rs6515375,rs34374560,rs1010117,rs6048928,rs12483356,rs10446078,rs13037490,rs10446068,rs6114206,rs7280205,rs8115423,rs12482043,rs9307383,rs4833414,rs13043610,rs34792920,rs2831500,rs2351761,rs74375025,rs7279291,rs61886590,rs3827143,rs6955178,rs9305354,rs12482190,rs8121283,rs10742464,rs67047504,rs4383675,rs911119,rs6114201,rs13146963,rs6834538,rs77744173,rs3004145,rs73318135,rs74711307,rs2831502,rs6533627,rs6036476,rs1064039,rs10002557,rs1486865,rs3787499,rs7676819,rs6516814,rs10451756,rs7279150,rs734801,rs3787498,rs9305355,rs8115417,rs16914788,rs10446080,rs10446069,rs12482034,rs73592376,rs12482111,rs2831491,rs17156314,rs78786782,rs2831498,rs2831493,rs13041070,rs6048952,rs1801239,rs78625146,rs10022515,rs79801018,rs2831497,rs34712587,rs35610040,rs8121405,rs7275716,rs3087735,rs2831494,rs1801240,rs2171280,rs13039536,rs13038305,rs4834294,rs172979,rs6816782,rs17343073,rs12483273,rs2087111,rs2101391,rs10501214,rs6036478,rs4834291,rs1471881,rs13106473,rs45619139,rs59528400,rs2831492,rs3827142,rs7283592,rs1011226,rs111360484,rs10446079,rs3810575,rs71334202</t>
  </si>
  <si>
    <t>ENSG00000138658.11,CATG00000052918.1,ENSG00000174720.11,ENSG00000101439.4,CATG00000005325.1,ENSG00000249509.1,ENSG00000250966.2,CATG00000091766.1,ENSG00000232079.2,ENSG00000107611.10,ENSG00000249532.2,ENSG00000173335.4,CATG00000056623.1,ENSG00000153814.7</t>
  </si>
  <si>
    <t>24722205,17903292,21355061</t>
  </si>
  <si>
    <t>Free thyroxine concentration,Cystatin C,Urinary albumin excretion</t>
  </si>
  <si>
    <t>DOID:5041</t>
  </si>
  <si>
    <t>esophageal cancer</t>
  </si>
  <si>
    <t>A gastrointestinal system cancer that is located_in the esophagus.</t>
  </si>
  <si>
    <t>rs11065976,rs11557466,rs62457012,rs153106,rs11861230,rs55792032,rs3822100,rs2074356,rs56404791,rs28383408,rs78289245,rs7192665,rs17526590,rs11051195,rs5762752,rs17885884,rs2804283,rs113724633,rs1229966,rs9613963,rs9547958,rs9816382,rs3818411,rs11666494,rs7932833,rs6560279,rs912296,rs12217597,rs6710885,rs6083853,rs3002698,rs999458,rs62307318,rs7278951,rs7190890,rs7871653,rs1614972,rs115377566,rs12771909,rs2493599,rs35616070,rs35450632,rs3740360,rs56655874,rs9272463,rs2236950,rs34584935,rs7224995,rs11864107,rs7667849,rs115439495,rs2257991,rs2241116,rs13226650,rs10815382,rs9271432,rs11264345,rs1596658,rs9272318,rs635634,rs67148387,rs78123702,rs114153839,rs76775557,rs7079072,rs28383429,rs17355543,rs9988971,rs4256917,rs116216150,rs80082360,rs4864998,rs703671,rs1662053,rs17355013,rs12763385,rs45587239,rs3760776,rs9271519,rs12554580,rs7632758,rs16952025,rs424992,rs11869819,rs778810,rs4617832,rs28790098,rs7040951,rs10931944,rs10931936,rs10509672,rs10757257,rs2244746,rs907092,rs115352889,rs56148156,rs74747356,rs7099485,rs10464932,rs7166812,rs9408156,rs8120594,rs13385292,rs8176741,rs3890690,rs1631460,rs36095411,rs2903200,rs13113,rs753544,rs72796149,rs2261747,rs10280220,rs490423,rs6471435,rs11983997,rs74638570,rs7873522,rs116091821,rs151303,rs6779083,rs117607209,rs12942774,rs10882437,rs67541348,rs6751543,rs17529509,rs12411216,rs6062931,rs9411050,rs112659139,rs2270315,rs1115567,rs7188071,rs35207525,rs74752114,rs2589610,rs11143314,rs2856816,rs3815515,rs6858218,rs10115313,rs4443889,rs74948281,rs4065275,rs4745,rs17027258,rs9312664,rs489509,rs6714736,rs28987095,rs1872645,rs17493997,rs4303719,rs114288414,rs7193733,rs7163245,rs11187901,rs9271411,rs12650180,rs688009,rs1520853,rs73337997,rs11169539,rs57074071,rs2268526,rs114833479,rs2070803,rs2037124,rs12611730,rs9910826,rs2245780,rs1789924,rs11947623,rs6435082,rs11187895,rs11612628,rs737241,rs3796677,rs4796603,rs10783372,rs7020794,rs1135089,rs2057490,rs3826837,rs550057,rs4547312,rs9863992,rs8176751,rs7897454,rs9517528,rs114249316,rs8176632,rs41308623,rs115362284,rs398036,rs7842215,rs12629773,rs11935806,rs3986209,rs61943000,rs777242,rs75498499,rs62086043,rs76041667,rs4791300,rs28505206,rs9875078,rs2361836,rs55991577,rs536313,rs12979144,rs12247992,rs7466962,rs11190443,rs10876076,rs12647592,rs7305904,rs10882422,rs12452089,rs76846888,rs12428,rs690466,rs62307298,rs11187899,rs7916126,rs74932291,rs7915944,rs4694164,rs873022,rs10904863,rs7082753,rs6817663,rs2111771,rs1468131,rs9829461,rs495853,rs778987,rs5762795,rs28383434,rs689797,rs28410083,rs2540449,rs45536634,rs752140,rs10005290,rs3769821,rs2238149,rs6050707,rs8049439,rs2390129,rs3012504,rs4788074,rs693510,rs10811623,rs2290400,rs2306969,rs7868783,rs76643719,rs2974930,rs28653564,rs2258884,rs55747707,rs2284749,rs4149389,rs3895104,rs2561796,rs6735656,rs36038753,rs115904597,rs4148642,rs1888997,rs2071699,rs9891146,rs11187882,rs690012,rs28535485,rs911856,rs6535473,rs737975,rs116358035,rs9995799,rs2258769,rs987901,rs79343853,rs2470120,rs701464,rs62034318,rs12351661,rs2005402,rs4240233,rs11169493,rs56393562,rs10751502,rs78394605,rs11187876,rs700635,rs2257461,rs79746649,rs1927568,rs12217792,rs1035140,rs10774788,rs4149398,rs7046863,rs28362448,rs1789900,rs5752776,rs576779,rs10016506,rs10058861,rs499863,rs6050630,rs113888335,rs4815425,rs116373598,rs2071629,rs888271,rs9272425,rs1453559,rs4148644,rs113484779,rs74786672,rs12999364,rs5752799,rs497020,rs1789915,rs4072402,rs6138613,rs950874,rs11640627,rs11187866,rs10969427,rs778805,rs11133379,rs6083828,rs28628574,rs2278859,rs133291,rs11876290,rs12505816,rs115307695,rs7669784,rs9273009,rs11642449,rs1693480,rs12997119,rs116173188,rs8072824,rs28514423,rs11099600,rs608848,rs12540011,rs2387891,rs9313480,rs117842863,rs8061590,rs7039461,rs9929088,rs2179458,rs16987799,rs12762869,rs4553990,rs62067034,rs10852606,rs111693298,rs6138571,rs9272492,rs2793166,rs3782886,rs6050727,rs17027255,rs2474766,rs17145713,rs447808,rs10882430,rs2227892,rs7312231,rs6050726,rs4140710,rs16908695,rs6690492,rs59981877,rs2080320,rs56315139,rs7624746,rs480108,rs6037159,rs7565431,rs2240638,rs7923726,rs10849915,rs4076,rs9272485,rs12510553,rs690472,rs9271624,rs703677,rs4473378,rs10901252,rs2540438,rs2885868,rs11190421,rs570933,rs61914865,rs9995176,rs7300252,rs116171428,rs9857570,rs7981699,rs449370,rs2244438,rs11691865,rs1126737,rs3901490,rs112262084,rs2439841,rs17027060,rs913432,rs969205,rs114700763,rs11187850,rs1789921,rs1693476,rs75840293,rs656000,rs1083244,rs2925630,rs7047076,rs1229984,rs2542162,rs433352,rs7072367,rs13102385,rs904095,rs116822900,rs10490204,rs518288,rs1789916,rs73339379,rs728982,rs11065749,rs16957630,rs114951502,rs7292782,rs12505955,rs116189118,rs7611541,rs113282787,rs2809263,rs9272528,rs6037158,rs7612371,rs1075063,rs778809,rs10876056,rs6132822,rs35202589,rs76629768,rs1476999,rs9271532,rs4573342,rs12636876,rs2267147,rs6810745,rs2072586,rs7032885,rs6565300,rs6107047,rs2066701,rs1250222,rs4421576,rs7296995,rs660895,rs16948048,rs2424699,rs9411048,rs9617680,rs80144478,rs2258563,rs10783373,rs507666,rs8176693,rs111281680,rs8060365,rs6487421,rs3787079,rs67385458,rs4693088,rs11169498,rs558656,rs35872576,rs524220,rs1362633,rs62036622,rs868217,rs969,rs12611084,rs14415,rs2240466,rs35248896,rs28383418,rs2110684,rs6115101,rs7072000,rs3205136,rs7084988,rs3759791,rs6476162,rs12552404,rs2851299,rs17071957,rs7022441,rs6658341,rs41475647,rs542898,rs11070399,rs405822,rs2298839,rs28383312,rs17707300,rs10852936,rs3926539,rs75920811,rs9272417,rs75005362,rs3012510,rs3743963,rs7563089,rs2439850,rs1789920,rs115746695,rs116275561,rs6493086,rs1968752,rs9303280,rs7861370,rs2487466,rs12764727,rs75273069,rs4941783,rs6565259,rs703678,rs181209,rs2356836,rs11124132,rs2793170,rs113414682,rs6657365,rs116356388,rs4686453,rs28744409,rs10264790,rs10744840,rs7187776,rs7084339,rs118106341,rs9271542,rs2287197,rs1837121,rs762705,rs7092226,rs7074717,rs113131349,rs4790905,rs115882352,rs74684653,rs850045,rs971074,rs115023979,rs79729122,rs13250210,rs80207582,rs113208333,rs2305479,rs9608781,rs487180,rs7665103,rs1555569,rs56112907,rs61943010,rs1573496,rs7184597,rs6504550,rs62258095,rs9271521,rs11719416,rs116565209,rs6050477,rs2492614,rs2193876,rs4687163,rs4132906,rs4072037,rs4832654,rs114880286,rs4132905,rs9272785,rs735914,rs77461468,rs28412876,rs10445361,rs2409764,rs376524,rs703673,rs1318711,rs7092983,rs28366201,rs3827014,rs8076131,rs11914630,rs11615933,rs28383359,rs1006140,rs4687161,rs2424710,rs2103661,rs2075568,rs35175818,rs372678,rs6435081,rs1789906,rs10192378,rs2080302,rs10018741,rs6076358,rs12265333,rs1008723,rs12472273,rs2080504,rs2833473,rs1052131,rs115297319,rs28383402,rs9271637,rs12443881,rs13247874,rs10058728,rs9411472,rs62084237,rs71488052,rs3764695,rs3012503,rs8051216,rs4147541,rs703667,rs28383378,rs62258132,rs2031447,rs5762854,rs2589608,rs10804111,rs6714430,rs78594054,rs2467737,rs2220270,rs6825994,rs4788085,rs2279658,rs1522106,rs8046545,rs5996069,rs11859512,rs7221814,rs242133,rs62036657,rs9407354,rs6584350,rs115546388,rs4141060,rs7856874,rs67184896,rs1522111,rs2287802,rs7200961,rs4785204,rs11187863,rs7898460,rs76273193,rs2589630,rs9272362,rs72691561,rs10264958,rs6844460,rs2466354,rs56139069,rs62130308,rs6050482,rs72679893,rs6498089,rs1264616,rs689835,rs2889800,rs9273026,rs34346326,rs7622771,rs2236948,rs2353483,rs9654153,rs2261785,rs10882436,rs7397999,rs10247761,rs2838020,rs79536844,rs12647357,rs77636867,rs1882348,rs2257985,rs4971073,rs1471844,rs149271,rs28824208,rs9411464,rs2280204,rs11078925,rs454723,rs114182260,rs9328546,rs3771171,rs56186137,rs2146185,rs511908,rs2847277,rs6824955,rs12905772,rs13152650,rs742436,rs4745185,rs76241968,rs753700,rs75537540,rs11078926,rs2271634,rs7578970,rs7953150,rs417110,rs2257988,rs2592306,rs1324987,rs75126998,rs76204822,rs10184867,rs75103487,rs34977583,rs114119959,rs4908343,rs11650661,rs55818555,rs34658195,rs114950435,rs1047171,rs2236951,rs10011137,rs4851570,rs12981072,rs2500433,rs519877,rs4694609,rs1924294,rs9986,rs76612575,rs6504608,rs7566780,rs28360718,rs2239815,rs7500623,rs115806083,rs12438490,rs1493997,rs4832656,rs2439846,rs1035130,rs3773950,rs28383441,rs11187883,rs2501919,rs1801380,rs11817486,rs13184089,rs13017455,rs7853894,rs1966423,rs6583934,rs1045253,rs2261720,rs9548003,rs2278856,rs6504555,rs1128141,rs2447211,rs7018,rs12976534,rs10123829,rs35617631,rs7785479,rs10774610,rs909172,rs12450118,rs1065048,rs2259837,rs3805325,rs6138575,rs7203348,rs45514998,rs1108457,rs1054277,rs72793809,rs115437463,rs8087237,rs62259332,rs12216891,rs4675000,rs2292676,rs71488049,rs7813567,rs2494519,rs3749550,rs1469005,rs4580704,rs10783383,rs7912345,rs9532090,rs80180464,rs1789911,rs56833879,rs2447193,rs12083595,rs6037196,rs11691118,rs558976,rs1250217,rs11878449,rs9547986,rs78017655,rs8723,rs1789912,rs11680694,rs11870965,rs16865708,rs80179986,rs2285810,rs4693624,rs7853989,rs17145732,rs26712,rs4795405,rs10027616,rs79499880,rs4147531,rs2925629,rs5752795,rs12492472,rs1031458,rs79128373,rs4785381,rs6050629,rs10783381,rs3827017,rs509306,rs58877578,rs9272980,rs12263737,rs8176720,rs11867401,rs28383380,rs7192056,rs9992543,rs2299851,rs690316,rs9273036,rs3771150,rs4235062,rs2261784,rs523156,rs1444825,rs28383428,rs55707752,rs4768889,rs861345,rs34581855,rs2390187,rs1250258,rs1546840,rs6532815,rs1250247,rs281407,rs6115118,rs6776145,rs8079291,rs4432141,rs737981,rs931635,rs61942999,rs1546818,rs2412781,rs981441,rs56380902,rs2809278,rs9912770,rs11694360,rs9271472,rs74391325,rs28415068,rs4931401,rs7191384,rs1250244,rs777241,rs13128664,rs7303257,rs4971093,rs12639933,rs35189763,rs2260997,rs2080324,rs6743149,rs9272407,rs6560287,rs714052,rs111251172,rs2684908,rs7570487,rs11656743,rs3825402,rs4307773,rs26528,rs151174,rs4788102,rs1008815,rs10164502,rs71556715,rs4768892,rs3815691,rs7660808,rs2984532,rs10202963,rs526784,rs61052177,rs6834676,rs703674,rs1437787,rs2037125,rs8176672,rs4851583,rs7982141,rs12648443,rs9998146,rs376742,rs59674665,rs10813194,rs7866304,rs7677526,rs74818935,rs11880333,rs40836,rs114426477,rs2070898,rs45456495,rs11528676,rs2261794,rs116660816,rs7898075,rs40834,rs13022344,rs2532999,rs701467,rs6132819,rs17027037,rs11726609,rs2280166,rs6656979,rs9271426,rs3859563,rs2264239,rs2292342,rs114404525,rs6812042,rs11065753,rs496141,rs2559635,rs2144547,rs3916080,rs10901263,rs10513321,rs1653239,rs2301610,rs7577057,rs1987472,rs16903810,rs11683700,rs10966,rs4319933,rs113933084,rs59381868,rs72849277,rs1442480,rs7866185,rs690276,rs9411475,rs12642526,rs3796678,rs869402,rs777232,rs9891174,rs28666488,rs72679874,rs4679140,rs6489821,rs12642639,rs9272461,rs149299,rs35073649,rs117139109,rs67680401,rs16901553,rs6037199,rs11974409,rs114314978,rs532436,rs12602912,rs4075966,rs60301981,rs4507084,rs12649417,rs7873761,rs2847285,rs10464930,rs56383788,rs62034351,rs80293125,rs7568770,rs495318,rs12639833,rs7541905,rs7266130,rs11169538,rs5752775,rs4012169,rs111433569,rs4646776,rs12939457,rs564762,rs649129,rs716984,rs4791091,rs1799859,rs738722,rs116449597,rs114307676,rs4865018,rs13042395,rs6002494,rs33988198,rs537115,rs78540343,rs12495722,rs1789908,rs357271,rs1629270,rs3823595,rs1693426,rs9513522,rs77698195,rs521826,rs8123680,rs7977534,rs7453,rs57403347,rs112105559,rs8176759,rs7045111,rs11169561,rs73597809,rs11590961,rs12645412,rs6853192,rs1800538,rs431579,rs2258066,rs2256764,rs6487420,rs7814357,rs7575721,rs6829182,rs6083844,rs4914971,rs57151617,rs112053914,rs5762753,rs56354901,rs12600941,rs9271464,rs4865010,rs3910516,rs116178770,rs12233245,rs12770784,rs4595666,rs4768850,rs11130640,rs12579373,rs10431486,rs12635518,rs6584354,rs527921,rs2208745,rs2804284,rs6949149,rs4131769,rs13289044,rs75537788,rs62258074,rs9271433,rs3760775,rs482205,rs1322482,rs72906775,rs6554286,rs1075061,rs67341560,rs11735267,rs921650,rs62258104,rs17879116,rs9603229,rs1625439,rs78282429,rs36692,rs3742064,rs73612661,rs7854607,rs9270161,rs78696310,rs3859172,rs7615468,rs116309738,rs6535477,rs112063507,rs34625194,rs11646653,rs6850524,rs6751053,rs11557467,rs3775485,rs1789914,rs2264049,rs2543951,rs4420888,rs10969428,rs114291341,rs12709365,rs34149246,rs35890325,rs113521434,rs1361531,rs58377678,rs7855255,rs4797709,rs1051921,rs28383431,rs28383372,rs1796976,rs728987,rs6050725,rs28670674,rs9271430,rs10280937,rs11143366,rs3769818,rs8062405,rs4693625,rs10128933,rs28726308,rs12451721,rs6005881,rs61010704,rs4147547,rs35838839,rs28489890,rs9919007,rs7038764,rs116327302,rs10255700,rs75796979,rs55860809,rs981440,rs3782888,rs2584727,rs41269955,rs28364304,rs2251538,rs115423840,rs1250240,rs9273062,rs9557138,rs2955969,rs12468063,rs1448112,rs62259820,rs2239612,rs114742549,rs13128582,rs8176703,rs2075571,rs3809482,rs8125002,rs2080289,rs115974809,rs4427256,rs9273025,rs17109875,rs4430164,rs111941374,rs6659704,rs4398860,rs73197956,rs12424860,rs7549026,rs10172734,rs113934061,rs8102476,rs2073823,rs12631656,rs6037166,rs56044378,rs12648974,rs753724,rs9290939,rs79094559,rs2230804,rs77048596,rs11066028,rs113150735,rs2412778,rs117827620,rs35332062,rs3795966,rs74658374,rs73343255,rs11642579,rs2075633,rs497829,rs7672304,rs112485576,rs9613943,rs7682895,rs5762853,rs12612362,rs8176749,rs3750709,rs34391117,rs16987820,rs56361602,rs3935869,rs2165065,rs2261753,rs3780522,rs116491369,rs1133395,rs2901164,rs113333037,rs2866153,rs79645520,rs2146184,rs79132386,rs1861662,rs34763247,rs6050791,rs115816856,rs28383435,rs2589627,rs35624969,rs11169481,rs114946160,rs2160202,rs9273031,rs738248,rs114918029,rs60043588,rs80136597,rs7174600,rs9271549,rs17881019,rs28383407,rs60797008,rs3103560,rs746786,rs2847298,rs13142167,rs9271469,rs4796602,rs6769100,rs114632474,rs6815516,rs2617802,rs10965145,rs1229970,rs461307,rs61970775,rs3768566,rs13121235,rs7037094,rs1789898,rs6050632,rs6968170,rs28383411,rs16987789,rs10869183,rs8047742,rs4794820,rs115652967,rs3805322,rs8120065,rs112175921,rs2519093,rs7560328,rs3821204,rs11265282,rs77989629,rs2413822,rs4767296,rs75558581,rs7669776,rs2356837,rs6776541,rs11786144,rs12602655,rs5007483,rs71488053,rs2293225,rs11190456,rs35767091,rs1054279,rs111556513,rs41268942,rs62085993,rs6033557,rs7048647,rs116754525,rs116873087,rs3088224,rs3020805,rs12468504,rs4795400,rs8176722,rs10821515,rs4075674,rs11789207,rs7673908,rs55833887,rs1888998,rs700636,rs6050710,rs116512098,rs9889262,rs116759243,rs114601626,rs10687,rs10005989,rs2714480,rs7023680,rs113104509,rs4851612,rs2075569,rs6597615,rs114317604,rs2482911,rs115477903,rs6500280,rs4393752,rs34761493,rs12269373,rs56166614,rs426563,rs73660468,rs2257712,rs73602147,rs4389139,rs6062448,rs13221253,rs13235543,rs3787122,rs1641222,rs4271626,rs3198082,rs67855514,rs73800272,rs57838764,rs1340,rs4851005,rs10849917,rs1475934,rs1058298,rs7026304,rs11065783,rs57165531,rs62036626,rs2059021,rs8065777,rs362009,rs4625243,rs10850422,rs2589609,rs7912400,rs2258879,rs113459411,rs36688,rs9613940,rs4991659,rs17668309,rs2193877,rs4687162,rs3012506,rs10123860,rs6857743,rs458546,rs4971100,rs62086044,rs1813977,rs9422326,rs6037121,rs8180726,rs10464929,rs2542167,rs916164,rs11843893,rs8117181,rs12490706,rs74704321,rs12448902,rs2447195,rs12553768,rs2097461,rs2276937,rs473005,rs28713343,rs703666,rs7223813,rs74499211,rs112207759,rs10876061,rs11931061,rs3817444,rs74921881,rs1420098,rs1444826,rs7704271,rs7571761,rs3012508,rs149301,rs67915154,rs12615112,rs16849384,rs2349078,rs11637572,rs7034353,rs62084246,rs34839,rs3826557,rs2286276,rs12622300,rs111528333,rs3818432,rs6050795,rs116280501,rs9411471,rs422424,rs7187604,rs478582,rs2257982,rs6841172,rs2467736,rs35152300,rs3940296,rs11731424,rs2051512,rs3859437,rs79700584,rs2072301,rs1662057,rs34565749,rs1065043,rs4796691,rs2012467,rs601663,rs72691563,rs2847258,rs10882416,rs9271416,rs9271628,rs7864744,rs62036658,rs374701,rs72679827,rs12253275,rs40831,rs114913182,rs111432098,rs62085992,rs689883,rs904094,rs2283353,rs7082884,rs2216524,rs1430048,rs5758479,rs9272957,rs6584351,rs4611646,rs3099045,rs7644457,rs6050481,rs8045689,rs9271516,rs7692358,rs6504549,rs7359397,rs2160212,rs2271635,rs12379445,rs1558813,rs7330679,rs12495873,rs6487419,rs2249868,rs11065769,rs115177236,rs4390169,rs7198606,rs2542160,rs2847281,rs7025839,rs10088394,rs4768907,rs28653441,rs4788099,rs7671387,rs74463517,rs117817666,rs4442334,rs12646468,rs11184734,rs433852,rs116410646,rs101094,rs2336016,rs762706,rs11187893,rs7561048,rs3107393,rs7905302,rs56358680,rs1796975,rs8001709,rs7566781,rs17006826,rs7668147,rs2482948,rs61797087,rs11123923,rs56256913,rs12806,rs75017201,rs4363269,rs73597810,rs703679,rs3816470,rs2287196,rs2637194,rs77537142,rs2990220,rs9411051,rs1047781,rs17027166,rs79193572,rs79137388,rs11684505,rs17352803,rs111369829,rs11861174,rs6583935,rs28724008,rs7597850,rs2227890,rs8142111,rs2424708,rs1135354,rs10020432,rs9628662,rs7910533,rs3740365,rs16960057,rs55724153,rs1789910,rs3895103,rs10002541,rs79149896,rs2056179,rs231976,rs4240232,rs17426593,rs6083856,rs4686454,rs2793169,rs739689,rs117266747,rs6107019,rs1033667,rs2287035,rs6705845,rs10454127,rs2140077,rs6037193,rs1469006,rs2487465,rs1494961,rs1178979,rs6050714,rs1076556,rs79245005,rs6535478,rs4768888,rs62259302,rs1693430,rs4851011,rs4813557,rs5762788,rs11190457,rs79862839,rs6435074,rs151179,rs7193138,rs113157089,rs17668159,rs12928404,rs2024119,rs9533020,rs11065750,rs12857151,rs7500321,rs11679181,rs7622497,rs447722,rs28572116,rs1858828,rs11731801,rs2387887,rs6138550,rs9613992,rs2301639,rs10783384,rs8176731,rs4276914,rs1229969,rs28364333,rs6037195,rs13027669,rs6006178,rs1968751,rs9998038,rs13300244,rs12462337,rs12483517,rs1065047,rs3398,rs10049469,rs9547953,rs3012516,rs2467741,rs67292640,rs13233571,rs62259330,rs12311834,rs11947476,rs28383381,rs117273314,rs6737085,rs7210027,rs7498555,rs9608787,rs66728174,rs62037369,rs7226132,rs2259928,rs703668,rs115794128,rs4795399,rs3736545,rs28914770,rs7085378,rs11066008,rs2080323,rs240704,rs12908467,rs11187851,rs55819003,rs3133158,rs6050628,rs13038834,rs7970383,rs8115742,rs6476171,rs8046856,rs3762896,rs34013089,rs2847261,rs9411367,rs35865697,rs74666253,rs1884392,rs116832981,rs9271465,rs10459235,rs67867367,rs12931497,rs12444810,rs2257420,rs9271438,rs4026593,rs6037161,rs3213990,rs3846449,rs73226197,rs3806708,rs12451707,rs1789919,rs3781266,rs9408675,rs73612666,rs10771127,rs72819593,rs448396,rs1474309,rs4787458,rs17027071,rs9845705,rs10743521,rs9547968,rs2243571,rs12220420,rs7684914,rs8176644,rs3934220,rs114773114,rs13115704,rs112574272,rs4507108,rs28914775,rs72691562,rs116331885,rs3769820,rs6597617,rs7173265,rs2040571,rs7907720,rs762633,rs3785354,rs2540331,rs12642536,rs9272443,rs1000668,rs67302518,rs5752798,rs6710974,rs28463765,rs4401024,rs910996,rs6503524,rs4802496,rs35670156,rs9272995,rs9993675,rs13045620,rs7614726,rs2070897,rs6037125,rs4147542,rs2500436,rs2859766,rs1229976,rs72542466,rs16957627,rs2348677,rs2353482,rs35337526,rs9328545,rs4318247,rs1737076,rs2324981,rs9879343,rs1046073,rs114514961,rs2758466,rs7896703,rs28383453,rs8179786,rs10487887,rs643889,rs114308130,rs11066015,rs4832657,rs2161061,rs80182174,rs690512,rs1979894,rs2925628,rs11065756,rs11187837,rs10882424,rs2302949,rs116018922,rs117542613,rs11133399,rs4640638,rs55939964,rs11065762,rs1250241,rs6089909,rs6874489,rs4788068,rs7216389,rs9411469,rs10516690,rs6107046,rs1789904,rs2838009,rs12469506,rs9852677,rs7650424,rs17550549,rs4788073,rs2411284,rs17640009,rs1662048,rs116813230,rs6037062,rs6062929,rs2016840,rs113129660,rs3176926,rs55921159,rs116014248,rs8042688,rs75005122,rs617938,rs17878999,rs2281949,rs58184048,rs116763049,rs8176662,rs7956591,rs10115308,rs2847286,rs9684708,rs12904,rs9271434,rs112784359,rs12782673,rs9303277,rs896570,rs527111,rs1471843,rs7255644,rs10172553,rs495828,rs61957483,rs6050599,rs28400013,rs693919,rs2261790,rs111409670,rs6560290,rs9411368,rs11087520,rs8176757,rs12608448,rs111944465,rs11169515,rs7721529,rs2282751,rs67359112,rs12241379,rs4687160,rs114448410,rs10786161,rs6140144,rs913431,rs11065766,rs35021560,rs1924298,rs10118744,rs28383361,rs8115287,rs3771177,rs6050732,rs75255003,rs35666277,rs2282749,rs11169560,rs27723,rs62405631,rs2444029,rs9271400,rs6062444,rs111268124,rs2298282,rs2975099,rs73333512,rs4788083,rs55896768,rs2298753,rs114988244,rs2242053,rs61737565,rs9613942,rs9271474,rs1250248,rs2412646,rs17085889,rs115384831,rs10965144,rs1444831,rs113027967,rs72793818,rs2793171,rs6493083,rs3902920,rs3771172,rs6761291,rs9408155,rs3732126,rs41465450,rs12971201,rs1913714,rs648300,rs73312360,rs3813916,rs12981216,rs28445925,rs12580479,rs2145126,rs74940995,rs28540190,rs2439831,rs6701748,rs2287034,rs56041256,rs9422323,rs7615294,rs11187853,rs12504321,rs13138260,rs10002903,rs2252641,rs6842648,rs6560289,rs72906774,rs1064993,rs8176725,rs12121642,rs116201952,rs6672434,rs3782889,rs4149390,rs56750287,rs3821203,rs10876047,rs1541061,rs2245715,rs12952581,rs2543949,rs690367,rs6854739,rs1546841,rs76026517,rs3796111,rs41278158,rs874232,rs115377191,rs1789903,rs3206817,rs4971101,rs62036617,rs5752774,rs2298283,rs10786583,rs2692233,rs1688945,rs11187869,rs1678849,rs6107015,rs1789902,rs2941522,rs34178057,rs1663741,rs3012517,rs7023329,rs77599748,rs34703650,rs7824819,rs2257432,rs79353823,rs7388977,rs111554896,rs6859561,rs7673417,rs357283,rs850117,rs6140125,rs734074,rs1250227,rs114763583,rs10277878,rs4790981,rs4018,rs2258201,rs115841744,rs2467740,rs2270962,rs1250220,rs114754567,rs3769823,rs10260837,rs2305480,rs6050788,rs7964130,rs12782963,rs12645632,rs28383186,rs17598311,rs75127228,rs10969429,rs3781265,rs6037131,rs877639,rs7316864,rs1452291,rs1789913,rs778798,rs6560281,rs12685691,rs488637,rs7811265,rs424487,rs2233474,rs75223378,rs115495518,rs737280,rs11169552,rs6991622,rs10120249,rs1015705,rs2424700,rs1546842,rs34624872,rs9271517,rs1989839,rs73300665,rs28702649,rs8100926,rs115632661,rs13234378,rs2447208,rs6860112,rs8176730,rs1837931,rs4453321,rs2847262,rs9272323,rs13408188,rs1054281,rs1058642,rs28383427,rs7692974,rs11090569,rs2078555,rs10464892,rs449703,rs2008514,rs62034323,rs4917889,rs391795,rs9273007,rs74378198,rs7186983,rs690002,rs28550260,rs6976930,rs2261795,rs1662060,rs6037164,rs4548245,rs12603332,rs116196531,rs35493868,rs8041132,rs7502307,rs111384198,rs6493085,rs34005214,rs9844472,rs2080322,rs2424704,rs3087657,rs6817267,rs2297497,rs114394945,rs13124479,rs10901250,rs7073610,rs3809319,rs4699734,rs115420444,rs9313482,rs7187350,rs6498091,rs9618223,rs409853,rs13001194,rs17028375,rs13400399,rs10876097,rs3773949,rs6115109,rs56310840,rs1430049,rs67864609,rs12905,rs114675246,rs2420938,rs4357380,rs28532518,rs7638447,rs1159918,rs75315017,rs11264341,rs376350,rs6560277,rs480972,rs10232299,rs11123929,rs28383406,rs7163288,rs116154425,rs3760774,rs2268528,rs6050793,rs2236767,rs4581900,rs9271461,rs56263881,rs12023340,rs6834335,rs10852935,rs7498665,rs12947658,rs7848136,rs58240276,rs9411370,rs2444250,rs181206,rs1444827,rs1126971,rs9271540,rs2847299,rs2339598,rs3749551,rs2236766,rs112120130,rs62258105,rs7854527,rs11264343,rs7260843,rs61226717,rs9613986,rs10115504,rs77134226,rs7165471,rs9854917,rs4788095,rs28383401,rs9272337,rs1869258,rs3922711,rs60561577,rs12642149,rs115848534,rs56267535,rs422844,rs7854451,rs8124539,rs6115140,rs9999209,rs6138546,rs9298344,rs7873416,rs12636803,rs10747587,rs4919440,rs112026353,rs1807609,rs17016630,rs10494034,rs2882160,rs4149456,rs3773012,rs2349074,rs11187844,rs7571487,rs9272990,rs7469795,rs3775486,rs114515013,rs33951980,rs113693217,rs686666,rs74363895,rs116037800,rs28611053,rs2984516,rs75179845,rs242130,rs4693089,rs113824321,rs9271488,rs13232120,rs62259769,rs7860184,rs7167882,rs7022577,rs116332080,rs35882815,rs2904880,rs12629939,rs6487561,rs112968327,rs6692290,rs112433619,rs3924376,rs4809555,rs2540330,rs910997,rs887971,rs111871101,rs9272353,rs13040655,rs1306476,rs12647378,rs1250239,rs11065752,rs34835,rs8176671,rs12936231,rs7688274,rs117528052,rs35659126,rs41268938,rs2037122,rs12672020,rs9410687,rs2909513,rs113353196,rs849138,rs2903199,rs11244079,rs79233017,rs560191,rs1011095,rs12254005,rs701466,rs2071803,rs17029090,rs2890769,rs4796694,rs17112654,rs114509360,rs15653,rs1716619,rs2252257,rs4621399,rs7185232,rs115187291,rs2391787,rs79964822,rs12486031,rs9411474,rs6846835,rs7630752,rs496957,rs482162,rs12499395,rs114973966,rs2474777,rs7094474,rs4768893,rs1031460,rs9517593,rs7187575,rs111837003,rs114603413,rs7208663,rs914615,rs55830740,rs2227894,rs4796601,rs10464931,rs9272444,rs6504551,rs962004,rs113785384,rs116670839,rs113289860,rs181207,rs1663763,rs113954211,rs532965,rs2257705,rs2642000,rs9311672,rs449293,rs1807042,rs741756,rs10033960,rs4465317,rs12504308,rs1281947,rs13279611,rs2241894,rs12986368,rs7033802,rs11169537,rs12623034,rs7821065,rs59217375,rs151301,rs7849280,rs28729187,rs72796115,rs663214,rs77455335,rs739431,rs10464891,rs1547478,rs2077031,rs41269945,rs56090458,rs10516689,rs4941761,rs78847762,rs28730619,rs2584726,rs2467739,rs12450028,rs1229967,rs4024,rs6138588,rs6037083,rs13384770,rs116009307,rs35797675,rs114305420,rs1452289,rs114532182,rs72793811,rs357272,rs36689,rs79406228,rs57319506,rs3077,rs79041106,rs1015704,rs12512053,rs116288529,rs17033,rs12444171,rs825740,rs79318962,rs2353481,rs11730075,rs2245908,rs11681399,rs74825688,rs2179459,rs12498658,rs115298552,rs7935408,rs849140,rs13009885,rs6504548,rs58141639,rs2424719,rs9411468,rs2838018,rs34774030,rs1042026,rs11078928,rs62259314,rs11065773,rs11870068,rs1533308,rs6132835,rs73096846,rs12712142,rs6730666,rs9272420,rs6717641,rs8176634,rs17881170,rs12507078,rs11486852,rs367666,rs151182,rs4745187,rs1229977,rs78209333,rs6425558,rs911857,rs11619443,rs9411364,rs884613,rs2253807,rs112296425,rs6115146,rs114611914,rs67723747,rs416745,rs17586163,rs1558637,rs2041918,rs7863570,rs9875079,rs3765524,rs10114559,rs10785842,rs76414536,rs2502098,rs13231516,rs115478735,rs78900292,rs2444251,rs114978972,rs565007,rs9613990,rs28496622,rs34262244,rs17145750,rs118136827,rs7267979,rs12531645,rs7905395,rs2482919,rs6597616,rs2255663,rs1118963,rs6050724,rs78671882,rs10876080,rs12450907,rs6050709,rs73597811,rs28383365,rs6050631,rs909174,rs111892599,rs2257808,rs9273103,rs7100870,rs907091,rs4240231,rs6115200,rs4619688,rs9411369,rs11065763,rs9303279,rs114581726,rs7912631,rs2500432,rs1693431,rs4791299,rs6754084,rs11187840,rs7210961,rs12231049,rs10793962,rs6050472,rs2231811,rs1965467,rs35317317,rs114820734,rs11678975,rs2220269,rs34189114,rs10031441,rs28591336,rs1005902,rs2793172,rs116781516,rs3771162,rs6866324,rs7527516,rs9271643,rs2009181,rs116651944,rs11585836,rs80141261,rs114074434,rs116253018,rs35569035,rs2024118,rs4767364,rs12504511,rs11076512,rs7808877,rs7278220,rs651007,rs1662058,rs4971059,rs7527418,rs642898,rs6083899,rs56148300,rs3736544,rs1077889,rs12113477,rs116693497,rs60148247,rs62122693,rs12771709,rs2411453,rs11860513,rs74636204,rs3755832,rs9862934,rs7966762,rs4971088,rs7793710,rs17493738,rs12649365,rs1523204,rs113138877,rs4919438,rs904093,rs111965977,rs6832769,rs9272433,rs35406341,rs761025,rs9422348,rs2542157,rs7871644,rs11975104,rs5762803,rs16901549,rs9271409,rs558858,rs2301139,rs4768975,rs6041884,rs12615520,rs35587648,rs3819197,rs2584701,rs2847257,rs1869167,rs10506295,rs72796146,rs2543714,rs4795403,rs77693339,rs3812316,rs17124930,rs7828678,rs117062662,rs1968186,rs9312662,rs6723097,rs12781451,rs12646412,rs6050651,rs7622688,rs4851585,rs887972,rs11185318,rs703669,rs12768211,rs4436828,rs75242831,rs12314403,rs6050789,rs8176743,rs17090828,rs77155602,rs113182435,rs5997488,rs361917,rs9271470,rs6761777,rs16865696,rs778804,rs153109,rs8102492,rs9273052,rs3188543,rs11187852,rs77749396,rs56028117,rs560530,rs2257496,rs2852151,rs10509670,rs550239,rs1024946,rs28383397,rs79088981,rs7869000,rs13248358,rs72691564,rs111361258,rs139558,rs17761837,rs2258617,rs536810,rs2259956,rs12231737,rs34200056,rs4768911,rs28383382,rs34620667,rs7897678,rs56961692,rs115812556,rs10771128,rs17028914,rs6683309,rs12643413,rs538238,rs62018952,rs2349070,rs7294578,rs12446550,rs6083855,rs34977123,rs690170,rs1230027,rs1250219,rs11143362,rs11099599,rs12506899,rs117323132,rs4115668,rs1230020,rs2642006,rs2336015,rs1838486,rs4351493,rs6050515,rs600038,rs28445596,rs2990246,rs1011082,rs4815424,rs28626425,rs11070410,rs667476,rs7173956,rs428278,rs7045909,rs12449442,rs11133382,rs2200509,rs1663738,rs13108023,rs1662051,rs7270835,rs72796151,rs3888190,rs74620740,rs77685459,rs11187894,rs6107045,rs75409190,rs9554548,rs28460597,rs6005872,rs7579853,rs4263114,rs9406941,rs66919607,rs4915111,rs6090414,rs117526005,rs1250229,rs1885986,rs80189144,rs11681526,rs2542152,rs78474935,rs16987786,rs2974929,rs115553516,rs11642695,rs1821136,rs12764732,rs73598373,rs9271544,rs2107803,rs75740609,rs9907088,rs6560293,rs2274899,rs2049805,rs73602146,rs116146969,rs1442479,rs77217288,rs180744,rs2073499,rs7666601,rs13141136,rs13244268,rs231977,rs9411052,rs2577294,rs402120,rs6554292,rs28383439,rs1465614,rs114158560,rs703675,rs9806227,rs7261537,rs77411041,rs3978773,rs116107168,rs614348,rs114303873,rs66488545,rs404775,rs2160568,rs489882,rs9272742,rs4651038,rs56258475,rs111838566,rs1989522,rs115032920,rs12987977,rs9272319,rs117988024,rs8052492,rs2245790,rs115065615,rs7922090,rs10281214,rs62307295,rs58069930,rs10798671,rs61957472,rs2090851,rs718567,rs11556025,rs62036616,rs28688476,rs9904624,rs7800944,rs34997499,rs2339973,rs11558740,rs2589632,rs28655196,rs41500851,rs4289875,rs361553,rs55719896,rs79192142,rs1019299,rs6884677,rs16849341,rs6584349,rs2714488,rs9271644,rs62036624,rs1006416,rs501862,rs7914672,rs9517519,rs7911057,rs2608892,rs67679582,rs75152341,rs6811520,rs10813193,rs112526259,rs75153294,rs17112791,rs3732125,rs9288316,rs73581711,rs4148640,rs2540334,rs9931989,rs777225,rs2474769,rs10026860,rs10494033,rs35330527,rs13115736,rs115714701,rs957330,rs12632422,rs6543119,rs6583083,rs118160556,rs16982206,rs11864750,rs11264333,rs4441472,rs11673407,rs617578,rs2899037,rs28724162,rs9272456,rs7357666,rs12445154,rs6089910,rs28383377,rs409401,rs3012507,rs4530599,rs2390130,rs11187847,rs74981472,rs3814316,rs12220125,rs4851569,rs3012505,rs1693428,rs3088215,rs3761117,rs4768913,rs71488050,rs962005,rs10445300,rs2363686,rs1323135,rs7310300,rs2216000,rs3796676,rs7100626,rs10492013,rs72796169,rs3901939,rs1872644,rs11861132,rs2270961,rs11592014,rs1662033,rs35971290,rs4791212,rs11099601,rs503064,rs2058656,rs4851582,rs34368675,rs11610779,rs9920879,rs12710731,rs689767,rs4768852,rs17883729,rs1546607,rs7488411,rs6050787,rs3020803,rs1471842,rs4815404,rs1837930,rs4768906,rs3744270,rs1250259,rs4503181,rs9608785,rs6690308,rs9272973,rs703670,rs6583937,rs6580761,rs482044,rs7296211,rs8176747,rs17016624,rs2269577,rs2412663,rs4373587,rs4822983,rs4147549,rs3781264,rs12930079,rs2356835,rs281377,rs7851577,rs2714487,rs8072225,rs6050602,rs2543953,rs694985,rs13240065,rs79741115,rs67049380,rs41268940,rs76650283,rs6489822,rs12056034,rs7134619,rs3742063,rs1250228,rs2276332,rs1520852,rs6503658,rs7216558,rs10490203,rs9272486,rs904096,rs4788069,rs404394,rs4699738,rs579459,rs35094845,rs2769965,rs10876096,rs1250242,rs13001714,rs3744246,rs7189927,rs28419411,rs9547985,rs575082,rs9407358,rs3103562,rs9824565,rs28439983,rs67482703,rs2046524,rs34763586,rs4149393,rs115472351,rs7096037,rs10049319,rs3771156,rs3805147,rs34940903,rs4400889,rs62034324,rs12609290,rs78166434,rs1130694,rs2439845,rs113060503,rs1693483,rs28377791,rs28582059,rs7100430,rs2259873,rs12825471,rs6560291,rs9270406,rs10516439,rs2885869,rs1554126,rs6444440,rs7224129,rs6726823,rs1906677,rs6050658,rs1947582,rs2066981,rs1693481,rs1796993,rs4747293,rs9313481,rs117898460,rs9272347,rs11066001,rs12645747,rs67352161,rs4768921,rs12998521,rs12610267,rs78513325,rs7096883,rs3180413,rs7035644,rs7134871,rs75056397,rs77741025,rs72793812,rs437635,rs6743068,rs75941687,rs35736272,rs17578381,rs6050544,rs36690,rs116770042,rs73341305,rs11187845,rs9890629,rs3818719,rs2189512,rs2540328,rs6138572,rs10201191,rs4795397,rs12647319,rs114099345,rs9273014,rs4324883,rs9272422,rs409322,rs113329671,rs2975098,rs1469007,rs2412647,rs2866151,rs2070849,rs113354353,rs3786749,rs9613991,rs2073824,rs7216064,rs35698510,rs4693629,rs55645612,rs7181912,rs80137464,rs114487778,rs2467402,rs4919431,rs9273022,rs2543715,rs2242069,rs13234157,rs28698667,rs11674814,rs7653929,rs2241118,rs2132092,rs1662049,rs888269,rs72796155,rs3114048,rs1789901,rs34774688,rs113205220,rs116368002,rs6062927,rs28383413,rs3745734,rs12507573,rs113601976,rs6140149,rs2298755,rs2879672,rs1858881,rs7305794,rs17738530,rs7559,rs34965214,rs446649,rs514324,rs62034319,rs74491575,rs2297496,rs10743522,rs762634,rs74906711,rs7019,rs11187890,rs4815426,rs57994518,rs2292675,rs114400264,rs1678852,rs12634132,rs73339387,rs7694435,rs151226,rs11065747,rs12715528,rs4971089,rs115009784,rs12451844,rs114810983,rs2500448,rs11065758,rs471229,rs12647448,rs28449958,rs4451951,rs80127885,rs7798357,rs4977734,rs78020607,rs77115059,rs390123,rs12613096,rs777237,rs2482913,rs9517520,rs17271883,rs9513521,rs2242052,rs7043853,rs13104485,rs453329,rs12504365,rs9297,rs12647512,rs397119,rs56386507,rs10849914,rs11187900,rs2793167,rs11096586,rs55650803,rs2492613,rs7174253,rs114855991,rs443009,rs4147532,rs114294579,rs1076872,rs6138600,rs4140711,rs6560288,rs113518441,rs116542785,rs2467738,rs8102454,rs2788,rs1569617,rs2037123,rs529611,rs2424716,rs28724033,rs7191618,rs9547965,rs6724830,rs592390,rs12497256,rs75513198,rs703676,rs7672834,rs9613975,rs9997288,rs572837,rs10738601,rs11133376,rs1431613,rs28772958,rs1693477,rs4240234,rs28403629,rs12768005,rs114856130,rs1911919,rs7</t>
  </si>
  <si>
    <t>ENSG00000140265.8,ENSG00000179295.11,ENSG00000133110.10,CATG00000055760.1,ENSG00000175170.10,CATG00000107464.1,ENSG00000111271.10,CATG00000058418.1,ENSG00000197329.7,ENSG00000196735.7,ENSG00000115602.12,ENSG00000204344.10,ENSG00000167641.6,ENSG00000088387.13,ENSG00000134852.10,ENSG00000226471.2,ENSG00000196072.7,ENSG00000184502.3,ENSG00000268093.1,ENSG00000163322.9,CATG00000039603.1,ENSG00000164327.8,ENSG00000101276.10,ENSG00000060982.10,ENSG00000186665.8,CATG00000066008.1,ENSG00000230551.3,CATG00000060128.1,CATG00000049492.1,CATG00000033595.1,CATG00000083573.1,ENSG00000100029.13,ENSG00000213090.2,ENSG00000101210.6,ENSG00000188603.12,ENSG00000076641.4,ENSG00000226674.4,ENSG00000144057.11,CATG00000099547.1,CATG00000072598.1,CATG00000054532.1,ENSG00000227492.1,ENSG00000213608.5,ENSG00000173805.11,CATG00000072789.1,ENSG00000133107.10,ENSG00000063180.4,ENSG00000158714.6,CATG00000054545.1,ENSG00000260796.1,ENSG00000161813.16,ENSG00000261067.2,CATG00000108553.1,ENSG00000204387.8,CATG00000088075.1,ENSG00000184730.6,ENSG00000183111.7,ENSG00000130383.6,ENSG00000166963.8,ENSG00000114383.5,ENSG00000179564.3,ENSG00000126705.9,ENSG00000196301.3,ENSG00000106397.7,ENSG00000262560.1,CATG00000054549.1,ENSG00000272969.1,ENSG00000250220.1,ENSG00000125531.5,ENSG00000092470.7,CATG00000010504.1,ENSG00000268894.2,CATG00000024842.1,ENSG00000196502.7,ENSG00000246090.2,ENSG00000111245.10,ENSG00000230695.1,CATG00000060292.1,CATG00000092618.1,ENSG00000136813.10,ENSG00000063176.11,ENSG00000198911.7,CATG00000054531.1,ENSG00000179913.6,CATG00000047734.1,ENSG00000236539.3,ENSG00000125246.11,CATG00000060290.1,ENSG00000198099.4,ENSG00000079112.5,CATG00000014419.1,CATG00000011295.1,ENSG00000167720.8,CATG00000105595.1,ENSG00000130684.9,ENSG00000088832.10,CATG00000118019.1,ENSG00000167077.8,ENSG00000105523.3,ENSG00000231389.3,CATG00000088071.1,ENSG00000169242.7,ENSG00000260992.1,ENSG00000196126.6,ENSG00000251916.1,ENSG00000134516.11,CATG00000058417.1,ENSG00000248533.1,CATG00000052951.1,ENSG00000176920.10,ENSG00000177455.7,CATG00000084063.1,ENSG00000163684.7,ENSG00000137842.2,ENSG00000197894.6,CATG00000031299.1,ENSG00000225434.2,ENSG00000154319.10,ENSG00000260014.1,ENSG00000234336.2,ENSG00000214706.6,ENSG00000089234.11,ENSG00000163687.9,ENSG00000115607.5,ENSG00000213341.6,CATG00000066430.1,ENSG00000114395.6,ENSG00000215271.6,ENSG00000184979.9,ENSG00000073605.14,CATG00000083579.1,ENSG00000163463.7,ENSG00000106384.6,CATG00000107960.1,CATG00000054538.1,ENSG00000111300.5,CATG00000034351.1,CATG00000083575.1,ENSG00000205423.7,ENSG00000156299.8,ENSG00000227855.3,ENSG00000165091.11,ENSG00000101213.5,CATG00000055764.1,ENSG00000092096.10,ENSG00000267748.2,ENSG00000179344.12,ENSG00000261766.1,ENSG00000233916.1,ENSG00000265194.1,ENSG00000170191.4,ENSG00000160766.10,ENSG00000184716.9,ENSG00000214253.4,CATG00000008896.1,ENSG00000231074.4,ENSG00000155754.10,ENSG00000204031.3,CATG00000069315.1,CATG00000083577.1,ENSG00000115414.14,ENSG00000181036.9,ENSG00000138193.10,ENSG00000107104.14,ENSG00000223865.6,ENSG00000075043.13,ENSG00000107593.15,ENSG00000203615.2,ENSG00000172057.5,ENSG00000075643.5,ENSG00000012171.13,CATG00000019939.1,ENSG00000165025.10,ENSG00000138813.5,ENSG00000114353.12,ENSG00000176444.14,ENSG00000088002.7,CATG00000011925.1,ENSG00000163686.9,CATG00000032177.1,ENSG00000264545.1,CATG00000116182.1,ENSG00000236838.2,ENSG00000176476.4,CATG00000108559.1,ENSG00000173171.10,ENSG00000160767.16,CATG00000092614.1,ENSG00000198740.4,ENSG00000066084.8,ENSG00000009950.11,ENSG00000063177.8,ENSG00000248587.2,ENSG00000205771.2,ENSG00000248714.2,CATG00000052962.1,ENSG00000095485.12,ENSG00000196083.5,CATG00000105788.1,ENSG00000271748.1,ENSG00000242028.1,ENSG00000204396.6,CATG00000032796.1,ENSG00000225166.1,ENSG00000099810.14,ENSG00000111275.8,ENSG00000243649.4,ENSG00000174951.6,ENSG00000167642.8,ENSG00000087903.8,ENSG00000198502.5,ENSG00000128886.7,ENSG00000229391.3,ENSG00000171124.8,ENSG00000273088.1,ENSG00000272104.1,ENSG00000134851.8,ENSG00000188338.10,ENSG00000258240.1,ENSG00000163462.13,ENSG00000159873.5,CATG00000108545.1,ENSG00000125534.5,ENSG00000123104.7,CATG00000054535.1,ENSG00000161405.12,ENSG00000185499.12,ENSG00000106635.3,ENSG00000176909.7,ENSG00000241361.4,CATG00000060135.1,CATG00000022796.1,CATG00000039605.1,CATG00000083581.1,CATG00000116586.1,ENSG00000177548.8,ENSG00000226465.1,ENSG00000104055.10,CATG00000083528.1,ENSG00000136068.10,ENSG00000180251.4,ENSG00000175164.9,ENSG00000166278.10,ENSG00000267654.1,ENSG00000198284.5,ENSG00000197586.8,ENSG00000196344.7,ENSG00000171634.12,CATG00000011929.1,ENSG00000081051.3,CATG00000029009.1,ENSG00000256482.1,ENSG00000186792.11,ENSG00000244161.1,ENSG00000230454.1,CATG00000118017.1,CATG00000108541.1,ENSG00000182264.4,ENSG00000115993.7,ENSG00000154734.10,CATG00000035185.1,ENSG00000115604.6,ENSG00000135148.7,ENSG00000186575.13,ENSG00000067369.9,ENSG00000232871.4,ENSG00000187676.7,CATG00000010509.1,ENSG00000271875.1,CATG00000052961.1,ENSG00000145623.8,ENSG00000106400.7,CATG00000067155.1,CATG00000060865.1,ENSG00000261832.1,ENSG00000137822.8,CATG00000088072.1,ENSG00000114388.8,CATG00000064781.1,ENSG00000260442.1,ENSG00000250921.1,ENSG00000100296.9,ENSG00000264968.1,ENSG00000230224.1,CATG00000054534.1,ENSG00000109255.7,CATG00000027047.1,ENSG00000168306.8,CATG00000034353.1,ENSG00000169241.13,ENSG00000157131.10,ENSG00000261835.1,ENSG00000204389.8,ENSG00000110900.10,ENSG00000172955.13,ENSG00000171119.2,ENSG00000169682.13,ENSG00000230772.1,ENSG00000171877.15,CATG00000039609.1,ENSG00000178952.4,ENSG00000168301.8,ENSG00000204390.8,CATG00000019904.1,ENSG00000009954.6,ENSG00000258373.1,ENSG00000266176.1,CATG00000083574.1,ENSG00000168297.11,ENSG00000183765.16,CATG00000088070.1,CATG00000092610.1,ENSG00000078053.12,ENSG00000107611.10,ENSG00000128039.6,ENSG00000185847.3,ENSG00000204385.6,ENSG00000173064.6,ENSG00000107372.8,CATG00000008363.1,ENSG00000004838.9,ENSG00000156413.9,ENSG00000168291.8,CATG00000100760.1,ENSG00000197872.7,ENSG00000249740.1,ENSG00000178188.10,ENSG00000264455.1,ENSG00000102780.12,ENSG00000248144.1,ENSG00000106546.8,ENSG00000259018.1,ENSG00000213742.2,ENSG00000120694.15,ENSG00000198270.8,ENSG00000138678.6,ENSG00000109667.7,CATG00000010261.1,ENSG00000101003.8,ENSG00000249065.2,CATG00000105590.1,CATG00000058727.1,ENSG00000258099.1,ENSG00000225084.1,ENSG00000231064.1,CATG00000016698.1,CATG00000083445.1,ENSG00000175354.14,ENSG00000068028.13,ENSG00000106638.11,ENSG00000204394.8,ENSG00000162779.16,ENSG00000187758.3,ENSG00000168488.14,CATG00000094598.1,CATG00000028998.1,ENSG00000119973.3,ENSG00000168803.10,ENSG00000168477.13,ENSG00000166762.12,ENSG00000073849.10,ENSG00000175161.9,CATG00000060277.1,ENSG00000080573.6,ENSG00000163312.6,CATG00000116071.1,CATG00000052219.1,ENSG00000213719.4,ENSG00000167004.8,CATG00000065995.1,ENSG00000159459.7,ENSG00000249700.4,ENSG00000006071.7,ENSG00000196296.9,ENSG00000184117.7,ENSG00000163440.6,ENSG00000155393.8,ENSG00000173145.7,ENSG00000100842.8,CATG00000014234.1,ENSG00000070476.10,ENSG00000169231.9,ENSG00000237080.1,CATG00000105594.1,CATG00000092613.1,CATG00000088077.1,ENSG00000064012.17,ENSG00000104044.11,ENSG00000176046.7,CATG00000053992.1,ENSG00000163319.6,ENSG00000204388.5,ENSG00000148297.11,CATG00000063191.1,ENSG00000196616.8,ENSG00000213658.6,ENSG00000100997.14,ENSG00000235058.1,CATG00000019981.1,ENSG00000123268.4,ENSG00000204351.7,ENSG00000153814.7,ENSG00000204392.6,ENSG00000159685.6,ENSG00000105516.6,ENSG00000113712.12,ENSG00000148296.5,CATG00000032183.1,CATG00000052954.1,ENSG00000197272.2,CATG00000008912.1,ENSG00000105538.4,ENSG00000228727.4,ENSG00000155749.8,ENSG00000267013.1,ENSG00000234684.2,CATG00000091607.1,ENSG00000255152.4,ENSG00000179085.7,ENSG00000239525.1,ENSG00000007402.7,ENSG00000130589.12,CATG00000010260.1,CATG00000046221.1,ENSG00000166947.7,CATG00000083570.1,ENSG00000140259.6,ENSG00000177628.11,ENSG00000100147.9,ENSG00000186075.8,ENSG00000226472.3,CATG00000088073.1,ENSG00000234509.1,ENSG00000101004.10,CATG00000001057.1,ENSG00000163631.12,CATG00000088063.1,CATG00000088039.1,CATG00000056575.1,ENSG00000197165.6,CATG00000116585.1,ENSG00000183844.12,CATG00000088069.1,CATG00000079334.1,ENSG00000254119.1,ENSG00000260853.1,ENSG00000100219.12,ENSG00000232352.1,ENSG00000244255.1,ENSG00000259843.2,CATG00000108544.1,ENSG00000197763.8,CATG00000069232.1,CATG00000039219.1,ENSG00000260302.1,ENSG00000070366.9,ENSG00000176953.6,ENSG00000173093.8,ENSG00000159495.7,ENSG00000126062.3,CATG00000108161.1,ENSG00000089248.6,CATG00000083580.1,ENSG00000082146.8,ENSG00000225264.3,ENSG00000107566.9,ENSG00000204410.10,CATG00000095261.1,ENSG00000140264.15,ENSG00000134020.6,CATG00000076006.1,ENSG00000100994.7</t>
  </si>
  <si>
    <t>20833657,20729853,22960999,23300138,20729852,22323360,21642993,21437268,19698717</t>
  </si>
  <si>
    <t>Tumor biomarkers,Esophageal cancer,Esophageal cancer (squamous cell),Esophageal cancer  (alcohol interaction),Esophageal cancer and gastric cancer,Upper aerodigestive tract cancers</t>
  </si>
  <si>
    <t>DOID:526</t>
  </si>
  <si>
    <t>Human immunodeficiency virus infectious disease</t>
  </si>
  <si>
    <t>A viral infectious disease that results_in destruction of immune system, leading to life-threatening opportunistic infections and cancers, has_material_basis_in Human immunodeficiency virus 1 or has_material_basis_in Human immunodeficiency virus 2, which are transmitted_by sexual contact, transmitted_by transfer of blood, semen, vaginal fluid, pre-ejaculate, or breast milk, transmitted_by congenital method, and transmitted_by contaminated needles. The virus infects helper T cells (CD4+ T cells) which are directly or indirectly destroyed, macrophages, and dendritic cells. The infection has_symptom diarrhea, has_symptom fatigue, has_symptom fever, has_symptom vaginal yeast infection, has_symptom headache, has_symptom mouth sores, has_symptom muscle aches, has_symptom sore throat, and has_symptom swollen lymph glands.</t>
  </si>
  <si>
    <t>rs1007881,rs79845707,rs116280962,rs2394882,rs6925912,rs28383408,rs507914,rs2238784,rs16941759,rs75080135,rs114386787,rs2580761,rs115507716,rs1260294,rs1716175,rs17345153,rs116486258,rs34049736,rs28895018,rs2269803,rs643434,rs4940703,rs10740128,rs76978091,rs9461015,rs11825181,rs55752358,rs964184,rs739497,rs1904296,rs11755942,rs115000929,rs55652840,rs2463755,rs7006101,rs112327926,rs114212579,rs115377566,rs114189907,rs10846507,rs12022194,rs1190336,rs116640656,rs28522490,rs221884,rs78313984,rs2531803,rs13226650,rs34243448,rs13017786,rs2009493,rs9272318,rs117961281,rs12477993,rs11759668,rs2038479,rs114519542,rs730123,rs78644302,rs115916427,rs28383429,rs1800758,rs221876,rs1465081,rs115849327,rs9261285,rs11071848,rs8078723,rs3761793,rs114297604,rs12105265,rs2485304,rs11562851,rs210145,rs9271519,rs2180896,rs115479968,rs13386395,rs114549239,rs4723482,rs768673,rs2410629,rs216143,rs13041251,rs118855,rs11064076,rs9263870,rs6489819,rs9471667,rs71496603,rs7551237,rs3088303,rs112529870,rs4349147,rs12579336,rs3806407,rs28577594,rs17108347,rs8176741,rs4938634,rs2395471,rs2727101,rs3806408,rs7084350,rs3814489,rs74638570,rs7801596,rs11752919,rs13057815,rs115675098,rs117120947,rs603621,rs3747093,rs17669,rs67723644,rs4523270,rs6494531,rs117008983,rs2035081,rs12246723,rs72865313,rs10503669,rs114723074,rs114494865,rs73168203,rs12729696,rs17411168,rs116669156,rs6138474,rs492175,rs377436,rs2187071,rs2285809,rs2746150,rs2326680,rs724553,rs1617434,rs9467158,rs941306,rs115845232,rs4303719,rs72876053,rs4821116,rs649406,rs6056587,rs597076,rs114803731,rs6759383,rs11815969,rs67980970,rs228129,rs2054713,rs17157832,rs55677709,rs114879931,rs115807153,rs2008030,rs74187049,rs2840044,rs7815141,rs1522744,rs1373146,rs7316563,rs7372468,rs1217566,rs1008084,rs550057,rs2791333,rs61462345,rs10136790,rs13702,rs227658,rs644234,rs1859433,rs2266959,rs12635494,rs114907058,rs2083636,rs1719262,rs114125520,rs16894060,rs4759420,rs884956,rs3131003,rs116541598,rs17718530,rs7219615,rs1441753,rs115664782,rs6050261,rs4418214,rs676457,rs118080850,rs11998618,rs4924804,rs2693844,rs10761722,rs12626144,rs115040697,rs11622243,rs1184865,rs79649654,rs10815094,rs507392,rs114422673,rs115512625,rs2588828,rs11066098,rs28575576,rs1788828,rs7017329,rs2898495,rs34327087,rs6759861,rs114028924,rs3820190,rs1992443,rs12423126,rs4823176,rs34564316,rs79866595,rs58839383,rs10789112,rs7136874,rs118124606,rs10873210,rs9969098,rs3827633,rs6861548,rs2191035,rs76643719,rs11995702,rs116172126,rs2524222,rs10993905,rs7312260,rs7017618,rs2016826,rs117991538,rs115904597,rs121320,rs7004149,rs437585,rs6473258,rs7641175,rs1563896,rs11129558,rs11620937,rs2072530,rs2283358,rs28732100,rs116071229,rs911186,rs8038209,rs17768852,rs4240233,rs10850014,rs1441762,rs10890518,rs13391837,rs12996538,rs62215131,rs6489829,rs12587438,rs245055,rs221795,rs11153161,rs115576545,rs11754218,rs34064842,rs113888335,rs4679047,rs677514,rs114008314,rs10503715,rs10853744,rs6737882,rs113484779,rs6138466,rs77818310,rs114565051,rs4683148,rs10873209,rs56239139,rs9823527,rs1002311,rs12496163,rs11602954,rs35621602,rs1647284,rs74237645,rs11707744,rs10908498,rs77706751,rs2844511,rs16827532,rs4624584,rs4084091,rs12117947,rs6969584,rs10995543,rs3767951,rs199738,rs116173188,rs9864836,rs2410620,rs9262143,rs904015,rs12540011,rs75949939,rs221868,rs3824144,rs1260596,rs2305482,rs115407432,rs11993947,rs35934513,rs4713349,rs1240773,rs115922020,rs2414883,rs11961143,rs4734001,rs2175197,rs73426310,rs7385804,rs9272492,rs3782886,rs28383373,rs6668453,rs2054866,rs7083823,rs8006385,rs227627,rs57866673,rs17621644,rs397969,rs34352134,rs7972112,rs11126932,rs965949,rs116803361,rs13251702,rs12047994,rs516124,rs28642812,rs11995443,rs2736100,rs9272485,rs114038294,rs113529609,rs12214383,rs72909281,rs117085940,rs203876,rs10901252,rs78550231,rs28523581,rs12630101,rs11991231,rs3766744,rs13203365,rs12625467,rs2292893,rs62297685,rs73285319,rs116071349,rs13206219,rs76238709,rs475642,rs45468392,rs7015643,rs78777686,rs1532625,rs114700763,rs4437091,rs75469215,rs115972767,rs112830734,rs2682434,rs13405076,rs2236058,rs7980835,rs1790109,rs7047076,rs3218010,rs60849220,rs3897102,rs116822900,rs4245271,rs3094212,rs77676696,rs6132778,rs115924833,rs12653391,rs11227610,rs7947185,rs2060802,rs56106931,rs4906228,rs12122180,rs1150716,rs5756506,rs17696011,rs3018098,rs514334,rs12993486,rs287,rs4660449,rs3131034,rs6850509,rs11621682,rs12348775,rs114680949,rs2074480,rs1441754,rs12425329,rs117939252,rs114114381,rs4660173,rs79955955,rs660895,rs9263715,rs71494792,rs1684032,rs9898547,rs7966413,rs6550225,rs80190218,rs8176693,rs11869616,rs2301723,rs6540760,rs7980378,rs74849450,rs2256341,rs115088254,rs2240466,rs10909824,rs10789113,rs116089240,rs6489832,rs289,rs140489,rs114031202,rs78034568,rs198846,rs2232423,rs890982,rs711752,rs6707,rs28383312,rs116386827,rs514659,rs7558787,rs9272417,rs114708934,rs12404382,rs632964,rs2154611,rs117711506,rs1001441,rs13205911,rs7563089,rs10993906,rs422113,rs7518344,rs59061545,rs1172129,rs8395,rs114174495,rs1230706,rs10173357,rs225262,rs11802562,rs74245022,rs10925069,rs116400491,rs17696005,rs4561508,rs476167,rs12024813,rs11642609,rs9271542,rs6702983,rs4246215,rs12037659,rs1716164,rs11964516,rs28592032,rs115349180,rs2958153,rs1114664,rs114524219,rs4294047,rs11057254,rs7624319,rs17157852,rs6550229,rs2294923,rs429534,rs62407567,rs3218108,rs114852762,rs74855321,rs11670562,rs12664455,rs200967,rs3759852,rs4832654,rs114477255,rs116133024,rs3218815,rs2671892,rs4243735,rs28366201,rs13053758,rs35109387,rs28383359,rs13213986,rs11773129,rs115885391,rs9467172,rs74615535,rs3807034,rs11850191,rs115899618,rs12310847,rs1044280,rs115919032,rs10133262,rs36092177,rs114383464,rs296847,rs12298826,rs12722505,rs115970240,rs2295789,rs2534657,rs34477097,rs216132,rs28383402,rs116838454,rs9271637,rs1005127,rs13247874,rs3735880,rs3928450,rs7206,rs116502388,rs2292040,rs1055199,rs78841600,rs2142730,rs115633574,rs72846794,rs114803597,rs28383378,rs9749066,rs12453343,rs4644277,rs28472704,rs847442,rs72706433,rs11071849,rs6489824,rs16941909,rs4759371,rs2516511,rs2572217,rs115546388,rs1789570,rs4902,rs35632234,rs114934348,rs3218097,rs116551361,rs479552,rs7195963,rs1349547,rs2728125,rs1881797,rs4065321,rs3734563,rs1558324,rs9272362,rs10733787,rs11656138,rs11658328,rs11792729,rs518053,rs12573212,rs34346326,rs7813420,rs740622,rs2294433,rs7246456,rs55683509,rs11126918,rs214060,rs17695758,rs116552240,rs6715003,rs11231845,rs115961588,rs60137005,rs11988144,rs114769803,rs80248631,rs9411464,rs370155,rs12641894,rs59281021,rs67297533,rs1150724,rs12475426,rs115477439,rs116542807,rs116248721,rs11700073,rs10866837,rs6132788,rs6913974,rs2518028,rs7970397,rs12601333,rs12606608,rs116772678,rs113549285,rs435620,rs1790090,rs3177647,rs4900350,rs115931486,rs115031650,rs114694705,rs116500138,rs11207986,rs1124132,rs8191613,rs3826795,rs12669002,rs5745582,rs2070879,rs3824430,rs7978068,rs34977583,rs36228836,rs1168010,rs1790133,rs4784741,rs116583749,rs79409921,rs2224443,rs850734,rs3213644,rs6138473,rs7566780,rs8109288,rs12901660,rs4902538,rs241448,rs11817689,rs7952802,rs80162657,rs6757123,rs4775608,rs552307,rs28576953,rs11078934,rs57319999,rs116167242,rs1168044,rs11129042,rs9368699,rs11764045,rs12039115,rs949881,rs9487053,rs17030946,rs116139860,rs2069084,rs115525408,rs114328529,rs2260000,rs7770716,rs34396849,rs3093668,rs55787807,rs9966765,rs12196597,rs7785479,rs62394540,rs2072860,rs12936923,rs12431697,rs225285,rs213236,rs9487058,rs78576894,rs2078616,rs73405097,rs738409,rs2672778,rs898611,rs7977828,rs12216891,rs76251295,rs1062746,rs11868084,rs203877,rs17411045,rs76130427,rs3734141,rs7176565,rs73953655,rs6904596,rs116288471,rs78186489,rs7208365,rs17410983,rs80144445,rs12063141,rs3852338,rs114390086,rs11789898,rs2249742,rs8092394,rs3131018,rs6579767,rs3733103,rs114387459,rs9381096,rs2227831,rs34592828,rs34034437,rs17145732,rs7897326,rs56058226,rs117721895,rs79032147,rs11121847,rs9380238,rs6983945,rs17410996,rs10143585,rs36116761,rs117271896,rs7841189,rs13190937,rs9272980,rs12198188,rs116048662,rs9273036,rs6766294,rs3786552,rs932223,rs11776447,rs7142683,rs449736,rs57007022,rs115749578,rs3093661,rs34214527,rs28383428,rs2073950,rs116739740,rs12365089,rs17783304,rs7223305,rs13212651,rs1697137,rs7260329,rs17763089,rs114731402,rs61905108,rs116388147,rs673108,rs115149386,rs737452,rs62394550,rs7296418,rs115264716,rs1168040,rs11780854,rs1535042,rs6925061,rs1428571,rs7759191,rs116616662,rs4665978,rs11767547,rs4464160,rs848129,rs115637702,rs887475,rs2796164,rs642536,rs492488,rs9272407,rs6899417,rs35037868,rs118159501,rs114656533,rs114333877,rs2394049,rs11963106,rs7570487,rs4759416,rs117299233,rs10164502,rs13207345,rs733544,rs2727100,rs10036595,rs6138475,rs12814720,rs949882,rs2210261,rs9788231,rs1668869,rs11601860,rs780100,rs34371502,rs3747207,rs8176672,rs34295134,rs11087491,rs1235004,rs59383841,rs9374071,rs2107205,rs41305741,rs7978737,rs74818935,rs6494532,rs6600186,rs10205219,rs7748068,rs17157941,rs1061259,rs2414884,rs2580759,rs1441763,rs2954021,rs1313566,rs114247941,rs28687977,rs4803419,rs7703616,rs116099942,rs114404525,rs4924803,rs57900397,rs6065,rs7141578,rs71324766,rs10504905,rs11995704,rs1980850,rs8179967,rs7265290,rs115988759,rs2682429,rs74549412,rs2703788,rs113933084,rs502514,rs28372828,rs9461458,rs295258,rs7145337,rs62407566,rs2541675,rs116023105,rs13142655,rs3809274,rs2180747,rs149972,rs2791332,rs353052,rs10761723,rs12451897,rs10822150,rs6633,rs2958123,rs115229320,rs11974409,rs17621536,rs760719,rs78745958,rs7775132,rs236106,rs8042834,rs1555945,rs56768778,rs850737,rs3869129,rs2239518,rs3780359,rs17300770,rs71572549,rs6899389,rs10917420,rs574087,rs12042319,rs6099616,rs115206228,rs114476380,rs602276,rs11673000,rs116535384,rs7575245,rs1668870,rs115899639,rs12316525,rs920900,rs198833,rs4682800,rs16897900,rs11130080,rs7149242,rs6807542,rs77219697,rs8191631,rs9295624,rs28537807,rs6039450,rs112811551,rs603267,rs10740129,rs221877,rs2066933,rs4660452,rs860762,rs3785549,rs7314232,rs12674456,rs9920210,rs13266685,rs57968500,rs112324778,rs6913093,rs112053914,rs28383360,rs2678173,rs116793060,rs16889601,rs352479,rs597470,rs7743445,rs73292811,rs56076827,rs4815357,rs115279736,rs2747054,rs114938528,rs78628569,rs7075205,rs1976848,rs66965793,rs10790162,rs1141313,rs116387739,rs7234602,rs9369313,rs2437145,rs4795412,rs4245270,rs115639288,rs6866298,rs10131298,rs13024421,rs1260341,rs2227333,rs57503856,rs62217174,rs1465082,rs17489282,rs114370893,rs62332334,rs9394834,rs6479899,rs11608565,rs55864144,rs479777,rs2559625,rs2285727,rs559972,rs1727311,rs28383369,rs112063507,rs12322888,rs117974468,rs7082470,rs12129000,rs221871,rs1837842,rs9320282,rs115624864,rs111598473,rs221883,rs3800307,rs2339816,rs11602248,rs6132784,rs111509939,rs636497,rs72878029,rs2305481,rs4766462,rs72766630,rs60223219,rs10744147,rs1958111,rs1033686,rs1375493,rs10908499,rs11771125,rs13199906,rs12769244,rs13954,rs1051921,rs1029388,rs28383372,rs59215788,rs75684386,rs10995540,rs2395029,rs10944842,rs380774,rs3767952,rs9856967,rs115988862,rs73083778,rs2950394,rs949142,rs114249272,rs809673,rs41543314,rs116522800,rs11636148,rs605588,rs12453334,rs241453,rs1260595,rs13346368,rs901684,rs6914422,rs1047158,rs1060848,rs10403955,rs3792384,rs115324721,rs3804753,rs28360638,rs2229094,rs7146354,rs618160,rs12142808,rs2926740,rs114742549,rs659104,rs491626,rs114633780,rs114246480,rs16894095,rs115974809,rs1568427,rs7166453,rs111941374,rs2240716,rs941305,rs6489833,rs156737,rs10172734,rs13209596,rs12678919,rs34912062,rs11231770,rs9644637,rs3735964,rs7305511,rs9295924,rs12426493,rs79094559,rs2851443,rs4821130,rs13472,rs11057204,rs67626956,rs2410621,rs1716170,rs409801,rs4713348,rs76967106,rs114384464,rs17706858,rs115241711,rs8176749,rs72837070,rs7759127,rs2227322,rs213228,rs10908496,rs9471653,rs1049817,rs647152,rs2622322,rs6441936,rs6732302,rs10488460,rs6490294,rs214053,rs12625319,rs227650,rs12300518,rs114238714,rs873457,rs10159609,rs1405262,rs4871445,rs582118,rs1992442,rs114621120,rs2276983,rs2703786,rs2588827,rs13198809,rs225254,rs9273031,rs116545108,rs941010,rs662463,rs9271469,rs419106,rs1050828,rs748012,rs4792799,rs1019781,rs2868131,rs9468370,rs28654378,rs72878036,rs2339941,rs1406295,rs1734909,rs114673097,rs1168013,rs2693845,rs6968170,rs113325959,rs35016073,rs6922313,rs6922374,rs4683149,rs8182006,rs7766290,rs112175921,rs2519093,rs1316732,rs115960964,rs2180897,rs12463527,rs13217984,rs7774981,rs115364273,rs3745274,rs17030925,rs116668078,rs114278817,rs78810414,rs10761732,rs34950484,rs2270327,rs1172113,rs5007483,rs575134,rs2703777,rs5010528,rs7255933,rs2811712,rs4642462,rs241440,rs116873087,rs3088224,rs544873,rs9849641,rs8051213,rs2844795,rs28754459,rs11789207,rs116812736,rs6910460,rs11207976,rs11160371,rs115080137,rs77819548,rs79198716,rs7496335,rs71558769,rs72763693,rs13200047,rs3752630,rs56309603,rs10157265,rs34765154,rs10146571,rs12194966,rs4677875,rs115375934,rs830556,rs6424061,rs4792798,rs66858280,rs115474418,rs114019008,rs7527856,rs9311020,rs118020383,rs116663413,rs115477903,rs221867,rs1895163,rs116366527,rs13221253,rs3519,rs751553,rs2077432,rs4328759,rs12696580,rs3130975,rs73431508,rs2075672,rs17157836,rs10495354,rs1037590,rs10045490,rs11078935,rs117218557,rs11667442,rs115726866,rs3859189,rs2616630,rs10889331,rs1005126,rs13022659,rs3218086,rs17091891,rs3807035,rs79720904,rs1005911,rs113277162,rs2703805,rs921231,rs11800642,rs1544396,rs112080350,rs9296095,rs919999,rs2291470,rs11264475,rs75597324,rs115671582,rs2681184,rs4400048,rs2241106,rs4746149,rs746735,rs10849985,rs114842883,rs1168041,rs114203361,rs13110504,rs860335,rs78358410,rs28661744,rs2294916,rs1022979,rs4705408,rs116700545,rs56852782,rs4309483,rs351736,rs13196219,rs28608767,rs7165102,rs6743819,rs74346605,rs12447487,rs12708194,rs73068451,rs198812,rs3846855,rs1168027,rs1318187,rs732856,rs115125398,rs115220160,rs74892229,rs2361650,rs1065043,rs10459246,rs11673093,rs7973120,rs9368565,rs10158897,rs9271628,rs9271416,rs7558770,rs13422424,rs9468830,rs200481,rs11844529,rs602534,rs111432098,rs7309841,rs9873669,rs7650082,rs2108980,rs116570738,rs116349455,rs6710199,rs322,rs116634007,rs200988,rs11066112,rs9951323,rs2001844,rs4148173,rs351726,rs62410542,rs2337934,rs4905994,rs11606393,rs116074636,rs1341272,rs985086,rs12483959,rs12074528,rs937564,rs7025839,rs17355669,rs6909321,rs114815053,rs3806113,rs6014993,rs72849340,rs2285520,rs2143571,rs1441755,rs2059877,rs35098436,rs704795,rs13212318,rs12723253,rs7211535,rs2414885,rs2236056,rs7566781,rs78729142,rs7281310,rs115129770,rs2236495,rs7538755,rs600664,rs2032904,rs11666251,rs7812123,rs2466128,rs2235776,rs113051856,rs3218007,rs4356406,rs56153261,rs12940405,rs624660,rs193139,rs10773004,rs6591044,rs12413415,rs77953206,rs1540923,rs62236665,rs7297760,rs28383438,rs10821544,rs2586150,rs3935281,rs61905088,rs10783796,rs1716165,rs116096635,rs115811699,rs890983,rs12126696,rs4665963,rs2673945,rs114838817,rs114565246,rs7296651,rs225251,rs117779442,rs170286,rs2516424,rs6668386,rs526338,rs4774471,rs418462,rs4083261,rs595529,rs4240232,rs17426593,rs35779416,rs56281049,rs4627918,rs2958154,rs4587207,rs2588820,rs2302774,rs12466060,rs12679834,rs7156355,rs2531804,rs79245005,rs6902892,rs12029068,rs114945990,rs7294902,rs6855605,rs12082157,rs3733100,rs61418148,rs11673292,rs10761776,rs12567925,rs203878,rs884548,rs13393706,rs8136339,rs6531967,rs12453732,rs888423,rs7962138,rs73407376,rs117264611,rs115547759,rs116367638,rs7920768,rs17658537,rs28528947,rs115110712,rs80156342,rs2858011,rs7647008,rs3792376,rs3909109,rs12045339,rs3913007,rs115292285,rs7587928,rs13233571,rs114711333,rs13041190,rs61776516,rs56328569,rs116831118,rs2266788,rs4860690,rs6056591,rs10744700,rs10846491,rs3804749,rs3823419,rs114915632,rs2387572,rs113348738,rs2293432,rs510372,rs77237194,rs200990,rs7973157,rs76969940,rs113529930,rs28484623,rs13211901,rs236175,rs3819299,rs115128360,rs9606204,rs2074510,rs9677779,rs118163236,rs1627724,rs30831,rs77374467,rs11832287,rs28383340,rs116689255,rs4683157,rs12666042,rs3739092,rs4593558,rs6800,rs4759415,rs12148057,rs114563043,rs11869258,rs62394537,rs13053624,rs9820070,rs114387279,rs115912299,rs12635657,rs10747769,rs4729597,rs1558325,rs13005254,rs3852339,rs115434187,rs2588806,rs57837691,rs13038149,rs11264464,rs11600959,rs1153627,rs2270401,rs114773114,rs733543,rs6717791,rs4975642,rs76186171,rs76555487,rs12589919,rs116461835,rs10277087,rs28674909,rs116573973,rs115805889,rs259919,rs9272995,rs2980860,rs12491937,rs9842940,rs6050249,rs2780953,rs7178242,rs115806843,rs7167657,rs12427012,rs6138435,rs1057925,rs715325,rs2025898,rs2459149,rs73415539,rs418467,rs4902545,rs28383453,rs3825576,rs9890191,rs11160290,rs10054203,rs7568498,rs116664903,rs11066015,rs1168034,rs1935,rs2103876,rs59673,rs12889255,rs74454308,rs4766705,rs6906662,rs16889391,rs2106115,rs724311,rs6684514,rs2231156,rs1262430,rs75468069,rs638714,rs61855876,rs16991158,rs16948965,rs116813230,rs751552,rs4751182,rs2255074,rs7967600,rs2856448,rs3784448,rs2744799,rs13216197,rs9394831,rs13354760,rs1910492,rs72781945,rs28657030,rs9271434,rs17078495,rs495828,rs1256328,rs9621715,rs4792800,rs114562877,rs75905572,rs4794853,rs111944465,rs114313667,rs6547521,rs79976090,rs114817899,rs10876916,rs34196306,rs114099377,rs135167,rs114329825,rs34235974,rs28383361,rs5998672,rs9468692,rs73925554,rs113188166,rs79168346,rs9897552,rs4823109,rs2523612,rs115886817,rs116772896,rs7135645,rs2523674,rs1986468,rs9271474,rs115960157,rs6704890,rs920588,rs2853943,rs28402886,rs115917790,rs568733,rs1941970,rs114247673,rs13210866,rs12027103,rs676996,rs3208305,rs6982889,rs1225618,rs10205040,rs2331710,rs3743171,rs2278253,rs6438626,rs7830101,rs114569799,rs2076207,rs7182053,rs2227319,rs4713385,rs476410,rs12899850,rs2410618,rs1882064,rs12910525,rs11695549,rs4794824,rs4626528,rs2049114,rs1225715,rs3802543,rs628825,rs28475561,rs11545071,rs77684561,rs77071436,rs34195613,rs10495903,rs10774405,rs2070477,rs11120006,rs4679045,rs34693282,rs9295930,rs17768692,rs9357371,rs2950387,rs9378164,rs1479129,rs3752631,rs2076085,rs77599748,rs493161,rs4128744,rs115342617,rs10735057,rs7519348,rs116440152,rs12771275,rs3816786,rs115428780,rs79030172,rs28383376,rs115986568,rs631095,rs35073769,rs449850,rs9810259,rs11066080,rs10995541,rs11751693,rs116278965,rs513349,rs6880997,rs2273833,rs17631263,rs28383186,rs114724863,rs11606370,rs2301621,rs116358656,rs28732157,rs687289,rs9634247,rs1441764,rs61473277,rs28820735,rs5760486,rs115797768,rs11713643,rs10849948,rs1150689,rs71419296,rs12036331,rs2403063,rs6980957,rs3811603,rs34624872,rs25645,rs61906113,rs7294623,rs2682431,rs58965570,rs6907950,rs214059,rs10744775,rs34305567,rs1190334,rs12601929,rs72837019,rs61670030,rs7965040,rs9436661,rs114090038,rs9273007,rs7179378,rs3740109,rs11626063,rs72766638,rs116196531,rs35493868,rs214054,rs1150709,rs116577992,rs11066089,rs2844513,rs7915779,rs116347166,rs4375488,rs6997149,rs10236678,rs12567755,rs9374070,rs115420444,rs210134,rs116794525,rs117385109,rs2279433,rs116623079,rs28621005,rs2073081,rs67441181,rs57711706,rs12416349,rs114779419,rs6903695,rs34706883,rs13376317,rs114861390,rs1134303,rs1430049,rs3778639,rs7102344,rs7803531,rs4343775,rs10761741,rs35739466,rs7980687,rs11989874,rs9461456,rs4464984,rs2410632,rs7104118,rs2303369,rs4581900,rs9271461,rs7910927,rs9910334,rs2289045,rs6681176,rs9273207,rs10889343,rs9411370,rs36055245,rs115993923,rs72834647,rs115081537,rs4845892,rs9467162,rs2744802,rs887473,rs114492354,rs12743517,rs7738679,rs2559627,rs78826984,rs13197176,rs57168159,rs60841271,rs35202262,rs1727306,rs12566733,rs396000,rs77773908,rs80111670,rs9272337,rs8073254,rs1779411,rs12427185,rs6050255,rs11632310,rs73614657,rs78949434,rs117036301,rs3130558,rs17410914,rs7291001,rs225277,rs113279830,rs4335137,rs118180292,rs117297821,rs12893425,rs67622425,rs7975437,rs11207974,rs9295938,rs2588823,rs7571487,rs3093553,rs2588813,rs2335247,rs1463877,rs9272990,rs28477708,rs113054382,rs2106074,rs17136351,rs2223486,rs4905558,rs423955,rs73149301,rs2038979,rs16843474,rs351731,rs7287166,rs285758,rs213238,rs113824321,rs4925086,rs28367646,rs12602854,rs2531805,rs75544042,rs11207977,rs116399421,rs72878047,rs2288619,rs2561676,rs114424320,rs34662244,rs117283696,rs116304962,rs9272353,rs1369313,rs2298429,rs10946700,rs7295665,rs9957261,rs4500785,rs493246,rs79287168,rs7171289,rs35659126,rs837763,rs34400756,rs1736891,rs114447415,rs17621621,rs7602534,rs4731116,rs2243905,rs114064014,rs1225716,rs78420872,rs4727974,rs2958145,rs191438,rs1275528,rs4713367,rs72860013,rs10219716,rs113353196,rs71313931,rs1260333,rs11244079,rs77814072,rs668774,rs114509360,rs9374080,rs2075290,rs15653,rs116682468,rs11577840,rs79790687,rs17411024,rs1184547,rs409522,rs7948839,rs11887784,rs11962469,rs1151787,rs1727314,rs3094204,rs8023716,rs185819,rs5910,rs60255860,rs114973966,rs34942551,rs34285816,rs76500608,rs2074479,rs10440319,rs28927680,rs4905555,rs2958124,rs1122227,rs2278249,rs9272444,rs9468357,rs113785384,rs2293572,rs66480035,rs2188127,rs728122,rs116510388,rs1532951,rs532965,rs17157944,rs11608305,rs6678553,rs1057387,rs62407565,rs117561861,rs1532071,rs753753,rs7199221,rs115643671,rs7849280,rs342295,rs7502514,rs10182937,rs10108138,rs10159255,rs4646777,rs61776489,rs116396067,rs440627,rs58479700,rs41301625,rs72817533,rs203883,rs12317103,rs72834621,rs13217620,rs80073370,rs35797675,rs1761608,rs12423572,rs861857,rs2248617,rs3861397,rs2395795,rs16941703,rs6777331,rs115108000,rs2007933,rs288982,rs35749575,rs188015,rs1060431,rs1727325,rs11207980,rs2165558,rs7952986,rs1466382,rs505922,rs4486511,rs13194781,rs34545354,rs75258859,rs13277716,rs17296501,rs1727334,rs7142210,rs1372344,rs2361651,rs112994260,rs9272420,rs9497975,rs60569935,rs16948871,rs115004569,rs1128175,rs11057273,rs713835,rs1980252,rs34512220,rs112296425,rs9969551,rs13066048,rs516051,rs9605047,rs8030562,rs72725151,rs10925071,rs10140282,rs114811230,rs58809476,rs11264469,rs13231516,rs115478735,rs2301753,rs6000550,rs28732178,rs79487987,rs2227336,rs77236316,rs116153503,rs3791833,rs73981896,rs7734382,rs2303763,rs59643720,rs2859365,rs17145750,rs57204020,rs1684049,rs576236,rs34513104,rs114623820,rs66868086,rs7295294,rs10158379,rs116667907,rs16948859,rs116706516,rs12815397,rs6597616,rs4439695,rs2235777,rs17025367,rs6138455,rs9264602,rs7540944,rs16948947,rs2236498,rs111892599,rs726681,rs114651803,rs9273103,rs35499800,rs3934466,rs8192719,rs4351999,rs73156234,rs765549,rs630512,rs10846515,rs35030260,rs11988360,rs1969354,rs898609,rs34606964,rs7315453,rs114574386,rs582094,rs114572261,rs114789920,rs2303370,rs1514687,rs9271643,rs55897485,rs114074434,rs116253018,rs3815087,rs7269416,rs67180237,rs2244625,rs76975037,rs5998599,rs7842919,rs10900220,rs1800562,rs651007,rs7641325,rs9381097,rs2074511,rs11784535,rs62122693,rs3747749,rs11988660,rs2510066,rs4427037,rs72725138,rs74636204,rs203477,rs4711251,rs6930844,rs1371452,rs7793710,rs115112280,rs115108791,rs113138877,rs17091905,rs6983430,rs184960,rs4821108,rs115011567,rs645982,rs16889643,rs11231757,rs13205577,rs12582100,rs17809330,rs9436221,rs7819706,rs61955214,rs2238786,rs76683040,rs549461,rs4570960,rs35339855,rs28581850,rs6694190,rs12944858,rs1734910,rs7909960,rs56037701,rs2488212,rs12786214,rs3218002,rs56332659,rs433572,rs76232026,rs4375019,rs2302777,rs214057,rs285757,rs28368718,rs6676963,rs4906225,rs1369314,rs4403856,rs4359368,rs10909825,rs113182435,rs7016021,rs1042658,rs9308348,rs2767365,rs7152398,rs11609628,rs3188543,rs9849750,rs115748535,rs115411333,rs17749927,rs1441756,rs1168042,rs2231170,rs560530,rs114489817,rs28532037,rs10849947,rs2410628,rs17005956,rs28383397,rs10108019,rs2229116,rs7650294,rs1402274,rs116655568,rs11988147,rs10740107,rs6420998,rs504141,rs1469691,rs11207999,rs28383382,rs1349545,rs6587976,rs13292932,rs10417498,rs2285695,rs2357666,rs36069781,rs1546722,rs72854513,rs10761739,rs114145508,rs75828205,rs56338777,rs10045945,rs13201308,rs34977123,rs72847313,rs4705409,rs9787151,rs41301631,rs9461023,rs72817536,rs2277870,rs12586511,rs1042126,rs28719471,rs114027198,rs13191227,rs9625962,rs114834896,rs7445,rs12316131,rs10889330,rs218259,rs39535,rs780107,rs115573251,rs73833484,rs34241101,rs57454118,rs4263114,rs203470,rs35881320,rs2237227,rs8191634,rs7973309,rs115561009,rs75278536,rs78474935,rs2862507,rs73208815,rs6781484,rs2291317,rs9467182,rs61906079,rs216138,rs62515152,rs4636204,rs9271544,rs2693848,rs114583655,rs1058026,rs7580829,rs75327537,rs7268095,rs116445243,rs106706,rs13191455,rs61289224,rs2572208,rs55872776,rs6975558,rs4767068,rs9398192,rs28383439,rs9400273,rs2950390,rs614348,rs114389012,rs1962603,rs6591043,rs9272742,rs17192586,rs2273293,rs76619306,rs1800588,rs116360064,rs4629282,rs2361754,rs111838566,rs115032920,rs7985891,rs7100372,rs8136338,rs17411126,rs116451398,rs715326,rs66736450,rs12906196,rs56389721,rs435759,rs1150726,rs13214023,rs115510020,rs588177,rs75205426,rs4535265,rs1395381,rs57651144,rs7167567,rs12580175,rs2255221,rs3823418,rs13199772,rs1261672,rs4391416,rs2980882,rs12023489,rs10484554,rs131806,rs115725237,rs11562637,rs12132794,rs12142402,rs75041736,rs11860220,rs28399499,rs76521274,rs12592280,rs56956502,rs2230532,rs6976747,rs35345226,rs6716850,rs6114980,rs115992634,rs13206639,rs11607663,rs4283530,rs9386780,rs7222403,rs9820435,rs2844472,rs556875,rs28383467,rs11057251,rs115957406,rs71510112,rs2294915,rs853684,rs10908502,rs351723,rs114284610,rs78013771,rs35847236,rs4803,rs114570945,rs617578,rs116432881,rs6999405,rs28724162,rs7461115,rs7816447,rs28406193,rs3135506,rs28383377,rs3774635,rs12579123,rs6919423,rs688920,rs7812235,rs4823108,rs74981472,rs74444640,rs17159087,rs1768584,rs7578597,rs7433458,rs114372569,rs10022237,rs3132551,rs111449582,rs12473987,rs7258661,rs475419,rs117127690,rs1260330,rs3088064,rs4665969,rs13036731,rs28817420,rs35206652,rs871690,rs4766764,rs12882853,rs7844184,rs2304069,rs12030293,rs35971290,rs115335087,rs61440627,rs5760489,rs2834812,rs116827599,rs12128410,rs1172147,rs12710731,rs1860302,rs17489185,rs10484431,rs2273832,rs536704,rs9891759,rs116953057,rs13193738,rs2283357,rs115540674,rs9272973,rs34571450,rs76979899,rs8026502,rs10153096,rs482044,rs9261129,rs12914495,rs8176747,rs9916533,rs12639598,rs7306851,rs11153165,rs3821884,rs11735092,rs11751732,rs1790123,rs2561681,rs115785487,rs115566123,rs35781323,rs7536491,rs10908494,rs1626703,rs3792382,rs4433838,rs62482237,rs76650283,rs12056034,rs62396167,rs739691,rs10107204,rs2958139,rs2958132,rs10822179,rs2395488,rs2393969,rs2119690,rs375311,rs79666073,rs114390843,rs111896154,rs11613713,rs7484754,rs6488450,rs9272486,rs116793141,rs115612195,rs9467176,rs56199698,rs579459,rs3731198,rs62084484,rs659656,rs58946909,rs75648992,rs1108170,rs5760485,rs34588114,rs9487048,rs4338743,rs78166434,rs116210899,rs271015,rs9378109,rs74470893,rs62217172,rs7964424,rs1781212,rs2410623,rs58368428,rs9270406,rs200981,rs9468361,rs7705379,rs739496,rs115599772,rs1803924,rs9272347,rs12894780,rs2242420,rs112035106,rs3752632,rs2616628,rs6456617,rs4379723,rs3131009,rs4679044,rs2950388,rs7008604,rs1168029,rs10849995,rs2616631,rs115857485,rs2145636,rs35716472,rs1168032,rs2076234,rs11870111,rs10876915,rs1716160,rs1474868,rs3826331,rs1183260,rs7304572,rs4823177,rs1977080,rs35001169,rs1790108,rs2083637,rs12138177,rs2802982,rs3130982,rs67211468,rs116089928,rs1009984,rs9272422,rs998908,rs11160292,rs886205,rs61471917,rs2357579,rs10850013,rs35982947,rs116825786,rs576426,rs9468355,rs920589,rs635728,rs114030981,rs8056833,rs12211410,rs591433,rs11120030,rs1150666,rs939915,rs3738803,rs7519897,rs75085022,rs76831684,rs4148435,rs12916843,rs1716176,rs7167740,rs28498569,rs6544664,rs457287,rs1563897,rs2278252,rs116581183,rs2280801,rs7920159,rs78808915,rs1958116,rs642845,rs75733496,rs4273077,rs1992561,rs3132517,rs12902500,rs1532624,rs10106405,rs527210,rs10764,rs2394967,rs79068130,rs674302,rs114564384,rs34965214,rs598253,rs7749924,rs115440646,rs11846344,rs1891453,rs8067545,rs11066095,rs9805104,rs1052215,rs736903,rs76123116,rs11066079,rs116308083,rs12644725,rs8192282,rs115176938,rs10734901,rs1410492,rs28383187,rs7205804,rs3733097,rs71313932,rs28377658,rs1591913,rs5745568,rs34924864,rs35645115,rs71494785,rs15285,rs76450091,rs1790101,rs6768200,rs62222274,rs640783,rs17411133,rs28755851,rs9468368,rs504915,rs11995077,rs508694,rs16948959,rs203479,rs1369312,rs7194242,rs3087852,rs114855991,rs10889340,rs79683097,rs114729292,rs8073,rs45603135,rs1621194,rs72725149,rs11794274,rs6931921,rs1617640,rs1716167,rs3809276,rs7910662,rs9989992,rs7496362,rs221885,rs116073613,rs11870683,rs12476400,rs780112,rs13017329,rs28564298,rs612169,rs77387136,rs3935280,rs114852835,rs11867585,rs4240234,rs115419051,rs62236668,rs17622185,rs115351967,rs9269863,rs6589734,rs77389,rs60251819,rs3745762,rs115991569,rs11207969,rs34466265,rs114939115,rs114448785,rs7552,rs2782,rs115306833,rs1035938,rs6778896,rs9384705,rs131808,rs2293571,rs12132919,rs7645869,rs636523,rs115500899,rs17803780,rs1203977,rs7180725,rs4244200,rs6457374,rs3130055,rs7534572,rs9273008,rs1557685,rs28444723,rs9384701,rs7172335,rs115159262,rs114257825,rs9272435,rs115652289,rs7296841,rs883562,rs2339818,rs116338158,rs687621,rs12036054,rs483143,rs28660993,rs2311053,rs1998419,rs9840630,rs78300069,rs78664448,rs116175198,rs12451547,rs7552880,rs10077093,rs11870472,rs7550536,rs9501035,rs4930718,rs4580862,rs4924805,rs1392291,rs3094214,rs112685218,rs2103325,rs1072755,rs4823178,rs61189685,rs11545072,rs116775388,rs1416918,rs1983571,rs2844475,rs855791,rs17247566,rs116807048,rs3792378,rs1168026,rs116447170,rs13190888,rs13187741,rs28671582,rs10761721,rs4488663,rs1122794,rs10512472,rs581107,rs543968,rs3873332,rs11080357,rs116490515,rs73564493,rs112528767,rs2100310,rs76029685,rs10493322,rs12580246,rs1631552,rs6899603,rs7530189,rs17696112,rs9297895,rs11078930,rs35138479,rs12312538,rs11804981,rs2703781,rs3094609,rs9900378,rs77030808,rs115959725,rs1727296,rs1546723,rs7868737,rs9271523,rs115960099,rs1579045,rs1727313,rs9971352,rs210146,rs291,rs4705862,rs413450,rs2588814,rs9273040,rs12240740,rs890979,rs4815355,rs13376390,rs10946701,rs203466,rs2247002,rs1260032,rs34060476,rs13278280,rs7844893,rs6782108,rs2526477,rs605898,rs113988682,rs115963005,rs116123805,rs3806409,rs3916027,rs116138574,rs28383405,rs6908137,rs7223476,rs73426314,rs941009,rs115914022,rs7075901,rs917711,rs9271404,rs7223401,rs236126,rs76546601,rs114710459,rs3845686,rs6745508,rs74904971,rs2588808,rs11770389,rs7970181,rs34848191,rs7137889,rs6505128,rs59246603,rs112021043,rs12747432,rs926633,rs7695744,rs9308347,rs2693849,rs80225417,rs4495740,rs3734905,rs2277471,rs77867566,rs56748859,rs56326707,rs11637431,rs60742508,rs1137827,rs10761729,rs116567073,rs68192600,rs116102783,rs7312145,rs9751407,rs2021860,rs13142110,rs4610058,rs10509186,rs55690788,rs28569936,rs115291342,rs34871267,rs2225576,rs7178686,rs11924930,rs216131,rs13191948,rs73170760,rs2138852,rs7444,rs626787,rs1881796,rs6785551,rs4245272,rs6868891,rs2719815,rs74998556,rs10450,rs9436222,rs9323954,rs115786206,rs77810789,rs35194512,rs13437294,rs7896677,rs76810097,rs2466949,rs57265446,rs12296574,rs3131064,rs10744149,rs115712333,rs34345068,rs4072639,rs7898761,rs7514394,rs1514688,rs13056638,rs8003309,rs8024637,rs75873078,rs12669564,rs470931,rs3132552,rs7150997,rs77637903,rs116637360,rs114740579,rs9272363,rs77588214,rs887476,rs2296375,rs113010307,rs10889349,rs28383347,rs114561288,rs6138456,rs72846780,rs12029695,rs34925106,rs75591580,rs13278646,rs28733013,rs1790134,rs7068144,rs3130560,rs590958,rs9619386,rs720465,rs16948954,rs114953817,rs28383459,rs7092139,rs11066054,rs55924785,rs56183434,rs740621,rs200989,rs62511904,rs10789191,rs72725141,rs16995805,rs34194357,rs4745729,rs1441757,rs111887162,rs1809498,rs853683,rs116002223,rs114012139,rs502803,rs28732175,rs2703775,rs115538919,rs2169300,rs62429816,rs115880439,rs2021826,rs1690761,rs79920061,rs112372067,rs7520810,rs12123773,rs1040669,rs3095234,rs12139321,rs1052693,rs9487049,rs10084835,rs28636834,rs10850007,rs1920098,rs8191614,rs2092501,rs115849089,rs58903743,rs7757347,rs780106,rs409035,rs6785534,rs6801121,rs9374069,rs1153608,rs9422658,rs1345210,rs4759417,rs738408,rs288983,rs10773002,rs16976033,rs3823417,rs114327002,rs12130361,rs396635,rs73285327,rs74759038,rs6667368,rs12527415,rs28383313,rs79180351,rs6998543,rs13213152,rs34290687,rs236170,rs1951311,rs7752351,rs115705731,rs966121,rs61955196,rs9272358,rs114292052,rs10947995,rs8042331,rs10761778,rs3824616,rs12485237,rs2049281,rs75675187,rs9380198,rs1975384,rs7915680,rs2074512,rs12145131,rs9271520,rs2596531,rs236189,rs6899616,rs3824618,rs780102,rs10734900,rs114852083,rs115928857,rs3825016,rs7551874,rs8096440,rs4870884,rs11795074,rs114503176,rs78487399,rs115005508,rs1727319,rs115194307,rs11626280,rs61187102,rs11121846,rs10908503,rs13201681,rs115013965,rs9902765,rs17108344,rs2926775,rs6083709,rs115298310,rs115260061,rs7465258,rs67998226,rs75203622,rs1172130,rs929138,rs36179100,rs381300,rs6783672,rs3792366,rs4832653,rs4148157,rs532098,rs61906114,rs2671895,rs11753208,rs2887454,rs2609086,rs7074735,rs1727312,rs1080957,rs2727099,rs116701180,rs6438625,rs2796166,rs9891920,rs114659123,rs13248727,rs2488211,rs114667288,rs1054372,rs12101203,rs116569589,rs11853157,rs12641897,rs114901942,rs4872511,rs67859638,rs2075674,rs227653,rs13217619,rs61388686,rs114217689,rs79388962,rs13388159,rs11152071,rs116460674,rs2703807,rs634389,rs410449,rs11709726,rs62332335,rs2638582,rs116410219,rs</t>
  </si>
  <si>
    <t>ENSG00000062038.9,ENSG00000204366.3,ENSG00000179295.11,ENSG00000168496.3,ENSG00000011007.8,ENSG00000204580.7,ENSG00000170807.11,ENSG00000074696.8,CATG00000027678.1,ENSG00000231852.2,ENSG00000198056.9,ENSG00000189134.3,ENSG00000187987.5,ENSG00000111271.10,ENSG00000196735.7,ENSG00000204344.10,ENSG00000163472.14,ENSG00000259070.1,ENSG00000042832.7,ENSG00000204267.9,ENSG00000200816.1,ENSG00000196812.4,ENSG00000267321.1,ENSG00000185442.8,ENSG00000139697.7,CATG00000031308.1,ENSG00000196260.3,ENSG00000236437.1,CATG00000031494.1,ENSG00000227939.1,ENSG00000198216.6,ENSG00000148572.10,ENSG00000128309.12,ENSG00000201078.1,ENSG00000223881.1,ENSG00000113716.8,CATG00000088041.1,ENSG00000232495.2,ENSG00000172671.15,ENSG00000198315.6,CATG00000003643.1,ENSG00000199851.1,ENSG00000131791.6,CATG00000087963.1,CATG00000083573.1,ENSG00000237937.1,ENSG00000076641.4,ENSG00000173457.6,ENSG00000081237.14,ENSG00000101474.7,ENSG00000183597.11,CATG00000102654.1,CATG00000099157.1,ENSG00000118777.6,ENSG00000220483.4,CATG00000088075.1,ENSG00000204301.5,ENSG00000108528.9,CATG00000063762.1,ENSG00000137310.7,CATG00000021181.1,ENSG00000167930.11,ENSG00000246528.3,CATG00000087916.1,ENSG00000154930.10,ENSG00000250846.2,ENSG00000174485.10,ENSG00000111252.6,ENSG00000221990.2,ENSG00000112578.5,ENSG00000013016.10,ENSG00000228022.1,ENSG00000155926.9,CATG00000033615.1,ENSG00000109917.6,CATG00000087896.1,ENSG00000223837.2,ENSG00000076706.10,ENSG00000163468.10,ENSG00000173153.9,ENSG00000124613.4,CATG00000117987.1,ENSG00000260072.1,CATG00000004025.1,ENSG00000182196.9,ENSG00000108733.5,CATG00000009150.1,ENSG00000172215.5,CATG00000088071.1,ENSG00000108518.7,CATG00000104367.1,CATG00000087870.1,CATG00000037659.1,CATG00000012211.1,ENSG00000235267.1,ENSG00000272462.2,ENSG00000173113.2,ENSG00000172661.13,ENSG00000152518.5,CATG00000037662.1,CATG00000116252.1,ENSG00000163795.9,ENSG00000204438.6,ENSG00000253111.1,ENSG00000187626.7,ENSG00000184357.3,ENSG00000233529.1,ENSG00000219891.2,ENSG00000184465.11,ENSG00000204498.6,ENSG00000120896.9,CATG00000101822.1,ENSG00000185627.13,ENSG00000089234.11,ENSG00000145087.8,ENSG00000130561.12,ENSG00000130427.2,CATG00000054209.1,ENSG00000240882.1,ENSG00000234109.1,CATG00000077557.1,CATG00000087920.1,ENSG00000110955.4,ENSG00000204613.6,ENSG00000106330.7,CATG00000083579.1,ENSG00000204427.7,ENSG00000112343.8,ENSG00000108515.13,CATG00000087873.1,CATG00000058602.1,ENSG00000237009.2,ENSG00000111300.5,CATG00000047979.1,ENSG00000170624.9,ENSG00000204539.3,ENSG00000166839.12,ENSG00000130182.3,ENSG00000089022.9,ENSG00000162607.8,ENSG00000241635.3,ENSG00000204310.6,ENSG00000126351.8,ENSG00000179344.12,ENSG00000204531.11,ENSG00000204516.5,CATG00000086051.1,ENSG00000134313.10,ENSG00000265236.1,ENSG00000168631.7,ENSG00000131152.4,CATG00000013663.1,CATG00000002582.1,ENSG00000240505.4,ENSG00000197891.7,ENSG00000263667.1,ENSG00000175445.10,ENSG00000249240.2,ENSG00000115226.5,CATG00000114024.1,ENSG00000127329.10,ENSG00000182568.12,CATG00000036196.1,CATG00000059430.1,CATG00000042205.1,CATG00000087927.1,CATG00000064133.1,CATG00000017777.1,ENSG00000226645.1,CATG00000116382.1,ENSG00000112339.10,ENSG00000169925.12,CATG00000039942.1,ENSG00000181610.8,ENSG00000166869.2,CATG00000025227.1,CATG00000073532.1,CATG00000083557.1,ENSG00000124693.2,ENSG00000130489.8,CATG00000092614.1,ENSG00000204616.6,CATG00000048291.1,ENSG00000204348.5,ENSG00000101333.12,CATG00000003943.1,ENSG00000009950.11,ENSG00000204472.8,ENSG00000259230.1,ENSG00000137259.2,CATG00000011150.1,CATG00000005914.1,ENSG00000167460.10,ENSG00000204420.4,ENSG00000160712.8,CATG00000002243.1,ENSG00000204188.3,ENSG00000257595.2,ENSG00000263756.1,CATG00000118317.1,ENSG00000118762.3,ENSG00000137571.6,CATG00000063513.1,ENSG00000083444.12,CATG00000098510.1,CATG00000083546.1,ENSG00000115204.10,CATG00000020162.1,ENSG00000198502.5,CATG00000087827.1,ENSG00000229391.3,ENSG00000155850.7,CATG00000020292.1,ENSG00000259611.1,ENSG00000124440.11,ENSG00000096654.11,ENSG00000100097.7,ENSG00000227029.1,ENSG00000224164.1,ENSG00000115232.9,ENSG00000248752.1,ENSG00000089195.10,ENSG00000197408.4,ENSG00000103769.5,CATG00000009140.1,ENSG00000236810.1,CATG00000095633.1,ENSG00000007047.10,ENSG00000084734.4,ENSG00000100344.6,ENSG00000188512.5,CATG00000002596.1,CATG00000005818.1,CATG00000098900.1,ENSG00000268681.1,ENSG00000226790.2,ENSG00000261573.1,ENSG00000204435.9,ENSG00000166278.10,ENSG00000213453.3,ENSG00000168959.10,CATG00000011099.1,ENSG00000173264.9,ENSG00000184348.2,ENSG00000108523.11,CATG00000019232.1,CATG00000072573.1,ENSG00000236423.1,ENSG00000136688.6,ENSG00000115194.6,ENSG00000163818.12,ENSG00000272501.1,ENSG00000201785.1,ENSG00000130227.12,ENSG00000272009.1,ENSG00000259498.1,ENSG00000197153.3,ENSG00000025770.14,CATG00000083335.1,CATG00000088030.1,CATG00000056029.1,ENSG00000182185.14,ENSG00000234745.5,CATG00000088072.1,ENSG00000227507.2,CATG00000032271.1,ENSG00000234816.2,CATG00000030912.1,ENSG00000204296.7,ENSG00000111481.5,ENSG00000100379.13,ENSG00000161179.9,CATG00000030292.1,ENSG00000135636.9,ENSG00000177947.9,ENSG00000133962.3,ENSG00000115207.9,CATG00000025290.1,CATG00000088062.1,ENSG00000204525.10,ENSG00000079691.15,CATG00000031169.1,ENSG00000197279.3,ENSG00000150977.9,ENSG00000235816.2,ENSG00000163467.7,ENSG00000066379.10,CATG00000088019.1,ENSG00000107249.17,CATG00000059741.1,ENSG00000025423.7,CATG00000002705.1,ENSG00000228938.3,ENSG00000168071.17,ENSG00000265542.1,ENSG00000253125.1,CATG00000098506.1,ENSG00000160551.5,ENSG00000128918.10,ENSG00000108010.7,ENSG00000106299.7,CATG00000104364.1,ENSG00000258373.1,CATG00000114104.1,ENSG00000065485.13,ENSG00000204574.8,CATG00000083574.1,ENSG00000153560.7,ENSG00000012779.6,CATG00000088070.1,ENSG00000219392.1,ENSG00000219797.2,CATG00000092610.1,ENSG00000120910.10,ENSG00000173064.6,ENSG00000099889.9,ENSG00000179930.5,ENSG00000204540.6,ENSG00000115234.6,CATG00000101876.1,ENSG00000237425.1,CATG00000088018.1,ENSG00000256940.1,ENSG00000138085.12,ENSG00000106546.8,ENSG00000142082.10,ENSG00000100347.10,CATG00000057187.1,CATG00000118316.1,ENSG00000248712.3,ENSG00000237923.1,ENSG00000204842.10,ENSG00000204314.6,CATG00000033614.1,ENSG00000258099.1,ENSG00000185523.6,ENSG00000134460.11,ENSG00000197061.3,ENSG00000204305.9,ENSG00000144230.12,ENSG00000106638.11,CATG00000083365.1,ENSG00000243587.6,CATG00000097159.1,CATG00000087824.1,ENSG00000057608.12,ENSG00000008838.13,ENSG00000230173.1,ENSG00000204520.8,ENSG00000232810.3,ENSG00000224652.1,CATG00000117980.1,ENSG00000237840.2,ENSG00000087237.6,ENSG00000213780.6,ENSG00000106302.5,CATG00000074354.1,CATG00000064303.1,ENSG00000204308.6,ENSG00000197251.3,ENSG00000010704.14,ENSG00000176933.4,CATG00000081246.1,CATG00000101875.1,ENSG00000204444.6,ENSG00000188536.8,CATG00000031061.1,CATG00000087881.1,CATG00000013335.1,ENSG00000138100.9,CATG00000074949.1,ENSG00000260071.1,ENSG00000201680.1,ENSG00000137252.5,ENSG00000160654.5,ENSG00000110243.7,CATG00000088077.1,CATG00000101813.1,ENSG00000207371.1,ENSG00000253642.1,CATG00000088309.1,ENSG00000251034.1,ENSG00000182611.3,ENSG00000145242.9,ENSG00000124610.3,CATG00000060738.1,ENSG00000198374.3,ENSG00000136250.7,CATG00000083624.1,CATG00000117975.1,ENSG00000204351.7,ENSG00000259924.1,ENSG00000215481.4,ENSG00000072121.11,ENSG00000228432.1,CATG00000083349.1,ENSG00000226571.1,ENSG00000239224.2,ENSG00000166035.6,ENSG00000225499.1,ENSG00000204511.2,ENSG00000141150.3,ENSG00000149485.12,ENSG00000187837.2,ENSG00000124641.10,ENSG00000272145.1,ENSG00000241106.2,ENSG00000115216.9,CATG00000069313.1,ENSG00000158691.10,ENSG00000122547.6,ENSG00000103264.11,ENSG00000243004.1,CATG00000060595.1,ENSG00000110958.11,CATG00000088073.1,ENSG00000196374.5,ENSG00000115241.9,ENSG00000169224.8,CATG00000088063.1,ENSG00000171988.13,CATG00000057183.1,ENSG00000235335.2,ENSG00000257275.2,ENSG00000271581.1,ENSG00000163958.9,CATG00000101878.1,ENSG00000244255.1,ENSG00000076067.7,CATG00000083332.1,CATG00000083622.1,ENSG00000164296.6,CATG00000063098.1,ENSG00000254559.1,ENSG00000147606.4,CATG00000104592.1,ENSG00000198563.9,ENSG00000112308.8,ENSG00000188677.10,ENSG00000204257.10,ENSG00000144749.9,ENSG00000126432.9,ENSG00000115705.16,ENSG00000224187.1,ENSG00000213676.6,ENSG00000066230.6,ENSG00000185651.10,CATG00000115951.1,ENSG00000248594.2,CATG00000090897.1,ENSG00000207778.1,ENSG00000232044.4,ENSG00000213760.6,ENSG00000225914.1,ENSG00000163820.10,ENSG00000234857.2,ENSG00000254777.1,ENSG00000235749.2,CATG00000059994.1,ENSG00000258388.3,ENSG00000185245.6,ENSG00000025708.8,ENSG00000206168.1,ENSG00000244609.2,ENSG00000128487.12,CATG00000012107.1,ENSG00000072163.14,CATG00000010438.1,ENSG00000167914.6,ENSG00000137411.12,CATG00000013334.1,ENSG00000164663.9,CATG00000058559.1,ENSG00000228789.2,ENSG00000154328.11,ENSG00000224810.1,ENSG00000112576.8,CATG00000025276.1,ENSG00000163539.11,ENSG00000089902.8,ENSG00000142534.2,ENSG00000204252.8,ENSG00000183955.8,ENSG00000160703.11,CATG00000104366.1,ENSG00000228962.1,ENSG00000141376.16,ENSG00000128228.4,ENSG00000164318.13,CATG00000087892.1,CATG00000101330.1,CATG00000087905.1,ENSG00000117697.10,ENSG00000203705.6,ENSG00000111328.2,CATG00000031307.1,ENSG00000173715.11,CATG00000103925.1,ENSG00000108599.10,ENSG00000241839.5,ENSG00000204422.7,ENSG00000196176.7,ENSG00000233431.1,ENSG00000241360.1,ENSG00000177963.8,ENSG00000172987.8,CATG00000009143.1,ENSG00000258168.1,ENSG00000217646.1,CATG00000093865.1,ENSG00000204387.8,CATG00000013327.1,ENSG00000234006.1,CATG00000013322.1,ENSG00000170509.7,ENSG00000225465.6,ENSG00000185130.4,CATG00000051923.1,ENSG00000100605.12,ENSG00000196301.3,ENSG00000008516.12,CATG00000083549.1,ENSG00000067900.6,CATG00000037626.1,ENSG00000257767.2,ENSG00000178209.10,ENSG00000182572.2,ENSG00000002330.9,CATG00000030911.1,CATG00000087909.1,ENSG00000229836.1,ENSG00000224729.4,ENSG00000204542.2,CATG00000057185.1,CATG00000083626.1,CATG00000092618.1,ENSG00000231162.3,ENSG00000272278.1,ENSG00000188107.9,CATG00000047734.1,ENSG00000200530.1,CATG00000042207.1,ENSG00000137656.7,ENSG00000259293.1,ENSG00000204619.3,CATG00000087900.1,ENSG00000076108.7,ENSG00000242366.2,ENSG00000213088.5,ENSG00000204439.3,ENSG00000204789.3,CATG00000060742.1,CATG00000054178.1,ENSG00000253535.1,ENSG00000150967.13,ENSG00000163794.6,ENSG00000241404.2,CATG00000041168.1,ENSG00000145703.11,ENSG00000196126.6,CATG00000021434.1,ENSG00000265799.1,ENSG00000251916.1,ENSG00000224658.1,ENSG00000266269.1,ENSG00000125885.9,CATG00000096879.1,ENSG00000225603.3,ENSG00000173585.11,ENSG00000085982.9,ENSG00000206344.6,ENSG00000197487.4,ENSG00000187475.4,CATG00000040434.1,ENSG00000006125.12,ENSG00000184939.11,ENSG00000168487.13,CATG00000030195.1,ENSG00000206503.7,CATG00000009153.1,ENSG00000254870.1,ENSG00000101752.7,ENSG00000120158.7,CATG00000048045.1,ENSG00000111802.9,CATG00000087866.1,ENSG00000235545.1,ENSG00000077080.5,ENSG00000226314.3,CATG00000083575.1,ENSG00000255775.1,ENSG00000115970.14,CATG00000099159.1,ENSG00000162641.14,ENSG00000238243.2,ENSG00000138614.10,CATG00000020205.1,CATG00000059322.1,CATG00000070237.1,CATG00000025291.1,CATG00000042610.1,ENSG00000138074.10,ENSG00000196226.2,CATG00000080069.1,ENSG00000130921.3,ENSG00000163960.7,CATG00000032328.1,ENSG00000204356.7,CATG00000083486.1,ENSG00000133069.10,ENSG00000147889.12,ENSG00000234703.1,ENSG00000172350.5,CATG00000093267.1,CATG00000118331.1,ENSG00000066136.15,ENSG00000204031.3,ENSG00000197914.2,ENSG00000125347.9,CATG00000083577.1,CATG00000088029.1,ENSG00000169598.11,ENSG00000100749.3,ENSG00000262370.1,CATG00000065894.1,ENSG00000234127.4,CATG00000064202.1,ENSG00000121957.8,ENSG00000168792.4,ENSG00000183098.6,ENSG00000136560.9,CATG00000052943.1,CATG00000093276.1,ENSG00000124564.13,CATG00000049498.1,ENSG00000264545.1,ENSG00000230988.3,ENSG00000189298.9,CATG00000030910.1,CATG00000083361.1,CATG00000087941.1,ENSG00000158023.5,ENSG00000196531.6,ENSG00000164362.14,ENSG00000100031.14,ENSG00000234945.3,ENSG00000146830.9,ENSG00000198715.7,CATG00000099197.1,ENSG00000108342.8,CATG00000102657.1,ENSG00000166415.10,CATG00000030901.1,ENSG00000113504.15,ENSG00000267391.1,ENSG00000160211.11,CATG00000067396.1,CATG00000009146.1,ENSG00000214814.2,ENSG00000134461.11,CATG00000039932.1,CATG00000116160.1,ENSG00000089009.11,ENSG00000198838.7,CATG00000083393.1,ENSG00000261971.2,ENSG00000162302.8,ENSG00000049759.12,ENSG00000111275.8,ENSG00000121940.11,ENSG00000138669.5,ENSG00000243649.4,ENSG00000172354.5,CATG00000118323.1,ENSG00000214736.3,CATG00000005802.1,CATG00000083363.1,ENSG00000074621.9,ENSG00000221988.8,ENSG00000110395.4,CATG00000059980.1,ENSG00000077984.4,ENSG00000272767.1,ENSG00000146112.7,ENSG00000116691.6,ENSG00000201823.1,ENSG00000106635.3,ENSG00000178026.8,ENSG00000137185.7,ENSG00000205436.3,CATG00000083581.1,ENSG00000147883.9,ENSG00000261272.1,ENSG00000112337.6,ENSG00000116641.11,ENSG00000249001.1,ENSG00000234936.1,CATG00000083449.1,ENSG00000175164.9,ENSG00000199065.2,ENSG00000172456.12,ENSG00000198912.6,ENSG00000122786.15,ENSG00000182578.9,ENSG00000106333.8,ENSG00000206177.2,CATG00000078029.1,CATG00000041288.1,ENSG00000204538.3,ENSG00000261645.1,CATG00000083548.1,ENSG00000204618.4,CATG00000021432.1,ENSG00000272686.1,ENSG00000204315.3,ENSG00000135148.7,ENSG00000167286.5,ENSG00000271875.1,ENSG00000005961.13,ENSG00000240498.2,CATG00000007799.1,ENSG00000266776.1,CATG00000021435.1,ENSG00000115211.11,CATG00000114046.1,ENSG00000100092.16,ENSG00000196747.3,ENSG00000180104.11,ENSG00000007392.12,ENSG00000206337.6,ENSG00000242660.1,ENSG00000213654.5,ENSG00000181104.6,ENSG00000165406.11,ENSG00000077044.5,ENSG00000106327.8,CATG00000088022.1,ENSG00000204475.5,ENSG00000177989.9,ENSG00000188242.4,ENSG00000165476.8,CATG00000101885.1,ENSG00000140416.15,ENSG00000263020.1,ENSG00000189067.8,CATG00000083320.1,CATG00000056801.1,CATG00000006805.1,ENSG00000225822.3,ENSG00000076864.15,ENSG00000163793.8,ENSG00000197062.7,CATG00000051031.1,ENSG00000267634.1,ENSG00000226979.4,ENSG00000051341.9,ENSG00000077800.7,ENSG00000116688.12,CATG00000099192.1,ENSG00000138002.10,CATG00000083373.1,CATG00000065905.1,ENSG00000168619.11,CATG00000082710.1,ENSG00000233360.4,CATG00000032320.1,ENSG00000230174.1,ENSG00000198952.7,ENSG00000250264.1,ENSG00000227203.2,ENSG00000197959.9,ENSG00000180573.8,ENSG00000256028.2,CATG00000088002.1,ENSG00000203799.6,CATG00000115361.1,ENSG00000162551.9,ENSG00000009954.6,ENSG00000090534.13,CATG00000045781.1,ENSG00000165606.4,ENSG00000111325.12,ENSG00000069020.14,ENSG00000234608.3,ENSG00000266446.1,ENSG00000110076.14,ENSG00000233822.3,ENSG00000204385.6,ENSG00000198554.7,ENSG00000090975.8,ENSG00000197872.7,CATG00000083347.1,ENSG00000273189.1,ENSG00000133059.12,ENSG00000236320.3,ENSG00000169994.14,CATG00000088304.1,ENSG00000273210.1,ENSG00000198270.8,CATG00000089574.1,ENSG00000111859.12,CATG00000107547.1,ENSG00000234072.1,ENSG00000204623.4,CATG00000050093.1,CATG00000115777.1,CATG00000083355.1,ENSG00000183023.14,ENSG00000180596.7,ENSG00000147570.5,ENSG00000172336.4,ENSG00000172273.8,ENSG00000063761.11,CATG00000087883.1,ENSG00000011009.6,ENSG00000168477.13,CATG00000088343.1,ENSG00000074603.14,CATG00000016543.1,ENSG00000135535.10,ENSG00000237410.1,CATG00000083387.1,CATG00000054211.1,ENSG00000112294.8,ENSG00000187045.12,CATG00000083353.1,ENSG00000057757.5,ENSG00000063438.12,ENSG00000243797.2,ENSG00000160781.11,ENSG00000225063.1,ENSG00000172367.11,ENSG00000125257.9,ENSG00000237080.1,ENSG00000196230.8,CATG00000092613.1,CATG00000083367.1,ENSG00000257086.1,ENSG00000214894.2,ENSG00000162722.8,ENSG00000204544.5,ENSG00000177951.13,CATG00000028303.1,ENSG00000107562.12,CATG00000020063.1,ENSG00000204388.5,ENSG00000124593.10,CATG00000088014.1,CATG00000093273.1,ENSG00000157992.8,ENSG00000137404.10,ENSG00000204256.8,ENSG00000110344.5,ENSG00000084774.9,ENSG00000167346.3,CATG00000047240.1,CATG00000051058.1,ENSG00000137876.5,ENSG00000137218.6,ENSG00000051825.10,ENSG00000204371.7,CATG00000058781.1,ENSG00000261033.1,ENSG00000134452.15,ENSG00000149782.7,ENSG00000269293.2,ENSG00000204536.9,ENSG00000158201.5,ENSG00000230832.3,CATG00000083570.1,CATG00000031189.1,ENSG00000112304.6,CATG00000028304.1,ENSG00000254006.1,ENSG00000263608.1,ENSG00000063169.6,ENSG00000248993.1,ENSG00000204482.6,ENSG00000177511.5,ENSG00000251497.2,CATG00000021433.1,ENSG00000204469.8,ENSG00000103742.7,ENSG00000259444.1,ENSG00000235109.3,ENSG00000225138.3,ENSG00000197536.6,ENSG00000157540.15,ENSG00000213722.4,ENSG00000267045.1,CATG00000088069.1,CATG00000083478.1,ENSG00000100101.13,ENSG00000236935.1,ENSG00000235423.4,ENSG00000204590.8,ENSG00000232040.2,ENSG00000112293.10,CATG00000115960.1,ENSG00000233438.1,CATG00000033490.1,ENSG00000206129.3,ENSG00000204463.8,CATG00000020789.1,ENSG00000137338.4,CATG00000068610.1,ENSG00000226808.1,ENSG00000163961.4,ENSG00000132819.12,ENSG00000089248.6,CATG00000083580.1,ENSG00000198558.2,ENSG00000108344.10,ENSG00000268388.1,ENSG00000264808.1,CATG00000022067.1,ENSG00000269881.1,ENSG00000168000.10,CATG00000088306.1,ENSG00000030110.8,ENSG00000223534.1,ENSG00000173599.9,CATG00000087888.1,CATG00000004532.1,ENSG00000196532.4,CATG00000104959.1</t>
  </si>
  <si>
    <t>pha003100,24554482,21051598,20704485,20045101,20139978,20009918,22238471,23372753,20041166,20487506,24026423,23080225,20064070,17641165,22628157,21364930,23935489,21811574,22174851,23263863,22362864,21153663,22139419,21490045,21897333,20205591,pha003095,21160409,20172861,21507922</t>
  </si>
  <si>
    <t>Neutrophil count,Blood cell counts and other traits,HIV-1 viral setpoint,HIV-1 non-progression,HIV(mother-to-child transmission),Response to anti-retroviral therapy (ddI/d4T) in HIV-1 infection (Grade 3 peripheral neuropathy),HIV-1 susceptibility,Subcutaneous adipose tissue volume in HIV-infected men,HIV-1-specific cross-reactive neutralizing activity,Carotid atherosclerosis in HIV infection,Response to anti-retroviral therapy (ddI/d4T) in HIV-1 infection (Grade 1 peripheral neuropathy),Response to anti-retroviral therapy (ddI/d4T) in HIV-1 infection (Grade 2 peripheral neuropathy),Platelet counts,HIV-1 progression to AIDS and death,HIV-1 replication,HIV-1 progression,CD4:CD8 lymphocyte ratio,HIV-1 infection (natural long-term nonprogression),Efavirenz pharmacokinetics (log-transformed trough efavirenz concentration),HIV-associated dementia,HIV-1 acquisition,Blood cell counts and traits, in red and white blood cells,HIV-1 control</t>
  </si>
  <si>
    <t>DOID:5408</t>
  </si>
  <si>
    <t>Paget s disease of bone</t>
  </si>
  <si>
    <t>A bone formation disease that has_material_basis_in hyperactive osteoclast which results_in abnormal osteoblast bone formation located_in skull, located_in pelvis, located_in vertebral column, located_in set of limbs.</t>
  </si>
  <si>
    <t>rs10796026,rs2669448,rs8090980,rs17716045,rs72699855,rs2298779,rs75667274,rs1469995,rs9807213,rs7604460,rs12607219,rs9320001,rs115199148,rs2769277,rs309162,rs481269,rs6459465,rs9320004,rs61253125,rs2514667,rs35042801,rs2082729,rs9383130,rs12619365,rs16832440,rs3851141,rs6940905,rs7505932,rs1438307,rs2322446,rs7765828,rs115553816,rs892715,rs2304371,rs677295,rs4988145,rs7243994,rs3098103,rs4941113,rs2980996,rs2980987,rs10498635,rs4988274,rs73957037,rs79633114,rs2015532,rs4954280,rs2095388,rs3213891,rs2322818,rs7608045,rs73958637,rs75080097,rs2980992,rs182549,rs748841,rs7143806,rs11627441,rs1472804,rs1075472,rs60253740,rs309134,rs61784861,rs2034276,rs3213889,rs730005,rs1470457,rs66962489,rs12454177,rs58509842,rs10928542,rs2417482,rs1590859,rs12467770,rs12608212,rs10432259,rs309113,rs28375341,rs309176,rs309161,rs4581809,rs2417484,rs309159,rs309172,rs6917007,rs3887891,rs1057031,rs1561570,rs1435577,rs1021952,rs79141855,rs3769012,rs34275587,rs10752286,rs2938616,rs652473,rs12202764,rs78796224,rs6755383,rs1865452,rs309123,rs10496737,rs12027550,rs7589832,rs4954279,rs6459461,rs9383131,rs309179,rs4716052,rs11598395,rs9966853,rs12476127,rs665214,rs3754689,rs6479210,rs2980989,rs604391,rs1560501,rs4734780,rs192822,rs11258224,rs67130673,rs7573555,rs12607624,rs6459466,rs12604216,rs1560502,rs41269821,rs12472293,rs59334091,rs1113816,rs4240529,rs10173394,rs2981000,rs2980998,rs2980985,rs62096068,rs28484978,rs6724569,rs4294134,rs2981004,rs4750315,rs825411,rs7579771,rs10991099,rs3820794,rs2980981,rs656326,rs7763322,rs12608329,rs191079,rs2458414,rs9967154,rs11679508,rs309181,rs17184313,rs9370874,rs721765,rs117960917,rs2895550,rs6660031,rs115944351,rs12969851,rs2980991,rs72705287,rs9961834,rs2322660,rs58162573,rs4954623,rs9966135,rs687670,rs3098104,rs573065,rs7027117,rs7607174,rs2980999,rs4468721,rs17715613,rs10857869,rs56040291,rs12766076,rs6728946,rs1594487,rs9320000,rs10234309,rs9636213,rs9367903,rs2399913,rs2669450,rs4988183,rs11152332,rs3769008,rs6459467,rs309171,rs520263,rs1021953,rs71366953,rs4498871,rs7899305,rs9396656,rs2980990,rs4716056,rs2043947,rs12475516,rs10496738,rs3851140,rs2957125,rs73958618,rs12047673,rs481326,rs309133,rs9955248,rs56100046,rs309158,rs1438304,rs60453613,rs309166,rs114013076,rs4988221,rs9319996,rs35054488,rs745500,rs6708957,rs13198653,rs7569057,rs188680,rs309178,rs2981002,rs12373779,rs680428,rs75753154,rs12968322,rs2458413,rs663354,rs974147,rs931843,rs10207652,rs7240855,rs7146689,rs6714750,rs1576370,rs7606267,rs485215,rs17643361,rs16832162,rs58013456,rs1431580,rs114760827,rs3794908,rs2981001,rs1911078,rs58116536,rs7095146,rs4954490,rs309118,rs11886852,rs1042391,rs11659731,rs75223002,rs2164210,rs78165194,rs309122,rs12530805,rs17643034,rs488815,rs10928545,rs9383129,rs7231105,rs1869829,rs13412397,rs978572,rs1506330,rs10188066,rs12123965,rs2980993,rs309151,rs10186843,rs625207,rs4941109,rs4954276,rs12988076,rs2957124,rs1374329,rs2322659,rs6467603,rs2304599,rs2322813,rs520012,rs9636100,rs2939422,rs12707241,rs11986546,rs59213715,rs4594504,rs3769013,rs3110785,rs1011361,rs218174,rs79826902,rs3754686,rs10494112,rs4940545,rs3816155,rs12327436,rs4988226,rs13207406,rs309170,rs11684545,rs11624512,rs12471781,rs309167,rs1438305,rs60963894,rs1446584,rs309130,rs3099429,rs3808396,rs2980984,rs11997590,rs12994270,rs115042066,rs115793546,rs4988163,rs9287442,rs10991098,rs678014,rs2813773,rs1995612,rs485742,rs58301703,rs480419,rs2184401,rs3110823,rs12464050,rs3851142,rs1469996,rs3764492,rs3099427,rs3213892,rs309180,rs2981003,rs9677760,rs17261772,rs4716054,rs614193,rs10906312,rs6719488,rs35485235,rs2980997,rs313523,rs3754691,rs10164266,rs115469964,rs1042712,rs309168,rs3213890,rs6711493,rs2980988,rs5910578,rs1375132,rs6430585,rs2163518,rs931844,rs11595758,rs309152,rs13202020,rs3098102,rs6716070,rs1472803,rs5742915,rs12998387,rs9959469,rs2939419,rs55825471,rs3867262,rs2236783,rs3769001,rs3087343,rs11772708,rs489040,rs77096272,rs2304601,rs309165,rs111837148,rs2095387,rs4988201,rs74618610,rs309164,rs309137,rs545233,rs11152329,rs12616520,rs10432234,rs2980980,rs3769005,rs28564677,rs12469551,rs309160,rs7427336,rs13192054,rs2278682,rs3110783,rs4941114,rs746857,rs2278544,rs1375131,rs3739020,rs6933491,rs9955716,rs111682961,rs59243420,rs1446585,rs6732236,rs4988235,rs6760329,rs12742528,rs4954493,rs16832205,rs4941107,rs16832417,rs3099428,rs7742883,rs4941106,rs1788073,rs7232010,rs76097170,rs1050115,rs4716053,rs7752579,rs8098499,rs4940546,rs1045950,rs484959,rs2304370</t>
  </si>
  <si>
    <t>ENSG00000100599.11,ENSG00000123240.12,ENSG00000121988.13,ENSG00000076003.4,CATG00000044692.1,ENSG00000272168.1,ENSG00000231890.3,ENSG00000214070.3,ENSG00000203414.2,ENSG00000124788.13,CATG00000059322.1,ENSG00000172179.7,ENSG00000144224.12,ENSG00000115850.5,CATG00000044710.1,ENSG00000260455.1,ENSG00000137198.5,CATG00000050085.1,ENSG00000048991.12,CATG00000050073.1,CATG00000103504.1,ENSG00000134201.6,ENSG00000140464.15,ENSG00000197563.5,ENSG00000164935.2,ENSG00000147647.8,ENSG00000228420.1,CATG00000087586.1,CATG00000087585.1,ENSG00000155561.10,ENSG00000226806.1,CATG00000050077.1,ENSG00000115866.6,ENSG00000141655.11,CATG00000083164.1,CATG00000082963.1,ENSG00000243317.3,ENSG00000203878.7,ENSG00000134444.9,CATG00000044695.1,ENSG00000270332.1,ENSG00000077713.14,CATG00000070928.1,ENSG00000115839.13</t>
  </si>
  <si>
    <t>21623375,20436471</t>
  </si>
  <si>
    <t>Paget's disease</t>
  </si>
  <si>
    <t>DOID:5409</t>
  </si>
  <si>
    <t>lung small cell carcinoma</t>
  </si>
  <si>
    <t>A lung carcinoma that has_material_basis_in primitive-appearing cells that are smaller than normal cells.</t>
  </si>
  <si>
    <t>rs5759689,rs1556668,rs7988246,rs1660687,rs9390462,rs1039084,rs9403852,rs6932613,rs9399599,rs5759684,rs2838397,rs9373522,rs2786183,rs4896906,rs2582929,rs116982890,rs9390460,rs2838386,rs9485166,rs73152666,rs9390459,rs6518322,rs12779664,rs519630,rs7282144,rs3902895,rs11910393,rs11006778,rs1496034,rs5759698,rs12777559,rs10826367,rs17156245,rs2838399,rs2329574,rs2838395,rs9373523,rs12191720,rs4818868,rs5759687,rs995697,rs4896905,rs35182595,rs5759691,rs9390461,rs1833058,rs5759692,rs34925717,rs2119490,rs9399366,rs2838371,rs2838387,rs2047286,rs2329573,rs2239666,rs2218221,rs2267026,rs10854488,rs9386182,rs58987334,rs9497759,rs7769576,rs9403304,rs2838378,rs664203,rs12780829,rs1039083,rs542420,rs6906631,rs1962094,rs1992389,rs2267024,rs2328813,rs9399598,rs9497725,rs1496030,rs11938423,rs762408,rs6518324,rs7739314,rs73152664,rs4303140,rs9985006,rs112332743,rs1556669,rs12199542,rs1039085,rs12762554,rs12484808,rs7762087,rs1496033,rs1537119,rs2838398,rs8128720,rs11592848,rs11702249,rs9377048,rs9390458,rs987033,rs41460849,rs9321822,rs1467827,rs4896907,rs13046607,rs5996516,rs4896904,rs7921228,rs73152661,rs13046612,rs2039550,rs12527235,rs3788360,rs5751625,rs11006776,rs3802517,rs2329579,rs9884898,rs7282009,rs11599349,rs6003605,rs2267025,rs11006779,rs5759686,rs2329577,rs309388,rs6928919,rs2838394,rs8138857,rs1577411,rs1496031,rs947906,rs6903465,rs11702756,rs2267023,rs62435630,rs10457042,rs6492758,rs7987195,rs2838366,rs11089098,rs35006428,rs1039086,rs10826368,rs731935</t>
  </si>
  <si>
    <t>ENSG00000164506.10,ENSG00000169126.11,CATG00000091766.1,ENSG00000160213.5,CATG00000090396.1,ENSG00000160214.8,CATG00000017792.1,ENSG00000233452.2,ENSG00000227145.1,CATG00000086432.1,CATG00000086430.1,ENSG00000225135.1,CATG00000086265.1,ENSG00000184232.4,ENSG00000215458.4,CATG00000072079.1,CATG00000052599.1,ENSG00000137709.5,ENSG00000186716.15,ENSG00000183778.13</t>
  </si>
  <si>
    <t>21775533,21118971,20463552</t>
  </si>
  <si>
    <t>Response to platinum-based chemotherapy in small-cell lung cancer,Small-cell lung cancer,Response to platinum-based chemotherapy in small cell and non-small cell lung cancers</t>
  </si>
  <si>
    <t>DOID:5418</t>
  </si>
  <si>
    <t>schizoaffective disorder</t>
  </si>
  <si>
    <t>A psychotic disorder that is characterized by recurring episodes of mood fluctuations and a loss of contact with reality.</t>
  </si>
  <si>
    <t>rs13303,rs12496634,rs34168463,rs2230590,rs34922657,rs2878632,rs13207345,rs9881468,rs4721122,rs34196306,rs3811696,rs11920900,rs2276824,rs1075653,rs13076398,rs7618519,rs35586982,rs28602312,rs512140,rs34371502,rs2073530,rs11130314,rs41269265,rs34295134,rs7627864,rs12487591,rs4475032,rs67340775,rs115225723,rs116673046,rs200954,rs11130214,rs4721184,rs2291542,rs1543867,rs4657041,rs9892466,rs13081028,rs9358946,rs10260585,rs116498049,rs1076425,rs2240328,rs28588368,rs6414569,rs34357603,rs1033655,rs13071584,rs1801274,rs12950730,rs35781323,rs6952808,rs4932467,rs9853056,rs998909,rs2535627,rs6970034,rs2681781,rs2290437,rs36109883,rs35627490,rs9634771,rs7652191,rs2624826,rs3757437,rs12197515,rs9393727,rs34243448,rs34166054,rs4721185,rs8082425,rs55706012,rs2286800,rs12534131,rs9393718,rs4688757,rs8082483,rs3746887,rs1961958,rs10016388,rs2273558,rs13208096,rs35902873,rs10484439,rs9358944,rs34107459,rs3852066,rs34676049,rs28661185,rs11718420,rs34788973,rs10510760,rs13191474,rs4768,rs9315957,rs35797753,rs61742093,rs3733041,rs200952,rs34588114,rs12942513,rs1801368,rs114118218,rs12951359,rs401763,rs6703335,rs2056478,rs6935324,rs4721135,rs4256490,rs55834529,rs9348716,rs4601204,rs13195401,rs62255396,rs13205211,rs200981,rs10230383,rs1535903,rs72839477,rs493161,rs4687626,rs2353579,rs62255362,rs28687047,rs12699404,rs34859684,rs71525363,rs4786811,rs12634780,rs6802890,rs4634439,rs9379871,rs6772095,rs4932466,rs79147791,rs9294279,rs4721121,rs2777888,rs4719366,rs6809431,rs34157897,rs12939802,rs67040724,rs35716472,rs12671113,rs2271960,rs41266839,rs12537914,rs9444065,rs13154602,rs2624834,rs34309697,rs34005367,rs11130308,rs1978,rs4130905,rs6804145,rs34246779,rs35001169,rs2736867,rs16942655,rs9905748,rs3799383,rs6926677,rs13079063,rs952594,rs11709448,rs35883476,rs3733135,rs1128535,rs7799006,rs28481302,rs10223479,rs11130311,rs6671847,rs2164885,rs67005107,rs12672286,rs2239551,rs9379856,rs11130310,rs2535629,rs34017441,rs10263703,rs200485,rs34739010,rs35249778,rs35275715,rs9788740,rs9315954,rs11771451,rs1377807,rs4657040,rs3823047,rs2336149,rs3760471,rs13060675,rs13068293,rs6456727,rs6952727,rs2736871,rs9920084,rs11130216,rs2289247,rs4656308,rs1324422,rs2747054,rs2736874,rs7215798,rs8082227,rs35582663,rs9634772,rs68072215,rs7639267,rs13095332,rs35353359,rs217302,rs10950448,rs4719318,rs13178961,rs7649348,rs2072806,rs9379864,rs2073529,rs2240919,rs12699453,rs6768697,rs62260715,rs7645061,rs28404173,rs9393710,rs12940782,rs2232426,rs13087772,rs67662114,rs2736869,rs13183218,rs114779419,rs13204572,rs34706883,rs2280546,rs73048162,rs7787274,rs12496973,rs6957894,rs35768595,rs6954521,rs6970033,rs67457459,rs6453275,rs17693963,rs73671967,rs6456728,rs13199906,rs72841536,rs10942811,rs7642198,rs4855862,rs7621026,rs1491986,rs9590714,rs8081968,rs1799843,rs4855867,rs59755226,rs2159644,rs34610142,rs13211507,rs12629701,rs9379875,rs35744819,rs11719685,rs2079929,rs7614981,rs10521129,rs35120058,rs8081260,rs12488461,rs4719311,rs9358945,rs9358937,rs6445529,rs11130228,rs3774759,rs11557347,rs8068804,rs9315958,rs6617,rs6778844,rs6944877,rs11711421,rs9348719,rs67539070,rs72905514,rs7611731,rs560812,rs7634917,rs1977,rs34034116,rs9366655,rs35307327,rs13207689,rs10927003,rs13197176,rs11130224,rs2270197,rs2710323,rs2301166,rs35202262,rs3755798,rs34505829,rs9393714,rs3733134,rs3823049,rs490132,rs12139150,rs9379858,rs7213885,rs2289249,rs535787,rs4719319,rs34537256,rs6785549,rs33967311,rs1133415,rs2039839,rs9358947,rs34115864,rs6976,rs11177,rs17598658,rs114633780,rs10950407,rs7618501,rs6804655,rs36162392,rs1561337,rs2239550,rs55678971,rs8067427,rs7792631,rs12637627,rs2022269,rs11130315,rs11768541,rs1062633,rs115725560,rs200949,rs12601931,rs35629140,rs10049413,rs34540447,rs3799380,rs13234214,rs7781856,rs6951493,rs7648987,rs34064842,rs56075693,rs115982167,rs6900665,rs13082960,rs12669937,rs68188794,rs35791351,rs10950413,rs35578550,rs34662244,rs2268023,rs114257825,rs217325,rs4721182,rs12194716,rs6445535,rs9393715,rs17750747,rs56898705,rs13173245,rs34691223,rs34878803,rs483143,rs9590713,rs9357006,rs568129,rs2336545,rs28610893,rs16904928,rs7224685,rs6446193,rs7989555,rs35211965,rs12585061,rs61592117,rs35819751,rs200950,rs34605993,rs6936555,rs4687638,rs3778195,rs13065019,rs115891768,rs2280405,rs34661125,rs34546986,rs10803142,rs3749237,rs13198809,rs2222996,rs9379863,rs2240327,rs1108842,rs13182877,rs2273365,rs560928,rs10224497,rs7622694,rs4855850,rs2056479,rs425335,rs11717256,rs3774758,rs6950151,rs13190888,rs2159044,rs71557334,rs2056481,rs390764,rs6901361,rs9358938,rs3757150,rs7749305,rs989808,rs2856237,rs9379857,rs3798883,rs12452569,rs4687629,rs114168300,rs7212168,rs72718252,rs72845070,rs2624853,rs2056480,rs13197574,rs200948,rs2280406,rs4434138,rs13170206,rs13216828,rs2232429,rs8074860,rs2007662,rs76954594,rs2856238,rs6978048,rs16891725,rs12200465,rs17139340,rs9315955,rs13217984,rs77146033,rs13192965,rs12495161,rs9366656,rs4688690,rs35072899,rs13316065,rs9348712,rs7219437,rs1171110,rs2268025,rs12942675,rs34950484,rs11714957,rs33932084,rs6949794,rs9788723,rs868891,rs11764960,rs2247510,rs67533014,rs74689501,rs7221595,rs28362606,rs34377654,rs4074696,rs3757440,rs45527431,rs13064064,rs4518487,rs2590846,rs2240920,rs6762813,rs13214027,rs11710675,rs2883059,rs12154473,rs8074454,rs9358939,rs28532671,rs61442612,rs3774355,rs9879090,rs2245365,rs1049256,rs6936561,rs13217620,rs1323611,rs13085679,rs71559051,rs3774734,rs2526754,rs2624819,rs4688689,rs34765154,rs4991765,rs3774366,rs4719353,rs35984974,rs7061,rs2013208,rs2076030,rs2352967,rs34418140,rs6446189,rs66823108,rs10938477,rs35749575,rs1799845,rs9821675,rs34269264,rs188015,rs4418080,rs1171113,rs73288781,rs12637632,rs1979,rs59213345,rs12531315,rs2071044,rs13194781,rs35444579,rs16891717,rs8071043,rs9393712,rs3934500,rs1171112,rs1323608,rs3823158,rs2295593,rs2624822,rs3800938,rs116745402,rs9856572,rs11713193,rs34105070,rs9853222,rs11765639,rs62253740,rs11717043,rs2681775,rs13085895,rs4236271,rs9936351,rs9368531,rs579599,rs2280550,rs10927011,rs1535887,rs10950400,rs2352975,rs3733039,rs13219354,rs11130327,rs66886492,rs9358935,rs6778329,rs55690788,rs78837134,rs10227517,rs17052256,rs2393667,rs34871267,rs33981648,rs34954168,rs59248873,rs2232423,rs4610628,rs7551957,rs72845428,rs12635140,rs2252833,rs4234633,rs13082208,rs695238,rs7634084,rs34878490,rs7221574,rs3733046,rs3774354,rs13154434,rs3796353,rs2878628,rs6808044,rs7629936,rs13205911,rs28701609,rs6778802,rs66757203,rs66868086,rs13195040,rs6445534,rs10233560,rs9379850,rs12667600,rs3757439,rs3774365,rs11771973,rs10521127,rs200483,rs79431672,rs33964154,rs9533248,rs61950614,rs939946,rs12437650,rs11709284,rs6977733,rs34215106,rs11130222,rs4818065,rs4687550,rs7329140,rs11130317,rs6868455,rs9562431,rs12174623,rs6658353,rs59590783,rs12489732,rs1010552,rs2238702,rs12487445,rs10942810,rs10865974,rs2098167,rs2736870,rs35162296,rs13203816,rs200481,rs4449693,rs8906,rs12497998,rs35030260,rs11235,rs2352974,rs10780035,rs35016036,rs72846780,rs3617,rs9393713,rs4721097,rs7634902,rs114852762,rs2276864,rs13262595,rs11853247,rs9311446,rs11709680,rs7636227,rs1853637,rs59559380,rs10800314,rs2856234,rs2681776,rs1033653,rs200989,rs8076743,rs7987618,rs77666565,rs62253733,rs34194357,rs36019144,rs4818066,rs1535888,rs13224989,rs9366658,rs73290595,rs13621,rs13213986,rs2240329,rs12199980,rs35098436,rs9876508,rs13212318,rs10927013,rs9358936,rs9379859,rs36092177,rs1372493,rs3934501,rs2710331,rs114383464,rs115970240,rs13168613,rs9819511,rs11130219,rs3796386,rs6461233,rs2239549,rs9324,rs35339855,rs11130324,rs8069643,rs2336542,rs34961072,rs34332556,rs12329647,rs4481150,rs6793528,rs56037701,rs11720243,rs10280993,rs34967784,rs35107891,rs72846794,rs200482,rs13195636,rs7225453,rs6774354,rs13204012,rs8000591,rs1061474,rs9861216,rs34071253,rs733611,rs13220495,rs201002,rs4129585,rs72760630,rs3734542,rs13085775,rs4421257,rs56874662,rs1866268,rs1029871,rs10243920,rs4721190,rs6445531,rs4687551,rs13065851,rs4236277,rs13213152,rs12540579,rs9594810,rs6964522,rs12488656,rs13074853,rs2123841,rs7374277,rs12496476,rs17749927,rs6834253,rs36033628,rs9920062,rs12668156,rs767418,rs11130218,rs11130323,rs28360634,rs10800309,rs115311693,rs35680819,rs12452393,rs2230535,rs7810970,rs13227554,rs8066378,rs2624824,rs2240326,rs17695758,rs56376420,rs1535902,rs11855344,rs4932465,rs370155,rs11720432,rs11130241,rs72854513,rs7207986,rs67297533,rs13199649,rs10232234,rs13201681,rs12174631,rs13201308,rs4687625,rs72847313,rs7749272,rs2268027,rs35017208,rs115387042,rs116248721,rs56296968,rs11958651,rs200995,rs67998226,rs116838719,rs10433615,rs78777212,rs9920373,rs34779186,rs2071207,rs2286798,rs7615206,rs745565,rs13191227,rs2302417,rs10950456,rs8066707,rs200484,rs12536062,rs522863,rs7374183,rs2072390,rs13061423,rs13069481,rs62255364,rs200990,rs2246832,rs34614773,rs35942482,rs9788700,rs3798868,rs12942967,rs9444069,rs9567040,rs2300149,rs2072803,rs58222895,rs56189111,rs67859638,rs13217619,rs6446187,rs9634662,rs34218844,rs2590838,rs2352969,rs79570153,rs13218875,rs35261599,rs12938597,rs401754,rs4282054,rs12486554,rs2028216,rs2073531,rs3819325,rs12537348,rs6954673,rs3749241,rs16867899,rs6920256,rs1171115,rs12489828,rs35065728,rs4687552,rs798395,rs35565446,rs735431,rs3811695,rs1639921,rs34396849,rs17052259,rs9294274,rs11130313,rs3774349,rs11772205,rs6445528,rs9900661,rs2230534,rs6953693,rs11984133,rs9976825,rs115341644,rs7614498,rs12450845,rs12699449,rs745566,rs6787154,rs2268026,rs12940450,rs4719391,rs11762834,rs731831,rs4790552,rs12699477,rs67409736,rs2015971,rs34104395,rs28556755,rs2234391,rs6819839,rs13214023,rs4687624,rs200501,rs734413,rs6904596,rs6778735,rs74004724,rs9896963,rs200996,rs2247036,rs4721134,rs9788771,rs12486847,rs17751184,rs68112369,rs3733045,rs2624825,rs9567041,rs62072392,rs68060817,rs13199772,rs11714030,rs11709573,rs60605830,rs175597,rs13176461,rs11716575,rs16942665,rs11761670,rs1317140,rs1961959,rs75782365,rs1042779,rs58357241,rs35555795,rs9788770,rs71366590,rs6950330,rs12950310,rs12487243,rs9594814,rs73290597,rs34021849,rs4687548,rs67815988,rs9393711,rs2280548,rs12453798,rs10865959,rs58825580,rs36116761,rs10274300,rs11720159,rs7810038,rs2352984,rs12947597,rs13195402,rs2681780,rs6461005,rs909182,rs8065660,rs4719468,rs35345226,rs9341963,rs1138536,rs4706182,rs8066580,rs3734544,rs678,rs680668,rs12174639,rs7773938,rs8078629,rs114068312,rs13212651,rs11130312,rs17264436,rs7756567,rs1570,rs3749240,rs2235251,rs7638808,rs200977,rs63034,rs17763089,rs12176317,rs66827971,rs9379855,rs633554,rs4719308,rs736408,rs1359314,rs34356467,rs8070737,rs45509595,rs114570945,rs9379873,rs2073527,rs2083180,rs12173854,rs12174602,rs13081155,rs13083798,rs10865973,rs2271961,rs12536261,rs34273322,rs2234385,rs2289250,rs1113736,rs13195509,rs2251219,rs35037868,rs2307021,rs116746415,rs114333877,rs2008263,rs34436535,rs3755806</t>
  </si>
  <si>
    <t>ENSG00000260123.1,ENSG00000176349.7,CATG00000016939.1,ENSG00000220875.1,ENSG00000173540.8,ENSG00000230487.3,ENSG00000187987.5,ENSG00000184348.2,CATG00000060120.1,ENSG00000167740.5,ENSG00000248592.3,CATG00000087892.1,ENSG00000196747.3,CATG00000101037.1,CATG00000087905.1,CATG00000083335.1,ENSG00000198315.6,ENSG00000122687.13,ENSG00000004534.10,ENSG00000256018.1,CATG00000083320.1,ENSG00000185722.12,ENSG00000197062.7,ENSG00000217646.1,CATG00000060189.1,CATG00000087846.1,CATG00000025858.1,ENSG00000074755.10,ENSG00000197279.3,ENSG00000182952.4,CATG00000083373.1,ENSG00000185130.4,ENSG00000188987.2,ENSG00000183778.13,ENSG00000016864.12,ENSG00000163938.12,ENSG00000180573.8,ENSG00000176095.7,ENSG00000124557.8,ENSG00000230698.1,ENSG00000215979.1,ENSG00000225330.1,ENSG00000182572.2,CATG00000087916.1,CATG00000091051.1,CATG00000087909.1,ENSG00000164076.12,ENSG00000010327.6,ENSG00000272278.1,ENSG00000106268.11,CATG00000087896.1,CATG00000087900.1,ENSG00000219392.1,ENSG00000250802.2,ENSG00000204789.3,ENSG00000233822.3,ENSG00000124613.4,ENSG00000163288.9,CATG00000068502.1,ENSG00000182179.6,CATG00000083347.1,CATG00000066414.1,ENSG00000237425.1,ENSG00000168268.6,CATG00000087870.1,ENSG00000179813.2,ENSG00000185614.4,ENSG00000183763.4,ENSG00000212493.1,ENSG00000187626.7,ENSG00000184357.3,ENSG00000219891.2,CATG00000083346.1,CATG00000083365.1,CATG00000091037.1,CATG00000064611.1,ENSG00000235016.1,ENSG00000263506.1,ENSG00000003756.12,ENSG00000181315.6,CATG00000087883.1,ENSG00000164077.9,CATG00000087920.1,ENSG00000146250.5,CATG00000083387.1,ENSG00000055955.11,CATG00000060114.1,CATG00000083353.1,CATG00000087873.1,CATG00000087866.1,ENSG00000226314.3,CATG00000091049.1,ENSG00000187492.4,CATG00000087881.1,ENSG00000146109.3,ENSG00000162267.8,CATG00000087853.1,ENSG00000143226.9,ENSG00000182611.3,CATG00000026412.1,ENSG00000197914.2,ENSG00000026950.12,ENSG00000176020.7,ENSG00000198374.3,ENSG00000112763.11,ENSG00000065609.10,ENSG00000055957.6,ENSG00000163939.14,CATG00000083294.1,CATG00000060103.1,CATG00000087927.1,ENSG00000164855.11,CATG00000083349.1,ENSG00000111801.11,ENSG00000186470.9,ENSG00000124549.10,ENSG00000243620.1,ENSG00000189298.9,ENSG00000269293.2,CATG00000083361.1,CATG00000087941.1,ENSG00000212452.1,ENSG00000114902.9,ENSG00000164877.14,ENSG00000199289.1,ENSG00000241549.4,ENSG00000197409.6,ENSG00000257180.1,ENSG00000065833.7,ENSG00000158691.10,ENSG00000164078.8,ENSG00000196374.5,ENSG00000164068.11,ENSG00000235109.3,ENSG00000228008.1,CATG00000083393.1,ENSG00000145536.11,ENSG00000124508.12,ENSG00000054282.11,CATG00000016934.1,CATG00000083332.1,ENSG00000243696.4,ENSG00000232040.2,ENSG00000096654.11,CATG00000089108.1,CATG00000068499.1,ENSG00000171045.10,ENSG00000137338.4,ENSG00000114904.8,ENSG00000002822.11,ENSG00000198558.2,ENSG00000137185.7,ENSG00000106266.4,ENSG00000168273.3,ENSG00000008513.10,CATG00000087888.1</t>
  </si>
  <si>
    <t>24166486,19567891,24039173</t>
  </si>
  <si>
    <t>Schizophrenia, schizoaffective disorder or bipolar disorder,Functional impairment in major depressive disorder, bipolar disorder and schizophrenia,Bipolar disorder, schizoaffective</t>
  </si>
  <si>
    <t>DOID:5419</t>
  </si>
  <si>
    <t>schizophrenia</t>
  </si>
  <si>
    <t>A psychotic disorder that is characterized by a disintegration of thought processes and of emotional responsiveness.</t>
  </si>
  <si>
    <t>rs845769,rs9881468,rs941589,rs2276824,rs1704895,rs66467443,rs2580761,rs1926037,rs75008037,rs9273047,rs11130314,rs77699599,rs10875743,rs404154,rs2459895,rs1892552,rs215000,rs12487591,rs230540,rs1187615,rs10215904,rs35605010,rs11755942,rs284857,rs6833142,rs3812651,rs72948932,rs10185007,rs17881215,rs114654404,rs9853056,rs2241479,rs17829939,rs3822241,rs6557227,rs10150311,rs34243448,rs12619195,rs12587598,rs2551153,rs253950,rs116687745,rs7667496,rs2097662,rs6907714,rs1211448,rs7676318,rs214927,rs11562851,rs7153601,rs28507715,rs4409766,rs2424637,rs6833988,rs4601204,rs6821438,rs6722371,rs4234258,rs216220,rs5995875,rs9467622,rs10798056,rs9506528,rs2073528,rs202255,rs9991481,rs115756080,rs34351439,rs10235191,rs17168159,rs177567,rs11895892,rs41266839,rs4480407,rs10789215,rs10235232,rs3796826,rs4130905,rs1078323,rs12648610,rs6545374,rs1099698,rs12589480,rs872008,rs6901391,rs12672286,rs41303827,rs157291,rs3824754,rs56081639,rs230534,rs116770912,rs2033734,rs11912619,rs7111478,rs1064627,rs10115797,rs28567076,rs4682737,rs173813,rs72696828,rs7902804,rs8082227,rs35582663,rs7405699,rs2820905,rs6545365,rs9272311,rs2833895,rs10403731,rs9272536,rs12669625,rs1763734,rs1892251,rs13148836,rs55932688,rs7160647,rs12065829,rs2271944,rs6681240,rs2283288,rs2614264,rs7125607,rs11726425,rs7739241,rs10856909,rs214964,rs181875,rs4919691,rs214987,rs9272446,rs751158,rs4808208,rs270674,rs9273164,rs214980,rs28842188,rs34610142,rs553642,rs13017394,rs16852163,rs60294056,rs2079929,rs3742681,rs8081260,rs4719311,rs12431548,rs938569,rs11557347,rs17045386,rs1047361,rs16856494,rs9969098,rs79162867,rs6841121,rs35307327,rs490448,rs203861,rs16856473,rs7197864,rs7701440,rs7534004,rs12139150,rs3758354,rs7172342,rs2289249,rs2099334,rs2039839,rs12202712,rs4560881,rs11643602,rs11024594,rs12646380,rs6456701,rs9472022,rs1020760,rs6933999,rs1152376,rs4141685,rs296539,rs11044034,rs4693375,rs16902273,rs56267284,rs77141188,rs17045119,rs6424548,rs1860909,rs28798076,rs9651184,rs12505694,rs4982262,rs1452658,rs63202060,rs11210203,rs2536164,rs115877582,rs1860895,rs549720,rs7164787,rs75603733,rs6771941,rs2067693,rs3753548,rs6983392,rs1923207,rs62542667,rs35476574,rs724260,rs9358938,rs13134726,rs1524498,rs112099108,rs1324087,rs11760946,rs536527,rs34755378,rs72718252,rs11126932,rs10149939,rs57739486,rs6590145,rs7599317,rs7654258,rs4594187,rs2058919,rs73330303,rs10153634,rs13399558,rs2090447,rs36020363,rs2268025,rs58873874,rs2833912,rs8042926,rs10072785,rs1002424,rs3757440,rs28589517,rs78296173,rs10786741,rs57220134,rs6833292,rs4698013,rs73834252,rs72482136,rs7898770,rs2583072,rs12589849,rs61828656,rs8029562,rs668091,rs9380010,rs41282912,rs6838644,rs231930,rs4808965,rs214996,rs4808075,rs10744560,rs313325,rs11871554,rs12424245,rs35444579,rs11691360,rs6909528,rs10479216,rs45480797,rs58637977,rs7518844,rs11816577,rs9273344,rs9372391,rs11983164,rs2288448,rs10489076,rs35402046,rs9438403,rs2833890,rs10927011,rs9919600,rs56330734,rs11191459,rs79161841,rs77421793,rs12761993,rs115172658,rs6947453,rs4378243,rs17052256,rs10952050,rs2232423,rs4839436,rs1784309,rs73937408,rs13205911,rs643410,rs62008531,rs1345778,rs9389286,rs10883832,rs2315610,rs7020892,rs214973,rs7939614,rs12708640,rs214920,rs2022865,rs75472194,rs1534984,rs4145082,rs16895675,rs1829575,rs72945738,rs4657730,rs115696119,rs10000104,rs958504,rs7522462,rs2369008,rs8906,rs59569635,rs9509278,rs1998189,rs3617,rs7658031,rs9462876,rs4678911,rs10101168,rs62544362,rs3756227,rs2293780,rs11986274,rs16895836,rs2536184,rs7028796,rs250581,rs11097411,rs10820937,rs79080293,rs17006623,rs61830265,rs378672,rs13224989,rs943036,rs75096955,rs114886630,rs11210139,rs114397779,rs74876800,rs6810699,rs114097190,rs11675663,rs149912,rs36092177,rs4634703,rs2780333,rs230494,rs7804563,rs7863476,rs4697966,rs28701470,rs116841272,rs72846794,rs2678906,rs9659624,rs9467613,rs6817264,rs2071042,rs17188046,rs12593545,rs10008044,rs72948957,rs6445531,rs563793,rs10841021,rs11724141,rs74492207,rs12912477,rs55734382,rs41268389,rs152457,rs12056642,rs3805435,rs1527493,rs75344795,rs72691561,rs34336365,rs11895190,rs891140,rs71395453,rs7681250,rs214944,rs1320976,rs16910888,rs34320754,rs138820,rs740622,rs2240915,rs17695758,rs13001052,rs8046051,rs56376420,rs15622,rs3802888,rs7983020,rs2905424,rs577942,rs11720432,rs1061108,rs12475426,rs3774959,rs13380132,rs116248721,rs116023930,rs4808616,rs2286798,rs17410735,rs17474174,rs4648058,rs12942967,rs2879976,rs13008436,rs6742281,rs34933463,rs7586438,rs7678614,rs887733,rs35729895,rs1598859,rs2073531,rs4278669,rs2324817,rs16867899,rs4687552,rs9272631,rs1938571,rs16864042,rs3829955,rs115713773,rs588846,rs523956,rs2484355,rs80174601,rs11772205,rs6445528,rs10832784,rs12002259,rs1509832,rs10832752,rs741160,rs2078616,rs4879679,rs76991105,rs12699449,rs250588,rs2743465,rs34104646,rs396508,rs731831,rs13345139,rs4790552,rs6904596,rs4970725,rs8041239,rs4509070,rs408226,rs114264724,rs73068054,rs565169,rs2295135,rs7228077,rs11863174,rs2071375,rs35467921,rs58825580,rs36116761,rs12617668,rs2391904,rs798917,rs2126152,rs4760679,rs13190937,rs4574653,rs34958705,rs6077636,rs7552883,rs12501939,rs4624,rs2296386,rs11635880,rs2274736,rs12059956,rs13119002,rs3949215,rs1841547,rs8078629,rs13212651,rs453112,rs2074089,rs5770750,rs12372593,rs736408,rs7203580,rs41272785,rs9616385,rs75976225,rs27243,rs7115927,rs80333548,rs13081155,rs4665978,rs2632412,rs10041606,rs41264139,rs114333877,rs1294651,rs138891,rs1805571,rs11045820,rs10854860,rs115770187,rs7798060,rs1532305,rs13076398,rs628655,rs1635,rs1558489,rs35586982,rs4663772,rs780100,rs522975,rs34371502,rs116164982,rs9353318,rs286913,rs12992997,rs1187605,rs11073663,rs1835,rs1012645,rs10138309,rs6768283,rs11747553,rs16835254,rs80253172,rs9357045,rs77419600,rs4283241,rs6664175,rs27255,rs80171629,rs1061737,rs7247263,rs4663264,rs1177441,rs59563413,rs11587594,rs6450384,rs7127529,rs2290437,rs10419245,rs6064403,rs9509292,rs55706012,rs7173128,rs198840,rs7152067,rs3752417,rs2032844,rs11762178,rs10484439,rs9616392,rs10757234,rs12260436,rs28661185,rs12977937,rs1058304,rs17002026,rs1938563,rs7775132,rs17119280,rs1615960,rs17382202,rs36126734,rs3822246,rs79411340,rs7854415,rs7818138,rs758349,rs77971442,rs115074111,rs4411173,rs7575245,rs1509951,rs61984683,rs57696390,rs4697970,rs3828222,rs1476119,rs903369,rs35506517,rs16830364,rs734122,rs2868419,rs6793985,rs4901985,rs2833906,rs547926,rs11583328,rs9792653,rs1935323,rs604737,rs3770401,rs13392561,rs4415249,rs4697971,rs2707507,rs79318564,rs1702985,rs10939900,rs75235608,rs71374821,rs76593307,rs13429807,rs2336149,rs2306431,rs1064994,rs12677788,rs62296342,rs2747054,rs113623387,rs10410809,rs1793662,rs11880546,rs4713118,rs1717774,rs4727924,rs78095375,rs7639267,rs7730986,rs6565173,rs2074551,rs369856,rs281771,rs12122443,rs34502289,rs60858458,rs12380505,rs4410273,rs4807987,rs11893358,rs12924572,rs57011135,rs4621911,rs12325400,rs544258,rs9506529,rs1015048,rs12641340,rs2503705,rs1865034,rs61884274,rs6504138,rs4697738,rs6957894,rs2820464,rs75917973,rs11191548,rs7843924,rs2399962,rs13199906,rs6475944,rs61258389,rs3826729,rs78204988,rs6449445,rs10065554,rs12629701,rs10910879,rs4573558,rs809673,rs28666783,rs1135045,rs34886124,rs35775616,rs7177454,rs12214031,rs917557,rs10875124,rs72698829,rs13199775,rs9391184,rs4950119,rs16869652,rs3755798,rs2147777,rs1022329,rs6475566,rs2142731,rs7857636,rs11177,rs10924453,rs16894095,rs4149056,rs525210,rs2606543,rs59911155,rs4697987,rs3808942,rs10280923,rs11701091,rs4910170,rs2390321,rs79892410,rs12198376,rs6608453,rs166845,rs34540447,rs34525017,rs10456547,rs72963738,rs213228,rs2632401,rs4697740,rs1049817,rs1782811,rs10967679,rs12185103,rs3825878,rs72704727,rs2336545,rs4917985,rs230500,rs71484767,rs10496078,rs12206568,rs72834677,rs8074850,rs535244,rs2274339,rs1108842,rs8131384,rs77106064,rs2266782,rs267381,rs6965592,rs4143987,rs231921,rs3745937,rs79662097,rs6969410,rs73345176,rs3792826,rs1254324,rs1406295,rs2303405,rs12699496,rs1805605,rs1999177,rs2110028,rs61266507,rs17491733,rs75823595,rs2285628,rs2088885,rs10113411,rs440497,rs10512015,rs13217984,rs1554782,rs2965191,rs2965198,rs28745588,rs4697976,rs7885569,rs10900075,rs7538856,rs216205,rs1956553,rs2181184,rs13064064,rs2239547,rs34512451,rs6858209,rs9480793,rs3756225,rs10282,rs13166934,rs4941655,rs77165503,rs77009373,rs6722383,rs138856,rs78444386,rs12958589,rs11076835,rs7190131,rs12706318,rs908730,rs34765154,rs9368529,rs12217501,rs7023680,rs2660304,rs28470489,rs1102560,rs62286748,rs13135934,rs1861000,rs2908004,rs1800587,rs11239146,rs11045870,rs7123301,rs12992163,rs79907849,rs117869000,rs73837442,rs60902169,rs36099161,rs2551155,rs4678909,rs10447541,rs11164826,rs61882706,rs56349329,rs6449530,rs7253807,rs4131791,rs11097414,rs9404533,rs9371603,rs4786519,rs17073322,rs72698868,rs4968678,rs778370,rs73488969,rs34878490,rs9622,rs80011346,rs12966547,rs73220628,rs75720504,rs62286699,rs56079809,rs1951115,rs66757203,rs6692861,rs17561,rs10142455,rs56144965,rs5005705,rs6743819,rs4693377,rs10030776,rs7204852,rs79081972,rs4235356,rs16831034,rs57977421,rs9727941,rs35080159,rs731571,rs68123490,rs12991836,rs978466,rs77602510,rs117341989,rs640913,rs200481,rs28363537,rs1017124,rs6557230,rs115321355,rs997782,rs759020,rs60782727,rs1570815,rs138886,rs12757823,rs9315735,rs8007145,rs6475947,rs10115077,rs34789673,rs12513165,rs4603535,rs116049104,rs2184438,rs9366658,rs4290163,rs12152125,rs7936413,rs79106331,rs1805206,rs2287885,rs2238045,rs6689129,rs112362447,rs704795,rs10927013,rs9379859,rs78933248,rs12996313,rs11635597,rs2710331,rs1024224,rs75119440,rs4742260,rs55639094,rs10278,rs10123040,rs9872833,rs72696807,rs11700670,rs1187610,rs6819959,rs2080077,rs78597273,rs10143899,rs74370445,rs7702883,rs7601520,rs13220495,rs10103315,rs11629241,rs1452113,rs79116323,rs11125154,rs11589632,rs16868313,rs2074298,rs4665963,rs55839073,rs2238048,rs4583255,rs10979697,rs6896479,rs163270,rs10875034,rs10920107,rs11882144,rs6895200,rs6681429,rs56281049,rs1938568,rs2237234,rs3756230,rs1287,rs17006610,rs6427868,rs901615,rs111801855,rs12133990,rs2531804,rs7024583,rs13224682,rs10433970,rs2992632,rs562982,rs56317829,rs6836916,rs11669658,rs36126054,rs3770754,rs4648045,rs12279261,rs2543673,rs28439472,rs12174631,rs1134747,rs4687625,rs59945804,rs2369013,rs6836606,rs1569178,rs6839820,rs11199581,rs10883830,rs12221064,rs6718068,rs35960805,rs10400239,rs11685363,rs12080992,rs994484,rs59498392,rs12969453,rs7184325,rs58509777,rs759032,rs117961604,rs169975,rs7554154,rs11191568,rs78199734,rs778341,rs845758,rs6069757,rs6496318,rs10738762,rs55910643,rs6479403,rs59133000,rs12142704,rs7014099,rs4133101,rs12141218,rs4968016,rs2254595,rs34972103,rs2636692,rs7658243,rs1165163,rs3758218,rs459603,rs4075330,rs6872282,rs1211770,rs6416912,rs10812494,rs180149,rs12403297,rs3734528,rs11117274,rs35271694,rs62341120,rs9285943,rs10757634,rs11045873,rs4687657,rs116516410,rs230528,rs6778735,rs62285985,rs12122721,rs20578,rs17474238,rs76847315,rs11614764,rs10985215,rs28666030,rs7904113,rs841928,rs11706780,rs2167691,rs6545390,rs13155799,rs12511989,rs715325,rs2016476,rs7993937,rs3766702,rs281764,rs4790318,rs1850573,rs13195402,rs11821773,rs12228750,rs2753263,rs9272418,rs2687957,rs75071083,rs9272421,rs6580650,rs994399,rs16969422,rs1187625,rs9616377,rs35651801,rs1163238,rs1919199,rs10939820,rs67401222,rs6995859,rs62544364,rs76403425,rs2044117,rs230758,rs2635197,rs2272412,rs2551149,rs917824,rs72625995,rs524114,rs28867132,rs10939829,rs1102559,rs3767498,rs70016,rs10138139,rs116566934,rs7652667,rs7690319,rs9525641,rs34196306,rs2401751,rs9644884,rs12493978,rs75240149,rs1805894,rs971232,rs2707466,rs198841,rs10511793,rs17508330,rs36053156,rs879932,rs55848758,rs4522862,rs2294352,rs234993,rs4657041,rs9892466,rs13081028,rs7921574,rs4692705,rs11722345,rs17115100,rs9906467,rs62134996,rs4552479,rs116267837,rs4655650,rs11168408,rs216217,rs62286666,rs55703821,rs1421118,rs10210953,rs741096,rs10210726,rs3857546,rs214951,rs11718420,rs11191593,rs61494113,rs13196552,rs3740387,rs12951359,rs1375236,rs733743,rs11191424,rs10120924,rs116394116,rs4986673,rs8094337,rs4665677,rs493161,rs2898991,rs12105133,rs858973,rs3884566,rs116572519,rs548985,rs9896535,rs709632,rs12741448,rs474504,rs1533937,rs9616369,rs11751693,rs17706939,rs9783783,rs12537914,rs12966562,rs250555,rs34005367,rs2241885,rs10939816,rs816069,rs75911870,rs10178545,rs9273055,rs1541213,rs76559138,rs73167034,rs433598,rs215002,rs13421512,rs10510757,rs7066454,rs73071756,rs12407757,rs3997,rs79567170,rs6504140,rs17599989,rs9468201,rs58965570,rs12463875,rs2736871,rs6907950,rs113742126,rs9320482,rs115226564,rs9272559,rs10140922,rs1834839,rs10741724,rs12200330,rs376950,rs6449351,rs2632405,rs1990473,rs73837436,rs28579683,rs4541507,rs60527016,rs2636736,rs10248011,rs1222220,rs13379765,rs114779419,rs34706883,rs17045125,rs113444418,rs9661157,rs116109728,rs2292463,rs4327046,rs2404671,rs2159865,rs13159505,rs11815286,rs2376978,rs1892550,rs61634114,rs2350900,rs6737940,rs7853371,rs2303369,rs13083077,rs9616211,rs12654399,rs11726987,rs11199584,rs1860907,rs11159859,rs501220,rs281788,rs73191562,rs1019722,rs16993344,rs59238838,rs2241477,rs4529930,rs4757145,rs8055197,rs35202262,rs4786508,rs111828305,rs972087,rs10516200,rs3783385,rs4906269,rs7196534,rs1254187,rs1152384,rs12126806,rs7658581,rs214085,rs2192100,rs796364,rs11191514,rs1287683,rs583583,rs76286000,rs10139016,rs6497673,rs17051802,rs11882818,rs4786512,rs2707491,rs11659771,rs61457790,rs4319473,rs9440293,rs1016732,rs4808196,rs1704896,rs78908632,rs6449454,rs4808784,rs12669937,rs7749823,rs7903752,rs2124423,rs34662244,rs9928448,rs2536167,rs17045292,rs7044562,rs6730132,rs61986671,rs12433026,rs56243473,rs157293,rs7602534,rs8030873,rs115146228,rs1275528,rs78770866,rs2158566,rs3026213,rs286915,rs2391000,rs34963425,rs56051217,rs3809627,rs6449352,rs1703249,rs688907,rs28405621,rs9272603,rs4982265,rs4484384,rs34041593,rs4697968,rs7511159,rs61975278,rs28414564,rs2306805,rs118188629,rs12902070,rs58929810,rs2293572,rs4331993,rs9348712,rs6999796,rs2250080,rs6949794,rs2583075,rs78962501,rs3742783,rs7221595,rs34377654,rs3748376,rs2614266,rs2315025,rs6762813,rs10182937,rs512313,rs17197769,rs9358939,rs4697728,rs58076660,rs72817533,rs4713121,rs73313109,rs36004142,rs116474758,rs2536189,rs643446,rs7860518,rs7666514,rs10013658,rs10958682,rs11633762,rs4719353,rs2483705,rs35749575,rs77585482,rs3817765,rs10031699,rs17290922,rs3131556,rs73358647,rs570504,rs7250368,rs17052807,rs9633836,rs2257618,rs9315710,rs4648051,rs13085895,rs113638928,rs2271340,rs2348042,rs7940866,rs9272573,rs4733040,rs1125447,rs4298967,rs10490019,rs10456045,rs76201310,rs75929994,rs10205833,rs9988483,rs7579972,rs36050309,rs2240917,rs10227517,rs4610628,rs5758623,rs61975260,rs1293672,rs2864076,rs7912578,rs10496704,rs6432859,rs3767502,rs10875719,rs2310173,rs4698008,rs198836,rs66868086,rs11771973,rs61882746,rs13258638,rs4848303,rs216198,rs34215106,rs3820182,rs76351419,rs11725858,rs153593,rs6658353,rs3791004,rs2760735,rs4365746,rs35262822,rs4345181,rs872393,rs3809624,rs1187626,rs11629408,rs35030260,rs11235,rs7789967,rs78272916,rs2241488,rs1532819,rs2303370,rs2795119,rs2906182,rs10992221,rs10417019,rs77816517,rs11024251,rs9616383,rs59559380,rs10743147,rs1816372,rs8076743,rs77666565,rs4322261,rs13191445,rs10484435,rs9272982,rs11675453,rs4697997,rs58212502,rs6936048,rs10016806,rs7683832,rs13448,rs7233060,rs35051335,rs7109536,rs2273069,rs62288123,rs11915546,rs4663769,rs1065049,rs4698001,rs6461233,rs10494583,rs4665674,rs35339855,rs7517541,rs56271299,rs56037701,rs2497488,rs34967784,rs16946737,rs2237326,rs9272620,rs4549382,rs17260415,rs4663767,rs11845147,rs9985952,rs17661242,rs1058766,rs10132140,rs993172,rs7202661,rs2304000,rs56170676,rs58052380,rs12790449,rs4664083,rs6817836,rs115866444,rs28410716,rs7736753,rs12612589,rs55963900,rs757001,rs4788212,rs767418,rs11130323,rs17014931,rs10800309,rs12452393,rs4788215,rs12673770,rs10786719,rs8020587,rs7810970,rs62288488,rs566680,rs529125,rs11584383,rs34672825,rs74896883,rs4604142,rs56294283,rs34524896,rs116797362,rs313323,rs2865345,rs72854513,rs4808967,rs4846033,rs884328,rs733528,rs9324052,rs3774967,rs76609602,rs950169,rs12311439,rs72817536,rs35572201,rs7879557,rs6589301,rs79705809,rs13191227,rs2229622,rs7854191,rs9291680,rs2886660,rs13221538,rs12498474,rs3804766,rs13179091,rs12699486,rs7631212,rs61882678,rs780107,rs3771758,rs79668124,rs10979605,rs5210,rs4667865,rs7984870,rs17073356,rs12750269,rs12219247,rs10816764,rs12511433,rs2272797,rs113642651,rs941668,rs11922975,rs9272465,rs10972832,rs6938026,rs73346749,rs134882,rs7074395,rs6890351,rs7845911,rs7652637,rs16836143,rs4697994,rs6920256,rs230505,rs11598702,rs6449527,rs7776351,rs4982258,rs2289911,rs11631096,rs115039657,rs4808960,rs10883845,rs3006924,rs76389826,rs922227,rs12490471,rs77038997,rs17188228,rs13102085,rs68189466,rs3781282,rs10425939,rs2535633,rs190046,rs2276499,rs11024231,rs4698028,rs58976236,rs67409736,rs11674293,rs2536178,rs13214023,rs4886989,rs12537314,rs11911934,rs58374074,rs13199772,rs5770707,rs55845760,rs55654381,rs2614259,rs3733562,rs78535412,rs134900,rs13208643,rs72799262,rs67815988,rs12453798,rs2623970,rs41266779,rs250583,rs6425025,rs1805563,rs4915477,rs3132935,rs5770739,rs3732385,rs3743161,rs1254150,rs114757055,rs66827971,rs10483393,rs9283699,rs34424197,rs61786400,rs10786721,rs73224405,rs11191721,rs72704741,rs115501731,rs13083798,rs77484723,rs230492,rs9645621,rs62542704,rs56143194,rs10489074,rs10429921,rs9324386,rs814372,rs34800223,rs11727398,rs3755806,rs4665969,rs113833990,rs9273072,rs74773701,rs6449395,rs62286701,rs12727036,rs10748839,rs40076,rs112305133,rs1541522,rs4961370,rs11580823,rs17037021,rs4697736,rs28502741,rs62135000,rs214942,rs2295402,rs881642,rs35216461,rs13127090,rs6890684,rs9931842,rs183993,rs1860896,rs11953942,rs6952808,rs945455,rs1529648,rs16908135,rs2241486,rs4463325,rs12997222,rs2110027,rs1344612,rs36109883,rs35627490,rs3800594,rs7113964,rs2608826,rs6504191,rs11110057,rs4233705,rs2174750,rs11692497,rs12534131,rs9393718,rs77071458,rs6777005,rs3887854,rs2915239,rs887735,rs12405599,rs10142401,rs768619,rs77071377,rs7375146,rs2302834,rs34510964,rs9591293,rs116343613,rs116201501,rs502690,rs12235038,rs34588114,rs115261052,rs12726274,rs9509294,rs57530083,rs62320444,rs1782813,rs3847264,rs166849,rs6958920,rs9273037,rs5769764,rs34859684,rs2071041,rs11726996,rs3959442,rs12158872,rs4721121,rs72704726,rs12699494,rs2241475,rs1038990,rs4697731,rs73224422,rs2266780,rs722685,rs12407624,rs10737963,rs35001169,rs17764205,rs10144805,rs6926677,rs16825279,rs13079063,rs10028997,rs67211468,rs4697985,rs2020318,rs59123962,rs7386745,rs17565579,rs2164885,rs511119,rs4753622,rs4697742,rs10263314,rs9468355,rs6667940,rs13029537,rs11600940,rs113945981,rs2424635,rs6500614,rs10786744,rs75324385,rs12655899,rs7941217,rs1805603,rs3774933,rs4954937,rs1992470,rs72704731,rs9481426,rs77196408,rs977432,rs2184740,rs68072215,rs77251448,rs2067482,rs10900073,rs9326986,rs9484121,rs2240919,rs9288825,rs41300865,rs10766381,rs10025980,rs9272352,rs3862206,rs60001177,rs13418981,rs34378169,rs2066529,rs7356647,rs6807771,rs7162431,rs2523722,rs57890470,rs7773070,rs12406572,rs12492393,rs13060832,rs7113959,rs78682950,rs1784326,rs7559133,rs11885155,rs79224856,rs3755867,rs7887142,rs6087124,rs7675945,rs12490215,rs17865682,rs79186732,rs198854,rs12487468,rs12488461,rs34130454,rs7194242,rs41271,rs7570215,rs6778844,rs13097207,rs3796831,rs780112,rs61729076,rs6087116,rs60417730,rs35360904,rs6596485,rs27126,rs2635317,rs75792332,rs17622185,rs34115864,rs66525381,rs10266018,rs56769452,rs36162392,rs12376078,rs1938565,rs73129284,rs3828395,rs10404728,rs12888218,rs17485889,rs12941836,rs5222,rs115818511,rs13392521,rs10014800,rs11074565,rs73113635,rs7039400,rs2297226,rs72990185,rs11168342,rs34784022,rs73350742,rs9829057,rs1045537,rs115982167,rs28855478,rs9906942,rs7245226,rs2746418,rs114257825,rs61069704,rs270672,rs56351880,rs483143,rs34605993,rs11847417,rs13065019,rs17069446,rs116526176,rs2608830,rs7772681,rs1702291,rs164744,rs4580862,rs516671,rs28461877,rs4741649,rs12873775,rs41264469,rs17528178,rs634571,rs9616394,rs13190888,rs75349236,rs9272340,rs880478,rs60600890,rs35514383,rs2272799,rs11073729,rs6856199,rs947473,rs78621406,rs9825369,rs4788203,rs7212168,rs12116970,rs34646089,rs9646303,rs6899603,rs2272800,rs10811587,rs68149500,rs34281561,rs14403,rs7563684,rs7219437,rs8040066,rs73212899,rs67552174,rs2024276,rs214081,rs7772162,rs72799148,rs2473288,rs499812,rs2170177,rs5750851,rs76583729,rs12000467,rs2590846,rs12814646,rs59992880,rs72825532,rs7851339,rs59300369,rs62009074,rs9373756,rs1187623,rs7128228,rs7845284,rs75989480,rs2192093,rs11766324,rs961522,rs10939526,rs11680723,rs9461223,rs12663651,rs9272434,rs917727,rs1800794,rs1892253,rs76057663,rs12731738,rs73479266,rs10278685,rs3845686,rs4981285,rs7560115,rs1846416,rs2306803,rs2295593,rs2072804,rs1198572,rs281762,rs116745402,rs67397200,rs1805589,rs9732,rs58807639,rs4841282,rs4477335,rs11191587,rs10848642,rs4682961,rs7845155,rs2040574,rs3733039,rs35758343,rs198825,rs214092,rs55690788,rs12980812,rs34871267,rs34747231,rs76398134,rs75185078,rs4522279,rs12915656,rs7845669,rs78163476,rs72696842,rs3774354,rs4968018,rs2878628,rs758398,rs11644459,rs58129324,rs12136802,rs7920697,rs2859751,rs79431672,rs6977733,rs6475568,rs75296584,rs9596175,rs55855977,rs17260380,rs62291435,rs12921753,rs1991316,rs942453,rs898748,rs544863,rs35259011,rs214918,rs504059,rs6501679,rs10405625,rs115578438,rs1834840,rs17807744,rs10865974,rs74604197,rs2276817,rs4887370,rs35162296,rs2707481,rs12136689,rs61786697,rs72799259,rs6069759,rs2287345,rs63589060,rs9467626,rs10099466,rs4904452,rs28642745,rs57628698,rs214075,rs200989,rs7478986,rs116539952,rs4238960,rs17021463,rs75745192,rs10812488,rs1452062,rs1892250,rs11241365,rs4647903,rs56074163,rs11954639,rs999475,rs114749356,rs73317739,rs9324385,rs550670,rs66467223,rs28364849,rs17532346,rs1509835,rs7880493,rs11720243,rs7960745,rs12221193,rs2071702,rs35943294,rs6550435,rs7922349,rs1805811,rs3429,rs7766645,rs1562961,rs1024582,rs252809,rs4790325,rs4411652,rs2058710,rs62008651,rs1019724,rs1558541,rs76613437,rs10883785,rs8137331,rs7539693,rs296547,rs79251484,rs12962917,rs214949,rs4808931,rs76584945,rs6133785,rs34880099,rs1187617,rs9990888,rs36122812,rs12601834,rs506181,rs12442557,rs2230535,rs71557308,rs10952052,rs780102,rs7123876,rs114496842,rs2868416,rs12727528,rs8177429,rs9930307,rs509120,rs12509713,rs11994668,rs10176031,rs114903873,rs78872077,rs9891612,rs7081075,rs2276045,rs1545488,rs11736115,rs2707496,rs3788730,rs198826,rs11618165,rs67998226,rs1504984,rs35868630,rs12159970,rs11884723,rs34779186,rs2024282,rs9371601,rs10733468,rs59441880,rs230497,rs1144918,rs11973318,rs17565505,rs2278122,rs8026,rs11045858,rs6754972,rs1985359,rs2276910,rs11779210,rs4432510,rs1054372,rs4699942,rs6570427,rs116681220,rs349785,rs2005859,rs917821,rs12949991,rs7237,rs9506514,rs66961607,rs11663206,rs67859638,rs13217619,rs10130267,rs17699030,rs11724092,rs13388159,rs6891201,rs28889982,rs11632395,rs56321241,rs887726,rs258337,rs10102341,rs6578164,rs7174489,rs767602,rs17717946,rs2058812,rs6141102,rs116150265,rs7576964,rs9273011,rs2220150,rs192569,rs6782580,rs6978184,rs116572691,rs12506560,rs2087439,rs9509286,rs863501,rs72817542,rs9819304,rs7793554,rs7072061,rs11691913,rs57519348,rs6014745,rs79692814,rs3733045,rs11714030,rs1046411,rs117612460,rs7813378,rs13141629,rs71366590,rs3811426,rs12487243,rs1836061,rs4698025,rs1992291,rs10144475,rs10447540,rs8065660,rs2163804,rs117130838,rs56195001,rs28733364,rs903160,rs4824106,rs841921,rs198843,rs11808242,rs2833888,rs6435387,rs62544406,rs200977,rs4719308,rs56729479,rs12479058,rs12173854,rs6715815,rs2551180,rs28670284,rs116890859,rs597577,rs1287666,rs10766395,rs1299425,rs61188932,rs74842753,rs12339358,rs2025596,rs116041997,rs10136642,rs35528636,rs2833903,rs166863,rs3791568,rs3799499,rs59759359,rs9616388,rs17115213,rs13402311,rs3739095,rs10800755,rs60226615,rs4697996,rs62007455,rs73346747,rs7893473,rs4647907,rs72858511,rs13071584,rs13097727,rs1542296,rs11062170,rs9616216,rs72644720,rs73212830,rs11633534,rs7652191,rs4431050,rs3757437,rs6824201,rs6763935,rs10875120,rs9272585,rs7957274,rs72799268,rs11191512,rs10410263,rs11062157,rs2683634,rs2702043,rs13280017,rs66769576,rs4824111,rs10811601,rs13310638,rs6669100,rs4721135,rs9552241,rs62286282,rs1647276,rs359245,rs2232427,rs4687626,rs62255362,rs12616124,rs73220606,rs9379871,rs2473307,rs78020509,rs55943631,rs40192,rs216199,rs780117,rs12586348,rs252816,rs11787622,rs2536176,rs814370,rs114911697,rs10489072,rs4808961,rs2746429,rs12205013,rs35883476,rs4148638,rs6732789,rs2401747,rs10950466,rs10883836,rs250584,rs7176522,rs9379856,rs11135654,rs4786516,rs254151,rs9272667,rs3866501,rs34893238,rs68047305,rs2278426,rs6813655,rs5770742,rs2024802,rs9848554,rs78301848,rs8009524,rs2921118,rs12106014,rs7045768,rs72799229,rs74651836,rs12539702,rs17566256,rs16830728,rs76743346,rs7006757,rs9379864,rs4808611,rs12913358,rs4788216,rs17014939,rs2072391,rs12924138,rs11684709,rs4665681,rs899889,rs12880096,rs12908549,rs10237340,rs1446309,rs134902,rs56133633,rs76067960,rs76568708,rs35038878,rs11637095,rs71355256,rs73224437,rs679213,rs6922169,rs7201518,rs11061973,rs35768595,rs72702792,rs7141363,rs4234077,rs78878238,rs7096249,rs75867508,rs10422819,rs613089,rs59755226,rs7202910,rs35851404,rs11719685,rs3897401,rs6497672,rs7614981,rs9969472,rs8020867,rs1054016,rs55661740,rs2675954,rs11701627,rs1452061,rs114187835,rs7694491,rs957348,rs1032635,rs34817530,rs67539070,rs7998500,rs13207689,rs3801383,rs73934972,rs6674711,rs7858659,rs13117275,rs2707480,rs17271312,rs7213885,rs1187622,rs10865122,rs4644056,rs7101969,rs34875118,rs1965765,rs1140239,rs1975277,rs3740974,rs12934552,rs10209193,rs2586765,rs9324384,rs77484422,rs11932349,rs3096145,rs7187920,rs7112229,rs35758028,rs75129775,rs12601931,rs34647936,rs67804993,rs7792045,rs72953404,rs1549588,rs2463797,rs756212,rs281769,rs6733495,rs62544437,rs4663765,rs9272105,rs4149067,rs508931,rs917726,rs6882420,rs7897663,rs6449451,rs11158293,rs7071373,rs9596189,rs7993631,rs118132583,rs2391902,rs67693892,rs4698003,rs4254981,rs11588184,rs138867,rs13421166,rs12643345,rs13072536,rs12699492,rs67218159,rs250553,rs12495161,rs35560946,rs9366656,rs642870,rs5758619,rs6542090,rs3803380,rs1002227,rs10944163,rs1124131,rs78984903,rs1945120,rs116099342,rs79393060,rs7039487,rs7860542,rs10419436,rs116733861,rs7368808,rs12571299,rs218985,rs7155614,rs116743535,rs7151164,rs3759779,rs10031694,rs6979037,rs6545124,rs2273709,rs35984974,rs17329885,rs9472367,rs58058913,rs11684134,rs1021424,rs4993730,rs214997,rs7482037,rs2300599,rs1203233,rs2291579,rs16835780,rs13150639,rs3806817,rs11628559,rs34872357,rs17052804,rs73212880,rs12497388,rs2058918,rs11563201,rs7798407,rs1814453,rs67554133,rs841924,rs34581302,rs114664812,rs6829883,rs1889680,rs67900830,rs74852099,rs214082,rs1983337,rs4234633,rs11588221,rs35764401,rs214901,rs10135435,rs838823,rs2449116,rs10734655,rs6497664,rs4235354,rs2098237,rs7789484,rs3774964,rs8022046,rs536410,rs2524005,rs3792798,rs60932698,rs8020748,rs115698335,rs2398668,rs4697748,rs9562941,rs198844,rs6747446,rs74376487,rs1805902,rs6832085,rs34852683,rs11937220,rs11728574,rs296559,rs1860905,rs6929514,rs4381823,rs284858,rs10484433,rs10150986,rs7129595,rs10920083,rs35794292,rs34747628,rs10148127,rs2293971,rs7204605,rs1254323,rs1805880,rs73934981,rs12533497,rs2537824,rs309326,rs78088962,rs79084324,rs515944,rs1516789,rs1260345,rs7791124,rs677977,rs3791549,rs2833899,rs72986828,rs10786725,rs8011071,rs4982267,rs2041230,rs3922316,rs77089801,rs7199108,rs2209073,rs12052529,rs57928282,rs13196606,rs1043782,rs11859375,rs9324,rs28360595,rs73837439,rs7281844,rs10034781,rs4665959,rs10060468,rs111667565,rs9272715,rs74467721,rs75988362,rs6476649,rs16973570,rs62019457,rs2304634,rs2675968,rs12510727,rs35698830,rs659100,rs6699932,rs6860907,rs4129585,rs10248019,rs2277940,rs1923202,rs56874662,rs749240,rs6425027,rs34130645,rs4300734,rs4390529,rs1610,rs767657,rs11898648,rs9272992,rs2905435,rs1703251,rs403553,rs10483726,rs3765872,rs1647265,rs4506495,rs2286757,rs6963115,rs3789038,rs115311693,rs7252028,rs193937,rs7759578,rs4655646,rs13227554,rs10030713,rs75513088,rs115702333,rs215003,rs136819,rs12706314,rs13076861,rs62019472,rs1532965,rs7156191,rs956312,rs2281877,rs3736922,rs62126225,rs2067043,rs1797052,rs10832765,rs2315024,rs2833884,rs2195144,rs10738912,rs3814878,rs187316,rs17149524,rs12979,rs2016483,rs10010656,rs10149915,rs11071640,rs28745586,rs718766,rs7719316,rs7773051,rs62544434,rs4332878,rs12035927,rs17407555,rs4459989,rs2872078,rs16887324,rs9383622,rs13214280,rs59364960,rs216218,rs28702745,rs4698017,rs62288546,rs72712685,rs74970269,rs10979592,rs2536168,rs4635267,rs12938597,rs1343965,rs874079,rs11693052,rs9272672,rs17309887,rs13172080,rs60783658,rs9729897,rs8006652,rs10973430,rs7018585,rs67632157,rs646236,rs13312921,rs1541144,rs55704745,rs35699789,rs3783386,rs12973258,rs1763729,rs10812503,rs6953693,rs2687970,rs7022535,rs116427798,rs28641083,rs11045892,rs252820,rs9998396,rs115341644,rs17693955,rs35322831,rs12940450,rs11762834,rs12488303,rs9272532,rs11722146,rs9272314,rs11588874,rs6879809,rs12751593,rs7678054,rs9894215,rs10260002,rs6995837,rs1807090,rs7012844,rs11208932,rs17164,rs62072392,rs7765371,rs113662542,rs1494492,rs11038973,rs2027361,rs12531150,rs7573890,rs1878320,rs1806864,rs12325539,rs1187611,rs73029729,rs2241514,rs117628157,rs12947597,rs76554103,rs2424633,rs4246649,rs73071776,rs214967,rs4149080,rs11885265,rs4757512,rs4072458,rs10992216,rs391662,rs114068312,rs9882911,rs7756567,rs2297787,rs79389870,rs9461455,rs28364851,rs531805,rs11589573,rs73212870,rs9440288,rs62382335,rs77214189,rs2073527,rs9371252,rs9821223,rs9468203,rs9552252,rs12581263,rs4077410,rs61785883,rs70015,rs1113736,rs2251219,rs717615,rs11584070,rs2320221,rs11740147,rs10874744,rs2276816,rs12990836,rs8179252,rs12145630,rs11885277,rs11649274,rs28562996,rs1938559,rs34922657,rs1106400,rs1337615,rs12286505,rs12118735,rs1104,rs1805839,rs214970,rs34234705,rs2675959,rs746293,rs12444415,rs1440993,rs10976122,rs11210207,rs9358946,rs10260585,rs2702086,rs72799145,rs62179967,rs6909,rs11587682,rs2154403,rs910238,rs2295603,rs780108,rs157292,rs4697725,rs13022554,rs12699489,rs6922429,rs12729428,rs11687613,rs2650618,rs11898680,rs8082483,rs2087440,rs3026287,rs722486,rs17410228,rs7160471,rs6427540,rs3771760,rs61877029,rs7808155,rs527021,rs120963,rs3852066,rs34676049,rs10136486,rs115339725,rs61884264,rs1647266,rs200952,rs9383995,rs17260408,rs9272685,rs12336736,rs74248858,rs10893380,rs62255396,rs10230383,rs12076145,rs4678912,rs4841038,rs35432398,rs2833889,rs17036971,rs6836961,rs2245538,rs59159685,rs12939802,rs73385839,rs917827,rs3006926,rs1990447,rs12921996,rs17587597,rs2868936,rs4687663,rs11576681,rs9905748,rs12244388,rs2304392,rs111959286,rs3793488,rs1704887,rs230539,rs7122039,rs9272464,rs2275271,rs35815802,rs3792823,rs67005107,rs6024905,rs11583546,rs4870684,rs13214169,rs4808955,rs34017441,rs10865276,rs3136274,rs11081529,rs2879828,rs5757730,rs3884025,rs2758844,rs6960947,rs1002777,rs113449846,rs4656308,rs72932280,rs74779447,rs6769789,rs2288848,rs17475334,rs2536153,rs10144845,rs113998099,rs4719318,rs759058,rs73012598,rs16856462,rs10242100,rs12940782,rs1504982,rs6657809,rs11791101,rs745035,rs2273778,rs1187621,rs12909280,rs67662114,rs9428966,rs4851533,rs2865353,rs79237883,rs6970033,rs28482235,rs12598856,rs59380055,rs57147275,rs62369345,rs4697963,rs116745303,rs198809,rs13596,rs6603971,rs35744819,rs2906179,rs11642046,rs57027950,rs36018474,rs116477327,rs16895419,rs2114760,rs75189709,rs6944877,rs2073951,rs9659996,rs12205379,rs7484002,rs4239747,rs922513,rs12603592,rs12342005,rs1056314,rs7410537,rs9393714,rs2916,rs74827774,rs5006656,rs3779921,rs41264059,rs763914,rs58336049,rs9616378,rs13178364,rs56150793,rs886288,rs13317,rs5743533,rs10415213,rs2952564,rs11160706,rs11781520,rs4546474,rs6902037,rs234280,rs17878846,rs17689563,rs527555,rs759029,rs10129842,rs7923453,rs892022,rs56075693,rs8050843,rs59274950,rs1198574,rs45505399,rs6677509,rs11693660,rs74657623,rs12234997,rs55759919,rs2842601,rs16989507,rs1388863,rs62286749,rs12912388,rs41273537,rs16904928,rs2365441,rs10744559,rs6936555,rs6657849,rs9272591,rs7834282,rs258335,rs77180047,rs55886823,rs2868418,rs10275439,rs9596173,rs6686809,rs13218591,rs4896143,rs28412066,rs7740351,rs1260327,rs12780134,rs1452064,rs1630171,rs58145274,rs76317001,rs12901036,rs68194335,rs4648068,rs35589403,rs7749305,rs2040572,rs535691,rs72845070,rs2254591,rs9272615,rs7092200,rs12458683,rs12941621,rs17098421,rs17581500,rs8041061,rs57846851,rs11630507,rs6475954,rs28442244,rs4698010,rs33932084,rs116793576,rs4849119,rs11764960,rs74689501,rs11126999,rs2074595,rs73212863,rs488131,rs114515261,rs10883814,rs3822249,rs12154473,rs16895216,rs73937421,rs11998709,rs7325635,rs2280779,rs9272991,rs4582,rs10889643,rs2641857,rs460507,rs28392497,rs10939681,rs28610062,rs2106455,rs72719397,rs34269264,rs72834617,rs80142648,rs2222420,rs1187609,rs12501855,rs9509301,rs59674541,rs1704891,rs2384006,rs39815,rs62253740,rs3812133,rs1108221,rs9368531,rs9294337,rs2297909,rs12034581,rs75348821,rs67844427,rs12136332,rs1321,rs7766866,rs737678,rs55941493,rs1109472,rs6445539,rs521514,rs73222577,rs12509609,rs10424178,rs798950,rs214093,rs76748344,rs7341304,rs10005131,rs12629687,rs7209108,rs56069439,rs17410029</t>
  </si>
  <si>
    <t>ENSG00000176732.6,ENSG00000062038.9,CATG00000104955.1,CATG00000040553.1,ENSG00000166159.6,ENSG00000272573.1,ENSG00000237827.1,ENSG00000234946.1,ENSG00000189134.3,ENSG00000196735.7,CATG00000071869.1,ENSG00000233747.1,CATG00000076480.1,ENSG00000220785.3,CATG00000105607.1,ENSG00000176371.9,CATG00000064157.1,ENSG00000260136.1,ENSG00000242515.1,CATG00000049133.1,ENSG00000009844.11,ENSG00000259606.2,ENSG00000175324.5,ENSG00000083093.5,CATG00000096985.1,ENSG00000211445.7,ENSG00000145050.11,ENSG00000198315.6,ENSG00000134962.6,CATG00000016469.1,ENSG00000149923.9,CATG00000060193.1,ENSG00000164741.10,ENSG00000133805.11,ENSG00000001629.5,ENSG00000234602.3,ENSG00000133794.13,CATG00000087846.1,ENSG00000256025.1,CATG00000007391.1,CATG00000007455.1,ENSG00000204301.5,CATG00000025218.1,CATG00000017605.1,ENSG00000229191.1,ENSG00000135541.16,ENSG00000271918.1,ENSG00000164466.8,ENSG00000160161.5,ENSG00000127914.12,CATG00000108046.1,ENSG00000175779.1,CATG00000087916.1,ENSG00000255518.1,CATG00000058679.1,CATG00000087822.1,ENSG00000258427.3,ENSG00000174939.6,ENSG00000119616.7,CATG00000004232.1,ENSG00000130287.9,ENSG00000155052.14,ENSG00000123178.10,CATG00000074692.1,CATG00000087896.1,ENSG00000167720.8,ENSG00000124613.4,CATG00000035975.1,ENSG00000159210.5,CATG00000008291.1,ENSG00000178021.9,ENSG00000137312.10,CATG00000061190.1,ENSG00000270002.1,ENSG00000235267.1,ENSG00000229835.2,ENSG00000119328.7,CATG00000009848.1,ENSG00000163795.9,CATG00000003033.1,ENSG00000187626.7,ENSG00000184357.3,CATG00000066823.1,ENSG00000219891.2,ENSG00000157613.6,ENSG00000048471.9,ENSG00000205359.5,ENSG00000198929.8,CATG00000067708.1,ENSG00000230796.1,CATG00000052057.1,CATG00000028560.1,CATG00000104957.1,ENSG00000213277.3,ENSG00000231424.2,ENSG00000233005.1,ENSG00000131323.10,CATG00000004175.1,CATG00000047979.1,ENSG00000230058.1,ENSG00000109323.4,CATG00000016167.1,ENSG00000265590.5,ENSG00000141447.12,ENSG00000166275.11,ENSG00000157827.15,CATG00000014806.1,ENSG00000119326.10,ENSG00000242220.2,CATG00000058672.1,ENSG00000128563.9,ENSG00000115226.5,ENSG00000105393.11,ENSG00000077782.15,ENSG00000264295.1,ENSG00000267589.1,CATG00000042205.1,ENSG00000183496.5,ENSG00000170011.9,ENSG00000023902.9,ENSG00000214255.4,CATG00000075811.1,CATG00000073532.1,ENSG00000214435.3,CATG00000113892.1,ENSG00000165495.11,ENSG00000231794.3,ENSG00000137259.2,ENSG00000254093.4,ENSG00000143199.13,ENSG00000139211.5,ENSG00000159224.4,ENSG00000070778.8,CATG00000082283.1,ENSG00000069667.11,ENSG00000112033.9,CATG00000000666.1,ENSG00000249631.1,ENSG00000144481.12,ENSG00000152760.5,CATG00000017558.1,ENSG00000272034.1,ENSG00000200972.1,CATG00000029361.1,ENSG00000216915.2,ENSG00000115204.10,ENSG00000159199.9,ENSG00000087903.8,ENSG00000005187.7,CATG00000087827.1,ENSG00000183287.9,ENSG00000100393.9,ENSG00000254960.2,ENSG00000166851.10,ENSG00000047410.9,ENSG00000204120.10,CATG00000106022.1,CATG00000067712.1,ENSG00000249184.1,ENSG00000181126.9,ENSG00000270344.1,ENSG00000120156.16,ENSG00000167202.7,ENSG00000135373.8,ENSG00000246541.2,ENSG00000170231.11,ENSG00000008513.10,CATG00000040550.1,CATG00000016879.1,ENSG00000227165.3,ENSG00000070061.10,CATG00000022536.1,CATG00000048536.1,CATG00000068303.1,CATG00000062999.1,CATG00000072660.1,CATG00000083264.1,ENSG00000180423.4,CATG00000057773.1,CATG00000101683.1,ENSG00000186205.8,CATG00000052940.1,ENSG00000225206.4,ENSG00000259564.1,CATG00000102244.1,ENSG00000248592.3,ENSG00000234261.1,ENSG00000001631.10,CATG00000018533.1,CATG00000101037.1,ENSG00000272374.1,ENSG00000197043.9,CATG00000016868.1,ENSG00000260750.1,ENSG00000205981.2,ENSG00000152670.14,ENSG00000200197.1,ENSG00000273492.1,ENSG00000227262.3,CATG00000108571.1,CATG00000060189.1,CATG00000032038.1,CATG00000078082.1,ENSG00000146859.6,ENSG00000136383.6,ENSG00000255929.1,ENSG00000196218.7,ENSG00000115207.9,ENSG00000096872.11,ENSG00000197279.3,ENSG00000182952.4,ENSG00000160993.3,CATG00000019187.1,ENSG00000162972.6,ENSG00000066379.10,ENSG00000135317.8,ENSG00000104643.5,ENSG00000215979.1,ENSG00000258302.1,ENSG00000226965.1,CATG00000075260.1,CATG00000079787.1,ENSG00000162971.6,ENSG00000123607.10,CATG00000049674.1,CATG00000080937.1,ENSG00000254367.1,ENSG00000261490.1,CATG00000020216.1,CATG00000009516.1,ENSG00000119596.13,ENSG00000115234.6,ENSG00000198576.2,CATG00000007390.1,ENSG00000228624.3,CATG00000058057.1,ENSG00000237425.1,CATG00000029036.1,ENSG00000111186.8,ENSG00000255537.1,ENSG00000070882.8,ENSG00000187624.7,CATG00000029032.1,CATG00000021577.1,ENSG00000103365.11,ENSG00000228538.1,CATG00000083365.1,ENSG00000204394.8,ENSG00000150907.6,ENSG00000135577.4,CATG00000101642.1,CATG00000067714.1,ENSG00000137841.7,CATG00000069505.1,ENSG00000075213.6,ENSG00000112659.9,ENSG00000187912.7,CATG00000047278.1,ENSG00000135046.9,ENSG00000176933.4,ENSG00000170540.10,ENSG00000112667.8,CATG00000026873.1,ENSG00000219626.4,CATG00000045070.1,ENSG00000205702.6,CATG00000087830.1,ENSG00000271793.1,ENSG00000138100.9,ENSG00000064999.12,ENSG00000255178.1,CATG00000064271.1,ENSG00000131788.11,ENSG00000118058.16,CATG00000021809.1,ENSG00000204880.6,ENSG00000184434.7,ENSG00000146197.7,CATG00000042929.1,CATG00000064635.1,ENSG00000182611.3,ENSG00000124610.3,ENSG00000241525.3,ENSG00000198374.3,ENSG00000026950.12,ENSG00000270316.1,ENSG00000222001.2,ENSG00000213996.8,ENSG00000186470.9,CATG00000083349.1,ENSG00000149571.6,ENSG00000054392.8,CATG00000071786.1,ENSG00000117791.11,ENSG00000004779.5,ENSG00000148795.5,ENSG00000228035.1,ENSG00000103356.11,ENSG00000270898.1,ENSG00000182600.5,ENSG00000122484.8,ENSG00000187837.2,ENSG00000175806.10,ENSG00000149930.13,CATG00000010259.1,ENSG00000241106.2,ENSG00000174827.9,ENSG00000148180.12,ENSG00000158691.10,ENSG00000105705.11,ENSG00000145781.4,ENSG00000163935.9,ENSG00000269095.1,ENSG00000131165.10,ENSG00000156735.6,ENSG00000116062.10,ENSG00000151883.12,CATG00000067721.1,ENSG00000080503.15,CATG00000075464.1,ENSG00000168016.9,ENSG00000154511.7,ENSG00000124508.12,ENSG00000236204.1,ENSG00000185324.17,CATG00000085265.1,ENSG00000138814.12,ENSG00000159208.11,ENSG00000165046.8,ENSG00000204257.10,ENSG00000150471.11,CATG00000080006.1,ENSG00000101986.8,ENSG00000224066.1,ENSG00000163106.6,ENSG00000007933.8,ENSG00000163682.11,ENSG00000132669.8,ENSG00000166272.12,ENSG00000203863.1,ENSG00000168273.3,ENSG00000147853.12,ENSG00000216331.1,CATG00000103932.1,ENSG00000181722.11,CATG00000095962.1,ENSG00000254532.1,ENSG00000124831.14,ENSG00000105875.9,CATG00000108567.1,ENSG00000234942.1,ENSG00000130173.9,ENSG00000142789.15,ENSG00000228962.1,ENSG00000115239.17,ENSG00000137970.7,ENSG00000213779.4,ENSG00000135074.11,ENSG00000117360.8,CATG00000029033.1,CATG00000087905.1,CATG00000090248.1,ENSG00000137819.9,ENSG00000234719.4,ENSG00000218510.3,ENSG00000233601.1,ENSG00000185038.10,CATG00000101237.1,CATG00000047100.1,ENSG00000196176.7,CATG00000019188.1,ENSG00000171044.6,ENSG00000149547.10,CATG00000028941.1,ENSG00000100207.14,ENSG00000118473.17,CATG00000075456.1,CATG00000064347.1,CATG00000066622.1,ENSG00000182572.2,ENSG00000163026.7,CATG00000091051.1,ENSG00000179008.4,ENSG00000113312.6,ENSG00000231162.3,CATG00000004415.1,CATG00000074854.1,CATG00000023922.1,ENSG00000226193.1,ENSG00000235369.1,ENSG00000102753.5,ENSG00000233184.2,CATG00000075877.1,ENSG00000176700.15,ENSG00000223086.1,ENSG00000170876.7,ENSG00000145041.11,ENSG00000229740.1,ENSG00000198535.5,ENSG00000228043.1,ENSG00000130449.5,ENSG00000245261.1,ENSG00000234840.1,ENSG00000154319.10,ENSG00000204186.3,CATG00000046195.1,ENSG00000126778.7,CATG00000096758.1,ENSG00000177082.8,ENSG00000176771.11,CATG00000045084.1,CATG00000052085.1,ENSG00000201695.1,ENSG00000206503.7,CATG00000116275.1,ENSG00000230071.2,CATG00000019453.1,CATG00000087866.1,ENSG00000165995.14,CATG00000075199.1,ENSG00000171724.2,ENSG00000138074.10,ENSG00000196226.2,CATG00000008353.1,CATG00000090126.1,ENSG00000257612.1,CATG00000061185.1,ENSG00000253595.1,CATG00000019868.1,ENSG00000007866.14,CATG00000077512.1,ENSG00000124529.3,ENSG00000164082.10,ENSG00000248278.1,ENSG00000109814.7,ENSG00000068912.9,ENSG00000104067.12,ENSG00000101825.7,ENSG00000196866.2,ENSG00000124564.13,ENSG00000259728.1,ENSG00000264545.1,ENSG00000189298.9,CATG00000049478.1,ENSG00000236838.2,CATG00000083361.1,CATG00000087941.1,ENSG00000110700.2,ENSG00000234945.3,ENSG00000175224.12,ENSG00000199289.1,ENSG00000226025.5,ENSG00000147535.12,ENSG00000170634.8,CATG00000021810.1,ENSG00000253394.1,ENSG00000255071.1,ENSG00000119737.5,ENSG00000204396.6,CATG00000032796.1,ENSG00000145536.11,ENSG00000122406.8,CATG00000022433.1,ENSG00000204560.5,ENSG00000164081.8,ENSG00000067208.10,CATG00000018531.1,ENSG00000018625.10,CATG00000038779.1,ENSG00000259251.2,ENSG00000151062.10,ENSG00000140853.11,CATG00000060149.1,CATG00000101644.1,CATG00000084749.1,CATG00000087978.1,ENSG00000254299.1,CATG00000006707.1,ENSG00000197083.7,ENSG00000254226.1,ENSG00000251795.1,CATG00000048576.1,ENSG00000270983.1,ENSG00000266357.1,ENSG00000151150.16,ENSG00000137185.7,ENSG00000104327.3,ENSG00000106266.4,CATG00000104953.1,ENSG00000203886.4,CATG00000116288.1,ENSG00000130158.9,ENSG00000110497.10,CATG00000063004.1,ENSG00000236107.3,ENSG00000266118.1,ENSG00000160051.7,CATG00000106021.1,ENSG00000250961.1,ENSG00000273217.1,ENSG00000039123.11,CATG00000117479.1,CATG00000075358.1,ENSG00000255627.1,ENSG00000254291.1,ENSG00000053254.11,ENSG00000105926.11,ENSG00000206337.6,ENSG00000138081.15,ENSG00000256018.1,ENSG00000161082.8,CATG00000083320.1,ENSG00000185722.12,ENSG00000232053.2,ENSG00000197062.7,ENSG00000112379.8,ENSG00000166669.9,CATG00000019869.1,ENSG00000114416.13,CATG00000058683.1,ENSG00000138002.10,ENSG00000136573.8,CATG00000083373.1,CATG00000040547.1,ENSG00000115594.7,CATG00000101268.1,ENSG00000170234.8,CATG00000097167.1,ENSG00000149922.6,ENSG00000180573.8,ENSG00000260342.2,CATG00000079614.1,ENSG00000164080.9,ENSG00000081087.10,CATG00000014110.1,ENSG00000115145.5,CATG00000040549.1,ENSG00000157106.12,ENSG00000217555.8,ENSG00000189136.4,ENSG00000094796.4,ENSG00000228499.1,CATG00000062806.1,CATG00000007650.1,ENSG00000255021.1,ENSG00000217128.7,ENSG00000128294.11,ENSG00000069020.14,ENSG00000102032.8,ENSG00000118298.6,CATG00000112867.1,ENSG00000236457.1,ENSG00000158987.15,CATG00000083347.1,ENSG00000159399.5,ENSG00000152556.11,ENSG00000168268.6,ENSG00000151692.10,ENSG00000134160.9,ENSG00000232912.1,ENSG00000184669.6,ENSG00000144285.11,ENSG00000269307.1,ENSG00000226053.1,ENSG00000170703.11,ENSG00000134910.8,CATG00000080463.1,ENSG00000212493.1,ENSG00000070081.11,ENSG00000107954.6,ENSG00000149256.10,ENSG00000085788.9,CATG00000064155.1,ENSG00000181315.6,CATG00000040513.1,ENSG00000197846.3,ENSG00000149932.12,CATG00000018464.1,CATG00000094945.1,ENSG00000240291.1,ENSG00000177000.6,ENSG00000156218.8,ENSG00000234147.1,CATG00000102240.1,ENSG00000272544.1,ENSG00000255484.1,ENSG00000070601.5,ENSG00000226552.2,ENSG00000196230.8,CATG00000083367.1,ENSG00000068878.10,ENSG00000214894.2,ENSG00000143153.8,CATG00000079625.1,ENSG00000074855.6,ENSG00000198755.6,ENSG00000223908.5,ENSG00000269998.1,ENSG00000022567.5,CATG00000083294.1,ENSG00000167523.9,CATG00000028939.1,ENSG00000169592.10,ENSG00000143401.10,ENSG00000243620.1,ENSG00000162869.11,ENSG00000269293.2,ENSG00000186635.10,ENSG00000116128.5,ENSG00000249484.4,ENSG00000197753.6,CATG00000108350.1,CATG00000025636.1,CATG00000083570.1,ENSG00000261143.1,ENSG00000157985.13,ENSG00000117020.12,ENSG00000163362.6,ENSG00000204469.8,CATG00000006708.1,ENSG00000120159.7,ENSG00000235109.3,CATG00000083271.1,CATG00000089152.1,ENSG00000146039.6,ENSG00000213722.4,CATG00000047897.1,CATG00000019870.1,CATG00000034789.1,CATG00000084696.1,ENSG00000145592.9,ENSG00000007314.7,CATG00000076046.1,CATG00000069498.1,ENSG00000260230.2,ENSG00000226124.2,ENSG00000228397.1,ENSG00000249346.2,ENSG00000213197.3,ENSG00000150093.14,CATG00000001651.1,ENSG00000233438.1,ENSG00000198090.3,ENSG00000114904.8,ENSG00000260352.1,CATG00000071789.1,CATG00000048354.1,ENSG00000204410.10,ENSG00000229732.1,CATG00000055081.1,ENSG00000007129.13,CATG00000083522.1,CATG00000087888.1,ENSG00000068024.12,ENSG00000256721.1,ENSG00000128285.4,ENSG00000178074.5,ENSG00000175768.8,ENSG00000130517.9,ENSG00000258254.1,ENSG00000176349.7,ENSG00000082212.7,ENSG00000220875.1,CATG00000027678.1,ENSG00000187987.5,CATG00000036089.1,CATG00000075162.1,ENSG00000258162.1,ENSG00000175873.3,ENSG00000115468.7,ENSG00000196937.6,CATG00000055292.1,ENSG00000149294.12,ENSG00000166743.5,ENSG00000198271.3,ENSG00000258789.1,CATG00000093413.1,ENSG00000187145.10,ENSG00000174943.5,ENSG00000148842.13,CATG00000091660.1,ENSG00000188211.4,CATG00000018535.1,CATG00000048632.1,ENSG00000185046.14,ENSG00000254261.1,ENSG00000231612.1,ENSG00000186453.8,ENSG00000174502.14,CATG00000083261.1,CATG00000088075.1,ENSG00000268279.2,ENSG00000197696.5,CATG00000083935.1,CATG00000026604.1,CATG00000058027.1,CATG00000000681.1,ENSG00000122711.4,ENSG00000207523.1,ENSG00000271359.1,CATG00000079622.1,ENSG00000010327.6,ENSG00000011021.17,ENSG00000244230.2,ENSG00000116690.7,ENSG00000206557.5,CATG00000047290.1,CATG00000019186.1,CATG00000007388.1,ENSG00000231607.4,ENSG00000134339.4,ENSG00000011405.9,ENSG00000163125.11,ENSG00000116852.10,ENSG00000255354.1,CATG00000066414.1,CATG00000087870.1,ENSG00000272462.2,CATG00000107252.1,CATG00000020217.1,ENSG00000143942.4,ENSG00000257155.1,CATG00000083346.1,CATG00000091037.1,ENSG00000188641.8,ENSG00000178093.12,CATG00000026874.1,CATG00000065115.1,ENSG00000196284.9,ENSG00000090238.7,ENSG00000121848.9,ENSG00000248300.1,CATG00000087920.1,ENSG00000268673.3,ENSG00000266411.1,ENSG00000260017.1,ENSG00000196588.10,ENSG00000112343.8,CATG00000087873.1,ENSG00000101162.3,ENSG00000170624.9,ENSG00000255435.2,CATG00000084710.1,CATG00000038863.1,ENSG00000131018.18,ENSG00000258674.5,ENSG00000179344.12,ENSG00000006659.8,CATG00000029301.1,ENSG00000168631.7,CATG00000011013.1,ENSG00000227835.4,ENSG00000006831.9,ENSG00000260196.1,ENSG00000149925.12,ENSG00000156222.7,ENSG00000258790.1,ENSG00000259153.1,ENSG00000055957.6,CATG00000028376.1,ENSG00000134398.8,ENSG00000107077.13,CATG00000087927.1,CATG00000076041.1,CATG00000023920.1,ENSG00000111801.11,CATG00000069500.1,CATG00000100898.1,ENSG00000117569.14,ENSG00000124693.2,ENSG00000114902.9,ENSG00000204616.6,ENSG00000115474.6,ENSG00000197409.6,CATG00000076016.1,ENSG00000204420.4,CATG00000117213.1,ENSG00000182111.8,CATG00000090190.1,ENSG00000216436.2,ENSG00000005981.8,ENSG00000179331.2,ENSG00000230795.2,ENSG00000099810.14,CATG00000087910.1,ENSG00000054282.11,ENSG00000147548.12,ENSG00000100095.14,CATG00000031662.1,ENSG00000243696.4,ENSG00000096654.11,CATG00000107958.1,ENSG00000151413.12,ENSG00000002745.8,ENSG00000171045.10,CATG00000102242.1,CATG00000020721.1,ENSG00000121897.9,ENSG00000146285.9,ENSG00000230710.1,CATG00000027615.1,ENSG00000171522.5,ENSG00000186010.14,CATG00000005391.1,ENSG00000028116.12,ENSG00000084734.4,ENSG00000163104.13,CATG00000078169.1,CATG00000037606.1,ENSG00000254237.1,CATG00000108871.1,CATG00000083331.1,CATG00000051341.1,CATG00000088399.1,ENSG00000147324.6,ENSG00000213453.3,ENSG00000261723.1,ENSG00000015592.12,ENSG00000266213.1,ENSG00000184348.2,ENSG00000237707.1,CATG00000025203.1,ENSG00000184302.6,ENSG00000152213.3,ENSG00000258386.1,ENSG00000085382.7,ENSG00000115194.6,CATG00000043978.1,ENSG00000233973.1,CATG00000065482.1,ENSG00000267564.1,ENSG00000258860.1,ENSG00000168918.9,ENSG00000135316.13,ENSG00000123179.9,ENSG00000272092.1,CATG00000083335.1,ENSG00000136436.10,CATG00000085119.1,CATG00000029636.1,ENSG00000122687.13,CATG00000088398.1,ENSG00000036448.5,ENSG00000234816.2,CATG00000058894.1,ENSG00000234859.1,ENSG00000265710.1,CATG00000033886.1,ENSG00000100722.14,ENSG00000100425.14,CATG00000087897.1,ENSG00000182057.4,ENSG00000266983.1,CATG00000004775.1,ENSG00000149091.11,ENSG00000016864.12,ENSG00000032742.13,ENSG00000134042.8,CATG00000014801.1,ENSG00000106771.8,ENSG00000249348.1,ENSG00000111404.2,ENSG00000160202.3,ENSG00000130311.6,CATG00000093412.1,ENSG00000267262.1,CATG00000048482.1,ENSG00000203875.6,ENSG00000125484.7,ENSG00000136213.7,ENSG00000116661.9,ENSG00000224653.1,ENSG00000219392.1,ENSG00000140718.14,ENSG00000158553.3,ENSG00000187664.8,CATG00000045085.1,CATG00000021148.1,CATG00000073164.1,ENSG00000230521.1,ENSG00000204540.6,ENSG00000251249.1,ENSG00000138085.12,ENSG00000143147.10,CATG00000086224.1,ENSG00000089820.11,ENSG00000187486.5,ENSG00000232732.5,ENSG00000138068.6,ENSG00000171914.10,ENSG00000225084.1,ENSG00000183166.6,ENSG00000197061.3,ENSG00000234676.1,CATG00000005243.1,ENSG00000147416.6,CATG00000087824.1,ENSG00000182771.13,ENSG00000087237.6,ENSG00000127220.5,ENSG00000203601.3,ENSG00000089505.13,CATG00000064303.1,ENSG00000120659.10,CATG00000113838.1,ENSG00000140941.8,ENSG00000010704.14,ENSG00000166847.5,ENSG00000251307.1,CATG00000064407.1,CATG00000005529.1,ENSG00000180720.6,ENSG00000006071.7,CATG00000079706.1,CATG00000087881.1,ENSG00000079387.9,ENSG00000146109.3,CATG00000032795.1,ENSG00000084623.7,ENSG00000162267.8,ENSG00000228126.1,ENSG00000251805.1,CATG00000067716.1,ENSG00000166261.6,ENSG00000166716.5,ENSG00000159202.13,ENSG00000183723.8,ENSG00000088538.12,ENSG00000259404.1,ENSG00000125485.13,CATG00000106151.1,ENSG00000160991.11,ENSG00000197149.4,ENSG00000171396.10,ENSG00000175213.2,CATG00000073096.1,CATG00000009350.1,CATG00000074856.1,CATG00000011972.1,CATG00000097921.1,ENSG00000130307.7,CATG00000051919.1,ENSG00000006059.3,ENSG00000144130.7,ENSG00000253888.1,ENSG00000253014.1,ENSG00000231028.4,ENSG00000179715.8,ENSG00000005249.8,CATG00000058746.1,ENSG00000137055.10,ENSG00000162676.7,ENSG00000271362.1,ENSG00000149926.9,ENSG00000242808.3,ENSG00000115216.9,CATG00000067029.1,CATG00000046365.1,ENSG00000105928.9,ENSG00000105205.6,CATG00000084711.1,CATG00000088073.1,ENSG00000129003.11,ENSG00000196374.5,ENSG00000115241.9,ENSG00000143164.11,ENSG00000254411.1,CATG00000107596.1,ENSG00000114166.7,CATG00000096991.1,ENSG00000226598.1,ENSG00000143369.10,ENSG00000215018.5,CATG00000083332.1,ENSG00000153406.9,CATG00000104592.1,CATG00000116278.1,ENSG00000198208.7,ENSG00000115008.5,ENSG00000264931.1,CATG00000021307.1,ENSG00000070366.9,ENSG00000250461.1,ENSG00000177981.6,CATG00000066556.1,ENSG00000115828.11,ENSG00000145075.7,ENSG00000198399.10,CATG00000067726.1,CATG00000042127.1,ENSG00000066248.10,ENSG00000067248.5,ENSG00000267337.1,ENSG00000260488.1,ENSG00000232642.1,ENSG00000250616.2,ENSG00000257467.1,ENSG00000230024.1,CATG00000097388.1,ENSG00000253227.1,ENSG00000025800.9,ENSG00000142599.13,ENSG00000139144.5,ENSG00000157093.4,ENSG00000267252.1,ENSG00000167740.5,ENSG00000175216.10,ENSG00000006432.11,CATG00000087892.1,ENSG00000117362.8,ENSG00000168298.4,ENSG00000267987.1,ENSG00000256120.1,ENSG00000143158.6,ENSG00000154764.5,ENSG00000158373.7,CATG00000048572.1,ENSG00000267594.5,ENSG00000217646.1,ENSG00000122783.12,ENSG00000140612.9,ENSG00000261528.2,ENSG00000042317.12,ENSG00000074755.10,ENSG00000185130.4,ENSG00000163938.12,ENSG00000267629.2,ENSG00000124557.8,CATG00000040546.1,ENSG00000112812.11,ENSG00000157181.10,CATG00000087909.1,ENSG00000109320.7,ENSG00000111058.3,ENSG00000202103.1,ENSG00000272278.1,ENSG00000106268.11,ENSG00000113448.12,CATG00000042207.1,ENSG00000138640.10,ENSG00000204619.3,CATG00000087900.1,ENSG00000168434.8,ENSG00000204421.2,ENSG00000212628.1,CATG00000060192.1,ENSG00000204789.3,ENSG00000139219.13,CATG00000051222.1,CATG00000042932.1,ENSG00000160113.5,ENSG00000163794.6,CATG00000075677.1,ENSG00000170802.11,ENSG00000134569.5,ENSG00000103423.9,ENSG00000173960.8,ENSG00000254197.1,ENSG00000151067.16,ENSG00000230434.1,ENSG00000049192.10,ENSG00000067606.11,CATG00000058059.1,ENSG00000164398.8,ENSG00000265014.1,ENSG00000259609.1,CATG00000040147.1,ENSG00000134538.2,ENSG00000067113.12,ENSG00000149927.13,ENSG00000169057.15,ENSG00000187475.4,CATG00000002214.1,ENSG00000145901.10,ENSG00000184939.11,ENSG00000055955.11,CATG00000032792.1,ENSG00000148175.8,CATG00000116287.1,CATG00000107960.1,CATG00000031655.1,ENSG00000260125.1,ENSG00000226314.3,CATG00000091049.1,CATG00000081826.1,ENSG00000162836.7,ENSG00000236378.1,CATG00000062280.1,CATG00000001655.1,ENSG00000238024.1,ENSG00000119782.9,ENSG00000129933.16,ENSG00000254671.1,CATG00000054515.1,ENSG00000143226.9,ENSG00000183454.9,ENSG00000197914.2,ENSG00000172458.4,ENSG00000161036.6,ENSG00000132356.7,ENSG00000234127.4,CATG00000075427.1,ENSG00000179837.6,CATG00000031657.1,ENSG00000178762.3,CATG00000095959.1,ENSG00000115825.5,ENSG00000124549.10,CATG00000074492.1,CATG00000031367.1,ENSG00000081248.6,CATG00000073165.1,CATG00000086059.1,ENSG00000257985.1,ENSG00000212452.1,ENSG00000164877.14,ENSG00000239642.1,ENSG00000102886.10,ENSG00000254788.2,CATG00000079996.1,ENSG00000159079.14,CATG00000074170.1,ENSG00000157470.7,CATG00000090247.1,ENSG00000119689.10,ENSG00000104320.9,ENSG00000171401.10,ENSG00000261839.1,CATG00000067715.1,ENSG00000076685.14,CATG00000083393.1,CATG00000090123.1,ENSG00000139220.12,ENSG00000101425.8,CATG00000082298.1,ENSG00000139151.10,CATG00000058031.1,ENSG00000212743.1,ENSG00000064787.8,CATG00000084695.1,CATG00000064637.1,ENSG00000250067.7,ENSG00000140538.12,CATG00000011000.1,ENSG00000218766.1,CATG00000020653.1,ENSG00000103353.11,ENSG00000100426.6,ENSG00000090054.9,ENSG00000112337.6,ENSG00000162989.3,ENSG00000242068.1,CATG00000083449.1,ENSG00000077585.9,CATG00000087828.1,ENSG00000071127.12,ENSG00000172456.12,CATG00000020718.1,ENSG00000168280.12,ENSG00000173930.8,ENSG00000230487.3,ENSG00000204538.3,ENSG00000204618.4,CATG00000051258.1,CATG00000066531.1,ENSG00000184164.10,ENSG00000212657.1,ENSG00000072952.14,CATG00000071782.1,ENSG00000198366.5,ENSG00000100122.5,ENSG00000108417.3,ENSG00000115211.11,ENSG00000171310.6,CATG00000032041.1,ENSG00000196747.3,ENSG00000250413.1,ENSG00000213654.5,ENSG00000089486.12,ENSG00000229666.1,ENSG00000213533.7,CATG00000036723.1,ENSG00000205832.7,ENSG00000241103.1,ENSG00000215264.4,CATG00000101272.1,ENSG00000163793.8,ENSG00000156475.14,ENSG00000230773.2,ENSG00000165521.11,ENSG00000222990.1,ENSG00000188987.2,ENSG00000250264.1,ENSG00000140932.5,ENSG00000239736.2,ENSG00000254414.1,ENSG00000248458.2,ENSG00000261617.1,CATG00000076953.1,CATG00000021813.1,CATG00000103933.1,ENSG00000160117.10,ENSG00000132623.11,ENSG00000185737.8,CATG00000079626.1,ENSG00000233822.3,CATG00000029035.1,ENSG00000122705.12,ENSG00000115128.6,CATG00000103157.1,CATG00000001134.1,ENSG00000086102.14,ENSG00000119778.10,ENSG00000227906.3,ENSG00000109667.7,ENSG00000234072.1,ENSG00000204623.4,CATG00000016466.1,CATG00000008292.1,ENSG00000115590.9,ENSG00000175220.7,CATG00000025639.1,ENSG00000143374.10,ENSG00000180596.7,ENSG00000267425.1,ENSG00000250522.1,ENSG00000106034.13,ENSG00000184349.8,ENSG00000173432.6,ENSG00000130312.2,ENSG00000254779.4,CATG00000087883.1,ENSG00000065154.7,CATG00000074489.1,CATG00000088402.1,ENSG00000178568.9,CATG00000029725.1,ENSG00000271615.1,ENSG00000267284.1,CATG00000083387.1,CATG00000083353.1,ENSG00000100346.13,ENSG00000138777.15,ENSG00000149557.8,ENSG00000186364.7,ENSG00000167491.13,ENSG00000166748.8,ENSG00000254526.1,ENSG00000152219.4,ENSG00000118292.4,ENSG00000104325.2,ENSG00000117507.4,ENSG00000144228.4,CATG00000066639.1,ENSG00000134775.11,CATG00000087853.1,CATG00000032046.1,CATG00000072662.1,ENSG00000140948.7,ENSG00000166025.13,ENSG00000182858.9,ENSG00000222686.1,ENSG00000157992.8,ENSG00000112763.11,ENSG00000160172.6,ENSG00000103415.7,ENSG00000164309.10,ENSG00000169554.12,ENSG00000225243.1,CATG00000018539.1,ENSG00000163939.14,ENSG00000084774.9,ENSG00000102452.11,ENSG00000258670.1,ENSG00000164855.11,CATG00000092915.1,ENSG00000165959.7,ENSG00000166788.5,ENSG00000255152.4,CATG00000038859.1,ENSG00000226431.1,CATG00000067254.1,ENSG00000260651.1,ENSG00000241549.4,ENSG00000233009.1,ENSG00000183476.8,ENSG00000113638.8,CATG00000093699.1,ENSG00000226953.3,ENSG00000257185.1,CATG00000067610.1,CATG00000000670.1,ENSG00000031081.6,CATG00000116280.1,ENSG00000146047.4,CATG00000083313.1,ENSG00000173894.6,ENSG00000232040.2,ENSG00000249028.2,ENSG00000146856.10,ENSG00000124568.6,ENSG00000196628.9,ENSG00000137338.4,ENSG00000082805.15,CATG00000075679.1,ENSG00000002822.11,ENSG00000100614.13,ENSG00000132357.9,ENSG00000198558.2,ENSG00000165533.14,ENSG00000196532.4,ENSG00000167194.3</t>
  </si>
  <si>
    <t>22885689,23164818,23894747,19197363,23212062,20832056,19680635,22688191,21107309,21826085,19721433,24166486,24152035,24253340,24043878,18332876,23241943,20889312,19571809,22479419,21057379,23453885,22037555,22883433,18282107,21747397,21926974,23358160,23805179,19023125,23142968,21791550,22440650,21682944,19875103,18347602,21688384,19571811,20939080,23637625,21116278,22037552,22792071,18521090,21679298,18521091,21795503,21674006,20713499,22648509,20038948,23382809,24280982,24086445,18677311,20185149,21990027,pha002857,23974872,24039173,21810643,pha002859,20421487,19571808,20195266</t>
  </si>
  <si>
    <t>Contrast sensitivity,Schizophrenia (treatment refractory),Schizophrenia,Brain imaging in schizophrenia (interaction),Gray matter volume (schizophrenia interaction),Schizophrenia (negative symptoms),Response to antipsychotic therapy (extrapyramidal side effects),Effectiveness of iloperidone treatment in schizophrenia,Schizophrenia, schizoaffective disorder or bipolar disorder,Hippocampal volume in schizophrenia,Bipolar disorder and schizophrenia,Autism spectrum disorder, attention deficit-hyperactivity disorder, bipolar disorder, major depressive disorder, and schizophrenia (combined),Response to antipsychotic treatment in schizophrenia (reasoning),Formal thought disorder in schizophrenia,Memory (short-term),Response to antipsychotic treatment,Schizophrenia(age at onset),Electroencephalogram traits, in brain,Schizophrenia (cytomegalovirus infection interaction),Response to antipsychotic treatment in schizophrenia (working memory),Tardive dyskinesia,Response to iloperidone treatment (QT prolongation),Schizophrenia, bipolar disorder and depression (combined),Functional impairment in major depressive disorder, bipolar disorder and schizophrenia,Entorhinal cortical thickness,Cortical thickness</t>
  </si>
  <si>
    <t>DOID:5517</t>
  </si>
  <si>
    <t>stomach carcinoma</t>
  </si>
  <si>
    <t>A stomach cancer that is located_in the stomach.</t>
  </si>
  <si>
    <t>rs10856909,rs13142645,rs10433970,rs10402133,rs17376404,rs16932552,rs11727030,rs75903034,rs6823404,rs2632410,rs10411895,rs11667835,rs13135934,rs7534079,rs11097408,rs686453,rs2289186,rs957599,rs2363111,rs10030713,rs75655581,rs12577495,rs35718240,rs10030586,rs899132,rs4693378,rs2171381,rs2306803,rs2664872,rs55817939,rs34465979,rs2865345,rs10403430,rs4693376,rs993698,rs7694491,rs728989,rs7936647,rs2129595,rs7439869,rs3106134,rs12499309,rs10500823,rs4236302,rs17715694,rs183993,rs2351955,rs34396188,rs6841121,rs34383543,rs11097414,rs62320427,rs3764101,rs2016483,rs2632399,rs4693004,rs1344612,rs8026,rs66581998,rs7438414,rs2276910,rs4848142,rs61004493,rs10005131,rs705468,rs722486,rs536226,rs17623135,rs35995707,rs12511433,rs4558832,rs28403447,rs2664892,rs611899,rs8336,rs35670996,rs61514245,rs4438731,rs965807,rs115339725,rs35744894,rs11722476,rs35361491,rs116564682,rs4693377,rs17309887,rs1991316,rs6490525,rs1426575,rs2632411,rs6821438,rs2087170,rs62320444,rs28522293,rs4693375,rs1400716,rs2632401,rs11927231,rs61069704,rs3113863,rs7435106,rs12505694,rs7657805,rs17376488,rs6532476,rs28474924,rs10856908,rs697430,rs11671517,rs2292796,rs34145031,rs12613541,rs615372,rs7678054,rs72665608,rs11097411,rs2390478,rs10409809,rs17021463,rs34396894,rs11673111,rs2883,rs13132963,rs724260,rs10028613,rs10016806,rs2306802,rs10401527,rs28838299,rs2016476,rs72663802,rs2249979,rs4693381,rs600734,rs10023115,rs13434570,rs6814486,rs6532479,rs12710188,rs576523,rs6840913,rs687715,rs6851128,rs6813655,rs10034781,rs4693374,rs28701470,rs4235050,rs67469837,rs1880822,rs993697,rs76714255,rs67552174,rs2865350,rs705469,rs113032531,rs13435702,rs11097417,rs645287,rs28613890,rs3106136,rs615778,rs2632405,rs12673430,rs10008044,rs62320441,rs627494,rs11097409,rs17310526,rs2202473,rs609574,rs11251918,rs2632412,rs28631833,rs2664894,rs2677526,rs767657,rs901615,rs599291,rs941032,rs10405397,rs2865353</t>
  </si>
  <si>
    <t>CATG00000069505.1,ENSG00000198521.7,CATG00000117079.1,CATG00000004927.1,CATG00000049832.1,CATG00000044413.1,ENSG00000162624.10,ENSG00000121743.3,ENSG00000241103.1,CATG00000091573.1,ENSG00000163106.6,ENSG00000137968.12,ENSG00000233321.1,ENSG00000153391.11,CATG00000102881.1,CATG00000004847.1,CATG00000069500.1,ENSG00000110693.11,ENSG00000241369.1,ENSG00000246541.2,CATG00000073165.1,ENSG00000163104.13,CATG00000069498.1,CATG00000013891.1,CATG00000079793.1,CATG00000073164.1</t>
  </si>
  <si>
    <t>Capecitabine sensitivity</t>
  </si>
  <si>
    <t>DOID:5557</t>
  </si>
  <si>
    <t>testicular germ cell cancer</t>
  </si>
  <si>
    <t>A testicular cancer that has_material_basis_in germ cells.</t>
  </si>
  <si>
    <t>rs2111509,rs1008815,rs13142645,rs34922657,rs27068,rs13067997,rs7282841,rs12297998,rs17176513,rs2839175,rs11727030,rs2839191,rs10815729,rs4721122,rs10115078,rs8058133,rs11097408,rs27996,rs9916423,rs210144,rs9931225,rs35718240,rs7043658,rs2900333,rs2171381,rs28681530,rs2623060,rs55675376,rs2247476,rs11104911,rs11055991,rs1267544,rs13064112,rs2758605,rs4693376,rs563751,rs4721184,rs4818832,rs11727498,rs8071081,rs2241107,rs7190890,rs390524,rs10260585,rs12930079,rs7010162,rs2356835,rs915804,rs11104908,rs389389,rs183993,rs31210,rs34396188,rs10846005,rs6952808,rs2286299,rs2276257,rs7955289,rs2632399,rs995029,rs6970034,rs35469085,rs114699360,rs1344612,rs6901411,rs4819226,rs6518278,rs4721185,rs302851,rs2853643,rs7958859,rs6897876,rs1468828,rs722486,rs10221208,rs17623135,rs193391,rs12663370,rs7188880,rs10858723,rs2664892,rs8077548,rs8336,rs61514245,rs302863,rs10120425,rs56955294,rs1355062,rs4438731,rs115339725,rs2280955,rs2853641,rs7956414,rs17217473,rs2108911,rs35797753,rs2531737,rs55689527,rs35744894,rs8071942,rs11104806,rs1267543,rs12970066,rs210145,rs1801368,rs2056478,rs4721135,rs4256490,rs7974852,rs4601204,rs549888,rs6821438,rs7736055,rs62320444,rs2736108,rs4912843,rs11658998,rs10230383,rs3788252,rs2041859,rs79089083,rs12949598,rs2611783,rs12699404,rs2156117,rs9911609,rs2720458,rs72708291,rs2839167,rs466502,rs2003537,rs12626873,rs4479081,rs7657805,rs2842871,rs3773830,rs12045367,rs2229634,rs28474924,rs4721121,rs17176131,rs4719366,rs9929496,rs2877926,rs381949,rs370348,rs12671113,rs33922512,rs4277402,rs12537914,rs369184,rs10066764,rs513349,rs4764078,rs12523418,rs72665608,rs2036730,rs2736613,rs11104905,rs2839199,rs2231909,rs2169508,rs34396894,rs2187118,rs2615539,rs10506953,rs2248080,rs58414558,rs2068710,rs877639,rs2720468,rs4842625,rs13132963,rs7214402,rs2032226,rs2181401,rs460073,rs2540183,rs9893027,rs12672286,rs2968,rs35247874,rs1388789,rs10062220,rs11794578,rs4819222,rs6813563,rs10263703,rs2984615,rs78253932,rs36115365,rs2468246,rs999691,rs380145,rs13434570,rs12939703,rs2296343,rs12103622,rs11771451,rs77430462,rs452932,rs6952727,rs7030354,rs10758935,rs1468540,rs13049175,rs13170453,rs6813655,rs1162372,rs10918304,rs11055996,rs2069274,rs304268,rs31484,rs7213035,rs9324877,rs8075108,rs2865350,rs35582663,rs4819213,rs56256243,rs888685,rs430973,rs11097417,rs10950448,rs4719318,rs7298765,rs28613890,rs2632405,rs12699453,rs61182475,rs2007785,rs17310526,rs10858722,rs6900408,rs7503179,rs2045746,rs7959354,rs13046834,rs11104818,rs34208003,rs6580240,rs6871365,rs2280956,rs34212511,rs8131458,rs17176520,rs465498,rs4842609,rs11738325,rs302852,rs12942018,rs2280546,rs73048162,rs2865353,rs2839144,rs10856909,rs6957894,rs2162616,rs62226488,rs7964336,rs6954521,rs6970033,rs4645359,rs2839155,rs2758603,rs7299037,rs2241109,rs17182538,rs1616570,rs13047198,rs3790671,rs10030586,rs4693378,rs62224185,rs12318457,rs4237951,rs115243868,rs210138,rs2720460,rs2839200,rs302861,rs3803751,rs4719311,rs459961,rs7694491,rs11557347,rs11104746,rs7208282,rs3106134,rs6944877,rs77736938,rs12499309,rs4699051,rs452384,rs11104808,rs11104906,rs6841121,rs27071,rs10069690,rs12344,rs114039518,rs10477170,rs7209650,rs7213415,rs2244144,rs2241965,rs27069,rs4719319,rs66581998,rs34712916,rs11741660,rs2839161,rs3744111,rs4888265,rs13052701,rs4340382,rs6503869,rs10950407,rs61004493,rs3851729,rs4888264,rs1907699,rs7792631,rs7226008,rs474853,rs380286,rs12188122,rs17215785,rs2005402,rs7225128,rs11104815,rs2839174,rs7220884,rs2720448,rs402710,rs12370518,rs4742419,rs7723984,rs11768541,rs12662525,rs302839,rs10477172,rs10772782,rs1060604,rs7307092,rs12922541,rs2839173,rs7209498,rs2853669,rs2251847,rs11642579,rs13234214,rs1426575,rs12366507,rs302860,rs8080071,rs12669937,rs6580238,rs4693375,rs57168987,rs10950413,rs4888262,rs1052053,rs2632401,rs10815834,rs9903050,rs2195155,rs111986123,rs9976233,rs456366,rs13046451,rs61069704,rs2842873,rs8061942,rs34817776,rs12505694,rs11640627,rs2296337,rs2160571,rs6532476,rs10856908,rs4492869,rs2711897,rs11082763,rs73996262,rs7298594,rs887206,rs2839184,rs7027685,rs2417345,rs10976679,rs7298595,rs10846001,rs304269,rs959662,rs3805663,rs66869812,rs10224497,rs115023336,rs2056479,rs724260,rs10852606,rs11055976,rs10028613,rs31490,rs6950151,rs17422027,rs2056481,rs2720462,rs1323267,rs931936,rs4693381,rs17183123,rs10815732,rs8047742,rs10023115,rs11167772,rs6814486,rs7977272,rs11950633,rs10815833,rs2056480,rs6532479,rs11872765,rs4713646,rs995030,rs6580237,rs6978048,rs2736100,rs462608,rs4819221,rs1812264,rs6851128,rs2356837,rs473222,rs526896,rs1061981,rs2291557,rs67552174,rs6949794,rs9904621,rs4764079,rs11764960,rs17176261,rs7216856,rs2839160,rs10477171,rs4141756,rs7734992,rs8072379,rs302862,rs12515244,rs56840278,rs2058813,rs1547478,rs4975538,rs4819216,rs11744608,rs7282763,rs210146,rs2072499,rs11104816,rs9951026,rs17176110,rs2242652,rs16943328,rs28379291,rs3816659,rs2330408,rs59828751,rs3790655,rs2277826,rs11650710,rs2736609,rs34269264,rs6841136,rs6823404,rs13135934,rs4389139,rs7280110,rs4842611,rs12531315,rs210139,rs2289186,rs2839171,rs2015064,rs2711898,rs457130,rs2306803,rs2664872,rs11104904,rs11128798,rs62083527,rs34465979,rs2839178,rs4763381,rs13046494,rs2540173,rs37011,rs55910626,rs302857,rs869408,rs4236271,rs2129595,rs2842882,rs2758619,rs304282,rs12322855,rs2280550,rs1137703,rs2280958,rs37008,rs421284,rs72709458,rs4819214,rs1362633,rs2887676,rs10950400,rs7968235,rs7729647,rs375555,rs2853646,rs1014300,rs11097414,rs909269,rs11104903,rs302847,rs2041918,rs4693004,rs421629,rs57056972,rs10227517,rs10159384,rs6867347,rs10051199,rs59248873,rs4610628,rs2900328,rs7438414,rs10777111,rs7732291,rs302846,rs7725218,rs302858,rs10005131,rs1323266,rs8068455,rs4819215,rs1974586,rs2758609,rs7191665,rs7218103,rs12521013,rs4558832,rs6503874,rs4912839,rs10233560,rs12667600,rs965807,rs11771973,rs2839139,rs654743,rs17422329,rs210137,rs414965,rs6977733,rs11104810,rs4693377,rs2839181,rs2356836,rs8081247,rs7310929,rs10078017,rs1991316,rs972849,rs1860262,rs2632411,rs16943186,rs2287197,rs10800167,rs2407658,rs28522293,rs8068135,rs2333445,rs41265025,rs2251636,rs4449693,rs7435106,rs3113863,rs11104809,rs765973,rs4721097,rs2280957,rs4284478,rs4888267,rs2720471,rs2019997,rs2842864,rs34145031,rs10815717,rs479632,rs3821708,rs11076512,rs1558813,rs9906653,rs12521783,rs11097411,rs17021463,rs8062783,rs37009,rs3790665,rs2883,rs13224989,rs1853425,rs304283,rs530878,rs304267,rs8076021,rs4699050,rs2720464,rs13050387,rs9979525,rs6992772,rs62226489,rs2306802,rs10016806,rs37010,rs3790672,rs4887783,rs11948616,rs8072873,rs2839984,rs4656466,rs8070407,rs72663802,rs4842631,rs2839194,rs2080504,rs4819217,rs35409679,rs10858705,rs4842610,rs12942879,rs2758600,rs401681,rs304272,rs9901693,rs34961072,rs11650456,rs10034781,rs28363318,rs4888274,rs2287196,rs9717,rs12944274,rs28701470,rs10280993,rs34967784,rs720483,rs8051216,rs11104913,rs4818828,rs9903173,rs13052376,rs7201320,rs1031804,rs13435702,rs28475409,rs4912837,rs2839157,rs1812266,rs4421257,rs10976690,rs2126470,rs10008044,rs13051200,rs55642707,rs932700,rs10243920,rs4721190,rs2276269,rs7026907,rs61462713,rs8051902,rs4742418,rs4236277,rs2758608,rs10800166,rs6866256,rs372648,rs8073754,rs12540579,rs4482929,rs6964522,rs13362006,rs2839197,rs2842869,rs2664894,rs2839180,rs4657490,rs40182,rs767657,rs11650105,rs901615,rs4324715,rs31489,rs2302190,rs2330353,rs3001790,rs2853676,rs6500282,rs10433970,rs17376404,rs11950670,rs9982233,rs2041857,rs2839186,rs2632410,rs12482209,rs2839196,rs10815720,rs8071217,rs10030713,rs4912838,rs13049797,rs2253809,rs899132,rs2839141,rs12326641,rs2842865,rs27070,rs2865345,rs6427307,rs10232234,rs17175543,rs68120835,rs114460962,rs10040346,rs2531728,rs13052233,rs3786249,rs4535485,rs7439869,rs7717417,rs7211133,rs8128380,rs35679325,rs4932691,rs34383543,rs62320427,rs2842870,rs2016483,rs9739175,rs10950456,rs7970587,rs8026,rs12536062,rs4975616,rs73315199,rs2276910,rs455433,rs10846004,rs4842602,rs2736098,rs2274198,rs2736606,rs8070007,rs3809723,rs304271,rs10858704,rs7298685,rs4842606,rs2270098,rs35995707,rs887953,rs467095,rs7188581,rs12511433,rs7210714,rs58222895,rs28403447,rs12370700,rs35670996,rs11642695,rs16943134,rs695137,rs2839146,rs8046856,rs62224181,rs758378,rs11722476,rs35361491,rs10119680,rs12537348,rs12522256,rs17309887,rs2842857,rs9368771,rs6954673,rs17222733,rs6850461,rs8065388,rs39599,rs12931497,rs444393,rs6503867,rs11524959,rs186221,rs2623070,rs10494449,rs2087170,rs10918309,rs9637172,rs11772205,rs12367954,rs2160568,rs13047478,rs4819225,rs1271647,rs55792355,rs2842868,rs1570759,rs7873478,rs2531730,rs6953693,rs1873680,rs9898048,rs10800164,rs2839176,rs7203348,rs12699449,rs4742417,rs59840241,rs17376488,rs2013182,rs8052492,rs1468829,rs11762834,rs6518285,rs11960116,rs7218778,rs12699477,rs2251634,rs2839189,rs407415,rs31211,rs7678054,rs9984708,rs4721134,rs35180305,rs831952,rs758377,rs11055952,rs8052367,rs2254524,rs60605830,rs2417349,rs31209,rs2241108,rs2296336,rs11761670,rs34800401,rs2253677,rs4072222,rs407710,rs4130353,rs3001789,rs6950330,rs2080412,rs28838299,rs2280548,rs2567901,rs2016476,rs13178866,rs6503872,rs4785381,rs6897098,rs4444133,rs10274300,rs8057524,rs2839170,rs7810038,rs11104812,rs4975615,rs73639435,rs11744604,rs4346018,rs6461005,rs78741563,rs10054203,rs13295838,rs6840913,rs12662536,rs4619403,rs13052495,rs6866227,rs2250213,rs2407708,rs2623064,rs11104907,rs7978,rs72826360,rs4693374,rs906639,rs7974819,rs4793953,rs3773832,rs2471529,rs2280959,rs210162,rs6856593,rs8092097,rs4235050,rs76714255,rs10059748,rs2370200,rs4742415,rs58648171,rs4719308,rs3106136,rs2736109,rs10476835,rs7726159,rs914247,rs62320441,rs11097409,rs2839140,rs9923145,rs17182671,rs12369673,rs2711899,rs451360,rs10777103,rs3809709,rs12536261,rs4624820,rs9979907,rs11869052,rs2717408,rs12370662,rs2632412,rs9984242,rs1113736,rs4793949,rs4793948,rs7031713,rs9368768,rs2251322,rs7208872,rs7300108,rs2447853,rs9939688,rs210141,rs117375629</t>
  </si>
  <si>
    <t>ENSG00000138778.7,ENSG00000187678.8,CATG00000069505.1,CATG00000012738.1,ENSG00000181013.3,ENSG00000176349.7,ENSG00000164039.10,CATG00000073282.1,ENSG00000171681.8,ENSG00000197251.3,CATG00000104504.1,CATG00000091049.1,ENSG00000252850.1,ENSG00000205423.7,ENSG00000108389.5,ENSG00000160785.9,ENSG00000266826.1,CATG00000078060.1,ENSG00000236364.2,ENSG00000155393.8,ENSG00000182362.9,ENSG00000224738.1,CATG00000074958.1,ENSG00000198707.10,ENSG00000101670.7,CATG00000107469.1,CATG00000088105.1,ENSG00000160294.6,ENSG00000121101.11,CATG00000078061.1,ENSG00000160783.15,ENSG00000175175.4,CATG00000059303.1,CATG00000008101.1,CATG00000083629.1,ENSG00000049656.9,ENSG00000241103.1,ENSG00000244573.3,ENSG00000160298.13,ENSG00000147596.3,ENSG00000168404.8,ENSG00000108395.9,ENSG00000160299.12,ENSG00000096433.6,CATG00000074964.1,ENSG00000265148.1,ENSG00000235878.4,ENSG00000108387.10,CATG00000009836.1,ENSG00000228404.1,CATG00000069500.1,ENSG00000262904.1,ENSG00000196189.8,CATG00000073165.1,ENSG00000176160.5,ENSG00000137090.7,ENSG00000260238.1,ENSG00000199426.1,ENSG00000164362.14,CATG00000027842.1,CATG00000008099.1,CATG00000027838.1,ENSG00000092345.9,CATG00000074959.1,ENSG00000204188.3,CATG00000012735.1,ENSG00000264672.1,CATG00000069498.1,CATG00000031941.1,CATG00000073164.1,ENSG00000259843.2,ENSG00000231185.2,ENSG00000069011.11,ENSG00000108384.10,ENSG00000202077.1,ENSG00000090863.7,ENSG00000163106.6,ENSG00000266648.1,CATG00000031947.1,ENSG00000212195.1,ENSG00000182628.8,ENSG00000002822.11,ENSG00000215424.5,CATG00000020280.1,CATG00000012730.1,ENSG00000139324.7,ENSG00000168411.9,ENSG00000246541.2,ENSG00000030110.8,ENSG00000049130.9,ENSG00000163104.13,ENSG00000160285.10,ENSG00000143179.8</t>
  </si>
  <si>
    <t>23666240,19483681,20543847,23666239</t>
  </si>
  <si>
    <t>Testicular germ cell tumor,Testicular germ cell cancer</t>
  </si>
  <si>
    <t>DOID:5679</t>
  </si>
  <si>
    <t>retinal disease</t>
  </si>
  <si>
    <t>An eye disease that is located_in the retina.</t>
  </si>
  <si>
    <t>rs61878842,rs2022883,rs17665273,rs71632939,rs74461656,rs61894496,rs12517164,rs12514748,rs6581639,rs16895469,rs640777,rs10114250,rs1344946,rs58592712,rs4398094,rs34514737,rs12293390,rs6771223,rs11022597,rs7735358,rs57267776,rs4582958,rs61095102,rs10068680,rs73765207,rs10893008,rs254411,rs74603736,rs11022586,rs114578752,rs73768441,rs12323696,rs7813051,rs2022878,rs10068577,rs254409,rs16874582,rs10519410,rs79017989,rs116373730,rs75480548,rs78788543,rs17049421,rs13161644,rs6579797,rs34210276,rs13178922,rs12658878,rs76853956,rs11175768,rs115896978,rs7973013,rs4662573,rs117174755,rs12800028,rs10784447,rs7943370,rs10053185,rs28737452,rs2187002,rs73765205,rs61098923,rs12288026,rs7306113,rs6988789,rs3935878,rs9920045,rs4148960,rs11226019,rs10055773,rs10498290,rs715671,rs7951672,rs117386773,rs7371196,rs76709223,rs12173116,rs71632935,rs41520844,rs78708492,rs7124513,rs10893004,rs116886818,rs76968238,rs10462977,rs1531514,rs12523021,rs74671170,rs34453581,rs10150731,rs79806716,rs10144276,rs7724072,rs10020826,rs3935746,rs76537501,rs74545297,rs13160313,rs75277338,rs10079507,rs58121819,rs12787511,rs7844211,rs111393526,rs56092845,rs6864844,rs75864964,rs7677293,rs7669919,rs7724594,rs7943015,rs7164719,rs13175351,rs75623717,rs10896190,rs79949144,rs4316669,rs116664753,rs10049616,rs948838,rs114419852,rs10878266,rs75942103,rs73768444,rs12521493,rs73768428,rs115930795,rs12284323,rs17189035,rs59225459,rs4930461,rs9390239,rs78869341,rs6453350,rs73768433,rs12468441,rs28526827,rs10068810,rs13167248,rs7951437,rs76192616,rs12895262,rs254385,rs77328224,rs10142172,rs9918250,rs78371233,rs35577992,rs197780,rs254405,rs4310590,rs2404535,rs7716648,rs2305737,rs71632934,rs6581638,rs11947017,rs5025845,rs4148959,rs12276434,rs12516801,rs61878839,rs7001440,rs13174129,rs7842714,rs73768437,rs13182354,rs12276496,rs3758938,rs5763911,rs73768425,rs10101101,rs75347004,rs7957898,rs115085962,rs36073362,rs4854079,rs57871592,rs73765204,rs1811649,rs2509709,rs71632944,rs3776919,rs58040282,rs28406763,rs7183872,rs72716391,rs71632937,rs7719017,rs6888705,rs73768442,rs77425897,rs116408736,rs35438369,rs10074935,rs4582959,rs77545362,rs2022881,rs116063115,rs11216799,rs11574273,rs34238966,rs9324647,rs9888204,rs35709786,rs34770972,rs59886398,rs4024280,rs10049625,rs9651445,rs57856130,rs61878841,rs12658492,rs71632943,rs7719412,rs3765088,rs12522267,rs11189948,rs34541757,rs9651444,rs7943399,rs59809498,rs9971486,rs73768436,rs12439898,rs6888482,rs71632942,rs3797718,rs2022884,rs17664946,rs744544,rs61878838,rs73318538,rs17182751,rs77736204,rs60003708,rs2305724,rs71632940,rs11226038,rs12521951,rs73765206,rs35887875,rs7924820,rs114212698,rs12805884,rs7948073,rs10068820,rs6572930,rs6859627,rs12271168,rs75705046,rs59196090,rs73768453,rs10053467,rs28635663,rs35468303,rs12295437,rs4930210,rs10068581,rs74995426,rs4939560,rs13377457,rs4854078,rs3935745,rs1891053,rs34121695,rs78260736,rs715673,rs17731981,rs3087421,rs60774377,rs34689155,rs12029721,rs942316,rs74654126,rs61878837,rs13250001,rs11511378,rs10053114,rs11022585,rs79695272,rs71632938,rs1368354,rs7929650,rs12275206,rs10791643,rs7979584,rs74397896,rs34189055,rs7730667,rs12520353,rs12278640,rs9943503,rs17789844,rs6572933,rs12291531,rs11574348,rs76742551,rs58854938,rs12295316,rs2305730,rs76168292,rs79753842,rs79910810,rs12517493,rs78420639,rs17787671,rs58237678,rs9423944,rs35226619,rs6472155,rs10893007,rs28414156,rs7926628,rs12513631,rs11954532,rs11022581,rs73236489,rs115899459,rs1551884,rs55695211,rs2514022,rs596603,rs7832041,rs117101336,rs117645618,rs34453156,rs34211724,rs79017423,rs11952046,rs35164932,rs197777,rs73768454,rs115134240,rs13179053,rs10878282,rs74540551,rs117247210,rs115859141,rs79040610,rs77475993,rs10053577,rs76335659,rs59962087,rs10192,rs12522512,rs7946317,rs721024,rs71578809</t>
  </si>
  <si>
    <t>ENSG00000245648.1,ENSG00000113645.9,ENSG00000103888.11,CATG00000078608.1,CATG00000099159.1,ENSG00000229140.4,ENSG00000213763.4,ENSG00000255819.2,ENSG00000172817.3,ENSG00000273079.1,ENSG00000188393.4,ENSG00000171530.9,CATG00000107089.1,CATG00000007123.1,CATG00000024246.1,ENSG00000174099.6,ENSG00000258548.1,ENSG00000023171.10,ENSG00000060140.4,CATG00000081955.1,CATG00000081953.1,ENSG00000254223.1,ENSG00000167800.9,ENSG00000248869.1,CATG00000006805.1,CATG00000002739.1,CATG00000002737.1,ENSG00000184347.10,ENSG00000251381.2,CATG00000080260.1,ENSG00000084207.11,CATG00000099157.1,ENSG00000231793.4,ENSG00000256797.1,ENSG00000171992.8,ENSG00000167799.5,ENSG00000253619.1,ENSG00000113643.4,ENSG00000186684.8,ENSG00000254006.1,CATG00000063406.1,ENSG00000149575.5,ENSG00000198570.5,ENSG00000152818.14,ENSG00000253852.1,ENSG00000137947.7,ENSG00000254667.1,CATG00000047993.1,ENSG00000120137.6,CATG00000107104.1,ENSG00000215493.3,ENSG00000254823.1,ENSG00000147697.4,ENSG00000227479.1,CATG00000044532.1,ENSG00000134030.9,ENSG00000150045.7,ENSG00000250341.1,ENSG00000254670.1,ENSG00000258932.1,ENSG00000148335.10,ENSG00000233913.6,CATG00000115777.1,CATG00000004155.1,CATG00000021117.1,ENSG00000077943.7,ENSG00000213809.4,ENSG00000188573.7,CATG00000011224.1,ENSG00000165392.5,ENSG00000099910.12,CATG00000012272.1,ENSG00000167792.7,ENSG00000172322.9</t>
  </si>
  <si>
    <t>23393555,17255346</t>
  </si>
  <si>
    <t>Glycosylated haemoglobin levels,Retinopathy in non-diabetics</t>
  </si>
  <si>
    <t>DOID:585</t>
  </si>
  <si>
    <t>nephrolithiasis</t>
  </si>
  <si>
    <t>rs3812036,rs116077316,rs17645560,rs117937708,rs6556313,rs1170155,rs74902332,rs12584515,rs4323713,rs78742208,rs114077185,rs80070279,rs10492435,rs912876,rs78466775,rs12583267,rs4976689,rs73087704,rs12870816,rs6507499,rs3786654,rs1170119,rs12051934,rs35993291,rs12019129,rs8089832,rs636264,rs6959949,rs219766,rs219769,rs6589928,rs1468312,rs28364040,rs6975977,rs12665880,rs12585267,rs4640076,rs867174,rs34490481,rs12667955,rs1363403,rs73301967,rs219777,rs12659266,rs9590677,rs12585075,rs12327843,rs1170106,rs4976646,rs35036312,rs4149607,rs2122247,rs73301968,rs12857339,rs219767,rs9525589,rs62449086,rs12744824,rs9562385,rs7114509,rs58640303,rs71429407,rs12854149,rs7747095,rs9566924,rs219775,rs12877052,rs34059466,rs9562379,rs77124469,rs78766358,rs79987856,rs12671536,rs73303991,rs28364033,rs12666466,rs68137036,rs12671080,rs1170102,rs347389,rs10229128,rs7941883,rs219771,rs76719927,rs11218667,rs77314703,rs9315894,rs73301966,rs219778,rs12672329,rs670676,rs11673475,rs10502250,rs60039389,rs74956940,rs62449090,rs35859771,rs12870877,rs76562555,rs4272927,rs11589353,rs80084079,rs10051765,rs4369779,rs112376950,rs17645590,rs34749620,rs17598311,rs7238094,rs79138738,rs79925923,rs12873956,rs6589923,rs4075958,rs4976688,rs4976647,rs9566939,rs7113585,rs12867273,rs35716097,rs76416563,rs35164787,rs62449088,rs9304284,rs60168018,rs12854131,rs4074995,rs6589924,rs9590675,rs79483141,rs7250346,rs7249496,rs1170103,rs33921462,rs12673216,rs9525588,rs78485732,rs9315896,rs76301301,rs11746443,rs219780,rs4808708,rs59505610,rs10492439,rs12429782,rs219779,rs67354544,rs77249526,rs218634,rs12864038,rs12863619,rs34028145,rs80253417,rs56235845,rs12033184,rs12454023,rs12865430,rs2274287,rs12870823,rs1170109,rs11082293,rs62449085,rs6590016,rs8094554,rs77395672,rs56297224,rs59578124,rs11741640,rs8001980,rs12411206,rs62449084,rs76504996,rs9533020,rs219773,rs34556067,rs55979049,rs9590676,rs78399739,rs12667436,rs9966093,rs4800146,rs11589375,rs17645393,rs17701966,rs12585865,rs12670734,rs17645596,rs12669187,rs10866705,rs1562821,rs4808709,rs34816851,rs1170107,rs75966636,rs13153019,rs635852,rs12876247,rs7778852,rs9566934,rs7983070,rs9472142,rs118106645,rs12051999,rs9562383,rs11135015,rs59423432,rs73305709,rs7329496,rs12669292,rs3865418,rs9533003,rs347410,rs7226435,rs347413,rs12429318,rs12672714,rs9634658,rs12877348,rs57753179,rs80111948,rs11748165,rs113320652,rs67111717,rs12026825,rs35042265,rs12868961,rs219770,rs2241358,rs4406629,rs4058287,rs17645608,rs219781,rs4941418,rs114713140,rs12854774,rs12975525,rs73187293,rs56903934,rs10492436,rs1170169,rs12673857,rs12401376,rs3786652,rs36095934,rs116973897,rs4598803,rs61744238,rs219776,rs67192248,rs1037271,rs12758301,rs4308051,rs2167059,rs12584544,rs79336853,rs2420538,rs10459372,rs10492437,rs347409,rs12654812,rs219772,rs9947743,rs10492441,rs10492438,rs34000170,rs60930829,rs1170099,rs57325470,rs62449078,rs1468313,rs71429408,rs9533031,rs75066565,rs115906839,rs6977517,rs75796975,rs75272000,rs7244464,rs76503667,rs7228207,rs9315891,rs60095226,rs4142110,rs36122479,rs4800451,rs4075959,rs114429439,rs1037270,rs12875392,rs62449087,rs34422078,rs3865419,rs78820566,rs67332916,rs79035878,rs35535159,rs1170158,rs4058288,rs7791980,rs12672184,rs347391,rs2122246,rs76047247,rs34373236,rs35699135,rs114300900,rs9533022,rs2835363,rs3760702,rs8093542,rs4149609,rs17598799,rs35447990,rs7792019,rs57742424,rs11102235</t>
  </si>
  <si>
    <t>ENSG00000254959.2,ENSG00000123159.11,ENSG00000102780.12,CATG00000035304.1,ENSG00000250424.3,ENSG00000134508.8,CATG00000056822.1,ENSG00000240583.6,ENSG00000169223.10,ENSG00000169220.13,ENSG00000106125.14,CATG00000082160.1,ENSG00000159259.7,ENSG00000223469.1,ENSG00000222999.1,ENSG00000204300.2,ENSG00000105641.3,ENSG00000159261.6,ENSG00000134216.14,ENSG00000203878.7,ENSG00000105639.14,ENSG00000049759.12,CATG00000038802.1,ENSG00000241644.2,ENSG00000123143.8,ENSG00000160951.3,CATG00000004137.1,ENSG00000131183.6,ENSG00000233818.1</t>
  </si>
  <si>
    <t>22396660,19561606,21283782</t>
  </si>
  <si>
    <t>Nephrolithiasis,Kidney stones</t>
  </si>
  <si>
    <t>DOID:594</t>
  </si>
  <si>
    <t>panic disorder</t>
  </si>
  <si>
    <t>An anxiety disorder that is characterized by unexpected and repeated episodes of intense fear accompanied by physical symptoms that may include chest pain, heart palpitations, shortness of breath, dizziness, or abdominal distress.</t>
  </si>
  <si>
    <t>rs7627756,rs819151,rs2281963,rs79071989,rs56394279,rs12038499,rs12625347,rs6809153,rs1337615,rs74774121,rs3850841,rs1517667,rs12070475,rs12131376,rs1891531,rs12037795,rs112722151,rs75721139,rs10513551,rs12731738,rs72696824,rs819157,rs6790951,rs819145,rs990301,rs10918623,rs13043790,rs4680576,rs12129491,rs1022457,rs13403,rs6037941,rs34106766,rs77563426,rs11580764,rs16835780,rs55973252,rs3818192,rs991703,rs8128766,rs2823496,rs1437277,rs1050818,rs7629202,rs12201135,rs57565292,rs3787577,rs17158313,rs1530217,rs4679888,rs1205352,rs76044853,rs34001546,rs2823518,rs2065912,rs7278727,rs79484267,rs5743600,rs2279457,rs11587682,rs12136332,rs11205362,rs7629,rs6798668,rs1205357,rs77585530,rs28469763,rs9976815,rs4091703,rs1975285,rs2242680,rs2468322,rs10918631,rs13360670,rs11205386,rs3020265,rs28705750,rs80178255,rs6119484,rs16937788,rs72698868,rs2424987,rs4679885,rs16836230,rs72698822,rs12134634,rs2730980,rs6808083,rs11588221,rs819137,rs10918622,rs35777372,rs2381185,rs72696842,rs10918625,rs9981766,rs76815432,rs10052057,rs12037793,rs73048238,rs10138637,rs10958482,rs75928396,rs35968262,rs62272794,rs1984271,rs12136802,rs1369666,rs76769872,rs6517675,rs4679889,rs819142,rs113769181,rs6577541,rs2459738,rs75727624,rs12130082,rs35225870,rs62100695,rs7264576,rs6052796,rs942453,rs1043293,rs2678144,rs2582401,rs819155,rs3816995,rs115578438,rs7954169,rs73236682,rs1968551,rs819177,rs17307170,rs4679891,rs12041287,rs866027,rs12138453,rs12757823,rs12741448,rs7417465,rs7032552,rs2424991,rs864702,rs7522820,rs4680579,rs76945717,rs55816515,rs12133491,rs7519691,rs7542510,rs28384507,rs819146,rs1205366,rs9824951,rs1342751,rs12139286,rs1451762,rs6803238,rs67780847,rs2823478,rs57285758,rs6088454,rs4624663,rs2823499,rs77035073,rs2823493,rs11589873,rs12142874,rs5743608,rs17466684,rs3782639,rs2912064,rs819159,rs11576289,rs7032831,rs66513313,rs11205368,rs76945771,rs67733549,rs1124983,rs1011546,rs75316565,rs941183,rs1891527,rs4679890,rs9977131,rs3773372,rs6768975,rs76491942,rs12040921,rs34848955,rs1451761,rs1205349,rs72696807,rs12204030,rs116072047,rs72696828,rs77644136,rs12625405,rs819156,rs819136,rs72700806,rs6059733,rs1882126,rs8127570,rs11589632,rs8128073,rs1409147,rs17307176,rs67855016,rs2823513,rs2678143,rs6670974,rs79271741,rs3195414,rs819141,rs1660984,rs57951550,rs41300865,rs4738500,rs72698842,rs73305454,rs2293442,rs2710934,rs2245574,rs2281962,rs3862206,rs3765966,rs1607249,rs74127616,rs856213,rs76592107,rs62272791,rs79727172,rs35094010,rs2823505,rs1860960,rs2223176,rs7314719,rs942969,rs1381845,rs9968151,rs11466642,rs2576599,rs74416569,rs819133,rs3749380,rs2730968,rs67538603,rs36122812,rs7542068,rs11205383,rs1935794,rs3741662,rs77351677,rs113928368,rs6087561,rs819143,rs17102058,rs3923647,rs6059723,rs2305407,rs3753916,rs77071942,rs1205355,rs17102368,rs7032394,rs10515306,rs11910884,rs77222856,rs116745303,rs74058212,rs77307105,rs7356111,rs941185,rs11584761,rs28718566,rs1252730,rs12048641,rs12145299,rs28383654,rs7718181,rs12131083,rs77475500,rs7611130,rs9977069,rs7645832,rs2424988,rs35110408,rs111662579,rs4035236,rs10511969,rs72700810,rs61293646,rs12138787,rs12040913,rs73154592,rs3810265,rs58893870,rs2281961,rs72696808,rs1980062,rs80021376,rs78835267,rs72696841,rs6809313,rs73305452,rs76611443,rs72698829,rs2242677,rs80071748,rs856216,rs78981778,rs4621370,rs11587606,rs2281960,rs2823495,rs1437278,rs60460891,rs6037781,rs73305430,rs17241444,rs41264059,rs73305428,rs74335909,rs17102046,rs2424990,rs4680588,rs3732707,rs36029278,rs2459739,rs12120683,rs3851366,rs62272792,rs12739019,rs819134,rs721022,rs4680591,rs2424985,rs58322641,rs5743609,rs116403152,rs1891530,rs73346769,rs2912065,rs7283755,rs2424989,rs7631792,rs2678137,rs2026853,rs819147,rs7705168,rs78113969,rs2823498,rs76667149,rs1343965,rs3851365,rs36023386,rs11811950,rs73305449,rs9980260,rs2205588,rs28560019,rs11578355,rs113587859,rs56321241,rs16836143,rs2404000,rs6791056,rs2459741,rs3020261,rs12141218,rs76493886,rs4680587,rs17275511,rs819162,rs10864374,rs9974210,rs12480555,rs12040885,rs67903303,rs73305435,rs73305442,rs3753915,rs35699789,rs41272947,rs79452250,rs62272810,rs819144,rs116780502,rs9651184,rs2823497,rs41273537,rs9983248,rs3820389,rs77592989,rs35322831,rs75025395,rs767385,rs1551190,rs10060867,rs2823504,rs2730969,rs721023,rs16836940,rs2281964,rs11588874,rs2670050,rs1056669,rs10212236,rs9798898,rs9977000,rs6686809,rs78988517,rs1860961,rs6793560,rs76917657,rs1530218,rs4680580,rs7634108,rs10918624,rs73305443,rs7857137,rs41264469,rs78443437,rs12142178,rs59084861,rs17226118,rs3753917,rs7281511,rs4680585,rs17307190,rs10445599,rs819148,rs11548267,rs113775984,rs3195419,rs2609979,rs2609975,rs79886252,rs56133109,rs36073047,rs11588184,rs16938184,rs941184,rs74691304,rs34755378,rs2205585,rs409901,rs12116970,rs2911968,rs2936511,rs7739257,rs6441319,rs73346766,rs11587837,rs7552883,rs13104188,rs73305451,rs72663636,rs36020363,rs2823517,rs6798183,rs7554753,rs7776265,rs77134077,rs11808242,rs79719947,rs10073455,rs767384,rs6474063,rs10075574,rs111695931,rs12145082,rs1913278,rs76382908,rs11576293,rs2823500,rs75509219,rs6058017,rs17241430,rs10415555,rs6088433,rs77765972,rs117059422,rs3732706,rs819138,rs819158,rs2459740,rs60634116,rs737151,rs11584070,rs78348462,rs72698870,rs41264139,rs2823491,rs2424984,rs75622866,rs12145630,rs80208667,rs35672533,rs77053465</t>
  </si>
  <si>
    <t>CATG00000053061.1,ENSG00000186432.4,ENSG00000164616.10,CATG00000056425.1,ENSG00000254526.1,ENSG00000120708.12,ENSG00000260492.1,ENSG00000229320.3,ENSG00000118292.4,ENSG00000228126.1,ENSG00000113810.11,CATG00000115804.1,ENSG00000088826.13,ENSG00000069188.12,CATG00000075358.1,ENSG00000121895.7,ENSG00000117360.8,ENSG00000117362.8,ENSG00000243829.1,ENSG00000187145.10,ENSG00000145826.4,ENSG00000249898.3,ENSG00000171428.9,CATG00000075427.1,CATG00000054127.1,ENSG00000214185.3,CATG00000075456.1,ENSG00000244247.1,ENSG00000254254.1,ENSG00000174123.6,CATG00000017605.1,ENSG00000198842.5,CATG00000068365.1,CATG00000076831.1,ENSG00000101444.8,ENSG00000246430.2,CATG00000075260.1,ENSG00000248710.1,ENSG00000143167.7,ENSG00000196277.11,ENSG00000101440.5,ENSG00000012822.11,ENSG00000118298.6,ENSG00000257849.1,ENSG00000253541.1,ENSG00000080503.15,ENSG00000143369.10,ENSG00000124299.9,ENSG00000163125.11,CATG00000107489.1,ENSG00000181195.6,ENSG00000131686.10,ENSG00000159208.11,ENSG00000250917.1,ENSG00000126461.10,ENSG00000180259.5,ENSG00000068885.10,CATG00000077658.1,ENSG00000188647.8,ENSG00000213186.3,ENSG00000218350.1,ENSG00000233321.1,CATG00000055406.1,ENSG00000143374.10,ENSG00000174130.8,ENSG00000221345.1,CATG00000052343.1,ENSG00000244009.1,ENSG00000101265.11,ENSG00000249667.1,ENSG00000047617.10,ENSG00000120915.9,ENSG00000155313.11,ENSG00000215386.6,CATG00000075416.1,ENSG00000174125.3,ENSG00000019485.8,CATG00000021272.1,ENSG00000120885.15</t>
  </si>
  <si>
    <t>23149450,20368705,19165232</t>
  </si>
  <si>
    <t>Panic disorder,Anxiety spectrum disorders</t>
  </si>
  <si>
    <t>DOID:6000</t>
  </si>
  <si>
    <t>congestive heart failure</t>
  </si>
  <si>
    <t>A heart disease that is characterized by any structural or functional cardiac disorder that impairs the ability of the heart to fill with or pump a sufficient amount of blood throughout the body.</t>
  </si>
  <si>
    <t>rs6420166,rs3742668,rs267929,rs4915552,rs12449817,rs73257238,rs1921622,rs72819352,rs76022452,rs9406640,rs72993760,rs6734736,rs3771181,rs72823646,rs8021881,rs3771177,rs2103241,rs964611,rs8009785,rs11628906,rs60574719,rs8032420,rs4246147,rs685782,rs3823180,rs2058622,rs1198867,rs2025445,rs1558648,rs9393887,rs2860838,rs3795874,rs1770131,rs4732807,rs7931741,rs6710885,rs729202,rs79248630,rs35446233,rs12592157,rs9393897,rs9604358,rs3790891,rs3771172,rs6761291,rs3732126,rs3917314,rs9807962,rs149878,rs72819318,rs10765895,rs4076945,rs1468791,rs2287034,rs1573895,rs735880,rs932809,rs1225618,rs11758375,rs7668242,rs1179898,rs12504321,rs7150378,rs2008159,rs203893,rs1386432,rs10831710,rs2241116,rs7587577,rs3771164,rs4485584,rs6724322,rs11465597,rs985523,rs2061360,rs11123912,rs72724184,rs1919760,rs8029972,rs2964519,rs6739426,rs3821203,rs12534930,rs2282030,rs117769244,rs200978,rs3751999,rs7558339,rs10173193,rs72821305,rs17691453,rs7608638,rs9468297,rs72817464,rs1225715,rs77784224,rs6989313,rs72803317,rs72823628,rs7575867,rs6750020,rs10765909,rs7848584,rs7935751,rs3917296,rs729201,rs7571985,rs2281890,rs56003262,rs6476665,rs7027227,rs4403370,rs12473617,rs4904659,rs11880092,rs10988427,rs12110037,rs362736,rs12987222,rs7830997,rs6705489,rs4904662,rs4713148,rs9348796,rs10463315,rs17774663,rs112196155,rs6725872,rs11790880,rs3756416,rs10485164,rs3784618,rs56216139,rs4732809,rs2058657,rs12474258,rs206559,rs9582134,rs8015510,rs4851617,rs13018263,rs55663028,rs1403551,rs13538,rs56012832,rs6493320,rs12064841,rs12441867,rs3755268,rs1558627,rs56207237,rs10208293,rs76038923,rs1362348,rs9603912,rs61270144,rs11882112,rs4879541,rs3173443,rs6569547,rs11172750,rs16934648,rs10812611,rs36038669,rs4482064,rs13168857,rs7150093,rs12712129,rs2275508,rs7587856,rs267944,rs76035765,rs112795519,rs72817434,rs3887583,rs13019784,rs1420106,rs74755693,rs79581146,rs6724213,rs78645630,rs2271583,rs6752482,rs1861246,rs16893666,rs1150689,rs759382,rs6546852,rs10507006,rs9468286,rs17027258,rs1198869,rs3751993,rs2172286,rs17188598,rs9324315,rs1508440,rs13034466,rs28444393,rs17520351,rs74012002,rs11794104,rs73210810,rs10174323,rs10167924,rs28987095,rs12099119,rs3096647,rs35512245,rs4241818,rs73569228,rs12712133,rs55979334,rs7417214,rs13015714,rs7320701,rs6472531,rs9402063,rs7158180,rs16934659,rs4090473,rs9604368,rs72823661,rs17138879,rs1358258,rs13408569,rs6008436,rs7692974,rs2535760,rs868987,rs7035706,rs4851018,rs10477550,rs6746271,rs6493321,rs9385470,rs6737668,rs3749207,rs2273564,rs6008439,rs11136028,rs114568171,rs7144335,rs55759160,rs11685483,rs206539,rs2241035,rs11172781,rs283042,rs57476471,rs17645084,rs67582918,rs56206329,rs731695,rs7579737,rs2791333,rs12675621,rs9308857,rs13015614,rs11022090,rs72817452,rs11902044,rs11880198,rs74847568,rs1681725,rs1469438,rs4351447,rs200994,rs9407771,rs200971,rs4699734,rs2274299,rs8577,rs12491981,rs3109116,rs72821328,rs74655546,rs12596885,rs72823669,rs7982746,rs12681850,rs2017889,rs11172776,rs117449803,rs2488390,rs9326998,rs4785780,rs12999542,rs12905,rs17838788,rs6931858,rs55697000,rs4241815,rs873022,rs62153018,rs4851614,rs72817445,rs4711165,rs16960758,rs10193407,rs11123929,rs13022799,rs9677607,rs4713142,rs6677361,rs35895227,rs61764811,rs74745713,rs2192758,rs9989749,rs9406638,rs7719149,rs113227361,rs4851566,rs12157656,rs73570407,rs17027341,rs1881245,rs1626678,rs2561805,rs3755284,rs6894471,rs1042194,rs6685717,rs11465705,rs3755294,rs3917291,rs34778121,rs7599472,rs10988429,rs80167706,rs17431604,rs114827789,rs3771175,rs3749551,rs72821307,rs3743817,rs7864677,rs1150678,rs58687753,rs17554990,rs12992518,rs2293660,rs9604356,rs13028993,rs9393895,rs57296266,rs73214515,rs6868223,rs12536415,rs2058623,rs12472862,rs60673338,rs55836506,rs9525563,rs9393901,rs17802828,rs35405890,rs7598396,rs6898524,rs9368550,rs11230438,rs6543136,rs3771187,rs12532522,rs7159289,rs1681723,rs60304550,rs11123925,rs4444076,rs2276650,rs72819325,rs4792795,rs72768072,rs1853097,rs1775446,rs11738724,rs4851586,rs3792291,rs13028635,rs1005042,rs72819354,rs1576621,rs9603909,rs3751989,rs11631385,rs283084,rs2468543,rs4713151,rs10765905,rs9283884,rs7334670,rs4851565,rs13012000,rs76915869,rs61758290,rs6733174,rs2421550,rs4851584,rs13408661,rs10201184,rs77968144,rs3825662,rs12522977,rs2015478,rs76229479,rs10967976,rs4851610,rs7601773,rs35882815,rs115864696,rs3771170,rs55974122,rs3771180,rs887971,rs6723247,rs10091374,rs12999364,rs4988957,rs10176820,rs4495533,rs1342694,rs111373667,rs2241130,rs7726794,rs10787730,rs11677107,rs72819322,rs206556,rs6546849,rs72796275,rs1225716,rs2241117,rs9295758,rs57942521,rs12505816,rs7151776,rs1320939,rs62153020,rs10147186,rs7179027,rs12569873,rs6922063,rs72949728,rs7987539,rs7076120,rs200969,rs13061521,rs9582132,rs2914331,rs55962513,rs1357471,rs560947,rs10810573,rs2324849,rs78681692,rs12752586,rs12285606,rs1887264,rs10192157,rs12795665,rs283062,rs72821311,rs72819365,rs67558018,rs156789,rs2048787,rs17027255,rs11737983,rs869198,rs4403367,rs11002252,rs11532405,rs12995229,rs918000,rs3213734,rs6546850,rs1578720,rs4732810,rs1947863,rs9357061,rs6742381,rs11123935,rs113289860,rs7319315,rs116089467,rs206564,rs283081,rs77698824,rs3805454,rs117673730,rs203876,rs73197363,rs10196334,rs1054747,rs72965660,rs10503872,rs73066789,rs6546853,rs6546860,rs283044,rs4851015,rs12457371,rs11465699,rs1420101,rs11465670,rs17027060,rs10831704,rs1465321,rs9532978,rs34947533,rs45615332,rs2957869,rs7968443,rs72817450,rs4866352,rs11465567,rs2270917,rs17121271,rs6740223,rs7864512,rs28730619,rs74011991,rs473321,rs7603250,rs9635540,rs1065027,rs6749114,rs11159959,rs6725867,rs10490204,rs8005870,rs203883,rs4371393,rs362709,rs76610943,rs2274297,rs9989842,rs12512053,rs17033,rs4979913,rs2731672,rs3849365,rs28371675,rs11596173,rs12617019,rs73068744,rs7043485,rs56179005,rs899966,rs4501345,rs9332105,rs1476999,rs4826,rs35637805,rs2270297,rs12498658,rs35841610,rs6734762,rs9380056,rs3732127,rs3917268,rs2241032,rs59167462,rs9468298,rs9366715,rs12285674,rs12225231,rs10941075,rs7213314,rs9357065,rs62095178,rs12712142,rs13061727,rs9321637,rs13431828,rs2242059,rs76816000,rs76746266,rs12507078,rs63379761,rs35984397,rs4785578,rs9380062,rs3779641,rs6745480,rs12999517,rs4851593,rs67723747,rs4423180,rs3751995,rs3852673,rs11882084,rs10801614,rs1442180,rs1775445,rs17516779,rs9807934,rs11893676,rs2956596,rs7863948,rs1225599,rs67904691,rs7559479,rs10210680,rs10185897,rs76701102,rs2221266,rs4910429,rs2477071,rs35949862,rs2595210,rs283045,rs79341274,rs6076990,rs80244531,rs10503819,rs13249960,rs11884776,rs202438,rs9380049,rs10197284,rs6709635,rs545332,rs60431652,rs6704281,rs11078354,rs79357399,rs2160203,rs1568681,rs7927389,rs1327026,rs10182710,rs72724194,rs4851607,rs9368553,rs55767973,rs4253282,rs4597067,rs13007967,rs3742672,rs7469146,rs2488396,rs1052162,rs2597167,rs3814321,rs476167,rs1558650,rs7027014,rs7174204,rs1747826,rs2237627,rs6742931,rs56135239,rs9321128,rs12474373,rs2075040,rs2081909,rs6558091,rs2249505,rs56013820,rs2274298,rs17132018,rs662265,rs9584579,rs67783177,rs12071113,rs11465736,rs12987900,rs13033782,rs13279787,rs62153029,rs79098571,rs10962458,rs17121253,rs11678975,rs2272128,rs2056486,rs7179535,rs10922251,rs16934640,rs11741797,rs3771162,rs2272127,rs72819332,rs78669477,rs10076543,rs200967,rs2711853,rs67088699,rs4360694,rs17637748,rs7030008,rs2177317,rs6546838,rs7008715,rs11849641,rs2277515,rs954179,rs72993720,rs11022074,rs6862356,rs72819312,rs2062010,rs72821355,rs206538,rs17132193,rs118053588,rs2964535,rs13017475,rs3752005,rs13391258,rs68004907,rs206579,rs7028246,rs34717941,rs6546847,rs3817465,rs9393888,rs12996377,rs1523204,rs2270416,rs10197862,rs12635478,rs4851613,rs17138866,rs2477074,rs2528863,rs34477097,rs4792797,rs3824105,rs1487142,rs11790550,rs57761666,rs13252999,rs6472533,rs1974675,rs11181718,rs7558013,rs9393894,rs10831702,rs56067945,rs67995234,rs9380058,rs11880065,rs7810734,rs16934639,rs1845230,rs3829586,rs6862337,rs6736135,rs9368555,rs2285732,rs4380665,rs13401753,rs72817431,rs917999,rs3771188,rs17439509,rs11689730,rs1472189,rs12618571,rs4851585,rs16841843,rs3743821,rs887972,rs12476585,rs12896540,rs4915558,rs6905522,rs12467251,rs7123388,rs6546857,rs4316386,rs73197338,rs1731556,rs61937079,rs16903982,rs17740674,rs11465583,rs9393892,rs4292112,rs57030430,rs6753717,rs12508168,rs3813227,rs1420099,rs12618133,rs72819356,rs6754776,rs6932109,rs1581162,rs11230439,rs2075186,rs17027413,rs12486623,rs1775447,rs2295594,rs9357063,rs72679893,rs72821312,rs7004667,rs2279802,rs8029997,rs3917328,rs9532976,rs10812610,rs6570197,rs3771186,rs10757664,rs7579553,rs3805456,rs116380524,rs4713146,rs4545054,rs1882348,rs11582990,rs7329167,rs2071942,rs17428904,rs12473710,rs2091415,rs12212602,rs13431673,rs1775440,rs66509881,rs2324848,rs3771171,rs6668385,rs2291341,rs4785629,rs17350938,rs73485071,rs10193972,rs72821327,rs9393890,rs114655458,rs67391608,rs4253255,rs6737119,rs12712144,rs61697794,rs3784619,rs13073563,rs10203501,rs72819313,rs72819303,rs72819383,rs2058658,rs4603489,rs2914345,rs3755276,rs41281060,rs2008157,rs1382341,rs117607956,rs546085,rs2071943,rs73066795,rs9604369,rs903603,rs11692304,rs10812609,rs12485716,rs9393885,rs57395688,rs2622319,rs8046438,rs2906634,rs6751977,rs1876619,rs3749204,rs116404711,rs4851570,rs66919607,rs34946515,rs79634461,rs6754556,rs11465728,rs10179654,rs9348798,rs4706346,rs9584583,rs111685749,rs11589898,rs60820695,rs4625461,rs6892556,rs1802757,rs10274016,rs7597819,rs7838853,rs2731674,rs13002972,rs960804,rs73068704,rs6868084,rs1035130,rs11552219,rs7174051,rs6739301,rs73253250,rs666009,rs1947862,rs12570771,rs11954054,rs1508772,rs3783838,rs13017455,rs72993722,rs7939855,rs6727306,rs1916307,rs4076947,rs9461432,rs72724190,rs6709719,rs2477553,rs2894646,rs62000377,rs6543124,rs10831709,rs12937005,rs7849139,rs12186661,rs41288616,rs4851609,rs12442530,rs1544706,rs3805325,rs768807,rs7997172,rs283091,rs10765911,rs56258475,rs13427832,rs12987977,rs72798307,rs72823663,rs1407336,rs80317109,rs6941992,rs156657,rs9962656,rs2293223,rs1747812,rs283087,rs10831674,rs7706041,rs203877,rs72819330,rs3749550,rs78289842,rs11465698,rs6708949,rs10204137,rs72825864,rs6709284,rs13424006,rs528060,rs2561828,rs1509091,rs2871474,rs72819358,rs6712696,rs2279369,rs1969,rs3755287,rs3110609,rs1534471,rs276899,rs7514606,rs2075188,rs10765888,rs9604371,rs3917325,rs4147531,rs13083990,rs13007174,rs9348794,rs13035227,rs9808453,rs72724195,rs3732125,rs9368551,rs12134409,rs11159960,rs7337780,rs2209762,rs11790106,rs10281805,rs10026860,rs55943381,rs3771150,rs7603730,rs72796271,rs12712155,rs11896301,rs2304819,rs6726694,rs9393899,rs6575120,rs6707722,rs6543119,rs66580280,rs6546859,rs58840925,rs246486,rs12678139,rs6532815,rs17138861,rs3737035,rs61122764,rs17188605,rs12962650,rs17159640,rs72819323,rs12050648,rs6569546,rs3935844,rs4785632,rs11694360,rs3020556,rs10200081,rs6728945,rs72819395,rs72817455,rs17740556,rs10104771,rs76749119,rs283086,rs35835168,rs4851569,rs75085043,rs35193936,rs2492816,rs6740766,rs1047550,rs56362038,rs4612476,rs3771166,rs4713144,rs6927434,rs2216000,rs6997010,rs917994,rs6756987,rs2915593,rs511245,rs13015695,rs6714379,rs118107507,rs2058656,rs72817429,rs4851582,rs77543683,rs6758443,rs11794350,rs35377072,rs4075177,rs1571099,rs6543144,rs10173081,rs9300412,rs536704,rs13030642,rs72817501,rs4851583,rs17402962,rs113818160,rs59444150,rs200951,rs10193485,rs1198870,rs1002476,rs2229864,rs59247511,rs3751991,rs67484410,rs34830005,rs1198868,rs6750851,rs2058660,rs13019263,rs11465723,rs17027037,rs11789473,rs1042636,rs6750971,rs3749206,rs11688559,rs13017584,rs6546851,rs1927631,rs4986894,rs7806811,rs10052473,rs13392100,rs3795873,rs2279367,rs1468788,rs6569548,rs17019660,rs67878650,rs1926711,rs2276332,rs3827519,rs4241817,rs3096644,rs11624890,rs10490203,rs115385728,rs72742662,rs11683700,rs11465586,rs4253252,rs573179,rs13014004,rs17027029,rs16997800,rs9368558,rs13001714,rs8030205,rs2110734,rs117208046,rs10831705,rs35181686,rs6473199,rs2561812,rs7848343,rs1198872,rs72679874,rs2731979,rs72816654,rs149972,rs2791332,rs283080,rs73068706,rs1326832,rs3771156,rs13405222,rs10765913,rs73985445,rs72819337,rs9295759,rs72819401,rs997548,rs6576968,rs74496922,rs35227624,rs60899194,rs6543158,rs7605606,rs4888766,rs74659525,rs17719553,rs76943877,rs9897611,rs10206899,rs13401458,rs4303099,rs1976936,rs7583215,rs6883936,rs10166535,rs9584577,rs3771157,rs1925888,rs17260827,rs61848992,rs10509679,rs9348797,rs12998521,rs9604367,rs72819317,rs12774901,rs7829018,rs11181742,rs6420167,rs568952,rs2561808,rs77549524,rs2253257,rs3822651,rs4732808,rs72821306,rs9604357,rs115762720,rs2291340,rs3755285,rs4713143,rs2251120,rs13001075,rs7950577,rs8022531,rs740363,rs6737793,rs113054198,rs581757,rs9604360,rs10515921,rs541601,rs12638540,rs2241034,rs6757313,rs9844040,rs4851017,rs1388745,rs2287041,rs11688573,rs61758288,rs2291316,rs12744898,rs4851605,rs11533653,rs10190,rs6008440,rs61758985,rs2281891,rs2866151,rs10195948,rs3740505,rs118051235,rs1063310,rs117844811,rs1042192,rs4851016,rs10962461,rs55645612,rs3755295,rs5010059,rs362737,rs2048788,rs11628952,rs1150666,rs10765906,rs4997124,rs9393884,rs3751998,rs2477070,rs17027173,rs80244505,rs2237626,rs2236403,rs7023756,rs35690683,rs1407338,rs3775298,rs11123911,rs1829849,rs72817438,rs2324850,rs10209517,rs3109106,rs7829153,rs9393891,rs7593444,rs10962457,rs33983851,rs12507573,rs6927800,rs73570418,rs72821356,rs3771184,rs6724782,rs4851611,rs9461443,rs4851010,rs7035687,rs6493311,rs3860444,rs2488411,rs6546839,rs11591751,rs7863830,rs10463316,rs4904663,rs2241132,rs6724109,rs4500520,rs6543123,rs72825956,rs67345186,rs6708413,rs16967753,rs7926410,rs3742667,rs4732905,rs1030184,rs1614092,rs79442667,rs3821206,rs74012001,rs12464563,rs6947063,rs871658,rs4382729,rs11676371,rs6875844,rs3917254,rs12549217,rs10481244,rs9468296,rs55648628,rs4895836,rs4988958,rs10192036,rs13104485,rs7706402,rs72816638,rs1922288,rs67198935,rs2302620,rs12504365,rs78831627,rs56386507,rs6704485,rs11880825,rs1403550,rs78357420,rs6905516,rs1024790,rs203882,rs72819336,rs60733936,rs6927678,rs7144070,rs60339152,rs4147532,rs1511801,rs4678174,rs10941074,rs6085525,rs10887932,rs11179021,rs955754,rs3804590,rs2477069,rs477300,rs12069527,rs2956597,rs874953,rs4897267,rs4485585,rs11465584,rs6543138,rs75132468,rs28364304,rs1024798,rs13093602,rs6546854,rs3755267,rs72796274,rs72819319,rs3784615,rs3749208,rs72750905,rs7317114,rs17418324,rs13001315,rs6719130,rs9643749,rs1393200,rs6546861,rs1150670,rs6674289,rs3805455,rs1861245,rs3752659,rs16960737,rs2080289,rs6493314,rs3794776,rs3802657,rs9944895,rs9532979,rs6934769,rs7621124,rs10170583,rs10190219,rs3758580,rs7519712,rs7012096,rs13014644,rs2270916,rs75379843,rs12468673,rs56044378,rs12110020,rs4713137,rs1468790,rs4242079,rs11022083,rs480169,rs12276191,rs115087473,rs72825868,rs79573650,rs1382342,rs2421577,rs66539169,rs76004599,rs10184,rs7769491,rs16934658,rs619479,rs3732129,rs11022047,rs6543135,rs6705717,rs9406641,rs7560478,rs1801020,rs11737912,rs10851463,rs73153783,rs79907953,rs77734751,rs1827381,rs2622322,rs7179156,rs10848383,rs34684538,rs729200,rs3747547,rs283082,rs72803310,rs116480807,rs12098606,rs10206753,rs75644281,rs4851615,rs2149647,rs10075192,rs11123928,rs59583434,rs10503871,rs7452622,rs67941743,rs9380052,rs4904661,rs6751949,rs9525562,rs7906489,rs2248580,rs2160202,rs3917320,rs2192669,rs73530033,rs59788204,rs10765894,rs72983041,rs12572351,rs12280505,rs9380059,rs9604355,rs28507404,rs4078488,rs9393886,rs116953957,rs67132999,rs11875971,rs1807067,rs75188672,rs10506178,rs10152424,rs1946131,rs10222633,rs2741862,rs9393896,rs9380065,rs12712141,rs11780653,rs4241816,rs6493740,rs2914346,rs114583024,rs1609790,rs2595211,rs3821204,rs1631552,rs12996097,rs17027006,rs10765908,rs12212582,rs8034192,rs12454650,rs73197349,rs11951515,rs17491423,rs10934578,rs394407,rs17026825,rs61741725,rs2293225,rs6996887,rs11788065,rs10765904,rs2222800,rs6751967,rs4732806,rs1442179,rs114501661,rs4253281,rs116202322,rs59983092,rs72768060,rs7122405,rs13416449,rs4732901,rs13019803,rs35139442,rs45560245,rs72819328,rs2279365,rs11152372,rs4242080,rs7597017,rs3771182,rs3755274,rs61763802,rs35805353,rs4547554,rs55697857,rs3849364,rs72726054,rs72819306,rs12472872,rs7771173,rs9406639,rs2302621,rs74403280,rs61937080,rs3779639,rs6500517,rs7596773,rs10469840,rs4678176,rs72819334,rs28914783,rs72817448,rs4851612,rs4134504,rs10276369,rs4988955,rs871195,rs34761493,rs56166614,rs206548,rs12783717,rs362707,rs11845329,rs34101249,rs9807989,rs6546856,rs10207220,rs203884,rs3771167,rs11844225,rs3771161,rs4851005,rs2279366,rs12958785,rs11465572,rs113237723,rs11465575,rs2272129,rs11172782,rs206576,rs9348793,rs72803313,rs4733117,rs4988956,rs7859715,rs11172785,rs17027179,rs10469856,rs13007819,rs11842105,rs12989197,rs2277514,rs7945708,rs4713141,rs10278420,rs12712156,rs11524762,rs3736319,rs6759588,rs9324310,rs7085563,rs6729638,rs74560841,rs1225710,rs276902,rs6739236,rs4740118,rs9603908,rs2270415,rs6546858,rs9368554,rs2291342,rs2287358,rs77977471,rs6543115,rs3734573,rs11845950,rs12884698,rs6543116,rs1014286,rs927348,rs9332184,rs76377344,rs11621820,rs1420098,rs7576245,rs7701642,rs58922278,rs4915557,rs9438720,rs74011998,rs12493036,rs276894,rs72825865,rs4325499,rs7572853,rs7021766,rs6569540,rs72724200,rs6546836,rs6993952,rs6500518,rs1487141,rs7973111,rs11679146,rs73570467,rs72819355,rs9380057,rs4897270,rs7337632,rs73068763,rs72825877,rs8033965,rs1047551,rs9393893,rs4263503,rs2287355,rs57552008,rs72796272,rs66786322,rs36078605,rs4244285,rs3109108,rs11123927,rs72679827,rs7106135,rs2731968,rs2287037,rs1231831,rs10928994,rs7848696,rs7477768,rs12116508,rs283046,rs13431267,rs12100323,rs7844537,rs17639215,rs10831694,rs4416792,rs10756752,rs4076946,rs10101215,rs4851606,rs7041549,rs7692358,rs59438097,rs17121303,rs1912826,rs200988,rs28703169,rs731014,rs11465702,rs2148630,rs997547,rs10197881,rs4711164,rs13117371,rs9380063,rs3747545,rs11624246,rs283085,rs7572871,rs2021826,rs12455797,rs12993937,rs1800543,rs2600904,rs2192757,rs9380055,rs4417181,rs60548738,rs9380050,rs2561804,rs10076661,rs2310241,rs79876478,rs2914344,rs2182712,rs6543137,rs72819311,rs1922291,rs2302612,rs2528867,rs11123923,rs7576324,rs7735640,rs7126144,rs13005049,rs71329268,rs11551400,rs1997502,rs56026426,rs7145398,rs10967973,rs9357066,rs11465700,rs13396424,rs11855410,rs4713150,rs3749203,rs12778026,rs7579709,rs6485258,rs73066793,rs17027166,rs4851009,rs3097246,rs6734742,rs12592155,rs11695627,rs7160304,rs2281588,rs3849366,rs12332979,rs117273249,rs2055427,rs1135354,rs3202601,rs8042245,rs3733402,rs2477075,rs61989980,rs9461433,rs7012375,rs17740568,rs72825854,rs4362080,rs12508502,rs10167431,rs2380651,rs6969176,rs6685222,rs111459991,rs11623736,rs2287035,rs6891599,rs1024791,rs79299209,rs485179,rs11465727,rs4785728,rs357611,rs13029918,rs17711344,rs8039702,rs17431272,rs2048,rs61848562,rs4639236,rs7939856,rs4957906,rs4851011,rs13411697,rs8037626,rs754527,rs744569,rs17027421,rs113693994,rs203878,rs72817502,rs73068767,rs13002813,rs6983473,rs9468292,rs17711801,rs28371980,rs2280912,rs72819331,rs10163162,rs1523203,rs28969381,rs79488820,rs12564445,rs741285,rs7830427,rs11465729,rs1008126,rs72993754,rs12116519,rs9368549,rs759381,rs72962408,rs68156405,rs28364333,rs60802996,rs7718483,rs206578,rs10740482,rs17792746,rs10204837,rs72823677,rs3771158,rs6546837,rs149969,rs34188221,rs34777815,rs72819326,rs10190555,rs9368557,rs551729,rs9368556,rs7735629,rs56364346,rs6085533,rs57251156,rs13030675,rs6685472,rs72819400,rs6743219,rs12438598,rs6753344,rs4253248,rs4076944,rs28914770,rs1005043,rs4713145,rs11022079,rs6731042,rs4241211,rs34346613,rs36078571,rs10208542,rs115582426,rs3771179,rs34865724,rs72817435,rs4253238,rs8026751,rs3755286,rs7922269,rs61758277,rs6892111,rs3935845,rs11465730,rs6543118,rs2860837,rs7594511,rs5370,rs7904581,rs1891497,rs11789061,rs16934662,rs283088,rs13016771,rs10851465,rs11022038,rs8032357,rs73208896,rs10478293,rs55927292,rs9393898,rs10198860,rs10077304,rs10962463,rs4921069,rs72949730,rs1474309,rs2298037,rs72817441,rs17027071,rs12023045,rs7739216,rs3109117,rs11895701,rs35529483,rs11465633,rs61731289,rs9380060,rs7117350,rs17027327,rs4785579,rs1355545,rs62153022,rs28914775,rs7819220,rs11854679,rs3827518,rs7600961,rs7566364,rs1394890,rs10515647,rs3790888,rs2528862,rs1129495,rs68106678,rs6543159,rs59429923,rs1747827,rs67064485,rs899967,rs10831701,rs1476046,rs6983460,rs10754224,rs3771185,rs9332113,rs2545801,rs9380061,rs9604354,rs6748390,rs74011994,rs77335368,rs12712145,rs11688568,rs4253311,rs72817437,rs7927279,rs3917329,rs77517639,rs2277517,rs67438395,rs72819316,rs4713152,rs1003431,rs6705977,rs17735590,rs7718843,rs11150051,rs11848255,rs12989930,rs72817430,rs596269,rs4243945,rs2294085,rs74011988,rs4357534,rs2216589,rs6711001,rs118028198,rs4979912,rs11743454,rs4556114,rs12457700,rs34131763,rs66823218,rs10176664,rs76966354,rs55756754,rs1362939,rs3096648,rs2731673,rs206541,rs1681721,rs76255660,rs2277516,rs184730,rs11465596,rs12469506,rs3805458,rs510987,rs6570196,rs9468290,rs58934727,rs13014084,rs4851616,rs7927155,rs1054096,rs12269769,rs2270298,rs3784621,rs12184576,rs35134124,rs7662955,rs1972097,rs72623972,rs3213733,rs12634642,rs1340004,rs503441,rs76778420,rs73214514,rs72819362,rs68011157,rs4000620,rs13014044,rs10988428,rs72817472,rs4785628,rs10962459,rs2075187,rs2274300,rs11848894,rs10172553,rs4474477,rs6704565,rs72825856,rs4851608</t>
  </si>
  <si>
    <t>ENSG00000173068.13,ENSG00000147894.10,ENSG00000121067.13,ENSG00000224271.1,ENSG00000143036.12,ENSG00000143473.7,CATG00000116079.1,CATG00000105396.1,ENSG00000138411.6,ENSG00000115602.12,ENSG00000171791.10,CATG00000077117.1,CATG00000060356.1,ENSG00000227619.1,ENSG00000167183.2,ENSG00000157110.11,ENSG00000119969.10,ENSG00000115604.6,ENSG00000076554.11,ENSG00000263798.1,ENSG00000196812.4,ENSG00000121552.3,CATG00000043993.1,CATG00000049008.1,ENSG00000272009.1,ENSG00000164318.13,ENSG00000175746.4,CATG00000049492.1,ENSG00000197153.3,ENSG00000164438.5,ENSG00000198315.6,ENSG00000169918.5,CATG00000043843.1,ENSG00000002919.10,ENSG00000199851.1,CATG00000004804.1,ENSG00000135299.12,ENSG00000135956.4,ENSG00000129749.3,ENSG00000166960.12,CATG00000099282.1,ENSG00000260969.1,CATG00000023273.1,CATG00000016927.1,ENSG00000217646.1,CATG00000036185.1,CATG00000010922.1,ENSG00000084090.9,CATG00000016350.1,CATG00000016158.1,ENSG00000150625.12,CATG00000049486.1,ENSG00000253967.1,ENSG00000197279.3,ENSG00000185130.4,CATG00000030320.1,ENSG00000115594.7,ENSG00000166959.3,CATG00000049900.1,ENSG00000226925.1,ENSG00000213046.4,ENSG00000172955.13,ENSG00000170242.13,CATG00000077003.1,ENSG00000050165.13,ENSG00000134376.10,ENSG00000129744.2,CATG00000052431.1,ENSG00000165841.5,ENSG00000099256.14,CATG00000087916.1,ENSG00000141293.11,ENSG00000246090.2,ENSG00000240294.2,ENSG00000018236.10,ENSG00000259846.1,ENSG00000255872.3,ENSG00000251257.1,ENSG00000272324.1,ENSG00000115616.2,ENSG00000170100.9,CATG00000078098.1,CATG00000028329.1,ENSG00000237524.3,ENSG00000170417.10,ENSG00000189056.9,ENSG00000074803.13,ENSG00000219392.1,ENSG00000171132.9,ENSG00000257849.1,ENSG00000060558.3,ENSG00000198099.4,ENSG00000264876.1,ENSG00000233822.3,ENSG00000217539.2,CATG00000005676.1,ENSG00000198839.5,ENSG00000244649.2,ENSG00000102780.12,ENSG00000085644.9,ENSG00000248144.1,ENSG00000164344.11,ENSG00000107338.8,CATG00000061563.1,ENSG00000196376.6,ENSG00000259803.2,ENSG00000112977.11,ENSG00000094755.12,CATG00000013808.1,ENSG00000204442.2,ENSG00000147896.3,ENSG00000125249.6,CATG00000102145.1,ENSG00000151388.6,ENSG00000139263.7,ENSG00000131187.5,ENSG00000108439.5,ENSG00000197892.8,ENSG00000184357.3,ENSG00000219891.2,ENSG00000197894.6,CATG00000083355.1,CATG00000037759.1,ENSG00000215068.3,ENSG00000141013.10,CATG00000080853.1,CATG00000030323.1,ENSG00000257893.2,ENSG00000187758.3,ENSG00000115607.5,ENSG00000258526.1,ENSG00000226004.1,CATG00000074787.1,CATG00000099281.1,ENSG00000189233.7,ENSG00000204979.3,CATG00000081667.1,ENSG00000240236.1,ENSG00000225302.1,ENSG00000115598.5,CATG00000030356.1,CATG00000083353.1,ENSG00000232916.1,ENSG00000140044.8,CATG00000108357.1,ENSG00000226314.3,CATG00000105393.1,ENSG00000129910.3,ENSG00000226851.1,ENSG00000258224.1,CATG00000115940.1,ENSG00000257114.1,CATG00000034370.1,CATG00000085863.1,ENSG00000198055.6,ENSG00000186952.10,CATG00000045798.1,CATG00000036337.1,ENSG00000197535.10,ENSG00000144035.3,CATG00000105110.1,ENSG00000204764.8,ENSG00000186335.4,ENSG00000176715.11,ENSG00000224459.1,CATG00000087911.1,ENSG00000234754.1,ENSG00000107798.13,ENSG00000240505.4,ENSG00000180422.3,ENSG00000138135.5,CATG00000102732.1,ENSG00000091317.7,ENSG00000196616.8,ENSG00000100764.9,ENSG00000198374.3,ENSG00000138109.9,CATG00000016926.1,CATG00000015882.1,CATG00000095382.1,CATG00000037760.1,CATG00000004245.1,ENSG00000119720.13,ENSG00000036828.9,ENSG00000108242.8,CATG00000030314.1,CATG00000049487.1,CATG00000089939.1,CATG00000105394.1,ENSG00000126216.8,ENSG00000147421.13,ENSG00000123643.8,ENSG00000078401.6,ENSG00000181995.7,CATG00000036188.1,ENSG00000205716.4,ENSG00000203805.6,ENSG00000269293.2,CATG00000034941.1,CATG00000083361.1,CATG00000115129.1,CATG00000095519.1,ENSG00000229922.1,ENSG00000151704.11,CATG00000098445.1,ENSG00000117114.15,ENSG00000197265.4,ENSG00000256484.1,ENSG00000120162.9,CATG00000104847.1,ENSG00000259488.1,ENSG00000145781.4,CATG00000087443.1,ENSG00000261839.1,ENSG00000204685.5,CATG00000077120.1,ENSG00000156113.16,ENSG00000261257.1,CATG00000012839.1,ENSG00000263072.1,CATG00000028363.1,ENSG00000153551.9,CATG00000083363.1,CATG00000035129.1,ENSG00000118194.14,ENSG00000226263.1,CATG00000013802.1,ENSG00000116127.13,CATG00000024861.1,ENSG00000230131.1,ENSG00000222019.3,ENSG00000110713.11,ENSG00000128951.9,ENSG00000167522.10,ENSG00000108465.10,ENSG00000159166.9,CATG00000028335.1,ENSG00000143882.5,ENSG00000260279.1,CATG00000089740.1,CATG00000104808.1,ENSG00000137185.7,ENSG00000151882.7,ENSG00000083099.6,ENSG00000255465.3,CATG00000000497.1,CATG00000025244.1,CATG00000098460.1,CATG00000109918.1,ENSG00000213047.7,ENSG00000180251.4</t>
  </si>
  <si>
    <t>pha002885,23275298,20445134,20400778,17903304,pha002884,19584346,23934736,23247143,23381795,23999434</t>
  </si>
  <si>
    <t>Heart failure,Cardiac Troponin-T levels,Left ventricular internal diameter,Left ventricular systolic dysfunction,Heart Failure,LV diastolic diameter,Ejection fraction,Left ventricular internal diastolic diameter,Metabolite levels  (X-11787),Metabolite levels (Pyroglutamine),Serum protein levels (sST2),Interventricular septal wall thickness,Circulating vasoactive peptide levels,Cardiac structure and function,Left atrial diameter,Metabolite levels (Dihydroxy docosatrienoic acid)</t>
  </si>
  <si>
    <t>DOID:6024</t>
  </si>
  <si>
    <t>selective IgE deficiency disease</t>
  </si>
  <si>
    <t>rs111944465,rs115911400,rs7196943,rs7283428,rs2838348,rs7276633,rs2252775,rs7106104,rs10520114,rs2588292,rs76280339,rs1800925,rs11909064,rs4818858,rs7279958,rs10467124,rs2158177,rs2299013,rs2838337,rs914198,rs11172114,rs113027967,rs11265205,rs6518302,rs3024676,rs2517754,rs162366,rs1805012,rs115377566,rs114654404,rs34489085,rs2329593,rs41268940,rs167930,rs9978934,rs847,rs4078387,rs60632435,rs4819295,rs162394,rs4819285,rs73369437,rs62226866,rs114153839,rs7279959,rs2931130,rs9272461,rs34763586,rs12447883,rs11213940,rs2838329,rs86138,rs2427828,rs115008099,rs7958413,rs11089092,rs162377,rs118184940,rs10458771,rs3135021,rs2494262,rs9270406,rs11213982,rs2838330,rs12187537,rs10876964,rs7189424,rs7087535,rs116067641,rs112047208,rs7937682,rs115020571,rs117014904,rs9983670,rs6518301,rs1610753,rs2838350,rs116547947,rs114768225,rs2517688,rs79163777,rs1800566,rs2494265,rs12595869,rs60010276,rs162372,rs541198,rs115315941,rs162368,rs9272422,rs2511214,rs12362593,rs2252226,rs116034303,rs72797378,rs73367822,rs34624872,rs2040704,rs20541,rs1295686,rs115632661,rs111517286,rs114149640,rs1805011,rs2838331,rs2706353,rs1437136,rs162345,rs4818862,rs162344,rs1466535,rs7296999,rs4759044,rs3823343,rs11075733,rs34965214,rs8127495,rs17614714,rs2523809,rs10400177,rs111779062,rs747275,rs162393,rs73196757,rs9306160,rs491937,rs1059513,rs162399,rs2240032,rs60490216,rs162374,rs162343,rs3169315,rs13415,rs10908710,rs4819292,rs13962,rs2361839,rs77143352,rs4819287,rs162371,rs10463894,rs2517776,rs2236667,rs111299969,rs2838343,rs4464069,rs114855991,rs1041455,rs1611628,rs62385262,rs67726194,rs2838351,rs1454648,rs484013,rs4818860,rs41269955,rs2706370,rs2517817,rs4985523,rs2706362,rs115753608,rs162379,rs10854486,rs3097276,rs9929761,rs8052086,rs12363179,rs115848534,rs914197,rs35426692,rs11075734,rs12446201,rs9979935,rs1784776,rs60068475,rs11213985,rs4819270,rs2114819,rs2850247,rs113693217,rs11702544,rs57565297,rs10789843,rs162398,rs6518315,rs112485576,rs389278,rs114845381,rs9273308,rs2838328,rs9272425,rs115539241,rs969060,rs9272353,rs2517719,rs11213941,rs2897443,rs578022,rs55863174,rs41268938,rs11213980,rs1385526,rs114646049,rs11265204,rs2427836,rs6894249,rs2236666,rs7277539,rs115816856,rs116173188,rs4819264,rs2517775,rs2511213,rs2838338,rs62385261,rs2245460,rs3819161,rs2706372,rs8045682,rs17113227,rs114973966,rs2361838,rs9921045,rs12034243,rs1437135,rs1805015,rs115264715,rs116246895,rs17208431,rs113785384,rs2838327,rs76615165,rs9941787,rs4819286,rs4819219,rs532965,rs73346387,rs59568225,rs1281947,rs2288361,rs4819290,rs577044,rs583032,rs41268942,rs10502147,rs41269945,rs10908709,rs2427827,rs12165286,rs564601,rs324020,rs11172086,rs62383750,rs11641233,rs3102947,rs74983596,rs4936661,rs113282787,rs2155722,rs9929720,rs2838342,rs7279968,rs162381,rs7121011,rs9357092,rs762400,rs2522394,rs7186002,rs660895,rs230640,rs736650,rs7927079,rs162373,rs9273313,rs17622991,rs8133276,rs4367982,rs4818859,rs189094,rs117873285,rs57488237,rs7282122,rs2186924,rs2070533,rs4819289,rs1454650,rs13287325,rs162376,rs76407217,rs9272417,rs10463893,rs162369,rs11644838,rs162390,rs1632908,rs2706374,rs12047230,rs2251746,rs4759277,rs493865,rs61737067,rs6872131,rs703817,rs2838326,rs116410762,rs116294320,rs13295276,rs55840436,rs571462,rs229341,rs230647,rs4819291,rs386014,rs10749984,rs2074369,rs9272363,rs12925371,rs79770071,rs2246176,rs324011,rs12627667,rs34946782,rs4819288,rs17106692,rs2838336,rs10789844,rs55992518,rs2522414,rs11089020,rs114880286,rs58643880,rs62290049,rs1454651,rs113001901,rs28366201,rs10211901,rs114784898,rs2234898,rs7917841,rs9348835,rs162375,rs463738,rs74029403,rs2251253,rs3811349,rs73346386,rs67006560,rs167769,rs111965977,rs162389,rs2838344,rs4383428,rs115297319,rs1139178,rs77941772,rs4936682,rs28451332,rs9977212,rs1789358,rs10891280,rs3743673,rs11745587,rs11601674,rs1881457,rs2517774,rs10908711,rs17019567,rs77697684,rs568038,rs116493830,rs7449456,rs567859,rs2838325,rs73579458,rs61829183,rs9978403,rs230641,rs4257011,rs17426593,rs112873743,rs560530,rs3749834,rs162392,rs12595927,rs4580150,rs404655,rs841718,rs6499253,rs4819283,rs115332803,rs86139,rs162396,rs111361258,rs4818861,rs113090702,rs2522403,rs9978244,rs490897,rs17340305,rs8063219,rs10500551,rs115891709,rs9260607,rs34977123,rs115923124,rs162367,rs4935790,rs4497676,rs10788500,rs9260622,rs4443888,rs4936678,rs91424,rs12366001,rs116492953,rs7200935,rs8131027,rs162380,rs162400,rs116263687,rs2234900,rs2301713,rs1295685,rs116818702,rs2161631,rs113868179,rs2838339,rs2838354,rs77685459,rs2838340,rs60472033,rs230644,rs2427837,rs7297019,rs9469220,rs2395175,rs11172068,rs116639688,rs113852659,rs230642,rs1611610,rs10852458,rs4759276,rs7737470,rs1784775,rs4819293,rs4711206,rs114303873,rs9974513,rs2106984,rs9272742,rs7282405,rs115032920,rs2282526,rs116331885,rs11213957,rs162388,rs2329594,rs75028213,rs848,rs79192142,rs115853905,rs6894017,rs116392604,rs552387,rs117227186,rs11089093,rs6596086,rs1012727,rs4985518,rs16959035,rs2571391,rs8129601,rs114700859,rs7194753,rs3741578,rs230646,rs7700346,rs490199,rs17166050,rs9929374,rs4759275,rs17565975,rs115714701,rs162395,rs661330,rs116018922,rs11749376,rs689455,rs6518310,rs12232410,rs2838345,rs10163235,rs10876965,rs1801275,rs56798121,rs230645,rs617578,rs116813230,rs4241438,rs9272456,rs2051407,rs116457146,rs2838353,rs9270416,rs9272466,rs162378,rs4275849,rs4819294,rs115472837,rs57964521,rs2236665,rs12370257,rs2494263,rs9788837,rs2838341,rs11172067,rs3024971</t>
  </si>
  <si>
    <t>ENSG00000206503.7,ENSG00000141101.8,CATG00000083579.1,ENSG00000169194.5,CATG00000003833.1,ENSG00000260772.1,ENSG00000196735.7,ENSG00000188660.3,CATG00000034324.1,ENSG00000163565.14,ENSG00000123384.9,ENSG00000166881.5,ENSG00000181019.8,ENSG00000179344.12,ENSG00000185186.4,ENSG00000137073.16,CATG00000088077.1,ENSG00000234289.4,ENSG00000105926.11,ENSG00000207491.1,ENSG00000179639.6,ENSG00000172340.10,ENSG00000125347.9,CATG00000083573.1,CATG00000088072.1,ENSG00000223865.6,ENSG00000204287.9,CATG00000006982.1,CATG00000003831.1,CATG00000000314.1,ENSG00000227262.3,ENSG00000223442.1,CATG00000115856.1,ENSG00000166888.6,ENSG00000166886.8,ENSG00000163568.9,CATG00000027714.1,ENSG00000223109.1,ENSG00000160207.4,CATG00000056221.1,ENSG00000248442.2,ENSG00000077238.9,CATG00000079107.1,CATG00000088075.1,ENSG00000228560.1,ENSG00000102908.16,ENSG00000137713.11,ENSG00000231100.1,ENSG00000196301.3,ENSG00000145012.8,CATG00000029713.1,ENSG00000198373.8,CATG00000056217.1,ENSG00000170145.4,ENSG00000176998.3,CATG00000083570.1,ENSG00000223975.1,CATG00000009163.1,ENSG00000227896.2,ENSG00000103316.6,ENSG00000260290.2,CATG00000088073.1,ENSG00000160208.11,CATG00000083574.1,ENSG00000243753.1,ENSG00000200834.1,ENSG00000197536.6,ENSG00000166860.2,CATG00000056219.1,CATG00000088070.1,ENSG00000213088.5,ENSG00000230795.2,CATG00000067193.1,ENSG00000175311.5,CATG00000056218.1,ENSG00000230521.1,ENSG00000198502.5,ENSG00000231389.3,ENSG00000229391.3,ENSG00000236790.1,ENSG00000262136.1,ENSG00000261602.1,CATG00000088071.1,ENSG00000238300.1,CATG00000079285.1,ENSG00000196126.6,CATG00000003830.1,ENSG00000204381.7,ENSG00000204623.4,CATG00000027715.1,ENSG00000204642.9,CATG00000009161.1,ENSG00000062650.13,CATG00000088064.1,CATG00000056958.1,CATG00000006983.1,CATG00000093417.1,CATG00000029716.1,ENSG00000107341.4,CATG00000083580.1,ENSG00000113522.9,ENSG00000224943.1,ENSG00000206341.6,ENSG00000139547.6,ENSG00000170426.1</t>
  </si>
  <si>
    <t>18846228,17255346,23146381,24324648,22075330</t>
  </si>
  <si>
    <t>IgE levels</t>
  </si>
  <si>
    <t>DOID:6077</t>
  </si>
  <si>
    <t>localized malignant mesothelioma</t>
  </si>
  <si>
    <t>rs13284889,rs13285264,rs1361705,rs1361704,rs62550429,rs13301946,rs62550428,rs6953604,rs4413858,rs57222164,rs13301790,rs62550427,rs13285623,rs9548166,rs62550118,rs17338032</t>
  </si>
  <si>
    <t>ENSG00000146555.14,CATG00000108131.1,CATG00000014422.1,CATG00000108112.1,ENSG00000109943.4</t>
  </si>
  <si>
    <t>Malignant mesothelioma</t>
  </si>
  <si>
    <t>DOID:614</t>
  </si>
  <si>
    <t>lymphopenia</t>
  </si>
  <si>
    <t>A leukopenia that is the condition of having an abnormally low level of lymphocytes in the blood.</t>
  </si>
  <si>
    <t>rs56941405,rs2838348,rs6579255,rs9881468,rs1571858,rs3743034,rs2276824,rs6813944,rs77365616,rs861846,rs10735102,rs869205,rs3793366,rs61783462,rs73549811,rs423516,rs817341,rs72810995,rs1381817,rs7129164,rs7258506,rs1360513,rs11130314,rs2069506,rs17217098,rs2548531,rs12487591,rs10901439,rs4822005,rs11833856,rs17849553,rs252921,rs4918955,rs8182269,rs11863796,rs74888816,rs13066971,rs3814626,rs55862167,rs7641084,rs10838175,rs3817029,rs3815330,rs9853056,rs2916464,rs9937728,rs17769387,rs56188406,rs2180172,rs7634375,rs78578320,rs2219776,rs4150434,rs77442752,rs61958812,rs11570801,rs7910435,rs34243448,rs11587320,rs2838371,rs6051761,rs3788649,rs41106,rs784490,rs3803680,rs11610821,rs511969,rs823099,rs158700,rs2838378,rs58596856,rs10895883,rs2548664,rs11853875,rs72811096,rs13202677,rs3742291,rs2897964,rs10064975,rs899242,rs2298699,rs2980102,rs6138556,rs7626574,rs4917916,rs5765276,rs162377,rs2302333,rs187542,rs7505052,rs33325,rs9273430,rs73434258,rs10076461,rs832584,rs9272416,rs11147454,rs706610,rs74118817,rs3809641,rs2336385,rs170870,rs1141321,rs151368,rs10886374,rs117580854,rs34770519,rs882609,rs27747,rs41266839,rs9272441,rs1047208,rs9273324,rs7258744,rs1537119,rs832554,rs7158298,rs4869314,rs14306,rs4130905,rs28535021,rs35493105,rs487501,rs390260,rs417462,rs162372,rs6471886,rs162368,rs7188071,rs2549797,rs74752114,rs11696527,rs2425112,rs139439,rs1563647,rs761827,rs1047221,rs2844255,rs4065275,rs11742304,rs73020374,rs4793192,rs61731356,rs41271127,rs1801243,rs11652332,rs2279909,rs9450288,rs7193733,rs2863094,rs11244647,rs6561658,rs2395808,rs11667364,rs12626191,rs12971120,rs2955195,rs3096146,rs913043,rs925289,rs10456192,rs11068292,rs77366910,rs7086831,rs11570373,rs34991303,rs10403731,rs162345,rs2581900,rs17490485,rs10998180,rs1709539,rs6770842,rs9494250,rs2694528,rs6438665,rs1783140,rs9936446,rs11702756,rs17657877,rs6058383,rs1080871,rs7406636,rs17078813,rs11653460,rs1779433,rs1783147,rs75472867,rs56116518,rs55991577,rs67635842,rs1966865,rs2425119,rs7739241,rs12452089,rs17796769,rs6454472,rs9944425,rs816933,rs73275433,rs10901432,rs2304626,rs4808208,rs7947967,rs4150606,rs12116923,rs4359587,rs11054060,rs12501214,rs11899318,rs2591962,rs10794028,rs9273241,rs2867920,rs9281,rs7978343,rs66689903,rs34610142,rs1931361,rs6922,rs8094784,rs35336168,rs57674591,rs138697,rs8176140,rs1926934,rs2079929,rs17768132,rs8107606,rs784514,rs7956204,rs2952274,rs156638,rs1047361,rs67179399,rs9299496,rs10789112,rs11040977,rs61985663,rs6681905,rs11153019,rs6485472,rs11190773,rs35307327,rs2147363,rs2258884,rs116580814,rs77810104,rs2289249,rs17461546,rs2856775,rs35146811,rs7832251,rs4731534,rs6575581,rs2099334,rs139511,rs7838846,rs2534710,rs12202712,rs7253081,rs16939732,rs2154594,rs73020383,rs139432,rs11637329,rs7179562,rs139452,rs2070455,rs1869787,rs10754291,rs8077472,rs12948018,rs2434868,rs2844236,rs7990099,rs10110174,rs683841,rs9526824,rs1293767,rs72725058,rs832567,rs11188396,rs62134772,rs2217110,rs2140962,rs27306,rs2999531,rs10808709,rs9614647,rs1531798,rs2139142,rs2056309,rs3828031,rs1132979,rs12149500,rs72642357,rs10858884,rs6050630,rs11811780,rs4815425,rs4764826,rs4731533,rs243602,rs10858893,rs3775121,rs6060688,rs17050704,rs2065154,rs76980622,rs1019503,rs2615049,rs876144,rs487105,rs3806988,rs2632284,rs62070320,rs1559355,rs7531891,rs16999281,rs6775065,rs7406705,rs11549572,rs2236103,rs11784860,rs4874163,rs2287180,rs2387891,rs6503667,rs60084614,rs7956194,rs13143990,rs60691290,rs2694530,rs12937036,rs784509,rs2255078,rs2302707,rs7631922,rs12653788,rs35586,rs9835136,rs10786247,rs4252685,rs28626711,rs10870168,rs4661188,rs9358938,rs10866826,rs2034245,rs252898,rs17707996,rs11160331,rs28569398,rs76355571,rs466220,rs8017022,rs80067797,rs2403254,rs11770149,rs74752357,rs7301566,rs9611746,rs24137,rs6438898,rs2075320,rs2009190,rs79304200,rs2268025,rs71512279,rs78873628,rs449370,rs7299391,rs1891020,rs17064045,rs72750964,rs13240729,rs3752985,rs7787684,rs11145756,rs72883555,rs67121757,rs11698960,rs11135482,rs6869803,rs7435572,rs1709533,rs4594300,rs72979245,rs56364564,rs10845248,rs6454737,rs28639902,rs1673425,rs10423138,rs9747080,rs7340327,rs713358,rs1047712,rs7635926,rs6937884,rs9273053,rs62075587,rs2790,rs9366079,rs2958490,rs12335,rs943067,rs16862648,rs11123770,rs4018315,rs4402818,rs4793233,rs2289081,rs5758629,rs7541589,rs11231137,rs6679354,rs28517277,rs4562138,rs4808965,rs71558789,rs9788151,rs12108041,rs2290403,rs17773169,rs58063879,rs4718177,rs1337442,rs12212365,rs4792988,rs10971980,rs7971237,rs34319194,rs58336582,rs523200,rs3824924,rs7938455,rs7902149,rs80235581,rs887595,rs1564979,rs72872888,rs12481228,rs10771751,rs34569988,rs2025803,rs417162,rs11741143,rs10156,rs1395201,rs762268,rs249856,rs1026437,rs9272468,rs17052256,rs2243750,rs17098456,rs6795475,rs6531051,rs405822,rs7310849,rs2232423,rs11611484,rs57505611,rs7004501,rs6058375,rs9272625,rs2270374,rs13072089,rs11161817,rs9579724,rs1340979,rs60769720,rs13205911,rs13009500,rs7433285,rs12568757,rs2164743,rs738257,rs6918347,rs7518184,rs13410038,rs27296,rs2315610,rs7105187,rs4803832,rs17806015,rs73430894,rs34498501,rs35766790,rs421105,rs6537686,rs78639599,rs11657883,rs66508963,rs712310,rs4145082,rs7187776,rs2273766,rs6107027,rs9662664,rs12037659,rs3092994,rs56775170,rs13004491,rs8906,rs2305479,rs1423,rs4819288,rs11112302,rs2281701,rs2295727,rs3617,rs1220424,rs2838336,rs11729657,rs16899425,rs7817521,rs1106386,rs2425084,rs79618830,rs12633431,rs798750,rs33994002,rs2229384,rs911927,rs6489740,rs7589801,rs73004967,rs2676423,rs55924019,rs17262495,rs11188516,rs11761172,rs2005898,rs78036703,rs2289626,rs1920293,rs8176098,rs28568508,rs10998094,rs78298678,rs11880367,rs10471502,rs36092177,rs11758496,rs74225352,rs8176310,rs17092784,rs913861,rs10034593,rs6505751,rs12936816,rs405682,rs66921209,rs62005107,rs6442374,rs5751397,rs7214007,rs11698411,rs2413637,rs11611844,rs3786356,rs2448705,rs16999224,rs116841272,rs72846794,rs139460,rs151398,rs2296602,rs10412061,rs8629,rs1800682,rs41258424,rs2035807,rs34388079,rs4788085,rs4728586,rs4801273,rs11764129,rs116027887,rs8046545,rs12951869,rs7304970,rs6037551,rs11859512,rs60997773,rs61615397,rs3847991,rs62036657,rs11849530,rs569602,rs2285746,rs7287792,rs2236092,rs6445531,rs2838325,rs76118041,rs6051837,rs306575,rs72641829,rs1173418,rs8046182,rs2276683,rs11316,rs6037508,rs6756650,rs9789002,rs10957147,rs16995311,rs2239894,rs35067980,rs1869127,rs9811159,rs3826174,rs7943336,rs62075567,rs1043159,rs2425081,rs6677973,rs12695416,rs17695758,rs7266693,rs15622,rs7588,rs437078,rs10431552,rs2878569,rs12975784,rs2905424,rs9568713,rs7249085,rs861818,rs11078925,rs11720432,rs10778363,rs6487968,rs78863523,rs11158544,rs7540079,rs243603,rs56245531,rs9658769,rs9881972,rs72642371,rs3740711,rs116248721,rs10900601,rs2581896,rs12130363,rs3806662,rs2074156,rs61522544,rs11231155,rs4766474,rs8131027,rs11078926,rs2286798,rs704223,rs118129525,rs4676750,rs1673420,rs2274202,rs1129593,rs1168010,rs7751950,rs4718225,rs62305372,rs11087573,rs12603729,rs2500433,rs3827393,rs9274562,rs668576,rs2079866,rs8176273,rs7239738,rs11660669,rs11949227,rs3213434,rs6139087,rs4343650,rs66550430,rs35679667,rs799493,rs1362627,rs1168044,rs4931424,rs2494006,rs2073531,rs12039115,rs2324817,rs12039454,rs4687552,rs9473560,rs4150658,rs2261720,rs4793215,rs61855081,rs5751061,rs10223547,rs2484355,rs764684,rs4532667,rs13385693,rs61855088,rs2179260,rs6445528,rs9902424,rs12450118,rs11144248,rs8928,rs6138575,rs4340319,rs12649056,rs57210989,rs4763588,rs1347167,rs16863886,rs12587136,rs731831,rs9825991,rs10058634,rs6060729,rs80179582,rs4684935,rs11580122,rs10100628,rs9865783,rs6904596,rs12477214,rs6995455,rs2371183,rs12516666,rs17155954,rs7311510,rs840429,rs11739344,rs2896199,rs6792734,rs12775501,rs9315185,rs1458254,rs11609445,rs4245737,rs817346,rs9533383,rs77394587,rs60453636,rs1031458,rs58825580,rs36116761,rs35281840,rs12656565,rs6489881,rs3740487,rs2269894,rs4150655,rs62365664,rs2273632,rs1061810,rs615215,rs6944710,rs2650512,rs1783173,rs705698,rs12053372,rs6688818,rs2261784,rs4785684,rs530683,rs2408554,rs34672008,rs10223350,rs2039590,rs6680076,rs17600797,rs507520,rs189235,rs13212651,rs72725970,rs6783659,rs2074089,rs9953733,rs67915869,rs4553627,rs6115118,rs2287988,rs72634032,rs6807974,rs34606703,rs736408,rs162228,rs67852564,rs10078304,rs35465718,rs2956112,rs1058400,rs56380902,rs6058363,rs10420933,rs62188479,rs1168040,rs2162517,rs4660849,rs13081155,rs1071630,rs272515,rs2304112,rs156643,rs8100139,rs7910825,rs12432242,rs7963747,rs11803546,rs2607630,rs2155337,rs2260997,rs12751725,rs7085648,rs10179043,rs4766479,rs9822952,rs114333877,rs2758840,rs2302307,rs114757721,rs26528,rs798487,rs62072674,rs56190856,rs12728772,rs4951083,rs7316477,rs1806238,rs11545054,rs735555,rs13076398,rs9931737,rs80170191,rs2249631,rs4646891,rs1047989,rs9508927,rs3749617,rs115392405,rs34371502,rs7705507,rs1004655,rs12934968,rs9851588,rs9353318,rs2425180,rs6954158,rs1046404,rs72887048,rs72885245,rs9866800,rs1529933,rs2795901,rs8176103,rs11640186,rs488363,rs2915228,rs28417123,rs6139071,rs703842,rs424977,rs2732315,rs58165915,rs117963326,rs7247263,rs2927609,rs10998108,rs1673384,rs10419245,rs2272744,rs6438662,rs11220426,rs241189,rs12151145,rs57345445,rs9943251,rs16845784,rs35710705,rs10771747,rs4796734,rs55706012,rs8176296,rs6060719,rs59755656,rs7143338,rs10484439,rs4817850,rs2285486,rs6519844,rs487820,rs11204684,rs38035,rs28661185,rs12977937,rs2899365,rs2239556,rs10400877,rs9381289,rs1453009,rs4297592,rs86138,rs34262171,rs77849763,rs1693510,rs4703537,rs17036612,rs77534020,rs9415912,rs745960,rs9272546,rs79550949,rs511776,rs4785686,rs35607421,rs831500,rs11714820,rs3118664,rs9533381,rs12939457,rs9578221,rs27997,rs4075503,rs1129740,rs14139,rs2425092,rs12304851,rs3013784,rs7246821,rs61940514,rs1801725,rs4785679,rs1056893,rs12607624,rs983474,rs243598,rs9922815,rs6051718,rs7626251,rs76565016,rs3794953,rs72883560,rs2094195,rs9462856,rs10913578,rs2148150,rs861833,rs56032248,rs7651641,rs7753709,rs8033908,rs2915233,rs2147786,rs1135214,rs5996620,rs7770652,rs7784914,rs116116285,rs7256609,rs9607973,rs11982014,rs2842600,rs10882643,rs3795733,rs6770902,rs35283743,rs1319105,rs2336149,rs7736351,rs1560681,rs7991237,rs1771551,rs41306714,rs114959274,rs2747054,rs11644357,rs3088374,rs11897712,rs7252865,rs72773830,rs10078049,rs2845457,rs6538188,rs7296003,rs226199,rs2303556,rs1783171,rs3889525,rs7639267,rs76636639,rs56233004,rs2920244,rs3026134,rs1799875,rs2074551,rs1352093,rs6060569,rs2240010,rs2305814,rs6585534,rs33946455,rs6535523,rs61973266,rs9471985,rs241178,rs61855078,rs3783424,rs6060710,rs10781538,rs1470746,rs1045256,rs606458,rs8943,rs7551385,rs151372,rs11646653,rs11848179,rs2045863,rs11105326,rs636497,rs1865034,rs3934935,rs9272350,rs16890104,rs2839329,rs13429704,rs10066471,rs72812811,rs13199906,rs6946,rs8084410,rs6088971,rs5765327,rs12629701,rs2862832,rs2062063,rs7408188,rs784488,rs1806265,rs738796,rs460905,rs2085115,rs1829189,rs2839265,rs11593044,rs12634352,rs936078,rs9533374,rs10954215,rs6458278,rs1002286,rs1344047,rs11076570,rs1654496,rs2427584,rs4518614,rs4924,rs11650584,rs3755798,rs1258276,rs6503675,rs6060557,rs10854486,rs11660414,rs9272491,rs9865710,rs11085906,rs9865578,rs7197732,rs1859329,rs4602269,rs6060664,rs11177,rs914197,rs4755745,rs2129604,rs66625825,rs1133686,rs2709,rs15655,rs13089215,rs2295276,rs13236444,rs11079017,rs2051190,rs1080989,rs56965035,rs440746,rs117289748,rs2045024,rs55744603,rs56023176,rs73099826,rs3758680,rs1472426,rs36038042,rs8176199,rs66609025,rs8069261,rs10136389,rs111517022,rs75513116,rs7830957,rs4903194,rs7763960,rs178252,rs1053905,rs2236786,rs11695058,rs1874630,rs62006777,rs26764,rs2336545,rs6047417,rs6808899,rs10913511,rs10870768,rs12705070,rs1108842,rs3894771,rs1872592,rs295532,rs2710660,rs72898330,rs2946630,rs72883571,rs8176322,rs55744726,rs10137679,rs6051747,rs4794820,rs2470567,rs12214882,rs893185,rs2285628,rs9272581,rs77989629,rs10507278,rs2835625,rs7988277,rs1046381,rs2224651,rs13217984,rs4819219,rs2965191,rs2965198,rs3808380,rs7642906,rs869945,rs11024610,rs9955410,rs58758917,rs62035337,rs7249948,rs9739707,rs10159841,rs2548224,rs6139117,rs114725076,rs12378145,rs7309520,rs2181184,rs1055062,rs13064064,rs2615051,rs35330014,rs1673410,rs10282,rs35329290,rs11767711,rs9273559,rs2524089,rs779805,rs10870194,rs11207976,rs6465761,rs116495026,rs17123957,rs1830426,rs1888998,rs2839257,rs13241921,rs1999919,rs10893493,rs62134799,rs4973997,rs3937625,rs12432418,rs34765154,rs61856468,rs6468171,rs62109413,rs28655102,rs1673417,rs7333322,rs3096168,rs7896789,rs4845557,rs184930,rs55662604,rs7943191,rs2868708,rs1370987,rs3945893,rs6139103,rs4732578,rs4760332,rs1697993,rs2958521,rs7279968,rs10044354,rs11202928,rs2658567,rs139441,rs13214856,rs9941275,rs17619330,rs8139263,rs12677657,rs2835626,rs9272613,rs6832846,rs2071076,rs138695,rs12459781,rs8014142,rs1890504,rs3758792,rs6790495,rs56814348,rs9274537,rs9939103,rs28587714,rs252141,rs915945,rs1017996,rs2650614,rs11188400,rs6058294,rs1048641,rs11910393,rs722269,rs59150578,rs17635222,rs3744799,rs60377014,rs13238842,rs1468509,rs10889331,rs11557048,rs116491195,rs34572725,rs7253807,rs73209867,rs75488814,rs10026872,rs1673409,rs2236123,rs2278018,rs11211124,rs4808306,rs2052829,rs1859331,rs61827699,rs5760030,rs4818383,rs9429072,rs17073322,rs4150644,rs5751776,rs11587687,rs881347,rs9381290,rs34878490,rs963341,rs7780100,rs187999,rs746735,rs525054,rs4679387,rs4951402,rs66757203,rs28375341,rs7991132,rs58067589,rs4018329,rs3893370,rs2270364,rs2009327,rs4693056,rs1699393,rs1168027,rs234371,rs6859168,rs2298862,rs4344464,rs1995,rs10772120,rs8081480,rs6139064,rs2458810,rs17822294,rs1693494,rs2296805,rs4423519,rs2236087,rs9855330,rs374701,rs200481,rs40831,rs11684068,rs59647005,rs2976658,rs1048402,rs9645664,rs8685,rs354477,rs3937434,rs1129186,rs2548524,rs10911358,rs11700250,rs1465789,rs9273288,rs9535879,rs885012,rs2134794,rs11132303,rs16939695,rs7198606,rs6037516,rs12074528,rs35050859,rs35734168,rs7239,rs4788099,rs11761859,rs12314,rs28504033,rs6868884,rs10998226,rs6426143,rs10901458,rs4776050,rs113974577,rs11714032,rs12496951,rs799475,rs11240751,rs11699044,rs1980520,rs9379859,rs7976796,rs2710331,rs74349503,rs66502262,rs3794991,rs1043697,rs816943,rs12580090,rs76304237,rs2548533,rs1531738,rs11996416,rs2448702,rs9877328,rs299623,rs2072052,rs13085939,rs624660,rs1182143,rs6678672,rs475693,rs13123646,rs11891096,rs13220495,rs249935,rs28366011,rs10152371,rs139463,rs11861174,rs2074298,rs4896149,rs4684934,rs34356745,rs34722487,rs12189125,rs67423475,rs2955232,rs79625420,rs1806219,rs6083851,rs66511705,rs4776250,rs231976,rs72887051,rs7615341,rs17133828,rs9579617,rs2033357,rs116842327,rs35801744,rs9579712,rs4974960,rs861820,rs2045623,rs113306887,rs12029068,rs6051810,rs73546001,rs58284735,rs11123762,rs723276,rs9272618,rs7259471,rs151179,rs3822024,rs2198042,rs35895576,rs8041527,rs10951974,rs4763299,rs799467,rs56344540,rs11575564,rs3761257,rs66768395,rs2302277,rs79440592,rs2516633,rs12492035,rs2219333,rs12174631,rs2999539,rs4687625,rs2278158,rs79750170,rs1968751,rs3913007,rs11202931,rs571549,rs1969563,rs4767484,rs11666472,rs9473566,rs8098040,rs4793212,rs2425100,rs6912658,rs11671229,rs10036937,rs10032000,rs629426,rs5751378,rs8134583,rs9799752,rs4766609,rs6892826,rs4795399,rs79377330,rs7630240,rs335628,rs11592480,rs7955932,rs7247715,rs9274669,rs6809737,rs6505294,rs11083925,rs7143804,rs9964720,rs240704,rs9471801,rs28766386,rs4466058,rs746641,rs73547620,rs9272628,rs6700505,rs1065852,rs13362556,rs11782452,rs59581284,rs3782899,rs35145546,rs55762038,rs9789012,rs3812008,rs5764719,rs8071627,rs3783724,rs6486425,rs55975249,rs74378178,rs459603,rs1815176,rs4787458,rs8181322,rs8072569,rs2425121,rs7306772,rs6121015,rs73259030,rs221063,rs39602,rs2267043,rs9296617,rs2064558,rs4376557,rs9908955,rs6060542,rs3934256,rs17651545,rs162388,rs9900089,rs28653581,rs1059306,rs6593290,rs6778735,rs16833484,rs693932,rs2856777,rs7623743,rs7219220,rs8076588,rs171647,rs6662916,rs4785535,rs1039340,rs8009907,rs6949340,rs10035632,rs6037125,rs75002499,rs11231154,rs9273444,rs1037147,rs8129601,rs56408800,rs1031744,rs10772375,rs13195402,rs72773832,rs7254594,rs7219354,rs11024717,rs12487618,rs1639040,rs10766471,rs113932433,rs958975,rs113607185,rs2081853,rs3958726,rs884546,rs28607516,rs7897488,rs62005116,rs1065482,rs2240866,rs9272357,rs6965614,rs7528979,rs73905949,rs6796286,rs951560,rs883390,rs638714,rs234341,rs1909765,rs4757645,rs138450,rs56357430,rs3790412,rs7290378,rs12434329,rs1467464,rs3176926,rs6458690,rs62109421,rs2454145,rs3802700,rs7635104,rs7968343,rs35941350,rs4879660,rs896253,rs2425173,rs6051845,rs3026115,rs812821,rs3826919,rs11853337,rs56784564,rs12056103,rs3747239,rs7642600,rs10882644,rs79774028,rs2939415,rs34196306,rs7136570,rs75542709,rs7276633,rs7756198,rs11801846,rs6087723,rs10998210,rs74981306,rs75255003,rs78643477,rs17696147,rs1039343,rs1724601,rs8176087,rs17462179,rs2649652,rs11982200,rs2330594,rs513313,rs36053156,rs3910562,rs584681,rs7115919,rs4788083,rs73190314,rs6961014,rs637332,rs12483421,rs10995,rs6662844,rs2111242,rs13081028,rs75738222,rs8140884,rs9273322,rs6518302,rs78580148,rs7474586,rs3902920,rs306573,rs7041702,rs7939965,rs8112321,rs72812842,rs11698501,rs7250167,rs6650872,rs9273338,rs8109962,rs2534712,rs139457,rs580374,rs9274186,rs922838,rs10877011,rs13356762,rs2954657,rs7086181,rs10954913,rs17094019,rs2304499,rs2043844,rs2290855,rs4620948,rs6597864,rs7977345,rs3859033,rs73004962,rs1880953,rs71330909,rs1607238,rs7134931,rs9471810,rs2069910,rs11718420,rs2037076,rs2305522,rs4336217,rs16899397,rs62036617,rs11648478,rs10886383,rs2267037,rs56184999,rs27300,rs1699388,rs2941522,rs13145288,rs2182114,rs13344062,rs3794310,rs493161,rs77655905,rs7251522,rs11160333,rs33955793,rs1880949,rs902627,rs4767488,rs9533353,rs832565,rs7310816,rs9827461,rs873343,rs6058356,rs7505255,rs8052154,rs2258201,rs1573277,rs817313,rs59728219,rs4257571,rs76102705,rs12153714,rs9471808,rs79793025,rs34005367,rs807025,rs6547666,rs34514,rs10813903,rs5760099,rs12818120,rs2031098,rs12050358,rs11970282,rs6051732,rs11868032,rs11172344,rs67026895,rs17087165,rs7910016,rs4794921,rs9912766,rs10147485,rs6660899,rs3766383,rs4879774,rs11676737,rs56168120,rs75223378,rs112377532,rs13012099,rs4714747,rs13374070,rs2150820,rs6741772,rs2424700,rs9272656,rs7755400,rs2236121,rs79136331,rs10502666,rs3813152,rs183504,rs75686436,rs840435,rs2548523,rs67321931,rs5760065,rs2549790,rs28362527,rs1064320,rs9863679,rs1954173,rs9533396,rs2839425,rs2032089,rs2034215,rs1436440,rs243599,rs2838331,rs12200330,rs4953423,rs9272497,rs77579117,rs5751211,rs755363,rs2371186,rs1224,rs9883663,rs35948426,rs6733285,rs17788230,rs1709532,rs6430937,rs12145243,rs867304,rs2956080,rs7143627,rs8063518,rs72642349,rs1060631,rs565922,rs2249828,rs11089072,rs2236108,rs1474436,rs4352096,rs699246,rs11135484,rs923275,rs114779419,rs34706883,rs731935,rs10903,rs2013120,rs10971246,rs57009615,rs12828717,rs162374,rs73905955,rs59358281,rs17632716,rs11670575,rs162343,rs12500120,rs78287773,rs9344539,rs10404773,rs35422737,rs4077519,rs73265639,rs7935851,rs12434319,rs3967207,rs6485473,rs2302705,rs6132825,rs11638844,rs12893368,rs2298581,rs2236667,rs7498665,rs1484803,rs181206,rs4865467,rs2549784,rs4717826,rs4822458,rs3737673,rs61286727,rs1713448,rs9273230,rs35202262,rs6060744,rs162379,rs2039718,rs1051383,rs2278408,rs10823180,rs2298780,rs6702939,rs7320,rs2268942,rs2358629,rs7143401,rs9272583,rs11172351,rs9273086,rs1535515,rs1503839,rs11346,rs234357,rs11207974,rs6051763,rs11853802,rs1340977,rs35954893,rs67771362,rs35119804,rs11220417,rs6037523,rs11907811,rs900349,rs2276868,rs976581,rs13000731,rs2064709,rs817343,rs9274575,rs7313517,rs202837,rs6694531,rs11634137,rs4808196,rs55675018,rs56391099,rs243592,rs1684036,rs7720470,rs4018326,rs34662244,rs4796771,rs4429658,rs6986035,rs9823957,rs2201370,rs9273331,rs34835,rs34639489,rs4679167,rs2358626,rs34499852,rs6736471,rs13090606,rs74112521,rs4970768,rs4571217,rs6804322,rs67916276,rs2425102,rs1527423,rs6551277,rs12801203,rs3770073,rs2281954,rs2111544,rs78679497,rs3828789,rs2153607,rs7917432,rs950171,rs13798,rs1977389,rs1935815,rs2838338,rs1184547,rs2509961,rs3793747,rs7185232,rs2549801,rs13142072,rs2474763,rs10897524,rs12498086,rs4150673,rs8177382,rs1319763,rs4822450,rs6139076,rs6777798,rs10774671,rs12435016,rs71367985,rs75619092,rs9273024,rs12054166,rs28469649,rs62075585,rs2425114,rs3796213,rs3101496,rs2242476,rs12223914,rs11631663,rs9348712,rs1998696,rs11858010,rs2467667,rs1350386,rs11602764,rs251693,rs1049060,rs1760908,rs3743778,rs6051729,rs10402502,rs151301,rs9344532,rs2534709,rs8204,rs3887652,rs3756654,rs2315025,rs6762813,rs2169137,rs11866179,rs6766694,rs1779435,rs3026129,rs9462781,rs13183261,rs139437,rs861823,rs9358939,rs13168191,rs6835579,rs9314410,rs6138588,rs1891536,rs9896980,rs76031146,rs8079567,rs8104077,rs6467993,rs463183,rs72829113,rs5759042,rs57237533,rs735173,rs789172,rs7622028,rs8078650,rs930947,rs4952842,rs74996966,rs2225950,rs9891977,rs35749575,rs58193464,rs12005844,rs10260031,rs11207980,rs11101995,rs12364503,rs12892114,rs7158932,rs11078928,rs2958480,rs7250368,rs3845463,rs4903178,rs9854539,rs3743033,rs6815241,rs7999935,rs8005161,rs1063345,rs1956905,rs1202075,rs442767,rs13085895,rs77421093,rs9041,rs13030961,rs910616,rs7807018,rs12286683,rs884613,rs61855143,rs2271359,rs74883952,rs2494004,rs11070294,rs9273416,rs17096314,rs16842822,rs416745,rs4646853,rs73005742,rs11627092,rs6505749,rs164495,rs13341936,rs2758842,rs114507829,rs10492793,rs116109254,rs2112529,rs630245,rs6905282,rs10735079,rs72927213,rs921121,rs2242028,rs416542,rs940972,rs6751927,rs24135,rs11570815,rs79775986,rs66868086,rs7267979,rs10282929,rs2482919,rs926486,rs4714583,rs1118963,rs2033097,rs34215106,rs4942720,rs2632260,rs7609964,rs4257595,rs10813910,rs11643264,rs4553377,rs9374607,rs4796718,rs1220420,rs2257808,rs78496651,rs78726216,rs907091,rs2288331,rs9824133,rs67238019,rs4619688,rs12566957,rs9273405,rs6953441,rs6460055,rs757405,rs2703386,rs35030260,rs7187714,rs11235,rs11112289,rs4766603,rs10901441,rs12952244,rs6542866,rs10150828,rs6035870,rs34189114,rs11246281,rs2287182,rs2074158,rs2073768,rs1454651,rs9578227,rs7302931,rs2269359,rs77666565,rs4985100,rs34780792,rs631045,rs2254212,rs1110274,rs2304110,rs58018786,rs2980995,rs2516834,rs10054063,rs6936048,rs4684930,rs10793766,rs869805,rs1847391,rs11220421,rs10404721,rs13573,rs115973061,rs6771144,rs6058370,rs13244300,rs10132969,rs4820486,rs6037529,rs9436221,rs4710155,rs35339855,rs3742473,rs2992947,rs56037701,rs1863907,rs113424716,rs34625,rs16975299,rs17409304,rs2882006,rs10515,rs7849334,rs8108486,rs1868762,rs10783847,rs6743355,rs1486411,rs1028734,rs7309375,rs7210043,rs11704524,rs2425109,rs6419867,rs1799966,rs10417043,rs2236762,rs1341603,rs7935296,rs3810502,rs463498,rs2815707,rs6051753,rs4943060,rs16987265,rs382745,rs1411578,rs2071066,rs757001,rs1168042,rs224907,rs1382359,rs9988866,rs930517,rs6060726,rs767418,rs9865654,rs11130323,rs861831,rs11581702,rs6804328,rs136589,rs2896518,rs9429076,rs56110103,rs72681330,rs10134530,rs34616,rs7632038,rs115291189,rs2083494,rs9578232,rs12767669,rs11207999,rs8116836,rs565164,rs999885,rs9826616,rs55674646,rs7793169,rs10913490,rs2304588,rs72854513,rs7257999,rs4808967,rs10838160,rs9748130,rs954714,rs6083855,rs34636014,rs2280084,rs9272662,rs6771527,rs2966205,rs5758580,rs10743724,rs11754889,rs33961729,rs2329574,rs8008987,rs817353,rs1011082,rs13191227,rs2878451,rs74482035,rs72898339,rs2932570,rs6037597,rs4458741,rs4497567,rs7270835,rs2614270,rs337785,rs3888190,rs72773829,rs10913507,rs6107045,rs6886481,rs7274193,rs4763613,rs2168238,rs17073356,rs10771753,rs1885986,rs28409881,rs13020299,rs4956953,rs7742691,rs12516,rs27712,rs9907088,rs33327,rs11127015,rs1051436,rs9614463,rs4074335,rs8110584,rs9651507,rs9272712,rs6920256,rs139475,rs579136,rs1182174,rs466182,rs10900592,rs16940,rs4832028,rs592580,rs12530729,rs10838190,rs4808960,rs9611953,rs9366081,rs56209075,rs17497942,rs5758240,rs12405992,rs11112300,rs10771749,rs2241206,rs7648956,rs4823085,rs731138,rs2448707,rs7625579,rs997297,rs28700217,rs113786673,rs4150579,rs6806012,rs67409736,rs6708576,rs17567674,rs13214023,rs11770317,rs2255637,rs12602074,rs7532,rs660614,rs4679376,rs13200233,rs6531052,rs13199772,rs12512882,rs17707729,rs15892,rs11089093,rs74972047,rs8908,rs547493,rs2732311,rs3867262,rs139450,rs117129791,rs16967487,rs266538,rs59668479,rs1017101,rs798558,rs2137990,rs73191885,rs2295725,rs9932903,rs33945274,rs7705424,rs62242653,rs1073779,rs3801030,rs1807591,rs2395805,rs7314788,rs2296600,rs162395,rs57078777,rs33013,rs77430528,rs10832920,rs11627143,rs7143041,rs66827971,rs1810836,rs4642169,rs10411115,rs4075326,rs2043846,rs8081900,rs3742296,rs3176895,rs2838353,rs1783153,rs13083798,rs10093709,rs7315693,rs13247441,rs1878850,rs9535813,rs6487926,rs57834162,rs2986402,rs3761117,rs12983940,rs12767599,rs896212,rs13013787,rs10887882,rs12023410,rs4355182,rs3745424,rs3755806,rs2010300,rs9342181,rs11839358,rs4746767,rs12681129,rs11861132,rs73005759,rs73194280,rs40076,rs1127152,rs9291696,rs74661315,rs41315014,rs4938602,rs2576740,rs6485464,rs7546475,rs11834524,rs11024612,rs4987164,rs4329923,rs62006762,rs11930087,rs6782082,rs4805834,rs76021858,rs73267743,rs13040320,rs9579717,rs11587159,rs11172342,rs738794,rs79789049,rs2427590,rs2187611,rs7252959,rs6050602,rs6541075,rs6882515,rs9357391,rs680716,rs11860152,rs4385801,rs7259855,rs6679432,rs477549,rs1920322,rs3966068,rs36109883,rs11079019,rs116724416,rs35627490,rs12881888,rs1473807,rs34065644,rs8010325,rs2409823,rs9393718,rs11995217,rs185220,rs9525732,rs836180,rs9957913,rs3744246,rs10017289,rs2287218,rs12823620,rs4722237,rs3894079,rs1669123,rs76993093,rs55969561,rs11151961,rs967366,rs56842538,rs893186,rs8413,rs1835985,rs12224608,rs2501966,rs11172349,rs9591293,rs11825284,rs9451165,rs63396164,rs453668,rs3894080,rs2345055,rs10913492,rs34588114,rs2033675,rs3764509,rs7187870,rs11659465,rs73926170,rs9608589,rs4717820,rs60496700,rs7132019,rs6070705,rs11627425,rs80199870,rs117602018,rs2275716,rs12610708,rs9611951,rs13263695,rs1891141,rs16967266,rs61744202,rs10823187,rs115813286,rs389364,rs10493790,rs2428551,rs35607067,rs9971029,rs7647458,rs77741025,rs2915226,rs3026140,rs1168032,rs13656,rs11198762,rs4519606,rs12564925,rs115350065,rs2915218,rs61985711,rs13274138,rs71539529,rs6050544,rs34275373,rs1183260,rs35001169,rs12673478,rs12138177,rs1044189,rs6968631,rs11625046,rs1053738,rs12212560,rs11665058,rs13079063,rs6138572,rs2076577,rs57226090,rs2164885,rs1107553,rs6060572,rs10998184,rs7112492,rs922446,rs9369346,rs72686460,rs9897425,rs616836,rs11734952,rs11128107,rs13156043,rs4252717,rs2014842,rs3775113,rs6777032,rs12050238,rs11831413,rs4766605,rs4536580,rs642845,rs9933976,rs7614090,rs6810356,rs10870267,rs68072215,rs738177,rs7804598,rs7983934,rs799261,rs11852556,rs2240919,rs2915177,rs4523973,rs6797044,rs11712426,rs11850596,rs459894,rs131444,rs598253,rs76979273,rs11077397,rs11083433,rs660865,rs2297496,rs2732274,rs1974871,rs162393,rs10219966,rs9945924,rs55634856,rs4755747,rs2257649,rs62242473,rs27660,rs17137051,rs151226,rs1052502,rs701834,rs12451844,rs10861309,rs2147615,rs8176077,rs4451951,rs1518816,rs80127885,rs60887294,rs6663,rs11072817,rs9450285,rs9579714,rs9526837,rs667237,rs59913779,rs2006731,rs6953869,rs4553441,rs12942277,rs6058325,rs79186732,rs2278161,rs2281777,rs77603146,rs3786742,rs12488461,rs78417957,rs443009,rs3851334,rs10778150,rs7203301,rs6778844,rs252112,rs4484569,rs80147881,rs1454648,rs2014521,rs6944455,rs2424716,rs12463451,rs7496812,rs77004766,rs1872652,rs2882761,rs4714755,rs2955196,rs7937911,rs10010188,rs28772958,rs11664002,rs224817,rs2732317,rs34115864,rs6037544,rs1063349,rs7639511,rs2694919,rs7623662,rs2424703,rs2144510,rs4853082,rs36162392,rs466719,rs11087521,rs274861,rs12571302,rs7015434,rs3087835,rs4707518,rs10404728,rs1053552,rs367636,rs10832931,rs16983818,rs4715130,rs6767258,rs35934212,rs7426798,rs4718218,rs1140047,rs12325802,rs9857824,rs7150689,rs9273261,rs6840867,rs4714579,rs10849534,rs66716313,rs12998753,rs7534572,rs832549,rs6518315,rs929780,rs6037592,rs799917,rs1468063,rs35141145,rs2281677,rs2532499,rs1093457,rs11738432,rs2292239,rs28648058,rs114257825,rs2424698,rs11810577,rs337277,rs10793964,rs4018327,rs2269360,rs58304663,rs483143,rs7314847,rs4879781,rs705702,rs55889533,rs12578365,rs7207268,rs2722497,rs10797056,rs10934611,rs34914923,rs34605993,rs13065019,rs2617848,rs6051716,rs10901446,rs1613890,rs724834,rs72887035,rs8071234,rs28576683,rs2330635,rs11650913,rs1630383,rs794152,rs13190888,rs3856964,rs12914525,rs12046107,rs12358481,rs111623253,rs2425098,rs631408,rs11803174,rs9274470,rs11696912,rs16853958,rs274870,rs7195536,rs16890,rs2241509,rs743590,rs72645705,rs9634199,rs10954213,rs2272746,rs1057077,rs6060567,rs34281561,rs75619914,rs3746277,rs17381084,rs11244678,rs2288618,rs10861310,rs12070173,rs73905779,rs718368,rs12041075,rs74766238,rs2344691,rs11610840,rs4274186,rs6138593,rs12883370,rs11082,rs6887873,rs2500424,rs274868,rs9912300,rs11869069,rs6487966,rs114204257,rs114492557,rs9381784,rs6151617,rs4785569,rs10142536,rs2590846,rs636049,rs6606721,rs2073387,rs6974876,rs2239947,rs74455114,rs3814309,rs11617373,rs7785025,rs6037535,rs2432538,rs2069502,rs67473931,rs7955267,rs6594019,rs7940105,rs10998073,rs3121448,rs234313,rs34795123,rs9590739,rs12663651,rs9274207,rs76654038,rs2261109,rs3812561,rs10813916,rs79960947,rs5760062,rs162381,rs11668595,rs4951078,rs1325933,rs762400,rs62156364,rs240702,rs17822019,rs2007418,rs28827477,rs78943561,rs1637037,rs13053662,rs2295593,rs12602061,rs7247196,rs4495740,rs4374552,rs7651676,rs12062621,rs77075932,rs6715623,rs11615637,rs72927138,rs4796721,rs11699203,rs1039342,rs11135738,rs4818859,rs35763810,rs73125883,rs3733039,rs6100319,rs2956118,rs750866,rs4292015,rs1115758,rs181204,rs8060767,rs7406624,rs17089361,rs55690788,rs55902232,rs34871267,rs3783722,rs4296628,rs11084545,rs7617691,rs626787,rs2561037,rs2234767,rs4797673,rs2204114,rs3774354,rs7963759,rs13008171,rs2878628,rs13025595,rs1975,rs3797037,rs747472,rs2344977,rs1607695,rs13228435,rs7014773,rs4920003,rs380691,rs3821562,rs151392,rs62097447,rs72924854,rs3293,rs8139784,rs35072126,rs3815455,rs252887,rs7247108,rs2416548,rs13240967,rs11188407,rs6058358,rs5758609,rs5760097,rs2268522,rs10745023,rs6512122,rs9596175,rs11671643,rs2638315,rs35677406,rs6927475,rs3746024,rs11070297,rs10405625,rs4819291,rs10865974,rs35162296,rs4936455,rs6060565,rs9922734,rs2309372,rs6070694,rs17449762,rs7744316,rs2941052,rs2788183,rs62031607,rs11626222,rs12833054,rs11051013,rs3898406,rs2304748,rs67060599,rs6965850,rs9525737,rs34039578,rs200989,rs2241511,rs55850761,rs139435,rs4902341,rs365916,rs2732298,rs7537093,rs61817724,rs76556145,rs612478,rs12037970,rs57011371,rs2425123,rs3744781,rs1522748,rs303018,rs7520810,rs75399685,rs9357390,rs9353327,rs6570088,rs7608938,rs6060643,rs737782,rs55691766,rs72813015,rs1673389,rs74422591,rs56741182,rs4149394,rs2073356,rs3853157,rs5758610,rs1673415,rs11673497,rs798485,rs67529730,rs1999921,rs1889470,rs12936935,rs56221935,rs11720243,rs12672450,rs6442369,rs2425171,rs10219701,rs7327,rs1555330,rs2064710,rs180743,rs9978576,rs9273172,rs78353373,rs7766645,rs61381062,rs31398,rs2294428,rs2046190,rs938887,rs2281782,rs35521261,rs112333492,rs38040,rs2033358,rs77753673,rs7829963,rs7099361,rs874144,rs10794021,rs7653172,rs10427005,rs17166351,rs6006986,rs7705502,rs504053,rs6753063,rs8137366,rs804380,rs7249622,rs1112438,rs442834,rs11240761,rs7947378,rs2230535,rs60353599,rs55874148,rs35129077,rs74533925,rs6738426,rs9579677,rs6037562,rs4303833,rs1036937,rs11198781,rs6060666,rs12499765,rs6549164,rs73265640,rs28480369,rs12325113,rs1077420,rs4822466,rs12633446,rs6660240,rs3768583,rs117317105,rs12417457,rs13285754,rs17206282,rs705700,rs1783154,rs73127845,rs7297455,rs4362428,rs67998226,rs10772373,rs6852372,rs28519070,rs2915230,rs711831,rs2448704,rs6051672,rs62036621,rs2967204,rs12449669,rs2236118,rs10858907,rs1104351,rs1697991,rs1979946,rs221035,rs1453561,rs1864998,rs1673382,rs10832930,rs674654,rs7307116,rs8073708,rs11037653,rs72812805,rs4796962,rs67859638,rs13217619,rs56141418,rs11860985,rs17246792,rs56342756,rs12951230,rs3800018,rs9307811,rs12910784,rs6813110,rs28454365,rs2501959,rs12567958,rs59659102,rs784492,rs12499960,rs832532,rs2066042,rs17788127,rs8050335,rs11815233,rs877111,rs4232872,rs2842617,rs58185583,rs8108167,rs939309,rs817348,rs11991703,rs11024622,rs75698074,rs10088684,rs55722736,rs4709142,rs6512063,rs8113696,rs11247705,rs6058304,rs900641,rs11024694,rs7214921,rs11126443,rs10998103,rs2130895,rs17763083,rs17144784,rs17015199,rs5003372,rs6102,rs11732213,rs7971160,rs2280085,rs12656602,rs2958516,rs2063516,rs72887024,rs3733045,rs4767045,rs3809097,rs11714030,rs6515806,rs10751531,rs72773834,rs11670243,rs618176,rs9353320,rs7488095,rs10758182,rs7073,rs34416415,rs3817022,rs1179765,rs1868761,rs1713447,rs13437137,rs9535867,rs9308314,rs75919464,rs995617,rs2401397,rs8107580,rs4552844,rs2163804,rs2022012,rs7327634,rs13119661,rs4788070,rs11054146,rs10845226,rs13063094,rs2352217,rs10889333,rs12044778,rs996200,rs9303281,rs73545936,rs1531133,rs10147522,rs514084,rs2107151,rs6518310,rs2147341,rs7806475,rs1673395,rs1793994,rs2606547,rs200977,rs2166580,rs55917307,rs2346419,rs731152,rs10518689,rs773111,rs10414250,rs817355,rs1719290,rs12173854,rs10916371,rs9272637,rs2292067,rs2835680,rs11771529,rs7426,rs12104572,rs4764816,rs3740286,rs7502</t>
  </si>
  <si>
    <t>ENSG00000100596.2,ENSG00000111215.7,CATG00000040553.1,ENSG00000213366.8,ENSG00000180385.4,CATG00000057844.1,ENSG00000166796.7,ENSG00000269749.1,ENSG00000168259.10,ENSG00000100902.6,ENSG00000196735.7,ENSG00000111671.5,ENSG00000172590.14,ENSG00000137960.5,ENSG00000133313.10,ENSG00000263080.1,ENSG00000204267.9,CATG00000032035.1,ENSG00000142632.12,ENSG00000198216.6,CATG00000079879.1,ENSG00000134779.10,ENSG00000083093.5,ENSG00000143621.12,ENSG00000100027.10,CATG00000033595.1,ENSG00000198315.6,ENSG00000239332.1,ENSG00000134962.6,ENSG00000116874.7,ENSG00000236624.4,CATG00000014852.1,CATG00000054532.1,ENSG00000088930.6,ENSG00000124496.8,ENSG00000261118.1,ENSG00000100490.5,ENSG00000085832.12,CATG00000054545.1,ENSG00000260796.1,ENSG00000221887.4,CATG00000053886.1,ENSG00000251569.1,ENSG00000011132.7,CATG00000087846.1,CATG00000065618.1,ENSG00000061656.5,CATG00000030638.1,ENSG00000119906.7,ENSG00000135541.16,ENSG00000160161.5,CATG00000048334.1,CATG00000000690.1,ENSG00000158715.5,CATG00000087916.1,CATG00000074931.1,ENSG00000256712.1,ENSG00000108950.7,ENSG00000246331.2,CATG00000031402.1,CATG00000017625.1,ENSG00000126246.5,ENSG00000123178.10,ENSG00000143379.8,ENSG00000155858.5,CATG00000087896.1,ENSG00000099958.10,CATG00000029194.1,CATG00000018993.1,ENSG00000165689.12,ENSG00000167720.8,ENSG00000124613.4,ENSG00000198169.4,ENSG00000130590.9,ENSG00000122692.7,ENSG00000257365.3,ENSG00000205669.2,ENSG00000239216.1,ENSG00000143452.11,ENSG00000144214.5,ENSG00000271327.1,ENSG00000150045.7,ENSG00000253208.1,CATG00000052951.1,ENSG00000187626.7,ENSG00000184357.3,ENSG00000219891.2,ENSG00000105717.9,ENSG00000249141.1,ENSG00000188613.5,CATG00000043412.1,ENSG00000100714.11,ENSG00000157999.5,ENSG00000086062.8,CATG00000001672.1,ENSG00000179021.5,ENSG00000106052.9,ENSG00000073605.14,ENSG00000085831.11,CATG00000036362.1,ENSG00000246548.3,ENSG00000100023.13,ENSG00000164182.6,CATG00000054538.1,ENSG00000229729.3,ENSG00000244462.3,ENSG00000224322.1,ENSG00000174137.8,CATG00000061261.1,ENSG00000139428.7,ENSG00000171150.7,ENSG00000257921.1,ENSG00000227407.1,CATG00000014806.1,ENSG00000110756.13,ENSG00000270195.1,CATG00000011915.1,CATG00000053107.1,ENSG00000267267.1,ENSG00000197891.7,ENSG00000236040.1,CATG00000064456.1,ENSG00000247121.2,ENSG00000226803.3,ENSG00000113742.8,CATG00000016425.1,ENSG00000111863.8,ENSG00000148300.7,ENSG00000100399.11,ENSG00000260086.1,ENSG00000144747.10,ENSG00000132781.13,ENSG00000226493.1,ENSG00000225357.3,ENSG00000183891.5,ENSG00000172057.5,ENSG00000135702.10,CATG00000066003.1,ENSG00000004776.7,ENSG00000241962.5,ENSG00000219682.3,ENSG00000138134.7,ENSG00000111335.8,CATG00000076029.1,ENSG00000266398.1,ENSG00000165752.12,ENSG00000119979.11,ENSG00000176476.4,ENSG00000205464.7,ENSG00000152348.11,ENSG00000125741.4,ENSG00000188820.8,ENSG00000119636.11,ENSG00000110848.4,ENSG00000113231.9,ENSG00000135452.5,ENSG00000066117.10,ENSG00000127948.9,ENSG00000259912.1,ENSG00000181524.6,ENSG00000258603.1,ENSG00000133704.5,ENSG00000240370.2,ENSG00000051180.12,ENSG00000148303.12,ENSG00000121446.13,ENSG00000151131.5,ENSG00000149480.2,ENSG00000105499.9,ENSG00000071242.7,ENSG00000167005.9,ENSG00000215306.1,ENSG00000248593.3,ENSG00000107581.8,CATG00000094965.1,CATG00000019027.1,ENSG00000267796.3,ENSG00000166526.12,ENSG00000133302.8,ENSG00000163082.9,CATG00000043906.1,ENSG00000100393.9,ENSG00000270149.1,ENSG00000166851.10,ENSG00000151665.8,ENSG00000136371.5,ENSG00000143553.6,ENSG00000227370.1,ENSG00000270344.1,ENSG00000089876.7,ENSG00000258704.1,ENSG00000239002.2,ENSG00000263244.1,CATG00000040550.1,ENSG00000164929.12,ENSG00000160285.10,ENSG00000113441.11,ENSG00000273155.1,ENSG00000175646.3,ENSG00000099956.13,ENSG00000010292.8,ENSG00000258867.1,ENSG00000199980.1,ENSG00000121741.12,ENSG00000262703.1,ENSG00000240770.1,ENSG00000095713.9,ENSG00000179841.8,ENSG00000163950.8,ENSG00000117748.5,ENSG00000163577.3,ENSG00000267439.1,ENSG00000248592.3,ENSG00000197782.10,ENSG00000113552.11,CATG00000101424.1,ENSG00000147642.12,CATG00000018533.1,ENSG00000161594.6,CATG00000003130.1,CATG00000026624.1,ENSG00000261832.1,ENSG00000176244.6,ENSG00000160678.7,CATG00000018232.1,CATG00000088072.1,ENSG00000198042.6,ENSG00000088340.11,CATG00000009941.1,ENSG00000150477.10,ENSG00000129696.8,ENSG00000113296.10,ENSG00000269873.1,CATG00000060189.1,CATG00000062786.1,ENSG00000254772.5,CATG00000107370.1,ENSG00000197279.3,ENSG00000182952.4,CATG00000089987.1,ENSG00000135317.8,ENSG00000215979.1,ENSG00000108771.8,CATG00000057393.1,ENSG00000169682.13,ENSG00000088992.13,CATG00000057174.1,ENSG00000258302.1,ENSG00000164904.11,ENSG00000089639.6,ENSG00000136159.3,CATG00000058305.1,CATG00000032546.1,ENSG00000196428.8,ENSG00000151116.12,ENSG00000068615.12,ENSG00000110074.6,ENSG00000136111.8,CATG00000090511.1,ENSG00000196655.5,ENSG00000131849.10,ENSG00000272173.1,ENSG00000163161.8,ENSG00000154310.12,ENSG00000237425.1,ENSG00000108559.7,ENSG00000087263.12,ENSG00000125995.11,ENSG00000242550.1,ENSG00000106733.16,ENSG00000101003.8,ENSG00000070882.8,ENSG00000100201.14,ENSG00000139899.6,CATG00000083365.1,CATG00000011917.1,ENSG00000126804.9,ENSG00000182934.7,ENSG00000165171.6,CATG00000037784.1,ENSG00000245849.2,CATG00000059214.1,ENSG00000205659.6,ENSG00000175471.15,ENSG00000123191.9,ENSG00000226982.4,ENSG00000160439.11,ENSG00000141385.5,CATG00000097768.1,ENSG00000251396.2,ENSG00000156374.10,ENSG00000236209.1,ENSG00000170540.10,ENSG00000163131.6,ENSG00000171488.10,ENSG00000182896.8,ENSG00000149489.4,ENSG00000196296.9,ENSG00000205702.6,ENSG00000182362.9,ENSG00000271793.1,ENSG00000185527.7,ENSG00000148396.14,ENSG00000129566.8,ENSG00000165688.7,ENSG00000214313.4,ENSG00000010244.12,CATG00000000522.1,ENSG00000225282.1,ENSG00000258289.3,ENSG00000182611.3,CATG00000060738.1,CATG00000004966.1,ENSG00000198374.3,ENSG00000026950.12,ENSG00000065427.10,ENSG00000111670.10,ENSG00000134201.6,ENSG00000143869.5,ENSG00000188223.9,ENSG00000137225.8,ENSG00000100221.6,ENSG00000134183.7,ENSG00000108774.10,ENSG00000036828.9,CATG00000011918.1,ENSG00000162444.11,ENSG00000148296.5,ENSG00000225280.2,ENSG00000145284.7,ENSG00000227210.1,ENSG00000136052.5,CATG00000052954.1,ENSG00000213996.8,ENSG00000197272.2,ENSG00000186470.9,ENSG00000092607.9,CATG00000083349.1,CATG00000049409.1,ENSG00000099974.7,ENSG00000160207.4,CATG00000056221.1,ENSG00000132305.16,ENSG00000004779.5,ENSG00000198844.6,ENSG00000250479.4,ENSG00000253390.1,ENSG00000143412.5,CATG00000020709.1,ENSG00000214078.7,ENSG00000213560.4,ENSG00000115350.7,CATG00000016433.1,ENSG00000196091.8,ENSG00000132773.7,ENSG00000176014.8,ENSG00000110888.13,ENSG00000186075.8,ENSG00000158691.10,ENSG00000105705.11,CATG00000064354.1,ENSG00000163815.5,CATG00000060595.1,CATG00000065003.1,ENSG00000271897.1,CATG00000040971.1,ENSG00000132740.4,ENSG00000160310.12,ENSG00000197165.6,ENSG00000272897.1,ENSG00000124508.12,ENSG00000165934.8,ENSG00000076067.7,ENSG00000115353.6,ENSG00000101161.6,ENSG00000151806.9,ENSG00000182831.7,ENSG00000162441.7,ENSG00000221767.1,ENSG00000164972.8,ENSG00000139192.7,ENSG00000232818.2,ENSG00000105663.10,ENSG00000259623.1,CATG00000038465.1,CATG00000056958.1,ENSG00000272917.1,ENSG00000176153.10,ENSG00000120742.6,ENSG00000163682.11,ENSG00000185787.10,ENSG00000168273.3,ENSG00000079332.10,ENSG00000110906.8,ENSG00000176658.12,CATG00000080377.1,ENSG00000257449.1,ENSG00000185808.9,ENSG00000206567.5,CATG00000116148.1,ENSG00000013561.13,ENSG00000213160.5,ENSG00000267707.1,ENSG00000178950.12,CATG00000025276.1,ENSG00000175029.12,ENSG00000144746.6,ENSG00000185186.4,ENSG00000149646.8,CATG00000091665.1,ENSG00000256464.1,ENSG00000221233.2,ENSG00000175643.7,ENSG00000107815.3,ENSG00000164253.8,ENSG00000139531.8,ENSG00000267340.1,ENSG00000106261.12,CATG00000012311.1,CATG00000087905.1,ENSG00000099995.14,ENSG00000100226.11,CATG00000052927.1,ENSG00000237463.1,CATG00000036944.1,ENSG00000237437.1,ENSG00000163848.14,ENSG00000049239.8,ENSG00000156521.9,CATG00000062264.1,ENSG00000173230.11,CATG00000040981.1,CATG00000065621.1,ENSG00000068654.11,ENSG00000267954.1,ENSG00000257058.1,ENSG00000244556.1,ENSG00000100883.7,ENSG00000100207.14,ENSG00000132031.8,ENSG00000184730.6,ENSG00000159445.8,ENSG00000198276.9,ENSG00000125733.13,ENSG00000197747.4,ENSG00000152464.10,ENSG00000151327.8,ENSG00000146733.9,ENSG00000251022.2,ENSG00000233028.1,ENSG00000182572.2,ENSG00000160124.5,ENSG00000108669.12,CATG00000058239.1,ENSG00000236383.3,CATG00000067584.1,ENSG00000177359.13,ENSG00000241720.2,ENSG00000139624.8,ENSG00000137824.11,CATG00000002612.1,ENSG00000185453.8,ENSG00000144824.15,ENSG00000117533.10,CATG00000056219.1,CATG00000088206.1,ENSG00000252410.1,ENSG00000200274.1,ENSG00000144559.6,ENSG00000102753.5,CATG00000020461.1,ENSG00000175894.10,ENSG00000105983.15,ENSG00000215845.6,ENSG00000177679.14,ENSG00000213462.4,ENSG00000064886.9,ENSG00000132182.7,ENSG00000083838.11,ENSG00000196126.6,ENSG00000228716.2,ENSG00000214309.3,ENSG00000239282.3,ENSG00000137074.14,ENSG00000177455.7,ENSG00000103811.11,ENSG00000206199.5,ENSG00000013275.3,ENSG00000122512.10,ENSG00000070759.12,ENSG00000221838.5,CATG00000031116.1,CATG00000083881.1,ENSG00000196872.6,ENSG00000148843.9,ENSG00000117450.9,ENSG00000013573.12,ENSG00000095539.11,ENSG00000206503.7,ENSG00000164548.6,ENSG00000196378.7,ENSG00000167614.9,CATG00000028168.1,CATG00000004967.1,CATG00000087866.1,ENSG00000235545.1,ENSG00000263764.1,ENSG00000163029.11,ENSG00000255508.3,ENSG00000111666.6,ENSG00000267328.1,ENSG00000144744.12,CATG00000066491.1,ENSG00000158773.10,ENSG00000135318.7,ENSG00000161643.8,ENSG00000088854.11,ENSG00000215039.2,ENSG00000177873.8,ENSG00000127419.12,ENSG00000107796.8,ENSG00000184983.5,ENSG00000271991.1,CATG00000002605.1,ENSG00000067167.3,CATG00000090126.1,ENSG00000201221.1,ENSG00000163584.13,ENSG00000135517.6,ENSG00000163864.10,CATG00000016950.1,ENSG00000197168.7,ENSG00000110768.7,ENSG00000226172.2,CATG00000057251.1,ENSG00000197217.8,ENSG00000146143.13,ENSG00000131355.10,ENSG00000092964.12,ENSG00000254741.1,ENSG00000185838.9,ENSG00000177752.10,ENSG00000256913.1,ENSG00000176302.8,ENSG00000189298.9,ENSG00000108828.11,CATG00000062266.1,ENSG00000236838.2,CATG00000083361.1,CATG00000087941.1,ENSG00000134996.11,ENSG00000227038.2,ENSG00000199289.1,ENSG00000178295.10,ENSG00000065135.7,ENSG00000026297.11,ENSG00000166997.3,ENSG00000119977.16,CATG00000013885.1,ENSG00000160679.8,CATG00000003129.1,CATG00000032796.1,CATG00000089212.1,ENSG00000163093.7,ENSG00000100211.6,CATG00000043706.1,ENSG00000272980.1,ENSG00000182612.6,CATG00000018531.1,ENSG00000120784.11,ENSG00000147592.4,ENSG00000183617.4,ENSG00000029725.12,ENSG00000134744.9,CATG00000076241.1,ENSG00000160323.14,ENSG00000182446.9,ENSG00000138346.10,CATG00000013144.1,ENSG00000161405.12,ENSG00000156097.8,CATG00000009186.1,CATG00000063721.1,ENSG00000137185.7,CATG00000052300.1,CATG00000083581.1,ENSG00000273045.1,CATG00000116795.1,ENSG00000177548.8,ENSG00000151466.7,ENSG00000109775.6,ENSG00000164181.9,ENSG00000048544.5,ENSG00000124942.9,ENSG00000227848.1,ENSG00000111676.10,ENSG00000205084.6,ENSG00000173915.8,CATG00000060467.1,ENSG00000136010.9,ENSG00000160213.5,ENSG00000135423.8,CATG00000049912.1,ENSG00000212127.5,ENSG00000158411.6,CATG00000055348.1,CATG00000063720.1,ENSG00000121552.3,ENSG00000251544.1,ENSG00000238717.1,ENSG00000243609.1,ENSG00000130347.8,ENSG00000110921.7,CATG00000092298.1,ENSG00000155545.15,ENSG00000118181.6,CATG00000093279.1,CATG00000058706.1,ENSG00000083807.5,ENSG00000256018.1,CATG00000083320.1,ENSG00000260442.1,ENSG00000268496.1,ENSG00000197062.7,ENSG00000110881.7,CATG00000036945.1,CATG00000102161.1,ENSG00000066739.7,ENSG00000134444.9,CATG00000007437.1,ENSG00000213561.4,CATG00000083373.1,CATG00000040547.1,ENSG00000092020.6,ENSG00000180573.8,ENSG00000260342.2,ENSG00000226688.2,CATG00000095941.1,CATG00000040549.1,ENSG00000260482.1,ENSG00000157106.12,ENSG00000034713.3,ENSG00000142528.11,ENSG00000139323.9,CATG00000092624.1,ENSG00000248751.2,ENSG00000160305.13,ENSG00000138398.11,ENSG00000110076.14,ENSG00000105053.6,ENSG00000236457.1,CATG00000056322.1,ENSG00000241778.1,ENSG00000131051.16,CATG00000016431.1,ENSG00000180992.5,CATG00000083347.1,ENSG00000262944.1,ENSG00000187187.9,ENSG00000237037.5,ENSG00000168268.6,ENSG00000139190.12,ENSG00000204815.4,CATG00000029199.1,ENSG00000135094.6,ENSG00000118961.10,ENSG00000164308.12,ENSG00000207009.1,ENSG00000251279.1,CATG00000091763.1,ENSG00000074319.8,ENSG00000212493.1,CATG00000031413.1,ENSG00000154642.6,ENSG00000108666.5,ENSG00000149380.7,ENSG00000105982.12,ENSG00000168116.9,ENSG00000248049.2,ENSG00000102921.3,CATG00000054680.1,CATG00000034241.1,ENSG00000168461.8,ENSG00000151470.8,CATG00000006850.1,ENSG00000112210.7,ENSG00000236779.1,ENSG00000144655.10,ENSG00000167595.10,ENSG00000261664.1,ENSG00000215032.2,ENSG00000232098.2,CATG00000116089.1,ENSG00000069493.10,CATG00000032004.1,CATG00000025274.1,ENSG00000215458.4,ENSG00000132950.14,ENSG00000197535.10,CATG00000033683.1,CATG00000039292.1,CATG00000096583.1,ENSG00000234289.4,ENSG00000180263.9,ENSG00000100401.15,ENSG00000162817.6,ENSG00000109771.11,CATG00000008888.1,ENSG00000100997.14,ENSG00000155542.7,ENSG00000256594.3,ENSG00000244513.2,CATG00000092458.1,ENSG00000255741.1,ENSG00000160214.8,CATG00000072709.1,CATG00000083294.1,ENSG00000188869.8,ENSG00000100376.7,ENSG00000186468.8,ENSG00000204130.8,ENSG00000013297.6,ENSG00000238923.1,ENSG00000143457.6,ENSG00000148291.5,ENSG00000269293.2,ENSG00000198874.8,CATG00000029208.1,ENSG00000135439.7,ENSG00000111331.8,ENSG00000055950.12,ENSG00000141756.14,ENSG00000178665.10,ENSG00000160208.11,ENSG00000215771.2,ENSG00000255737.2,ENSG00000197798.4,ENSG00000099999.10,CATG00000070588.1,ENSG00000235109.3,ENSG00000241535.1,ENSG00000103489.7,ENSG00000086232.8,CATG00000050644.1,CATG00000084696.1,ENSG00000205038.7,ENSG00000226696.1,ENSG00000267475.1,ENSG00000148290.5,CATG00000054008.1,CATG00000083864.1,ENSG00000168032.4,ENSG00000087258.9,ENSG00000174796.8,ENSG00000111674.4,ENSG00000010165.15,ENSG00000163378.9,ENSG00000130775.11,ENSG00000174989.8,ENSG00000207547.1,ENSG00000114904.8,ENSG00000122417.11,ENSG00000167522.10,ENSG00000269473.1,ENSG00000260352.1,ENSG00000214826.4,ENSG00000150455.9,ENSG00000224794.1,ENSG00000267552.2,ENSG00000136146.10,CATG00000087888.1,ENSG00000227070.1,ENSG00000090920.9,ENSG00000163743.9,CATG00000105234.1,ENSG00000154479.8,CATG00000042680.1,ENSG00000220875.1,ENSG00000146192.10,ENSG00000187987.5,ENSG00000134463.10,ENSG00000233393.1,CATG00000054683.1,ENSG00000100321.10,ENSG00000237686.2,ENSG00000163032.7,CATG00000068468.1,CATG00000057739.1,ENSG00000198604.6,ENSG00000249773.3,ENSG00000114742.9,ENSG00000189308.6,ENSG00000134202.6,ENSG00000113716.8,CATG00000059846.1,ENSG00000189171.9,ENSG00000170903.6,CATG00000062263.1,ENSG00000143437.16,ENSG00000169967.12,CATG00000028654.1,CATG00000072466.1,ENSG00000253797.2,ENSG00000213221.4,ENSG00000141698.12,ENSG00000134086.7,ENSG00000196421.3,ENSG00000251836.1,CATG00000007813.1,ENSG00000025293.11,ENSG00000261067.2,ENSG00000186162.6,CATG00000088075.1,CATG00000043708.1,ENSG00000213066.7,ENSG00000100744.10,ENSG00000151176.3,CATG00000049909.1,ENSG00000124713.5,CATG00000094961.1,ENSG00000256537.1,ENSG00000267002.1,CATG00000071589.1,CATG00000040240.1,ENSG00000010327.6,ENSG00000111540.11,CATG00000053836.1,CATG00000116607.1,ENSG00000100206.5,ENSG00000165434.6,ENSG00000135446.12,ENSG00000222057.1,CATG00000080544.1,ENSG00000125991.14,CATG00000062783.1,ENSG00000146535.9,ENSG00000231607.4,ENSG00000168067.7,CATG00000012146.1,ENSG00000247081.3,ENSG00000186638.11,ENSG00000165807.3,ENSG00000258826.1,CATG00000087870.1,ENSG00000174652.13,CATG00000016415.1,CATG00000107372.1,ENSG00000260405.1,ENSG00000197345.8,ENSG00000198625.8,ENSG00000178449.4,ENSG00000128000.11,CATG00000082068.1,ENSG00000111639.3,ENSG00000264402.1,CATG00000031412.1,CATG00000096081.1,ENSG00000075914.8,CATG00000095985.1,ENSG00000100591.3,ENSG00000121390.13,ENSG00000177106.10,ENSG00000178093.12,CATG00000000691.1,ENSG00000173809.11,CATG00000028655.1,CATG00000044535.1,ENSG00000235513.1,ENSG00000100266.13,ENSG00000163812.9,CATG00000087920.1,ENSG00000106290.10,CATG00000027238.1,ENSG00000260017.1,CATG00000087873.1,CATG00000072349.1,ENSG00000101162.3,ENSG00000188725.3,CATG00000058244.1,ENSG00000166839.12,CATG00000084710.1,CATG00000038863.1,CATG00000000523.1,ENSG00000239985.2,ENSG00000162607.8,ENSG00000258674.5,ENSG00000184058.8,ENSG00000179344.12,ENSG00000128604.14,ENSG00000231365.1,ENSG00000170191.4,ENSG00000196366.1,ENSG00000183773.11,ENSG00000129197.10,CATG00000082073.1,CATG00000118425.1,ENSG00000139351.10,ENSG00000249240.2,ENSG00000207032.1,CATG00000020586.1,ENSG00000258790.1,ENSG00000151148.9,ENSG00000055957.6,ENSG00000154548.8,ENSG00000108946.10,ENSG00000134398.8,CATG00000087927.1,CATG00000032547.1,ENSG00000068976.9,ENSG00000226632.1,CATG00000095986.1,CATG00000092473.1,ENSG00000104529.13,ENSG00000111801.11,ENSG00000130939.14,ENSG00000113272.9,ENSG00000077935.12,ENSG00000026103.15,ENSG00000229893.1,ENSG00000088053.7,ENSG00000111678.6,ENSG00000114902.9,ENSG00000112200.12,ENSG00000197409.6,ENSG00000267261.1,ENSG00000228274.3,ENSG00000137880.4,CATG00000061088.1,ENSG00000272572.1,ENSG00000116701.10,ENSG00000196700.3,ENSG00000106305.5,ENSG00000166024.9,ENSG00000148384.11,ENSG00000187862.7,ENSG00000058056.4,ENSG00000134013.11,ENSG00000137975.7,ENSG00000132702.8,ENSG00000149499.7,ENSG00000134333.9,ENSG00000243696.4,ENSG00000037897.12,ENSG00000119673.10,ENSG00000160194.13,CATG00000090872.1,ENSG00000160360.7,ENSG00000246250.2,ENSG00000096654.11,ENSG00000186166.4,ENSG00000176890.11,ENSG00000119669.3,ENSG00000176749.4,ENSG00000213702.2,ENSG00000198039.7,ENSG00000116120.8,ENSG00000152926.10,ENSG00000196199.9,ENSG00000121897.9,ENSG00000177034.10,ENSG00000140092.10,ENSG00000269106.1,ENSG00000123427.11,ENSG00000196396.5,CATG00000017071.1,ENSG00000186010.14,ENSG00000178502.5,ENSG00000132763.10,ENSG00000162614.14,ENSG00000013810.14,ENSG00000143149.8,ENSG00000185414.15,ENSG00000104055.10,CATG00000059950.1,ENSG00000268583.1,ENSG00000250565.2,ENSG00000246211.2,CATG00000044534.1,ENSG00000197586.8,CATG00000076979.1,ENSG00000261723.1,ENSG00000239039.1,ENSG00000134551.8,ENSG00000177465.4,CATG00000027401.1,CATG00000086067.1,ENSG00000184348.2,CATG00000029009.1,ENSG00000131473.12,CATG00000058647.1,ENSG00000272030.1,ENSG00000184949.11,ENSG00000138674.12,CATG00000083880.1,ENSG00000152213.3,ENSG00000258882.1,ENSG00000166529.10,ENSG00000144182.12,ENSG00000254838.4,CATG00000033678.1,ENSG00000269038.1,ENSG00000188385.7,ENSG00000126464.9,ENSG00000135316.13,ENSG00000123179.9,CATG00000107293.1,CATG00000083335.1,ENSG00000160294.6,CATG00000011135.1,ENSG00000171574.13,CATG00000018273.1,CATG00000058653.1,ENSG00000036448.5,ENSG00000197632.4,ENSG00000204296.7,CATG00000041536.1,ENSG00000264968.1,CATG00000027047.1,ENSG00000251357.4,CATG00000009138.1,ENSG00000182057.4,ENSG00000259075.2,CATG00000018522.1,ENSG00000246366.2,ENSG00000143756.7,CATG00000041958.1,CATG00000091079.1,ENSG00000016864.12,CATG00000056217.1,CATG00000036575.1,ENSG00000104299.10,ENSG00000111669.10,ENSG00000257594.2,ENSG00000138463.8,CATG00000014801.1,ENSG00000177096.4,ENSG00000133895.10,ENSG00000178952.4,ENSG00000139973.11,ENSG00000203875.6,ENSG00000132199.14,ENSG00000160818.12,ENSG00000219392.1,CATG00000036891.1,ENSG00000187664.8,ENSG00000050405.9,ENSG00000135407.6,CATG00000076032.1,ENSG00000255121.2,CATG00000017626.1,ENSG00000168066.16,CATG00000050645.1,ENSG00000154743.13,ENSG00000198496.6,ENSG00000065457.6,ENSG00000111679.12,ENSG00000143147.10,CATG00000076106.1,ENSG00000068831.14,ENSG00000203780.6,CATG00000023038.1,CATG00000115482.1,ENSG00000225084.1,ENSG00000197147.8,ENSG00000215424.5,ENSG00000132436.7,ENSG00000168488.14,CATG00000028169.1,CATG00000064773.1,CATG00000028998.1,CATG00000075926.1,ENSG00000138185.12,CATG00000033720.1,CATG00000048331.1,CATG00000014975.1,ENSG00000259116.1,ENSG00000125434.6,ENSG00000250543.1,ENSG00000107949.12,ENSG00000112599.8,ENSG00000125753.9,ENSG00000269534.1,CATG00000002515.1,ENSG00000216977.1,ENSG00000166847.5,ENSG00000131143.4,CATG00000052299.1,CATG00000087881.1,ENSG00000146109.3,ENSG00000162267.8,ENSG00000173226.12,ENSG00000207757.1,CATG00000064350.1,ENSG00000249471.3,CATG00000023039.1,ENSG00000104524.9,ENSG00000176046.7,CATG00000035610.1,ENSG00000138821.8,ENSG00000138131.3,ENSG00000239789.1,ENSG00000148297.11,ENSG00000160193.7,CATG00000096138.1,ENSG00000248161.1,ENSG00000228150.1,CATG00000040238.1,CATG00000054105.1,ENSG00000019995.6,ENSG00000269296.1,ENSG00000169418.9,ENSG00000096746.13,ENSG00000237476.1,ENSG00000122912.10,ENSG00000204792.2,ENSG00000228432.1,ENSG00000207217.1,ENSG00000175215.5,ENSG00000242247.6,ENSG00000231028.4,ENSG00000188629.7,ENSG00000152465.13,CATG00000058746.1,ENSG00000100890.11,ENSG00000138399.13,ENSG00000186326.3,ENSG00000124587.9,ENSG00000112208.10,ENSG00000157227.8,ENSG00000163380.11,CATG00000058760.1,CATG00000118424.1,ENSG00000105928.9,ENSG00000127952.12,CATG00000084711.1,ENSG00000196374.5,CATG00000059952.1,ENSG00000143164.11,ENSG00000101004.10,ENSG00000176124.7,ENSG00000170382.7,ENSG00000254061.1,CATG00000008887.1,ENSG00000100197.16,CATG00000056258.1,CATG00000083332.1,ENSG00000164296.6,ENSG00000153406.9,ENSG00000187097.8,CATG00000014857.1,ENSG00000132300.14,ENSG00000198182.8,ENSG00000225526.4,ENSG00000070366.9,ENSG00000104388.10,ENSG00000176953.6,CATG00000001031.1,ENSG00000143418.15,CATG00000028719.1,ENSG00000115548.12,ENSG00000165006.9,CATG00000010180.1,ENSG00000136143.9,ENSG00000173786.12,CATG00000002781.1,ENSG00000133056.9,ENSG00000174527.5,ENSG00000146278.10,ENSG00000100994.7,ENSG00000166508.13,ENSG00000136048.9,ENSG00000131148.4,CATG00000101363.1,CATG00000022755.1,CATG00000076031.1,ENSG00000160185.9,ENSG00000198843.8,ENSG00000231887.2,ENSG00000126453.5,ENSG00000033178.8,CATG00000087892.1,CATG00000000034.1,ENSG00000186352.4,ENSG00000117448.9,ENSG00000188846.9,ENSG00000197146.2,ENSG00000187796.9,ENSG00000241839.5,ENSG00000197563.5,ENSG00000188603.12,ENSG00000107816.13,ENSG00000201967.1,ENSG00000180353.6,CATG00000092464.1,ENSG00000207789.1,ENSG00000173193.9,ENSG00000100395.10,ENSG00000160299.12,ENSG00000104522.11,CATG00000028653.1,ENSG00000272368.1,ENSG00000217646.1,ENSG00000196110.3,ENSG00000160307.5,ENSG00000022556.11,ENSG00000245614.2,ENSG00000235010.1,ENSG00000177030.12,ENSG00000168936.6,ENSG00000197723.3,ENSG00000188690.8,ENSG00000154175.12,ENSG00000221947.3,ENSG00000185130.4,ENSG00000198870.6,ENSG00000147654.10,ENSG00000235077.1,ENSG00000163938.12,ENSG00000267629.2,ENSG00000124557.8,ENSG00000184988.4,CATG00000009194.1,ENSG00000189144.9,CATG00000040546.1,ENSG00000263809.1,CATG00000118048.1,ENSG00000100196.6,ENSG00000106049.4,ENSG00000196502.7,ENSG00000163382.7,ENSG00000270011.2,CATG00000087909.1,ENSG00000202103.1,ENSG00000245651.2,ENSG00000099953.5,ENSG00000125820.5,ENSG00000272278.1,ENSG00000269657.1,CATG00000010182.1,ENSG00000267319.1,ENSG00000242798.1,ENSG00000269069.1,CATG00000054531.1,ENSG00000250410.1,CATG00000087900.1,ENSG00000111012.5,ENSG00000165684.3,ENSG00000204789.3,CATG00000060742.1,ENSG00000111664.6,ENSG00000204666.3,ENSG00000159461.10,CATG00000062787.1,ENSG00000130684.9,ENSG00000103423.9,ENSG00000119711.8,ENSG00000183856.6,ENSG00000183648.5,ENSG00000141314.8,ENSG00000126461.10,CATG00000056141.1,ENSG00000108773.6,ENSG00000079819.12,ENSG00000148798.5,ENSG00000149016.11,ENSG00000188321.9,ENSG00000049167.9,ENSG00000244676.1,CATG00000031299.1,CATG00000021552.1,ENSG00000114354.8,CATG00000002516.1,ENSG00000236834.1,ENSG00000212102.1,CATG00000037781.1,ENSG00000136098.12,ENSG00000263171.1,ENSG00000163281.7,ENSG00000140451.8,ENSG00000272333.1,ENSG00000101489.14,ENSG00000088836.8,ENSG00000101166.11,CATG00000091080.1,ENSG00000055955.11,CATG00000116151.1,CATG00000057423.1,ENSG00000226314.3,ENSG00000123411.10,ENSG00000134419.11,ENSG00000261267.1,ENSG00000215158.5,CATG00000091077.1,CATG00000006517.1,ENSG00000146757.9,ENSG00000168405.10,ENSG00000237276.4,ENSG00000261766.1,ENSG00000099942.8,CATG00000010268.1,CATG00000099033.1,CATG00000039298.1,ENSG00000105486.9,ENSG00000129933.16,ENSG00000179886.4,CATG00000007372.1,ENSG00000151640.8,ENSG00000197914.2,ENSG00000239474.2,ENSG00000267120.3,CATG00000058649.1,CATG00000059216.1,CATG00000057419.1,ENSG00000176422.10,ENSG00000099985.3,ENSG00000149084.7,ENSG00000259242.2,ENSG00000072818.7,ENSG00000118965.10,ENSG00000168152.8,ENSG00000156076.5,ENSG00000233056.1,ENSG00000119729.6,ENSG00000243607.3,ENSG00000173626.5,ENSG00000231993.1,ENSG00000124549.10,ENSG00000234585.2,CATG00000086059.1,ENSG00000227123.1,CATG00000069194.1,ENSG00000269321.1,ENSG00000267848.1,ENSG00000212452.1,ENSG00000174106.2,CATG00000021966.1,CATG00000067507.1,CATG00000056929.1,ENSG00000108953.12,CATG00000096585.1,ENSG00000151552.7,ENSG00000078177.9,CATG00000079996.1,ENSG00000119878.5,ENSG00000169087.6,ENSG00000174945.9,ENSG00000089127.8,ENSG00000161265.10,ENSG00000095015.5,ENSG00000064419.9,ENSG00000130348.7,ENSG00000242553.1,CATG00000116608.1,ENSG00000114744.4,ENSG00000149150.4,ENSG00000203883.5,CATG00000083393.1,CATG00000090123.1,CATG00000033387.1,ENSG00000156587.11,CATG00000002504.1,ENSG00000140030.4,ENSG00000259899.1,CATG00000057045.1,CATG00000046358.1,ENSG00000230064.1,CATG00000056218.1,CATG00000060946.1,ENSG00000106610.10,ENSG00000244005.8,ENSG00000137161.12,ENSG00000144362.7,ENSG00000271853.1,ENSG00000132406.7,ENSG00000213625.4,CATG00000054535.1,CATG00000090870.1,ENSG00000012048.15,CATG00000084695.1,ENSG00000149089.8,ENSG00000250067.7,CATG00000055118.1,ENSG00000143753.8,ENSG00000146085.7,ENSG00000230364.1,ENSG00000173976.11,CATG00000076977.1,ENSG00000218766.1,ENSG00000168026.12,ENSG00000187860.6,ENSG00000224238.2,ENSG00000184650.5,ENSG00000103353.11,ENSG00000256006.1,ENSG00000116641.11,ENSG00000121289.13,CATG00000063812.1,ENSG00000273080.1,ENSG00000259332.2,CATG00000020718.1,ENSG00000227712.1,CATG00000069206.1,ENSG00000182578.9,ENSG00000109163.6,ENSG00000125731.8,ENSG00000161016.11,CATG00000084803.1,ENSG00000163810.7,ENSG00000249650.1,ENSG00000021488.8,ENSG00000231357.1,ENSG00000163320.6,ENSG00000229598.1,ENSG00000173088.8,ENSG00000155465.14,ENSG00000188649.7,ENSG00000100593.13,CATG00000116773.1,ENSG00000229097.1,ENSG00000069275.12,ENSG00000059573.4,ENSG00000121895.7,ENSG00000114784.3,ENSG00000196747.3,ENSG00000089486.12,ENSG00000132185.12,ENSG00000100441.5,CATG00000088022.1,CATG00000075516.1,ENSG00000113318.9,ENSG00000144895.7,CATG00000043410.1,ENSG00000175877.3,ENSG00000227401.1,ENSG00000236773.1,CATG00000062782.1,ENSG00000224680.4,ENSG00000110435.7,ENSG00000144827.4,ENSG00000010626.10,ENSG00000106077.14,ENSG00000267265.1,ENSG00000186862.13,ENSG00000188987.2,ENSG00000250264.1,ENSG00000255062.1,ENSG00000112877.6,ENSG00000115718.13,ENSG00000146701.7,ENSG00000116698.16,ENSG00000209482.1,ENSG00000171222.6,ENSG00000230836.1,ENSG00000111667.9,ENSG00000186684.8,ENSG00000157538.9,ENSG00000167588.8,ENSG00000108671.5,ENSG00000271711.1,ENSG00000120658.8,ENSG00000137216.14,ENSG00000188554.9,ENSG00000135951.10,ENSG00000257298.1,ENSG00000108187.11,ENSG00000196381.6,ENSG00000148835.9,ENSG00000171817.12,CATG00000004979.1,ENSG00000166140.13,ENSG00000240694.4,ENSG00000176236.4,ENSG00000233822.3,ENSG00000228784.3,ENSG00000135966.8,ENSG00000185674.5,CATG00000022775.1,ENSG00000178188.10,ENSG00000172728.11,ENSG00000089775.7,ENSG00000256588.1,CATG00000038017.1,ENSG00000264455.1,CATG00000103581.1,CATG00000092465.1,ENSG00000213742.2,ENSG00000187534.5,ENSG00000042062.7,CATG00000037782.1,ENSG00000122304.6,ENSG00000048545.9,ENSG00000137700.12,ENSG00000225969.1,ENSG00000152578.8,ENSG00000237493.3,ENSG00000227598.1,ENSG00000054983.12,ENSG00000188825.9,CATG00000087883.1,ENSG00000132313.10,ENSG00000105289.10,ENSG00000208036.1,ENSG00000086061.11,ENSG00000237410.1,CATG00000083387.1,ENSG00000116337.11,CATG00000083353.1,ENSG00000229207.1,CATG00000009339.1,CATG00000039301.1,ENSG00000240667.1,ENSG00000167491.13,ENSG00000229021.2,ENSG00000213859.3,ENSG00000177042.10,CATG00000017720.1,CATG00000039203.1,ENSG00000250508.1,CATG00000054684.1,ENSG00000259343.1,CATG00000078284.1,ENSG00000120675.4,ENSG00000134775.11,ENSG00000164976.8,CATG00000087853.1,ENSG00000261183.1,ENSG00000270083.1,ENSG00000205129.4,ENSG00000125124.7,ENSG00000125954.8,CATG00000040980.1,ENSG00000213965.3,ENSG00000269091.1,ENSG00000213658.6,ENSG00000222686.1,ENSG00000173614.9,ENSG00000112763.11,ENSG00000103415.7,ENSG00000065361.10,CATG00000018539.1,ENSG00000163939.14,ENSG00000205155.3,CATG00000012270.1,ENSG00000164978.13,ENSG00000140057.4,ENSG00000153814.7,ENSG00000031691.6,ENSG00000166800.5,ENSG00000104129.5,ENSG00000230359.3,ENSG00000197442.8,CATG00000038859.1,CATG00000031446.1,ENSG00000223797.1,ENSG00000253710.1,ENSG00000185811.12,ENSG00000241549.4,ENSG00000184619.3,ENSG00000108830.7,CATG00000016424.1,ENSG00000100316.11,ENSG00000221160.1,ENSG00000198369.5,ENSG00000197728.5,CATG00000063770.1,ENSG00000236682.1,CATG00000011128.1,ENSG00000143387.8,CATG00000093292.1,ENSG00000162746.10,ENSG00000243305.1,CATG00000042679.1,ENSG00000182670.9,ENSG00000146729.5,ENSG00000189143.8,ENSG00000148248.9,ENSG00000186517.9,ENSG00000152601.13,ENSG00000240970.1,ENSG00000055483.15,ENSG00000197363.5,ENSG00000175105.5,ENSG00000105483.12,ENSG00000232040.2,CATG00000077419.1,ENSG00000112486.10,CATG00000060943.1,CATG00000108269.1,ENSG00000133106.10,ENSG00000137338.4,ENSG00000229357.1,CATG00000036572.1,CATG00000039204.1,ENSG00000159495.7,ENSG00000252391.1,ENSG00000145088.4,ENSG00000099992.11,ENSG00000198558.2,ENSG00000110063.4,ENSG00000160961.7,ENSG00000204650.9,CATG00000080325.1,ENSG00000146281.5,ENSG00000197912.9,ENSG00000188186.6,ENSG00000267039.1,ENSG00000223534.1,ENSG00000083812.7,CATG00000012087.1,CATG00000018528.1,ENSG00000131944.5,ENSG00000123297.12,CATG00000035171.1</t>
  </si>
  <si>
    <t>22286170,pha003094</t>
  </si>
  <si>
    <t>Lymphocyte counts</t>
  </si>
  <si>
    <t>DOID:620</t>
  </si>
  <si>
    <t>blood protein disease</t>
  </si>
  <si>
    <t>rs11038993,rs56023479,rs113354603,rs35153647,rs149327057,rs35711693,rs12099043,rs3729948,rs3729953,rs10742833,rs11039146,rs2306029,rs58883118,rs76728173,rs11039145,rs3729936,rs4640,rs112164771,rs11039143,rs75261745,rs4647731,rs12798703,rs76229852,rs4647730,rs6485752,rs11039406,rs12809012,rs58528246,rs75830605,rs4506602,rs10982136,rs35800856,rs1766097,rs7943429,rs79093948,rs4752830,rs60206633,rs11039185,rs113006324,rs45603841,rs34073149,rs58912703,rs79957508,rs4752898,rs3136516,rs61124822,rs3136512,rs144915398,rs2856656,rs11039179,rs10838677,rs10982156,rs74667058,rs12099166,rs4647738,rs1050244,rs35610858,rs78261087</t>
  </si>
  <si>
    <t>ENSG00000134569.5,CATG00000002264.1,ENSG00000180210.10,ENSG00000134571.6,ENSG00000134575.5,ENSG00000066336.7,ENSG00000229314.4,ENSG00000110514.14,ENSG00000256746.1,CATG00000002235.1,CATG00000002232.1,ENSG00000123444.9,ENSG00000030066.9,ENSG00000196739.10,ENSG00000149187.13,ENSG00000134574.7,ENSG00000025434.14,ENSG00000175216.10,ENSG00000109920.8,ENSG00000106948.12,ENSG00000213619.5,ENSG00000243802.2,ENSG00000149177.8,ENSG00000165923.11</t>
  </si>
  <si>
    <t>Thrombin generation potential phenotypes</t>
  </si>
  <si>
    <t>DOID:626</t>
  </si>
  <si>
    <t>complement deficiency</t>
  </si>
  <si>
    <t>A primary immunodeficiency disease that is the result in a mutation of a gene encoding one of the thirty complement system proteins, produced predominantly in liver, which function to defend against infection and produce inflammation.</t>
  </si>
  <si>
    <t>rs3745566,rs77121649,rs344542,rs115455975,rs114133901,rs11569515,rs400443,rs11569501,rs11569508,rs405566,rs116413185,rs115376776,rs115299064,rs116497317,rs436041,rs115175393,rs114405372,rs11569519,rs344545,rs115297435,rs11569520,rs115737754,rs115052841,rs114887538,rs3753394,rs116623377,rs116041643,rs115329083,rs11569496,rs3745567,rs115050208,rs2241389,rs11569513,rs2071278,rs11569509,rs114900637,rs114679496,rs11569470,rs115638556,rs116366535,rs11569521,rs114892888,rs114647691,rs116032182,rs421147,rs116588757,rs116473497,rs8108377,rs11575839,rs1052693,rs3745565,rs11569510,rs116288147,rs2857009,rs114267026,rs114478363,rs241428,rs2241390,rs11569494,rs114722674,rs116394365,rs1325298,rs344543,rs11569514,rs116391314,rs116449417,rs114917518,rs114988582,rs389404,rs1329423,rs114079643,rs344546,rs10408682,rs11569517,rs432001,rs116826503,rs344540,rs77344981,rs114927017,rs11569502,rs11569507,rs7554267,rs11569492,rs115663438,rs115103462,rs116511880,rs114851148,rs115805805,rs116673806,rs114698546,rs115695201,rs11569495,rs2075799,rs114488826,rs116284214,rs114826045,rs438703,rs11569511,rs344541</t>
  </si>
  <si>
    <t>ENSG00000204389.8,ENSG00000204348.5,ENSG00000254870.1,ENSG00000204435.9,ENSG00000166278.10,ENSG00000213780.6,ENSG00000204308.6,ENSG00000231852.2,ENSG00000137411.12,ENSG00000204420.4,ENSG00000204390.8,CATG00000083548.1,ENSG00000204482.6,ENSG00000204344.10,ENSG00000204310.6,ENSG00000125730.12,ENSG00000204396.6,ENSG00000204267.9,ENSG00000204421.2,ENSG00000179344.12,ENSG00000201754.1,ENSG00000204252.8,ENSG00000204516.5,ENSG00000204356.7,ENSG00000243649.4,ENSG00000204388.5,CATG00000088041.1,ENSG00000213654.5,ENSG00000198563.9,ENSG00000162687.12,ENSG00000196126.6,ENSG00000204475.5,ENSG00000204257.10,ENSG00000204351.7,ENSG00000204256.8,ENSG00000213676.6,ENSG00000204392.6,ENSG00000263020.1,ENSG00000204438.6,ENSG00000201823.1,ENSG00000240065.3,ENSG00000000971.11,ENSG00000204371.7,ENSG00000204394.8,ENSG00000204410.10,ENSG00000204387.8,ENSG00000234006.1,ENSG00000204301.5,CATG00000083557.1,ENSG00000168477.13,ENSG00000255152.4,ENSG00000232629.4,ENSG00000250264.1</t>
  </si>
  <si>
    <t>Complement C3 and C4 levels</t>
  </si>
  <si>
    <t>DOID:635</t>
  </si>
  <si>
    <t>acquired immunodeficiency syndrome</t>
  </si>
  <si>
    <t>A Human immunodeficiency virus infectious disease that results_in reduction in the numbers of CD4-bearing helper T cells below 200 per ÂµL of blood or 14% of all lymphocytes thereby rendering the subject highly vulnerable to life-threatening infections and cancers, has_material_basis_in Human immunodeficiency virus 1 or has_material_basis_in Human immunodeficiency virus 2, which are transmitted_by sexual contact, transmitted_by transfer of blood, semen, vaginal fluid, pre-ejaculate, or breast milk, transmitted_by congenital method, and transmitted_by contaminated needles. Opportunistic infections are common in people with AIDS.</t>
  </si>
  <si>
    <t>rs35984974,rs13207345,rs114166819,rs115914022,rs34196306,rs35749575,rs188015,rs8131240,rs13194781,rs117939252,rs114114381,rs10226880,rs11185057,rs34371502,rs2576750,rs41269265,rs34295134,rs67340775,rs115225723,rs34105070,rs200954,rs2250659,rs115004569,rs115960157,rs114477357,rs9368531,rs7756754,rs115566123,rs35781323,rs11239930,rs114189907,rs13219354,rs66886492,rs114369408,rs116640656,rs55690788,rs2835811,rs114048033,rs34871267,rs2232423,rs9472104,rs34243448,rs34166054,rs4713385,rs13208096,rs35902873,rs13205911,rs116765168,rs66868086,rs116023105,rs13195040,rs34676049,rs9662586,rs2248462,rs34788973,rs13191474,rs115555104,rs61742093,rs200483,rs115408537,rs200952,rs34588114,rs12476328,rs114118218,rs401763,rs116400491,rs10810146,rs9378109,rs116460493,rs55834529,rs1020064,rs651764,rs13205211,rs200981,rs72839477,rs493161,rs13203816,rs200481,rs35030260,rs157868,rs35016036,rs72846780,rs56088243,rs10900313,rs115641815,rs114852762,rs67040724,rs35716472,rs3132685,rs35937775,rs3815087,rs114953817,rs62539062,rs200989,rs35001169,rs34194357,rs3767341,rs2284178,rs35883476,rs2576741,rs115880439,rs13213986,rs11185058,rs35098436,rs1015164,rs13212318,rs115919032,rs115108791,rs36092177,rs200485,rs2746150,rs114383464,rs116244412,rs2576735,rs115011567,rs115970240,rs80013449,rs35339855,rs34332556,rs2747054,rs56037701,rs115633574,rs72846794,rs200482,rs116387739,rs13195636,rs114803597,rs13204012,rs34071253,rs201002,rs117859884,rs35353359,rs115440828,rs61447047,rs116096635,rs8321,rs7767435,rs2844513,rs116289149,rs834058,rs2679883,rs13213152,rs2232426,rs114907058,rs1265099,rs116794525,rs7738658,rs67662114,rs17749927,rs115176938,rs114779419,rs34706883,rs12755679,rs28360634,rs3093662,rs35768595,rs115311693,rs67457459,rs114643230,rs114732617,rs17693963,rs13199906,rs115928857,rs17695758,rs116677249,rs12021578,rs13211507,rs2395029,rs114776668,rs74825018,rs116367638,rs35744819,rs370155,rs9261290,rs35120058,rs72854513,rs67297533,rs13199649,rs2835809,rs13201681,rs115993923,rs72847313,rs13201308,rs115013965,rs116248721,rs115387042,rs35017208,rs200995,rs115292285,rs78618253,rs2576742,rs67998226,rs13207689,rs8192591,rs116073613,rs13197176,rs13191227,rs35202262,rs34505829,rs114852835,rs200484,rs3778492,rs114919714,rs200990,rs3791185,rs114633780,rs115128360,rs114939115,rs67859638,rs56189111,rs116338227,rs13217619,rs34218844,rs4713380,rs13218875,rs7751728,rs9295924,rs401754,rs115690586,rs200949,rs9368699,rs6457374,rs114611870,rs116139860,rs114387279,rs34064842,rs56075693,rs35565446,rs7756521,rs1334601,rs16896658,rs34396849,rs68188794,rs114324161,rs34662244,rs834055,rs114257825,rs116151322,rs114196497,rs17750747,rs76499217,rs34691223,rs34878803,rs483143,rs2576775,rs12198173,rs35819751,rs200950,rs2844511,rs7543089,rs13214023,rs115891768,rs77153929,rs6904596,rs200501,rs116461835,rs34661125,rs200996,rs2835816,rs34546986,rs114894042,rs115374326,rs17751184,rs13198809,rs3823418,rs13199772,rs175597,rs425335,rs10484554,rs13190888,rs1051794,rs390764,rs7749305,rs71519267,rs114673097,rs36116761,rs834437,rs72845070,rs477687,rs200948,rs13197574,rs35345226,rs2232429,rs13192965,rs13217984,rs75095338,rs35072899,rs2576736,rs34950484,rs13212651,rs33932084,rs200977,rs2728834,rs17763089,rs45509595,rs114570945,rs7217319,rs73428692,rs62222314,rs10800098,rs115080137,rs75129438,rs13217620,rs114071422,rs114563252,rs10249241,rs116735820,rs71559051,rs10961516,rs35037868,rs114333877,rs34765154,rs115963005</t>
  </si>
  <si>
    <t>ENSG00000232810.3,CATG00000083387.1,ENSG00000254870.1,ENSG00000204580.7,ENSG00000143171.8,CATG00000083353.1,CATG00000087873.1,ENSG00000204308.6,CATG00000087866.1,ENSG00000226314.3,ENSG00000187987.5,ENSG00000184348.2,ENSG00000204538.3,ENSG00000135974.5,ENSG00000204618.4,ENSG00000272994.1,ENSG00000204344.10,CATG00000087881.1,ENSG00000272501.1,CATG00000107789.1,ENSG00000214894.2,ENSG00000204516.5,ENSG00000198890.6,CATG00000087892.1,CATG00000069743.1,ENSG00000256120.1,ENSG00000196747.3,ENSG00000182611.3,CATG00000088030.1,CATG00000083335.1,CATG00000087905.1,ENSG00000206337.6,ENSG00000198315.6,ENSG00000197914.2,ENSG00000157680.11,ENSG00000213654.5,ENSG00000198374.3,CATG00000088029.1,ENSG00000214121.4,CATG00000087963.1,CATG00000088022.1,ENSG00000204475.5,ENSG00000204351.7,ENSG00000227507.2,CATG00000094161.1,CATG00000087927.1,CATG00000083320.1,CATG00000056034.1,ENSG00000197062.7,ENSG00000217646.1,CATG00000083349.1,ENSG00000226979.4,ENSG00000204387.8,CATG00000030364.1,ENSG00000204301.5,ENSG00000189298.9,ENSG00000197279.3,ENSG00000172426.11,CATG00000083373.1,CATG00000083557.1,ENSG00000269293.2,ENSG00000185130.4,CATG00000083361.1,CATG00000087941.1,ENSG00000066379.10,ENSG00000204348.5,ENSG00000230832.3,ENSG00000182572.2,CATG00000087916.1,CATG00000087909.1,ENSG00000115641.14,ENSG00000158691.10,ENSG00000204482.6,ENSG00000272278.1,ENSG00000196374.5,CATG00000056839.1,ENSG00000235109.3,ENSG00000204619.3,CATG00000083393.1,CATG00000087896.1,CATG00000087900.1,ENSG00000096080.7,ENSG00000219392.1,ENSG00000219797.2,ENSG00000204789.3,ENSG00000233822.3,CATG00000083478.1,ENSG00000124613.4,ENSG00000135966.8,ENSG00000248482.1,ENSG00000204540.6,CATG00000083347.1,CATG00000083332.1,ENSG00000204625.6,ENSG00000237425.1,ENSG00000232040.2,ENSG00000121797.9,CATG00000087870.1,ENSG00000096654.11,ENSG00000221988.8,ENSG00000204623.4,ENSG00000204314.6,ENSG00000137338.4,ENSG00000201823.1,ENSG00000184357.3,ENSG00000187626.7,ENSG00000219891.2,ENSG00000204305.9,ENSG00000012223.8,CATG00000083365.1,ENSG00000198558.2,ENSG00000137185.7,CATG00000087888.1,CATG00000087883.1,ENSG00000168477.13,ENSG00000204520.8,ENSG00000258388.3,CATG00000087920.1</t>
  </si>
  <si>
    <t>19754311,21502085,19115949</t>
  </si>
  <si>
    <t>AIDS,AIDS progression</t>
  </si>
  <si>
    <t>DOID:6364</t>
  </si>
  <si>
    <t>migraine</t>
  </si>
  <si>
    <t>A brain disease that is characterized by moderate to severe headaches, nausea, extreme sensitivity to light and sound and intense unilaterial throbbing or pulsing.</t>
  </si>
  <si>
    <t>rs3790454,rs56941405,rs11562954,rs56075249,rs532573,rs34030532,rs1890566,rs72761002,rs12571568,rs62499790,rs4501548,rs1926037,rs9298047,rs17868384,rs6880211,rs13244694,rs73902914,rs1014342,rs2025445,rs10906467,rs13265869,rs2896334,rs2860838,rs2425088,rs35446233,rs12784384,rs7901197,rs6510709,rs10883868,rs2425093,rs7921574,rs284857,rs1163087,rs13299513,rs11188403,rs7089271,rs6780369,rs33985936,rs4837499,rs12480826,rs2273622,rs943543,rs17881215,rs13044,rs10189040,rs12534834,rs7817853,rs1171561,rs12777068,rs932809,rs1605285,rs1536225,rs4570478,rs7718104,rs273218,rs6651265,rs1800639,rs73283830,rs12547941,rs12414609,rs12785223,rs3732215,rs12539091,rs2474730,rs17302884,rs7273668,rs211170,rs10954851,rs2863730,rs67456501,rs55757426,rs13177386,rs3740397,rs3740387,rs2281890,rs11191424,rs3189926,rs2271367,rs2506146,rs117216347,rs663436,rs917653,rs2134560,rs4240603,rs750677,rs6693724,rs12480119,rs11699793,rs4588795,rs600306,rs487645,rs12537989,rs682211,rs11874712,rs7077291,rs34295220,rs2292807,rs10748838,rs1171551,rs153521,rs11191654,rs6470802,rs10883859,rs2299986,rs6058356,rs11191438,rs2241717,rs10751699,rs17864742,rs6666549,rs78084033,rs2104417,rs61839429,rs4917386,rs2327621,rs2946503,rs1541213,rs10490012,rs104136,rs7799354,rs4733768,rs11696527,rs10883836,rs156442,rs2474727,rs12542580,rs11191688,rs11000063,rs7411689,rs76804732,rs7776792,rs9649465,rs13271667,rs3896409,rs743572,rs2425086,rs272617,rs8093880,rs446001,rs9646718,rs272606,rs6993713,rs10883801,rs7902804,rs6060558,rs4130145,rs17725614,rs8095608,rs4880789,rs114568171,rs3790455,rs11191467,rs2425149,rs11699690,rs28694780,rs1466535,rs7562971,rs685787,rs12480846,rs9381801,rs9490315,rs1046778,rs56116518,rs17418531,rs566078,rs968402,rs12084046,rs2425119,rs11241656,rs6058302,rs73905955,rs4919691,rs73275433,rs3790457,rs10883858,rs156841,rs7096249,rs7832896,rs2052692,rs3935174,rs284855,rs8117302,rs2236253,rs56946876,rs3897401,rs11191589,rs12479750,rs2660216,rs9646720,rs1042194,rs12779263,rs4918003,rs9783888,rs115888974,rs612711,rs4284929,rs3808378,rs2134559,rs2425071,rs1496331,rs11073463,rs9793107,rs10927738,rs7602303,rs1506635,rs153519,rs79255803,rs10883795,rs12207570,rs12763665,rs4742236,rs74301385,rs7905968,rs10906465,rs117736055,rs10091313,rs4910165,rs55835877,rs6060704,rs7809453,rs11907811,rs17093027,rs6741751,rs4917994,rs12681963,rs6471265,rs1008539,rs7912517,rs17663738,rs7831,rs2295356,rs1171554,rs11191553,rs378733,rs8139,rs2236251,rs9373978,rs7813902,rs113898331,rs406079,rs35525740,rs603901,rs4836242,rs13734,rs11191549,rs8085444,rs10519991,rs11258570,rs2425102,rs7357468,rs608482,rs12569873,rs6950373,rs76711702,rs12055256,rs10883824,rs7897663,rs7071373,rs2302153,rs13381709,rs4373488,rs10095065,rs8095031,rs6738375,rs4733780,rs153520,rs3753316,rs2286431,rs2506155,rs10903405,rs11129403,rs12479820,rs3790460,rs6584550,rs7739181,rs43902,rs2425114,rs9357624,rs2299983,rs10170399,rs11082510,rs12055325,rs11258585,rs6944031,rs2152915,rs113320337,rs2098839,rs11872985,rs4750403,rs11191577,rs2297027,rs747500,rs55689128,rs11661945,rs72664002,rs10490014,rs4909945,rs1006764,rs8124505,rs10786741,rs12766205,rs7735211,rs2554374,rs11777826,rs6580,rs2274491,rs13095260,rs1065027,rs7898770,rs62575331,rs28535847,rs28504655,rs17663744,rs72751243,rs3820063,rs3781287,rs7915980,rs12546206,rs28371675,rs4738869,rs2225950,rs3807634,rs2109725,rs9486719,rs10253850,rs11765478,rs60405463,rs9332105,rs11042902,rs10215466,rs3790459,rs56328556,rs1005568,rs642990,rs11557571,rs11919589,rs12118406,rs1138489,rs747499,rs58448091,rs6921291,rs1063461,rs12545969,rs10270877,rs13210597,rs6971297,rs881421,rs12481228,rs4918007,rs11087218,rs1843314,rs2506145,rs10924534,rs11241669,rs7753655,rs1001875,rs11191459,rs10956514,rs10416269,rs72873204,rs1506642,rs2064947,rs10794731,rs13275089,rs7912578,rs2305513,rs7732768,rs13099628,rs17523578,rs72764715,rs2050729,rs2012992,rs62472101,rs7803287,rs6162,rs59064961,rs7085104,rs11765790,rs12415209,rs4233636,rs11172113,rs655274,rs67699390,rs114962656,rs1866107,rs4759277,rs30056,rs10883863,rs13225220,rs883248,rs10883817,rs2274317,rs12415199,rs4262195,rs2378414,rs10954872,rs11167280,rs2302155,rs11984896,rs12131289,rs16876419,rs6740118,rs79770071,rs1800637,rs7169450,rs679200,rs13285093,rs28444253,rs76136891,rs917434,rs284858,rs16922510,rs13154044,rs12518529,rs2425079,rs2286831,rs17663750,rs3790327,rs2460343,rs3740382,rs2425084,rs11785581,rs78688514,rs2946505,rs4339600,rs10228367,rs55633050,rs10424313,rs3790458,rs7244921,rs10956511,rs2559796,rs7791183,rs1171558,rs6060560,rs3757504,rs78851916,rs492447,rs3781280,rs943036,rs11699815,rs11258572,rs10942,rs10786725,rs6060578,rs13159710,rs12537287,rs17092784,rs1926030,rs9395514,rs768010,rs7094843,rs12988953,rs1355412,rs11736008,rs10803666,rs11191489,rs2085065,rs66739755,rs7902218,rs7896290,rs758275,rs6709005,rs6120994,rs11195958,rs7018225,rs10803369,rs7894407,rs61871160,rs13093915,rs12201449,rs6470796,rs4880792,rs6951138,rs4836701,rs10490010,rs34938313,rs16904191,rs2863731,rs2425109,rs4806880,rs1644814,rs10956790,rs7897654,rs10956791,rs2395988,rs12531955,rs72764744,rs7097872,rs34242791,rs10216413,rs4917997,rs10786738,rs6060726,rs1890470,rs285098,rs6426278,rs2817126,rs1627080,rs10215473,rs2109723,rs10786712,rs10786719,rs2425081,rs12954405,rs11699899,rs9662034,rs35442415,rs9783884,rs8116836,rs7823643,rs34842366,rs1054787,rs7846033,rs2281877,rs3736922,rs2670884,rs4677083,rs2274319,rs255730,rs2425122,rs156438,rs6058312,rs34405903,rs3790461,rs284860,rs1808458,rs156384,rs2099408,rs35073073,rs893302,rs55746316,rs8104536,rs11563060,rs12954944,rs1891293,rs598115,rs10110267,rs9367362,rs13088577,rs12219247,rs35341304,rs4450010,rs3807640,rs3824207,rs12132151,rs10418996,rs12338876,rs12570771,rs6058303,rs7074395,rs3797072,rs4880788,rs10450542,rs2986014,rs4740850,rs12658694,rs16876489,rs4532960,rs11598702,rs7832592,rs1171548,rs917432,rs6136149,rs10883845,rs17736369,rs6549436,rs2159200,rs10093786,rs10107457,rs13193931,rs3781282,rs13230294,rs4501550,rs11872954,rs34104646,rs11786324,rs1832433,rs2474713,rs2282286,rs3807636,rs582220,rs9381800,rs8094902,rs2506961,rs17303101,rs1511167,rs2459345,rs35448195,rs2161156,rs13258946,rs11191676,rs10796118,rs1163083,rs9664591,rs117214017,rs185057,rs10924523,rs12219346,rs4442541,rs80097588,rs284862,rs2425117,rs1416086,rs60646509,rs737636,rs2052128,rs3740400,rs2506147,rs1800640,rs12138127,rs11664764,rs78167602,rs6060597,rs61191623,rs17083712,rs17663720,rs942900,rs78320598,rs55773619,rs10927736,rs2275408,rs1558921,rs35486656,rs10876965,rs6669550,rs10786721,rs1029843,rs59285308,rs17862921,rs17863842,rs35835168,rs10748835,rs9783886,rs6583998,rs11697903,rs2742675,rs687050,rs7903004,rs7903436,rs4917387,rs2425111,rs36045108,rs77420690,rs11924818,rs6966470,rs10983150,rs13038622,rs1926034,rs10748839,rs17863841,rs28750250,rs2317033,rs11191602,rs56278134,rs35615718,rs7562952,rs9643319,rs7261284,rs13080116,rs4911519,rs7100369,rs2317035,rs883490,rs7844812,rs13230230,rs10066638,rs2425118,rs746293,rs612836,rs6466881,rs1537430,rs608447,rs1978550,rs10883796,rs2895581,rs11671001,rs11172114,rs11258582,rs16876504,rs11812230,rs468182,rs867748,rs7597012,rs28629349,rs4986894,rs11129402,rs6711120,rs10090988,rs1469288,rs10412087,rs1926711,rs274369,rs4493873,rs4733566,rs718781,rs2651899,rs4515507,rs10786740,rs34907121,rs34343839,rs6121026,rs12260436,rs72816654,rs17528296,rs10883857,rs3776189,rs11664534,rs1326832,rs2256624,rs72760998,rs72761001,rs13162058,rs1496337,rs623655,rs11167275,rs3829829,rs7068341,rs7954643,rs364671,rs7835270,rs10876964,rs12208011,rs13161602,rs1736522,rs73902913,rs10929309,rs10509679,rs154003,rs10112331,rs2066323,rs982927,rs62524598,rs12774901,rs2425092,rs2977086,rs4919683,rs688383,rs73902932,rs11696947,rs10751700,rs6990531,rs1003540,rs10269196,rs978201,rs66818288,rs7264414,rs7894588,rs78536546,rs11770041,rs3815458,rs12244388,rs10457159,rs12473889,rs154000,rs77397017,rs12355831,rs2275271,rs1935323,rs2298787,rs2281891,rs6060572,rs2395974,rs11191666,rs2787993,rs6080751,rs1163084,rs1712510,rs3740505,rs4504072,rs284854,rs77823628,rs2281860,rs1042192,rs8081,rs4676856,rs10786744,rs2425089,rs35507656,rs156440,rs7820904,rs10736220,rs1807298,rs2159201,rs11594437,rs3797071,rs943096,rs9298048,rs2474731,rs3734238,rs1870558,rs17092980,rs72952729,rs2215173,rs6060569,rs2024527,rs17149663,rs7267759,rs11557703,rs35801915,rs273217,rs6981007,rs4759044,rs7558436,rs10457146,rs3790136,rs55746012,rs3191333,rs11251876,rs917433,rs67345186,rs1434281,rs8089150,rs4880487,rs3958047,rs8125393,rs2114196,rs12481365,rs6950659,rs1180,rs7843665,rs7014578,rs10883837,rs72816638,rs72764714,rs11698796,rs1004478,rs7547103,rs4371451,rs12414232,rs3740386,rs66496757,rs4918930,rs1342442,rs6058325,rs3781281,rs34130454,rs2506153,rs1010759,rs2474725,rs7845133,rs746527,rs13239184,rs10903404,rs8653,rs1109751,rs10106729,rs1163089,rs1521039,rs1005567,rs11258571,rs17353856,rs10811022,rs6060557,rs4984501,rs16876492,rs763914,rs6060524,rs62524650,rs3776190,rs6060664,rs7093667,rs7917650,rs8092674,rs10775586,rs9918929,rs72868379,rs12706546,rs3758580,rs13230338,rs1073670,rs12038396,rs55723854,rs11697851,rs9369909,rs943544,rs67646620,rs10908505,rs4733781,rs16876487,rs1132274,rs2273466,rs13079538,rs12542178,rs12513640,rs3779260,rs4572070,rs45563939,rs12537072,rs481477,rs598189,rs1044931,rs28757346,rs17402447,rs7896547,rs4385206,rs9395508,rs12470426,rs562408,rs116983154,rs13185252,rs12538876,rs4917985,rs3798296,rs6060566,rs6598163,rs4363528,rs1385526,rs12098606,rs73576734,rs6923212,rs10883867,rs702496,rs428213,rs2299982,rs11153018,rs10883855,rs67941743,rs9395513,rs1985222,rs6431648,rs72665769,rs9369650,rs4918016,rs2274339,rs10786727,rs9381500,rs2742673,rs1835740,rs747498,rs12572351,rs10906466,rs965661,rs1468656,rs72794701,rs72607717,rs7780086,rs1163086,rs7753545,rs11250340,rs2460341,rs11191513,rs2425098,rs1926029,rs729211,rs11696912,rs4733141,rs4880790,rs9783887,rs725638,rs10737909,rs7092200,rs6458545,rs10485510,rs9641717,rs78515405,rs6060567,rs6163,rs7261614,rs7913682,rs12190520,rs2378392,rs11191672,rs62524640,rs17431878,rs1876898,rs7096475,rs112428364,rs10413272,rs6060642,rs73905926,rs2436046,rs156437,rs3805639,rs10883814,rs4814630,rs665867,rs1568464,rs10956793,rs2565,rs10929319,rs9919485,rs12547330,rs35805353,rs66754417,rs6060699,rs11191573,rs12675542,rs1993820,rs11592348,rs2066066,rs7074199,rs12783717,rs1591915,rs2425078,rs966185,rs671584,rs13186221,rs156380,rs768680,rs35198526,rs9395512,rs76335892,rs10803665,rs7913461,rs7748624,rs11250327,rs4367982,rs2295672,rs28412155,rs2286430,rs10786715,rs9962380,rs8110583,rs9962458,rs30040,rs516243,rs11563216,rs12765337,rs56181324,rs13263107,rs56396297,rs6060580,rs12655985,rs11191547,rs686930,rs11191414,rs9681087,rs7085563,rs16904190,rs1549934,rs7828996,rs12120959,rs2787970,rs75451240,rs1550005,rs60267524,rs9332184,rs6700679,rs7909591,rs66463340,rs7033392,rs13225110,rs7940646,rs943035,rs6692531,rs1171563,rs2554373,rs2787965,rs1171557,rs3757505,rs2589237,rs187974,rs4807347,rs10908504,rs45595739,rs2425103,rs10224062,rs12461895,rs12637758,rs11759769,rs154002,rs10490625,rs619824,rs10883829,rs10093561,rs6080750,rs7604471,rs11191578,rs4244285,rs2788009,rs28471687,rs10956792,rs76594533,rs28429767,rs10883826,rs7244950,rs911347,rs16876445,rs12355120,rs3781286,rs11594111,rs7093039,rs1624023,rs2788007,rs2254574,rs11153023,rs11264486,rs630602,rs13224762,rs75902457,rs7096183,rs11700250,rs115576616,rs11087217,rs10787446,rs928341,rs392714,rs1056196,rs75023853,rs602848,rs1507905,rs4290163,rs2236252,rs6468131,rs2425123,rs1416089,rs10924535,rs11699044,rs6060643,rs17663726,rs17528324,rs34467921,rs6120998,rs67324184,rs2108810,rs4984499,rs491334,rs7894959,rs10238422,rs11697087,rs4733384,rs889903,rs67779882,rs168861,rs12778026,rs7074224,rs2299985,rs12257410,rs1891292,rs4663986,rs2236250,rs11774947,rs2108809,rs79719394,rs17588292,rs10883785,rs12218115,rs7464885,rs4257011,rs4362080,rs3807635,rs12530462,rs272612,rs7815938,rs750439,rs13269187,rs1416087,rs2425072,rs61869827,rs7773249,rs1163085,rs12218353,rs2281861,rs11915204,rs12412772,rs3827029,rs11769381,rs12136856,rs7851723,rs6060666,rs7821959,rs4803455,rs10786745,rs3756357,rs3798295,rs1437588,rs2474712,rs28969381,rs2362290,rs4568579,rs2425116,rs12193732,rs7081075,rs590041,rs8083998,rs6963231,rs10883830,rs1800636,rs34777815,rs10840457,rs1925950,rs73092284,rs10794730,rs7896519,rs12055251,rs2425100,rs17093026,rs4663990,rs67969,rs2297786,rs758276,rs6058296,rs2317032,rs6484437,rs2255740,rs8088881,rs2274664,rs1506641,rs10748836,rs182120,rs6060570,rs2860837,rs10786722,rs2474728,rs11777119,rs7904581,rs7092690,rs4977338,rs2256368,rs2153029,rs7911789,rs12334996,rs2787969,rs140174,rs2161157,rs3758543,rs2787963,rs28532950,rs12141791,rs9641715,rs7067970,rs2425120,rs2298037,rs2279780,rs3779261,rs9945606,rs55946040,rs11751075,rs7845508,rs2425121,rs2085066,rs7844277,rs2109724,rs192569,rs9945751,rs17663755,rs6058304,rs4663988,rs557944,rs7805759,rs6058311,rs9400016,rs9369908,rs156828,rs13263568,rs4320030,rs10883842,rs2436936,rs2274320,rs12770034,rs59744322,rs6658917,rs7904113,rs9332113,rs7910900,rs1046411,rs73793736,rs11241668,rs3734239,rs10094000,rs3818463,rs7597116,rs35208023,rs13099670,rs643428,rs11241658,rs6916232,rs2425094,rs2436940,rs26371,rs1050316,rs4734654,rs17862920,rs8097521,rs16985493,rs7681,rs10487806,rs7095304,rs2425127,rs7096169,rs284856,rs274366,rs156385,rs7909286,rs4424567,rs2274316,rs2425090,rs73905949,rs77741267,rs11191686,rs10786724,rs12219246,rs1163238,rs3766460,rs11128246,rs1780588,rs28699609,rs35752744,rs13028228,rs7077097,rs468026,rs35134124,rs255725,rs1798246,rs887061,rs34718272,rs10883799,rs7017839,rs917435,rs12480819</t>
  </si>
  <si>
    <t>ENSG00000173915.8,ENSG00000170807.11,CATG00000020473.1,ENSG00000253738.1,ENSG00000237827.1,CATG00000116079.1,CATG00000054683.1,ENSG00000157216.11,CATG00000020498.1,ENSG00000272256.1,ENSG00000123384.9,ENSG00000109339.14,ENSG00000272686.1,ENSG00000119969.10,ENSG00000256040.1,ENSG00000248964.2,ENSG00000152457.13,ENSG00000149646.8,ENSG00000072952.14,ENSG00000152455.11,CATG00000117070.1,CATG00000077868.1,ENSG00000236947.1,ENSG00000059573.4,ENSG00000152234.11,ENSG00000133872.9,ENSG00000251361.1,ENSG00000148842.13,ENSG00000270077.1,ENSG00000128322.6,CATG00000099535.1,CATG00000103463.1,ENSG00000185736.11,ENSG00000139797.7,ENSG00000267063.1,ENSG00000205189.7,ENSG00000088340.11,ENSG00000116604.13,ENSG00000214954.4,CATG00000000687.1,ENSG00000247809.3,ENSG00000025293.11,ENSG00000095637.16,CATG00000104132.1,ENSG00000061656.5,CATG00000024181.1,ENSG00000228315.7,ENSG00000168356.7,ENSG00000125844.11,ENSG00000023041.7,ENSG00000148219.12,CATG00000082812.1,ENSG00000152767.11,CATG00000098397.1,CATG00000000690.1,CATG00000081508.1,CATG00000090513.1,ENSG00000110315.2,CATG00000102120.1,ENSG00000224287.2,ENSG00000171222.6,CATG00000000681.1,ENSG00000165841.5,ENSG00000118507.11,CATG00000116290.1,ENSG00000238258.1,ENSG00000116221.11,CATG00000001497.1,CATG00000089786.1,ENSG00000198598.2,ENSG00000172006.7,ENSG00000106299.7,ENSG00000096401.7,ENSG00000014123.9,ENSG00000168938.5,CATG00000093779.1,CATG00000089989.1,CATG00000020513.1,ENSG00000166860.2,CATG00000104126.1,ENSG00000148835.9,ENSG00000182752.8,ENSG00000153310.14,ENSG00000125991.14,CATG00000098396.1,ENSG00000131051.16,ENSG00000151474.15,ENSG00000148484.13,CATG00000101165.1,ENSG00000152240.8,ENSG00000125995.11,ENSG00000185305.6,CATG00000069294.1,CATG00000104122.1,CATG00000049779.1,ENSG00000148798.5,ENSG00000153317.10,ENSG00000171729.9,CATG00000106837.1,ENSG00000185933.6,ENSG00000125868.11,CATG00000077326.1,CATG00000000691.1,ENSG00000148843.9,CATG00000060546.1,ENSG00000138829.6,ENSG00000213277.3,CATG00000081504.1,CATG00000101171.1,ENSG00000172461.6,CATG00000054680.1,CATG00000116275.1,ENSG00000185532.10,CATG00000086480.1,CATG00000020483.1,CATG00000101680.1,CATG00000117022.1,CATG00000116287.1,ENSG00000106302.5,ENSG00000155090.10,ENSG00000244462.3,ENSG00000156374.10,ENSG00000155100.6,ENSG00000170214.3,CATG00000117071.1,ENSG00000253379.1,ENSG00000234699.1,ENSG00000166881.5,CATG00000035843.1,ENSG00000241511.1,CATG00000054684.1,ENSG00000123485.7,ENSG00000166275.11,CATG00000100041.1,CATG00000097026.1,ENSG00000201221.1,ENSG00000146809.8,CATG00000053107.1,ENSG00000152061.17,ENSG00000138109.9,ENSG00000270316.1,ENSG00000205302.2,ENSG00000177112.3,ENSG00000125629.10,ENSG00000233797.1,ENSG00000107104.14,CATG00000060429.1,CATG00000081509.1,ENSG00000104660.13,CATG00000052764.1,CATG00000115032.1,ENSG00000112214.6,CATG00000088485.1,ENSG00000108242.8,ENSG00000225357.3,ENSG00000197142.6,CATG00000102113.1,ENSG00000064652.6,ENSG00000148795.5,CATG00000118087.1,CATG00000077870.1,ENSG00000214435.3,ENSG00000214078.7,ENSG00000186300.7,ENSG00000138172.6,ENSG00000250305.4,ENSG00000112077.11,ENSG00000241163.3,CATG00000044060.1,CATG00000100949.1,ENSG00000112137.12,CATG00000077871.1,CATG00000035840.1,CATG00000077869.1,CATG00000020415.1,CATG00000102119.1,CATG00000117347.1,ENSG00000099250.13,ENSG00000236857.3,ENSG00000076685.14,ENSG00000235376.5,ENSG00000144481.12,CATG00000000670.1,CATG00000059673.1,CATG00000017845.1,CATG00000115726.1,ENSG00000272897.1,CATG00000059022.1,CATG00000047090.1,ENSG00000251867.2,CATG00000116280.1,ENSG00000172000.3,CATG00000101168.1,CATG00000100036.1,ENSG00000185420.14,ENSG00000197261.7,CATG00000116278.1,ENSG00000147606.4,CATG00000025492.1,CATG00000085602.1,ENSG00000244005.8,CATG00000081505.1,ENSG00000177669.3,ENSG00000152229.14,ENSG00000230131.1,ENSG00000105329.5,ENSG00000230442.1,ENSG00000249996.1,ENSG00000166272.12,ENSG00000248626.1,CATG00000084021.1,CATG00000000497.1,ENSG00000177182.6,ENSG00000130940.10,ENSG00000228714.2,ENSG00000203886.4,CATG00000116288.1,ENSG00000179253.3,ENSG00000170516.12</t>
  </si>
  <si>
    <t>20802479,22678113,21448238,23793025,22683712,21666692</t>
  </si>
  <si>
    <t>Migraine - clinic-based,Migraine</t>
  </si>
  <si>
    <t>DOID:6419</t>
  </si>
  <si>
    <t>tetralogy of Fallot</t>
  </si>
  <si>
    <t>rs10774624,rs9589515,rs74618709,rs6441222,rs9589512,rs73017540,rs7330825,rs1926647,rs7985663,rs9589486,rs2182536,rs7080037,rs7981777,rs9589511,rs1926633,rs6788069,rs73015652,rs6492604,rs2148524,rs59192661,rs2038407,rs1926655,rs4324015,rs73015655,rs4508310,rs17630235,rs9584023,rs7332149,rs11066188,rs7332756,rs7331847,rs58152433,rs73015657,rs7982677,rs1926646,rs41306338,rs1926637,rs7635704,rs1926640,rs7646881,rs9584021,rs7897000,rs4601908,rs9589504,rs1926649,rs2182534,rs4773679,rs9589518,rs1926654,rs11009276,rs34139473,rs9589507,rs7985916,rs11009295,rs9864589,rs72638660,rs1926645,rs73015649,rs4766578,rs1926652,rs9589514,rs1926632,rs4338645,rs9589523,rs75107964,rs35801347,rs55913561,rs113166116,rs7334109,rs73015669,rs1926641,rs10162003,rs59313096,rs61696028,rs9516060,rs1926635,rs1926643,rs3851076,rs9301797,rs73017541,rs59217052,rs11065991,rs1926653,rs17696736,rs6492603,rs4362255,rs7987488,rs73017536,rs2228638,rs73017539,rs11065987,rs61558956,rs653178,rs73015651,rs35520935,rs78199795,rs9584022,rs7912340,rs112493023,rs716623,rs6492605,rs7624408,rs7636023,rs3184504,rs59957986,rs2148525,rs716624,rs73015665,rs9589522,rs9516063,rs9584024,rs4771857,rs61387735,rs7996497,rs60704336,rs7893604,rs117973558,rs12415845,rs1926638,rs7325201,rs7328531,rs7490525,rs72638659,rs9589508,rs73015654,rs1926631,rs1926650,rs1926639,rs7646987,rs59918529,rs57473606,rs7323550,rs73015644,rs1926642,rs9584025,rs2182535,rs6492602,rs9523630,rs4771856,rs1926644,rs9589513,rs7325768,rs2892629,rs10774625,rs7624161,rs9589506,rs9523639,rs9516062</t>
  </si>
  <si>
    <t>ENSG00000240207.2,ENSG00000111300.5,ENSG00000238258.1,ENSG00000168827.10,ENSG00000111252.6,ENSG00000204842.10,ENSG00000257595.2,ENSG00000118855.14,ENSG00000099250.13,ENSG00000135148.7,ENSG00000234752.1,ENSG00000089234.11,ENSG00000179399.9,CATG00000062448.1,ENSG00000118849.5,CATG00000017769.1,ENSG00000173064.6</t>
  </si>
  <si>
    <t>Tetralogy of Fallot</t>
  </si>
  <si>
    <t>DOID:649</t>
  </si>
  <si>
    <t>prion disease</t>
  </si>
  <si>
    <t>A brain disease that is characterized by brain damage resulting from the abnormal folding, clumping and accumulation of cellular proteins in the brain induced by prion proteins.</t>
  </si>
  <si>
    <t>rs12525257,rs6701713,rs7935829,rs13069724,rs596864,rs9838618,rs10863418,rs823114,rs10751134,rs8180214,rs606757,rs1004173,rs114420084,rs8101139,rs2458500,rs7946992,rs2453565,rs519961,rs2508691,rs6811179,rs11605427,rs2071598,rs502581,rs10415983,rs812858,rs1468802,rs2070926,rs4128671,rs9876781,rs922075,rs13071337,rs636355,rs356204,rs10278257,rs595290,rs7245846,rs774356,rs565031,rs1435543,rs3800847,rs683340,rs12699324,rs9331896,rs9849509,rs7248787,rs35502478,rs295301,rs4721056,rs10999518,rs823099,rs3815535,rs611418,rs28556674,rs356220,rs3807865,rs654194,rs1513390,rs2847666,rs2477523,rs60512868,rs72925227,rs10863420,rs5011436,rs7249082,rs59919329,rs708726,rs3764650,rs676733,rs16892263,rs603615,rs7114331,rs556917,rs3016327,rs2302635,rs1042949,rs10516290,rs2847667,rs79995149,rs7951988,rs12748961,rs489486,rs4698412,rs7785189,rs2508692,rs16892272,rs73123615,rs2302634,rs35935947,rs11789520,rs4435745,rs543293,rs11230194,rs1037773,rs744373,rs597668,rs1054169,rs9367284,rs107903,rs6818319,rs10234805,rs11945223,rs573167,rs59097112,rs668287,rs2509608,rs10779336,rs1772159,rs588084,rs7436973,rs76676728,rs642949,rs111541714,rs2583476,rs580817,rs61032876,rs1468801,rs4721057,rs1996108,rs3805,rs6442118,rs1563736,rs6966915,rs7805419,rs11974335,rs12041652,rs3849942,rs8105815,rs9942247,rs9349413,rs616555,rs3807866,rs7938033,rs6835705,rs7933202,rs542167,rs7635522,rs11981005,rs57497036,rs6966757,rs28412513,rs73123607,rs10898439,rs544848,rs2093390,rs1870444,rs2508688,rs1459250,rs57326588,rs764859,rs393152,rs11556505,rs3857051,rs823097,rs600258,rs574704,rs11509137,rs9473128,rs4492839,rs3900588,rs9883927,rs9395285,rs56273223,rs4328911,rs4395498,rs72925228,rs501505,rs78410552,rs12972156,rs602396,rs12645513,rs76348507,rs8100794,rs588076,rs71633561,rs774357,rs4815729,rs9463335,rs4403048,rs189596,rs10792830,rs580887,rs3857053,rs595972,rs3849945,rs60913985,rs10898440,rs4088094,rs58335439,rs9331908,rs823116,rs6442119,rs475639,rs1109581,rs667897,rs532470,rs2453552,rs6914894,rs2847655,rs6661489,rs12651052,rs1441586,rs597446,rs4939320,rs2279590,rs6442120,rs955410,rs1060700,rs56402156,rs9817615,rs664050,rs583344,rs1408077,rs4396169,rs1020005,rs502419,rs12640554,rs7749167,rs78667589,rs2847664,rs2508381,rs5011434,rs1019306,rs613222,rs1772145,rs34559912,rs116837325,rs58978163,rs12644354,rs12699333,rs6460897,rs7636044,rs10281425,rs618679,rs4715019,rs585661,rs659801,rs4715025,rs10792831,rs7763444,rs117920895,rs6460896,rs115376621,rs471470,rs631853,rs6900120,rs2098363,rs521952,rs11580015,rs9395286,rs6947327,rs17763373,rs6460900,rs474479,rs9942275,rs9357546,rs7651407,rs6460899,rs634719,rs11763230,rs6442124,rs604085,rs673141,rs1820428,rs16892283,rs9381564,rs1435526,rs75751,rs9790535,rs528109,rs11601689,rs1799990,rs634475,rs1109227,rs6116474,rs2888903,rs951366,rs12453,rs553141,rs4498133,rs3823612,rs2508696,rs3214041,rs10808026,rs2043539,rs16892271,rs2279077,rs56389896,rs12762769,rs662196,rs115648718,rs823094,rs12734001,rs2077815,rs111958034,rs673996,rs592297,rs7618883,rs7804234,rs9463342,rs1408078,rs2181021,rs602222,rs2045554,rs7932740,rs481776,rs6460898,rs5011433,rs955411,rs1890667,rs116652002,rs7093718,rs10011868,rs11130170,rs564658,rs2278867,rs1949221,rs598183,rs11509880,rs11136000,rs4236673,rs72750964,rs12763605,rs700828,rs599862,rs3857058,rs9296567,rs1775154,rs4721061,rs657928,rs9876891,rs10999527,rs6845595,rs7804433,rs3016786,rs9349416,rs6415232,rs540422,rs11943501,rs493254,rs648270,rs12212406,rs117766763,rs58073287,rs2302633,rs7770492,rs12645693,rs73125993,rs472486,rs56381553,rs9395288,rs16898413,rs7791765,rs12699332,rs7740538,rs1485780,rs9790554,rs2267846,rs2065706,rs544820,rs11797,rs547767,rs10088925,rs10950391,rs356221,rs600743,rs10948375,rs4588454,rs612738,rs585820,rs10003708,rs11230201,rs670139,rs13091785,rs10999525,rs8180209,rs1019307,rs1928464,rs2151974,rs1435525,rs11944132,rs708725,rs6460906,rs3752232,rs56189574,rs4266290,rs2356065,rs61573157,rs9381579,rs2453554,rs774359,rs73505217,rs823095,rs2028338,rs4613561,rs2075650,rs56357056,rs113345226,rs627818,rs1532277,rs11130171,rs823110,rs356200,rs7536483,rs72918674,rs1054168,rs12762984,rs356225,rs7129687,rs10950394,rs4721060,rs11971133,rs1243165,rs12643722,rs7110631,rs3915642,rs9473157,rs3865444,rs4721059,rs579406,rs2583471,rs11767557,rs11724635,rs6107516,rs12668625,rs667892,rs4147910,rs33978622,rs12646331,rs1354106,rs669556,rs661271,rs73034875,rs4321629,rs2051839,rs4844610,rs700782,rs632185,rs2764326,rs6460903,rs11787077,rs2171086,rs58716442,rs6052771,rs10999524,rs1898895,rs682928,rs3800843,rs580064,rs587038,rs11931532,rs9942211,rs635168,rs561646,rs603568,rs7754971,rs609903,rs7809700,rs6449168,rs3849943,rs823141,rs1020006,rs35897584,rs2296160,rs10406449,rs673751,rs3822086,rs7928895,rs3844143,rs7655792,rs4147911,rs7909648,rs10948374,rs2484319,rs6845597,rs10999526,rs488134,rs17602572,rs708724,rs4858819,rs823096,rs1110355,rs4538475,rs3857052,rs1019308,rs7791726,rs1045722,rs2847663,rs117170165,rs76719109,rs4492001,rs17528859,rs11971807,rs544991,rs73121382,rs6904933,rs7754282,rs1548884,rs10948367,rs2298727,rs2855017,rs7929589,rs1772148,rs2155051,rs5011432,rs10898438,rs501174,rs34342646,rs1243164,rs28396343,rs4732729,rs700791,rs28680440,rs3800842,rs6460895,rs3764647,rs484154,rs16835754,rs1435524,rs2070970,rs6052772,rs4342183,rs11240569,rs6647,rs9790670,rs12564209,rs3173615,rs680119,rs16892276,rs10792832,rs13237518,rs4502676,rs13314659,rs77238094,rs2298728,rs6116475,rs636772,rs4944560,rs489440,rs4336219,rs2396825,rs1459249,rs620612,rs9787874,rs6460901,rs2362450,rs6794875,rs12699323,rs10967965,rs1532276,rs688460,rs16892287,rs605003,rs519370,rs1435527,rs6460902,rs501229,rs2458496,rs3775424,rs2509609,rs617135,rs1237230,rs2877459,rs6844968,rs3213710,rs9473122,rs10516291,rs618001,rs2627641,rs582747,rs1019309,rs1341249,rs4803440,rs4541502,rs475622,rs2458499,rs655641,rs7939882,rs3851178,rs652303,rs730566,rs13229988,rs7982,rs7808568,rs12669919,rs1468803,rs5011431,rs11762262,rs4393118,rs9349415,rs645299,rs2302464,rs2847668,rs9395279,rs2453555,rs3857057,rs610932,rs1058212,rs13212790,rs622220,rs13076076,rs4721058,rs10416346,rs624663,rs13230513,rs3849941,rs2040696,rs17016071,rs9381578,rs1532278,rs10939631,rs7792410,rs5011438,rs9296564,rs556562,rs544458,rs3800845,rs2242150,rs823144,rs2081547,rs3818361,rs356223,rs1426253,rs589077,rs11234556,rs4267735,rs34813869,rs57987867,rs2093760,rs3851179,rs529904,rs617836,rs516478,rs9381600,rs13237715,rs6460905,rs4273468,rs67027268,rs9804630,rs4802250,rs6904764,rs7675290,rs867230,rs9369716,rs3849939,rs659023,rs10950395,rs823155,rs618629,rs13211285,rs3800841,rs28549831,rs11509153,rs6980529,rs10939630,rs592778,rs4292325,rs670854,rs7781670,rs4802110,rs4320134,rs4803806,rs494369,rs11234493,rs1890666,rs664034,rs9381599,rs7804736,rs73123625,rs583791,rs2093761,rs601185,rs9812647,rs708723,rs7785087,rs7661330,rs11826180,rs823137,rs541674,rs757425,rs2508690,rs682366,rs2151975,rs567075,rs4711895,rs9883759,rs600550,rs666555,rs16892289,rs670606,rs9881491,rs11234555,rs4951261,rs7657257,rs869002,rs28647921,rs1468804,rs11603507,rs6442123,rs12355717,rs2171089,rs730482,rs584469,rs12667950,rs9395283,rs3774808,rs504129,rs62459610,rs6974465,rs3800844,rs7941541,rs7926954,rs1285231,rs7797705,rs666682,rs512495,rs4653348,rs17529983,rs34404554,rs513049,rs527162,rs5011439,rs356203,rs2814707,rs71352238,rs4490383,rs2105116,rs487997,rs12972970,rs6828144,rs823143,rs115546125,rs1349667,rs10470686,rs56252738,rs1813217,rs74607583,rs9369717,rs6776700,rs631611,rs5011437,rs12817488,rs4698413,rs9473123,rs1830763,rs7114401</t>
  </si>
  <si>
    <t>ENSG00000229153.1,ENSG00000075213.6,CATG00000054139.1,ENSG00000254271.1,ENSG00000164053.13,ENSG00000147894.10,ENSG00000118564.10,ENSG00000197446.4,ENSG00000226594.1,ENSG00000203710.6,ENSG00000153294.7,ENSG00000267020.1,ENSG00000164393.4,CATG00000060055.1,ENSG00000164050.8,ENSG00000146904.4,ENSG00000133065.6,CATG00000006490.1,CATG00000084001.1,CATG00000105110.1,CATG00000005665.1,ENSG00000069275.12,CATG00000003157.1,ENSG00000138316.6,ENSG00000130202.5,ENSG00000113742.8,CATG00000006489.1,ENSG00000077157.16,ENSG00000244380.1,ENSG00000007062.7,ENSG00000171867.12,ENSG00000145335.11,ENSG00000110077.10,CATG00000041016.1,ENSG00000164051.9,ENSG00000004468.8,ENSG00000109743.6,ENSG00000268849.1,ENSG00000149534.4,CATG00000044530.1,ENSG00000213689.5,ENSG00000248646.1,ENSG00000164049.10,CATG00000003158.1,ENSG00000164054.11,ENSG00000163145.8,CATG00000098315.1,ENSG00000166220.8,CATG00000006484.1,ENSG00000214787.4,ENSG00000105383.10,ENSG00000120162.9,ENSG00000237765.2,CATG00000069387.1,CATG00000105112.1,CATG00000095143.1,CATG00000067882.1,CATG00000003162.1,ENSG00000155903.7,ENSG00000197249.8,ENSG00000117280.8,ENSG00000267282.1,CATG00000067893.1,ENSG00000259524.1,ENSG00000106460.14,ENSG00000121904.13,ENSG00000198087.7,ENSG00000104356.6,ENSG00000232112.3,ENSG00000224476.3,ENSG00000048342.11,ENSG00000130783.9,ENSG00000130204.8,ENSG00000147896.3,ENSG00000254479.1,ENSG00000106069.16,ENSG00000214846.4,CATG00000088459.1,CATG00000071902.1,ENSG00000270761.1,ENSG00000204650.9,ENSG00000251095.2,CATG00000032515.1,ENSG00000151150.16,ENSG00000064687.8,ENSG00000132541.6,ENSG00000073921.13,ENSG00000114268.7,ENSG00000267545.1,CATG00000006482.1,ENSG00000120915.9,ENSG00000120885.15</t>
  </si>
  <si>
    <t>Prion diseases</t>
  </si>
  <si>
    <t>DOID:6543</t>
  </si>
  <si>
    <t>acne</t>
  </si>
  <si>
    <t>A sebaceous gland disease characterized by areas of blackheads, whiteheads, pimples, greasy skin, and possibly scarring.</t>
  </si>
  <si>
    <t>rs62231871,rs13155397,rs593982,rs28742268,rs13153995,rs2277943,rs521678,rs10501319,rs2279438,rs7940240,rs28521901,rs75947161,rs28729240,rs4237547,rs747650,rs12681903,rs1159267,rs12293022,rs7127741,rs11583395,rs12801731,rs79612614,rs79961751,rs13248513,rs6826912,rs252035,rs7831912,rs2029298,rs7831862,rs36084836,rs6470561,rs384866,rs28674131,rs28557010,rs7940441,rs1151500,rs11227289,rs60991969,rs10896044,rs117493866,rs28447116,rs61897844,rs28397204,rs603645,rs28444613,rs1159266,rs1481344,rs28672185,rs56091001,rs61822531,rs6694661,rs61895677,rs11039119,rs12574410,rs28698170,rs251520,rs10896040,rs6662686,rs72742466,rs12224096,rs10742797,rs6671163,rs62515780,rs563427,rs72742464,rs3758667,rs28758260,rs4846274,rs195760,rs4867945,rs13282849,rs408393,rs12210895,rs57702855,rs28734002,rs10769244,rs614771,rs498354,rs10838663,rs7937410,rs11603373,rs62515789,rs1151501,rs901747,rs252034,rs11756258,rs4846498,rs12190959,rs11758286,rs28527460,rs17572320,rs1159268,rs2018527,rs2279439,rs13272310,rs75287907,rs12037944,rs495961,rs610037,rs73181189,rs517115,rs27967,rs11600668,rs4714051,rs57323109,rs78890937,rs12291341,rs2622893,rs80134322,rs1965952,rs6824097,rs62515787,rs7578291,rs72922786,rs663797,rs28546608,rs117800401,rs746672,rs76925283,rs28631481,rs34028986,rs4752965,rs1055447,rs6671148,rs28375267,rs72742465,rs4752967,rs28654209,rs546202,rs11600292,rs1193496,rs574483,rs4752969,rs117944280,rs524475,rs251522,rs1060573,rs370753,rs10838658,rs28642350,rs195410,rs10027131,rs474483,rs10838662,rs11039112,rs12210793,rs28394360,rs506853,rs6684868,rs4752970,rs10019194,rs3758666,rs7819453,rs4846277,rs7945558,rs488170,rs28446878,rs4133274,rs10838664,rs28734794,rs487264,rs72939198,rs112181005,rs6863241,rs55897955,rs195764,rs62231870,rs1108922</t>
  </si>
  <si>
    <t>ENSG00000172818.5,ENSG00000172738.7,CATG00000005546.1,CATG00000002653.1,CATG00000002229.1,ENSG00000246228.2,CATG00000079740.1,CATG00000035234.1,ENSG00000100024.10,ENSG00000213445.4,ENSG00000175827.2,CATG00000002652.1,ENSG00000255120.1,ENSG00000134574.7,ENSG00000172977.8,ENSG00000258555.2,ENSG00000254470.2,ENSG00000165912.11,ENSG00000243802.2,ENSG00000138867.12,ENSG00000134569.5,CATG00000058311.1,ENSG00000138814.12,CATG00000079741.1,ENSG00000172922.4,ENSG00000270060.1,ENSG00000198355.4,CATG00000094550.1,CATG00000048632.1,ENSG00000149182.10,CATG00000058898.1,ENSG00000178803.6,ENSG00000249601.2,ENSG00000249375.3,ENSG00000065491.8,ENSG00000149179.9,ENSG00000173039.14</t>
  </si>
  <si>
    <t>24927181,24114350,24399259</t>
  </si>
  <si>
    <t>Acne (severe),Acne (severe teenage)</t>
  </si>
  <si>
    <t>DOID:655</t>
  </si>
  <si>
    <t>inherited metabolic disorder</t>
  </si>
  <si>
    <t>A disease of metabolism that has _material_basis_in enzyme deficiency or accumulation of enzymes or toxins which interfere with normal function due to inherited enzyme abnormality.</t>
  </si>
  <si>
    <t>rs9934301,rs6765789,rs73671450,rs57357516,rs79349967,rs74477987,rs10496337,rs1026679,rs174469,rs2580761,rs423516,rs567838,rs2041688,rs1710144,rs3794042,rs6935759,rs2330809,rs643434,rs12149092,rs978455,rs12478841,rs536121,rs11825181,rs13430943,rs2305595,rs632148,rs2687143,rs1629828,rs13002853,rs7765828,rs2032450,rs964184,rs17112762,rs4918955,rs7247977,rs12623271,rs371096,rs10220961,rs7586958,rs6947941,rs9455031,rs174465,rs111873081,rs174476,rs2241479,rs17156609,rs484067,rs3822241,rs12662634,rs7926572,rs2032449,rs12637564,rs17438400,rs13226650,rs3750601,rs387005,rs2009493,rs2062541,rs1780642,rs1711035,rs172650,rs2783073,rs4525975,rs78487463,rs272881,rs7406163,rs10786415,rs3124498,rs1892248,rs174541,rs12325054,rs34171121,rs10897141,rs7605197,rs2504801,rs12572344,rs2075965,rs3093129,rs2281890,rs12290522,rs12444829,rs11996129,rs2410629,rs1983352,rs6705489,rs12255977,rs10099498,rs3818343,rs546465,rs16831528,rs665974,rs11694654,rs9487627,rs6750647,rs1360159,rs174611,rs2841978,rs73050273,rs78917351,rs1557170,rs75073383,rs12296664,rs917660,rs57996162,rs3735451,rs3741301,rs8102288,rs1472631,rs2685803,rs529395,rs3734626,rs2022869,rs78987775,rs17821322,rs76360112,rs655375,rs4523270,rs947109,rs35493105,rs2270830,rs4917118,rs7349721,rs10503669,rs7295568,rs59318790,rs12910492,rs4318649,rs56057523,rs12075450,rs4012947,rs17411168,rs4141603,rs112153756,rs10969753,rs10210257,rs273900,rs10115928,rs6546852,rs4954223,rs2715750,rs56273049,rs28455724,rs2921605,rs1165153,rs6845554,rs7964902,rs111483691,rs11587982,rs2631365,rs562522,rs6972561,rs2276497,rs12898710,rs12150322,rs76501863,rs3929676,rs12473218,rs114568171,rs4712960,rs28594331,rs7122456,rs12272173,rs74357591,rs9378843,rs17399725,rs4325,rs13702,rs10175809,rs12766904,rs56067046,rs644234,rs2303695,rs7502548,rs4788550,rs2083636,rs1530556,rs272849,rs74883200,rs676457,rs1146588,rs240955,rs58946088,rs7585686,rs4150606,rs12116923,rs3861013,rs6902760,rs56270255,rs74480314,rs2274244,rs10087030,rs12712929,rs56244202,rs1881245,rs2593934,rs34567935,rs72787078,rs7119920,rs2898495,rs34327087,rs34190567,rs1992443,rs11571459,rs4823176,rs10789112,rs10792306,rs904023,rs117142385,rs435306,rs4789673,rs4500751,rs1403196,rs475459,rs3805361,rs1934963,rs59906914,rs8045116,rs17461546,rs12439527,rs1111571,rs9958026,rs35599677,rs272860,rs17755887,rs7165220,rs11777955,rs7093643,rs8106799,rs2800708,rs2239390,rs12497782,rs712946,rs74108989,rs2433610,rs2734331,rs1718188,rs12646380,rs909530,rs10860049,rs11188396,rs10860038,rs2278403,rs9936752,rs10829162,rs8054111,rs102275,rs12047498,rs10872066,rs2999531,rs10946798,rs6735154,rs10967593,rs11638033,rs117637079,rs462493,rs2543047,rs12926041,rs174554,rs10883082,rs3003929,rs57361749,rs7178779,rs73872711,rs11015588,rs114705586,rs35621602,rs4709495,rs3754440,rs17248769,rs6546849,rs113003506,rs117656426,rs12441550,rs7179027,rs4886830,rs4305,rs2410620,rs12540011,rs920917,rs9379785,rs8040122,rs2384656,rs174570,rs12291364,rs16967572,rs10786247,rs36030932,rs11102244,rs462779,rs2740,rs72854779,rs6499564,rs6456708,rs55914027,rs2403254,rs11145793,rs3825936,rs8052118,rs11126932,rs917793,rs114628972,rs9927434,rs1995835,rs13125860,rs4985149,rs7186233,rs2236760,rs4788614,rs59327204,rs198471,rs5000481,rs10499320,rs9850346,rs11991231,rs9922596,rs12319096,rs509360,rs66568021,rs1507741,rs8062441,rs12472491,rs184457,rs57455079,rs8055242,rs4646904,rs455726,rs10737092,rs16854703,rs291105,rs76905088,rs6454737,rs28639902,rs6752787,rs2063345,rs174577,rs4789738,rs62198476,rs78133057,rs12201640,rs59410933,rs11748773,rs8070014,rs2058914,rs10870163,rs15676,rs4788571,rs1582874,rs3759019,rs287,rs8021924,rs4698032,rs111439200,rs937021,rs1151845,rs11647947,rs313325,rs916925,rs1441754,rs4522773,rs17492217,rs72839704,rs2000338,rs7178362,rs17161692,rs7671266,rs4984297,rs72983944,rs263679,rs1663253,rs8057379,rs4665972,rs17285933,rs6073971,rs2240466,rs2295600,rs2022897,rs16973520,rs4646499,rs72797773,rs12592329,rs174536,rs71562288,rs71478659,rs289,rs12469941,rs174609,rs6819344,rs35654454,rs74066311,rs2393749,rs711752,rs4665383,rs34955778,rs244919,rs4646241,rs2096447,rs3093116,rs610005,rs7173437,rs7078211,rs79468697,rs28609922,rs2297143,rs9291641,rs12136754,rs7406682,rs10741130,rs3741,rs7773173,rs17190785,rs7313271,rs17549027,rs4150637,rs2887872,rs3006069,rs76781965,rs7114304,rs1494109,rs12037659,rs2002237,rs12288312,rs2294923,rs12233463,rs12150589,rs117026536,rs6495392,rs72741939,rs74855321,rs1171616,rs909268,rs17240876,rs3779354,rs291083,rs77467078,rs10187990,rs595158,rs7915108,rs55920775,rs11864294,rs762523,rs4665377,rs11188516,rs17134724,rs11974702,rs530087,rs6502070,rs2541164,rs483180,rs12503603,rs74615535,rs4341,rs2541498,rs9379778,rs7624408,rs8061970,rs3739334,rs198442,rs17864701,rs8107976,rs4855699,rs2232946,rs16850360,rs11204906,rs2404324,rs61817695,rs56138570,rs6065904,rs7863476,rs1815128,rs4665385,rs2337373,rs4683600,rs633372,rs17156434,rs117410341,rs4644277,rs2372850,rs4970836,rs73379171,rs58952297,rs116027887,rs6584200,rs2593963,rs4775783,rs12282125,rs2703723,rs10457487,rs2046624,rs78315772,rs4295,rs4646246,rs12441073,rs7170198,rs11089258,rs35334203,rs7187877,rs16854625,rs4663334,rs111836391,rs296361,rs13244000,rs16910888,rs34346326,rs6677973,rs911196,rs12888639,rs1937132,rs6727215,rs10764665,rs11597425,rs12475426,rs2053591,rs174584,rs10193972,rs3794692,rs6584199,rs919643,rs2074156,rs191632,rs240980,rs1130635,rs77471294,rs35866697,rs1713236,rs73414883,rs7926959,rs2569549,rs74469609,rs1168010,rs116698041,rs28862110,rs399499,rs4784741,rs12507330,rs1510225,rs12493398,rs4434907,rs117608635,rs889568,rs75279680,rs6506725,rs4334,rs4843717,rs7499892,rs35769647,rs3785119,rs1168044,rs776746,rs12462394,rs11578832,rs12039115,rs2805689,rs4073054,rs35377660,rs1872930,rs4149042,rs75645849,rs16864042,rs17089274,rs11061976,rs10223547,rs1876905,rs36084205,rs72795121,rs12002259,rs12442530,rs174621,rs2078616,rs8040100,rs738409,rs6499554,rs3746602,rs1464780,rs6552962,rs72916990,rs2724416,rs17411045,rs1043466,rs5030074,rs240993,rs6499528,rs13020949,rs111829180,rs6829727,rs17161783,rs2068834,rs62138966,rs2934813,rs7898314,rs9332217,rs10917658,rs11658272,rs1571229,rs17410996,rs11972285,rs59957986,rs4320137,rs6568682,rs3903805,rs1074702,rs7841189,rs507766,rs9869858,rs3923,rs58224835,rs6782049,rs9487645,rs2185808,rs2593944,rs515587,rs4400721,rs8043606,rs74064213,rs16939991,rs67450218,rs10223350,rs2040514,rs12059956,rs6067831,rs637957,rs12372593,rs10829180,rs3019551,rs8025309,rs10426201,rs1906402,rs61905108,rs11631244,rs12050648,rs4711097,rs9295673,rs11686188,rs1168040,rs662,rs4808344,rs11230918,rs9920746,rs112216599,rs4665978,rs12309869,rs7921838,rs76749119,rs4280729,rs3008812,rs55684040,rs968567,rs12130801,rs7752579,rs4716053,rs4984303,rs1814728,rs6756987,rs114805773,rs11676524,rs11544290,rs74902766,rs11045820,rs594400,rs2007084,rs7556372,rs62542709,rs780100,rs3747207,rs12908713,rs11563328,rs56102148,rs62129968,rs4984253,rs10452847,rs3003945,rs774050,rs881907,rs12227477,rs10760589,rs9358883,rs11647589,rs8082355,rs4233718,rs3909541,rs74581188,rs15524,rs1441763,rs1313566,rs2469542,rs174591,rs4732957,rs1469859,rs16863381,rs1044673,rs115139464,rs62000520,rs66932937,rs4986894,rs4788450,rs3736594,rs1926711,rs4241817,rs11864453,rs72918042,rs9943251,rs12270802,rs6837659,rs6061153,rs9461230,rs1185567,rs6711360,rs9455029,rs79793412,rs8024550,rs10112574,rs13401163,rs2182169,rs9818982,rs9848485,rs7017102,rs12929749,rs913275,rs4148326,rs11974409,rs3792252,rs2276189,rs6875201,rs61246241,rs4428284,rs9804285,rs11615953,rs8053841,rs1269082,rs78150064,rs8047643,rs17120007,rs8057124,rs1075389,rs11160464,rs12899324,rs7575245,rs570952,rs12215189,rs10819461,rs73017536,rs198449,rs10194565,rs406462,rs555622,rs11675858,rs3021337,rs6901631,rs11960281,rs7974082,rs1722381,rs74018038,rs75964187,rs2079287,rs7753709,rs1165215,rs57194235,rs117707517,rs4704227,rs73331758,rs116116285,rs712948,rs1042192,rs6929024,rs6968554,rs457497,rs10882643,rs3817588,rs4646519,rs11015538,rs6482600,rs4559283,rs11043222,rs1936809,rs2286963,rs9807784,rs7746609,rs3915580,rs2504799,rs11718605,rs289714,rs11912237,rs12464616,rs10939671,rs637929,rs41283365,rs77123632,rs2240010,rs6502053,rs12445641,rs7087089,rs4575994,rs2053897,rs496958,rs10900235,rs157588,rs6089174,rs2274743,rs6493311,rs3747061,rs73433963,rs2156162,rs77106962,rs1815130,rs117616209,rs2289330,rs2014355,rs12641340,rs2071301,rs296366,rs636497,rs74012001,rs1648713,rs60934439,rs7794705,rs28642378,rs8013302,rs57901719,rs354531,rs626072,rs75406471,rs4984301,rs12345094,rs2461704,rs291107,rs6475944,rs36045724,rs13030345,rs1051921,rs6946,rs6581096,rs116715413,rs7184031,rs1630895,rs7587666,rs12634069,rs3752681,rs10910879,rs2185571,rs3091397,rs2147897,rs2182168,rs809673,rs2997922,rs60741546,rs7674417,rs8073351,rs11593044,rs3934553,rs59282449,rs2023854,rs13362853,rs10829167,rs918721,rs8192701,rs4861709,rs1878249,rs9332187,rs4272427,rs736121,rs56300817,rs11070271,rs659104,rs1557168,rs9484272,rs10807006,rs66625825,rs4149056,rs7677693,rs8053861,rs10190219,rs3758580,rs7194397,rs60541382,rs113501411,rs8065565,rs11117051,rs3735964,rs2270968,rs1421126,rs3802548,rs12460795,rs6608453,rs3777905,rs2421577,rs74103117,rs1625050,rs2174459,rs10456872,rs964587,rs4881426,rs2037498,rs9457918,rs475377,rs1053905,rs8042418,rs240991,rs3739847,rs7372398,rs7087111,rs10086889,rs73017541,rs7916469,rs3756236,rs9378841,rs7171858,rs1049817,rs11754487,rs12128422,rs12284876,rs3732933,rs4549504,rs9943221,rs8032239,rs719038,rs115823613,rs289816,rs424219,rs12098606,rs659025,rs1859434,rs582118,rs59278974,rs10819466,rs11045855,rs599839,rs2266782,rs57931777,rs12572351,rs1747522,rs2217121,rs3851227,rs28730480,rs9450269,rs76013440,rs1406295,rs78133931,rs11789379,rs116623770,rs217357,rs62288518,rs1562504,rs3817889,rs3822250,rs309164,rs73772350,rs13416265,rs9635324,rs2070665,rs1157745,rs7215447,rs4980866,rs1559399,rs174635,rs12720922,rs28745588,rs174534,rs12431569,rs4329,rs634698,rs78810414,rs17819983,rs57156376,rs3925658,rs1617315,rs7885569,rs6933491,rs2014094,rs35314500,rs6494423,rs62078306,rs412334,rs11731110,rs6499538,rs10957375,rs645637,rs7215277,rs807464,rs76076565,rs56074859,rs10745764,rs11076176,rs11207976,rs76586169,rs79198716,rs2279365,rs77110969,rs2759009,rs1875885,rs4086116,rs11539526,rs9392555,rs1018194,rs2727272,rs4683019,rs4975556,rs7836836,rs3093103,rs9958246,rs760136,rs10162642,rs4728877,rs629381,rs4475046,rs198444,rs6750453,rs2399235,rs7124430,rs72740325,rs13402420,rs3739029,rs11865456,rs12191726,rs174472,rs11070629,rs7749600,rs11045870,rs7608637,rs13140965,rs3755320,rs4642748,rs9358872,rs114377094,rs9927526,rs75187429,rs6502086,rs7895529,rs76228094,rs4894504,rs4788552,rs4149079,rs11188400,rs7171523,rs1048641,rs1731069,rs494562,rs2430647,rs2486108,rs7178104,rs3905064,rs131795,rs10889331,rs72854713,rs57417318,rs17091891,rs188334,rs45609236,rs4459614,rs12505475,rs6498541,rs1171614,rs7047523,rs1235782,rs309134,rs4150644,rs526126,rs4855582,rs526930,rs1874944,rs4032317,rs10104777,rs6542837,rs746735,rs9891378,rs3804677,rs78051065,rs2288029,rs7083768,rs2294916,rs116299220,rs12199656,rs6546836,rs10176573,rs112235589,rs6743819,rs73473778,rs10829194,rs1168027,rs7162745,rs61966030,rs2905502,rs11015529,rs4235356,rs195163,rs1046080,rs4775046,rs113896135,rs13404012,rs60647948,rs12915115,rs59217052,rs6932207,rs6820756,rs28363537,rs4698023,rs17116594,rs10870151,rs489023,rs168990,rs3814355,rs1646289,rs315997,rs519296,rs7909380,rs10945670,rs6475947,rs11153279,rs322,rs7770139,rs11108579,rs10841760,rs13330178,rs41306199,rs28745279,rs1767458,rs1671766,rs28582913,rs11635351,rs72832321,rs2012674,rs13320,rs12942561,rs12483959,rs12074528,rs35292476,rs1150256,rs660240,rs61947221,rs12031752,rs17126757,rs79106331,rs1815129,rs2661322,rs668338,rs364936,rs704795,rs12465802,rs11015553,rs2462139,rs4880567,rs2723214,rs77893569,rs115573414,rs55639094,rs12441637,rs2186904,rs7678012,rs75601321,rs4583459,rs4788826,rs2235776,rs597661,rs1265558,rs1185977,rs624660,rs34589365,rs72982306,rs6678672,rs8142503,rs10194107,rs2593953,rs13362715,rs4788576,rs4704676,rs11622410,rs17027410,rs4665963,rs35688913,rs17112861,rs283808,rs2295890,rs7182375,rs12332526,rs73326214,rs4083261,rs6764162,rs10804178,rs3830057,rs3816266,rs11070272,rs11784574,rs198461,rs11073629,rs12029068,rs73487485,rs4247357,rs4880724,rs10764680,rs467042,rs291086,rs8037626,rs485094,rs77682142,rs6499165,rs6098710,rs400075,rs4811221,rs4947411,rs37371,rs7678287,rs13068733,rs7328046,rs17499386,rs8050651,rs2999539,rs2215093,rs4331,rs12439577,rs3093122,rs12930418,rs10135790,rs12712034,rs3913007,rs76116319,rs28391034,rs2503326,rs1077580,rs9933095,rs34614532,rs10048144,rs274566,rs6753344,rs9939458,rs73564147,rs79377330,rs272857,rs35193894,rs7082192,rs584034,rs58038553,rs10847183,rs58509777,rs3019565,rs61974201,rs45593341,rs9455033,rs3909003,rs4675860,rs7197486,rs10738762,rs71622954,rs9446219,rs2596144,rs2673623,rs1206533,rs4350519,rs3758218,rs7073381,rs3922699,rs75539158,rs9286880,rs11230521,rs2593950,rs28305,rs73422558,rs116396211,rs2845574,rs1865760,rs12403297,rs11108678,rs9911379,rs12442723,rs3210904,rs1145094,rs35271694,rs10757634,rs10870165,rs11854679,rs8078795,rs72772310,rs11045873,rs17358402,rs7502078,rs463853,rs693932,rs688607,rs7219220,rs10485321,rs11639843,rs2240721,rs62242480,rs34649203,rs6699682,rs3792881,rs2022867,rs712955,rs4779811,rs6494415,rs904764,rs1639892,rs715325,rs10766471,rs9787422,rs4938991,rs8084092,rs662602,rs9333029,rs59088060,rs73015654,rs2081223,rs12459794,rs3738934,rs2235457,rs11539980,rs638714,rs1050363,rs9394671,rs2450974,rs756651,rs10132835,rs35134124,rs807667,rs4709491,rs6806125,rs1954677,rs7254892,rs2295705,rs76669111,rs495828,rs4788820,rs12246027,rs4646458,rs6897575,rs12192837,rs61897792,rs10882644,rs174605,rs12506364,rs1419745,rs12446480,rs58267629,rs3768802,rs940527,rs4705926,rs12763326,rs4529049,rs2282684,rs1898883,rs4843716,rs3792884,rs117600605,rs6839534,rs5128,rs17462179,rs4823109,rs10139856,rs17178990,rs3003932,rs10511793,rs28546748,rs2025445,rs877269,rs16859843,rs4543113,rs920588,rs10757978,rs72978363,rs7339985,rs10937328,rs10792304,rs1011024,rs11230805,rs7225119,rs932809,rs12443563,rs80354920,rs1108687,rs10829192,rs2959850,rs11815997,rs6096522,rs7587577,rs3916,rs2076207,rs17036872,rs2391566,rs476410,rs4787659,rs2410618,rs2236759,rs76211100,rs2281591,rs12051425,rs9450299,rs115859406,rs11058745,rs4789671,rs62636419,rs2288000,rs6984804,rs1832007,rs217378,rs17577,rs34693282,rs1868320,rs1646277,rs116007339,rs77318058,rs1150258,rs2225694,rs4472323,rs6449213,rs4949674,rs11903298,rs9362226,rs79504871,rs6151826,rs114177833,rs4708898,rs11737564,rs1179462,rs2723218,rs16854718,rs4149052,rs830126,rs8012,rs964585,rs72876609,rs8108665,rs9651401,rs3750568,rs3812617,rs2736596,rs7753253,rs615052,rs274561,rs10230784,rs4804144,rs1003009,rs1246115,rs13278591,rs7066454,rs6949541,rs7943382,rs2004380,rs7741473,rs552940,rs8110002,rs12637415,rs80114177,rs2358322,rs3917532,rs1145092,rs2150820,rs7197967,rs2275904,rs6901004,rs56146124,rs77582920,rs41276924,rs58965570,rs4583215,rs2112416,rs3847971,rs6098709,rs6151659,rs61928906,rs9450278,rs2729456,rs7679753,rs4646486,rs9358894,rs9936486,rs2022907,rs2274246,rs9393681,rs9450294,rs885978,rs12763044,rs6499562,rs9444356,rs12147734,rs56388132,rs75429814,rs1979033,rs2022900,rs512233,rs2719712,rs55896837,rs1633396,rs2292300,rs4811196,rs1050361,rs16876512,rs2073754,rs2814092,rs4788569,rs3796090,rs12477908,rs3816729,rs7176100,rs4811232,rs495377,rs917806,rs9487668,rs62066815,rs115903765,rs3088285,rs17208749,rs116393639,rs94872,rs2410632,rs11640135,rs2303369,rs2151412,rs6922226,rs59192661,rs6576616,rs1042194,rs1553091,rs3996018,rs9411370,rs8056943,rs3093098,rs58553548,rs11161493,rs3804688,rs238243,rs10764684,rs10988214,rs115367234,rs2147900,rs174467,rs2687141,rs77364195,rs13137158,rs17112760,rs116689934,rs2723220,rs7029339,rs114752222,rs174463,rs7213172,rs579275,rs58199976,rs115918427,rs17187075,rs4335137,rs6849962,rs45461500,rs11207974,rs9604935,rs9293201,rs6073966,rs2638313,rs10240199,rs79778278,rs111643709,rs579060,rs1383036,rs117805222,rs10829202,rs11636758,rs72799868,rs55822643,rs79034755,rs4767899,rs2841999,rs12712928,rs78170284,rs2243086,rs117892006,rs1165155,rs10802092,rs12259472,rs56218586,rs10401516,rs4683020,rs2080403,rs61696028,rs10156191,rs2477117,rs2064182,rs4796771,rs1463136,rs114274450,rs8124068,rs7910430,rs71562294,rs982077,rs12445043,rs12902174,rs493246,rs174594,rs35659126,rs2270909,rs1741889,rs7602534,rs1275528,rs1931679,rs835158,rs9204,rs1260333,rs719393,rs114039236,rs73015651,rs1935815,rs7897357,rs12910490,rs17411024,rs1184547,rs3793747,rs12934512,rs11245952,rs11101731,rs34942551,rs769449,rs11694406,rs28927680,rs117449782,rs13136988,rs561845,rs12486790,rs56095560,rs189752,rs116665648,rs12441215,rs7189070,rs2293572,rs74662600,rs73713594,rs4963255,rs8038719,rs1980307,rs61269242,rs2241412,rs11603616,rs5015834,rs74842310,rs12708920,rs59877803,rs511319,rs9743608,rs13295852,rs4984317,rs246001,rs6502056,rs8053186,rs10182937,rs1911128,rs4347832,rs6061154,rs9366722,rs6740223,rs673548,rs2274634,rs575671,rs72817533,rs774042,rs3830024,rs1891536,rs72739147,rs73381332,rs10239655,rs74013609,rs80073370,rs35797675,rs7179597,rs77171949,rs797171,rs9348698,rs74539080,rs7647840,rs6502077,rs58152051,rs2731672,rs7086209,rs1145170,rs240986,rs3817765,rs7265051,rs712960,rs1615089,rs2154677,rs11207980,rs569829,rs505922,rs8059755,rs28611500,rs1236486,rs28371682,rs1110570,rs1372344,rs112994260,rs4977196,rs57830821,rs7004186,rs2072141,rs10897122,rs72854705,rs79689279,rs116581909,rs72852989,rs10883089,rs7926944,rs12808337,rs75771163,rs4843719,rs2274568,rs6091793,rs6846692,rs3796838,rs59876138,rs7923729,rs2285734,rs12708969,rs4783553,rs2501614,rs12313658,rs9332998,rs2543045,rs4577026,rs12408657,rs36076988,rs9938694,rs74175068,rs16847294,rs11189587,rs17145750,rs115231295,rs3778272,rs9358885,rs11884776,rs10234301,rs9789302,rs73426541,rs78649198,rs6792742,rs6597616,rs7517352,rs1038026,rs76702213,rs73015034,rs13321407,rs76549891,rs3814142,rs714514,rs2456076,rs492602,rs16892475,rs4345181,rs174589,rs1615751,rs746489,rs552960,rs6980334,rs765549,rs9605955,rs11854242,rs6938233,rs7941837,rs4737087,rs12952244,rs2235093,rs516316,rs73688160,rs2056486,rs2303370,rs79537836,rs7179025,rs4984310,rs2022894,rs2074158,rs798827,rs6812851,rs7696983,rs9379783,rs6546838,rs10900220,rs11613331,rs36043222,rs651007,rs9450309,rs73333631,rs16963209,rs347118,rs2593949,rs61974206,rs4149044,rs4984305,rs419291,rs9903052,rs3003939,rs74014531,rs2453544,rs979789,rs2024064,rs11751668,rs10507076,rs68004907,rs12022348,rs870072,rs13420293,rs1942662,rs17863988,rs7683832,rs3019553,rs3814053,rs17091905,rs2729491,rs2074901,rs2687139,rs1436310,rs1491024,rs593276,rs9436221,rs34768406,rs17848937,rs16892474,rs149803,rs502139,rs2184884,rs2324003,rs710446,rs7166366,rs74336471,rs6656,rs68080476,rs2887190,rs611917,rs116899179,rs17399232,rs10764663,rs7165129,rs4549382,rs667845,rs12629032,rs2953337,rs57144947,rs542483,rs2053593,rs114876351,rs10496733,rs807431,rs7251653,rs713218,rs1465457,rs4683027,rs12080126,rs10748728,rs1441756,rs35377,rs11603786,rs626283,rs522141,rs1168042,rs56278661,rs695948,rs1656916,rs1321535,rs13111638,rs11919970,rs4788573,rs12708927,rs6494433,rs111797423,rs405697,rs461646,rs1574228,rs2467852,rs7910688,rs663920,rs11207999,rs112044574,rs11960388,rs17027437,rs4632102,rs13292932,rs115638438,rs4963418,rs2296435,rs35370634,rs378114,rs8051149,rs4646243,rs12977877,rs3794040,rs942270,rs2297145,rs8077079,rs9294004,rs17510381,rs72817536,rs2278031,rs7879557,rs73333606,rs17510789,rs577740,rs9625962,rs12498474,rs2932570,rs498990,rs3016166,rs8077926,rs7666545,rs7222057,rs12302130,rs11673726,rs5746682,rs780107,rs4704681,rs2120107,rs9293207,rs1372725,rs2841983,rs1947541,rs115851433,rs7204992,rs7867941,rs2272797,rs61906079,rs117988871,rs1572912,rs642712,rs2374171,rs2887870,rs198464,rs668112,rs12926353,rs3814354,rs6584190,rs7620603,rs115841646,rs59104426,rs12215743,rs11075900,rs8044144,rs117934399,rs8580,rs7212023,rs12195877,rs4382293,rs672162,rs17411126,rs234714,rs12022205,rs7707646,rs3826167,rs2665723,rs6558296,rs55677011,rs4712971,rs12339392,rs6742958,rs935615,rs309168,rs17767687,rs1061388,rs10830963,rs58374074,rs2504082,rs939311,rs62053107,rs16844288,rs11145889,rs7178337,rs17766737,rs4711146,rs480714,rs11230796,rs3741255,rs694812,rs71525755,rs11668194,rs10854188,rs774029,rs16967487,rs3213567,rs62266394,rs12194699,rs2287997,rs6707722,rs1058747,rs10832920,rs10179697,rs12137027,rs2292680,rs13113918,rs41276914,rs7699775,rs12126607,rs78013771,rs10182492,rs1861643,rs72767324,rs2685805,rs9455034,rs1374289,rs6559,rs9520566,rs4787294,rs1338,rs8081900,rs2089621,rs7461115,rs3176895,rs2417128,rs11513225,rs174582,rs1121,rs3788052,rs9491698,rs175102,rs62542704,rs4698030,rs3820296,rs3780926,rs2878406,rs35551424,rs73360060,rs4665969,rs2074232,rs9342181,rs34030695,rs8045316,rs601338,rs7220639,rs6478866,rs2228511,rs7036236,rs1742655,rs61921072,rs17848935,rs11813670,rs1974367,rs79203976,rs4747581,rs10937107,rs2518837,rs7937294,rs16874417,rs9972404,rs4458647,rs9590228,rs5744672,rs10873498,rs12129604,rs2240287,rs671444,rs2863979,rs13127090,rs11655255,rs7305174,rs17864008,rs1225753,rs117472656,rs8045697,rs9503936,rs60860407,rs12056034,rs117340090,rs807550,rs2119690,rs10958745,rs920915,rs11539756,rs1942664,rs579459,rs4771910,rs11117053,rs2682706,rs8065556,rs35250962,rs12405599,rs4949877,rs1251079,rs6499559,rs1977447,rs6502069,rs6495394,rs10004571,rs12190634,rs9451165,rs2297112,rs12442301,rs4332,rs453668,rs2289895,rs11794,rs59900519,rs12591296,rs6773632,rs4983247,rs180326,rs11068777,rs8103660,rs8051439,rs11867299,rs11230604,rs10491431,rs11189595,rs4788459,rs10130012,rs769446,rs79015319,rs2414828,rs10509679,rs917826,rs3915937,rs12433862,rs11245957,rs115755304,rs1423983,rs12900106,rs8086869,rs12209435,rs2587052,rs1168032,rs2266780,rs74506535,rs246236,rs174575,rs7034195,rs11676845,rs1183260,rs12138177,rs118071464,rs116965434,rs35259348,rs3775940,rs1592,rs6584205,rs1627116,rs6542872,rs893971,rs17565579,rs12899671,rs935614,rs625630,rs10736129,rs569805,rs2539871,rs174616,rs4122352,rs12108411,rs114801282,rs7314242,rs73333654,rs1105880,rs114727088,rs7183149,rs2229524,rs687670,rs79734141,rs9368512,rs6873326,rs6494413,rs6736743,rs3775298,rs696337,rs10781506,rs642845,rs11723591,rs7696092,rs57367326,rs28823947,rs6441874,rs217380,rs9309412,rs799261,rs12592994,rs1532624,rs12633288,rs4646461,rs4646456,rs61946382,rs2268998,rs62078304,rs2044174,rs674302,rs13113730,rs73523092,rs12207339,rs598253,rs61972497,rs10435641,rs2066529,rs55992954,rs2066996,rs4947534,rs4783558,rs2333054,rs16847285,rs2575349,rs61396435,rs12406572,rs3746153,rs11108560,rs4984251,rs72839706,rs10939672,rs13332113,rs115560420,rs12723575,rs114474797,rs3749147,rs7563561,rs2740558,rs10228366,rs12646,rs6440006,rs7887142,rs1794859,rs1981296,rs753215,rs10988224,rs2631363,rs12921084,rs12907957,rs78297347,rs6932739,rs7225637,rs2018460,rs10022499,rs4809877,rs113150902,rs1530644,rs4788448,rs41291546,rs2014521,rs456865,rs7846060,rs3796831,rs12325171,rs17624671,rs780112,rs6546854,rs11015536,rs115947858,rs4148324,rs72982325,rs2541500,rs10841757,rs2694919,rs80154498,rs9399905,rs6493314,rs2229749,rs869916,rs616547,rs12890838,rs4707518,rs4680,rs76087153,rs4788452,rs12510549,rs10108137,rs56047138,rs11976018,rs7039400,rs2235465,rs7534572,rs12124035,rs7584317,rs10860068,rs8052910,rs7073190,rs7574296,rs2289957,rs690054,rs9941346,rs7592060,rs2762353,rs73379180,rs4703819,rs520987,rs11153293,rs72782531,rs13028722,rs12935814,rs6482596,rs2274741,rs1206544,rs78300069,rs3003934,rs9888796,rs7678211,rs2297152,rs6568677,rs67634087,rs74577647,rs73573285,rs11108553,rs34290859,rs4530361,rs10933066,rs2103325,rs35750364,rs4823178,rs58692133,rs7715,rs17751426,rs8109455,rs1185569,rs8104015,rs11723388,rs11731652,rs4687534,rs118161033,rs12358481,rs72801797,rs2272799,rs117234380,rs581107,rs1167699,rs543968,rs7406162,rs13149985,rs7978125,rs2272800,rs2147896,rs12987055,rs9394678,rs112439757,rs272893,rs72673121,rs71440862,rs4788595,rs11631880,rs78483682,rs117136915,rs7013824,rs16865543,rs4577218,rs9332108,rs12908334,rs72927399,rs11869069,rs12378717,rs7620936,rs10755578,rs559555,rs9366627,rs12191195,rs17762402,rs115128612,rs56387295,rs12814646,rs532374,rs9815829,rs2242589,rs291,rs12529272,rs80045298,rs485639,rs4887217,rs9358887,rs6413504,rs3093124,rs17764592,rs3016367,rs7165301,rs10929301,rs34060476,rs6482585,rs16863635,rs239967,rs12916912,rs11636073,rs10176205,rs3916027,rs9379815,rs12504643,rs3924780,rs2000999,rs1799881,rs55668232,rs111547105,rs6453131,rs1479909,rs4238911,rs10111621,rs3886947,rs7222326,rs4147170,rs8044335,rs807460,rs12317203,rs3845686,rs11859903,rs76138462,rs4495740,rs2715688,rs28504259,rs274568,rs62203006,rs807668,rs7428003,rs9880792,rs2124461,rs7804551,rs9559147,rs4304697,rs4693209,rs7928098,rs35413330,rs4749226,rs12438999,rs1165206,rs6576615,rs1553960,rs73101671,rs13087474,rs1246111,rs1574352,rs6584192,rs6932036,rs7770037,rs1007177,rs626787,rs10841762,rs632111,rs10808111,rs1206553,rs6685187,rs7576245,rs6720305,rs115702847,rs62290776,rs11153287,rs925127,rs11188407,rs4686914,rs7449650,rs7499925,rs55855977,rs9520568,rs75107964,rs13056638,rs7809615,rs2638315,rs28671360,rs2296436,rs10018666,rs1146574,rs11213412,rs9637599,rs2871960,rs45618939,rs74108971,rs9332128,rs76656738,rs80027646,rs74510204,rs8077209,rs72653722,rs1700801,rs2066938,rs4540992,rs34972708,rs7757606,rs7185684,rs55688908,rs10860053,rs2820972,rs1605964,rs959991,rs496195,rs10812488,rs61817724,rs612478,rs170149,rs11612151,rs1559401,rs7520810,rs10179435,rs10118133,rs1357319,rs7972060,rs3008807,rs74920184,rs117310669,rs8058188,rs7082291,rs62542711,rs3785900,rs10438243,rs9916231,rs60298785,rs712953,rs514143,rs7880493,rs79465400,rs112519048,rs4880722,rs28371677,rs10432735,rs1349060,rs11167044,rs1921344,rs714436,rs3429,rs2719699,rs73613208,rs16848079,rs73015644,rs77355199,rs523349,rs4984295,rs79794062,rs175117,rs4939477,rs6704596,rs6834555,rs56330632,rs11765188,rs12207616,rs9901600,rs1165160,rs4142123,rs59083289,rs12316709,rs1396828,rs17862868,rs6911079,rs7202479,rs174618,rs12882350,rs41314001,rs117886029,rs3804686,rs2685814,rs7762054,rs2433609,rs71433538,rs2270829,rs780102,rs3124512,rs2541161,rs195161,rs17863043,rs191631,rs114118853,rs12594571,rs431061,rs840270,rs12508991,rs11721501,rs9473175,rs2187154,rs2794719,rs3923037,rs6900270,rs58152433,rs41279714,rs6680,rs9927047,rs11692021,rs60482920,rs11540693,rs2298027,rs11672900,rs12932850,rs62129966,rs2278122,rs74549782,rs61906114,rs2858993,rs11045858,rs563549,rs1322550,rs952160,rs4253248,rs62266432,rs17862133,rs2257401,rs3757566,rs6499533,rs9923452,rs942807,rs2075116,rs5030073,rs8073645,rs115204445,rs8065037,rs3088177,rs12477502,rs13388159,rs509641,rs3124509,rs8030246,rs4811194,rs73132126,rs17006242,rs7594511,rs155806,rs13949,rs2291428,rs9378396,rs2462137,rs12335128,rs56050415,rs1560119,rs1578279,rs4788589,rs6502088,rs75541073,rs131805,rs1014290,rs7787525,rs13333207,rs6437810,rs11024622,rs2011425,rs9828579,rs4789721,rs2071297,rs2031322,rs11563893,rs76832999,rs7214921,rs115053972,rs17482753,rs72817542,rs34066814,rs28825454,rs9821261,rs72980395,rs111602331,rs17286411,rs6676989,rs4560793,rs57519348,rs1869647,rs2878491,rs3886515,rs1446237,rs7023900,rs7126832,rs13141629,rs4881425,rs10849778,rs60972755,rs4894753,rs1671769,rs12654264,rs9908421,rs1179765,rs1992291,rs59033408,rs45624139,rs320,rs9935894,rs8065210,rs13334151,rs11015555,rs10889333,rs56372488,rs60273772,rs4543558,rs6416859,rs75951228,rs34753393,rs4423843,rs3755158,rs112833469,rs2413890,rs2661320,rs731152,rs10075801,rs1122531,rs56322815,rs1466163,rs67682841,rs9940217,rs10060615,rs3784621,rs10263205,rs1169093,rs4811246,rs10747305,rs10119,rs7201228,rs4686690,rs4295766,rs131793,rs1550983,rs35866622,rs564031,rs672110,rs1704773,rs2297147,rs10168333,rs72505670,rs2526678,rs74618709,rs9355873,rs520298,rs2289331,rs7256697,rs3733588,rs7087082,rs6587980,rs116270418,rs11213409,rs579383,rs876985,rs3739095,rs2360636,rs484066,rs74299674,rs2235241,rs2017566,rs157590,rs6089175,rs3751043,rs6453428,rs603985,rs578595,rs7186890,rs2371222,rs77523177,rs116494564,rs3775941,rs2179320,rs3846663,rs62194921,rs11574452,rs72739122,rs695186,rs1354577,rs11108645,rs3752419,rs1028715,rs635634,rs7159899,rs7172766,rs4363842,rs8064935,rs1663251,rs7957274,rs2719721,rs1061115,rs999992,rs10228704,rs1168017,rs12682115,rs1640973,rs174580,rs74533239,rs630671,rs67922847,rs4851199,rs2687133,rs1206552,rs503279,rs35013771,rs34795957,rs1647276,rs12828810,rs2665728,rs10988233,rs10774558,rs1509567,rs3785114,rs10238965,rs62078746,rs12445713,rs55801693,rs4410447,rs3961282,rs6993,rs6151628,rs13966,rs1341164,rs1390954,rs13538,rs75592356,rs1317817,rs76157774,rs6589566,rs780117,rs726815,rs4861619,rs3917498,rs4788575,rs1973028,rs748140,rs762527,rs3775948,rs1748200,rs41283403,rs4954224,rs2075649,rs9332214,rs4646242,rs75606239,rs37369,rs45615240,rs3093144,rs111797426,rs3093134,rs11989309,rs2029681,rs9645777,rs7865337,rs75121287,rs62104894,rs55672258,rs575437,rs1165190,rs12992356,rs681343,rs2950391,rs10182977,rs1856746,rs9348696,rs2247291,rs9852384,rs17606672,rs6770525,rs578734,rs2703727,rs10058074,rs198428,rs35459492,rs9826766,rs9450286,rs1107329,rs10766469,rs62053108,rs532303,rs59650052,rs6493321,rs17566256,rs117259914,rs7772312,rs273913,rs7193731,rs2091798,rs10274304,rs1153851,rs61974220,rs3814140,rs35525135,rs7722713,rs4881423,rs11761876,rs9393658,rs475461,rs7466962,rs9467636,rs9891962,rs10830962,rs1581397,rs1165181,rs12190135,rs2303697,rs4788591,rs7679724,rs10278040,rs4241815,rs9393821,rs57885631,rs39813,rs16960758,rs6781814,rs1168028,rs17821316,rs6430543,rs10883087,rs57564578,rs79052344,rs10889352,rs76696647,rs61896067,rs403667,rs6499166,rs60204587,rs688,rs1954679,rs9921270,rs972354,rs4351,rs2034808,rs998727,rs66678251,rs2247022,rs12445401,rs1246112,rs12460876,rs174451,rs11239532,rs11592213,rs10512610,rs4810446,rs1872742,rs16973716,rs498289,rs2296433,rs13117275,rs9455036,rs2046625,rs17843929,rs3131998,rs34709913,rs316020,rs2254230,rs7070862,rs446926,rs1741,rs113514153,rs10891122,rs55904633,rs774045,rs2872613,rs11189589,rs62511183,rs1039734,rs11805632,rs520090,rs73769939,rs76946121,rs73671455,rs8044004,rs76655561,rs13415713,rs1582589,rs35338546,rs4704683,rs35416122,rs55903902,rs16953360,rs7514385,rs11828739,rs939310,rs973579,rs35617716,rs3093091,rs712962,rs11723742,rs1443857,rs1665787,rs9467656,rs9931901,rs2877845,rs75391688,rs62266428,rs28626408,rs1058750,rs4149067,rs9934812,rs10786416,rs1800702,rs274553,rs2715757,rs12767823,rs11015564,rs2719710,rs11597428,rs73426659,rs11653012,rs13309883,rs13240600,rs2740561,rs510408,rs77997570,rs483283,rs979790,rs8053891,rs4663888,rs17145713,rs17624477,rs115265552,rs4855577,rs922632,rs7201491,rs115445291,rs4578808,rs79834908,rs78960151,rs74551198,rs6983940,rs1799822,rs1441758,rs12444701,rs13380425,rs4984307,rs3852782,rs174562,rs77622115,rs16978670,rs180322,rs3809921,rs6546860,rs4646495,rs11653662,rs4712961,rs3806967,rs79704832,rs10750952,rs16980921,rs114405161,rs12411569,rs34499461,rs567209,rs7921222,rs1981874,rs4705938,rs61814891,rs74827952,rs62039480,rs463854,rs4683029,rs10988204,rs10832923,rs4939478,rs12577276,rs5748028,rs10485799,rs12433516,rs12460173,rs2283611,rs3008809,rs4047189,rs34832584,rs4262768,rs11990511,rs12998770,rs28371675,rs17329885,rs10104434,rs17862167,rs1260334,rs7542137,rs2723211,rs6430570,rs12912999,rs11684134,rs4564440,rs6724662,rs2543048,rs4483826,rs16831447,rs2281137,rs291096,rs11015566,rs35183025,rs13281660,rs7669090,rs515975,rs3733585,rs7450342,rs2928035,rs55916375,rs507666,rs12315464,rs6843634,rs3763841,rs111611512,rs7186117,rs4960970,rs14415,rs4150678,rs76771760,rs1165178,rs1168021,rs9868885,rs3800992,rs7616441,rs37376,rs3763787,rs67580629,rs12916831,rs4811211,rs2113223,rs6693901,rs4556969,rs12708922,rs10829185,rs1165151,rs12507050,rs524467,rs17645031,rs76368742,rs2943803,rs4235354,rs2295601,rs3741298,rs75191956,rs75851300,rs4253282,rs471718,rs1052162,rs6977224,rs1127096,rs3176884,rs9363456,rs17302142,rs1954667,rs8023506,rs2614205,rs2235456,rs12215049,rs11077970,rs2136457,rs7013777,rs238234,rs274547,rs9941087,rs7350856,rs6558293,rs11643434,rs78105387,rs3917534,rs7168440,rs10829152,rs6430563,rs4901425,rs8069827,rs4675869,rs4851201,rs78088962,rs12940433,rs1148259,rs453776,rs76178964,rs1260345,rs1711036,rs7749342,rs2022872,rs118202,rs7191900,rs11767009,rs6925373,rs4145715,rs331,rs4277504,rs6741669,rs2154678,rs3768470,rs34342646,rs6977075,rs780092,rs474513,rs2071212,rs11867193,rs77022126,rs3780921,rs4788566,rs12500810,rs7475281,rs9379974,rs117858304,rs1059611,rs2631360,rs10954603,rs10173720,rs4665959,rs1168089,rs9349146,rs3204953,rs59730920,rs61871074,rs614168,rs118055020,rs12314902,rs72851901,rs9941981,rs2741046,rs7638141,rs9933872,rs466923,rs1710132,rs481420,rs2685807,rs2301889,rs7078003,rs11635472,rs11906674,rs6948173,rs11632012,rs72832324,rs9928413,rs2869926,rs4406409,rs6584204,rs73329627,rs75386704,rs3764913,rs6937800,rs10423055,rs41278108,rs1647265,rs174573,rs2073080,rs11108562,rs7780112,rs4475861,rs4411464,rs3754835,rs198447,rs765548,rs8034177,rs6685,rs2101646,rs1323739,rs2287998,rs123</t>
  </si>
  <si>
    <t>ENSG00000163798.9,ENSG00000168496.3,ENSG00000086991.8,ENSG00000125845.6,ENSG00000196652.7,ENSG00000205754.6,ENSG00000106246.13,CATG00000067799.1,ENSG00000124140.8,ENSG00000144406.14,ENSG00000070731.5,CATG00000018226.1,CATG00000023391.1,ENSG00000236437.1,ENSG00000180318.3,ENSG00000264548.1,ENSG00000254673.1,ENSG00000157429.11,ENSG00000079689.9,CATG00000005688.1,ENSG00000149506.6,ENSG00000119777.14,ENSG00000004975.7,ENSG00000237937.1,CATG00000023172.1,CATG00000049762.1,ENSG00000133805.11,ENSG00000242259.4,ENSG00000225156.2,ENSG00000175826.7,CATG00000039011.1,ENSG00000140455.12,ENSG00000164508.3,ENSG00000185088.8,ENSG00000124067.12,CATG00000038832.1,ENSG00000115839.13,ENSG00000171174.9,CATG00000108046.1,ENSG00000267047.1,ENSG00000162032.11,ENSG00000111775.2,ENSG00000084674.9,ENSG00000130208.5,ENSG00000158669.7,ENSG00000111252.6,ENSG00000132155.7,CATG00000092140.1,ENSG00000124915.6,CATG00000104018.1,ENSG00000197372.5,ENSG00000171989.4,ENSG00000165689.12,ENSG00000162650.11,CATG00000072645.1,CATG00000057422.1,ENSG00000128923.6,ENSG00000134824.9,ENSG00000259462.1,CATG00000096384.1,ENSG00000136271.6,CATG00000008291.1,ENSG00000159792.5,ENSG00000224043.3,ENSG00000144214.5,ENSG00000108518.7,ENSG00000181355.16,ENSG00000105479.11,ENSG00000235267.1,ENSG00000140323.4,ENSG00000110013.8,ENSG00000132600.12,ENSG00000111786.4,ENSG00000163795.9,ENSG00000259797.1,ENSG00000254813.1,ENSG00000135837.11,CATG00000047989.1,CATG00000010623.1,CATG00000025597.1,ENSG00000152254.6,ENSG00000149483.7,CATG00000010629.1,CATG00000067708.1,ENSG00000155974.7,ENSG00000260466.1,ENSG00000164187.6,ENSG00000151240.11,ENSG00000131435.8,ENSG00000231424.2,ENSG00000159556.5,ENSG00000149654.5,ENSG00000157851.12,ENSG00000237773.1,ENSG00000103056.7,CATG00000047979.1,CATG00000026511.1,ENSG00000170291.10,ENSG00000183747.7,CATG00000016407.1,ENSG00000144445.11,ENSG00000146833.11,CATG00000042296.1,ENSG00000144724.14,ENSG00000110756.13,CATG00000004565.1,ENSG00000229283.1,ENSG00000224067.2,ENSG00000175445.10,ENSG00000122008.11,CATG00000064456.1,ENSG00000172340.10,ENSG00000115226.5,CATG00000114024.1,ENSG00000182568.12,CATG00000072806.1,ENSG00000165181.12,ENSG00000221531.1,CATG00000103034.1,CATG00000042205.1,ENSG00000249948.2,ENSG00000006704.6,ENSG00000226645.1,ENSG00000204055.4,CATG00000096069.1,ENSG00000241962.5,CATG00000091009.1,ENSG00000158864.8,ENSG00000138030.8,ENSG00000143556.4,CATG00000078424.1,CATG00000092614.1,ENSG00000205464.7,CATG00000048410.1,ENSG00000163644.10,ENSG00000009950.11,ENSG00000137259.2,CATG00000011628.1,CATG00000057476.1,CATG00000044430.1,ENSG00000259488.1,ENSG00000257595.2,ENSG00000162384.9,ENSG00000159588.10,ENSG00000110987.4,ENSG00000162402.8,ENSG00000106633.11,CATG00000039607.1,CATG00000029361.1,ENSG00000115204.10,ENSG00000241119.1,ENSG00000198026.6,ENSG00000005187.7,CATG00000087827.1,CATG00000043906.1,ENSG00000179091.4,ENSG00000157045.4,ENSG00000167994.7,ENSG00000141485.11,CATG00000067712.1,ENSG00000116127.13,ENSG00000160917.10,ENSG00000143126.7,ENSG00000120539.10,ENSG00000165816.8,ENSG00000120156.16,ENSG00000242365.1,ENSG00000174151.10,ENSG00000167130.13,ENSG00000107951.8,ENSG00000171889.3,ENSG00000029534.15,ENSG00000268681.1,ENSG00000273155.1,ENSG00000231046.1,CATG00000051688.1,ENSG00000168959.10,CATG00000083264.1,ENSG00000255947.1,ENSG00000134369.11,CATG00000018812.1,CATG00000092629.1,ENSG00000010379.11,CATG00000101333.1,ENSG00000167136.6,ENSG00000265369.2,ENSG00000237356.1,ENSG00000177311.6,CATG00000085320.1,ENSG00000155158.16,CATG00000025047.1,ENSG00000104043.10,ENSG00000230426.1,ENSG00000177294.6,ENSG00000025770.14,ENSG00000233859.1,ENSG00000040633.8,ENSG00000235121.1,ENSG00000002016.12,CATG00000006930.1,ENSG00000218823.1,CATG00000010969.1,CATG00000018232.1,ENSG00000140386.8,ENSG00000113163.11,CATG00000053363.1,ENSG00000228956.4,ENSG00000163817.11,ENSG00000244122.2,ENSG00000185900.5,ENSG00000255929.1,ENSG00000115207.9,ENSG00000096872.11,ENSG00000165102.10,ENSG00000255446.1,ENSG00000199156.1,ENSG00000140694.12,ENSG00000135317.8,ENSG00000108771.8,ENSG00000110107.4,ENSG00000103657.9,CATG00000010995.1,ENSG00000132874.9,ENSG00000128918.10,ENSG00000149503.8,CATG00000032871.1,CATG00000080416.1,ENSG00000013725.10,ENSG00000261490.1,ENSG00000012779.6,CATG00000092610.1,ENSG00000234155.1,CATG00000087320.1,ENSG00000137198.5,CATG00000024682.1,ENSG00000115234.6,CATG00000020242.1,ENSG00000138472.6,ENSG00000162894.7,ENSG00000188877.7,ENSG00000100979.10,CATG00000072808.1,ENSG00000204842.10,ENSG00000131187.5,ENSG00000084764.6,ENSG00000106638.11,CATG00000089472.1,ENSG00000249417.1,CATG00000038715.1,ENSG00000225231.1,ENSG00000171097.9,ENSG00000152253.4,CATG00000002459.1,ENSG00000165449.7,ENSG00000060237.12,CATG00000067714.1,CATG00000005715.1,ENSG00000237840.2,ENSG00000162959.9,ENSG00000058272.11,ENSG00000198919.8,ENSG00000102967.7,CATG00000018218.1,ENSG00000146122.12,ENSG00000262227.1,ENSG00000178814.11,ENSG00000164647.4,CATG00000104350.1,ENSG00000120337.7,ENSG00000271793.1,ENSG00000138100.9,ENSG00000165688.7,ENSG00000255178.1,ENSG00000118849.5,ENSG00000256732.1,ENSG00000224778.1,CATG00000071397.1,ENSG00000117143.9,CATG00000000522.1,ENSG00000271927.1,ENSG00000184434.7,ENSG00000176155.14,CATG00000101813.1,ENSG00000124610.3,CATG00000060738.1,ENSG00000238160.1,CATG00000037443.1,ENSG00000236213.1,ENSG00000204351.7,ENSG00000141526.10,CATG00000117905.1,ENSG00000108774.10,CATG00000002463.1,ENSG00000100985.7,CATG00000042214.1,ENSG00000146276.7,CATG00000071786.1,ENSG00000124935.3,ENSG00000171759.4,ENSG00000156535.9,ENSG00000257878.1,ENSG00000255553.1,ENSG00000253390.1,ENSG00000247416.2,CATG00000071819.1,ENSG00000187837.2,ENSG00000140832.5,ENSG00000223647.1,ENSG00000240207.2,ENSG00000235651.1,CATG00000104457.1,CATG00000105155.1,CATG00000010259.1,ENSG00000125166.8,ENSG00000259402.1,CATG00000023067.1,ENSG00000163815.5,ENSG00000259315.1,CATG00000060595.1,ENSG00000078070.7,ENSG00000130164.7,ENSG00000259240.1,ENSG00000166377.15,ENSG00000127616.13,CATG00000067721.1,ENSG00000272356.1,ENSG00000162385.6,ENSG00000159592.6,ENSG00000076067.7,ENSG00000249139.1,ENSG00000152463.10,ENSG00000105792.15,CATG00000089895.1,ENSG00000161939.14,ENSG00000156150.6,CATG00000116155.1,ENSG00000188677.10,ENSG00000248919.3,ENSG00000260034.1,ENSG00000095906.12,ENSG00000007933.8,ENSG00000222514.1,ENSG00000128928.4,ENSG00000186530.13,ENSG00000241685.4,ENSG00000233926.1,ENSG00000188483.6,ENSG00000112280.11,ENSG00000256394.2,ENSG00000171903.12,CATG00000107955.1,CATG00000063103.1,CATG00000054949.1,CATG00000025590.1,CATG00000029768.1,ENSG00000112182.10,CATG00000010065.1,ENSG00000154997.8,CATG00000034953.1,ENSG00000219200.6,CATG00000005705.1,ENSG00000111181.8,ENSG00000245768.2,ENSG00000006118.10,CATG00000029747.1,ENSG00000036257.8,ENSG00000103550.9,ENSG00000160868.10,ENSG00000264802.1,ENSG00000255856.1,CATG00000025043.1,ENSG00000225179.1,ENSG00000101871.10,ENSG00000197037.6,CATG00000032877.1,ENSG00000185038.10,ENSG00000233006.2,ENSG00000196176.7,ENSG00000228082.1,ENSG00000241224.2,ENSG00000263232.2,ENSG00000106565.13,ENSG00000101336.8,ENSG00000159445.8,ENSG00000137714.2,ENSG00000197747.4,CATG00000015791.1,ENSG00000146733.9,ENSG00000078328.15,ENSG00000165841.5,ENSG00000104852.10,CATG00000040517.1,CATG00000092618.1,ENSG00000200070.1,ENSG00000161888.7,ENSG00000237517.4,ENSG00000200530.1,ENSG00000186115.8,ENSG00000168079.12,ENSG00000074803.13,ENSG00000250064.1,ENSG00000242366.2,ENSG00000106636.3,ENSG00000252410.1,CATG00000043910.1,ENSG00000105523.3,CATG00000032669.1,ENSG00000145626.7,ENSG00000125827.4,CATG00000002485.1,ENSG00000265087.1,ENSG00000243725.2,ENSG00000223086.1,CATG00000098696.1,ENSG00000231889.3,ENSG00000163513.13,ENSG00000063854.8,ENSG00000106070.13,ENSG00000227495.1,ENSG00000095321.12,ENSG00000272057.1,ENSG00000197375.8,ENSG00000234840.1,ENSG00000235033.3,CATG00000042069.1,ENSG00000118855.14,ENSG00000134780.5,ENSG00000070759.12,ENSG00000085982.9,ENSG00000196872.6,CATG00000010633.1,ENSG00000103066.8,ENSG00000221986.2,ENSG00000117450.9,ENSG00000005421.4,ENSG00000167608.7,CATG00000025054.1,ENSG00000232415.1,CATG00000053337.1,ENSG00000134222.12,CATG00000057119.1,ENSG00000235545.1,ENSG00000162961.9,CATG00000024686.1,ENSG00000243637.1,CATG00000038834.1,ENSG00000135318.7,ENSG00000105953.10,ENSG00000103257.4,ENSG00000137955.11,CATG00000058193.1,ENSG00000229127.1,ENSG00000138074.10,ENSG00000196226.2,CATG00000043898.1,ENSG00000144035.3,CATG00000071083.1,ENSG00000135517.6,ENSG00000199023.1,ENSG00000104332.7,ENSG00000108509.16,ENSG00000125347.9,CATG00000098637.1,ENSG00000185986.10,ENSG00000110768.7,ENSG00000233797.1,ENSG00000124529.3,CATG00000002486.1,ENSG00000197217.8,CATG00000070753.1,ENSG00000188596.5,ENSG00000160200.13,ENSG00000084453.12,ENSG00000124564.13,ENSG00000113161.11,ENSG00000225018.1,ENSG00000179869.10,ENSG00000158023.5,ENSG00000125703.10,ENSG00000100031.14,ENSG00000234945.3,CATG00000076300.1,ENSG00000267453.2,ENSG00000215210.3,ENSG00000119977.16,CATG00000094968.1,ENSG00000140750.12,CATG00000086814.1,CATG00000089212.1,ENSG00000085511.15,ENSG00000231090.1,ENSG00000185689.11,ENSG00000241935.4,CATG00000055258.1,ENSG00000100299.13,ENSG00000157782.5,ENSG00000236352.1,ENSG00000163376.7,ENSG00000138115.9,CATG00000076241.1,ENSG00000167377.13,ENSG00000137845.10,ENSG00000132746.10,ENSG00000111602.7,ENSG00000273045.1,CATG00000084689.1,ENSG00000182149.16,CATG00000000497.1,CATG00000090741.1,CATG00000092123.1,ENSG00000175164.9,ENSG00000188763.3,ENSG00000157450.11,CATG00000007150.1,CATG00000023167.1,CATG00000041288.1,ENSG00000241621.1,ENSG00000135423.8,ENSG00000121988.13,ENSG00000269089.1,ENSG00000140284.6,CATG00000002487.1,ENSG00000230177.1,ENSG00000158411.6,ENSG00000162390.13,ENSG00000075651.11,ENSG00000241640.2,ENSG00000110446.5,CATG00000002443.1,ENSG00000117906.9,CATG00000070367.1,ENSG00000186417.9,ENSG00000226945.1,ENSG00000165406.11,ENSG00000077044.5,ENSG00000177989.9,CATG00000058735.1,ENSG00000257052.1,ENSG00000213260.3,CATG00000025539.1,ENSG00000249898.3,ENSG00000165682.10,CATG00000026811.1,ENSG00000077800.7,ENSG00000256944.1,ENSG00000138002.10,ENSG00000021461.12,ENSG00000251593.1,CATG00000024019.1,ENSG00000180573.8,ENSG00000002726.15,ENSG00000226688.2,ENSG00000167232.9,ENSG00000271817.1,ENSG00000260441.1,CATG00000023278.1,ENSG00000179526.12,ENSG00000124788.13,ENSG00000234817.2,ENSG00000147408.10,CATG00000053364.1,CATG00000108412.1,ENSG00000179632.5,ENSG00000029153.10,ENSG00000259285.1,ENSG00000072736.14,ENSG00000134160.9,CATG00000013624.1,ENSG00000158528.7,ENSG00000145476.11,ENSG00000258932.1,CATG00000031413.1,ENSG00000124782.15,CATG00000098664.1,ENSG00000107521.14,CATG00000074787.1,CATG00000046440.1,ENSG00000153060.3,CATG00000063171.1,ENSG00000073849.10,ENSG00000082258.8,ENSG00000168702.12,CATG00000064967.1,CATG00000013586.1,CATG00000005714.1,ENSG00000257218.1,ENSG00000084693.11,ENSG00000259720.1,ENSG00000164303.6,ENSG00000125257.9,ENSG00000255302.3,CATG00000074975.1,ENSG00000162892.11,CATG00000082767.1,CATG00000116089.1,ENSG00000140830.4,ENSG00000226552.2,CATG00000092613.1,ENSG00000145996.7,CATG00000019021.1,ENSG00000167987.6,ENSG00000130202.5,ENSG00000258548.1,CATG00000053286.1,ENSG00000259080.1,CATG00000005703.1,CATG00000002483.1,ENSG00000022567.5,ENSG00000140374.11,ENSG00000166557.8,CATG00000029750.1,ENSG00000256989.1,ENSG00000163737.3,ENSG00000245975.2,ENSG00000185634.7,ENSG00000103723.8,ENSG00000143786.3,ENSG00000105963.9,ENSG00000243831.1,ENSG00000130511.11,ENSG00000157224.11,ENSG00000088986.6,ENSG00000171497.4,ENSG00000161217.7,ENSG00000118557.11,ENSG00000198774.3,ENSG00000259097.1,ENSG00000178665.10,ENSG00000204469.8,CATG00000092134.1,ENSG00000120159.7,ENSG00000197536.6,ENSG00000214575.5,ENSG00000146039.6,CATG00000084696.1,CATG00000002741.1,ENSG00000087152.11,ENSG00000111445.9,ENSG00000226124.2,CATG00000030590.1,ENSG00000267658.1,CATG00000109891.1,ENSG00000233438.1,ENSG00000183117.13,ENSG00000091640.3,ENSG00000227941.1,ENSG00000224034.1,ENSG00000217455.4,CATG00000024861.1,CATG00000066314.1,CATG00000108161.1,CATG00000046855.1,CATG00000023282.1,ENSG00000129250.7,ENSG00000110448.6,ENSG00000064199.2,ENSG00000256811.1,ENSG00000124019.9,CATG00000115260.1,ENSG00000049540.12,ENSG00000148541.8,ENSG00000264614.1,ENSG00000107829.9,CATG00000044315.1,ENSG00000198610.6,ENSG00000249773.3,ENSG00000233445.1,ENSG00000165029.11,ENSG00000100033.12,ENSG00000148343.14,ENSG00000149294.12,ENSG00000166743.5,ENSG00000060138.8,ENSG00000112499.8,ENSG00000172671.15,CATG00000073073.1,ENSG00000142794.14,ENSG00000157193.10,ENSG00000108239.8,ENSG00000181856.10,ENSG00000111780.8,ENSG00000198721.8,ENSG00000254261.1,ENSG00000162896.5,ENSG00000204044.5,ENSG00000108528.9,ENSG00000159596.6,ENSG00000165061.10,ENSG00000124116.14,CATG00000050065.1,ENSG00000019144.12,ENSG00000243147.3,ENSG00000246090.2,ENSG00000254821.1,CATG00000097827.1,CATG00000007316.1,ENSG00000214070.3,CATG00000023173.1,ENSG00000155903.7,CATG00000072807.1,ENSG00000132517.10,ENSG00000197343.6,ENSG00000257335.4,CATG00000082354.1,ENSG00000109917.6,ENSG00000188676.9,CATG00000002986.1,ENSG00000173214.5,ENSG00000154144.8,ENSG00000057468.6,ENSG00000102984.10,ENSG00000163507.9,ENSG00000198650.6,ENSG00000134825.9,ENSG00000213398.3,ENSG00000198917.7,ENSG00000118160.9,ENSG00000272462.2,CATG00000107372.1,ENSG00000261513.1,CATG00000025242.1,ENSG00000168333.9,ENSG00000231313.2,ENSG00000179889.14,ENSG00000164830.13,CATG00000031412.1,ENSG00000075914.8,ENSG00000261446.1,CATG00000101822.1,ENSG00000169758.8,ENSG00000253775.1,ENSG00000188641.8,ENSG00000197099.4,ENSG00000119383.15,ENSG00000214460.3,ENSG00000178193.5,ENSG00000130561.12,ENSG00000235984.1,CATG00000103117.1,ENSG00000163812.9,ENSG00000183067.5,ENSG00000233147.1,ENSG00000256888.1,ENSG00000112343.8,ENSG00000022840.11,ENSG00000227646.3,ENSG00000134640.2,ENSG00000101680.9,ENSG00000261611.3,CATG00000000523.1,ENSG00000162607.8,ENSG00000241635.3,ENSG00000131018.18,ENSG00000233041.4,CATG00000038543.1,ENSG00000116882.10,ENSG00000176915.10,ENSG00000122787.10,ENSG00000107242.13,ENSG00000151790.4,CATG00000024680.1,CATG00000115771.1,ENSG00000224470.3,ENSG00000114487.5,ENSG00000073067.9,ENSG00000154548.8,ENSG00000100075.5,ENSG00000157456.3,CATG00000075373.1,CATG00000089147.1,ENSG00000236412.1,ENSG00000185608.4,CATG00000083989.1,ENSG00000176714.9,ENSG00000105550.4,CATG00000079131.1,ENSG00000258567.1,CATG00000059036.1,ENSG00000072778.15,CATG00000042213.1,ENSG00000079335.13,ENSG00000011347.5,ENSG00000124693.2,ENSG00000268050.2,ENSG00000187105.4,ENSG00000130489.8,ENSG00000151704.11,CATG00000003943.1,ENSG00000142973.8,ENSG00000267261.1,CATG00000068183.1,ENSG00000105656.8,CATG00000017801.1,ENSG00000026652.9,ENSG00000181744.4,CATG00000084412.1,CATG00000040519.1,ENSG00000161940.6,ENSG00000216436.2,ENSG00000179832.13,ENSG00000134013.11,ENSG00000267282.1,ENSG00000221909.2,ENSG00000072080.6,CATG00000096387.1,ENSG00000124177.10,ENSG00000257258.1,CATG00000034872.1,ENSG00000254416.1,CATG00000004309.1,ENSG00000211456.6,ENSG00000197361.5,ENSG00000215067.5,ENSG00000134489.6,ENSG00000136758.14,ENSG00000197498.8,ENSG00000197208.5,CATG00000087215.1,ENSG00000176909.7,ENSG00000058404.15,ENSG00000181227.2,ENSG00000189045.9,ENSG00000132763.10,ENSG00000107890.12,ENSG00000084734.4,ENSG00000185414.15,ENSG00000197429.6,ENSG00000100344.6,ENSG00000171763.13,ENSG00000163597.10,ENSG00000113790.6,ENSG00000125505.12,ENSG00000105701.11,ENSG00000113492.9,ENSG00000213453.3,CATG00000029682.1,CATG00000030588.1,ENSG00000158869.6,ENSG00000108523.11,ENSG00000076003.4,ENSG00000040199.14,ENSG00000115361.3,ENSG00000115194.6,ENSG00000181885.14,ENSG00000115514.7,ENSG00000182264.4,CATG00000054732.1,CATG00000023392.1,ENSG00000176907.3,ENSG00000146477.4,ENSG00000100982.7,CATG00000085208.1,ENSG00000124920.9,CATG00000049008.1,CATG00000109345.1,ENSG00000168918.9,ENSG00000256660.1,ENSG00000154122.8,ENSG00000160870.8,ENSG00000226604.2,ENSG00000135316.13,ENSG00000158865.8,ENSG00000264813.1,ENSG00000161860.7,ENSG00000168827.10,ENSG00000227477.1,ENSG00000234816.2,ENSG00000101109.7,ENSG00000260593.1,ENSG00000162391.7,ENSG00000167996.11,ENSG00000166825.9,ENSG00000132535.14,CATG00000009138.1,ENSG00000203942.3,ENSG00000128944.9,CATG00000012317.1,CATG00000026545.1,ENSG00000172482.4,CATG00000026501.1,ENSG00000105655.14,ENSG00000250038.1,ENSG00000146374.9,ENSG00000166747.8,CATG00000005706.1,ENSG00000254049.1,ENSG00000122507.16,ENSG00000110090.8,CATG00000051684.1,CATG00000089910.1,ENSG00000106258.9,ENSG00000147576.11,ENSG00000099889.9,ENSG00000048991.12,ENSG00000049319.2,CATG00000035089.1,ENSG00000154743.13,CATG00000032667.1,ENSG00000132780.12,ENSG00000106546.8,ENSG00000138085.12,ENSG00000110245.7,ENSG00000134030.9,ENSG00000164344.11,CATG00000076106.1,ENSG00000100347.10,ENSG00000152931.7,ENSG00000231039.2,CATG00000116153.1,ENSG00000130204.8,CATG00000038113.1,ENSG00000103642.7,ENSG00000250903.4,CATG00000044078.1,ENSG00000168530.11,ENSG00000115902.6,ENSG00000234676.1,CATG00000080878.1,ENSG00000085721.8,ENSG00000157184.5,ENSG00000173947.9,ENSG00000182771.13,ENSG00000187758.3,CATG00000098466.1,CATG00000022714.1,CATG00000043222.1,ENSG00000226321.3,ENSG00000073734.8,ENSG00000138185.12,ENSG00000269191.1,CATG00000068938.1,ENSG00000158882.8,CATG00000086539.1,CATG00000106492.1,ENSG00000087237.6,ENSG00000246145.1,ENSG00000010704.14,ENSG00000199730.1,ENSG00000243742.1,ENSG00000160908.14,ENSG00000145604.11,ENSG00000153157.8,CATG00000003801.1,ENSG00000260886.1,ENSG00000236570.1,ENSG00000186529.10,ENSG00000118137.5,CATG00000067716.1,ENSG00000261701.2,CATG00000089605.1,ENSG00000110243.7,ENSG00000112902.7,ENSG00000168172.4,ENSG00000110108.5,ENSG00000120907.13,CATG00000028612.1,CATG00000117975.1,ENSG00000258411.2,ENSG00000066813.10,ENSG00000108242.8,ENSG00000215481.4,CATG00000025251.1,ENSG00000105538.4,ENSG00000226571.1,ENSG00000136720.6,ENSG00000166035.6,ENSG00000163739.4,CATG00000048781.1,ENSG00000124939.4,CATG00000099728.1,ENSG00000149485.12,ENSG00000157214.9,ENSG00000137055.10,ENSG00000218819.3,ENSG00000198670.7,ENSG00000157800.13,ENSG00000115216.9,ENSG00000148832.10,CATG00000066312.1,ENSG00000255959.1,CATG00000013576.1,CATG00000084711.1,ENSG00000167272.6,CATG00000059952.1,ENSG00000115241.9,ENSG00000147536.7,CATG00000020104.1,ENSG00000109436.7,CATG00000058145.1,ENSG00000247372.2,ENSG00000143257.7,CATG00000005710.1,CATG00000002435.1,ENSG00000086015.16,ENSG00000166171.8,ENSG00000102524.7,ENSG00000139160.9,ENSG00000153086.9,CATG00000009695.1,CATG00000007151.1,CATG00000106456.1,CATG00000006600.1,CATG00000066234.1,ENSG00000267934.1,ENSG00000156411.5,ENSG00000101323.4,ENSG00000170296.5,ENSG00000123171.5,CATG00000023179.1,ENSG00000266903.1,ENSG00000146278.10,ENSG00000025708.8,CATG00000012638.1,ENSG00000163959.5,ENSG00000167995.11,ENSG00000244219.2,CATG00000020477.1,ENSG00000197774.8,ENSG00000157216.11,ENSG00000105398.3,CATG00000007969.1,ENSG00000137766.12,CATG00000085325.1,ENSG00000143093.10,ENSG00000111144.5,ENSG00000139144.5,CATG00000002481.1,ENSG00000142534.2,ENSG00000247324.2,CATG00000096563.1,ENSG00000256364.1,ENSG00000163618.13,ENSG00000176601.7,ENSG00000254536.1,ENSG00000009413.11,ENSG00000243943.5,ENSG00000149651.3,CATG00000047181.1,ENSG00000117448.9,ENSG00000187796.9,ENSG00000196586.9,ENSG00000263311.1,CATG00000080230.1,ENSG00000255224.1,CATG00000002472.1,ENSG00000172478.13,ENSG00000258673.1,CATG00000012974.1,ENSG00000197723.3,ENSG00000092621.7,ENSG00000256950.2,ENSG00000240224.1,CATG00000094967.1,CATG00000076452.1,ENSG00000117054.9,ENSG00000063176.11,CATG00000024683.1,ENSG00000113448.12,ENSG00000237424.1,CATG00000042207.1,ENSG00000137656.7,ENSG00000259293.1,CATG00000098787.1,ENSG00000165684.3,ENSG00000235269.1,CATG00000060742.1,CATG00000058093.1,ENSG00000171503.7,ENSG00000113889.7,ENSG00000149418.6,ENSG00000163794.6,CATG00000090728.1,ENSG00000224228.2,ENSG00000254197.1,ENSG00000095951.12,ENSG00000108773.6,ENSG00000176920.10,ENSG00000156140.4,CATG00000041280.1,ENSG00000273299.1,ENSG00000136802.7,ENSG00000134538.2,ENSG00000244176.1,ENSG00000132744.3,ENSG00000268992.1,ENSG00000169085.7,CATG00000024018.1,ENSG00000187475.4,ENSG00000135945.5,ENSG00000107021.11,ENSG00000103222.14,ENSG00000136731.8,ENSG00000260125.1,ENSG00000268100.1,ENSG00000241468.3,ENSG00000118094.7,ENSG00000158104.7,ENSG00000232001.1,ENSG00000078487.13,ENSG00000257756.1,ENSG00000166206.9,ENSG00000222177.1,ENSG00000162897.10,ENSG00000260714.1,ENSG00000198055.6,ENSG00000132840.5,CATG00000102283.1,ENSG00000112246.5,ENSG00000158874.7,ENSG00000235910.1,ENSG00000240159.1,ENSG00000231294.1,ENSG00000138109.9,ENSG00000259793.1,ENSG00000070371.11,ENSG00000072682.14,ENSG00000130203.5,ENSG00000176422.10,ENSG00000159640.10,CATG00000050077.1,CATG00000054585.1,ENSG00000178762.3,CATG00000102355.1,ENSG00000200318.1,ENSG00000110917.3,ENSG00000136267.9,ENSG00000129460.11,ENSG00000158019.16,ENSG00000227667.1,ENSG00000132437.13,ENSG00000021826.10,ENSG00000119943.6,CATG00000109888.1,ENSG00000166415.10,CATG00000067715.1,ENSG00000197713.10,CATG00000000495.1,ENSG00000179041.2,ENSG00000183044.7,ENSG00000171766.11,ENSG00000205500.4,ENSG00000169710.6,ENSG00000197977.3,CATG00000102345.1,ENSG00000103544.10,ENSG00000070010.14,ENSG00000176584.11,ENSG00000132792.14,ENSG00000171735.14,ENSG00000175003.8,ENSG00000250230.2,ENSG00000109819.4,ENSG00000112394.12,ENSG00000064787.8,CATG00000105888.1,ENSG00000106635.3,CATG00000079344.1,ENSG00000128951.9,ENSG00000197858.6,CATG00000025601.1,ENSG00000260924.2,ENSG00000218766.1,ENSG00000230314.2,CATG00000101942.1,ENSG00000112337.6,ENSG00000116641.11,ENSG00000121289.13,ENSG00000243232.3,CATG00000087828.1,ENSG00000240230.1,ENSG00000071127.12,CATG00000116079.1,CATG00000107150.1,ENSG00000226791.3,CATG00000101820.1,ENSG00000259248.1,ENSG00000105793.11,ENSG00000149972.6,ENSG00000158417.6,ENSG00000163810.7,ENSG00000119969.10,ENSG00000021488.8,CATG00000102312.1,CATG00000080231.1,ENSG00000110801.9,CATG00000050062.1,ENSG00000173088.8,ENSG00000271875.1,ENSG00000188649.7,CATG00000071782.1,ENSG00000133636.6,ENSG00000198366.5,ENSG00000132837.10,ENSG00000115211.11,ENSG00000059573.4,CATG00000089908.1,ENSG00000262429.1,CATG00000114046.1,ENSG00000250413.1,CATG00000010632.1,ENSG00000187048.8,CATG00000104775.1,ENSG00000113318.9,ENSG00000148513.13,ENSG00000259671.1,ENSG00000215264.4,ENSG00000207601.1,ENSG00000163793.8,ENSG00000175877.3,ENSG00000272647.1,ENSG00000115866.6,ENSG00000158901.7,CATG00000020479.1,ENSG00000140320.7,ENSG00000198556.9,ENSG00000168522.8,ENSG00000117090.10,ENSG00000197959.9,CATG00000092136.1,ENSG00000172955.13,ENSG00000227802.1,CATG00000008523.1,CATG00000021111.1,CATG00000101334.1,ENSG00000248335.1,CATG00000039609.1,ENSG00000157483.4,ENSG00000261617.1,ENSG00000231890.3,ENSG00000009954.6,ENSG00000135951.10,ENSG00000253821.1,ENSG00000134216.14,CATG00000096386.1,CATG00000062448.1,ENSG00000138028.10,ENSG00000135097.2,ENSG00000183549.6,ENSG00000185674.5,ENSG00000257017.4,CATG00000039813.1,ENSG00000260836.1,ENSG00000244474.1,ENSG00000273189.1,ENSG00000223224.1,ENSG00000229537.1,ENSG00000105607.8,CATG00000054942.1,ENSG00000109667.7,ENSG00000234072.1,ENSG00000204442.2,ENSG00000069399.8,CATG00000008292.1,ENSG00000151743.6,ENSG00000205334.2,ENSG00000140829.7,ENSG00000180596.7,ENSG00000231863.1,ENSG00000110871.10,CATG00000065555.1,ENSG00000187008.2,CATG00000002433.1,ENSG00000172322.9,ENSG00000146540.10,ENSG00000119899.11,ENSG00000240667.1,CATG00000057124.1,ENSG00000119760.11,ENSG00000229021.2,ENSG00000166748.8,ENSG00000248008.2,ENSG00000272841.1,ENSG00000198788.7,CATG00000023170.1,ENSG00000117507.4,ENSG00000198522.9,ENSG00000175970.7,ENSG00000101457.8,ENSG00000166025.13,ENSG00000196616.8,ENSG00000056972.14,ENSG00000156006.4,ENSG00000185631.7,ENSG00000222686.1,ENSG00000157992.8,CATG00000045449.1,ENSG00000103569.5,ENSG00000225243.1,ENSG00000084774.9,CATG00000087586.1,ENSG00000178896.6,ENSG00000179698.9,ENSG00000255946.1,ENSG00000093010.7,CATG00000023165.1,CATG00000058781.1,ENSG00000259788.1,ENSG00000157837.11,ENSG00000246375.2,ENSG00000228482.1,ENSG00000271723.1,CATG00000083191.1,ENSG00000145692.10,ENSG00000221968.4,ENSG00000165935.5,CATG00000071671.1,CATG00000082704.1,ENSG00000124818.10,ENSG00000178836.6,ENSG00000146047.4,CATG00000091269.1,CATG00000049753.1,ENSG00000158604.10,ENSG00000105483.12,CATG00000068349.1,ENSG00000103061.7,ENSG00000249028.2,ENSG00000103064.9,ENSG00000256196.1,ENSG00000124568.6,CATG00000028769.1,CATG00000046435.1,ENSG00000167165.14,ENSG00000082805.15,ENSG00000122971.4,ENSG00000137776.12,CATG00000017771.1,CATG00000099632.1,ENSG00000146281.5,ENSG00000196532.4</t>
  </si>
  <si>
    <t>24816252,22286219,21931564,24625756,19043545,20037589,21909109,23281178</t>
  </si>
  <si>
    <t>Metabolite levels,Blood metabolite ratios,Blood metabolite levels</t>
  </si>
  <si>
    <t>DOID:670</t>
  </si>
  <si>
    <t>amphetamine abuse</t>
  </si>
  <si>
    <t>A substance abuse that involves the recurring use of amphetamines despite negative consequences.</t>
  </si>
  <si>
    <t>rs7958676,rs9755184,rs72757684,rs8058532,rs11781514,rs114937174,rs1870584,rs3776435,rs2555074,rs7035924,rs10756883,rs62261571,rs9835466,rs78667336,rs17085272,rs2070997,rs10934930,rs11134173,rs115360181,rs4687962,rs11018407,rs4732957,rs1962264,rs12699335,rs10037161,rs79812121,rs10185007,rs11743548,rs4353838,rs10097537,rs75335470,rs11738248,rs7625942,rs1461193,rs11044939,rs13022554,rs57203805,rs3808817,rs2356066,rs3733773,rs74691828,rs1453257,rs11644204,rs7656684,rs10809366,rs56159425,rs4667862,rs55668387,rs16845853,rs33993717,rs935916,rs7233417,rs523119,rs11244164,rs6884320,rs74500950,rs6719899,rs11960378,rs2922423,rs288147,rs6531055,rs78375430,rs113582095,rs9291243,rs7851994,rs10756882,rs78174336,rs7099450,rs13093343,rs13065050,rs115079368,rs2390322,rs11695110,rs2855195,rs3812719,rs6787082,rs300176,rs4667863,rs896822,rs28429093,rs80171647,rs2555075,rs10086200,rs2020318,rs1867076,rs11018406,rs7720545,rs6732789,rs2687150,rs11005959,rs12695535,rs4594662,rs3808816,rs73016325,rs10060745,rs1372706,rs13178456,rs2222897,rs7598539,rs10065299,rs73520084,rs1453258,rs6555404,rs4331706,rs7463939,rs114316517,rs11695077,rs6753355,rs34303150,rs1834839,rs79252175,rs300158,rs6777871,rs77167790,rs6471858,rs11244172,rs10930201,rs2288444,rs13163940,rs7840279,rs12646107,rs1882595,rs114938131,rs10000410,rs13124374,rs13267008,rs61921282,rs6996114,rs6782280,rs10957125,rs56133398,rs17149894,rs2615047,rs7767887,rs6806152,rs2298771,rs17518471,rs17144872,rs2555107,rs7561505,rs6818421,rs4387792,rs9823364,rs115560420,rs11790475,rs28497144,rs12467810,rs2043231,rs300161,rs1548885,rs11738379,rs117294145,rs2043538,rs6487050,rs9872960,rs12635811,rs7636874,rs10756881,rs2280041,rs7003287,rs6676230,rs7571204,rs2114760,rs10000106,rs1019722,rs10167228,rs2708931,rs7701663,rs10055803,rs158609,rs7574618,rs9870368,rs2280040,rs6884552,rs1427652,rs111609751,rs5006656,rs2288447,rs11082014,rs8032100,rs1453256,rs11778498,rs9847910,rs508585,rs112095669,rs6969722,rs117222810,rs34622576,rs1932988,rs1800609,rs2143698,rs2710657,rs72987785,rs72800918,rs9832769,rs612279,rs17161080,rs17786301,rs11683383,rs3996726,rs112842531,rs2390321,rs2723167,rs61856761,rs4379675,rs248798,rs248801,rs10015850,rs9762,rs12554707,rs74316728,rs7872328,rs1549588,rs1879553,rs4935152,rs17063477,rs300180,rs929637,rs300162,rs41276692,rs11774872,rs7848941,rs6990370,rs7978846,rs6597644,rs7463930,rs2160267,rs7717747,rs7668054,rs10490964,rs3776434,rs989001,rs540212,rs112060445,rs10009304,rs10013757,rs74864339,rs545331,rs7832419,rs6471859,rs288143,rs7676384,rs3746821,rs7608793,rs3784943,rs10809364,rs10756880,rs4732958,rs2288445,rs7752297,rs13421166,rs8031224,rs7002369,rs15158,rs8031577,rs79540845,rs12257419,rs2710675,rs4740377,rs300178,rs74903654,rs9818624,rs6439224,rs6103489,rs34671950,rs2710658,rs11243436,rs2423234,rs3822430,rs61856793,rs12666249,rs1453253,rs10076470,rs7694974,rs4667861,rs11018408,rs74887672,rs12497778,rs79000689,rs56289336,rs16877663,rs10168732,rs3797179,rs63039860,rs552878,rs56185934,rs3780282,rs72895020,rs10900727,rs10086449,rs6439223,rs7572870,rs496571,rs1931375,rs6446677,rs75957106,rs62009330,rs72860499,rs10957124,rs35494829,rs570504,rs10901292,rs56078228,rs35820208,rs10756202,rs11679582,rs7832414,rs9822192,rs300172,rs6487051,rs9864582,rs55929137,rs9695008,rs2584543,rs7569749,rs7699823,rs9541896,rs73210789,rs11647117,rs577306,rs9883455,rs9326725,rs1836691,rs6432859,rs6804874,rs6998008,rs4702373,rs12508141,rs300177,rs10733337,rs3824400,rs2075737,rs7602046,rs2072663,rs992894,rs56232409,rs3776439,rs1933598,rs1931374,rs2302632,rs7619208,rs6471856,rs6719077,rs1531378,rs504059,rs2859817,rs9834306,rs66473422,rs1834840,rs11149599,rs2555101,rs6983830,rs60626381,rs62011367,rs2987903,rs2723149,rs7589765,rs112553552,rs545238,rs6806458,rs300171,rs2710669,rs11243437,rs72801781,rs9871734,rs3134875,rs12696704,rs6597646,rs2555072,rs6471857,rs2723171,rs72895018,rs60187499,rs72800915,rs2584542,rs7304124,rs12005009,rs3776453,rs7595154,rs7569030,rs58240867,rs6735104,rs66893868,rs10050691,rs188505,rs12378905,rs2555102,rs4702382,rs73862604,rs115241671,rs11774698,rs1567905,rs12515105,rs490317,rs5011432,rs7580482,rs7464181,rs58227079,rs6432858,rs72801752,rs6874005,rs3776436,rs10166632,rs3765456,rs3827886,rs10178396,rs17787264,rs264126,rs11678559,rs2708919,rs248797,rs17792698,rs55821851,rs76704134,rs6487052,rs116195167,rs6998745,rs74092459,rs78389074,rs7826329,rs7601520,rs7465994,rs12455348,rs7606888,rs1931373,rs4740376,rs6507215,rs9866004,rs1036528,rs300164,rs7581024,rs72757688,rs1019724,rs7815042,rs11974384,rs13266513,rs9872631,rs1837944,rs10084249,rs7426703,rs569745,rs2708966,rs6719462,rs28594909,rs12967620,rs962680,rs4340754,rs6761757,rs2710667,rs6439222,rs76649317,rs112326445,rs3756427,rs10086352,rs114724087,rs2555099,rs7423423,rs35064785,rs2710655,rs300174,rs2594258,rs75859183,rs2555100,rs2710670,rs2710661,rs11718381,rs67353165,rs2376854,rs551060,rs2708967,rs80225322,rs2112306,rs1065381,rs11662561,rs6772784,rs11243434,rs13387232,rs11884723,rs2195144,rs286767,rs11640933,rs1444285,rs1888322,rs4957553,rs1020004,rs10502675,rs6883294,rs300169,rs80015304,rs78317060,rs1531380,rs11960407,rs17315423,rs10810790,rs4667865,rs10026817,rs248805,rs17063443,rs6432860,rs10009010,rs571550,rs2416188,rs9541891,rs10770570,rs7659794,rs2303705,rs4957753,rs6725256,rs2254722,rs13274525,rs11741091,rs2584541,rs1489171,rs9813712,rs4688871,rs78317916,rs1812152,rs7002077,rs501501,rs7024711,rs13149919,rs73469107,rs9363809,rs567652,rs10016929,rs7392702,rs6894216,rs116622049,rs7606573,rs2131133,rs10236369,rs922227,rs158606,rs2708968,rs57804141,rs111266996,rs11744948,rs1022133,rs1531379,rs7700639,rs11922973,rs3808820,rs3736316,rs17328110,rs2303710,rs56225400,rs7985131,rs10172221,rs6745840,rs570408,rs288144,rs10013666,rs11044937,rs2236824,rs14978,rs3776431,rs2423233,rs286764,rs6843695,rs10454287,rs2442005,rs581379,rs4142595,rs115959721,rs35524626,rs2305152,rs11646833,rs79967963,rs56172947,rs8192120,rs2126152,rs7997178,rs72753252,rs8192186,rs7845524,rs9849611,rs10841397,rs7673523,rs13319479,rs10062086,rs1841547,rs34753393,rs60230255,rs7814086,rs994399,rs12699336,rs4585240,rs564148,rs3776433,rs10093008,rs11748532,rs9812590,rs248793,rs17262212,rs12467847,rs2172265,rs6876137,rs7673538,rs74092456,rs9969800,rs4324138,rs10809365,rs3890782,rs193743,rs6597645,rs114247590,rs4131916,rs74715500,rs2710664,rs4759187,rs2143699</t>
  </si>
  <si>
    <t>ENSG00000170439.5,CATG00000080814.1,ENSG00000236107.3,ENSG00000169570.5,CATG00000061811.1,ENSG00000135953.6,ENSG00000266529.1,ENSG00000197744.5,CATG00000044214.1,ENSG00000163029.11,ENSG00000115970.14,CATG00000042378.1,ENSG00000136688.6,ENSG00000232259.1,ENSG00000163032.7,CATG00000072440.1,CATG00000118075.1,CATG00000016036.1,CATG00000118077.1,ENSG00000132334.12,CATG00000011415.1,ENSG00000065559.10,ENSG00000037474.10,ENSG00000247708.3,CATG00000012081.1,ENSG00000172869.10,CATG00000105032.1,ENSG00000237534.1,ENSG00000144847.8,CATG00000052478.1,ENSG00000222438.1,ENSG00000120907.13,ENSG00000145743.11,CATG00000042380.1,ENSG00000178538.5,ENSG00000172340.10,CATG00000080988.1,CATG00000010916.1,CATG00000084275.1,CATG00000030087.1,ENSG00000184423.5,CATG00000074363.1,ENSG00000251264.1,ENSG00000226994.3,ENSG00000234801.2,CATG00000033237.1,ENSG00000132341.7,CATG00000017410.1,ENSG00000243516.1,ENSG00000145545.7,CATG00000041958.1,ENSG00000140945.11,ENSG00000213370.3,CATG00000107201.1,ENSG00000178295.10,CATG00000114923.1,ENSG00000101017.9,ENSG00000111450.9,ENSG00000240103.2,ENSG00000166509.6,CATG00000080989.1,ENSG00000256618.1,CATG00000076959.1,ENSG00000150361.7,ENSG00000144455.9,CATG00000084271.1,CATG00000065811.1,ENSG00000115616.2,ENSG00000123607.10,ENSG00000232537.1,ENSG00000107263.14,CATG00000038095.1,ENSG00000237125.4,ENSG00000097007.13,CATG00000081190.1,ENSG00000256628.2,CATG00000044210.1,CATG00000049690.1,CATG00000062922.1,CATG00000077507.1,ENSG00000227368.1,ENSG00000230223.2,ENSG00000136694.8,ENSG00000106460.14,ENSG00000249494.1,CATG00000080797.1,ENSG00000121904.13,ENSG00000198964.9,ENSG00000144285.11,CATG00000086911.1,ENSG00000125538.7,ENSG00000264448.2,CATG00000024189.1,ENSG00000189283.5,ENSG00000009709.7,ENSG00000121316.6,ENSG00000264316.1,CATG00000107230.1,CATG00000033241.1,ENSG00000044459.10,ENSG00000264168.1,CATG00000107724.1,CATG00000079057.1,CATG00000053306.1,CATG00000109958.1,CATG00000066092.1,CATG00000027948.1,ENSG00000250056.1</t>
  </si>
  <si>
    <t>22952603,23594818</t>
  </si>
  <si>
    <t>Response to amphetamines,Methamphetamine dependence</t>
  </si>
  <si>
    <t>DOID:6713</t>
  </si>
  <si>
    <t>cerebrovascular disease</t>
  </si>
  <si>
    <t>An artery disease that is characterized by dysfunction of the blood vessels supplying the brain.</t>
  </si>
  <si>
    <t>rs11065976,rs3812036,rs7730209,rs66624862,rs2072673,rs72928609,rs6046,rs28678267,rs6776777,rs6942812,rs2544692,rs56391092,rs3786722,rs55793647,rs6827545,rs11752195,rs74462621,rs1794003,rs7708314,rs1410996,rs3867978,rs12194586,rs643434,rs17115213,rs1476215,rs477361,rs72738652,rs2247476,rs3739231,rs6679189,rs1014342,rs7717290,rs11825181,rs493833,rs28419182,rs2758605,rs80262555,rs157590,rs61980778,rs56358295,rs10879555,rs964184,rs12026864,rs9808331,rs8048836,rs11174751,rs7826989,rs10838619,rs319454,rs11745483,rs658228,rs72936839,rs77408148,rs57960694,rs2511023,rs2235593,rs13080878,rs324121,rs246549,rs17098747,rs713571,rs2922982,rs2270638,rs2241414,rs60002789,rs55665812,rs635634,rs2288013,rs510335,rs7111517,rs12151757,rs78405795,rs1684950,rs72932720,rs1415216,rs2072969,rs6110247,rs10497727,rs9313754,rs13360061,rs9694715,rs226242,rs116307279,rs77431702,rs2853641,rs11098682,rs4506602,rs11191425,rs783418,rs10852509,rs319436,rs10409769,rs3845800,rs7537449,rs4409766,rs12052201,rs226249,rs9673303,rs163199,rs117012446,rs9812376,rs9921705,rs7523013,rs3783799,rs2279709,rs115583081,rs12445713,rs11065991,rs7706612,rs34661740,rs8176741,rs57170776,rs72738645,rs2476325,rs8007959,rs2294890,rs78821730,rs79642273,rs4291190,rs6949566,rs6589566,rs488703,rs7013895,rs72932727,rs10051765,rs34422348,rs35976863,rs1681286,rs6747020,rs114580526,rs2075649,rs2327621,rs2270830,rs7114201,rs80199046,rs72937915,rs34533956,rs699954,rs7554890,rs11107077,rs11238389,rs12714370,rs4075958,rs12887886,rs4788572,rs1963605,rs10922109,rs3024371,rs72932561,rs3868604,rs2146751,rs72934764,rs10922188,rs3824754,rs2354005,rs2237309,rs317845,rs6575594,rs7745910,rs72786153,rs11076232,rs72786184,rs5998331,rs9848601,rs4376531,rs1706017,rs8176690,rs6850504,rs12734390,rs317836,rs728919,rs62053108,rs77439863,rs72926781,rs2938319,rs7582154,rs9493893,rs2353043,rs12189244,rs1465330,rs2736605,rs16960040,rs10754216,rs9925228,rs115258758,rs76900875,rs4833868,rs550057,rs8176751,rs6988193,rs8176632,rs12755054,rs2630766,rs644234,rs72937960,rs7466962,rs28470973,rs10754209,rs10408247,rs11191453,rs7190813,rs246621,rs2282686,rs2925444,rs955927,rs676457,rs7513826,rs4664609,rs59857491,rs73528886,rs10897464,rs73011630,rs72932767,rs12995571,rs2241109,rs16848369,rs465670,rs4357365,rs72934751,rs7539642,rs456772,rs709594,rs114155977,rs9762613,rs12467921,rs114899426,rs569557,rs9921270,rs1759009,rs4784909,rs12230898,rs4784938,rs1390939,rs1750311,rs11859733,rs4784031,rs78315399,rs34633780,rs16851665,rs10866705,rs766333,rs5985,rs4976682,rs9358367,rs7719828,rs13153019,rs1759006,rs2001660,rs7986448,rs12530499,rs3801916,rs10514288,rs11839532,rs60569893,rs28588686,rs10859507,rs10877935,rs6738618,rs17330765,rs13136087,rs7560547,rs397349,rs13410158,rs75324786,rs10859499,rs116086411,rs521720,rs12115454,rs6538421,rs2545796,rs79343853,rs116937944,rs2284037,rs13182017,rs62374934,rs6496666,rs72932772,rs4275190,rs561241,rs6593297,rs76644792,rs77959607,rs10929580,rs3024317,rs317809,rs7723914,rs1582589,rs35338546,rs118032099,rs4709215,rs10465586,rs9843014,rs2336237,rs10176270,rs2550342,rs12708997,rs6815568,rs4976681,rs10881909,rs300980,rs117310366,rs72934591,rs2283436,rs34235351,rs7540032,rs1029113,rs9930930,rs11072799,rs56357795,rs2624175,rs912339,rs4462592,rs11186517,rs4605825,rs9676669,rs1033863,rs7330135,rs9931901,rs883399,rs117556645,rs376001,rs10922184,rs4784911,rs6556309,rs6434128,rs7108770,rs7787215,rs34581198,rs608848,rs7188579,rs2227543,rs488775,rs10879572,rs4775259,rs335426,rs41304071,rs8053891,rs7448394,rs959567,rs8052028,rs4246218,rs61167585,rs2073825,rs335452,rs578295,rs4908724,rs7739181,rs3913377,rs10744777,rs8045395,rs1541853,rs12026252,rs6885404,rs10901252,rs12693989,rs308387,rs61819117,rs737139,rs9922596,rs971458,rs116236867,rs7300252,rs879012,rs474671,rs13269955,rs78049276,rs2135116,rs422258,rs61819119,rs72936830,rs8055242,rs1412632,rs6847612,rs2014564,rs6578152,rs12448111,rs2819999,rs116382857,rs7047076,rs2072499,rs6727279,rs12104444,rs62181184,rs118063089,rs1046205,rs12153464,rs3795402,rs699958,rs77874436,rs4915156,rs2295575,rs1077803,rs59341218,rs1820238,rs2023936,rs2369479,rs7528419,rs56681526,rs11949401,rs1640702,rs12475429,rs2050198,rs10492825,rs2736609,rs117286419,rs72934760,rs17079471,rs12729778,rs378527,rs755527,rs474810,rs11107595,rs3784235,rs11647947,rs72934510,rs2390397,rs7576847,rs115330519,rs11769204,rs503549,rs11089784,rs62374928,rs507666,rs8176693,rs11625862,rs2842882,rs77864579,rs6677089,rs7171422,rs11191555,rs16973520,rs3205136,rs16989988,rs1964645,rs72926786,rs6750621,rs11738681,rs78604892,rs57056972,rs160992,rs246557,rs10159384,rs7306586,rs10787223,rs115953525,rs117389812,rs72873549,rs10754213,rs72635647,rs11877116,rs3750906,rs3746392,rs514659,rs72928610,rs12708922,rs1047595,rs4549567,rs2251102,rs1510586,rs116865070,rs157584,rs59318154,rs1333045,rs116372149,rs2123830,rs62119851,rs61819088,rs10883832,rs7596408,rs7604182,rs9427922,rs10135212,rs76405247,rs57043424,rs3740393,rs7581930,rs11809963,rs2731662,rs11607028,rs35630910,rs7971404,rs547495,rs1412636,rs7932354,rs7816501,rs28538572,rs4777599,rs6886255,rs17114036,rs2294889,rs80276595,rs12648093,rs117441461,rs10147492,rs76009998,rs162117,rs10132250,rs73009893,rs2035051,rs6538428,rs1170881,rs6102369,rs55785724,rs4293365,rs7350856,rs2239352,rs1170883,rs2468492,rs7725587,rs79668807,rs857024,rs72934740,rs112274850,rs556621,rs4628533,rs1127661,rs16851055,rs2774033,rs437772,rs7517357,rs2151135,rs2247357,rs2362574,rs2544694,rs4774359,rs9610686,rs699957,rs514708,rs8047708,rs2296276,rs7528779,rs6039513,rs6586897,rs17695069,rs10737688,rs1019457,rs10745653,rs78922885,rs13259157,rs707311,rs28877052,rs4784908,rs2660758,rs317835,rs2758618,rs72908758,rs55721826,rs8026533,rs2238310,rs2238151,rs115827549,rs1013341,rs6072352,rs1049794,rs5030873,rs1986743,rs62119849,rs10056966,rs4970836,rs2540175,rs117512805,rs80107967,rs117022790,rs61685516,rs76952885,rs12507873,rs2295753,rs2624174,rs17884001,rs8176717,rs6420094,rs73214054,rs62329185,rs10929579,rs540687,rs11586343,rs4976643,rs2846392,rs4784912,rs463295,rs2002651,rs6656858,rs56235845,rs2758608,rs117175520,rs76101608,rs7962330,rs72936353,rs114328711,rs324125,rs7988464,rs662799,rs1971898,rs9928413,rs9348677,rs12407108,rs1436643,rs3001790,rs11987726,rs12323849,rs17722524,rs3787145,rs9386565,rs75253260,rs1232834,rs2480950,rs9828887,rs7959348,rs4664605,rs7591166,rs1344454,rs1450197,rs9532934,rs8176745,rs6432011,rs9434981,rs9673454,rs179809,rs898091,rs11864723,rs1872100,rs116552240,rs75810818,rs2253809,rs10859504,rs4963557,rs116736735,rs28715668,rs515257,rs2842865,rs72936860,rs762635,rs12600163,rs9411464,rs739041,rs7514071,rs3824755,rs79513707,rs9328546,rs483340,rs28714527,rs7942318,rs16849958,rs6663209,rs79599745,rs3762271,rs246581,rs72786138,rs11733198,rs56111991,rs34025748,rs77780632,rs8112811,rs10922108,rs295698,rs75570849,rs4244139,rs11231659,rs17066233,rs1548110,rs7953150,rs13411809,rs34673120,rs28684504,rs10419055,rs2624208,rs73004764,rs12128631,rs72932776,rs7788972,rs7996300,rs72664303,rs9889100,rs1126647,rs12152923,rs11748912,rs2731674,rs116496173,rs504314,rs2241111,rs5990,rs116128757,rs2546216,rs72936332,rs7980503,rs2230501,rs2842857,rs11191560,rs12220743,rs2758596,rs10732296,rs474629,rs6059183,rs2074633,rs6910142,rs624601,rs61806422,rs116773016,rs152095,rs7972620,rs4631,rs72934749,rs55893717,rs28663357,rs34832871,rs17514309,rs75166090,rs2842868,rs10792424,rs35341067,rs4991977,rs114793671,rs8060113,rs4915337,rs1552861,rs12219901,rs8176732,rs12216891,rs12047252,rs986027,rs7204993,rs1676025,rs73164040,rs10077929,rs75936288,rs319448,rs1537375,rs11065987,rs79007113,rs4424335,rs689659,rs17079463,rs320156,rs7534434,rs1820242,rs72786164,rs7296912,rs8176702,rs2285810,rs307025,rs7717629,rs7853989,rs31778,rs4976685,rs2624176,rs2303220,rs12625592,rs10801582,rs2059383,rs67315468,rs72934583,rs12105601,rs114706056,rs1524734,rs74391985,rs335433,rs2641116,rs1445704,rs6954546,rs80077744,rs6772206,rs7196686,rs73588403,rs4948096,rs4075959,rs72932707,rs435256,rs894117,rs1640713,rs10777518,rs9507423,rs9323616,rs8181047,rs2297787,rs7015022,rs7298121,rs545971,rs2816676,rs3748938,rs61905108,rs699622,rs8176742,rs895086,rs12735338,rs117320785,rs783395,rs380173,rs13084574,rs115409798,rs72936852,rs74748385,rs4785918,rs114395475,rs7719125,rs115881335,rs2017249,rs9457404,rs76080756,rs28727433,rs4736614,rs492488,rs225119,rs672316,rs3784239,rs11641873,rs5998322,rs4622692,rs6496669,rs7312029,rs630510,rs117596880,rs7976982,rs7722135,rs8057056,rs12372858,rs116022944,rs79780963,rs7668548,rs952159,rs117644371,rs8051364,rs77058558,rs117895285,rs1382077,rs7555407,rs7036642,rs11160836,rs12414028,rs62376261,rs9829059,rs2302592,rs8176672,rs61806420,rs7971151,rs55675376,rs28741994,rs857020,rs7193717,rs77812793,rs12419931,rs10838611,rs699989,rs10401443,rs1317826,rs225104,rs66956754,rs79323742,rs1005224,rs8039263,rs699955,rs9888432,rs7518773,rs11231657,rs7535696,rs11244052,rs6556319,rs2303225,rs12669623,rs2605887,rs34144381,rs12659737,rs7194328,rs4131075,rs397868,rs8203,rs73009895,rs34343839,rs6872993,rs17549312,rs114109319,rs4073,rs72926798,rs3766678,rs9926873,rs3844195,rs1925969,rs2119526,rs43061,rs2270641,rs114704521,rs9480034,rs9584330,rs16960029,rs7783339,rs11705415,rs66845903,rs12116643,rs532436,rs4147157,rs74579476,rs943623,rs2242508,rs1392487,rs4915315,rs72926787,rs7369925,rs55771226,rs117070604,rs7303568,rs7715840,rs7306563,rs9532922,rs8047643,rs2280887,rs74434801,rs62374954,rs36049191,rs17549540,rs11714000,rs602633,rs7597019,rs483743,rs4962115,rs71601343,rs6898107,rs116886104,rs9923981,rs2842871,rs2227306,rs72934737,rs649129,rs72736474,rs9683219,rs12740409,rs7973666,rs10426739,rs500493,rs4859049,rs750618,rs6039,rs1846046,rs62574565,rs7580419,rs45532931,rs2452757,rs2736613,rs10076414,rs8048185,rs72934573,rs11771788,rs114142592,rs1412633,rs10786736,rs114088598,rs12723250,rs4948104,rs10139450,rs7977534,rs115628302,rs6095892,rs17514634,rs2869036,rs3825761,rs60910883,rs335435,rs72926802,rs16848771,rs75141346,rs2544693,rs10455872,rs8176759,rs1822816,rs7873635,rs10665,rs1981473,rs58341870,rs3783798,rs2540183,rs308390,rs7725769,rs117983032,rs12549838,rs72831261,rs73013198,rs9941450,rs2235592,rs78391061,rs2287694,rs78077089,rs3766405,rs2508861,rs36208754,rs4074995,rs115168515,rs12708918,rs28629271,rs28461408,rs10495563,rs4708794,rs2072674,rs6746079,rs116417471,rs246553,rs76781168,rs2001273,rs78146153,rs2630767,rs62373448,rs66735324,rs9941449,rs4947533,rs10790162,rs115061074,rs714408,rs11746443,rs6872563,rs7683546,rs10484502,rs8048057,rs10497726,rs77731392,rs12554336,rs3891964,rs112739579,rs72934535,rs10922183,rs13175695,rs10414398,rs68166856,rs72936842,rs66504353,rs9936965,rs72936838,rs10438436,rs77134016,rs157588,rs2974017,rs56224630,rs3024391,rs75841031,rs13270377,rs6943989,rs12731209,rs1552862,rs10922187,rs10745654,rs1105014,rs449351,rs485798,rs8176715,rs4243078,rs2248074,rs1561679,rs4784910,rs3762503,rs547848,rs11952102,rs56297224,rs115433507,rs2270831,rs11191548,rs79237883,rs10774624,rs12429191,rs10769205,rs7855713,rs12138336,rs1305062,rs59356903,rs10429910,rs7855255,rs7021038,rs2238314,rs55730499,rs1332664,rs56217800,rs77115374,rs2605877,rs2285110,rs77931721,rs73011621,rs3752681,rs4754221,rs41310911,rs7340151,rs10801583,rs3024305,rs61819118,rs4752926,rs34111614,rs2769071,rs663367,rs652242,rs16959168,rs72934734,rs10852510,rs72786160,rs75642809,rs551322,rs3768702,rs11646635,rs72664332,rs2306032,rs4788821,rs3753550,rs62373437,rs918721,rs1611982,rs7178663,rs7709908,rs4761630,rs117572070,rs77310648,rs17119878,rs72928620,rs556512,rs879013,rs659104,rs491626,rs11076236,rs8176703,rs1834019,rs61819116,rs114568922,rs2541004,rs7972702,rs2247935,rs8053861,rs72926771,rs6879874,rs76404770,rs7700699,rs2893026,rs6485696,rs10489450,rs114702158,rs7313024,rs4766578,rs2073823,rs62374947,rs12204317,rs17878846,rs116167388,rs78291071,rs491455,rs11076933,rs4915311,rs11066028,rs10245779,rs371452,rs442862,rs34347370,rs1953064,rs494129,rs12429628,rs2174459,rs11624114,rs58360439,rs8176749,rs74753712,rs1801020,rs6748160,rs66994138,rs1052432,rs4770755,rs4853493,rs2284038,rs7371570,rs7204798,rs12625565,rs12197956,rs72932559,rs7798197,rs12708998,rs6656448,rs72926782,rs2335462,rs4915304,rs7554757,rs12826112,rs2023937,rs582118,rs12274192,rs77180047,rs72936304,rs7116650,rs10897466,rs12753536,rs6690730,rs114946160,rs9369650,rs6556312,rs61808374,rs599839,rs9381500,rs547972,rs12052058,rs117942240,rs6593294,rs35610898,rs225115,rs4541693,rs163203,rs2124460,rs72926796,rs35198260,rs72936866,rs10233870,rs6141899,rs6458545,rs79620210,rs2519093,rs72468006,rs4767296,rs12412038,rs6885410,rs76133582,rs7971966,rs2758616,rs10859506,rs4240267,rs1034162,rs17005141,rs67342356,rs72934753,rs77736715,rs4099114,rs62575987,rs11703398,rs11191447,rs13362283,rs74188363,rs72932737,rs34257437,rs1890013,rs10494751,rs11949435,rs7506112,rs79462091,rs7299542,rs544873,rs8176722,rs4761721,rs11811295,rs11789207,rs28895285,rs6877611,rs74888939,rs16960001,rs58905315,rs12190287,rs641959,rs115854519,rs1035545,rs3759167,rs4246170,rs114662246,rs928439,rs760136,rs11841838,rs35173463,rs7410943,rs12217501,rs750787,rs1416962,rs57339087,rs115810193,rs114079739,rs1872101,rs867755,rs3124752,rs13088606,rs56000249,rs12480799,rs73660468,rs116365883,rs405509,rs3825423,rs5998320,rs10801596,rs62119850,rs500499,rs9935157,rs4032918,rs7223677,rs11076235,rs4788552,rs1170882,rs7522084,rs646977,rs73580500,rs17590793,rs17079450,rs6428387,rs11191535,rs10737687,rs67679930,rs4962039,rs13112910,rs909269,rs112261797,rs6992318,rs9308295,rs2239351,rs10062075,rs79082900,rs613534,rs114003617,rs1458758,rs11102967,rs3803538,rs2624177,rs2290880,rs6072351,rs115059887,rs1819267,rs61943045,rs3743580,rs2110996,rs4788587,rs72928608,rs4535700,rs1052276,rs7967526,rs1627765,rs2248146,rs4970837,rs2284664,rs1363405,rs2433057,rs11753672,rs2508865,rs11719016,rs9860146,rs1815892,rs1329429,rs715,rs1576877,rs72514098,rs55679910,rs3766606,rs56131447,rs13098737,rs10769204,rs72934554,rs1820240,rs73554913,rs601663,rs626035,rs2546095,rs4788567,rs116891819,rs77968860,rs10982156,rs12692384,rs77602510,rs72934505,rs6725887,rs6420095,rs2251636,rs11647844,rs7993991,rs59644323,rs67383011,rs5997,rs6722332,rs12554595,rs2270642,rs13329288,rs12683493,rs1476516,rs74938242,rs741780,rs3783795,rs74233809,rs1971579,rs115399032,rs553724,rs4962111,rs35800852,rs2221770,rs12473402,rs189664,rs74399607,rs10859725,rs72908761,rs4761631,rs1571964,rs7970938,rs114538541,rs1538686,rs1423693,rs8007792,rs72936869,rs7025839,rs660240,rs4761518,rs2276337,rs116356906,rs10859497,rs3733874,rs5011520,rs4976647,rs6880798,rs72936834,rs218966,rs680660,rs1500261,rs2160669,rs11556924,rs11618046,rs1706016,rs10901253,rs1077802,rs10777520,rs638756,rs2758600,rs72928613,rs78033880,rs10838596,rs4788826,rs1013587,rs4363269,rs116390124,rs6669113,rs33921462,rs4926721,rs2869868,rs10801588,rs4835412,rs6059184,rs4821614,rs10199974,rs10733376,rs726454,rs61906117,rs55835357,rs6110259,rs7304186,rs61905088,rs117107118,rs9427662,rs1321417,rs2633759,rs9479970,rs10190822,rs4289590,rs62374952,rs95995,rs225092,rs78635902,rs2239353,rs7098825,rs8176691,rs10216063,rs10801559,rs7544067,rs2329036,rs412615,rs1562138,rs55715369,rs72655670,rs78503556,rs1834018,rs66830775,rs61985512,rs8059172,rs3735665,rs10455824,rs61746559,rs8044101,rs62374933,rs944797,rs783396,rs4962114,rs6141897,rs2758607,rs12361673,rs4915344,rs10757274,rs1551347,rs12416741,rs4675310,rs10750096,rs1537376,rs10787224,rs73528892,rs590732,rs3825655,rs115468430,rs7718654,rs2073826,rs5998,rs12149877,rs114263674,rs6839120,rs4788442,rs6427307,rs72926770,rs10149229,rs857026,rs28472754,rs1908809,rs2074132,rs1640712,rs12149869,rs780447,rs79455122,rs11726251,rs10078012,rs3784238,rs3748937,rs67466204,rs7554802,rs3827582,rs73019693,rs11191434,rs9933095,rs2480953,rs2266788,rs3913261,rs10139596,rs34170071,rs72934589,rs57743756,rs2450333,rs7417769,rs317839,rs491098,rs2298883,rs162185,rs74233296,rs12221064,rs34067845,rs8176669,rs62373443,rs12813018,rs57200947,rs3739232,rs2306029,rs7582720,rs3737110,rs6940881,rs6557374,rs544079,rs887953,rs11748165,rs2436364,rs2878686,rs510135,rs11191568,rs7151594,rs114962525,rs3784234,rs1813640,rs8060867,rs28611501,rs1640703,rs72932725,rs41287922,rs10922106,rs562015,rs11618023,rs116832981,rs2304556,rs857025,rs7857390,rs2194535,rs3890512,rs10509759,rs73011655,rs7341791,rs4983590,rs17523802,rs11823543,rs4670650,rs9324220,rs56781056,rs55771432,rs75610917,rs17876032,rs56301257,rs4342879,rs553702,rs72934514,rs6766573,rs10754200,rs6966609,rs80136890,rs11865985,rs8176644,rs76889374,rs7183944,rs6597617,rs10935743,rs17514781,rs6860069,rs75517953,rs111822146,rs2630764,rs12219304,rs11645467,rs6772125,rs4786347,rs857017,rs6709030,rs4784914,rs74766959,rs74450101,rs1745939,rs73011616,rs76798171,rs8176748,rs10785010,rs35492216,rs2545801,rs2001658,rs11625260,rs2624209,rs7219249,rs551100,rs76199319,rs335468,rs4802522,rs11107061,rs7185997,rs73214052,rs11690078,rs116833281,rs117038740,rs6669658,rs17098413,rs113851694,rs812583,rs8176714,rs12522674,rs1250159,rs161800,rs1332661,rs114444422,rs11891922,rs2984613,rs2752902,rs10875488,rs2291947,rs61819089,rs57355401,rs57887308,rs9693302,rs6885367,rs10227764,rs6694672,rs1532446,rs62020288,rs78532375,rs510317,rs55919837,rs2731673,rs10140111,rs12137359,rs11539980,rs72786165,rs340124,rs75869289,rs6499944,rs3815803,rs11844206,rs12055081,rs10467347,rs8052999,rs500423,rs2018248,rs10500406,rs72932777,rs1461285,rs552148,rs9427661,rs41310927,rs8176662,rs3136512,rs2624207,rs74097078,rs72664304,rs11191416,rs3124747,rs739042,rs495828,rs11887079,rs5993,rs3797151,rs2758598,rs2002044,rs1882845,rs59102421,rs10811647,rs8010560,rs12446717,rs12372896,rs72786155,rs72926800,rs3803539,rs112944884,rs75747749,rs4770754,rs11642001,rs10922162,rs613423,rs2788876,rs3211770,rs2303224,rs17549818,rs4786348,rs1675923,rs7783861,rs10416967,rs56244054,rs2241107,rs62374948,rs556694,rs75363196,rs776906,rs12188347,rs648300,rs17115100,rs4664121,rs473950,rs676996,rs771983,rs719695,rs7814272,rs698859,rs547643,rs12413046,rs115700159,rs72932770,rs12659266,rs80119232,rs6455593,rs1089535,rs6688272,rs1048610,rs3768703,rs8176725,rs6938914,rs6432002,rs7162697,rs476410,rs10922104,rs1640701,rs56309616,rs67991252,rs73009883,rs10922177,rs317838,rs504976,rs12051425,rs2624173,rs56395629,rs8176737,rs4328603,rs72635650,rs80277325,rs11191593,rs491051,rs114426690,rs13419068,rs72932558,rs10859505,rs77622037,rs6509407,rs1348600,rs6059185,rs118049509,rs2383207,rs73581131,rs10509625,rs1759007,rs34842046,rs512770,rs574347,rs17103566,rs114884957,rs115130739,rs937672,rs1767788,rs9507422,rs2758615,rs4784907,rs59274893,rs72934745,rs1898856,rs1332663,rs1809415,rs114604411,rs10068127,rs55903341,rs72708291,rs7725071,rs75844453,rs11625865,rs7516246,rs4801779,rs72932763,rs114620055,rs1844099,rs3742165,rs4146329,rs677355,rs10801558,rs12188994,rs7960698,rs12708919,rs2073827,rs73164039,rs61806423,rs10429911,rs57965471,rs6943341,rs3737111,rs113988259,rs687289,rs2248080,rs12727642,rs115345149,rs72815418,rs7302852,rs11994708,rs28540916,rs55945222,rs77420391,rs7260579,rs7606511,rs737280,rs518149,rs225100,rs35716097,rs72934767,rs72936846,rs408320,rs11205458,rs28624,rs10056655,rs77255857,rs2544809,rs2272591,rs1563706,rs1957661,rs56182713,rs61906113,rs8042825,rs3753395,rs8176730,rs2545794,rs10744775,rs4761725,rs2036338,rs567118,rs2335545,rs12447354,rs385316,rs116942706,rs7582253,rs574311,rs9673618,rs2162477,rs9622353,rs754553,rs11601228,rs7703381,rs2624178,rs72926772,rs1839972,rs630396,rs7747964,rs2169230,rs43067,rs10754219,rs12513181,rs76298043,rs55801824,rs10812738,rs12683184,rs17876031,rs2026160,rs4343858,rs75411760,rs3759782,rs10774625,rs2074133,rs6556317,rs629301,rs62053839,rs335466,rs7546940,rs114586307,rs3748557,rs2227307,rs466704,rs34157438,rs6466390,rs12443832,rs72786177,rs7821285,rs2758603,rs17402334,rs116219813,rs10415881,rs10509906,rs77799784,rs114380947,rs61819073,rs10422914,rs4767293,rs3784807,rs2072675,rs527322,rs11949767,rs4775262,rs7424419,rs11765531,rs10767527,rs9411370,rs8008532,rs1546846,rs10777516,rs3024370,rs72926783,rs11191531,rs9834693,rs2508866,rs596511,rs112705604,rs62575980,rs12920243,rs13071577,rs62374937,rs7558920,rs549331,rs12042442,rs72786133,rs116067538,rs6432007,rs11038993,rs11706015,rs80055790,rs77660655,rs72934738,rs6042672,rs6499954,rs1587325,rs337374,rs2731664,rs10185646,rs575259,rs9925684,rs10420053,rs61049574,rs6566892,rs6589564,rs72932557,rs11191514,rs7327099,rs6428385,rs7974737,rs112113370,rs1814880,rs12927381,rs16841220,rs72932722,rs6745500,rs75179845,rs7447593,rs6485702,rs10738609,rs4976695,rs76745731,rs61905116,rs1160985,rs559723,rs2251847,rs61293528,rs11754589,rs7604174,rs8048325,rs1052053,rs3006981,rs2110998,rs28726329,rs35582636,rs2541007,rs6695300,rs1329428,rs55820457,rs67450563,rs6538426,rs8176671,rs1784257,rs112174053,rs63616762,rs6692162,rs12445043,rs493246,rs10801533,rs8176630,rs4278906,rs62437801,rs517414,rs9929683,rs72934518,rs536252,rs11076234,rs7724386,rs12593075,rs11730284,rs11244079,rs10801593,rs5998319,rs478253,rs404381,rs567386,rs11893688,rs17094683,rs7470777,rs3733875,rs73011658,rs2075290,rs10801599,rs77948462,rs72936323,rs73015007,rs62374929,rs10805843,rs6462229,rs12418533,rs319439,rs6435169,rs735372,rs116662164,rs390783,rs9434948,rs9411474,rs9923694,rs12329405,rs1770723,rs2120817,rs894121,rs75048120,rs763086,rs10262720,rs76731119,rs28927680,rs4261510,rs3024383,rs1452408,rs2630762,rs116496761,rs12092294,rs8176728,rs10983024,rs2413090,rs508949,rs9549347,rs66480035,rs7936431,rs6095894,rs72926799,rs2238312,rs13147949,rs2938364,rs465890,rs1158282,rs187414,rs2242634,rs12708920,rs9933233,rs2540998,rs3825041,rs11107075,rs4915313,rs451643,rs12892551,rs568203,rs420009,rs6534381,rs7849280,rs114204311,rs3175,rs6470353,rs34051570,rs2239818,rs8176668,rs3751817,rs10065012,rs8135343,rs873132,rs72936856,rs10801560,rs4915148,rs4543497,rs10838610,rs77062999,rs1128287,rs28688791,rs72936862,rs6677082,rs116672872,rs72934762,rs117369047,rs7495616,rs6496665,rs73009887,rs61466143,rs2731672,rs72937910,rs8045762,rs35675666,rs12621561,rs6556313,rs6731422,rs2290879,rs11191580,rs16960035,rs719037,rs641943,rs62312370,rs2851391,rs481835,rs505922,rs246551,rs463135,rs12328049,rs74421437,rs117580465,rs72932554,rs80159397,rs10404905,rs2731677,rs6988905,rs3088050,rs114381088,rs6059181,rs8176634,rs34124834,rs1542436,rs9604022,rs173398,rs2540173,rs59745661,rs16973500,rs6901377,rs1137703,rs9411364,rs2480952,rs117019969,rs12219027,rs10208358,rs2853646,rs7809927,rs1706015,rs11038866,rs67717282,rs7299264,rs76690125,rs3024304,rs10859509,rs114883406,rs115194657,rs72932741,rs12287066,rs9584332,rs2270832,rs36103494,rs115478735,rs4976646,rs72934763,rs7182544,rs7433116,rs6095893,rs12693415,rs218965,rs1951240,rs1382078,rs1963138,rs537895,rs11231653,rs72932774,rs7296865,rs11681316,rs1976729,rs8176682,rs35731977,rs551397,rs2842875,rs6814080,rs6597616,rs964617,rs57804402,rs1882848,rs3826817,rs45489701,rs75426593,rs2070852,rs857027,rs1038026,rs2270645,rs400736,rs3923838,rs908581,rs9834,rs10219233,rs17549430,rs9921885,rs56951299,rs152101,rs12708995,rs7312993,rs7266895,rs10922144,rs2238308,rs3868602,rs10938092,rs732124,rs2584860,rs113777932,rs3826096,rs10793962,rs6906338,rs928440,rs35405829,rs10881908,rs72786158,rs10801586,rs7178496,rs2072560,rs553232,rs1957819,rs582094,rs1005902,rs73708398,rs9427660,rs117681898,rs2125450,rs16840607,rs4767364,rs78834816,rs115489343,rs319460,rs41310925,rs73073578,rs7763851,rs651007,rs880616,rs669661,rs642898,rs7341786,rs1681311,rs7956882,rs59612321,rs4976688,rs72736469,rs8044279,rs4915345,rs117079248,rs114110842,rs7959045,rs13448,rs112390216,rs2480946,rs74323696,rs115692158,rs6829780,rs17550411,rs645982,rs61696148,rs651821,rs1981898,rs72871191,rs11579489,rs6702340,rs2073828,rs2107550,rs12638956,rs2137831,rs72932709,rs9347240,rs8176740,rs7940062,rs1412640,rs62574564,rs2731738,rs13159114,rs611917,rs77693339,rs132754,rs4976691,rs309247,rs2657916,rs17098386,rs2893027,rs2346539,rs2011077,rs1332660,rs6681381,rs72664341,rs7299894,rs114963846,rs1436179,rs62376273,rs116489930,rs62374944,rs1809412,rs789998,rs9323947,rs72928605,rs114249968,rs8176743,rs13392064,rs10197623,rs79111511,rs951453,rs11124556,rs10801580,rs114449950,rs1075803,rs7930786,rs10501410,rs8023776,rs76418395,rs1047891,rs13227780,rs75909138,rs118003442,rs857018,rs79629610,rs7420848,rs662874,rs488082,rs10935742,rs9610682,rs73066208,rs1412634,rs28932178,rs114923952,rs625593,rs10184067,rs6913259,rs308384,rs7118404,rs2630765,rs1695039,rs13292932,rs6496674,rs6432014,rs610303,rs16944254,rs77294182,rs72934563,rs453701,rs58044536,rs3803583,rs7137125,rs7294578,rs12677,rs4319913,rs115408590,rs12692385,rs12408496,rs61819115,rs10409867,rs12806687,rs113423093,rs6875461,rs10801587,rs317842,rs16960032,rs9355246,rs72932553,rs9836453,rs2166340,rs9925462,rs600038,rs1633513,rs12912524,rs2278031,rs12808604,rs441597,rs1277930,rs2842870,rs8106922,rs9427942,rs10922169,rs1500262,rs72934519,rs10139201,rs4788551,rs675201,rs117860689,rs17067778,rs72932711,rs12708994,rs61036532,rs72813180,rs36125309,rs73578925,rs79986650,rs2736606,rs80238657,rs2372913,rs7739346,rs8061107,rs4915378,rs1799693,rs10801538,rs62373449,rs7563042,rs2151133,rs11746929,rs1458757,rs500498,rs6862412,rs12931860,rs62374931,rs72635649,rs489829,rs10922181,rs9590340,rs61906079,rs116319414,rs72786166,rs6039508,rs6556316,rs56111948,rs76863548,rs743216,rs12926408,rs116531753,rs61819124,rs13091916,rs7555070,rs12596594,rs8124444,rs72934601,rs10879569,rs12926353,rs117566127,rs549446,rs4073745,rs62374932,rs6499945,rs11075900,rs1576340,rs10458729,rs1820241,rs6141898,rs234714,rs116521612,rs6102370,rs58436485,rs28580074,rs2176205,rs2339973,rs10737686,rs1888991,rs12654812,rs4480162,rs28409763,rs12324886,rs6872201,rs62053107,rs6432003,rs910313,rs1783632,rs7685666,rs10879568,rs4426138,rs72934735,rs114464473,rs379920,rs2288015,rs77335224,rs117010056,rs6485690,rs4130609,rs2898546,rs2276338,rs62374945,rs9886,rs62374925,rs2276046,rs12153755,rs11191454,rs7177486,rs17120029,rs12700545,rs10511701,rs6499955,rs76663125,rs3766679,rs4976645,rs899997,rs4915308,rs741859,rs13378684,rs13134412,rs579622,rs650834,rs115898457,rs7977455,rs28395268,rs72934551,rs789858,rs1058747,rs673578,rs2001659,rs77138363,rs12426924,rs6534367,rs10449275,rs75011240,rs1538685,rs7514261,rs11618346,rs72926793,rs2031410,rs2239350,rs10771001,rs1820237,rs1819988,rs3844196,rs60461165,rs10929587,rs1004467,rs639769,rs114256561,rs10859502,rs57669200,rs3135506,rs79993475,rs2383206,rs72934545,rs62119855,rs10754214,rs74444640,rs499118,rs115920253,rs7542397,rs12292921,rs115045814,rs2878406,rs61966411,rs475419,rs13332180,rs72932560,rs2157206,rs1130857,rs11984041,rs79568178,rs113542565,rs182653,rs5029273,rs16849928,rs13028684,rs487947,rs513101,rs894118,rs1332662,rs10922147,rs4694636,rs12188995,rs7318647,rs4146328,rs5995404,rs12411886,rs672928,rs9532930,rs76261160,rs509728,rs8176747,rs3784236,rs57614093,rs2501578,rs17400645,rs72936847,rs116678869,rs12285095,rs78268306,rs13331369,rs6786854,rs13329289,rs4246217,rs10063803,rs2238287,rs61943006,rs4670181,rs4761632,rs10879567,rs12447423,rs16841237,rs60336713,rs6862195,rs72934537,rs4538017,rs12425791,rs2974019,rs7957653,rs477337,rs114294698,rs1976730,rs10754218,rs7205814,rs2853643,rs56320959,rs11191582,rs3753396,rs335467,rs579459,rs7324577,rs72934546,rs6856730,rs4940989,rs35212307,rs17549873,rs76895145,rs61819074,rs6690022,rs7788833,rs6992803,rs12461075,rs2873281,rs10211522,rs62574567,rs11689648,rs2248263,rs79682866,rs62181183,rs13119773,rs7938498,rs6538430,rs753879,rs6499553,rs56688470,rs7534353,rs72841270,rs58184851,rs2736608,rs35404821,rs8062477,rs2729665,rs72732257,rs11766193,rs17411775,rs73009855,rs4078219,rs658710,rs116525210,rs12660023,rs77346536,rs78637025,rs6685450,rs7468919,rs28550398,rs12028827,rs2301430,rs1773179,rs4403212,rs3812035,rs11244053,rs12125062,rs11191575,rs10859508,rs56387334,rs1111830,rs56171963,rs2038552,rs12811378,rs73011614,rs6056709,rs9299237,rs4664601,rs789859,rs6428375,rs504217,rs117257510,rs8035602,rs35259348,rs75947339,rs72926779,rs4962116,rs3913260,rs115391487,rs79497809,rs2242635,rs754554,rs75338638,rs12596550,rs1759008,rs9938025,rs8048210,rs115847963,rs78302214,rs78789584,rs35120633,rs7200123,rs2984615,rs4920778,rs76805083,rs6432017,rs1676010,rs72801786,rs10922105,rs8176736,rs72934550,rs800292,rs72908760,rs12273290,rs56311622,rs2545795,rs10865119,rs28362590,rs7143743,rs10494748,rs324120,rs3913259,rs1759013,rs527210,rs3024318,rs4976680,rs1966265,rs1951242,rs674302,rs528927,rs246556,rs60681842,rs1538687,rs335420,rs7792656,rs9937285,rs2230197,rs72926791,rs72786171,rs75580602,rs4636755,rs3093253,rs6673293,rs10069491,rs17549360,rs16960042,rs6589565,rs11741640,rs9368234,rs2538047,rs74933641,rs1994018,rs13332113,rs943037,rs12708921,rs72936309,rs3740636,rs2270643,rs12932445,rs688976,rs1329427,rs12746335,rs6003,rs4962040,rs4788554,rs894120,rs4821470,rs80107111,rs72934765,rs41308365,rs77230711,rs72934512,rs6538429,rs2301763,rs1407019,rs4788448,rs351855,rs12286037,rs12921355,rs72696835,rs2846394,rs3862083,rs115866734,rs9789505,rs55685520,rs76890136,rs72995381,rs13190036,rs612169,rs8063902,rs4915309,rs549443,rs2023938,rs2244144,rs75751467,rs226251,rs11548491,rs28520244,rs116070979,rs4131289,rs78737047,rs7763911,rs10850024,rs6046712,rs2413392,rs2298882,rs2336405,rs16929,rs17514662,rs72786183,rs1971899,rs466974,rs504236,rs11107076,rs4980512,rs72926769,rs67111717,rs17067774,rs13331366,rs6039511,rs162127,rs9411473,rs77149783,rs34535555,rs62020287,rs10801534,rs116527435,rs504615,rs62374958,rs6943604,rs873133,rs4244141,rs1060604,rs35125602,rs2846393,rs13428627,rs11963544,rs16960027,rs13358894,rs70940824,rs2878749,rs75282993,rs10435504,rs2239285,rs657152,rs7476,rs7177143,rs11191558,rs10801594,rs11076233,rs11244041,rs4788827,rs9789521,rs59820773,rs9493894,rs7555510,rs7531555,rs73013202,rs1004638,rs12220375,rs2051801,rs116267817,rs2842873,rs118070902,rs4915379,rs687621,rs72786134,rs1063677,rs73080140,rs9479978,rs1390937,rs2752903,rs769047,rs113217304,rs62397231,rs12046574,rs74775484,rs6000,rs116436087,rs77268589,rs17079444,rs6485686,rs555212,rs492450,rs61737525,rs112685218,rs7532068,rs7556673,rs79539678,rs73164052,rs432348,rs7133964,rs11648674,rs2758602,rs57641217,rs28715439,rs55948246,rs9411488,rs7297715,rs72801797,rs116298615,rs6831875,rs581107,rs517705,rs3184504,rs76841836,rs543968,rs80008841,rs8176727,rs99437,rs4983589,rs385981,rs225106,rs34764568,rs7162243,rs12484612,rs62374950,rs474279,rs6494194,rs6945534,rs12128816,rs56225305,rs112655244,rs72786146,rs12532367,rs3740390,rs11540913,rs7296442,rs461680,rs1926032,rs4915318,rs12563106,rs2508201,rs6512628,rs2002854,rs114501661,rs116132553,rs3783796,rs77601315,rs117183094,rs2132165,rs17098394,rs1615413,rs11848499,rs7016051,rs56143464,rs10922179,rs4639796,rs9358856,rs28571208,rs72932556,rs2274700,rs2731665,rs12919947,rs9693999,rs10179686,rs11179569,rs6975840,rs7119954,rs116214947,rs6685259,rs161802,rs579483,rs12624555,rs2410738,rs61819121,rs1538684,rs2335463,rs6700180,rs72932731,rs5996,rs12594524,rs58081338,rs10037055,rs55635142,rs7545687,rs12043455,rs335432,rs4976689,rs10849966,rs17461279,rs6876677,rs116787486,rs7800001,rs11899051,rs80330424,rs12915133,rs7780081,rs9323617,rs55910626,rs2124461,rs12402808,rs117563507,rs4709213,rs72932723,rs2758619,rs646776,rs11191587,rs4776632,rs1137827,rs6650758,rs319461,rs2317790,rs77047672,rs7801467,rs6605287,rs7467847,rs4948099,rs7410845,rs10192867,rs12040115,rs12294259,rs34747231,rs3803582,rs34650634,rs76048058,rs9880890,rs1549292,rs2817123,rs72934732,rs10897468,rs335434,rs1770733,rs75399062,rs2758609,rs10759829,rs28563911,rs114391683,rs10801561,rs3024319,rs72872607,rs1029114,rs4622691,rs9457403,rs12753070,rs74820344,rs9846917,rs494242,rs762636,rs4915559,rs10883815,rs1981899,rs534298,rs56315054,rs12488411,rs426975,rs4948097,rs117479237,rs554833,rs16862783,rs2346540,rs4510208,rs62574563,rs72801789,rs732998,rs62133111,rs9504770,rs1869181,rs41265025,rs4915406,rs1537374,rs6897770,rs8176746,rs370812,rs9390700,rs783414,rs3019782,rs10777514,rs13331556,rs8103382,rs1386927,rs7171617,rs10838601,rs3862084,rs1510587,rs2842864,rs7713145,rs2018681,rs17514704,rs8053928,rs34972708,rs11191557,rs73004754,rs13330986,rs112034881,rs10492824,rs566183,rs12925901,rs187360,rs7281,rs11862618,rs12161316,rs12563704,rs9549669,rs6705408,rs783401,rs7311904,rs7162211,rs28675173,rs76467960,rs72926794,rs3738882,rs2351524,rs3136516,rs10229446,rs10770423,rs3823767,rs539432,rs8044768,rs1035543,rs4926518,rs776905,rs7520503,rs75075646,rs79325828,rs883576,rs9355660,rs4689,rs13192814,rs2846395,rs487288,rs3906344,rs79455465,rs4458153,rs6042,rs12221193,rs12429367,rs7958701,rs246552,rs17550014,rs225120,rs3784806,rs55806365,rs10932008,rs117434964,rs157585,rs114123510,rs12708996,rs152100,rs6737104,rs8051124,rs2266514,rs8054735,rs10751004,rs17549582,rs2390462,rs61462713,rs10175731,rs12134960,rs73267555,rs7516700,rs2630763,rs34878901,rs4406928,rs77821163,rs12274785,rs74665636,rs2842869,rs41264175,rs4761520,rs721950,rs17549832,rs17079447,rs12153756,rs72908752,rs1524668,rs6800357,rs56229279,rs2296275,rs6705033,rs7025237,rs172811,rs8017877,rs7719847</t>
  </si>
  <si>
    <t>ENSG00000250359.1,ENSG00000179295.11,CATG00000071093.1,ENSG00000196504.11,ENSG00000227148.1,ENSG00000235191.1,ENSG00000237827.1,ENSG00000111271.10,ENSG00000164776.5,CATG00000088377.1,CATG00000078060.1,ENSG00000138685.8,ENSG00000177888.7,ENSG00000177707.6,ENSG00000042832.7,ENSG00000251574.2,ENSG00000104804.3,CATG00000099382.1,ENSG00000249773.3,ENSG00000163322.9,ENSG00000151694.8,ENSG00000236437.1,ENSG00000234610.1,ENSG00000147604.9,ENSG00000175216.10,ENSG00000152127.4,ENSG00000140575.8,ENSG00000138688.11,ENSG00000133315.6,ENSG00000048052.17,ENSG00000204148.3,CATG00000004063.1,CATG00000070060.1,ENSG00000148842.13,ENSG00000180210.10,CATG00000091660.1,ENSG00000270706.1,ENSG00000167554.10,ENSG00000237937.1,ENSG00000128335.9,ENSG00000134365.8,ENSG00000144339.7,CATG00000017809.1,ENSG00000184916.4,ENSG00000139239.6,ENSG00000251254.1,CATG00000005519.1,ENSG00000152404.11,ENSG00000172264.12,ENSG00000057704.6,ENSG00000198870.6,ENSG00000036565.10,ENSG00000221923.4,ENSG00000213365.3,ENSG00000248206.1,ENSG00000184156.11,ENSG00000146733.9,ENSG00000196391.6,ENSG00000132906.13,ENSG00000096006.7,ENSG00000131059.7,CATG00000000681.1,ENSG00000253771.1,ENSG00000250424.3,ENSG00000116774.7,ENSG00000137760.10,ENSG00000151617.11,ENSG00000111252.6,ENSG00000102580.10,ENSG00000170917.9,CATG00000089512.1,ENSG00000238290.1,ENSG00000155926.9,ENSG00000254819.1,ENSG00000176984.2,ENSG00000270987.1,ENSG00000137656.7,ENSG00000104213.8,ENSG00000109917.6,ENSG00000106443.10,ENSG00000164893.4,ENSG00000139737.17,CATG00000104192.1,CATG00000005071.1,ENSG00000118526.6,CATG00000084034.1,ENSG00000248673.1,ENSG00000242477.1,ENSG00000134569.5,ENSG00000159210.5,CATG00000082550.1,ENSG00000240729.1,ENSG00000102984.10,CATG00000066860.1,CATG00000101020.1,ENSG00000175093.4,ENSG00000124780.9,ENSG00000243015.2,ENSG00000132972.14,CATG00000081921.1,ENSG00000151388.6,ENSG00000253111.1,ENSG00000136378.10,ENSG00000157613.6,ENSG00000256672.1,ENSG00000220378.3,ENSG00000224875.2,ENSG00000066279.12,ENSG00000087074.7,ENSG00000089234.11,CATG00000087968.1,CATG00000029759.1,ENSG00000255674.1,CATG00000082156.1,ENSG00000236760.1,ENSG00000269834.1,CATG00000116275.1,ENSG00000134222.12,CATG00000060907.1,CATG00000116287.1,ENSG00000144426.14,ENSG00000146067.11,ENSG00000168538.11,ENSG00000111300.5,ENSG00000165671.14,ENSG00000125848.9,CATG00000045099.1,ENSG00000257126.1,ENSG00000131188.7,ENSG00000198055.6,ENSG00000162407.8,ENSG00000074657.9,ENSG00000166275.11,ENSG00000157827.15,ENSG00000246985.3,ENSG00000165462.5,ENSG00000112297.10,ENSG00000075420.8,ENSG00000200058.1,ENSG00000256100.1,ENSG00000204031.3,ENSG00000138380.13,ENSG00000104728.11,CATG00000005765.1,ENSG00000148300.7,ENSG00000242082.1,ENSG00000177917.6,ENSG00000126218.7,ENSG00000224470.3,ENSG00000119203.9,ENSG00000266955.1,ENSG00000134532.11,ENSG00000173334.3,CATG00000020290.1,ENSG00000130203.5,ENSG00000236412.1,ENSG00000106125.14,ENSG00000183496.5,ENSG00000160200.13,ENSG00000053108.12,ENSG00000226645.1,ENSG00000129103.13,CATG00000072805.1,CATG00000005764.1,ENSG00000059122.12,CATG00000055104.1,ENSG00000064835.6,ENSG00000268130.1,CATG00000063444.1,CATG00000071105.1,ENSG00000171566.7,ENSG00000258128.2,ENSG00000214435.3,ENSG00000113758.9,ENSG00000260238.1,ENSG00000134343.8,CATG00000047577.1,CATG00000065281.1,ENSG00000021826.10,ENSG00000175224.12,CATG00000003943.1,ENSG00000113761.7,ENSG00000103023.7,CATG00000009300.1,CATG00000076244.1,CATG00000067103.1,CATG00000054042.1,ENSG00000120833.9,ENSG00000240761.1,ENSG00000183798.4,ENSG00000257595.2,ENSG00000128253.9,ENSG00000005981.8,ENSG00000184232.4,ENSG00000076685.14,ENSG00000228707.1,ENSG00000155897.5,CATG00000045522.1,ENSG00000111275.8,ENSG00000257622.1,ENSG00000116147.12,ENSG00000087116.9,ENSG00000139151.10,CATG00000031398.1,CATG00000008212.1,ENSG00000041802.6,CATG00000012716.1,ENSG00000113763.6,ENSG00000102595.14,ENSG00000271855.1,ENSG00000119686.5,ENSG00000215704.5,ENSG00000169228.9,ENSG00000128284.15,CATG00000107282.1,ENSG00000229314.4,CATG00000008945.1,CATG00000095944.1,ENSG00000267040.2,ENSG00000166928.6,ENSG00000260186.1,ENSG00000229108.1,ENSG00000143126.7,ENSG00000110583.8,ENSG00000180628.10,CATG00000080403.1,ENSG00000138442.5,CATG00000020280.1,CATG00000009522.1,ENSG00000116288.8,ENSG00000182149.16,ENSG00000131183.6,ENSG00000140279.8,CATG00000088378.1,ENSG00000203886.4,CATG00000116288.1,ENSG00000175164.9,ENSG00000231770.1,ENSG00000156575.2,ENSG00000146731.6,ENSG00000166535.15,ENSG00000152128.13,CATG00000002329.1,CATG00000061314.1,ENSG00000104805.11,CATG00000092374.1,ENSG00000116785.9,CATG00000029808.1,ENSG00000145014.13,ENSG00000040199.14,ENSG00000196570.2,CATG00000068931.1,ENSG00000049249.4,ENSG00000271875.1,ENSG00000240498.2,ENSG00000134330.14,ENSG00000136155.12,ENSG00000176395.8,ENSG00000163596.12,CATG00000078848.1,ENSG00000105926.11,CATG00000017508.1,ENSG00000229715.4,CATG00000078061.1,ENSG00000160783.15,CATG00000080182.1,ENSG00000136141.10,ENSG00000188559.9,CATG00000076549.1,ENSG00000110328.5,ENSG00000260593.1,ENSG00000181938.9,ENSG00000151693.5,ENSG00000128340.10,ENSG00000237861.1,ENSG00000008869.7,ENSG00000196189.8,CATG00000041756.1,ENSG00000079691.15,ENSG00000149091.11,CATG00000016546.1,ENSG00000138439.10,ENSG00000151849.10,CATG00000070059.1,CATG00000082812.1,ENSG00000216863.5,ENSG00000116133.7,ENSG00000238244.2,ENSG00000155846.12,ENSG00000057593.9,ENSG00000138670.12,ENSG00000134376.10,ENSG00000119685.15,CATG00000080399.1,CATG00000020058.1,CATG00000047473.1,ENSG00000248713.1,ENSG00000233579.1,ENSG00000258373.1,CATG00000082160.1,ENSG00000166747.8,ENSG00000257779.1,ENSG00000198183.7,ENSG00000103021.5,CATG00000104190.1,ENSG00000173064.6,ENSG00000140836.10,ENSG00000198015.8,ENSG00000124490.9,ENSG00000138443.11,ENSG00000258989.1,ENSG00000206603.1,ENSG00000162129.8,ENSG00000223224.1,CATG00000026277.1,ENSG00000222521.1,ENSG00000162687.12,ENSG00000132793.7,ENSG00000254979.1,ENSG00000198270.8,ENSG00000169429.6,ENSG00000169230.5,CATG00000057588.1,ENSG00000204842.10,CATG00000028512.1,ENSG00000130204.8,CATG00000005527.1,ENSG00000131187.5,ENSG00000133935.6,ENSG00000175220.7,ENSG00000258099.1,ENSG00000027075.9,ENSG00000128512.15,ENSG00000000971.11,ENSG00000246334.2,CATG00000074658.1,CATG00000104197.1,ENSG00000100191.4,ENSG00000134389.8,ENSG00000187008.2,CATG00000104345.1,CATG00000029879.1,ENSG00000006210.6,CATG00000020287.1,ENSG00000083937.4,ENSG00000244036.2,ENSG00000146433.8,ENSG00000163312.6,ENSG00000126217.16,ENSG00000160867.10,ENSG00000253210.1,ENSG00000213347.6,ENSG00000153707.11,CATG00000033674.1,ENSG00000089101.13,ENSG00000129295.4,ENSG00000160785.9,CATG00000005529.1,ENSG00000081923.6,ENSG00000129292.16,ENSG00000117834.8,CATG00000006780.1,ENSG00000166479.5,CATG00000018119.1,ENSG00000142615.7,CATG00000013504.1,ENSG00000227110.2,ENSG00000116285.8,ENSG00000047457.9,ENSG00000145996.7,ENSG00000110243.7,ENSG00000159202.13,ENSG00000236349.1,ENSG00000224459.1,ENSG00000176340.3,CATG00000080397.1,ENSG00000232848.1,ENSG00000143278.3,ENSG00000259650.1,CATG00000009520.1,ENSG00000270316.1,ENSG00000230371.1,ENSG00000233516.1,CATG00000015367.1,ENSG00000175213.2,CATG00000053554.1,CATG00000029750.1,ENSG00000261303.1,CATG00000023739.1,ENSG00000140526.12,ENSG00000119185.8,ENSG00000117971.7,ENSG00000148795.5,ENSG00000162076.8,CATG00000001565.1,ENSG00000242242.1,CATG00000028510.1,ENSG00000264247.1,ENSG00000167770.7,ENSG00000080608.9,ENSG00000182718.12,ENSG00000150636.11,CATG00000101011.1,CATG00000037679.1,ENSG00000124587.9,ENSG00000140832.5,ENSG00000205449.7,ENSG00000198729.4,ENSG00000198670.7,ENSG00000198464.9,ENSG00000091732.11,ENSG00000178175.7,ENSG00000112137.12,ENSG00000185112.4,ENSG00000105928.9,ENSG00000178665.10,CATG00000038535.1,CATG00000096497.1,ENSG00000169220.13,CATG00000076246.1,CATG00000073640.1,ENSG00000127616.13,ENSG00000145375.7,CATG00000000670.1,ENSG00000146729.5,CATG00000116280.1,CATG00000057587.1,ENSG00000183828.10,ENSG00000250517.2,ENSG00000254959.2,ENSG00000246022.2,ENSG00000196923.9,CATG00000106860.1,ENSG00000150403.13,ENSG00000177108.5,ENSG00000105339.6,ENSG00000240583.6,ENSG00000224187.1,ENSG00000100503.19,ENSG00000148700.9,ENSG00000169223.10,CATG00000031397.1,ENSG00000089248.6,ENSG00000250544.1,ENSG00000186652.5,ENSG00000165458.9,ENSG00000137699.12,ENSG00000166272.12,ENSG00000141401.7,CATG00000084021.1,ENSG00000122691.8,ENSG00000165071.10,CATG00000070055.1,ENSG00000124491.11</t>
  </si>
  <si>
    <t>20042462,22941190,23381943,pha002886,pha002887,18991354,17434096,22075249,24262325,22990015,20044523,24651765,23422753,19369658,21957438,17206144,24656865,22306652,23041239,22384361</t>
  </si>
  <si>
    <t>Stroke(atherothrombotic),Stroke (ischemic),Intracerebral hemorrhage,Plasma homocysteine levels (post-methionine load test),Brain infarcts, covert MRI-defined,Stroke,Coronary artery disease or large artery stroke,Large artery stroke,End-stage coagulation,Serum ceruloplasmin levels,stroke (ischemic),Stroke (pediatric),Coronary artery disease or ischemic stroke</t>
  </si>
  <si>
    <t>DOID:674</t>
  </si>
  <si>
    <t>cleft palate</t>
  </si>
  <si>
    <t>An orofacial cleft characterized by a fissure of the soft and/or hard palate, due to faulty fusion of the two plates of the skull that form the hard palate.</t>
  </si>
  <si>
    <t>rs7662229,rs12506364,rs6449414,rs7690319,rs11731597,rs6449395,rs2192088,rs62286701,rs4698004,rs3733588,rs55973727,rs7696536,rs4529049,rs7689529,rs13135578,rs1558489,rs12642537,rs1541522,rs4698016,rs3822242,rs4697736,rs28502741,rs10939819,rs13137795,rs12640847,rs4697996,rs4697991,rs55811736,rs10023068,rs11734375,rs4522862,rs881642,rs16891926,rs4543113,rs4263403,rs17409460,rs13127090,rs1076017,rs2241480,rs727995,rs56391253,rs12499734,rs6833142,rs3775941,rs1860896,rs11722345,rs2241486,rs4697950,rs2869214,rs2241479,rs35865690,rs3822241,rs4463062,rs2098236,rs2110029,rs2110027,rs28378345,rs73212830,rs62286666,rs4697725,rs73212828,rs3775942,rs759027,rs6837659,rs4502681,rs16892449,rs35782952,rs16892493,rs4698021,rs17410228,rs7695555,rs4525975,rs10014726,rs887735,rs35250962,rs4697705,rs62286327,rs10939762,rs4461524,rs12499857,rs28441463,rs10004571,rs7442336,rs62288890,rs11734554,rs3796839,rs66769576,rs10016136,rs11723976,rs7676318,rs13114828,rs57250714,rs13114106,rs73224475,rs7660895,rs2241472,rs28507715,rs4697730,rs3756222,rs9991653,rs62286282,rs6833988,rs7700047,rs6820230,rs3756234,rs4697972,rs10489073,rs2002478,rs7689060,rs58440238,rs4428284,rs62286698,rs73212890,rs6449213,rs2192095,rs11734623,rs6836200,rs3822246,rs12509424,rs35438220,rs714873,rs917826,rs73220606,rs11726996,rs78917351,rs6836961,rs10489079,rs13118801,rs78460223,rs11737564,rs6826383,rs3733590,rs12498746,rs3796820,rs7676605,rs73224436,rs73212840,rs2241475,rs2241485,rs1541521,rs11557743,rs56146302,rs12508233,rs12374229,rs73224422,rs7685241,rs4697731,rs4697970,rs917827,rs4484299,rs12646099,rs62288062,rs3756223,rs3775948,rs2868936,rs10939816,rs3796826,rs12500400,rs7657096,rs73224416,rs12648610,rs10489072,rs4697975,rs12509082,rs3775940,rs734122,rs2868419,rs4697962,rs7349721,rs2159864,rs17418478,rs10028997,rs76754641,rs10489070,rs4318649,rs4697985,rs2192087,rs16895913,rs4697917,rs4697742,rs3796830,rs10018663,rs1860903,rs6449265,rs2241478,rs35782983,rs10939650,rs12648479,rs2080072,rs4697971,rs10027448,rs4282174,rs7661555,rs73212817,rs2024281,rs12640611,rs3796840,rs73212848,rs4604059,rs34893238,rs6845554,rs4292327,rs73805439,rs6827401,rs4637402,rs62288486,rs4698012,rs17475334,rs73212821,rs11723591,rs7696092,rs2240722,rs4697982,rs13112782,rs62286704,rs10939671,rs6449351,rs3756237,rs57897925,rs1990473,rs4575994,rs28600873,rs17247314,rs73222570,rs4541507,rs11729685,rs10025980,rs13113730,rs62285987,rs2080075,rs13148836,rs115764731,rs2868937,rs4698018,rs7670709,rs10805364,rs11943372,rs56133633,rs6854212,rs12512525,rs6449440,rs11726425,rs12641340,rs6826764,rs1978274,rs35933067,rs73224437,rs4698024,rs7679724,rs4697738,rs9291640,rs11721530,rs11735543,rs759021,rs887728,rs6844329,rs2159865,rs10939672,rs4697963,rs4698014,rs3775933,rs10026434,rs4235359,rs6449445,rs7675945,rs10489080,rs11726987,rs6845818,rs55661740,rs1860907,rs16894886,rs4385059,rs11727390,rs4697707,rs16895419,rs10003001,rs10022499,rs35249656,rs10022367,rs3822247,rs2241477,rs4697698,rs2241484,rs10489071,rs6449450,rs3796831,rs6449423,rs13117275,rs9990501,rs4697733,rs12374294,rs59234705,rs35411115,rs2192092,rs34709913,rs12505222,rs10013452,rs929577,rs10516200,rs12649529,rs55766779,rs7656624,rs10011206,rs7656072,rs28592748,rs115163648,rs73212898,rs17187075,rs2024280,rs6816102,rs7697416,rs4697746,rs11732380,rs6849962,rs4697987,rs741075,rs2192100,rs12646380,rs73100621,rs2276963,rs17407324,rs73212864,rs11932349,rs12510549,rs16891923,rs6833878,rs10014800,rs6826450,rs4697732,rs7681699,rs3775944,rs6830786,rs7683856,rs759029,rs17406107,rs11723742,rs62288124,rs6814556,rs6449454,rs13133766,rs4406017,rs3756231,rs9998739,rs56267284,rs4697740,rs6827754,rs3756236,rs3775938,rs2002479,rs62286749,rs751092,rs1860909,rs28798076,rs10939669,rs10489068,rs4697739,rs10489077,rs4697706,rs887729,rs4697984,rs11732818,rs4610325,rs7678211,rs13141233,rs4697992,rs73212808,rs2003566,rs3822239,rs1860895,rs4698033,rs55878266,rs4697999,rs2868418,rs35750364,rs6449451,rs55919137,rs6449352,rs73212889,rs4697964,rs28730480,rs3796818,rs11723388,rs35411989,rs714871,rs1860906,rs11731652,rs10516195,rs2192101,rs62286326,rs4697968,rs13134726,rs62288518,rs4698003,rs6856199,rs6834574,rs13149985,rs2241476,rs4697710,rs11945358,rs2110028,rs28414564,rs3822250,rs12647117,rs116799055,rs12509955,rs2159863,rs7654258,rs6449217,rs7677939,rs56393964,rs10938768,rs7685806,rs56074791,rs73212891,rs4697976,rs6449453,rs4698010,rs73212899,rs10016075,rs2024276,rs73224409,rs1974647,rs12511337,rs56278885,rs3822236,rs73212863,rs4698009,rs4697988,rs13139055,rs11731110,rs7697004,rs6858209,rs59871456,rs3756225,rs11727366,rs1990472,rs9994216,rs3822249,rs4698029,rs2192094,rs17197769,rs3796842,rs2868939,rs3775939,rs62288521,rs6833292,rs6820616,rs2241473,rs10939814,rs3796832,rs4698013,rs4697741,rs6822023,rs79835095,rs4697728,rs2240720,rs16895216,rs10031694,rs11930388,rs3733584,rs10939817,rs3775943,rs2192093,rs1017123,rs7666514,rs3796833,rs7675450,rs6827467,rs6856707,rs7677318,rs10939681,rs2241483,rs55668232,rs12640013,rs4698032,rs73220609,rs62286357,rs6854794,rs6838644,rs62286748,rs4698035,rs10031699,rs2241469,rs2215687,rs3775946,rs231,rs12503195,rs4993730,rs12501855,rs11726271,rs3756226,rs3796841,rs76138462,rs4697969,rs2241471,rs13150639,rs7669090,rs12509714,rs2868940,rs3806817,rs4697967,rs3733585,rs6834620,rs3822259,rs13145442,rs3775935,rs7670692,rs73212880,rs9732,rs7671266,rs10489076,rs1990469,rs12499240,rs7697246,rs12506625,rs4391034,rs7661365,rs737678,rs6846692,rs3822238,rs35758343,rs3796838,rs4697921,rs3756229,rs6829883,rs62285984,rs4698007,rs4698026,rs55941493,rs10032742,rs1109472,rs10008035,rs7663032,rs4697747,rs12506004,rs73222577,rs34501273,rs13148476,rs12509609,rs7696388,rs3756215,rs3822248,rs76748344,rs3796823,rs73220628,rs12507050,rs2192098,rs4529048,rs62286699,rs887732,rs56079809,rs9291641,rs2241468,rs4698008,rs13118272,rs6827785,rs2868415,rs10025702,rs4393994,rs71603987,rs4235354,rs917823,rs2098237,rs35995899,rs929576,rs3796822,rs9291645,rs11727199,rs13126688,rs17418329,rs12502958,rs887731,rs12505144,rs10030776,rs7696895,rs11727087,rs3822245,rs4697748,rs11725858,rs4235356,rs12108388,rs16895675,rs113140671,rs6832085,rs16868326,rs10000104,rs7691156,rs10018666,rs16892475,rs4345181,rs62288544,rs11937220,rs978466,rs13118647,rs11728574,rs4698000,rs7435841,rs1860905,rs4697977,rs717614,rs4697735,rs881641,rs6820756,rs17477561,rs13152337,rs2215690,rs1017124,rs4697922,rs4698023,rs10033612,rs2276962,rs759020,rs4697990,rs6857693,rs2241488,rs78272916,rs4697708,rs2192099,rs3775936,rs1990470,rs1860890,rs4697704,rs6852641,rs3756227,rs9992406,rs887725,rs16895836,rs10023177,rs2159868,rs11736479,rs7677430,rs4697729,rs57757169,rs12513165,rs4235353,rs6812851,rs2241470,rs13132187,rs7696983,rs6816552,rs11728093,rs73212895,rs757628,rs17388888,rs6812780,rs12498742,rs13107466,rs11722185,rs4697997,rs3756238,rs17418415,rs12506562,rs12503603,rs11734786,rs3822237,rs6828222,rs11725857,rs6855489,rs7671856,rs3796836,rs6810699,rs4533774,rs7683832,rs17475461,rs3796837,rs3796829,rs73222546,rs11730940,rs62288123,rs4698001,rs10939766,rs7678012,rs12500810,rs34768406,rs16892474,rs734662,rs6821843,rs76634717,rs17246745,rs6449355,rs16895631,rs11730631,rs35150828,rs4697966,rs57181819,rs991458,rs35201034,rs4311315,rs6819959,rs6825888,rs3756216,rs929575,rs2080077,rs4549382,rs4485819,rs714436,rs9985952,rs3756220,rs6449438,rs35698830,rs12510727,rs2215692,rs16868313,rs6449452,rs2080071,rs10939833,rs13139970,rs1860913,rs6834555,rs993172,rs12505056,rs764751,rs10939680,rs56332418,rs56307229,rs10006397,rs7683792,rs4697979,rs56170676,rs3775945,rs13122112,rs11947517,rs55959894,rs6817836,rs17389602,rs11724141,rs10516198,rs12640038,rs3756230,rs16895313,rs41268389,rs9999470,rs4697703,rs10489069,rs4697978,rs6849273,rs35334203,rs4697726,rs3796835,rs2241474,rs73224439,rs12505722,rs7681250,rs4235355,rs13111638,rs3796825,rs35099040,rs769091,rs73229828,rs2303401,rs3733586,rs4144,rs2868416,rs6844061,rs3756235,rs73229818,rs62288488,rs4697980,rs62286662,rs36058283,rs6836916,rs12509713,rs11723250,rs2276961,rs4697743,rs6822988,rs112044574,rs7676442,rs13106922,rs3775947,rs12508991,rs4698049,rs7678287,rs11721501,rs9884298,rs956311,rs4622999,rs55848383,rs55775442,rs13121211,rs10516197,rs74778870,rs6853437,rs956312,rs978465,rs34521641,rs6836606,rs3806816,rs11732729,rs2024278,rs12511548,rs4697986,rs6839820,rs13127630,rs9991278,rs6449238,rs4478188,rs62285986,rs2024282,rs7667452,rs10939679,rs10939710,rs2192097,rs10010656,rs9291680,rs73222526,rs12504600,rs67968745,rs12498474,rs2278122,rs6833035,rs35866697,rs9997234,rs76411769,rs10939656,rs13441,rs17418533,rs11736410,rs74469609,rs7666545,rs4591605,rs7675494,rs73224414,rs6823622,rs9926,rs17410735,rs12507330,rs17474174,rs4318650,rs12505561,rs17407555,rs4459989,rs2013714,rs2005859,rs917821,rs759032,rs7661701,rs2868420,rs73212886,rs56083324,rs10489075,rs4698017,rs4697974,rs62288546,rs16868271,rs12500653,rs11724092,rs13115776,rs12498927,rs887733,rs55910353,rs874079,rs2241487,rs6449449,rs2240724,rs4697744,rs28889982,rs993173,rs4697727,rs887726,rs6820188,rs12640764,rs56402960,rs4697994,rs4697965,rs1541520,rs11727818,rs11724760,rs34644460,rs4348091,rs3756217,rs12510726,rs4698011,rs1014290,rs36084205,rs4698031,rs13151113,rs733175,rs917825,rs6824256,rs10939655,rs13102085,rs4697957,rs6853056,rs10033088,rs7683755,rs35501905,rs16895915,rs34325511,rs4698036,rs4697960,rs62286702,rs2098230,rs11735623,rs12506560,rs28848494,rs4547795,rs35271694,rs4698028,rs10029208,rs1860889,rs4698005,rs9994176,rs759031,rs35276762,rs56240429,rs62285985,rs7679916,rs6813813,rs6829727,rs4608811,rs10939835,rs17474238,rs62288520,rs55731306,rs7688808,rs6449441,rs2240721,rs887727,rs1558488,rs13101772,rs2215691,rs6823180,rs2110023,rs55654381,rs7669607,rs10033143,rs4697993,rs10939690,rs13141629,rs881643,rs6810792,rs10516196,rs2278121,rs3775930,rs7692559,rs16895247,rs4697737,rs4697995,rs10939801,rs12511989,rs1860912,rs3733589,rs56403947,rs735527,rs1468692,rs4698025,rs2098229,rs2240723,rs10030570,rs6849736,rs4320137,rs1860892,rs17246501,rs10939818,rs16894893,rs2159866,rs6449237,rs7680126,rs2241482,rs11732042,rs73220611,rs13120348,rs77915843,rs13120791,rs28733364,rs10030782,rs13119002,rs3756233,rs28496435,rs4698006,rs11732054,rs1122966,rs4697961,rs6857001,rs13113918,rs58099252,rs73212870,rs3796821,rs9283699,rs10939820,rs60318661,rs34104130,rs76242518,rs73224405,rs3733587,rs13150928,rs7659924,rs6831494,rs73212853,rs2002480,rs6828198,rs887734,rs10939665,rs4697973,rs4697998,rs28528791,rs4697734,rs17478453,rs12500805,rs13130003,rs4697958,rs717615,rs4280729,rs4698030,rs56143194,rs4697959,rs10489074,rs12509674,rs917824,rs4697745,rs10939708,rs10939829,rs11727398,rs12642431,rs114805773</t>
  </si>
  <si>
    <t>ENSG00000071127.12,ENSG00000250413.1,ENSG00000223086.1,ENSG00000264931.1,ENSG00000109667.7,CATG00000067712.1,CATG00000067715.1,CATG00000071786.1,CATG00000071789.1,ENSG00000261490.1,CATG00000067708.1,CATG00000067716.1,CATG00000067721.1,CATG00000071782.1,CATG00000067726.1,CATG00000067714.1</t>
  </si>
  <si>
    <t>Cleft palate (environmental tobacco smoke interaction)</t>
  </si>
  <si>
    <t>DOID:676</t>
  </si>
  <si>
    <t>juvenile rheumatoid arthritis</t>
  </si>
  <si>
    <t>A rheumatoid arthritis that involves an autoimmune disease onset in children under 16 which attacks the healthy cells and tissue of located_in joint.</t>
  </si>
  <si>
    <t>rs34489253,rs55770741,rs2522062,rs27293,rs5994638,rs34536443,rs2161658,rs11074969,rs5998672,rs2617435,rs12933508,rs34947566,rs10740128,rs12413730,rs12775232,rs2548531,rs6505765,rs1250583,rs11613360,rs2542148,rs10084630,rs4688002,rs114426477,rs425537,rs72829170,rs2847297,rs45456495,rs2522050,rs3752986,rs1061259,rs2351010,rs1904296,rs194747,rs6859160,rs27291,rs12971201,rs34133591,rs2549788,rs2522054,rs72837056,rs2927609,rs4245396,rs10822179,rs9832341,rs12922090,rs2393969,rs4648881,rs9548920,rs7910435,rs1968268,rs78678218,rs2548522,rs11706028,rs520161,rs38029,rs4447803,rs6498184,rs10744706,rs1046395,rs7358152,rs10230544,rs738127,rs9651053,rs11640593,rs2405528,rs38035,rs7191700,rs10895219,rs10509189,rs10761723,rs72773819,rs1423568,rs10822150,rs10761773,rs10438462,rs11663253,rs942797,rs34880409,rs11135483,rs907,rs11715698,rs12935137,rs731774,rs738129,rs9850413,rs27300,rs12722508,rs228955,rs10900807,rs2847285,rs1363908,rs4301834,rs168962,rs2070721,rs6849238,rs9971294,rs658158,rs9932855,rs2042383,rs57093591,rs2706395,rs75301880,rs9533127,rs12719740,rs27621,rs4506919,rs2616628,rs10733788,rs4379723,rs168961,rs27997,rs10231905,rs1250584,rs194746,rs2548527,rs10995541,rs2616631,rs1056893,rs27747,rs10260837,rs45538132,rs59024323,rs2548538,rs4869314,rs11709468,rs3747093,rs2070729,rs10822148,rs77727271,rs12889006,rs6876611,rs228963,rs10740129,rs3956912,rs27711,rs17087165,rs1009984,rs2549797,rs78921937,rs2542147,rs7149042,rs57168457,rs140492,rs13189819,rs17835641,rs2522063,rs2049500,rs7241016,rs724553,rs7096473,rs62263406,rs4821116,rs73300665,rs11225054,rs114487778,rs2548523,rs7704457,rs2549790,rs38043,rs11815969,rs76256603,rs10774430,rs2802371,rs5754387,rs2847262,rs917116,rs228954,rs7075205,rs7920159,rs72837019,rs888269,rs8091566,rs4466712,rs1363907,rs2549789,rs2706379,rs913043,rs7082076,rs702814,rs10476696,rs62263444,rs16939895,rs6479899,rs1324551,rs27292,rs7915779,rs2522056,rs38034,rs2862830,rs28681603,rs260709,rs2266959,rs1974871,rs3781202,rs38036,rs547268,rs7082470,rs982764,rs10774625,rs74643640,rs3824730,rs441349,rs11135484,rs12416349,rs4649032,rs27660,rs57506457,rs12598646,rs2706393,rs112296020,rs4821626,rs1250588,rs10774624,rs6874656,rs2548539,rs2324919,rs10761741,rs11712165,rs7853203,rs10761722,rs4797709,rs59215788,rs7098181,rs75268944,rs8050084,rs10995540,rs10280937,rs1981524,rs1465788,rs2862832,rs7910927,rs27295,rs11158763,rs1363974,rs2549799,rs10822172,rs2031612,rs670671,rs2549784,rs10038651,rs7334651,rs2847299,rs2255546,rs10255700,rs4461452,rs10143220,rs74938462,rs7910662,rs1559356,rs11225065,rs228953,rs592390,rs28698456,rs1003533,rs2859491,rs6561054,rs73374303,rs228960,rs8056901,rs12340886,rs10733792,rs7078456,rs56197090,rs1571019,rs2283790,rs2106854,rs75749576,rs136832,rs228966,rs2862833,rs4746244,rs7610335,rs1230382,rs2255634,rs4688011,rs10761779,rs9669611,rs11626883,rs7721944,rs194749,rs4687851,rs11646956,rs55752638,rs4766578,rs8098730,rs11706042,rs11064159,rs2113189,rs7911226,rs917117,rs27290,rs10005516,rs27306,rs117111012,rs11225055,rs62264484,rs12484550,rs2706383,rs10849448,rs4821130,rs17203104,rs12935527,rs11631853,rs6573857,rs3797796,rs7149271,rs12722558,rs1468063,rs4821124,rs10761771,rs17550204,rs61855465,rs72837070,rs76423652,rs402223,rs74518834,rs888271,rs2549781,rs1559354,rs2298429,rs9668139,rs11819167,rs76399795,rs1019503,rs11864333,rs889648,rs73374304,rs193993,rs1559355,rs13122023,rs2548526,rs11876290,rs10159609,rs10761727,rs5754467,rs6894249,rs4942131,rs10887878,rs10142466,rs10995543,rs849138,rs2549783,rs11495981,rs1810763,rs260710,rs2032933,rs10761728,rs716650,rs6978213,rs2113190,rs430827,rs12158299,rs194748,rs1977389,rs7684187,rs2706381,rs11225085,rs4288869,rs10163410,rs1432007,rs2548534,rs2549801,rs10761731,rs2847298,rs9314181,rs2847276,rs75429165,rs11089637,rs10740125,rs10761721,rs7083823,rs12434551,rs38039,rs10995530,rs7910660,rs3184504,rs2847260,rs78768057,rs11074968,rs187265,rs3732418,rs2549792,rs7085621,rs878825,rs16929726,rs9658767,rs12414159,rs27613,rs10761732,rs9548900,rs2548224,rs10465990,rs9525630,rs7909269,rs3752985,rs11225063,rs7858708,rs59217375,rs11225056,rs2255633,rs11135482,rs251342,rs27307,rs7073753,rs7915235,rs38031,rs117309439,rs2706373,rs1579045,rs9971352,rs4238604,rs2542162,rs4705862,rs5750404,rs4722762,rs7896676,rs18059,rs12240740,rs27294,rs10258815,rs402224,rs861857,rs10822146,rs10434708,rs7095466,rs4746974,rs7097698,rs17835647,rs7896789,rs3096168,rs7901656,rs11750025,rs7909519,rs6586164,rs2549785,rs7146217,rs27436,rs9548901,rs10044354,rs75375302,rs7075901,rs11202928,rs2364480,rs2481065,rs4486511,rs77958232,rs849140,rs1250575,rs11645373,rs59246603,rs10761761,rs2548525,rs405500,rs251339,rs10761729,rs2113191,rs2549795,rs2303208,rs2616630,rs38038,rs1646023,rs10822155,rs11875687,rs2278018,rs10509186,rs228958,rs140489,rs4899258,rs2542167,rs11817169,rs3849749,rs74755343,rs7444,rs76140384,rs62263404,rs12484001,rs2234767,rs2548535,rs4746149,rs2719815,rs931972,rs17156464,rs7092539,rs5750405,rs1041894,rs12221779,rs7300170,rs2296603,rs11814792,rs864745,rs11682173,rs1595261,rs7896677,rs27296,rs10887885,rs641085,rs3826557,rs12435329,rs7125076,rs478582,rs61853589,rs2543537,rs251341,rs4869313,rs41518251,rs6859168,rs41525648,rs1554606,rs2548536,rs11649678,rs3849750,rs2847258,rs444309,rs2549800,rs2236263,rs4764778,rs6556943,rs3903454,rs62266701,rs2802360,rs2549791,rs7237497,rs10761760,rs62266700,rs7068144,rs11225064,rs9619386,rs2069845,rs2303209,rs2548524,rs7092139,rs5754426,rs78568344,rs38033,rs5998599,rs10434709,rs8052328,rs117871393,rs10861893,rs2802369,rs10895218,rs1250587,rs4745729,rs1599796,rs2542160,rs7109121,rs7092784,rs2847281,rs45624637,rs2276713,rs3824946,rs27305,rs1363976,rs1599795,rs2293371,rs757105,rs4902651,rs10740126,rs508347,rs1559357,rs3931016,rs738128,rs55691766,rs4821108,rs4899257,rs12931474,rs10501993,rs114021265,rs4592677,rs2542157,rs10114765,rs12591872,rs2306369,rs9532436,rs2548533,rs3747179,rs757104,rs9603603,rs4476188,rs2466128,rs1363975,rs2910793,rs8011558,rs2847257,rs2161657,rs2364481,rs2706339,rs7909960,rs2847274,rs1250590,rs10887886,rs2393976,rs2296602,rs3825568,rs11745587,rs12413415,rs78189922,rs1800682,rs2189388,rs72698115,rs56067343,rs9658741,rs31398,rs9127,rs6498187,rs2762,rs2549782,rs38040,rs228957,rs12189125,rs2549796,rs4687854,rs17174267,rs11225050,rs874144,rs10740131,rs5754295,rs62264483,rs2393980,rs1016988,rs13167902,rs248215,rs10761778,rs10733787,rs2549794,rs11225079,rs1363977,rs2852151,rs12573212,rs61855497,rs38032,rs7915680,rs27659,rs11720158,rs2298428,rs34824357,rs11719448,rs2548537,rs7197188,rs10761776,rs5754422,rs10740107,rs4310508,rs4869311,rs10887883,rs2549798,rs7920768,rs11225051,rs78336861,rs2617434,rs2802362,rs10761739,rs2522064,rs41295061,rs1559358,rs9658769,rs12415984,rs62263399,rs17106304,rs2847277,rs10740133,rs9658742,rs12722563,rs2161548,rs67250450,rs3211105,rs11202931,rs1541700,rs2236262,rs55993048,rs2032931,rs1559359,rs2296601,rs3742887,rs41313148,rs136855,rs8002731,rs27397,rs2395148,rs1820148,rs7445,rs7099425,rs7074735,rs11818738,rs11225081,rs4687863,rs1974882,rs3928441,rs2592555,rs10995453,rs6960332,rs194751,rs7203055,rs11860060,rs45450798,rs2542152,rs2847293,rs11817689,rs8136019,rs9415680,rs27289,rs27712,rs7722694,rs2790766,rs515151,rs2847261,rs11225061,rs194778,rs58233122,rs33934033,rs60735058,rs38041,rs2057655,rs11714843,rs6868302,rs79803542,rs2548532,rs6883177,rs34294744,rs2522047,rs34920518,rs9943,rs74566660,rs61853635,rs10511390,rs56129904,rs79860256,rs39602,rs4747045,rs7358191,rs7100372,rs6479897,rs8087237,rs7775055,rs27998,rs10281214,rs2278019,rs12887372,rs191318,rs76832029,rs10788628,rs2255637,rs2548998,rs136854,rs38042,rs12516666,rs367677,rs171647,rs942794,rs653178,rs12922409,rs5998644,rs12775501,rs4688013,rs10254610,rs3096167,rs2616629,rs1250589,rs7085862,rs7897326,rs9933513,rs73187877,rs2549786,rs7189989,rs2280670,rs7156516,rs2042385,rs27302,rs888270,rs11709523,rs8039057,rs11089629,rs8025575,rs4902647,rs9289131,rs874145,rs17771891,rs27993,rs6586163,rs140491,rs2548521,rs1046396,rs1935,rs2847259,rs10761725,rs2549787,rs12002949,rs2296600,rs11064160,rs2284033,rs1938,rs11098657,rs960550,rs11064157,rs2247650,rs2266964,rs11714738,rs228965,rs2287988,rs61855876,rs710177,rs1399787,rs6788474,rs1250582,rs886286,rs9548898,rs2910686,rs2294369,rs6438534,rs13143866,rs2548529,rs3740286,rs17203188,rs1541701,rs11707612,rs7910825,rs61579022,rs10822175,rs3734015,rs2548540,rs4325585,rs2847286,rs79740030,rs12354,rs10887882,rs2248374,rs9621715,rs4899259</t>
  </si>
  <si>
    <t>CATG00000051467.1,ENSG00000267654.1,ENSG00000108175.12,ENSG00000175646.3,ENSG00000120659.10,ENSG00000100346.13,ENSG00000133103.12,ENSG00000174600.9,CATG00000081246.1,ENSG00000227145.1,ENSG00000135362.9,ENSG00000236736.1,ENSG00000166206.9,ENSG00000228013.1,ENSG00000263080.1,ENSG00000262703.1,CATG00000035185.1,ENSG00000107796.8,CATG00000104369.1,ENSG00000148572.10,ENSG00000128228.4,CATG00000088077.1,ENSG00000138688.11,ENSG00000175643.7,CATG00000118331.1,ENSG00000176142.8,ENSG00000173253.10,ENSG00000247121.2,ENSG00000238160.1,ENSG00000229664.1,CATG00000026624.1,ENSG00000143515.12,ENSG00000125347.9,CATG00000058571.1,ENSG00000163389.6,ENSG00000113845.5,ENSG00000165476.8,ENSG00000153814.7,ENSG00000204296.7,ENSG00000161179.9,CATG00000002061.1,ENSG00000188897.4,ENSG00000138134.7,ENSG00000105889.10,ENSG00000026103.15,ENSG00000213942.3,ENSG00000235816.2,ENSG00000234290.2,ENSG00000135960.5,ENSG00000100385.9,CATG00000115361.1,ENSG00000111321.6,ENSG00000185650.8,CATG00000011109.1,ENSG00000111252.6,ENSG00000160712.8,CATG00000057185.1,CATG00000104364.1,ENSG00000257595.2,CATG00000118317.1,ENSG00000197536.6,CATG00000019407.1,ENSG00000171988.13,CATG00000057183.1,ENSG00000110318.9,ENSG00000164113.6,ENSG00000031081.6,ENSG00000253940.1,ENSG00000121594.7,ENSG00000100055.16,CATG00000118323.1,ENSG00000077063.6,CATG00000024255.1,ENSG00000138684.3,CATG00000019406.1,ENSG00000260302.1,CATG00000019410.1,ENSG00000272662.1,CATG00000081243.1,ENSG00000164308.12,CATG00000118316.1,CATG00000057187.1,ENSG00000272767.1,ENSG00000001626.10,ENSG00000204842.10,ENSG00000213702.2,ENSG00000185651.10,ENSG00000187151.3,ENSG00000169504.10,ENSG00000136244.7,ENSG00000175354.14,ENSG00000234336.2,CATG00000013059.1,CATG00000028719.1,ENSG00000214015.3,ENSG00000105397.9,CATG00000021454.1,CATG00000077557.1,ENSG00000113441.11,ENSG00000144218.14</t>
  </si>
  <si>
    <t>24709693,22354554,18576341,19116933,23603761</t>
  </si>
  <si>
    <t>Rheumatoid factor-negative polyarticular juvenile idiopathic arthritis,Juvenile idiopathic arthritis (including oligoarticular and rheumatoid factor-negative polyarticular JIA),Response to methotrexate in juvenile idiopathic arthritis,Oligoarticular juvenile idiopathic arthritis,Arthritis (juvenile idiopathic)</t>
  </si>
  <si>
    <t>DOID:678</t>
  </si>
  <si>
    <t>progressive supranuclear palsy</t>
  </si>
  <si>
    <t>A movement disease characterized by serious and progressive problems with control of gait and balance, along with complex eye movement and thinking problems. It involves gradual deterioration and death of specific volumes of the brain.</t>
  </si>
  <si>
    <t>rs7666367,rs72621835,rs45520839,rs59145927,rs11196449,rs6822038,rs67625562,rs12744212,rs73846649,rs6743139,rs28464712,rs45500303,rs6814233,rs6534347,rs35212520,rs4652545,rs45574236,rs62323935,rs13001657,rs7676847,rs2086346,rs1479923,rs71516924,rs7966334,rs11684404,rs4495657,rs6687758,rs72671025,rs7912854,rs11681299,rs66909062,rs6739095,rs4652548,rs867529,rs2069762,rs7683061,rs115138043,rs6832759,rs3789364,rs10753232,rs6425658,rs4111520,rs7682281,rs6836189,rs6750263,rs78924491,rs1044595,rs7528526,rs1913671,rs936607,rs115857295,rs4832049,rs56153798,rs11680549,rs72669169,rs2744062,rs67797421,rs1383043,rs66987389,rs45491791,rs7694328,rs11727369,rs11568563,rs12731064,rs12203592,rs67890920,rs66971362,rs6832214,rs7693795,rs67659077,rs116214739,rs12125383,rs12508721,rs7516739,rs2055979,rs12754041,rs4972221,rs7553330,rs7658100,rs6677832,rs17005650,rs1805165,rs6547705,rs6827756,rs6695584,rs17005728,rs7658836,rs6827839,rs7571971,rs4833821,rs6547787,rs17495159,rs10749141,rs68107102,rs6534342,rs7688384,rs67143487,rs7556005,rs13434446,rs7677679,rs7699809,rs1411478,rs6827824,rs9847811,rs2331903,rs3747957,rs72669119,rs3127122,rs7675731,rs2036981,rs17005931,rs9422448,rs7656479,rs12714202,rs56713196,rs57048617,rs7922608,rs11586493,rs7528255,rs28729220,rs631312,rs57113693,rs13045,rs3121490,rs6665134,rs7663164,rs4652547,rs79044066,rs3789362,rs6425657,rs4332926,rs45463791,rs6854230,rs115090515,rs6827444,rs79985585,rs11898161,rs79830901,rs10032704,rs74651308,rs76560665,rs2127511,rs72671023,rs2271666,rs4833817</t>
  </si>
  <si>
    <t>ENSG00000144659.6,ENSG00000168329.9,ENSG00000153561.8,ENSG00000234393.1,ENSG00000165806.15,ENSG00000227145.1,CATG00000043721.1,ENSG00000137265.10,ENSG00000153563.11,CATG00000113163.1,ENSG00000232679.1,CATG00000059842.1,ENSG00000165733.7,ENSG00000168314.13,ENSG00000164113.6,CATG00000095433.1,ENSG00000138688.11,CATG00000043719.1,ENSG00000172116.17,ENSG00000138684.3,ENSG00000234028.3,CATG00000027024.1,ENSG00000228437.1,CATG00000049271.1,ENSG00000109471.4,CATG00000043720.1,ENSG00000172071.7,ENSG00000084453.12,ENSG00000168026.12,ENSG00000115548.12,ENSG00000225420.1,ENSG00000249884.4,CATG00000070034.1,ENSG00000135823.9,CATG00000073630.1,ENSG00000197893.9</t>
  </si>
  <si>
    <t>Progressive supranuclear palsy</t>
  </si>
  <si>
    <t>DOID:684</t>
  </si>
  <si>
    <t>hepatocellular carcinoma</t>
  </si>
  <si>
    <t>A liver carcinoma that has_material_basis_in undifferentiated hepatocytes.</t>
  </si>
  <si>
    <t>rs8176757,rs77798199,rs12608448,rs115767459,rs9273072,rs1536263,rs113734026,rs9272341,rs3822100,rs3815691,rs35021560,rs9920879,rs4333852,rs689767,rs703674,rs74371950,rs9272683,rs1555849,rs9273047,rs8176672,rs9272582,rs9270994,rs2444029,rs9272626,rs9272668,rs11666494,rs8141214,rs11880333,rs114988244,rs703670,rs8176747,rs116474693,rs7278951,rs11866328,rs2532999,rs3092194,rs281377,rs6493083,rs694985,rs12132635,rs78995218,rs79741115,rs3859563,rs35450632,rs2264239,rs28540190,rs2439831,rs2292342,rs2559635,rs13138260,rs10002903,rs3916080,rs10901263,rs6674843,rs115439495,rs12733312,rs5994449,rs112825823,rs635634,rs8176725,rs579459,rs9272585,rs690276,rs9411475,rs9272535,rs3796678,rs78123702,rs2245715,rs28666488,rs575082,rs690367,rs28439983,rs9272558,rs874232,rs116216150,rs116343613,rs9272616,rs703671,rs3760776,rs34940903,rs12609290,rs9272685,rs12554580,rs424992,rs114314978,rs778810,rs532436,rs3024847,rs2439845,rs4617832,rs1678849,rs17401924,rs2040406,rs2229687,rs9272674,rs114684193,rs7745797,rs9270019,rs13093698,rs11703587,rs9273037,rs2244746,rs10492971,rs115352889,rs74747356,rs12127604,rs116572519,rs7166812,rs8176741,rs78513325,rs649129,rs4853457,rs7873522,rs75056397,rs116449597,rs4018,rs2467740,rs537115,rs78540343,rs3024866,rs9272627,rs5998152,rs12141246,rs7964130,rs116025180,rs36690,rs9273055,rs5998176,rs2189512,rs9272464,rs8176759,rs7045111,rs778798,rs12403443,rs17401966,rs8019,rs1012068,rs115738559,rs115447844,rs2027331,rs2256764,rs115495518,rs2070849,rs74948281,rs7520935,rs3786749,rs2073824,rs489509,rs116770912,rs7181912,rs11576459,rs1064994,rs9272667,rs28702649,rs2467402,rs2447208,rs8176730,rs7163245,rs11578788,rs12579373,rs113742126,rs2242069,rs688009,rs527921,rs7774434,rs9272559,rs75537788,rs3760775,rs2245780,rs9272311,rs113205220,rs3748577,rs690002,rs737241,rs3796677,rs78282429,rs3826837,rs8041132,rs3745734,rs12738317,rs2185252,rs550057,rs4547312,rs5749339,rs36692,rs8176751,rs6493085,rs8176632,rs111454690,rs12734068,rs17034618,rs9272536,rs115362284,rs12459843,rs9272352,rs3087657,rs9272677,rs1014531,rs3986209,rs10492972,rs746881,rs10901250,rs4820999,rs1002076,rs77008567,rs12437206,rs11587854,rs536313,rs12979144,rs7466962,rs9271413,rs12167583,rs1678852,rs3775485,rs2264049,rs13080709,rs12120191,rs690466,rs12130563,rs74932291,rs28532518,rs9272446,rs471229,rs12757288,rs77115059,rs4694164,rs9272624,rs376350,rs17271883,rs7855255,rs7043853,rs7163288,rs9272686,rs778987,rs9273164,rs115347165,rs9272649,rs3760774,rs689797,rs2236767,rs1013953,rs11587495,rs9271423,rs61778404,rs9272462,rs9273041,rs9411370,rs2444250,rs1556917,rs28489890,rs9272714,rs9273342,rs2012150,rs116105527,rs9919007,rs116327302,rs693510,rs2467738,rs2236766,rs2788,rs75796979,rs2306969,rs7553935,rs529611,rs2584727,rs115423840,rs2251538,rs77134226,rs3758946,rs703676,rs7165471,rs115982876,rs1869258,rs572837,rs2561796,rs2955969,rs9272445,rs17411502,rs3760771,rs4845934,rs2071699,rs694461,rs690012,rs8176703,rs3809482,rs9999209,rs495175,rs7873416,rs79343853,rs12610028,rs4149456,rs58258363,rs113417311,rs2920781,rs2470120,rs114362020,rs2073823,rs7469795,rs7453920,rs9411473,rs933941,rs3775486,rs116143544,rs2275424,rs115818511,rs686666,rs10751502,rs74363895,rs7434765,rs9272580,rs116037800,rs9272315,rs115878318,rs2412778,rs75179845,rs7174732,rs61778401,rs9272676,rs7046863,rs28362448,rs7167882,rs111529210,rs9807877,rs12734551,rs7682895,rs9272450,rs8176749,rs116373598,rs9272308,rs2927072,rs4846209,rs12137880,rs2165065,rs1133395,rs5998136,rs9272577,rs8176671,rs1975364,rs7688274,rs778805,rs28628574,rs2278859,rs12120042,rs12722830,rs9272105,rs58053556,rs6493084,rs115146228,rs9272591,rs3857496,rs11244079,rs560191,rs114946160,rs9270502,rs13017460,rs112685218,rs1049887,rs2039778,rs4623,rs9270025,rs115850597,rs61778406,rs9270229,rs4621399,rs114152061,rs12725210,rs3748579,rs9273343,rs79964822,rs2617802,rs9272603,rs9411474,rs9272340,rs9411488,rs4845930,rs1142323,rs113008958,rs1339458,rs112099108,rs114603413,rs9272615,rs115652967,rs480108,rs962004,rs2519093,rs2255410,rs4076,rs12510553,rs690472,rs703677,rs10901252,rs115907058,rs114998940,rs449293,rs75846249,rs4142393,rs570933,rs9995176,rs12504308,rs10864448,rs9270111,rs12986368,rs7772162,rs4426633,rs2439841,rs12131441,rs7849280,rs35455030,rs663214,rs114515261,rs9270105,rs12125535,rs1065045,rs115657185,rs7048647,rs12139981,rs61381898,rs8176722,rs7202950,rs4075674,rs7047076,rs11789207,rs1013952,rs2584726,rs2467739,rs9273023,rs4024,rs518288,rs12409754,rs116759243,rs9272424,rs114305420,rs9815409,rs16957630,rs114532182,rs4820997,rs9272991,rs116189118,rs36689,rs5753818,rs3077,rs79041106,rs9271069,rs9273054,rs2264248,rs9273097,rs9272434,rs11715480,rs2249952,rs778809,rs825740,rs6597615,rs12982233,rs17410793,rs35759975,rs2245908,rs73660468,rs34225619,rs6810745,rs9411468,rs2838018,rs9272680,rs9273310,rs114434283,rs1475934,rs1058298,rs114038635,rs8176634,rs9273344,rs507666,rs8176693,rs111281680,rs9272589,rs10022167,rs36688,rs558656,rs1137827,rs9411364,rs4845931,rs2253807,rs9272495,rs9272573,rs12737239,rs9273173,rs4678649,rs5994443,rs114664812,rs3205136,rs16957632,rs1517352,rs3759791,rs2254321,rs115161103,rs542898,rs11070399,rs13426947,rs12437204,rs115478735,rs4959108,rs1889309,rs2298839,rs9272621,rs9272493,rs2444251,rs115051904,rs2276937,rs2447195,rs565007,rs703666,rs11121552,rs34262244,rs75349286,rs35837142,rs2602141,rs12130220,rs2439850,rs16849384,rs12402052,rs11637572,rs6493086,rs7034353,rs11579365,rs6597616,rs9272449,rs2255663,rs7171750,rs60484807,rs703678,rs111528333,rs9411471,rs5998140,rs9270041,rs2467736,rs9272554,rs4475756,rs3859437,rs116356388,rs2051512,rs9271148,rs3825023,rs78093064,rs11576866,rs2012467,rs2584700,rs9411369,rs8176746,rs13093517,rs74684653,rs2253268,rs9272496,rs2278857,rs12751375,rs10793962,rs114820734,rs689883,rs1556916,rs12610339,rs114595403,rs10031441,rs9272630,rs2245664,rs9267665,rs73395560,rs6834059,rs3099045,rs114241655,rs116049104,rs5994451,rs376524,rs7278220,rs651007,rs703673,rs17410217,rs4846213,rs2276100,rs714825,rs3024861,rs7025839,rs9272982,rs12117635,rs28653441,rs79999819,rs5994431,rs75313558,rs8101385,rs116399836,rs35111552,rs117817666,rs433852,rs12100561,rs9272781,rs101094,rs2467745,rs493377,rs114219102,rs67755284,rs116359373,rs1052131,rs2108108,rs1065049,rs4296223,rs2301139,rs12980842,rs9273175,rs9411472,rs4363269,rs2584701,rs703679,rs77537142,rs2637194,rs9272715,rs1047781,rs77693339,rs703667,rs9272620,rs61784580,rs2467737,rs524417,rs79137388,rs9272687,rs62250890,rs9271568,rs11893432,rs17034643,rs116105952,rs703669,rs3753037,rs10020432,rs9272648,rs1064991,rs7629880,rs8176743,rs35222081,rs6832260,rs912961,rs10168266,rs1047993,rs778804,rs8102492,rs9271161,rs3024877,rs9272934,rs9272992,rs5753816,rs12608544,rs62130308,rs7530167,rs550239,rs689835,rs2236678,rs9411467,rs7287054,rs2255440,rs11121545,rs113157089,rs9273035,rs7520651,rs2838020,rs115937692,rs11703779,rs116297990,rs115812556,rs116410293,rs9411464,rs538238,rs12132134,rs8176731,rs114182260,rs62018952,rs9328546,rs690170,rs9272655,rs12506899,rs5994441,rs8033846,rs116103378,rs12462337,rs12483517,rs12905772,rs2467741,rs9272329,rs600038,rs703664,rs57677815,rs9270928,rs11070410,rs667476,rs7045909,rs4846210,rs690263,rs703668,rs689647,rs1010305,rs2015580,rs7660680,rs12981072,rs4694609,rs703672,rs6541089,rs12908467,rs3748578,rs8021113,rs4429703,rs12122029,rs7170489,rs2439846,rs10002756,rs115553516,rs114010639,rs11638972,rs113642651,rs9272465,rs8020323,rs9332414,rs9411367,rs9272672,rs116832981,rs9271152,rs11587309,rs12408430,rs41382444,rs9272354,rs9271062,rs9272631,rs3213990,rs73226197,rs9273039,rs2278856,rs9272646,rs703675,rs9806227,rs6832557,rs77411041,rs10492973,rs2447211,rs1249433,rs11585794,rs116150265,rs116427798,rs6493082,rs9273011,rs12610040,rs8176644,rs2182326,rs45514998,rs12118323,rs116572691,rs117988024,rs9274407,rs2245790,rs115065615,rs6597617,rs11121532,rs3737155,rs12216891,rs9270043,rs9272532,rs9272314,rs116516410,rs34636442,rs9273145,rs2447193,rs117651776,rs9272612,rs5753817,rs4401024,rs3828081,rs11878449,rs4802496,rs5998168,rs16849341,rs116658014,rs111483859,rs78017655,rs13104065,rs116670730,rs7034706,rs4820996,rs2596542,rs7853989,rs16957627,rs12753426,rs12141201,rs9328545,rs116792440,rs9273028,rs3821236,rs5998173,rs2608892,rs34698909,rs7855466,rs5994442,rs509306,rs9272623,rs73581711,rs5753820,rs7290856,rs7553228,rs8176720,rs3024886,rs11121531,rs690316,rs9272418,rs9277535,rs912963,rs523156,rs690512,rs9272421,rs115354686,rs35545060,rs2302949,rs6510859,rs861345,rs4640638,rs116791034,rs4820994,rs281407,rs9273126,rs9271645,rs9411469,rs16982206,rs2838009,rs11673407,rs9271093,rs2411284,rs60743860,rs11121551,rs2240811,rs7546364,rs72849276,rs9272448,rs1060939,rs17273295,rs2412781,rs2016840,rs12443102,rs74391325,rs116139966,rs4846212,rs28415068,rs8042688,rs75005122,rs77484723,rs77039514,rs4530599,rs116152465,rs506120,rs13114289,rs17034821,rs34215045,rs8176662,rs7255644,rs495828,rs12141416,rs28400013,rs3756066,rs962005,rs35533674,rs9271147,rs693919,rs3796676,rs9411368</t>
  </si>
  <si>
    <t>ENSG00000140265.8,ENSG00000204366.3,CATG00000083579.1,ENSG00000166278.10,ENSG00000142657.16,ENSG00000168702.12,ENSG00000112182.10,ENSG00000167004.8,ENSG00000081051.3,ENSG00000159459.7,ENSG00000054523.12,ENSG00000196735.7,CATG00000064160.1,ENSG00000223899.1,ENSG00000182264.4,ENSG00000272501.1,ENSG00000179344.12,ENSG00000268093.1,ENSG00000067369.9,ENSG00000232871.4,ENSG00000200336.1,CATG00000039603.1,ENSG00000271875.1,ENSG00000184716.9,CATG00000088077.1,ENSG00000140025.11,ENSG00000148297.11,ENSG00000183454.9,ENSG00000204031.3,ENSG00000231858.1,CATG00000083577.1,CATG00000083573.1,ENSG00000138378.13,ENSG00000137822.8,CATG00000088072.1,ENSG00000223865.6,ENSG00000204287.9,CATG00000041413.1,ENSG00000105516.6,ENSG00000148296.5,CATG00000072789.1,CATG00000046418.1,CATG00000088065.1,ENSG00000063180.4,ENSG00000130939.14,ENSG00000105538.4,ENSG00000088002.7,CATG00000088075.1,ENSG00000130383.6,ENSG00000166963.8,ENSG00000157131.10,ENSG00000196301.3,ENSG00000262560.1,ENSG00000250220.1,CATG00000010260.1,ENSG00000171119.2,ENSG00000170266.11,ENSG00000092470.7,ENSG00000166947.7,CATG00000046393.1,CATG00000083570.1,ENSG00000063177.8,ENSG00000140259.6,ENSG00000171877.15,CATG00000039609.1,ENSG00000261617.1,ENSG00000205771.2,ENSG00000063176.11,ENSG00000115415.14,ENSG00000240296.1,ENSG00000255071.1,ENSG00000179913.6,CATG00000083574.1,ENSG00000242028.1,ENSG00000163631.12,CATG00000088063.1,CATG00000088070.1,ENSG00000183844.12,CATG00000088069.1,ENSG00000124177.10,ENSG00000128254.9,ENSG00000156413.9,ENSG00000134339.4,ENSG00000174951.6,ENSG00000087903.8,ENSG00000198502.5,CATG00000059730.1,ENSG00000105523.3,ENSG00000128886.7,ENSG00000231389.3,ENSG00000229391.3,ENSG00000171124.8,CATG00000064169.1,CATG00000057481.1,CATG00000088071.1,CATG00000059729.1,ENSG00000196126.6,CATG00000014056.1,CATG00000010261.1,CATG00000046013.1,ENSG00000176920.10,CATG00000088064.1,ENSG00000159495.7,ENSG00000137842.2,ENSG00000176909.7,CATG00000083580.1,CATG00000022796.1,CATG00000039605.1,ENSG00000140264.15,ENSG00000104055.10,ENSG00000168803.10,ENSG00000166762.12,CATG00000058460.1,ENSG00000232629.4,ENSG00000100150.12,ENSG00000175164.9</t>
  </si>
  <si>
    <t>23242368,20676096,21499248,23300138,22807686,21105107</t>
  </si>
  <si>
    <t>Hepatocellular carcinoma,Hepatocellular carcinoma (hepatitis B virus related),Tumor biomarkers</t>
  </si>
  <si>
    <t>DOID:7147</t>
  </si>
  <si>
    <t>ankylosing spondylitis</t>
  </si>
  <si>
    <t>A bone inflammation disease that results_in inflammation in the joints of the spine and pelvis. The disease has_symptom pain, has_symptom stiffness in the spine, has_symptom stiffness in the neck, has_symptom stiffness in the hips, has_symptom stiffness in the jaw and has_symptom stiffness in the rib cage.</t>
  </si>
  <si>
    <t>rs10800756,rs35528636,rs34196306,rs11746138,rs469735,rs151940,rs4330804,rs6702590,rs983825,rs10857135,rs9461219,rs10800755,rs40091,rs115225723,rs4413183,rs35169013,rs57121130,rs2280976,rs27045,rs27619,rs6908402,rs60688397,rs13210340,rs4375701,rs2075941,rs149189,rs7132433,rs27640,rs9393727,rs34243448,rs2075724,rs371960,rs13208096,rs35902873,rs9358944,rs56226803,rs3857546,rs7529070,rs34107459,rs9467600,rs10222238,rs351724,rs296543,rs12176068,rs75639917,rs13196552,rs1766814,rs114118218,rs28337,rs4349859,rs55834529,rs55838263,rs13195401,rs4793978,rs13205211,rs9411271,rs41494046,rs2413435,rs2317826,rs72839477,rs9467622,rs493161,rs73774721,rs34762,rs7300016,rs9784763,rs11793497,rs4634439,rs9379871,rs34351439,rs9487052,rs449850,rs67040724,rs246454,rs41266839,rs4075760,rs11791262,rs1978,rs9372205,rs72657048,rs7542123,rs27037,rs35883476,rs27432,rs9379831,rs2287987,rs62074054,rs377436,rs9379856,rs75499503,rs13202688,rs10870202,rs7414934,rs1954598,rs26496,rs9607395,rs1135314,rs461487,rs6456727,rs412754,rs7302635,rs26491,rs10781518,rs455839,rs388526,rs386696,rs7525903,rs2075726,rs27433,rs9379864,rs9905583,rs4649040,rs1008084,rs9386782,rs9393710,rs1892251,rs10751776,rs151954,rs9374070,rs1146246,rs11751953,rs114779419,rs6903695,rs13204572,rs34706883,rs42398,rs4437064,rs4418214,rs35768595,rs2032890,rs28081,rs67457459,rs75867508,rs463503,rs6456728,rs72841536,rs10185424,rs3999543,rs34525648,rs830554,rs11705504,rs12578337,rs468130,rs9379844,rs10781505,rs9386775,rs501220,rs9348719,rs30187,rs35307327,rs13207689,rs151911,rs13192365,rs13197176,rs35202262,rs396000,rs9379858,rs296545,rs9358947,rs2075727,rs3913893,rs27710,rs2393657,rs9320278,rs12126806,rs7550635,rs13206443,rs34961555,rs6456701,rs9607390,rs200949,rs351731,rs27689,rs9358918,rs3799380,rs4821561,rs7219303,rs11153161,rs296539,rs34064842,rs6900665,rs7749823,rs42443,rs13209277,rs34662244,rs296560,rs523383,rs151964,rs9386784,rs9393715,rs9357006,rs12660432,rs35819751,rs200950,rs5756408,rs115891768,rs34546986,rs11145839,rs6917995,rs1260596,rs9374080,rs59604789,rs62394764,rs13195279,rs71557334,rs390764,rs9358938,rs3757150,rs152465,rs17482078,rs34759,rs1324087,rs34760,rs463916,rs13197574,rs13216828,rs10045403,rs10872870,rs16891725,rs10074694,rs13195692,rs13192965,rs9366656,rs6456713,rs9348712,rs13203365,rs13220395,rs8065669,rs11794847,rs4355335,rs352837,rs1937126,rs28362606,rs9386795,rs13160231,rs458185,rs2066295,rs13196590,rs4580230,rs116733861,rs1269172,rs67919208,rs3809868,rs8070759,rs9379936,rs9358939,rs6936561,rs13217620,rs1761608,rs71559051,rs2072713,rs35984974,rs2076030,rs66823108,rs35749575,rs188015,rs10032458,rs1979,rs9467623,rs8078880,rs13194781,rs16891717,rs351725,rs1165168,rs11589638,rs2483913,rs27041,rs1341271,rs7302251,rs35402046,rs7302256,rs9366648,rs3829111,rs67554133,rs13198474,rs7513156,rs7528484,rs4672496,rs2232423,rs9358925,rs30376,rs4289035,rs9480924,rs13205911,rs3767502,rs2310173,rs26510,rs9386783,rs422113,rs66868086,rs4307445,rs9386779,rs200483,rs368467,rs11145750,rs8072100,rs427960,rs9400272,rs4851534,rs3088081,rs13211313,rs296546,rs296559,rs7522462,rs10043309,rs35030260,rs193482,rs35016036,rs10484433,rs2124921,rs6918325,rs9393713,rs429534,rs10920083,rs114852762,rs4266763,rs12664455,rs9379845,rs3812560,rs10024167,rs4640621,rs34752,rs77666565,rs378672,rs13191445,rs10484435,rs2297908,rs13213986,rs4427037,rs4794057,rs7773490,rs11153168,rs555460,rs6930844,rs1260594,rs9358936,rs9393697,rs13185488,rs36092177,rs114383464,rs6939997,rs115970240,rs4821568,rs378447,rs12620692,rs11153167,rs35339855,rs2887186,rs59655222,rs28360595,rs11145763,rs11705450,rs56037701,rs72846794,rs13195636,rs4078099,rs9467613,rs34071253,rs11209026,rs74401218,rs3734542,rs56874662,rs4690137,rs2049908,rs6556411,rs3760370,rs2884010,rs9384704,rs10872871,rs55734382,rs17749927,rs60452259,rs4508560,rs4239163,rs4301336,rs4794048,rs1053860,rs115311693,rs4690138,rs34757,rs11465804,rs3767501,rs3861928,rs8070463,rs9400262,rs12122809,rs17695758,rs11584383,rs27583,rs17095830,rs56294283,rs62394768,rs351735,rs1546722,rs370155,rs72854513,rs67297533,rs13201308,rs72847313,rs116248721,rs56296968,rs17586553,rs13201821,rs13191227,rs12132298,rs26500,rs12943464,rs10870146,rs27043,rs13214280,rs2072803,rs9358914,rs296552,rs34218844,rs9607391,rs10000471,rs401754,rs2073531,rs442405,rs3812563,rs949881,rs6930733,rs9487053,rs6920256,rs27434,rs9398192,rs296563,rs9400273,rs7536201,rs11145874,rs34396849,rs9393698,rs34750,rs4821566,rs11611855,rs7532198,rs9487058,rs10440635,rs448496,rs34764,rs6902211,rs26654,rs9379888,rs34104395,rs13197334,rs13214023,rs7744284,rs6904596,rs5750339,rs200996,rs10753888,rs12829343,rs10074708,rs398944,rs6940698,rs68112369,rs3734523,rs13199772,rs7550552,rs1059490,rs10781507,rs3087886,rs35983588,rs9393711,rs58825580,rs7523412,rs36116761,rs4793842,rs41266779,rs151908,rs27529,rs11249213,rs35345226,rs932223,rs26498,rs3734544,rs449736,rs13173351,rs3949215,rs9894905,rs12174639,rs7773938,rs26493,rs9386780,rs13212651,rs6911765,rs7756567,rs2235251,rs17763089,rs351723,rs66827971,rs9379855,rs11589573,rs10920084,rs114570945,rs4820261,rs2073527,rs2393594,rs12174602,rs30379,rs9393691,rs11011216,rs36012762,rs6919423,rs34273322,rs35037868,rs4236040,rs114333877,rs9295675,rs13207345,rs965321,rs56763414,rs26492,rs6927569,rs949882,rs4821570,rs11616188,rs12118735,rs1155207,rs11580823,rs12567900,rs34371502,rs41269265,rs2073530,rs34295134,rs445796,rs9374071,rs67340775,rs200954,rs10041240,rs4821559,rs10751775,rs11153165,rs30186,rs9358946,rs34761,rs62076549,rs35781323,rs72834694,rs1177441,rs36109883,rs35627490,rs2297913,rs3812584,rs66790453,rs4389526,rs34166054,rs9386797,rs9393718,rs55706012,rs9386796,rs459956,rs10073277,rs2273558,rs3752417,rs548987,rs10484439,rs7773004,rs10946808,rs34676049,rs3812565,rs6701496,rs573990,rs9607396,rs13191474,rs34788973,rs353052,rs116201501,rs404339,rs399561,rs61742093,rs200952,rs26499,rs9487048,rs34588114,rs401763,rs9348716,rs9487051,rs5756405,rs200981,rs8072644,rs10870164,rs10781500,rs1892252,rs13203673,rs7296058,rs4959041,rs8075411,rs4648889,rs35716472,rs9379842,rs17587597,rs34246779,rs4648890,rs35001169,rs11576681,rs35506517,rs10781510,rs458740,rs3799383,rs27044,rs6926677,rs11583328,rs17587226,rs11870935,rs34755,rs35730213,rs11583546,rs13214169,rs28119,rs4299301,rs200485,rs6913093,rs3884025,rs13211947,rs61324092,rs2747054,rs9398188,rs811041,rs68072215,rs35353359,rs2075940,rs2072806,rs2073529,rs351729,rs2183947,rs13186739,rs13212534,rs6930616,rs2232426,rs26512,rs2013633,rs12452315,rs7720838,rs67662114,rs9320282,rs4851533,rs7687189,rs4567159,rs4821565,rs2013717,rs17693963,rs13199906,rs5005289,rs9386781,rs3812550,rs58282976,rs10870201,rs13211507,rs3812575,rs9357007,rs9379875,rs26497,rs35744819,rs380774,rs905634,rs35120058,rs9358945,rs10903118,rs7210738,rs9358937,rs35670379,rs2899276,rs173491,rs66912914,rs1260595,rs10870077,rs40604,rs13199775,rs1977,rs9366655,rs9393688,rs9393714,rs34505829,rs28129,rs151953,rs4794052,rs4712969,rs114633780,rs17598658,rs7410682,rs351727,rs36162392,rs9384705,rs9467621,rs16891235,rs12641356,rs27524,rs1045537,rs55757739,rs10903119,rs6932584,rs56075693,rs11656855,rs5756407,rs7974988,rs68188794,rs9384701,rs11871606,rs114257825,rs9607398,rs351730,rs151910,rs17750747,rs3812570,rs483143,rs34878803,rs34691223,rs60512607,rs9358927,rs7523328,rs6932727,rs9358920,rs72834677,rs5756401,rs34605993,rs6936555,rs4583564,rs34661125,rs13198809,rs28412066,rs9379863,rs9358926,rs7299292,rs4794016,rs9366639,rs425335,rs1741930,rs419106,rs17528178,rs9379828,rs2075943,rs68194335,rs9348718,rs34043431,rs11966072,rs10062964,rs13190888,rs26507,rs7749305,rs16891315,rs2013671,rs9379857,rs55912630,rs9398191,rs72845070,rs200948,rs2232429,rs34753,rs6534702,rs68149500,rs13217984,rs26495,rs35072899,rs296570,rs9386774,rs1324088,rs4548045,rs11747112,rs28496581,rs34950484,rs33932084,rs351756,rs74689501,rs6672420,rs26653,rs45527431,rs4518487,rs1546723,rs13214027,rs10222232,rs351737,rs2075725,rs7588217,rs73385070,rs6930698,rs11079784,rs13200047,rs34765154,rs9461223,rs830556,rs9379846,rs4821560,rs41299637,rs1892253,rs12131796,rs72834617,rs2413436,rs1132005,rs80142648,rs9411267,rs9393712,rs4712972,rs3823158,rs2295593,rs695965,rs10050860,rs7725052,rs4486004,rs35249036,rs34105070,rs71630754,rs17419032,rs9368531,rs246453,rs13201341,rs9379829,rs2297909,rs67844427,rs9607397,rs13219354,rs13200797,rs66886492,rs9358935,rs3812558,rs55690788,rs2393667,rs34871267,rs72845428,rs13191948,rs4821569,rs4338849,rs7555518,rs34878490,rs4239162,rs9610607,rs11579874,rs66757203,rs13195040,rs9379850,rs62394769,rs39840,rs9393696,rs351736,rs13196219,rs9384703,rs13220488,rs9379830,rs12661552,rs73385071,rs12132349,rs4596195,rs12174623,rs9487020,rs67296946,rs35162296,rs13203816,rs200481,rs72846780,rs9358916,rs9467626,rs10946810,rs994379,rs469674,rs6913795,rs10781496,rs200989,rs351726,rs34981677,rs34194357,rs1341272,rs7655817,rs9366658,rs1892250,rs13168673,rs9788104,rs9358913,rs647772,rs35098436,rs13212318,rs30380,rs9379859,rs9283753,rs9487049,rs4073153,rs17095855,rs7757347,rs1546721,rs9358924,rs30185,rs9374069,rs34332556,rs7554511,rs16891334,rs61048419,rs9607392,rs27038,rs200482,rs13204012,rs67602696,rs7588933,rs13220495,rs201002,rs396635,rs4333130,rs34751,rs34391493,rs6910549,rs17526722,rs3829110,rs2075942,rs4487900,rs12407074,rs7539693,rs4077515,rs296547,rs13213152,rs469758,rs1009181,rs3767496,rs2901313,rs2893820,rs6427868,rs36033628,rs4244437,rs9379833,rs6902892,rs11249215,rs28360634,rs4821567,rs35680819,rs149431,rs446974,rs7536848,rs4583038,rs71557308,rs34756,rs6899616,rs4265380,rs27527,rs5750338,rs78428995,rs469783,rs3812564,rs13199649,rs12174631,rs13201681,rs35017208,rs115387042,rs351732,rs200995,rs67998226,rs10920087,rs13170045,rs7523334,rs1260593,rs8077106,rs61534839,rs149544,rs200484,rs72749166,rs72832596,rs200990,rs10800746,rs35942482,rs13173167,rs10494828,rs56189111,rs67859638,rs13217619,rs9480910,rs13218875,rs410449,rs17608582,rs421790,rs12142704,rs30378,rs62074055,rs35565446,rs3812571,rs1165163,rs4820262,rs2523454,rs7628,rs806794,rs353053,rs2596464,rs3734528,rs13206501,rs9374072,rs13154629,rs11249212,rs10870165,rs7312150,rs200501,rs12122721,rs73774722,rs10781499,rs17751184,rs11153166,rs35825164,rs4239882,rs175597,rs11011239,rs75782365,rs1807546,rs35555795,rs151909,rs12140420,rs566164,rs4637335,rs13195402,rs78737171,rs4561509,rs34826348,rs59673,rs56195001,rs10029133,rs169850,rs11964178,rs113222262,rs3812573,rs4439799,rs9400276,rs200977,rs3778279,rs12176317,rs11757567,rs45509595,rs9379873,rs13202939,rs351742,rs57889668,rs55677234,rs26489,rs2237228,rs12173854,rs12644137,rs4498662,rs370411,rs9374081,rs6925339,rs13195509,rs3208703,rs3767498,rs34436535</t>
  </si>
  <si>
    <t>CATG00000087828.1,CATG00000076772.1,ENSG00000220875.1,CATG00000083264.1,ENSG00000187987.5,CATG00000087843.1,ENSG00000184348.2,ENSG00000196966.3,CATG00000043978.1,ENSG00000272501.1,ENSG00000168242.3,ENSG00000233968.2,ENSG00000198366.5,ENSG00000158406.2,CATG00000087892.1,ENSG00000168298.4,ENSG00000196747.3,CATG00000087905.1,CATG00000083335.1,ENSG00000206337.6,ENSG00000198315.6,ENSG00000177119.11,CATG00000075669.1,CATG00000033856.1,ENSG00000158373.7,ENSG00000187796.9,ENSG00000256018.1,ENSG00000234816.2,ENSG00000213221.4,ENSG00000196176.7,ENSG00000228782.3,CATG00000083320.1,ENSG00000197062.7,ENSG00000164307.8,ENSG00000217646.1,CATG00000087846.1,CATG00000087845.1,CATG00000083261.1,ENSG00000228223.1,ENSG00000197279.3,ENSG00000182952.4,CATG00000083373.1,ENSG00000249738.2,ENSG00000185130.4,ENSG00000115594.7,ENSG00000230174.1,ENSG00000188987.2,ENSG00000229191.1,ENSG00000198518.5,ENSG00000180573.8,ENSG00000124557.8,ENSG00000215979.1,ENSG00000182572.2,ENSG00000153113.19,ENSG00000203799.6,CATG00000087916.1,CATG00000087909.1,CATG00000033858.1,CATG00000087822.1,ENSG00000272278.1,ENSG00000248734.2,CATG00000087896.1,CATG00000087900.1,ENSG00000219392.1,ENSG00000165684.3,ENSG00000204789.3,ENSG00000233822.3,ENSG00000165689.12,ENSG00000124613.4,CATG00000083347.1,ENSG00000163297.12,ENSG00000116852.10,ENSG00000115504.10,ENSG00000237425.1,CATG00000087870.1,CATG00000058556.1,CATG00000089574.1,ENSG00000272462.2,CATG00000107372.1,ENSG00000115590.9,ENSG00000020633.14,ENSG00000187626.7,ENSG00000184357.3,ENSG00000219891.2,ENSG00000251314.2,CATG00000008714.1,ENSG00000197061.3,ENSG00000180596.7,CATG00000083365.1,ENSG00000243587.6,ENSG00000261025.1,CATG00000087824.1,ENSG00000181315.6,CATG00000087883.1,ENSG00000204520.8,ENSG00000187475.4,ENSG00000197846.3,CATG00000087920.1,ENSG00000135535.10,CATG00000083387.1,CATG00000083353.1,ENSG00000112343.8,ENSG00000141279.11,CATG00000079611.1,CATG00000087873.1,CATG00000087866.1,ENSG00000226314.3,ENSG00000010704.14,CATG00000087881.1,CATG00000087830.1,ENSG00000146109.3,ENSG00000196226.2,ENSG00000165688.7,CATG00000087853.1,ENSG00000124575.5,ENSG00000247121.2,ENSG00000124610.3,ENSG00000182611.3,ENSG00000197914.2,ENSG00000198374.3,ENSG00000026950.12,ENSG00000112763.11,ENSG00000124529.3,CATG00000083294.1,CATG00000087927.1,ENSG00000198933.5,ENSG00000272109.1,CATG00000083349.1,ENSG00000111801.11,ENSG00000186470.9,ENSG00000170035.11,ENSG00000124549.10,ENSG00000196866.2,ENSG00000124564.13,ENSG00000197459.2,ENSG00000081248.6,ENSG00000189298.9,CATG00000049478.1,ENSG00000269293.2,CATG00000083361.1,ENSG00000124693.2,CATG00000087941.1,CATG00000083282.1,ENSG00000204616.6,ENSG00000187837.2,ENSG00000199289.1,ENSG00000241549.4,ENSG00000197409.6,CATG00000031598.1,ENSG00000137259.2,ENSG00000111321.6,ENSG00000158691.10,CATG00000018500.1,ENSG00000196374.5,ENSG00000163362.6,ENSG00000235109.3,CATG00000083271.1,CATG00000083393.1,ENSG00000146039.6,ENSG00000162594.10,ENSG00000218281.1,ENSG00000108424.5,ENSG00000124508.12,CATG00000079612.1,ENSG00000263766.1,CATG00000087827.1,CATG00000083332.1,ENSG00000178852.11,ENSG00000232040.2,ENSG00000218690.1,ENSG00000160360.7,ENSG00000096654.11,ENSG00000229162.1,ENSG00000124568.6,ENSG00000137338.4,ENSG00000234663.1,ENSG00000100368.9,ENSG00000198558.2,ENSG00000137185.7,CATG00000087888.1,CATG00000087835.1,ENSG00000112337.6,ENSG00000216331.1,CATG00000083284.1,CATG00000083449.1,ENSG00000196532.4</t>
  </si>
  <si>
    <t>20062062,22138694,21743469</t>
  </si>
  <si>
    <t>Ankylosing spondylitis</t>
  </si>
  <si>
    <t>DOID:7166</t>
  </si>
  <si>
    <t>thyroiditis</t>
  </si>
  <si>
    <t>rs58722186,rs7032019,rs9391236,rs6924632,rs41486546,rs4575545,rs9386426,rs76729773,rs8047723,rs17689625,rs62419356,rs9486003,rs7020976,rs78287223,rs2400052,rs9499993,rs12563783,rs1561962,rs72705644,rs6920403,rs11642757,rs73575086,rs4743130,rs8048928,rs11578263,rs9322812,rs74037508,rs17020011,rs7764251,rs7759427,rs4922975,rs72990886,rs9391229,rs6945297,rs965513,rs10759944,rs9391228,rs13233821,rs79451333,rs9391235,rs73575095,rs9386432,rs9391237,rs4147302,rs74637523,rs9499992,rs7202770,rs16950997,rs1995311,rs925489,rs11646791,rs11644758,rs6900902,rs6945533,rs7847663,rs9404575,rs75125154,rs73078118,rs11150188,rs10818090,rs11588186,rs12566129,rs11150187,rs9486011,rs17020010,rs57652769,rs6922070,rs9322817,rs79748332,rs4915073,rs12672320,rs9391238,rs9322820,rs7773123,rs6571212,rs16950982,rs9377668,rs9386427,rs9499939,rs12444166,rs17767742,rs62418773,rs9499932,rs925488,rs7187128,rs4334315,rs3757468,rs3813582,rs73575085,rs963949,rs3813580,rs1551481,rs9499968,rs12673970,rs6906928,rs9322810,rs9377675,rs17767904,rs73575083</t>
  </si>
  <si>
    <t>CATG00000091534.1,CATG00000040343.1,ENSG00000271099.1,CATG00000091593.1,CATG00000027984.1,CATG00000109155.1,ENSG00000260876.1,ENSG00000171714.10,ENSG00000134215.11,ENSG00000261390.1,ENSG00000173452.9,ENSG00000085382.7</t>
  </si>
  <si>
    <t>24852370,24722205,17903292,18514160</t>
  </si>
  <si>
    <t>Thyroid stimulating hormone</t>
  </si>
  <si>
    <t>DOID:7188</t>
  </si>
  <si>
    <t>autoimmune thyroiditis</t>
  </si>
  <si>
    <t>An autoimmune disease of endocrine system that involves inflammation located_in thyroid gland caused by the immune system reacting against its own tissues.</t>
  </si>
  <si>
    <t>rs11686524,rs11675434,rs58722186,rs115728055,rs6068262,rs12471910,rs4575545,rs76729773,rs8047723,rs2071399,rs4908507,rs56302939,rs6063784,rs2904155,rs4811367,rs55980998,rs1424231,rs11642757,rs2298876,rs2426433,rs6063840,rs35865480,rs6097031,rs55750095,rs11682968,rs11685159,rs7518608,rs115088254,rs2071402,rs4889012,rs74637523,rs4811371,rs879564,rs11211645,rs16950997,rs73191621,rs6068259,rs11121209,rs11646791,rs4243177,rs1972113,rs12756257,rs11644758,rs11678852,rs115988759,rs1463051,rs2016084,rs6068260,rs11150187,rs57652769,rs1463049,rs6577499,rs2869657,rs6068264,rs4811363,rs1473420,rs301807,rs6675443,rs4766578,rs2426438,rs11694732,rs116643656,rs13400534,rs1953827,rs6068258,rs7500666,rs115479968,rs7187128,rs4334315,rs3813580,rs7556169,rs2904160,rs9927134,rs2426439,rs879563,rs8048539,rs9677074,rs17689625,rs6702060,rs7200841,rs4811369,rs11121199,rs6577496,rs4140439,rs653178,rs114724863,rs73575086,rs2207195,rs8048928,rs2071403,rs301799,rs74037508,rs7527389,rs4811368,rs11121216,rs73575095,rs2024652,rs3184504,rs17786733,rs4811336,rs4889009,rs7202770,rs4811334,rs4811370,rs6068263,rs11150188,rs7513420,rs301806,rs4140438,rs733208,rs6068257,rs115208716,rs6577502,rs2904158,rs3760955,rs16950982,rs9277555,rs1463050,rs11675342,rs301805,rs12444166,rs17767742,rs73575085,rs3813582,rs12149234,rs2250890,rs10774625,rs4927604,rs1567920,rs73575083,rs17767904,rs4888043,rs12136766</t>
  </si>
  <si>
    <t>ENSG00000232912.1,ENSG00000176840.7,ENSG00000241106.2,CATG00000045932.1,ENSG00000115705.16,ENSG00000260876.1,ENSG00000111252.6,ENSG00000160145.11,ENSG00000223865.6,ENSG00000204842.10,CATG00000053645.1,ENSG00000142599.13,ENSG00000204267.9,ENSG00000224557.3,ENSG00000234948.1,CATG00000027984.1,ENSG00000261390.1,ENSG00000250264.1</t>
  </si>
  <si>
    <t>24722205,24586183</t>
  </si>
  <si>
    <t>Thyroid peroxidase antibody levels,Thyroid peroxidase antibody positivity</t>
  </si>
  <si>
    <t>DOID:7427</t>
  </si>
  <si>
    <t>anthrax disease</t>
  </si>
  <si>
    <t>A primary bacterial infectious disease that results_in infection located_in skin, located_in lung lymph nodes or located_in gastrointestinal tract, has_material_basis_in Bacillus anthracis, transmitted_by contact with infected animals or animal products, transmitted_by airborne spores or transmitted_by ingestion of undercooked meat from infected animals and has_symptom skin ulcer, has_symptom nausea, has_symptom poor appetite, has_symptom bloody diarrhea, has_symptom fever or has_symptom shortness of breath.</t>
  </si>
  <si>
    <t>rs111944465,rs113734026,rs116462107,rs7227087,rs9271117,rs9270946,rs114448410,rs28383408,rs35971290,rs526784,rs9270922,rs9270031,rs72845727,rs28383361,rs9271058,rs74371950,rs113724633,rs115825497,rs112532723,rs9270912,rs9270215,rs9271156,rs9270075,rs9270891,rs9270994,rs62405631,rs9269817,rs9271004,rs9273384,rs9271400,rs9270225,rs74818935,rs9270967,rs9272973,rs9269827,rs9270934,rs482044,rs9271525,rs9271474,rs9271078,rs73403125,rs116660816,rs9270970,rs73395587,rs9270890,rs9270885,rs113027967,rs9270927,rs113528942,rs9271049,rs4959030,rs9270998,rs115377566,rs9269844,rs9269821,rs9271426,rs78995218,rs9270902,rs114404525,rs41268940,rs76650283,rs9271060,rs115741842,rs9272463,rs114872385,rs9269640,rs76185397,rs113996162,rs9271432,rs9269898,rs111896154,rs9269905,rs112825823,rs1064993,rs9272486,rs9272318,rs113933084,rs9271150,rs75420341,rs72849277,rs9269874,rs72508447,rs114153839,rs9271079,rs9270886,rs9269911,rs9271144,rs74933827,rs28383429,rs9272461,rs34763586,rs115472351,rs9270939,rs9271103,rs114459930,rs112480946,rs112638707,rs9271519,rs78166434,rs9270949,rs9271466,rs11082861,rs113060503,rs9271771,rs9270281,rs9270387,rs9271635,rs9270918,rs9270406,rs7745797,rs9270909,rs9270019,rs116099499,rs77599748,rs111554896,rs9270326,rs9272347,rs112529870,rs115719435,rs9270069,rs77212406,rs111608017,rs78110223,rs66884109,rs74638570,rs9270892,rs67452113,rs16952889,rs34068533,rs9271106,rs9271536,rs114754567,rs113022490,rs9272627,rs9269661,rs9271005,rs112795139,rs117106271,rs9270940,rs9270091,rs9270945,rs116025180,rs28383186,rs112659139,rs9271431,rs3813093,rs9270971,rs35708694,rs9271072,rs9273014,rs9272422,rs113329671,rs9269828,rs115738559,rs9271085,rs9270923,rs9271092,rs112053914,rs9270997,rs34624872,rs72844177,rs9271464,rs9271163,rs112036107,rs72508455,rs9271421,rs9271517,rs9271151,rs116344849,rs80137464,rs115632661,rs5004022,rs9273022,rs9271411,rs112722721,rs9270905,rs9272323,rs9269876,rs9271051,rs9271433,rs114833479,rs9269859,rs28383427,rs482205,rs9270898,rs9271012,rs9273007,rs9271145,rs111232699,rs9271119,rs116196531,rs28383413,rs114249316,rs111454690,rs9271118,rs9269668,rs34965214,rs9271068,rs9270161,rs75498499,rs112063507,rs115420444,rs9270931,rs116277398,rs9270018,rs9271413,rs61615404,rs300636,rs114539622,rs28383187,rs9270979,rs9270914,rs71534545,rs114291341,rs111998127,rs9270936,rs9270917,rs113521434,rs9271160,rs77122291,rs115417906,rs9269881,rs114473234,rs66482188,rs28383406,rs28383431,rs28383372,rs9270180,rs116154425,rs9271430,rs9270924,rs115329755,rs113938016,rs28383434,rs35570280,rs9269688,rs9271461,rs9271423,rs9271013,rs73727913,rs9271165,rs34195497,rs9269870,rs9271109,rs114855991,rs9273342,rs113389919,rs9271540,rs113518441,rs7227660,rs28724033,rs41269955,rs9269634,rs76643719,rs114730467,rs75513198,rs72508429,rs28383401,rs9272337,rs9271081,rs9271622,rs59465271,rs9273062,rs9271073,rs115904597,rs115420917,rs115848534,rs114742549,rs28455809,rs115307019,rs9269863,rs116358035,rs115163973,rs9271052,rs115974809,rs9272987,rs9273025,rs9270882,rs111941374,rs2760994,rs9271418,rs9270947,rs113417311,rs114362020,rs9270906,rs79939898,rs9272990,rs114515013,rs9270969,rs116143544,rs9270008,rs9270933,rs113693217,rs111823233,rs79094559,rs9271097,rs113150735,rs9271178,rs9270980,rs113824321,rs9271488,rs112997206,rs116332080,rs9270054,rs112485576,rs113888335,rs112968327,rs9273008,rs9270950,rs9272425,rs9271168,rs9272435,rs9272353,rs113484779,rs9272336,rs112412042,rs9271170,rs111662020,rs116436195,rs115080362,rs72844134,rs8098933,rs41268938,rs9270366,rs116644729,rs113353196,rs115816856,rs9273009,rs28383435,rs112208663,rs116173188,rs9270502,rs9271094,rs9270991,rs9270051,rs12211942,rs9270978,rs9271166,rs9273031,rs34328493,rs114509360,rs9270025,rs72844167,rs9270229,rs9271549,rs28383407,rs115187291,rs9271469,rs41269951,rs111693298,rs9270968,rs9272492,rs4520043,rs28383373,rs482162,rs114973966,rs9271773,rs9271063,rs9271010,rs9271205,rs28383411,rs111343881,rs4530904,rs9271772,rs112528767,rs9272444,rs9271080,rs113785384,rs112175921,rs116670839,rs9272485,rs9271624,rs10813876,rs113950375,rs9269840,rs532965,rs77102498,rs9270941,rs28383367,rs3828840,rs116171428,rs9271019,rs1281947,rs28383400,rs9270111,rs9271096,rs116054316,rs9272349,rs72844166,rs111556513,rs9270088,rs11661707,rs114700763,rs35455030,rs41268942,rs9271523,rs9270105,rs41269945,rs9269778,rs9271104,rs72508433,rs9270925,rs73731427,rs9271143,rs9271641,rs9273040,rs116822900,rs9271419,rs114951502,rs9271053,rs9270981,rs113282787,rs111936136,rs114971637,rs9272528,rs9271069,rs9271631,rs9269858,rs28383405,rs113104509,rs112774109,rs114158220,rs113845942,rs9270874,rs9271075,rs115477903,rs9269899,rs116653075,rs9271532,rs9271404,rs9271176,rs113939416,rs113593344,rs76413308,rs112575025,rs543713,rs112021043,rs115312438,rs660895,rs114350506,rs9271149,rs80225417,rs9270237,rs9269813,rs9272420,rs77867566,rs77512282,rs9270962,rs9271011,rs113459411,rs112619528,rs34288859,rs9269912,rs9270468,rs9269900,rs73397417,rs112296425,rs9271089,rs4286817,rs9271212,rs28383418,rs9270948,rs9269852,rs113277162,rs9270096,rs9269693,rs116296008,rs1064701,rs9270920,rs115161103,rs9270322,rs9271162,rs4959108,rs111919185,rs9269909,rs9270881,rs9270904,rs28383312,rs9270926,rs9271636,rs9271121,rs112314594,rs114828170,rs35984981,rs9272417,rs7230871,rs112207759,rs9271640,rs17612503,rs9271529,rs9270226,rs9271108,rs9269622,rs9271775,rs74343539,rs9269762,rs113596745,rs9270916,rs78115934,rs115712333,rs9271209,rs9270041,rs9271055,rs9273032,rs112319761,rs2760995,rs9269915,rs9271006,rs113414682,rs56124222,rs8094983,rs28383365,rs9271148,rs9271542,rs111892599,rs9270964,rs1065043,rs9273103,rs9272458,rs78093064,rs9270145,rs113131349,rs9272363,rs9271628,rs9271416,rs72845730,rs7236521,rs9271171,rs9270977,rs9270935,rs9270101,rs647035,rs111432098,rs9271088,rs114561288,rs9271101,rs9271061,rs9270873,rs9272957,rs9271521,rs111375871,rs9270204,rs9271643,rs9269913,rs9271159,rs114074434,rs73395560,rs116253018,rs114241655,rs9271516,rs112055084,rs114880286,rs115602633,rs9272785,rs114652893,rs115177236,rs115084676,rs28366201,rs9271639,rs113025416,rs9270887,rs502803,rs28383359,rs9270107,rs300637,rs112372067,rs9271074,rs9271554,rs74636204,rs62405633,rs113164324,rs9270879,rs9271077,rs9271098,rs116410646,rs9272328,rs113138877,rs75142923,rs111965977,rs9270974,rs113362368,rs9272433,rs36183131,rs9270913,rs9270236,rs9270099,rs115297319,rs28383402,rs9269825,rs9271637,rs28383200,rs587495,rs9271409,rs2647264,rs112424089,rs112833698,rs9271211,rs9270992,rs9271107,rs9271115,rs74476209,rs9271172,rs9271007,rs28383378,rs76235285,rs9271774,rs9270141,rs9271422,rs16952887,rs9272335,rs111487226,rs28724008,rs9270908,rs115546388,rs114193205,rs28383313,rs9270944,rs36192217,rs113182435,rs72849280,rs9270963,rs9271470,rs9271629,rs113462448,rs17426593,rs9270090,rs115481587,rs9273052,rs3188543,rs9271161,rs9271056,rs36215042,rs9272358,rs1064707,rs560530,rs9272362,rs117994013,rs112762698,rs73960375,rs28383397,rs113205727,rs9270206,rs9271520,rs9269910,rs9269626,rs9273026,rs111361258,rs55877773,rs9271082,rs114852083,rs111418223,rs116723504,rs536810,rs115940887,rs28383420,rs111877524,rs28383382,rs9271112,rs9271008,rs116691706,rs34977123,rs9270489,rs11664920,rs1065047,rs113230016,rs78650231,rs115260061,rs34705003,rs9269836,rs76771988,rs9271173,rs9270404,rs9271100,rs28383381,rs9270928,rs9272955,rs9270026,rs116508225,rs9270158,rs114915632,rs532098,rs9271003,rs118163697,rs75126998,rs9271179,rs9270498,rs28615351,rs9270362,rs34977583,rs28624101,rs9270035,rs112640290,rs77685459,rs115729463,rs9271020,rs9269938,rs9269854,rs9270015,rs9271090,rs9270921,rs78474935,rs114901942,rs57345921,rs67456882,rs9269823,rs9271087,rs3180268,rs9271544,rs115851225,rs112578072,rs9269766,rs9271213,rs9271155,rs481139,rs28383441,rs116146969,rs9270187,rs9271146,rs9273063,rs77993032,rs9271152,rs9271465,rs115308342,rs9271062,rs9271438,rs9270907,rs9272410,rs72844190,rs9269819,rs28383439,rs9270089,rs114158560,rs9271164,rs116107168,rs9269773,rs114303873,rs614348,rs59117905,rs9270932,rs9271116,rs115238241,rs9270022,rs1065048,rs9272742,rs9269764,rs9271776,rs28534491,rs28383383,rs111511242,rs72492326,rs111838566,rs115032920,rs114773114,rs9272319,rs112574272,rs9274407,rs116331885,rs9270043,rs9271083,rs28383379,rs67407114,rs9272443,rs80180464,rs9272983,rs9269867,rs9271050,rs9269627,rs79192142,rs116573973,rs9271070,rs9272995,rs9271644,rs9271066,rs116670730,rs9270875,rs9269841,rs9271153,rs28559730,rs9270223,rs62405634,rs2027696,rs78135308,rs116008969,rs9271408,rs28383403,rs114700859,rs9271174,rs9271009,rs114748268,rs112526259,rs28383453,rs116370429,rs9270478,rs9270050,rs643889,rs9270972,rs113451008,rs114308130,rs9272980,rs9269853,rs1539857,rs28383380,rs9271091,rs9273036,rs9270915,rs116254096,rs9271122,rs115714701,rs7230711,rs68176300,rs114774311,rs28383428,rs116018922,rs113229010,rs9270021,rs9269919,rs9270937,rs9271645,rs115823757,rs115279755,rs9271086,rs111765571,rs9271093,rs9271111,rs617578,rs68097662,rs116432881,rs535852,rs72849276,rs9270893,rs116813230,rs28724162,rs72844137,rs9271076,rs9272456,rs113129660,rs9271472,rs2647074,rs66468365,rs28383377,rs9270102,rs114365244,rs9270938,rs9270416,rs77039514,rs9272466,rs9270258,rs11663117,rs74981472,rs9273048,rs9271105,rs9271434,rs9271110,rs111994020,rs646984,rs9272407,rs114142794,rs9271147,rs9270999,rs111409670,rs111251172,rs113751852,rs9271154</t>
  </si>
  <si>
    <t>CATG00000083579.1,CATG00000083570.1,CATG00000083575.1,ENSG00000196735.7,CATG00000088073.1,CATG00000083574.1,CATG00000088063.1,ENSG00000179344.12,CATG00000035995.1,CATG00000088070.1,CATG00000088069.1,ENSG00000251586.1,CATG00000088077.1,ENSG00000176624.9,ENSG00000198502.5,ENSG00000229391.3,CATG00000088071.1,CATG00000083577.1,CATG00000083573.1,ENSG00000196126.6,CATG00000088072.1,ENSG00000251916.1,ENSG00000204287.9,CATG00000088064.1,ENSG00000204296.7,CATG00000088065.1,CATG00000083580.1,ENSG00000225914.1,CATG00000083581.1,CATG00000088075.1,ENSG00000204301.5,ENSG00000223534.1,ENSG00000188133.5,ENSG00000196301.3</t>
  </si>
  <si>
    <t>Immune response to anthrax vaccine</t>
  </si>
  <si>
    <t>DOID:767</t>
  </si>
  <si>
    <t>muscular atrophy</t>
  </si>
  <si>
    <t>rs17364037,rs2509908,rs2980638,rs1531298,rs2980608,rs10505126,rs5778,rs2980617,rs2497383,rs720574,rs2882176,rs1947629,rs10955514,rs1585296,rs1947630,rs10955505,rs13269597,rs73481069,rs3795262,rs2980606,rs11170112,rs116968485,rs1458916,rs117508267,rs10876287,rs2271084,rs1380096,rs2980619,rs12309999,rs11820828,rs118003748,rs79504461,rs2926275,rs7008174,rs111680745,rs1109251,rs2980592,rs2926191,rs80135404,rs12674513,rs1458923,rs117533115,rs2926283,rs117796317,rs2926273,rs11832994,rs1138513,rs4735122,rs28870477,rs79316275,rs111235124,rs112111057,rs2125513,rs2981856,rs2125511,rs2926249,rs2926269,rs10464819,rs10098145,rs17492557,rs4576609,rs2926244,rs2926271,rs2926223,rs2926216,rs79104182,rs4273834,rs12034794,rs2980623,rs2507839,rs2072732,rs1380097,rs2926276,rs2980588,rs1458917,rs2980611,rs1458921,rs10464849,rs2980621,rs1993594,rs12033927,rs524526,rs2926220,rs2980618,rs55775305,rs2926218,rs1585297,rs2497382,rs2980635,rs2509909,rs76883410,rs77337461,rs2507838,rs2980605,rs75425382,rs4939240,rs10955504,rs77161776,rs2926217,rs5772,rs12543246,rs2993480,rs1458915,rs72630915,rs562744,rs2497380,rs1548082,rs2271085,rs10876286,rs7971290,rs79208796,rs2993481,rs2926277,rs2926192,rs2926214,rs2980613,rs12679311,rs10896850,rs1548083,rs12674533,rs2497381,rs117362904,rs2926268,rs17492226,rs55765942,rs2980634,rs2980616,rs2507841,rs1395342,rs117792377,rs1458922,rs79638283,rs2980637,rs2199122,rs111955177,rs34979579,rs12308420,rs117898301,rs1947631,rs12546985,rs6469249,rs2980615,rs2980612,rs1458927,rs117030934,rs77929566,rs118097286,rs2926270,rs72630911,rs1380098,rs11172990,rs2980622,rs2980610,rs2926279,rs2980587,rs2509911,rs73098524,rs57085158,rs2980620,rs2980565,rs2926247,rs4735121,rs2926245,rs78362343</t>
  </si>
  <si>
    <t>ENSG00000156689.2,ENSG00000224130.1,ENSG00000180116.11,ENSG00000161849.3,CATG00000103571.1,ENSG00000166840.9,ENSG00000255240.1,ENSG00000120526.6,ENSG00000149124.6,CATG00000002362.1,CATG00000100215.1,ENSG00000120533.8,ENSG00000169717.5,ENSG00000174417.2,ENSG00000161850.2,ENSG00000177133.6</t>
  </si>
  <si>
    <t>24863034,19268274,23108985</t>
  </si>
  <si>
    <t>Body mass (lean)</t>
  </si>
  <si>
    <t>DOID:769</t>
  </si>
  <si>
    <t>neuroblastoma</t>
  </si>
  <si>
    <t>An autonomic nervous system neoplasm that derives_from immature nerve cells.</t>
  </si>
  <si>
    <t>rs11067211,rs731521,rs1526194,rs2072616,rs2274412,rs4696715,rs9391236,rs11748828,rs4755717,rs7574071,rs10055201,rs6730040,rs6954663,rs11850145,rs7147589,rs60214909,rs73694016,rs9322812,rs77008347,rs3134902,rs341954,rs2075501,rs3820449,rs72990886,rs2016974,rs1076548,rs4234005,rs2109364,rs1464678,rs73692536,rs6447885,rs75432086,rs73130655,rs17488049,rs11849796,rs6948465,rs9639791,rs2012918,rs2240850,rs6852001,rs12496174,rs1193537,rs2907767,rs1009639,rs2286693,rs13181170,rs28375539,rs7151848,rs2534574,rs9486011,rs2220339,rs1371122,rs62443339,rs57861366,rs78330959,rs2736967,rs2735172,rs61009734,rs2009165,rs79391574,rs10273639,rs2893553,rs7761286,rs17780773,rs4712653,rs11765409,rs11718056,rs1656377,rs2168394,rs76532745,rs55840567,rs3845981,rs116269691,rs9358492,rs11770572,rs6774461,rs17254,rs11846244,rs3752404,rs57148890,rs1551481,rs62443321,rs115499587,rs1489800,rs11847803,rs6906928,rs11623456,rs6747897,rs2735177,rs62201527,rs9824985,rs8012946,rs56959553,rs58491534,rs2736972,rs1714524,rs58733163,rs72692604,rs10243591,rs4726558,rs34392699,rs10497773,rs3947647,rs1656374,rs3920623,rs4726564,rs4982620,rs10838182,rs7743022,rs8003694,rs2070094,rs7152255,rs1053760,rs7152167,rs35008772,rs11520897,rs2735140,rs12056051,rs13227083,rs6949495,rs115696168,rs7650256,rs6572346,rs3857775,rs12637678,rs1872159,rs2071361,rs55819448,rs11769443,rs55971926,rs17487792,rs34385844,rs1836688,rs12590392,rs6953248,rs4315061,rs4726568,rs7596121,rs341957,rs74884783,rs16839847,rs524073,rs2240849,rs2364274,rs6764872,rs827164,rs10228203,rs12463438,rs58363161,rs28654622,rs887458,rs17793910,rs4673924,rs419784,rs17629390,rs6572448,rs7574061,rs4982619,rs7621897,rs16852666,rs7593651,rs55783640,rs12701609,rs3811223,rs73692277,rs1526190,rs2249203,rs10227218,rs10225741,rs10936134,rs11844715,rs62201532,rs4672738,rs34253012,rs28571864,rs9486003,rs2534578,rs2097241,rs76807453,rs5020726,rs28820925,rs58237078,rs2240840,rs755837,rs7563357,rs9919738,rs568205,rs3750952,rs2735175,rs3900068,rs864332,rs59616631,rs10487742,rs113726878,rs6485472,rs4696866,rs57586289,rs77000164,rs2303909,rs2736965,rs73124856,rs10838141,rs1866451,rs71546632,rs76236717,rs10838173,rs3768714,rs2736970,rs10932573,rs10056313,rs7966629,rs1435641,rs3811253,rs73692269,rs1048171,rs75521222,rs117394740,rs9816143,rs4982558,rs6710775,rs11977173,rs777329,rs79779572,rs80070952,rs71546699,rs12589282,rs2975076,rs1994569,rs10054368,rs6485465,rs62418773,rs2734675,rs74768635,rs1979028,rs3811238,rs73692534,rs7620927,rs2682405,rs35933323,rs492044,rs4234007,rs10162417,rs2375545,rs34507819,rs10113232,rs3811221,rs12701613,rs2029439,rs529921,rs56225909,rs12155083,rs67268824,rs12586568,rs17240,rs3796727,rs28677126,rs9692553,rs34530416,rs1028230,rs2367339,rs10248903,rs12801203,rs10076398,rs7557557,rs6767008,rs56087835,rs2735165,rs11820132,rs10246334,rs2735170,rs3822198,rs9322826,rs6978491,rs16852659,rs10850240,rs11157486,rs7152456,rs957459,rs2249291,rs2075622,rs4389079,rs10081173,rs13228253,rs4680457,rs6726175,rs9783487,rs3761776,rs4673925,rs74633917,rs2331618,rs2241068,rs35750152,rs10278178,rs7161733,rs3811240,rs1724654,rs12303137,rs1344437,rs73694019,rs10952531,rs4680431,rs79690357,rs34564515,rs3751466,rs2888294,rs1669689,rs11982191,rs79549392,rs17213,rs4587236,rs6749828,rs1964986,rs17629360,rs2331599,rs62444994,rs73692143,rs2392546,rs13241002,rs76477775,rs4726572,rs9819567,rs2294214,rs11719188,rs1129804,rs4710999,rs66964303,rs11979777,rs10198612,rs6954071,rs6915322,rs6464521,rs10231771,rs425407,rs110420,rs8012481,rs12364503,rs563916,rs11714104,rs75425568,rs34053049,rs111772054,rs9404574,rs2075502,rs10497774,rs73452827,rs9391241,rs56023595,rs2534576,rs78624603,rs1095641,rs6973348,rs11624382,rs9391235,rs28609731,rs56339318,rs17879522,rs11984094,rs72692620,rs12652234,rs12891368,rs1864507,rs73692532,rs67968595,rs2499663,rs78584739,rs12434373,rs71528789,rs4726563,rs58494068,rs7157477,rs7145836,rs1656373,rs227858,rs9322827,rs62201524,rs66974435,rs17489363,rs6755062,rs6774676,rs7593780,rs9466272,rs2254272,rs9500018,rs13228385,rs7587476,rs16839372,rs7613814,rs7349990,rs11980505,rs4930021,rs80134683,rs2070096,rs11980468,rs10498026,rs1800907,rs6929746,rs75595244,rs34978619,rs2735174,rs10873008,rs554831,rs3768708,rs10131866,rs762692,rs2240839,rs4982592,rs6414390,rs34928238,rs79852337,rs17496969,rs2229571,rs762578,rs78456147,rs3811246,rs34732883,rs41431250,rs1050465,rs6922033,rs11067227,rs2016245,rs1204962,rs2078786,rs4982624,rs11627907,rs4672729,rs6780010,rs7648196,rs3822205,rs2736954,rs12589879,rs6781342,rs7147116,rs1811091,rs1489803,rs6953265,rs56065903,rs10147773,rs73692530,rs79833579,rs7975756,rs10230385,rs7944241,rs1104288,rs11625067,rs78661731,rs2292821,rs79555544,rs9880806,rs1326750,rs3811247,rs11624155,rs4726557,rs1074284,rs72690896,rs75243744,rs9853566,rs2736963,rs9377668,rs72686405,rs10177334,rs9860241,rs12489496,rs1446365,rs13244639,rs35116207,rs733905,rs9377675,rs6667,rs10774775,rs76132819,rs1047366,rs2534564,rs1519612,rs7952320,rs7146357,rs2499664,rs3738887,rs17255778,rs3811239,rs7803072,rs10951554,rs10936158,rs1378720,rs55658930,rs2975075,rs35257369,rs3756162,rs6780782,rs968543,rs2534567,rs1730007,rs10838160,rs341941,rs6967524,rs6977263,rs6788285,rs7759427,rs7540096,rs827179,rs911337,rs1060640,rs7809052,rs5020511,rs13242625,rs12154505,rs9386432,rs2121285,rs6772483,rs2161582,rs2053710,rs13325932,rs2097239,rs4982622,rs6900902,rs9391227,rs56189345,rs28582840,rs2735179,rs17065417,rs7430565,rs115584388,rs62471391,rs7148380,rs341937,rs1076861,rs7794495,rs28566861,rs9391238,rs77300967,rs11977372,rs7773123,rs13024862,rs760019,rs1041852,rs2240844,rs1860520,rs11156431,rs4696865,rs73115841,rs4673918,rs17183603,rs35130602,rs76592024,rs10252428,rs12154578,rs718880,rs11765884,rs10838190,rs2679051,rs6434811,rs2488280,rs1986764,rs77468007,rs78321095,rs6572344,rs3811249,rs17171329,rs2170811,rs78756744,rs62443340,rs2486141,rs3734919,rs1526193,rs76198734,rs1519608,rs4680430,rs2213210,rs7782463,rs4680453,rs3811215,rs6973744,rs76868817,rs6966863,rs3857290,rs1885071,rs2027801,rs7746623,rs6956528,rs7145658,rs11997,rs341946,rs34917704,rs827166,rs1417581,rs9391228,rs17183419,rs4735796,rs12473175,rs61232836,rs17099574,rs6885112,rs827176,rs11706187,rs2400936,rs16839887,rs10766439,rs115819369,rs6756540,rs204928,rs61145111,rs56387731,rs73118105,rs73694013,rs10742681,rs2075500,rs34846680,rs78996021,rs34962596,rs75519135,rs2248924,rs76142176,rs10035707,rs13230963,rs9322820,rs4726566,rs12130299,rs10129863,rs9638936,rs6918700,rs754179,rs2736968,rs9386427,rs62470635,rs10131293,rs1423576,rs11067208,rs10066741,rs35506556,rs12701610,rs2534573,rs963949,rs7578759,rs11980080,rs12100774,rs2301200,rs6414388,rs11622072,rs6715891,rs3811254,rs13269704,rs55802741,rs2392542,rs57593495,rs75805977,rs996165,rs341944,rs3759387,rs12496767,rs17198805,rs11037646,rs6462822,rs12474361,rs2213213,rs6715570,rs6763812,rs78989396,rs9391242,rs2734674,rs2011216,rs2293732,rs61073893,rs7151860,rs227862,rs6872635,rs62201472,rs1811090,rs11975431,rs1519613,rs2027800,rs1109129,rs77160079,rs12673576,rs6777711,rs6464528,rs28446898,rs34079286,rs67385174,rs10156121,rs2877454,rs3820727,rs57596277,rs80070433,rs2889140,rs79962847,rs4712656,rs4725596,rs74350119,rs10932576,rs9789462,rs4726573,rs74662599,rs74649986,rs58793059,rs1526191,rs9322817,rs3811209,rs2367343,rs6414389,rs9873426,rs2367486,rs62443337,rs12203954,rs10936135,rs6572449,rs13226015,rs9972157,rs11623006,rs77793021,rs35881836,rs361418,rs17171331,rs34938473,rs6899825,rs28537441,rs2280346,rs760018,rs1462286,rs9867617,rs17198798,rs75900774,rs8009722,rs33932423,rs2109365,rs73170348,rs9295536,rs7426603,rs55705928,rs227867,rs916054,rs79747082,rs9393228,rs2204983,rs2034823,rs77817274,rs4696868,rs77572133,rs17794083,rs57817940,rs57242457,rs10483275,rs9810339,rs112023190,rs9391237,rs341948,rs4236478,rs116788497,rs968542,rs10146372,rs7779778,rs10225030,rs2295073,rs1964987,rs11626136,rs1095635,rs17243,rs10768986,rs113051061,rs10282263,rs28404300,rs78386692,rs73692537,rs8020193,rs4381786,rs4588206,rs2072615,rs7795457,rs66616264,rs6971067,rs12494098,rs4981418,rs6872522,rs112877032,rs60758691,rs12632998,rs12155081,rs2534577,rs2240846,rs1656376,rs10456250,rs10282545,rs9969188,rs7591907,rs56217039,rs3768713,rs4720273,rs864877,rs9404579,rs956132,rs2400051,rs2499655,rs1990361,rs2075623,rs3811250,rs12611546,rs2290515,rs1483969,rs6924632,rs1519618,rs1518816,rs2733776,rs8455,rs10132733,rs17487827,rs7811859,rs1812881,rs1462288,rs6666,rs17163631,rs9322825,rs62443335,rs2392545,rs6572493,rs6434804,rs2128997,rs2249292,rs7764251,rs2075621,rs741712,rs11625919,rs7550570,rs4726565,rs13074694,rs2009119,rs2034821,rs2735166,rs73585014,rs7811809,rs1810379,rs3818054,rs4696702,rs35281521,rs3789195,rs4343182,rs3765025,rs6904385,rs56775343,rs116689366,rs7794881,rs7150580,rs11622439,rs67716508,rs383410,rs16841812,rs7780864,rs11847963,rs11067253,rs6485471,rs7147374,rs73122890,rs7585356,rs73694017,rs341942,rs7358739,rs12629587,rs1075551,rs1095637,rs74333002,rs10850436,rs1446361,rs115124226,rs112800002,rs4611655,rs73694011,rs113010458,rs10240583,rs1595029,rs4672728,rs7802130,rs6904682,rs67443143,rs10104912,rs2736966,rs3827920,rs1038886,rs6966279,rs411535,rs9322810,rs79586364,rs34811059,rs580286,rs117491966,rs6771248,rs10238724,rs10931715,rs2736964,rs2499658,rs4905989,rs73692535,rs78367991,rs4725598,rs227865,rs2534575,rs17118064,rs6462832,rs115809643,rs6441206,rs1969595,rs4672739,rs2693529,rs10946509,rs2256432,rs2362965,rs3900069,rs2204985,rs6964801,rs2736956,rs61940512,rs9486002,rs9292101,rs11971259,rs2240848,rs11888027,rs6719500,rs1873216,rs10483273,rs2731118,rs73355439,rs10945,rs74443678,rs56705854,rs1602157,rs231360,rs4982626,rs55739338,rs6944516,rs78485076,rs13021937,rs1048108,rs73692273,rs2191312,rs10276890,rs55746902,rs75936803,rs55791679,rs3796726,rs7770002,rs17183680,rs6886312,rs6922070,rs8014525,rs1552204,rs3811244,rs1095640,rs3900067,rs2220119,rs6571207,rs16838394,rs877709,rs13270682,rs10237981,rs2276773,rs75602649,rs12614960,rs17492577,rs6966463,rs2975077,rs9499939,rs1384963,rs1040302,rs2885663,rs10260257,rs2249204,rs2240851,rs115847769,rs6968949,rs45546538,rs35331152,rs227860,rs59000305,rs1595028,rs7160363,rs2075008,rs3768716,rs3782897,rs56352733,rs2170810,rs73360740,rs4905988,rs10498027,rs1109130,rs2735173,rs117916024,rs4758317,rs17837475,rs2735167,rs10774774,rs4696864,rs17251,rs9499993,rs7639867,rs7780142,rs341947,rs227866,rs17629414,rs2240825,rs56311107,rs827177,rs7730742,rs1526192,rs939114,rs12701616,rs943295,rs79548685,rs73692261,rs4132193,rs3796725,rs2506038,rs3811222,rs9399897,rs2733779,rs9499992,rs3795857,rs383085,rs2573179,rs3811234,rs1475959,rs7144549,rs12613708,rs11977240,rs60104039,rs78291521,rs57765971,rs2270171,rs2097240,rs11622344,rs1882704,rs12621803,rs76386436,rs3811248,rs827178,rs10742682,rs2056867,rs7536429,rs1423577,rs12532977,rs2225064,rs78378102,rs2156966,rs1040303,rs885769,rs341951,rs78975143,rs17793940,rs6571212,rs10498029,rs17183519,rs62201985,rs9368402,rs2075012,rs1417580,rs74813569,rs9872089,rs2534565,rs7789316,rs9819631,rs4696916,rs9639792,rs1104289,rs845972,rs3846514,rs114953890,rs56111168,rs56089724,rs7969549,rs3114487,rs13013391,rs17238,rs6899545,rs6427625,rs62470637,rs3756168,rs2301199,rs58895718,rs16852600,rs10065020,rs11709804,rs2121284,rs3811251,rs6920403,rs3802891,rs186895,rs7802280,rs12155480,rs8017950,rs6798940,rs3804270,rs74038904,rs4726567,rs2995399,rs2682404,rs73115859,rs1041851,rs1207782,rs1724700,rs4725590,rs110419,rs10226530,rs78014307,rs4679822,rs827106,rs71548605,rs227859,rs78811742,rs9867152,rs4673920,rs6704780,rs4982625,rs4672740,rs9809952,rs2488279,rs393091,rs9391226,rs28555134,rs2877437,rs760017,rs116198228,rs1860521,rs2240854,rs2240853,rs10498025,rs7781893,rs4726571,rs11973716,rs6954833,rs17158,rs79061712,rs1095638,rs16839006,rs77400304,rs34308378,rs80059094,rs55775505,rs79155798,rs4905992,rs71620879,rs9386426,rs11850779,rs3999886,rs2736969,rs6791431,rs6954352,rs62419356,rs1439105,rs62361892,rs10936133,rs2731112,rs77517838,rs80351570,rs2534572,rs2400052,rs4696863,rs196052,rs34580406,rs10256322,rs9500017,rs12322541,rs7801129,rs6572345,rs4875,rs11067233,rs1882705,rs55964653,rs9391229,rs12531368,rs10498024,rs61472649,rs3823473,rs2534563,rs7781280,rs73692266,rs1193505,rs3811236,rs6911827,rs73692258,rs62443336,rs9404575,rs11848754,rs75459776,rs6735415,rs6803608,rs1891450,rs11037653,rs58176718,rs11971194,rs12534573,rs12539089,rs7626909,rs2301201,rs2733777,rs73694012,rs11848747,rs4395734,rs12564653,rs60083729,rs7146368,rs10850274,rs6572494,rs28578723,rs7799850,rs6959603,rs17255862,rs73694015,rs9499968,rs7570606,rs3790171,rs6427626,rs3738886,rs7300998,rs6778370,rs7788264,rs2270166,rs4726569,rs7144937,rs827180,rs2735148,rs73692274,rs909157,rs3768707,rs3789194,rs12477063,rs3843460,rs541412,rs16841387,rs11769872,rs60574400,rs76792064,rs16852661,rs2286691,rs1810380,rs3785953,rs56794613,rs74323791,rs59433989,rs3811220,rs10471957,rs10262830,rs12534595,rs13231472,rs4565291,rs17163638,rs4672735,rs114575105,rs204926,rs28712226,rs2248839,rs3752662,rs6462825,rs58702131,rs2240845,rs56228544,rs1542173,rs10940487,rs4982593,rs36114780,rs10254237,rs341936,rs80331688,rs2392541,rs72692621,rs2735171,rs7639678,rs1838804,rs958707,rs4982623,rs7769270,rs2735180,rs11836136,rs115166961,rs6462829,rs56124415,rs891464,rs2331615,rs17489231,rs1455935,rs17171328,rs9499932,rs112827583,rs12529363,rs4680452,rs4770073,rs13172212,rs2736973,rs2242545,rs2209657,rs6450354,rs6800914</t>
  </si>
  <si>
    <t>CATG00000075011.1,ENSG00000271099.1,ENSG00000211829.2,ENSG00000187772.6,ENSG00000253738.1,ENSG00000259003.1,ENSG00000229164.5,ENSG00000081320.6,ENSG00000272168.1,ENSG00000211691.2,CATG00000071470.1,ENSG00000085382.7,ENSG00000204983.8,ENSG00000211770.1,ENSG00000132953.12,ENSG00000211836.1,CATG00000091993.1,ENSG00000211805.1,ENSG00000211772.4,CATG00000046106.1,ENSG00000260455.1,ENSG00000110921.7,ENSG00000231916.1,ENSG00000138376.6,ENSG00000136436.10,CATG00000020427.1,ENSG00000155269.7,ENSG00000152670.14,ENSG00000168827.10,CATG00000090028.1,ENSG00000196950.9,ENSG00000211825.1,ENSG00000214954.4,ENSG00000211771.1,ENSG00000196273.3,ENSG00000211806.2,CATG00000001489.1,ENSG00000211804.2,CATG00000074988.1,ENSG00000249978.1,ENSG00000211828.1,ENSG00000256590.2,ENSG00000229630.1,ENSG00000180190.7,ENSG00000241723.1,ENSG00000211764.1,ENSG00000228985.1,CATG00000071754.1,CATG00000091992.1,ENSG00000144452.10,ENSG00000100439.6,ENSG00000078053.12,ENSG00000177058.7,ENSG00000200274.1,ENSG00000174891.8,ENSG00000211766.1,ENSG00000211751.3,ENSG00000211833.1,CATG00000095683.1,ENSG00000159210.5,ENSG00000259054.1,CATG00000046544.1,ENSG00000211769.1,ENSG00000211767.1,ENSG00000211698.2,ENSG00000211694.2,ENSG00000164509.9,ENSG00000211697.2,CATG00000095892.1,ENSG00000178053.13,ENSG00000250591.2,CATG00000097316.1,ENSG00000211834.1,ENSG00000251002.3,ENSG00000211696.2,ENSG00000211701.2,ENSG00000185559.9,ENSG00000211838.1,CATG00000010384.1,CATG00000085975.1,ENSG00000211843.1,ENSG00000269821.1,CATG00000062441.1,ENSG00000211827.1,ENSG00000211851.1,ENSG00000211816.2,ENSG00000243150.1,ENSG00000155100.6,ENSG00000229267.2,ENSG00000156299.8,ENSG00000211765.1,CATG00000062445.1,ENSG00000139428.7,ENSG00000249378.1,CATG00000113226.1,ENSG00000211850.1,ENSG00000272908.1,CATG00000097690.1,ENSG00000211768.1,ENSG00000237941.2,CATG00000097320.1,ENSG00000118849.5,ENSG00000248366.1,ENSG00000159202.13,ENSG00000211750.2,ENSG00000211798.3,CATG00000062446.1,ENSG00000251587.1,ENSG00000211826.1,CATG00000075886.1,CATG00000018261.1,ENSG00000118997.9,ENSG00000151148.9,ENSG00000211803.2,ENSG00000211699.2,ENSG00000199077.1,ENSG00000226212.2,ENSG00000149084.7,ENSG00000203809.5,ENSG00000079257.3,ENSG00000211752.3,ENSG00000211693.2,ENSG00000258717.1,ENSG00000228668.1,ENSG00000185811.12,ENSG00000240207.2,ENSG00000211753.2,ENSG00000251578.1,ENSG00000109625.14,ENSG00000235996.1,ENSG00000232869.2,ENSG00000211821.2,ENSG00000211831.2,ENSG00000010270.9,ENSG00000179447.2,ENSG00000211692.1,ENSG00000211842.1,ENSG00000211689.2,ENSG00000211835.1,ENSG00000147606.4,ENSG00000246250.2,ENSG00000259068.1,ENSG00000226889.3,CATG00000091985.1,ENSG00000211695.2,CATG00000020452.1,ENSG00000081721.7,ENSG00000166407.9,CATG00000095685.1,CATG00000062434.1,ENSG00000110906.8</t>
  </si>
  <si>
    <t>21436895,22941191,19412175,18463370,19536264,21124317,pha002895</t>
  </si>
  <si>
    <t>Neuroblastoma (low-risk),Neuroblastoma,Neuroblastoma (high-risk)</t>
  </si>
  <si>
    <t>DOID:783</t>
  </si>
  <si>
    <t>end stage renal failure</t>
  </si>
  <si>
    <t>rs2610990,rs11144871,rs4416242,rs12896393,rs74102060,rs3807163,rs58891582,rs2016988,rs2273249,rs2286534,rs11886928,rs3763947,rs11128347,rs395188,rs4719697,rs4425758,rs72964564,rs10198884,rs74102059,rs6714186,rs7968902,rs12417389,rs17110761,rs12713806,rs114739774,rs815807,rs451041,rs4758502,rs6492208,rs1023381,rs73883354,rs80872,rs568733,rs2018285,rs434114,rs742276,rs2191690,rs5753659,rs6842128,rs377765,rs1411765,rs11804211,rs402276,rs2830875,rs739401,rs11898903,rs714909,rs2724472,rs36036195,rs35469014,rs10833024,rs401707,rs436580,rs1009170,rs8135344,rs16989226,rs4663177,rs5997902,rs12879355,rs221799,rs1034589,rs2391778,rs4147867,rs4422181,rs2286808,rs7593050,rs7818894,rs6461647,rs9555618,rs5753623,rs4821467,rs111566585,rs440130,rs3778709,rs221790,rs5997893,rs13014576,rs2648875,rs6546884,rs12805426,rs11024708,rs6961413,rs712022,rs74102058,rs73883355,rs62140343,rs4603880,rs2281204,rs35787538,rs12789474,rs4821466,rs2412980,rs16881814,rs9559618,rs7717208,rs11884748,rs9609297,rs2413043,rs2830876,rs4147871,rs80871,rs4147868,rs12713809,rs10281169,rs397919,rs11817364,rs4720227,rs9622371,rs7948848,rs2519165,rs11805627,rs1351394,rs7766070,rs10168408,rs4270374,rs7076938,rs136197,rs1019216,rs6456364,rs428726,rs11979818,rs4852326,rs12070273,rs756693,rs418832,rs12786344,rs1558688,rs11991792,rs515481,rs6754218,rs12574391,rs2413035,rs16925010,rs10833825,rs5753698,rs1932016,rs1077335,rs28450901,rs12328927,rs12366373,rs735853,rs3759025,rs76905924,rs13413697,rs1801555,rs12070195,rs10164943,rs78081171,rs737684,rs4820043,rs16988244,rs13013211,rs1858821,rs7335910,rs7970350,rs2391777,rs693687,rs5753628,rs7981339,rs4814612,rs10784502,rs7284951,rs11804569,rs6546885,rs7997116,rs2830874,rs7287233,rs6518681,rs7595401,rs78002299,rs13053930,rs16988143,rs1404770,rs60279245,rs77700609,rs507392,rs7290462,rs17232789,rs13127904,rs73883360,rs2286810,rs4374402,rs61976605,rs2106229,rs12086793,rs11024759,rs5753543,rs1617640,rs11712937,rs13322435,rs12798150,rs12419860,rs5753043,rs115463275,rs136200,rs6721399,rs695438,rs13027288,rs5997939,rs4821469,rs511990,rs13052258,rs9309478,rs815815,rs10833824,rs5749279,rs1693869,rs116722683,rs12988533,rs5753612,rs8122571,rs413368,rs4147865,rs56014528,rs12995468,rs5749265,rs1055321,rs2583424,rs2648865,rs741301,rs2413046,rs2251604,rs221795,rs4372070,rs815802,rs7108863,rs432585,rs115819404,rs4814611,rs6732999,rs2648880,rs7716711,rs35538169,rs34136450,rs72943882,rs5754731,rs10766969,rs1861361,rs7722730,rs4719698,rs1499373,rs9854955,rs420127,rs133291,rs10874827,rs6842303,rs2253063,rs4406399,rs2283952,rs41281623,rs412842,rs1038196,rs28376049,rs2073857,rs9346505,rs7614016,rs17127980,rs11552852,rs1001293,rs2720662,rs2583425,rs1557366,rs7981487,rs3814964,rs5753609,rs13027623,rs13396777,rs4853003,rs1734909,rs1395371,rs2071104,rs16896276,rs4141404,rs4482601,rs1042725,rs7820838,rs2286537,rs4820962,rs2501923,rs12449409,rs5997933,rs11913992,rs5763878,rs1801253,rs2583438,rs63176261,rs5998058,rs7141379,rs5763855,rs3778708,rs11125126,rs5763870,rs6755711,rs4820042,rs117343337,rs9559619,rs13387412,rs2237905,rs9515085,rs9609296,rs35038948,rs12070274,rs76432525,rs78915468,rs5758511,rs737887,rs12806061,rs115075753,rs62222042,rs11702106,rs112122189,rs12805915,rs4853006,rs117774597,rs7560668,rs5763857,rs12421922,rs438384,rs6483880,rs7285619,rs7613951,rs17110768,rs5749222,rs10956051,rs2720659,rs34642857,rs2001006,rs421196,rs11702121,rs5749682,rs17232754,rs4147864,rs16988304,rs6717896,rs2074974,rs366422,rs4147870,rs6713313,rs4820951,rs11702078,rs4758621,rs6071641,rs16988148,rs7243299,rs2071103,rs6745576,rs35609589,rs3902790,rs6751198,rs41278853,rs5753615,rs3813720,rs9609264,rs12991318,rs72943885,rs9606831,rs1468102,rs576236,rs6546887,rs417957,rs12713810,rs7111857,rs5753631,rs7320497,rs739201,rs115164515,rs3782069,rs12713805,rs7667864,rs59396776,rs78801978,rs329917,rs2528521,rs2501925,rs8141150,rs11844487,rs2707450,rs4904947,rs12805661,rs1532560,rs7127004,rs77581416,rs74943946,rs7968871,rs7568898,rs12070278,rs1723484,rs17412858,rs12451748,rs11812708,rs10192993,rs13001089,rs9609254,rs399565,rs11765509,rs2413047,rs10168249,rs1741344,rs572373,rs16988291,rs11822698,rs9515084,rs34145809,rs73883359,rs8756,rs2269006,rs4820223,rs12802296,rs878665,rs11719201,rs73883367,rs5753042,rs4853007,rs74102057,rs78969307,rs7584777,rs6844379,rs715510,rs7721249,rs1801359,rs369461,rs12713804,rs9606830,rs451060,rs1734910,rs10878349,rs17110736,rs10956050,rs5763856,rs105686,rs57922149,rs9967537,rs2273251,rs4745541,rs11720805,rs2159668,rs2228619,rs5753632,rs11983856,rs11165060,rs5753621,rs2490586,rs2239898,rs60759987,rs13426799,rs12878662,rs815817,rs2724475,rs5749270,rs6943527,rs1723493,rs2724486,rs11885172,rs9521439,rs12793371,rs1741288,rs5415,rs13054220,rs12859153,rs10766971,rs890609,rs28422025,rs8505,rs4147869,rs12879273,rs1734908,rs2583435,rs1001680,rs74102062,rs1019217,rs449164,rs13030414,rs11171485,rs504141,rs57768581,rs756692,rs4254858,rs2490584,rs35592918,rs7679066,rs118138190,rs5763873,rs9606843,rs5753039,rs5749248,rs4364046,rs4758623,rs7285167,rs2320299,rs74102054,rs9606839,rs56406718,rs6546889,rs73085131,rs80318330,rs5997913,rs4432842,rs7132076,rs2583442,rs114253798,rs10184542,rs5749229,rs16844716,rs375579,rs2183611,rs406598,rs12590449,rs2501927,rs2276601,rs9817452,rs815816,rs11024766,rs2490583,rs9622352,rs2296041,rs3759722,rs2025070,rs8138525,rs12803828,rs2528528,rs11160044,rs2150481,rs9876036,rs2413049,rs2295726,rs10186781,rs11026804,rs11805625,rs9978787,rs6129160,rs12804412,rs7954081,rs77502048,rs57639620,rs755950,rs6518737,rs449466,rs78131192,rs74102061,rs4853005,rs12797969,rs13003431,rs75300282,rs16988149,rs399467,rs5763858,rs6581044,rs17648208,rs56406311,rs73883349,rs2283874,rs3789374,rs7481584,rs10277087,rs4328662,rs11770746,rs58262377,rs16980399,rs2106294,rs6546886,rs8087411,rs1723483,rs55645000,rs11720108,rs221801,rs962322,rs10281918,rs4733829,rs7112397,rs4371381,rs5753038,rs2071110,rs5029482,rs5997912,rs2040533,rs2454081,rs11702075,rs429289,rs2150480,rs13021880,rs423236,rs114151397,rs12451753,rs9553433,rs2608054,rs5749268,rs738657,rs6743073,rs2899164,rs412149,rs2002423,rs11603638,rs2610989,rs34545960,rs1023382,rs2078803,rs10505408,rs17110743,rs1472483,rs3739729,rs78745746,rs35182547,rs7293171,rs13016198,rs35528122,rs60833032,rs516443,rs729662,rs4073048,rs713916,rs329918,rs59327809,rs28369519,rs4663534,rs5753601,rs7935422,rs7149665,rs12713803,rs2286809,rs10191539,rs6080661,rs33966532,rs5749227</t>
  </si>
  <si>
    <t>ENSG00000241544.1,ENSG00000181722.11,ENSG00000130147.11,ENSG00000185721.7,CATG00000035489.1,ENSG00000157168.14,CATG00000001382.1,ENSG00000241135.1,ENSG00000184708.13,CATG00000001379.1,ENSG00000143933.12,CATG00000102147.1,ENSG00000249859.3,ENSG00000187605.11,ENSG00000198168.4,CATG00000102148.1,ENSG00000173482.12,ENSG00000173175.10,ENSG00000255359.2,ENSG00000231236.2,ENSG00000170961.6,ENSG00000243629.1,ENSG00000198832.6,ENSG00000145996.7,ENSG00000043591.4,ENSG00000139155.4,ENSG00000264141.1,CATG00000016223.1,ENSG00000101452.10,ENSG00000252955.1,ENSG00000239605.4,ENSG00000100105.13,CATG00000057470.1,CATG00000058427.1,ENSG00000135002.7,ENSG00000181856.10,CATG00000004631.1,ENSG00000110619.12,CATG00000086994.1,ENSG00000155849.11,ENSG00000128335.9,CATG00000021872.1,ENSG00000234618.1,ENSG00000136237.14,ENSG00000109805.5,ENSG00000273269.1,ENSG00000234965.1,ENSG00000100330.11,ENSG00000247473.1,ENSG00000183963.14,ENSG00000100100.8,ENSG00000172572.6,CATG00000001381.1,ENSG00000105889.10,CATG00000008258.1,CATG00000093276.1,ENSG00000100162.10,ENSG00000225676.1,ENSG00000176635.13,ENSG00000138942.11,CATG00000042708.1,ENSG00000213888.2,ENSG00000166329.2,ENSG00000178177.10,CATG00000001378.1,ENSG00000146830.9,ENSG00000205531.8,ENSG00000236468.1,ENSG00000172159.11,ENSG00000165115.10,CATG00000108815.1,ENSG00000159958.3,CATG00000116489.1,ENSG00000256083.1,ENSG00000120658.8,ENSG00000198089.10,ENSG00000163257.6,ENSG00000198911.7,ENSG00000121440.10,CATG00000067936.1,CATG00000057415.1,ENSG00000149948.9,CATG00000060577.1,CATG00000009087.1,CATG00000093100.1,ENSG00000227117.2,ENSG00000148680.11,ENSG00000241878.5,ENSG00000172354.5,ENSG00000165934.8,CATG00000009086.1,CATG00000001384.1,CATG00000057414.1,CATG00000057587.1,ENSG00000240591.1,CATG00000075963.1,ENSG00000179899.7,CATG00000068903.1,CATG00000066604.1,ENSG00000004948.9,ENSG00000182541.13,ENSG00000234690.2,ENSG00000183648.5,ENSG00000100345.16,CATG00000057588.1,ENSG00000148935.6,ENSG00000236242.1,CATG00000001377.1,ENSG00000128284.15,ENSG00000201616.1,ENSG00000228839.1,CATG00000052325.1,ENSG00000125851.5,ENSG00000198691.7,ENSG00000172336.4,ENSG00000130427.2,CATG00000014051.1,ENSG00000133424.16,ENSG00000169992.5,ENSG00000246225.2</t>
  </si>
  <si>
    <t>17255346,20372150,21150874,22721967,20532800,21546767,pha002852,pha002864,19252134,23202124,24950379,17395743,20347642,24029427,15793258,pha002866</t>
  </si>
  <si>
    <t>Birth weight,End-stage renal disease in Type 1 diabetics,Dialysis-related mortality,Diabetic nephropathy in Type 1 diabetes,End-stage renal disease (non-diabetic),Diabetic nephropathy,End-stage renal disease</t>
  </si>
  <si>
    <t>DOID:784</t>
  </si>
  <si>
    <t>chronic kidney failure</t>
  </si>
  <si>
    <t>rs1800615,rs2467862,rs6547521,rs62473663,rs11079429,rs11768148,rs1528533,rs1278847,rs4646045,rs4744712,rs4645927,rs11821080,rs2580761,rs13063175,rs6048928,rs34882080,rs1426932,rs12934455,rs3739095,rs4645989,rs7203642,rs848494,rs220319,rs9928936,rs12150047,rs544744,rs6426299,rs7247977,rs7169669,rs2359652,rs3768496,rs8039352,rs12905926,rs17801934,rs638542,rs10047383,rs12073497,rs10127790,rs3787499,rs10800198,rs4997081,rs6012006,rs12418711,rs2338755,rs60654334,rs1394125,rs7587577,rs7311836,rs3766160,rs813592,rs752805,rs4244584,rs848488,rs10858094,rs67160697,rs11695549,rs2140923,rs6973656,rs62284574,rs9901219,rs11770446,rs8023345,rs1145074,rs1395,rs8121405,rs1144594,rs8042127,rs4970766,rs4970754,rs1168316,rs4794810,rs500830,rs2061338,rs10857789,rs10924727,rs2928148,rs1168328,rs3849577,rs68137036,rs1168306,rs1647276,rs573491,rs6546832,rs3820071,rs2020927,rs1795527,rs3795758,rs6533618,rs6705489,rs4293393,rs891380,rs3741644,rs4623918,rs56333555,rs2140924,rs1275537,rs11869109,rs220317,rs13538,rs4834277,rs28538500,rs13377037,rs35073769,rs780117,rs73041748,rs7167146,rs4149333,rs1168314,rs4970846,rs34792920,rs1275522,rs6716894,rs11655972,rs4149321,rs60858882,rs12136063,rs8039354,rs10851402,rs1275530,rs60136849,rs3768493,rs11579378,rs4233535,rs11667425,rs77574837,rs12904150,rs4266316,rs12710001,rs2230808,rs4149325,rs6546852,rs57910615,rs1064039,rs11855248,rs8065963,rs1465607,rs4646068,rs7246326,rs11668777,rs4795357,rs3813152,rs7550401,rs58965570,rs10047382,rs12950186,rs77005271,rs61702583,rs1495497,rs4795359,rs55970832,rs948494,rs73035337,rs35335692,rs1154752,rs3101436,rs1260328,rs2152651,rs1183272,rs76544895,rs58902766,rs4120621,rs347685,rs8041702,rs9796,rs2061342,rs4924521,rs704791,rs6965245,rs4919973,rs10748084,rs11764879,rs2925345,rs10418164,rs4646058,rs1871266,rs407102,rs79080089,rs2740476,rs55803446,rs17876031,rs10422403,rs11959928,rs10784640,rs7501488,rs3827142,rs10774625,rs6556317,rs7927916,rs1871564,rs11670575,rs8069074,rs6537757,rs13333226,rs4142153,rs1168308,rs1705615,rs11079428,rs9895661,rs13037490,rs2303369,rs801426,rs11765986,rs1881245,rs4665958,rs911119,rs116542696,rs11671987,rs652651,rs76803688,rs11102971,rs2453533,rs12460876,rs56367238,rs752807,rs3986311,rs4871905,rs11084679,rs34392664,rs7637660,rs60673338,rs1706767,rs7516435,rs4805840,rs7598396,rs1168294,rs10981397,rs12910009,rs115935180,rs56215603,rs4149330,rs79553234,rs2042371,rs11078912,rs4937128,rs11665689,rs11654018,rs2272417,rs13041070,rs1530889,rs35650857,rs17272190,rs7503514,rs7252778,rs4762091,rs780110,rs28581803,rs11868030,rs93177,rs4233537,rs2170102,rs10745352,rs13391837,rs9572784,rs2421550,rs7629812,rs1145076,rs2168785,rs2303316,rs7447593,rs4149323,rs1049518,rs58026555,rs2079742,rs651101,rs6690219,rs7801305,rs9928757,rs6749393,rs745959,rs2080403,rs533452,rs2306083,rs6723247,rs10494455,rs6048956,rs67567111,rs12998650,rs9894500,rs62367474,rs10803394,rs1647284,rs1168322,rs17272197,rs6546849,rs7602534,rs78610632,rs74117831,rs34374560,rs1010117,rs1529642,rs1275528,rs10803389,rs72860013,rs1704983,rs13284471,rs1260333,rs10896026,rs117950683,rs1168304,rs6696964,rs6581677,rs592107,rs3768495,rs1058004,rs2453584,rs11887784,rs5028811,rs3769143,rs13335818,rs587343,rs28640218,rs17272274,rs10853031,rs6546850,rs1122227,rs11126932,rs7307918,rs11705932,rs2293572,rs11084672,rs75120109,rs1881248,rs752314,rs734738,rs6503513,rs7225096,rs11142,rs6546853,rs6546860,rs635315,rs4795361,rs34588907,rs602282,rs17385641,rs6581771,rs12419485,rs3769451,rs6465773,rs4646066,rs903507,rs2020903,rs11767942,rs10182937,rs71443098,rs11668337,rs28362063,rs4795377,rs1168320,rs6740223,rs4924523,rs72817533,rs4661634,rs8104077,rs2338795,rs745961,rs7910972,rs2252281,rs644173,rs4488484,rs17252554,rs3785837,rs6685648,rs11604451,rs1260326,rs3795760,rs9874793,rs4142152,rs58639033,rs1168301,rs7586601,rs4645933,rs10494040,rs1260334,rs2228604,rs17155183,rs915838,rs11684134,rs6695879,rs2152924,rs6114206,rs220111,rs679995,rs10776698,rs1368988,rs1136138,rs11250249,rs2116519,rs894682,rs76379825,rs12741552,rs1168317,rs2740480,rs11868532,rs4924526,rs2911711,rs62460739,rs6503521,rs6745480,rs112097604,rs28688742,rs62460740,rs267734,rs1511299,rs11761707,rs1077715,rs582176,rs12247818,rs8074151,rs6493144,rs4805835,rs10857788,rs7208274,rs11884776,rs1054488,rs11102979,rs11767651,rs8395,rs1052162,rs7683596,rs6503504,rs3853500,rs6971372,rs3119311,rs114720649,rs57933226,rs4593819,rs6703016,rs270679,rs1904545,rs3127579,rs56100966,rs55785724,rs12151363,rs12340838,rs4970763,rs10981399,rs10817336,rs12922822,rs2056486,rs2303370,rs2879259,rs3119309,rs10858092,rs1153855,rs79245268,rs6675825,rs7593448,rs6546838,rs220117,rs11613331,rs7422339,rs4149329,rs1820204,rs7546668,rs55977451,rs1260345,rs518697,rs6497476,rs58018786,rs10981412,rs2338799,rs11101960,rs13391258,rs220311,rs28479904,rs4553380,rs7216086,rs4233533,rs73318135,rs6546847,rs4683668,rs1678750,rs7555732,rs1705613,rs41305070,rs4149334,rs11666273,rs11763798,rs12113982,rs11676658,rs5030873,rs4797743,rs3845687,rs4665959,rs11608,rs17467232,rs12961455,rs12936996,rs73223542,rs2303874,rs7528524,rs4795382,rs10803388,rs6420094,rs13039536,rs6503519,rs1168357,rs1168319,rs13329952,rs1183274,rs6546857,rs6690043,rs1168303,rs12136704,rs4795379,rs7169375,rs1989926,rs11868029,rs7503705,rs7515244,rs2271438,rs918109,rs56265941,rs12947620,rs3813227,rs10774021,rs1047891,rs12602067,rs1647265,rs1933182,rs4661640,rs12625716,rs34363096,rs17005956,rs10123584,rs303952,rs11871637,rs680434,rs10268139,rs2899002,rs665413,rs2413768,rs1341130,rs10896025,rs2297407,rs10927796,rs220316,rs2433601,rs6515375,rs11126918,rs692155,rs67745553,rs894680,rs13043610,rs2270114,rs34785442,rs620686,rs4895397,rs2461700,rs11854472,rs9890198,rs2947494,rs7518013,rs12475426,rs6440060,rs10193972,rs1168291,rs529091,rs3004145,rs12989765,rs72817536,rs848492,rs117195012,rs6036476,rs916868,rs62077464,rs4937124,rs12952384,rs7652340,rs12417884,rs848486,rs12359250,rs12145677,rs7302402,rs10858084,rs2413771,rs780107,rs9933330,rs35718454,rs10953304,rs2279256,rs78029387,rs9572785,rs3931560,rs17385959,rs11070317,rs76182445,rs597069,rs8075737,rs79065831,rs10767873,rs11600918,rs2286526,rs7776973,rs2280737,rs12241632,rs4935967,rs6556316,rs6960913,rs34564767,rs11693052,rs6679229,rs4805837,rs7166580,rs36073178,rs10776807,rs1168315,rs2037814,rs117632791,rs9942075,rs16852086,rs513529,rs10745357,rs3810575,rs7536810,rs2078616,rs801418,rs13427832,rs12908818,rs9928003,rs11869259,rs55660616,rs11078895,rs715326,rs1045463,rs1149168,rs1495099,rs316035,rs56111978,rs72735675,rs4924528,rs11126935,rs4795384,rs2066720,rs2020900,rs11614475,rs11632778,rs8121283,rs3853498,rs11819178,rs17206303,rs1534471,rs11679220,rs3768497,rs56052251,rs2404712,rs600010,rs6094424,rs1052576,rs1765756,rs7961859,rs7253595,rs11673502,rs6716850,rs56279611,rs11070314,rs55810553,rs948055,rs11827949,rs11101962,rs79297646,rs2868197,rs73036807,rs6726694,rs62460675,rs2115787,rs6707722,rs6546859,rs76316637,rs8030306,rs9429519,rs10432031,rs4803,rs8068318,rs1571638,rs58653211,rs6717980,rs433624,rs8065879,rs12691551,rs11078904,rs4665978,rs1397763,rs11102974,rs2740481,rs1010834,rs12623361,rs1865038,rs6740766,rs2777805,rs1011226,rs111360484,rs10275040,rs12352694,rs8179252,rs4149327,rs10803386,rs113353646,rs71334202,rs6756987,rs11604462,rs848450,rs4665969,rs1260330,rs2016867,rs12537271,rs12947506,rs6970595,rs538207,rs780104,rs2950835,rs2236682,rs4970751,rs780100,rs11604568,rs4970767,rs2542713,rs1104,rs74426025,rs4805834,rs10858095,rs35937475,rs35722344,rs848476,rs10205219,rs10953349,rs2580759,rs1313566,rs4149331,rs28572344,rs10519018,rs1145093,rs3740958,rs10817345,rs10927797,rs2412572,rs6546851,rs1260329,rs780108,rs4410117,rs12818387,rs10169261,rs6667182,rs6862195,rs1185244,rs6556319,rs12421968,rs12151145,rs11658219,rs10445306,rs7181816,rs33953566,rs7245980,rs3820700,rs4646034,rs4287601,rs4924522,rs2925346,rs2947493,rs7208252,rs73035335,rs8078036,rs7747095,rs1647266,rs7780203,rs1168310,rs4646059,rs516156,rs1000423,rs11250252,rs12150890,rs10206899,rs3793780,rs11819230,rs903589,rs62284561,rs10935453,rs79643724,rs745960,rs11821103,rs3798156,rs35861938,rs3900905,rs2271308,rs3812035,rs6431731,rs76068439,rs1625394,rs11078897,rs8037583,rs220318,rs11078906,rs12938268,rs13014379,rs12244052,rs10745355,rs72657825,rs41299206,rs62130714,rs9650733,rs4970840,rs7575245,rs7048262,rs28501589,rs10784525,rs6955503,rs2297409,rs16844788,rs746429,rs45619934,rs715421,rs62071307,rs11685326,rs4357971,rs8079590,rs11102972,rs16834470,rs12910027,rs752806,rs602688,rs8039540,rs267738,rs2877195,rs10817343,rs5002316,rs10205592,rs809058,rs2777802,rs4635450,rs17206212,rs2204133,rs734801,rs10418340,rs6963486,rs13237154,rs11101961,rs9905140,rs367586,rs10791822,rs4665960,rs1706768,rs6581768,rs56076827,rs1153857,rs2486288,rs2453582,rs80159442,rs12818280,rs1141313,rs3795759,rs1144593,rs4536580,rs10412219,rs1168325,rs2700101,rs4795375,rs1168293,rs10209517,rs6533619,rs8078599,rs12137189,rs73035338,rs1260341,rs4871906,rs6760828,rs79896483,rs2461701,rs12947281,rs1130039,rs11250242,rs75601653,rs12268949,rs12522524,rs10745356,rs848487,rs6724782,rs28688991,rs11819902,rs6036478,rs1168305,rs34473775,rs4646004,rs11681351,rs6546839,rs3744348,rs34442540,rs3766161,rs75674520,rs12136140,rs79551588,rs729781,rs56297224,rs12453447,rs4924524,rs75564271,rs3850615,rs220114,rs67523949,rs2302073,rs1467513,rs12952625,rs2951656,rs7246178,rs3088162,rs680767,rs4646047,rs10857786,rs6510300,rs12247779,rs7215775,rs12153189,rs55688853,rs10776806,rs6690758,rs1053651,rs3768494,rs60551697,rs80142672,rs809673,rs1168295,rs6695482,rs1168321,rs4683666,rs9877536,rs2453583,rs4924529,rs60631624,rs11668597,rs2172881,rs3879448,rs62367473,rs4502008,rs780112,rs6546854,rs9661614,rs10896028,rs3787498,rs6546861,rs56049812,rs59027126,rs7219909,rs1880670,rs755500,rs8076494,rs1797710,rs4923890,rs61637002,rs10190219,rs76719853,rs66818965,rs11654153,rs10858097,rs10235275,rs2293571,rs491285,rs12934320,rs4766578,rs4896026,rs2287877,rs34186890,rs11670103,rs56734203,rs444387,rs3737705,rs2413772,rs13472,rs4661635,rs2421577,rs2303875,rs2168343,rs10745305,rs2289957,rs11632419,rs1001341,rs11693660,rs2781553,rs1145086,rs1049817,rs2151421,rs7204342,rs11127013,rs1052571,rs55689507,rs10121901,rs417270,rs12736181,rs35975406,rs634365,rs55689723,rs4646044,rs1129347,rs11227299,rs11706480,rs903587,rs11629858,rs4312076,rs2306362,rs1260327,rs11665717,rs4795358,rs6693932,rs4661637,rs749056,rs6966257,rs4332770,rs4645985,rs77321774,rs12522910,rs9675296,rs11862974,rs4795376,rs1168307,rs35610898,rs1406295,rs3184504,rs2042367,rs56198418,rs17206198,rs270682,rs3889368,rs6493145,rs907446,rs10270542,rs28605882,rs9298,rs1168311,rs10745353,rs1904558,rs7911360,rs10784638,rs4233538,rs79703085,rs6048952,rs4646090,rs17807802,rs76375203,rs2151422,rs76997102,rs476633,rs35610040,rs11070315,rs11126999,rs11127194,rs4970765,rs801427,rs13203172,rs9377625,rs10802398,rs11819904,rs7110576,rs11078913,rs9314273,rs4646093,rs443345,rs4149332,rs1057987,rs9646419,rs78689349,rs220121,rs1168327,rs11489585,rs1966915,rs3861113,rs16902068,rs4547554,rs4582,rs2787015,rs848490,rs1145077,rs593480,rs1876535,rs7596773,rs607518,rs6429746,rs17238882,rs6503503,rs7503377,rs11764525,rs11668595,rs5030707,rs2861422,rs7215858,rs1168356,rs4239223,rs1820205,rs6546856,rs1883023,rs3845686,rs2279463,rs10207220,rs4930319,rs1153852,rs56136045,rs4246517,rs220310,rs267733,rs4645978,rs12124078,rs12937013,rs62071306,rs594794,rs34262135,rs6114201,rs1731542,rs1705614,rs8042088,rs17206261,rs11671966,rs4794813,rs11816485,rs13022659,rs11203186,rs12139377,rs10858091,rs948493,rs1260342,rs2043292,rs1168329,rs4896028,rs9908131,rs6546858,rs676882,rs9994944,rs10803390,rs34446110,rs4978489,rs933704,rs4646005,rs2879258,rs1966916,rs780093,rs62460738,rs7576245,rs4272041,rs7165039,rs4263990,rs33933929,rs4149335,rs220110,rs6695141,rs715,rs11078894,rs6546836,rs4646239,rs8073698,rs6743819,rs1869907,rs11078915,rs744196,rs8182252,rs1874226,rs7120713,rs11671643,rs8081338,rs16916995,rs6503518,rs2018026,rs9877817,rs3746024,rs6420095,rs274434,rs11657899,rs9891115,rs28544423,rs56400413,rs1346267,rs13431267,rs4603158,rs17599629,rs3879447,rs12899942,rs4646100,rs12936646,rs3127578,rs7075830,rs11102981,rs1168309,rs10488040,rs12593739,rs6789998,rs3827143,rs848483,rs936537,rs17156320,rs4919972,rs11818314,rs12046539,rs1525916,rs68153348,rs704795,rs11682621,rs1260320,rs2020895,rs76304237,rs9572786,rs780106,rs6493143,rs891379,rs33921462,rs4937127,rs10857787,rs6864149,rs11856848,rs1168302,rs13334589,rs74120451,rs4665963,rs6729709,rs3100807,rs2293343,rs1168297,rs11126934,rs3214068,rs2412574,rs347686,rs347682,rs11867312,rs588193,rs220124,rs1975384,rs28703706,rs4970749,rs11078896,rs13086098,rs780102,rs1571639,rs903590,rs8115423,rs2017,rs2486274,rs11062102,rs2014252,rs2150867,rs461200,rs17206282,rs6503515,rs6546837,rs11854365,rs1466462,rs7313431,rs4149324,rs73136294,rs4233536,rs75865067,rs11666472,rs1168358,rs62473661,rs17233275,rs8073907,rs9472142,rs1060724,rs34356953,rs8115417,rs11671229,rs6753344,rs11126936,rs9837025,rs600806,rs1168318,rs7247715,rs681242,rs4390625,rs3744349,rs73041776,rs4661641,rs220312,rs12289836,rs17155886,rs11639420,rs12917707,rs13388159,rs12452509,rs1705612,rs13038305,rs76996768,rs7594511,rs879588,rs3739092,rs10062079,rs809059,rs7795371,rs17206254,rs35392227,rs11078907,rs7162992,rs76230168,rs1145089,rs1874228,rs370088,rs1989924,rs7533287,rs17876032,rs1168351,rs11671862,rs347684,rs80269832,rs56120917,rs2240736,rs4795355,rs585545,rs12953970,rs1275538,rs36060036,rs2297404,rs72817542,rs2467865,rs57483679,rs7566364,rs2453580,rs12576766,rs11078910,rs2903929,rs1871265,rs7093915,rs1060896,rs653178,rs4646061,rs10774020,rs10746942,rs1177555,rs4796972,rs80098738,rs35597264,rs1168292,rs13408252,rs10263369,rs1168300,rs6705977,rs715325,rs1992291,rs6679323,rs34035782,rs2781552,rs12823654,rs220315,rs12753439,rs1647267,rs4665965,rs57514701,rs6711001,rs12076837,rs12150493,rs7530124,rs7546951,rs724311,rs1168299,rs55860308,rs4924525,rs1262430,rs936538,rs1691799,rs4935968,rs62130713,rs3853501,rs72819536,rs3964723,rs7551176,rs17730281,rs1800614,rs11671809,rs2471604,rs4810537,rs3780541,rs1636665,rs11568300,rs12452880,rs2467853,rs7260149</t>
  </si>
  <si>
    <t>CATG00000012113.1,ENSG00000134243.7,ENSG00000213453.3,CATG00000092727.1,CATG00000066332.1,ENSG00000170419.6,ENSG00000148377.5,ENSG00000265460.2,ENSG00000255970.1,ENSG00000131771.9,ENSG00000135362.9,ENSG00000115194.6,ENSG00000085382.7,ENSG00000010379.11,CATG00000031295.1,CATG00000052918.1,CATG00000001059.1,ENSG00000175827.2,ENSG00000172315.5,ENSG00000021488.8,ENSG00000146477.4,CATG00000065345.1,ENSG00000107937.14,ENSG00000141376.16,ENSG00000165029.11,ENSG00000141744.3,CATG00000049008.1,ENSG00000163811.7,ENSG00000115211.11,ENSG00000267239.1,ENSG00000165659.12,ENSG00000112499.8,ENSG00000127311.5,ENSG00000167258.9,ENSG00000237301.1,ENSG00000164588.4,CATG00000015242.1,ENSG00000201967.1,ENSG00000163793.8,ENSG00000259520.1,ENSG00000188859.5,ENSG00000115207.9,ENSG00000138002.10,CATG00000092739.1,ENSG00000233597.3,CATG00000098210.1,ENSG00000232656.3,ENSG00000173991.5,ENSG00000132906.13,ENSG00000214293.4,ENSG00000116771.5,ENSG00000073331.13,CATG00000033579.1,ENSG00000267131.1,ENSG00000111252.6,ENSG00000113600.6,CATG00000042207.1,ENSG00000255120.1,ENSG00000143379.8,CATG00000005870.1,ENSG00000090104.7,ENSG00000153071.10,ENSG00000127334.10,ENSG00000108306.7,ENSG00000254470.2,ENSG00000162650.11,ENSG00000163794.6,ENSG00000067064.6,ENSG00000115234.6,CATG00000033583.1,ENSG00000138085.12,ENSG00000128965.7,ENSG00000172922.4,ENSG00000235267.1,ENSG00000234072.1,ENSG00000204842.10,ENSG00000163795.9,ENSG00000131187.5,ENSG00000143028.7,ENSG00000118515.7,ENSG00000116138.8,ENSG00000255512.1,ENSG00000173809.11,ENSG00000155974.7,CATG00000033590.1,ENSG00000221986.2,CATG00000067165.1,ENSG00000173039.14,ENSG00000172818.5,CATG00000002653.1,ENSG00000127947.11,ENSG00000047056.10,CATG00000033575.1,ENSG00000135211.5,CATG00000047979.1,ENSG00000187866.6,ENSG00000177398.14,ENSG00000187257.10,ENSG00000163749.13,ENSG00000223469.1,ENSG00000131748.11,ENSG00000138100.9,ENSG00000198055.6,ENSG00000138074.10,ENSG00000172977.8,ENSG00000119471.10,ENSG00000144035.3,ENSG00000266469.1,ENSG00000107242.13,CATG00000070521.1,CATG00000092741.1,ENSG00000232498.1,ENSG00000171532.4,ENSG00000213965.3,ENSG00000200058.1,ENSG00000115226.5,ENSG00000157992.8,ENSG00000140367.7,CATG00000033584.1,ENSG00000110080.14,CATG00000042205.1,ENSG00000084774.9,ENSG00000173327.3,ENSG00000267280.1,ENSG00000137860.7,ENSG00000006576.12,ENSG00000187013.2,ENSG00000149571.6,ENSG00000196141.8,ENSG00000143457.6,ENSG00000197136.4,ENSG00000143412.5,CATG00000035202.1,ENSG00000184385.2,CATG00000075771.1,ENSG00000021826.10,ENSG00000234945.3,ENSG00000186326.3,ENSG00000114126.13,CATG00000012184.1,ENSG00000115216.9,ENSG00000166415.10,CATG00000023958.1,ENSG00000143106.8,CATG00000065351.1,ENSG00000115241.9,ENSG00000213445.4,CATG00000012173.1,ENSG00000142494.9,CATG00000002652.1,ENSG00000171103.6,CATG00000092738.1,CATG00000022734.1,ENSG00000171766.11,ENSG00000173335.4,ENSG00000128908.11,ENSG00000267475.1,ENSG00000185420.14,ENSG00000115204.10,ENSG00000101439.4,CATG00000001906.1,ENSG00000233438.1,ENSG00000215704.5,ENSG00000118804.7,ENSG00000116127.13,CATG00000070512.1,ENSG00000230234.1,ENSG00000143418.15,ENSG00000231031.2,ENSG00000121068.9,ENSG00000125686.7,ENSG00000169344.11,ENSG00000174151.10,ENSG00000131183.6,ENSG00000084734.4,ENSG00000121289.13,ENSG00000131944.5,ENSG00000171763.13</t>
  </si>
  <si>
    <t>22479191,21931561,pha003069,20686651,24351856,20222955,20383145,20383146,23539754</t>
  </si>
  <si>
    <t>Chronic kidney disease and serum creatinine levels,Creatinine levels,Chronic kidney disease,Chronic kidney disease and serum Creatinine levels</t>
  </si>
  <si>
    <t>DOID:7979</t>
  </si>
  <si>
    <t>helicobacter pylori related gastric adenocarcinoma</t>
  </si>
  <si>
    <t>rs7659256,rs114846581,rs7685212,rs3924113,rs17616434,rs55971447,rs5743592,rs113465719,rs67712706,rs10776482,rs2089128,rs66922907,rs11466619,rs111812333,rs73236617,rs73236646,rs11725309,rs55830619,rs7658893,rs6856864,rs77801348,rs66735315,rs11936050,rs12233670,rs73236618,rs7664239,rs73236628,rs9761637,rs5743557,rs56357984,rs2890664,rs56289835,rs114719937,rs7658651,rs10005625,rs73236649,rs4833095,rs5743571,rs73142673,rs55718051,rs55903115,rs45588337,rs4274855,rs73142641,rs9715769,rs12233799,rs56083757,rs11727978,rs5743565,rs7687447,rs111273753,rs10856837,rs721653,rs6815814,rs11722813,rs7673348,rs56408159,rs11096962,rs7696175,rs12233690,rs6824319,rs4833092,rs6531673,rs6852188,rs9998678,rs115130831,rs9999985,rs28690449,rs5743551,rs11096956,rs10856840,rs73236632,rs6531672,rs28613877,rs2174284,rs10012017,rs11466617,rs116198758,rs9996228,rs368433,rs73236615,rs7669329,rs10029775,rs10034903,rs17400517,rs4129009,rs2381290,rs66819621,rs7694115,rs11466621,rs7664687,rs73236616,rs6531663,rs56199187,rs6843043,rs73236629,rs10776483,rs7689284,rs10004195,rs2089127,rs73142667,rs28393318,rs67719080,rs7679798,rs5743596,rs5743556,rs7665774,rs11725779,rs5743563,rs6822503,rs11722836,rs5743580,rs9427401,rs12645200,rs1135430,rs11466640,rs6825115,rs11466643,rs4833103,rs66979032,rs12233776,rs117939290,rs2381289,rs10452136,rs5743562,rs59672618,rs9998350,rs7681215,rs67206233,rs73236633,rs4833093,rs5743595,rs5743560,rs4321646,rs28705856,rs3924112,rs5743810,rs11466645,rs11722889,rs28760527,rs10012016,rs115807384,rs11096957,rs9715841,rs4543123,rs73142654,rs4833099,rs77410877,rs4504265,rs5743593,rs73142650,rs7663239,rs72717040,rs11722788,rs56245262,rs5743618,rs11096955,rs7653908,rs6856416,rs6827784,rs10002420,rs5743566,rs9306967,rs2101521,rs7681628,rs6531674,rs11466661,rs5743604,rs11940396,rs73142652</t>
  </si>
  <si>
    <t>ENSG00000143226.9,CATG00000068365.1,CATG00000068362.1,ENSG00000174130.8,ENSG00000203747.5,CATG00000068366.1,CATG00000068371.1,ENSG00000197712.7,ENSG00000174123.6,ENSG00000174125.3,ENSG00000121895.7</t>
  </si>
  <si>
    <t>Helicobacter pylori serologic status</t>
  </si>
  <si>
    <t>DOID:824</t>
  </si>
  <si>
    <t>periodontitis</t>
  </si>
  <si>
    <t>rs1422968,rs1904572,rs17632217,rs12979556,rs36063978,rs1537415,rs10758787,rs263054,rs4472255,rs11240680,rs2596909,rs9365125,rs346241,rs72733518,rs10043775,rs2600223,rs78113561,rs530722,rs10483865,rs13250799,rs6875252,rs17149217,rs10816155,rs7837973,rs75296351,rs72899887,rs17719662,rs10404456,rs6461793,rs4274967,rs111571364,rs13296970,rs78015699,rs10414789,rs1006911,rs58747753,rs7899839,rs4750672,rs6885774,rs4349707,rs1971431,rs76470659,rs2364921,rs10739097,rs2386267,rs17108251,rs279910,rs12457997,rs11081043,rs279891,rs78848723,rs4599526,rs2044109,rs55795706,rs16976160,rs1540507,rs10056586,rs10457526,rs9825696,rs10122116,rs16924624,rs10115883,rs3784132,rs9333218,rs6996317,rs13354454,rs7615751,rs4639212,rs35296183,rs2596901,rs7249307,rs11791651,rs8082933,rs1600537,rs3825573,rs2889530,rs41323147,rs6747180,rs11536940,rs10060753,rs9325096,rs60489153,rs72901703,rs17137464,rs77206547,rs72899895,rs17149209,rs2670942,rs12497368,rs72674251,rs9211,rs68001924,rs17132708,rs73187533,rs35164907,rs12609207,rs4326250,rs10816154,rs1251179,rs57951898,rs10077690,rs6441224,rs13283381,rs16895886,rs10977870,rs16976159,rs11795355,rs7904359,rs59084763,rs17699456,rs13289925,rs11077399,rs1128450,rs911822,rs12373650,rs7865955,rs2596903,rs6941250,rs3739654,rs34269182,rs2297356,rs11761673,rs8087188,rs1540508,rs346195,rs11670330,rs11790625,rs73185521,rs11081044,rs1833219,rs7239787,rs17391851,rs10853782,rs8095307,rs72897878,rs2291148,rs1072905,rs7097110,rs10457525,rs10956054,rs4380997,rs149546760,rs4797115,rs73185511,rs72901711,rs7248529,rs734525,rs602721,rs72901723,rs16924591,rs2615052,rs6861078,rs9952664,rs72901730,rs9304490,rs12453537,rs10816147,rs12376117,rs116557632,rs4800724,rs8099270,rs6802315,rs10816158,rs41478345,rs114041283,rs6885116,rs72899900,rs9958782,rs76928339,rs1734330,rs13218689,rs4621803,rs11814877,rs73185532,rs4574534,rs1607387,rs78411303,rs4800712,rs10072051,rs7736019,rs9945219,rs2277700,rs73264557,rs7712350,rs73185528,rs2600222,rs10758786,rs4800721,rs604973,rs1531651,rs11724073,rs4680467,rs2253249,rs12587630,rs80160707,rs181484,rs6941075,rs11673202,rs80157733,rs12048046,rs10051223,rs17387292,rs61843017,rs11103110,rs7713927,rs16924626,rs73401025,rs1862431,rs3786143,rs72897873,rs4639213,rs2277070,rs4599524,rs60625004,rs1442405,rs77609131,rs72691568,rs8097806,rs71455379,rs11653359,rs45612134,rs12346455,rs2600322,rs72897813,rs1866965,rs10739098,rs11676618,rs62240725,rs55685046,rs1251172,rs17387299,rs346243,rs33962342,rs13174567,rs1553490,rs11795018,rs9945218,rs72899892,rs12148576,rs34249416,rs10096226,rs6461794,rs7749983,rs9295121,rs72901718,rs365539,rs4274968,rs8093957,rs10476892,rs837827,rs4800713,rs75306650,rs7238847,rs4800245,rs10091165,rs10422470,rs60925053,rs76224144,rs8099219,rs4595896,rs8191754,rs10044061,rs1148956,rs504698,rs7873756,rs10042369,rs2600325,rs1422976,rs9297652,rs7611002,rs3128935,rs767774,rs10151704,rs72897874,rs10975605,rs12513547,rs55737375,rs9304491,rs36028618,rs34080218,rs7821374,rs36035742,rs2297778,rs4750673,rs11168046,rs57932243,rs10041283,rs57440971,rs14191,rs2181180,rs73944442,rs7029772,rs4800242,rs72897872,rs11866781,rs12002097,rs10055430,rs1424295,rs7253663,rs28455997,rs11829373,rs9822005,rs56813627,rs28735390,rs58836521,rs4737611,rs13422213,rs2065074,rs9950515,rs28568663,rs3925019,rs263055,rs4800719,rs1929929,rs11673207,rs72733527,rs1607388,rs10060623,rs11875305,rs6508410,rs13291472,rs72899886,rs10068216,rs73185530,rs73469184,rs7857628,rs9304489,rs1917540,rs618570,rs3749690,rs9863103,rs11106646,rs4800718,rs75598935,rs11656224,rs2112761,rs1600539,rs1346834,rs6580542,rs10093544,rs75643825,rs2596905,rs4427917,rs62077283,rs10464863,rs6538336,rs6672674,rs72901726,rs59843159,rs3749689,rs12717973,rs6538344,rs9325097,rs8082025,rs10975627,rs34685718,rs73185509,rs34194638,rs3826782,rs6894032,rs11768564,rs7556908,rs7728004,rs2167925,rs7233727,rs10975603,rs117585453,rs9861938,rs12971316,rs1904574,rs57573499,rs78619882,rs11668768,rs117925033,rs4705253,rs7740469,rs10975583,rs9952498,rs74610349,rs7635993,rs4742608,rs77455449,rs7852539,rs17106826,rs2670945,rs263056,rs2065075,rs11897430,rs10758783,rs3734120,rs1903419,rs2293335,rs16924634,rs2377004,rs898184,rs4574533,rs714993,rs7012264,rs10055332,rs9784645,rs72901728,rs55743137,rs4800708,rs145744974,rs657909,rs73393404,rs36072167,rs4463484,rs2364927,rs17137440,rs9325095,rs9333221,rs10853785,rs415810,rs79198297,rs7727320,rs11553814,rs11083161,rs6777557,rs7740300,rs11536939,rs12098787,rs7249311,rs2240678,rs2600221,rs76552338,rs72899890,rs140900046,rs12717974,rs10477376,rs58512903,rs17300641,rs894110,rs34069323,rs6573864,rs7145739,rs72733528,rs263057,rs7727161,rs11671717,rs394078,rs79666114,rs8106866,rs10758785,rs7738657,rs1582519,rs117128562,rs744538,rs57675971,rs7591211,rs4705252,rs11670789,rs2670946,rs3773308,rs7760943,rs2600330,rs449775,rs3734121,rs78797168,rs7713986,rs7851003,rs74350387,rs7248747,rs4738999,rs6477087,rs11854615,rs8097190,rs9881462,rs10928748,rs1433393,rs7730707,rs2291149,rs4807681,rs10221437,rs1864508,rs4797114,rs56683503,rs13298500,rs7219724,rs879533,rs10079420,rs7229555,rs2676072,rs76041565,rs2232572,rs2297955,rs7423992,rs72901724,rs10035818,rs11083160,rs17879146,rs72897879,rs7729309,rs6756671,rs3742595,rs34640925,rs6802844,rs6508420,rs2380792,rs10956053,rs2009196,rs10758784,rs2069310,rs2952621,rs34080384,rs7736728,rs1540509,rs11168047,rs2569995,rs73393412,rs13251577,rs8095099,rs72901714,rs73183597,rs7876000,rs35477951,rs17720155,rs7235001,rs7229546,rs11673509,rs11081045,rs935085,rs16924631,rs17776882,rs61862032,rs2044108,rs12347573,rs2115941,rs73393408,rs73399080,rs111854052,rs3813552,rs4742199,rs7422845,rs1363707,rs11159139,rs11991290,rs34373271,rs73185525,rs7504411,rs7731526,rs16942126,rs78512541,rs10752399,rs10125914,rs6477086,rs2670947,rs114974858,rs10853783,rs8065102,rs2063826,rs4800244,rs74509469,rs9979250,rs10107976,rs11668733,rs2676071,rs12050161,rs11902052,rs8082041,rs166789,rs13381682,rs77311365,rs17776554,rs6708498,rs2596904,rs80163315,rs9900972,rs16975251,rs2596900,rs3783412,rs75129270,rs11240672,rs7504595,rs72901708,rs8191750,rs7232106,rs61561636,rs17550586,rs2352401,rs7141689,rs11083163,rs75616074,rs66509816,rs2252275,rs279911,rs72642409,rs4797113,rs8082515</t>
  </si>
  <si>
    <t>ENSG00000267586.2,ENSG00000259332.2,ENSG00000174837.10,CATG00000103507.1,ENSG00000168702.12,ENSG00000141380.9,ENSG00000258414.1,ENSG00000140044.8,ENSG00000072110.9,CATG00000056063.1,ENSG00000131016.12,CATG00000001101.1,CATG00000054736.1,CATG00000103818.1,CATG00000009958.1,ENSG00000170777.9,CATG00000032550.1,ENSG00000204252.8,ENSG00000130513.6,CATG00000102598.1,ENSG00000157884.6,ENSG00000243918.1,ENSG00000198522.9,ENSG00000118849.5,ENSG00000146376.6,ENSG00000226149.1,ENSG00000145879.6,ENSG00000243943.5,ENSG00000177426.16,CATG00000066638.1,CATG00000032551.1,CATG00000062446.1,ENSG00000179943.6,ENSG00000147854.12,ENSG00000144711.9,ENSG00000197081.8,CATG00000059207.1,ENSG00000168827.10,ENSG00000259446.1,CATG00000023776.1,CATG00000104631.1,ENSG00000261221.1,ENSG00000129988.5,ENSG00000100490.5,CATG00000039564.1,ENSG00000197405.3,ENSG00000143845.10,ENSG00000268310.1,ENSG00000064218.4,ENSG00000145934.11,ENSG00000236452.1,ENSG00000233367.1,ENSG00000214784.4,ENSG00000151338.14,ENSG00000137090.7,ENSG00000272247.1,ENSG00000144645.9,CATG00000089953.1,ENSG00000035862.8,ENSG00000089685.10,ENSG00000078328.15,ENSG00000257028.1,ENSG00000256537.1,ENSG00000240207.2,CATG00000039859.1,ENSG00000255790.1,CATG00000060084.1,CATG00000107585.1,ENSG00000247199.3,ENSG00000259905.1,ENSG00000273328.1,ENSG00000127663.10,ENSG00000139865.12,ENSG00000129514.4,ENSG00000178404.5,ENSG00000238242.1,ENSG00000176700.15,ENSG00000143842.10,ENSG00000169760.13,ENSG00000145868.12,CATG00000012857.1,ENSG00000254018.1,ENSG00000077522.8,ENSG00000267385.1,CATG00000107470.1,ENSG00000183117.13,ENSG00000164270.13,CATG00000110093.1,CATG00000095444.1,ENSG00000108854.11,ENSG00000154611.10,CATG00000009957.1,ENSG00000074842.3,ENSG00000214456.4,CATG00000021603.1,ENSG00000171443.6,ENSG00000118855.14,CATG00000025460.1,CATG00000043190.1,CATG00000104629.1,CATG00000077984.1,ENSG00000077943.7,CATG00000077180.1,ENSG00000204909.3,ENSG00000173557.10,ENSG00000226900.1,CATG00000065948.1,ENSG00000218891.2,ENSG00000177082.8,ENSG00000105426.10,ENSG00000230258.2,ENSG00000180953.7,ENSG00000173200.8,ENSG00000263006.2,ENSG00000225690.1,ENSG00000115155.12,ENSG00000204460.3,CATG00000074887.1</t>
  </si>
  <si>
    <t>24024966,23459936,24347629,22699663,25008200,19897590</t>
  </si>
  <si>
    <t>Periodontitis,Periodontal disease-related phenotypes,Periodontal microbiota,Periodontitis (PAL4Q3),Periodontitis (Mean PAL),Periodontitis (Chronic),Periodontitis (CDC/AAP),Periodontitis (DPAL)</t>
  </si>
  <si>
    <t>DOID:83</t>
  </si>
  <si>
    <t>cataract</t>
  </si>
  <si>
    <t>A lens disease characterized by clouding of the lens inside the eye which leads to a decrease in vision.</t>
  </si>
  <si>
    <t>rs13046065,rs77577763,rs1907109,rs1192201,rs72791633,rs3102446,rs72791643,rs77541978,rs72791637,rs34474204,rs72791620,rs11911275,rs13170756,rs17183619,rs4390581,rs9658061,rs55642121,rs7771323,rs116952901,rs72791607,rs56378190,rs13152969,rs545099,rs6900530,rs2627817,rs72791628,rs10985563,rs75796365,rs8052123,rs1192202,rs11911164,rs3825485,rs72791622,rs6844709,rs3821420,rs60044748,rs9658080,rs72791612,rs75638626,rs10985564,rs10818649,rs78887519,rs117787046,rs12051452,rs6939017,rs16826108,rs6457813,rs13048590,rs116870457,rs2636641,rs59227481,rs2907104,rs148635969,rs11742833,rs118173592,rs12054022,rs58114880,rs72791632,rs111815981,rs2275841,rs72791635,rs992257,rs16975414,rs3821417,rs72791642,rs13185830,rs3113521,rs1450107,rs1566625</t>
  </si>
  <si>
    <t>ENSG00000229017.2,ENSG00000159618.11,ENSG00000023892.9,ENSG00000155307.13,CATG00000075144.1,CATG00000050245.1,ENSG00000224905.2,CATG00000066586.1,ENSG00000139428.7,ENSG00000187498.10,ENSG00000135736.5,ENSG00000169862.14,ENSG00000109452.8,CATG00000075139.1,ENSG00000112033.9,ENSG00000106852.11,ENSG00000112541.9,CATG00000086882.1,ENSG00000228120.2,ENSG00000080493.9</t>
  </si>
  <si>
    <t>24951543,23137000,20664687,22984439</t>
  </si>
  <si>
    <t>Age-related cataract and Alzheimer's disease (cortical cataract and temporal horn volume),Cataracts in type 2 diabetes,Age-related nuclear cataracts,Age-related cataract and Alzheimer's disease</t>
  </si>
  <si>
    <t>DOID:8433</t>
  </si>
  <si>
    <t>thyroid malformation</t>
  </si>
  <si>
    <t>rs211790,rs34216340,rs4531036,rs11646791,rs58722186,rs10519990,rs2792043,rs2222449,rs11644758,rs35790025,rs77789260,rs4394682,rs4575545,rs76729773,rs11150188,rs8047723,rs211791,rs17689625,rs1320978,rs11150187,rs13152267,rs75783933,rs12747334,rs57652769,rs5027167,rs4242363,rs11729527,rs34930303,rs11642757,rs73575086,rs7463848,rs10799821,rs8048928,rs76895334,rs74037508,rs16950982,rs9968300,rs211793,rs951219,rs2745217,rs12444166,rs17767742,rs73575095,rs7187128,rs4334315,rs74637523,rs3813582,rs73575085,rs3813580,rs71616602,rs10917499,rs17117233,rs17767904,rs73575083,rs7202770,rs13134311,rs16950997,rs17486801</t>
  </si>
  <si>
    <t>CATG00000074129.1,CATG00000049587.1,ENSG00000250357.1,ENSG00000173436.9,ENSG00000162600.7,ENSG00000235185.1,ENSG00000270136.1,CATG00000027984.1,ENSG00000214803.3,ENSG00000226965.1,ENSG00000260876.1,ENSG00000261390.1</t>
  </si>
  <si>
    <t>20826269,22494929</t>
  </si>
  <si>
    <t>Thyroid function</t>
  </si>
  <si>
    <t>DOID:8567</t>
  </si>
  <si>
    <t>Hodgkin s lymphoma</t>
  </si>
  <si>
    <t>A lymphoma that is marked by the presence of a type of cell called the Reed-Sternberg cell.</t>
  </si>
  <si>
    <t>rs111944465,rs1206,rs114448410,rs7754200,rs116696802,rs28383408,rs35971290,rs26492,rs526784,rs116827599,rs1046089,rs2516513,rs28383361,rs115734683,rs113724633,rs115825497,rs113188166,rs62405631,rs9271400,rs13193738,rs74818935,rs9272973,rs116271237,rs482044,rs9271474,rs116660816,rs1149901,rs113027967,rs111788277,rs13254990,rs116099942,rs116364241,rs115377566,rs9271426,rs13255292,rs76422016,rs115289393,rs55636804,rs9274335,rs1053862,rs114404525,rs41268940,rs76650283,rs6470607,rs9272463,rs847,rs116121652,rs9271432,rs115488032,rs1064985,rs74939566,rs111896154,rs1064993,rs9272486,rs9272318,rs116793141,rs113933084,rs72849277,rs114153839,rs3205916,rs11997042,rs2243210,rs2501966,rs28383429,rs2248462,rs4143094,rs9272461,rs55947739,rs34763586,rs115472351,rs181997,rs928815,rs115775466,rs9271519,rs116746615,rs9273042,rs78166434,rs116210899,rs113060503,rs556960,rs28383345,rs9270406,rs116099499,rs77599748,rs114502635,rs116440152,rs111554896,rs9272347,rs9272720,rs112529870,rs115206228,rs112837060,rs28383376,rs74638570,rs34068533,rs154972,rs114754567,rs115842840,rs403350,rs116116425,rs117106271,rs2069757,rs28383186,rs112659139,rs9271431,rs805294,rs27037,rs9273014,rs116089928,rs9272422,rs113329671,rs34141382,rs116669766,rs8103453,rs116425258,rs707928,rs1995218,rs112053914,rs28383360,rs116793060,rs34624872,rs6996790,rs3129223,rs2501965,rs9271464,rs112036107,rs20541,rs1295686,rs9271517,rs79638487,rs80137464,rs1269486,rs115632661,rs2251115,rs9273022,rs1177212,rs9271411,rs7774434,rs9272323,rs403029,rs2647072,rs9271433,rs114833479,rs28383427,rs482205,rs11599218,rs114713658,rs9273007,rs28383392,rs114039100,rs3132131,rs27433,rs114397253,rs116196531,rs28383413,rs114249316,rs114847747,rs116285914,rs34965214,rs9270161,rs114299433,rs75498499,rs7015112,rs28383369,rs112063507,rs115420444,rs114526480,rs114164193,rs4733598,rs114539622,rs115237377,rs114861390,rs28383187,rs8589,rs114291341,rs7894006,rs113521434,rs115555957,rs28081,rs77122291,rs115417906,rs6981693,rs6470605,rs28383406,rs28383431,rs28383372,rs115831887,rs116154425,rs2243204,rs116042008,rs9271430,rs113938016,rs28383434,rs115198367,rs9271461,rs116608786,rs9273207,rs28383344,rs2720660,rs114855991,rs2608052,rs116567333,rs9271540,rs113518441,rs11125859,rs28383394,rs115845799,rs1271899,rs9273045,rs28724033,rs41269955,rs76643719,rs62149416,rs75513198,rs28383401,rs111701877,rs9272337,rs34518355,rs114588750,rs114793901,rs9273062,rs7759071,rs9272952,rs385306,rs115904597,rs34409623,rs115848534,rs116147286,rs114742549,rs9269863,rs116358035,rs115974809,rs116169603,rs9272987,rs9273025,rs111941374,rs79918340,rs9381789,rs28383362,rs28383424,rs9272990,rs114515013,rs28383415,rs113693217,rs930076,rs79094559,rs115784694,rs113150735,rs2243211,rs113824321,rs27689,rs9271488,rs114408110,rs27524,rs1499363,rs116332080,rs112485576,rs204993,rs116124737,rs9272538,rs2648879,rs113888335,rs112968327,rs9273008,rs9272425,rs9272435,rs9272353,rs113484779,rs115652289,rs114565051,rs114140675,rs6706689,rs34438281,rs115334414,rs116131646,rs41268938,rs114447415,rs13249280,rs113353196,rs115628209,rs115816856,rs9273009,rs28383435,rs115651672,rs116173188,rs35128651,rs12211942,rs1177213,rs9273031,rs114509360,rs116545108,rs9271549,rs28383407,rs115187291,rs17840121,rs9271469,rs41269951,rs17500468,rs111693298,rs9272951,rs9272492,rs116638725,rs9651453,rs28383373,rs26507,rs482162,rs114973966,rs9271773,rs115259525,rs114785820,rs6915187,rs28383411,rs111343881,rs114465669,rs2242660,rs112528767,rs9272521,rs9272444,rs34695944,rs112175921,rs113785384,rs116670839,rs62149417,rs116737275,rs115960964,rs116121309,rs9272485,rs9271624,rs67574266,rs532965,rs6989829,rs28383384,rs28383367,rs114701055,rs1471539,rs116171428,rs28383358,rs1281947,rs13206219,rs28383400,rs115959725,rs1860661,rs2763979,rs111556513,rs28383425,rs9381784,rs9273044,rs114700763,rs41268942,rs9271523,rs28383414,rs41269945,rs1049124,rs116149962,rs2760993,rs59602790,rs1065044,rs1268895,rs9273040,rs116822900,rs114834680,rs114951502,rs9271419,rs1244186,rs113282787,rs116592789,rs9272528,rs116061304,rs28383405,rs113104509,rs501764,rs116716013,rs114158220,rs9274298,rs115477903,rs9271532,rs9271404,rs113939416,rs2608056,rs9473568,rs6904029,rs543713,rs112021043,rs660895,rs27041,rs80225417,rs1244183,rs805286,rs9272420,rs77867566,rs113459411,rs28383182,rs112296425,rs28383418,rs1432296,rs3129234,rs116137681,rs113277162,rs28383410,rs111919185,rs2608053,rs28383312,rs35984981,rs9272417,rs2235498,rs112207759,rs114635755,rs9272970,rs115643108,rs114031100,rs114203361,rs2855430,rs6918347,rs28383433,rs74343539,rs115590622,rs9381787,rs28383342,rs34746976,rs115712333,rs114263655,rs113414682,rs116344940,rs34250758,rs9272896,rs6470606,rs28383385,rs28383365,rs116638143,rs9271542,rs111892599,rs2858870,rs116263400,rs1065043,rs9273103,rs115860244,rs113131349,rs9272363,rs116093011,rs9271628,rs9271416,rs111542599,rs115435057,rs647035,rs28383316,rs113010307,rs111432098,rs7826413,rs115298492,rs116587979,rs12206257,rs28383347,rs114561288,rs28383339,rs9272957,rs9271521,rs111375871,rs9271643,rs115904156,rs114074434,rs116253018,rs9271516,rs2229384,rs28383459,rs114880286,rs9272785,rs115541273,rs6765235,rs115177236,rs28366201,rs502803,rs28383343,rs28383359,rs114285281,rs112372067,rs9271554,rs74636204,rs115514638,rs12665745,rs116410646,rs77339347,rs113138877,rs805303,rs111965977,rs9272433,rs2534657,rs3129882,rs115297319,rs7830477,rs28383402,rs115378057,rs9271637,rs9271409,rs115953044,rs2448705,rs116631063,rs28383375,rs114621562,rs34364082,rs27038,rs28383378,rs28383366,rs114896975,rs9273291,rs2887944,rs28383438,rs28724008,rs9272335,rs1541499,rs114838817,rs115546388,rs115790666,rs28383313,rs114565246,rs115311564,rs113182435,rs28383416,rs13205658,rs9271470,rs9381788,rs115267222,rs17426593,rs9273052,rs3188543,rs77617807,rs114292052,rs9272358,rs560530,rs117994013,rs9272362,rs34493725,rs9273169,rs117804446,rs28383397,rs9271520,rs6439922,rs111361258,rs13026755,rs9273026,rs116815977,rs114852083,rs6458688,rs16902700,rs116723504,rs536810,rs27583,rs7767725,rs28383420,rs28383382,rs28383391,rs115005508,rs115194307,rs116069890,rs114907247,rs34977123,rs115110712,rs114027514,rs1065047,rs115260061,rs34705003,rs113549285,rs513140,rs2448704,rs28383381,rs9272955,rs114915632,rs532098,rs75126998,rs118163697,rs1295685,rs34977583,rs6986528,rs2648876,rs404860,rs2019960,rs77685459,rs113422598,rs993725,rs9395493,rs116039179,rs34683507,rs13017599,rs116402830,rs114901942,rs78474935,rs116664025,rs114037940,rs114217689,rs2371109,rs9271544,rs1448902,rs28383363,rs481139,rs28383441,rs116146969,rs28383340,rs114386240,rs9273063,rs2501959,rs9271465,rs115308342,rs7826019,rs9271438,rs74656013,rs422628,rs116330197,rs115912299,rs114544755,rs76202064,rs28383439,rs114158560,rs116205684,rs116107168,rs614348,rs114303873,rs114435187,rs2858869,rs28383338,rs116031752,rs1976684,rs9271776,rs9272742,rs1065048,rs1399180,rs28383383,rs111838566,rs114006865,rs115032920,rs114773114,rs9272319,rs115267350,rs112574272,rs116331885,rs28383379,rs28383404,rs485411,rs67407114,rs9272443,rs116268697,rs80180464,rs28383423,rs56380402,rs114625530,rs9272983,rs79192142,rs848,rs116573973,rs9272995,rs9271644,rs28559730,rs9395492,rs114689931,rs116665275,rs7825733,rs115468007,rs9271408,rs28383403,rs115650348,rs114700859,rs36099148,rs6930223,rs116706902,rs112526259,rs707947,rs28383453,rs842630,rs13280365,rs643889,rs114308130,rs9272980,rs116664903,rs28383380,rs114941654,rs9273036,rs13280095,rs1058240,rs1244185,rs479536,rs444929,rs3806624,rs115714701,rs117203659,rs13206639,rs114145420,rs2240064,rs28383428,rs2501968,rs116018922,rs114139676,rs2501960,rs528778,rs28383467,rs4733809,rs6726160,rs1009881,rs114284610,rs2844484,rs617578,rs535852,rs116432881,rs116813230,rs57889668,rs28724162,rs9272456,rs9271472,rs113129660,rs112981870,rs513142,rs28383377,rs9272466,rs9270416,rs2720665,rs74981472,rs114816840,rs115637702,rs9273048,rs9271434,rs7633935,rs111994020,rs9272407,rs114113397,rs114142794,rs111409670,rs111251172,rs115269516</t>
  </si>
  <si>
    <t>ENSG00000250786.1,CATG00000083579.1,ENSG00000255552.3,ENSG00000254870.1,ENSG00000204308.6,ENSG00000169194.5,CATG00000083575.1,ENSG00000250641.1,ENSG00000249859.3,ENSG00000196735.7,CATG00000083548.1,ENSG00000204304.7,ENSG00000204310.6,ENSG00000272501.1,ENSG00000197308.4,ENSG00000179344.12,ENSG00000158258.11,ENSG00000201680.1,ENSG00000228962.1,ENSG00000224557.3,ENSG00000204516.5,ENSG00000265236.1,CATG00000088077.1,ENSG00000204388.5,CATG00000088041.1,ENSG00000204248.6,CATG00000104069.1,ENSG00000206337.6,ENSG00000237398.1,ENSG00000162924.9,CATG00000083577.1,ENSG00000232638.1,CATG00000083573.1,ENSG00000267520.2,ENSG00000204422.7,CATG00000088072.1,ENSG00000242574.4,ENSG00000223865.6,ENSG00000204287.9,ENSG00000204296.7,ENSG00000120051.10,ENSG00000223442.1,ENSG00000164307.8,ENSG00000112339.10,ENSG00000031691.6,ENSG00000226979.4,ENSG00000224796.1,ENSG00000115421.8,ENSG00000234006.1,CATG00000088075.1,ENSG00000204301.5,CATG00000088087.1,ENSG00000237541.3,ENSG00000204536.9,CATG00000104067.1,ENSG00000196301.3,ENSG00000176998.3,CATG00000083570.1,CATG00000104066.1,ENSG00000153113.19,ENSG00000204420.4,CATG00000077568.1,CATG00000100848.1,ENSG00000204231.6,CATG00000088073.1,ENSG00000163508.8,ENSG00000248734.2,ENSG00000243350.1,ENSG00000204469.8,CATG00000104071.1,CATG00000083574.1,CATG00000048657.1,ENSG00000204396.6,CATG00000088063.1,CATG00000100858.1,ENSG00000204421.2,CATG00000088070.1,CATG00000088069.1,ENSG00000237024.1,ENSG00000198502.5,ENSG00000231389.3,ENSG00000229391.3,ENSG00000204625.6,ENSG00000241404.2,CATG00000088071.1,ENSG00000198563.9,ENSG00000228414.2,ENSG00000221988.8,ENSG00000196126.6,ENSG00000204227.4,ENSG00000251916.1,ENSG00000204463.8,CATG00000088026.1,ENSG00000107485.11,ENSG00000251314.2,ENSG00000204498.6,ENSG00000071564.10,ENSG00000146085.7,CATG00000100857.1,CATG00000083580.1,ENSG00000204186.3,ENSG00000204394.8,ENSG00000204424.8,CATG00000083581.1,ENSG00000223534.1,ENSG00000162927.9,ENSG00000258388.3,CATG00000048650.1</t>
  </si>
  <si>
    <t>24920014,21037568,24149102,22286212</t>
  </si>
  <si>
    <t>Hodgkin's lymphoma</t>
  </si>
  <si>
    <t>DOID:8577</t>
  </si>
  <si>
    <t>ulcerative colitis</t>
  </si>
  <si>
    <t>A colitis that is predominantly confined to the mucosa located_in colon and includes characteristic ulcers, or open sores.</t>
  </si>
  <si>
    <t>rs11557466,rs10800756,rs6062298,rs2016366,rs897628,rs4934540,rs76022452,rs4722675,rs4648563,rs72993760,rs10910099,rs6734736,rs12240638,rs72823646,rs2236510,rs1555790,rs10800755,rs1558648,rs230540,rs2076960,rs61740607,rs2764840,rs10271497,rs6710885,rs12768019,rs1801274,rs9807962,rs12471105,rs798536,rs11715915,rs4934536,rs10866478,rs1573895,rs3749172,rs2256814,rs12053646,rs1182968,rs7086715,rs12769484,rs2241116,rs2075800,rs3771164,rs4485584,rs76126194,rs230531,rs6724322,rs11465597,rs11123912,rs9837520,rs61868760,rs230507,rs1542242,rs3821958,rs1170428,rs7558339,rs7667496,rs72823628,rs7575867,rs6750020,rs3917296,rs743478,rs7571985,rs798489,rs12987222,rs11190140,rs62150977,rs45605540,rs907092,rs72707041,rs7606664,rs7790757,rs13316695,rs12407461,rs13222925,rs206559,rs6089953,rs4851617,rs1403551,rs11793497,rs36095411,rs3757387,rs6720135,rs7613013,rs3811697,rs12694425,rs3755268,rs2843403,rs1558627,rs6062509,rs72707027,rs12761675,rs11791262,rs2838521,rs474137,rs3747093,rs79508374,rs7587856,rs11679306,rs13019784,rs798548,rs4233371,rs6752482,rs550897,rs6011066,rs13013361,rs759382,rs4065275,rs17027258,rs60687045,rs137840,rs10870202,rs3024495,rs230534,rs13034466,rs12517345,rs10174323,rs2001893,rs2975786,rs2564097,rs1135314,rs16935880,rs4821116,rs12712133,rs12085203,rs13015714,rs991774,rs7908704,rs1864879,rs2297438,rs72823661,rs116162222,rs74265000,rs6431730,rs3806306,rs6809216,rs9910826,rs4851018,rs6746271,rs11684010,rs6737668,rs115258758,rs4934697,rs6466189,rs2777941,rs13015614,rs798556,rs8440,rs11075680,rs1131095,rs2266959,rs72789609,rs6517432,rs10910090,rs34375045,rs63492863,rs11074932,rs5771222,rs10799593,rs12999542,rs4783562,rs11190134,rs75660000,rs873022,rs679563,rs2477678,rs4851614,rs10185424,rs10193407,rs9677607,rs1548964,rs2192758,rs9989749,rs7577003,rs17027341,rs58159560,rs3755284,rs10781505,rs4505848,rs3917291,rs137857,rs34778121,rs10827477,rs7599472,rs114827789,rs3771175,rs2290400,rs2230054,rs45610037,rs17554990,rs12992518,rs6808387,rs12139150,rs1926554,rs296545,rs4731534,rs36038753,rs397349,rs10228276,rs3771187,rs34111611,rs10883362,rs4133195,rs35957220,rs4851586,rs6698141,rs11119603,rs1297265,rs1005042,rs745368,rs11742854,rs114161041,rs4331375,rs6735694,rs2975783,rs3735602,rs76915869,rs6733174,rs1020760,rs13408661,rs2384289,rs10201184,rs2427532,rs13085791,rs4851610,rs7601773,rs12765038,rs296539,rs74716612,rs7277261,rs867436,rs3771170,rs4731533,rs1453559,rs4395115,rs10953555,rs12999364,rs4988957,rs10176820,rs1342694,rs2241130,rs4151657,rs2241117,rs6466206,rs137843,rs1636250,rs10239340,rs484953,rs1357471,rs4730281,rs10192157,rs3208008,rs2738783,rs62067034,rs1783830,rs116032182,rs12046118,rs17027255,rs55840650,rs2051956,rs580705,rs10797439,rs918000,rs1578720,rs4908724,rs9814873,rs6742381,rs11123935,rs62541903,rs1736143,rs6883536,rs4648356,rs10953553,rs11794847,rs6062498,rs4851015,rs11465699,rs11465670,rs17027060,rs7869487,rs2823285,rs881176,rs11496130,rs17207986,rs10042027,rs1532502,rs11465567,rs1151624,rs1343152,rs7603250,rs7923172,rs3801935,rs11647678,rs11950831,rs10490204,rs6871116,rs483905,rs296526,rs12261654,rs73262807,rs3849365,rs6062302,rs2050198,rs137864,rs2340690,rs56179005,rs1476999,rs2158836,rs56285692,rs2270297,rs10191548,rs6734762,rs12242110,rs1291206,rs3732127,rs7664452,rs4075985,rs62095178,rs10797429,rs73423585,rs6010621,rs1182176,rs12998880,rs2985857,rs12999517,rs4699030,rs10801614,rs1170443,rs10910106,rs1728769,rs75012380,rs140489,rs9807934,rs11893676,rs1126579,rs3208007,rs7551957,rs10210680,rs12484001,rs2477071,rs10852936,rs10232049,rs34592588,rs9821311,rs6122159,rs10197284,rs4730280,rs1170438,rs9303280,rs10910108,rs3774964,rs74414178,rs798551,rs1568681,rs10182710,rs4851607,rs114642416,rs1909129,rs7118,rs9594415,rs2488396,rs4648659,rs3814321,rs3780382,rs72849449,rs1558650,rs2294889,rs6742931,rs12474373,rs230535,rs543104,rs12255409,rs3088081,rs1297262,rs7522462,rs2305479,rs11465736,rs12987900,rs13033782,rs59287215,rs3748817,rs3197999,rs73073085,rs2272128,rs4129134,rs2272127,rs3778753,rs78506337,rs4072601,rs7517357,rs116572022,rs1968488,rs7205960,rs8052148,rs72993720,rs62323898,rs8076131,rs1170434,rs1728791,rs378672,rs6959729,rs206538,rs13017475,rs206579,rs67927699,rs10891705,rs13243214,rs4518,rs2253823,rs10197862,rs1008723,rs4851613,rs77218291,rs7796963,rs11010146,rs79775079,rs230494,rs1956384,rs7592344,rs7923217,rs4934710,rs917999,rs3771188,rs4078099,rs60520190,rs4675576,rs11689730,rs7722513,rs12618571,rs4278312,rs7221814,rs538636,rs10883371,rs7083266,rs4316386,rs4235406,rs11465583,rs1478463,rs4934711,rs4292112,rs55734382,rs1420099,rs80352420,rs6754776,rs2075186,rs1775447,rs11209032,rs2975787,rs3917328,rs1736147,rs6011033,rs1882348,rs12473710,rs13431673,rs4676404,rs11078925,rs3771171,rs3774959,rs4676406,rs73307935,rs267931,rs2070552,rs10916664,rs11119606,rs762422,rs6737119,rs12712144,rs72687036,rs11078926,rs2008157,rs12521988,rs72703092,rs11650661,rs11722421,rs13035409,rs2148482,rs34762726,rs10452495,rs4648058,rs4851570,rs11465728,rs72707023,rs10179654,rs10032644,rs12459883,rs798544,rs798486,rs73568262,rs1035130,rs230527,rs1297269,rs1598859,rs3812563,rs9818590,rs4675475,rs13017455,rs112438598,rs6709719,rs11145874,rs6543124,rs1749791,rs55853334,rs1170429,rs10752747,rs10883367,rs4442733,rs7722414,rs10797435,rs11722146,rs12509403,rs2297433,rs11465698,rs6708949,rs230541,rs8179878,rs55904957,rs11597392,rs6709284,rs1969,rs11870965,rs1645976,rs4795405,rs3087886,rs2229129,rs6730784,rs3917325,rs1728789,rs2285724,rs12762493,rs11089629,rs1031458,rs13007174,rs13035227,rs10013613,rs2641116,rs4934736,rs6727055,rs3771150,rs7603730,rs72705102,rs10229001,rs9859556,rs881177,rs3774956,rs17080528,rs17583009,rs34588335,rs61122764,rs548756,rs11589573,rs12735338,rs6698817,rs56380902,rs11694360,rs12042283,rs7699742,rs4728142,rs3771166,rs917994,rs4674260,rs798487,rs965321,rs5994638,rs6714379,rs2843402,rs6758443,rs2564119,rs12118735,rs114140416,rs12929568,rs4851583,rs60553075,rs1494554,rs3807598,rs116790364,rs10193485,rs73054817,rs6750851,rs2058660,rs7805114,rs7810937,rs17027037,rs3760757,rs2051955,rs6750971,rs6011040,rs11688559,rs4635612,rs13017584,rs1585213,rs17591781,rs1297261,rs1468788,rs7550231,rs58609590,rs676660,rs10883365,rs3812584,rs34096782,rs10786557,rs115385728,rs72742662,rs745367,rs11683700,rs11465586,rs230491,rs13014004,rs230533,rs2110734,rs738127,rs4648661,rs6701238,rs869402,rs117535218,rs9891174,rs3087456,rs4648390,rs1170426,rs404339,rs6481935,rs7087099,rs1548963,rs1623866,rs7591368,rs6968828,rs6011016,rs11010122,rs7214193,rs4648652,rs7583215,rs16824376,rs10166535,rs4625,rs10781500,rs11709525,rs137856,rs34954932,rs73058818,rs4934537,rs12939457,rs11130213,rs12925177,rs7499785,rs12740409,rs7911680,rs113054784,rs13001075,rs60823343,rs798560,rs10515921,rs11576681,rs989960,rs72696119,rs10781510,rs4934709,rs2305262,rs2287041,rs11688573,rs2953155,rs230539,rs12720,rs4722670,rs1585215,rs11583328,rs6724516,rs2237683,rs117430792,rs4851605,rs10910098,rs12723864,rs12567232,rs140492,rs11583546,rs10195948,rs13147049,rs8126495,rs57151617,rs4851016,rs1170430,rs3755295,rs5010059,rs17031860,rs1182967,rs2164327,rs4809323,rs12447310,rs4934700,rs80244505,rs80023499,rs11595898,rs4656308,rs1728792,rs11123911,rs115561417,rs1058319,rs1170427,rs921650,rs4648562,rs55946717,rs1014497,rs4606756,rs72687029,rs12248333,rs10748781,rs2340689,rs4851010,rs7908573,rs6584283,rs1056441,rs72789687,rs2241132,rs73725111,rs6708413,rs4851533,rs4567159,rs11557467,rs2071265,rs6666788,rs2985855,rs2067087,rs4409764,rs4957081,rs12709365,rs871658,rs3917254,rs4988958,rs12931265,rs12825700,rs580126,rs8114049,rs1151623,rs4919342,rs7917446,rs11134148,rs3807307,rs41300092,rs4267438,rs905634,rs12773647,rs73147654,rs7726839,rs1383046,rs539598,rs955754,rs12088521,rs73560218,rs6732874,rs10954215,rs10870077,rs11010061,rs6543138,rs1024798,rs11010101,rs10883373,rs2301989,rs6719130,rs6499188,rs79016461,rs1861245,rs16866940,rs3752659,rs2023844,rs2080289,rs2260230,rs9827021,rs10170583,rs11865339,rs1182155,rs10489450,rs2158835,rs75379843,rs56044378,rs552585,rs10932745,rs11010067,rs1449064,rs4821130,rs12598451,rs4445406,rs10797436,rs12330269,rs4821124,rs230498,rs77040345,rs7560478,rs579807,rs545355,rs12730932,rs2283045,rs3812570,rs1736020,rs35261698,rs230500,rs7693745,rs116480807,rs1177228,rs12918865,rs10206753,rs114204058,rs1728785,rs116469582,rs2160202,rs4648055,rs12158299,rs1046548,rs73054867,rs6062490,rs942824,rs11089637,rs12477906,rs4648068,rs6667564,rs11119602,rs3820330,rs12712141,rs7210086,rs4794820,rs1297264,rs3821204,rs12996097,rs35976602,rs878825,rs3213674,rs6466205,rs17026825,rs17591857,rs114632901,rs2293225,rs4485409,rs6751967,rs116202322,rs13416449,rs11767711,rs4795400,rs267930,rs13019803,rs10909839,rs16825188,rs2490663,rs6935053,rs1786707,rs3755274,rs3771182,rs2302621,rs3787091,rs10469840,rs4851612,rs4134504,rs11097789,rs41299637,rs1170433,rs4988955,rs871195,rs56166614,rs1132005,rs9807989,rs6466186,rs1126510,rs9292777,rs4851005,rs230495,rs2272129,rs8065777,rs206576,rs17419032,rs2764845,rs13007819,rs2297909,rs1801143,rs35777088,rs2495366,rs2441465,rs3748818,rs4246905,rs12989197,rs12712156,rs6759588,rs77357334,rs590076,rs13386066,rs4317019,rs1615609,rs3812558,rs6739236,rs798491,rs6723449,rs6543116,rs1014286,rs59027351,rs1801,rs1420098,rs1177288,rs11567699,rs3804031,rs13003464,rs7572853,rs4833837,rs3766606,rs10883370,rs716501,rs2764841,rs12132349,rs62117262,rs116209663,rs3213673,rs9273084,rs11749927,rs11209033,rs4934735,rs59938443,rs7070778,rs6747187,rs10910107,rs10227605,rs2123393,rs1631910,rs72849451,rs2764848,rs12116508,rs2301988,rs6062301,rs4674259,rs17639215,rs3203684,rs10508815,rs6062497,rs3024491,rs4851606,rs10781496,rs3820333,rs11465702,rs762423,rs28532547,rs2237689,rs56069138,rs6010620,rs12993937,rs3754822,rs2192757,rs17844697,rs8043545,rs6689711,rs12128452,rs4654925,rs2126984,rs2310241,rs12468539,rs738128,rs7792139,rs1170437,rs114478363,rs12040948,rs1922291,rs7282490,rs11123923,rs7576324,rs12996059,rs11922013,rs1997502,rs6943999,rs11465700,rs7554511,rs3816470,rs35958120,rs1182143,rs7588933,rs17027166,rs12918861,rs1050347,rs3849366,rs2045241,rs1135354,rs4487900,rs12449199,rs66999558,rs4077515,rs296528,rs10167431,rs5754295,rs2287035,rs1287,rs6427868,rs1024791,rs12919717,rs34236350,rs6738953,rs1531841,rs13029918,rs4851011,rs11742570,rs79381203,rs17027421,rs1494571,rs114426561,rs4648045,rs1182151,rs2147865,rs648541,rs3935122,rs79488820,rs3812564,rs11465729,rs72993754,rs759381,rs35912711,rs2564919,rs10204837,rs4456788,rs3771158,rs16971726,rs1177267,rs3194051,rs10190555,rs4722672,rs2237682,rs13030675,rs2234161,rs907611,rs73159509,rs4795399,rs10800746,rs1005043,rs16865677,rs4241211,rs12268745,rs3136534,rs10208542,rs7788977,rs10494828,rs11706370,rs7087150,rs2960548,rs4855881,rs73147614,rs17499811,rs12142704,rs6466208,rs2975788,rs3087783,rs13016771,rs11739847,rs10491435,rs2345729,rs4335944,rs17523802,rs12522955,rs72739609,rs1474309,rs798557,rs17027071,rs12023045,rs2261033,rs11895701,rs4676405,rs61731289,rs8073267,rs9790601,rs10808155,rs1645981,rs7929314,rs10870165,rs230526,rs2823288,rs230528,rs16935909,rs12122721,rs6543159,rs1747827,rs4676407,rs6503524,rs10754224,rs4648050,rs12246600,rs3774936,rs12712145,rs77335368,rs11688568,rs2838517,rs6436026,rs114647691,rs3917329,rs45454992,rs3774960,rs3822411,rs6979054,rs161800,rs1398553,rs10797440,rs6883302,rs11893029,rs1639040,rs11486042,rs11190141,rs1057108,rs6717035,rs12926059,rs3812573,rs9853683,rs3740083,rs76255660,rs12621598,rs7216389,rs11465596,rs12469506,rs1170442,rs7788750,rs6766581,rs1749792,rs61868761,rs4851616,rs3769525,rs1736144,rs557277,rs12515813,rs73054898,rs1859168,rs9303277,rs1020759,rs10172553,rs1887428,rs17591163,rs3767498,rs9621715,rs4915552,rs6890268,rs13017457,rs3735533,rs2508746,rs9268480,rs1921622,rs3771181,rs4330804,rs5998672,rs3771177,rs907613,rs7276302,rs6702590,rs4310388,rs115310409,rs6707521,rs115534772,rs2058622,rs12749591,rs75095369,rs6431732,rs11960511,rs7070427,rs12242882,rs4413183,rs111382462,rs4657041,rs79212017,rs7808907,rs7916751,rs3902920,rs3771172,rs502822,rs3732126,rs6761291,rs2283044,rs3917314,rs1728786,rs1468791,rs2838516,rs2287034,rs12340243,rs1127348,rs2008159,rs2876932,rs4648052,rs998658,rs985523,rs4934730,rs2384352,rs1728784,rs56750287,rs3821203,rs6739426,rs12464388,rs10173193,rs7608638,rs11718165,rs296543,rs1887406,rs230529,rs10910105,rs7622302,rs2051954,rs2941522,rs55838263,rs67207043,rs73054827,rs57340905,rs9411271,rs6670198,rs12474258,rs2058657,rs13018263,rs35032841,rs3807306,rs6451494,rs10208293,rs12260130,rs57461190,rs4075760,rs1362348,rs76038923,rs2305480,rs6751690,rs3748816,rs10184414,rs73159522,rs4727693,rs11761199,rs12712129,rs12727642,rs1736145,rs4783653,rs10883372,rs77615390,rs6481946,rs743479,rs7683854,rs1420106,rs6724213,rs78645630,rs1861246,rs485842,rs11599606,rs889560,rs11592567,rs28624,rs62186548,rs1864870,rs1297260,rs13376801,rs10797437,rs115433275,rs4090473,rs4647980,rs28645887,rs13408569,rs10781518,rs1030796,rs8721,rs1645936,rs1053496,rs206539,rs11685483,rs12603332,rs7579737,rs9308857,rs11682567,rs73147655,rs11902044,rs10916667,rs10491434,rs137837,rs1177268,rs3749171,rs72823669,rs2023843,rs6779524,rs2488390,rs10508816,rs12905,rs137862,rs6726126,rs34157438,rs7784066,rs60389769,rs1183956,rs7192341,rs230544,rs4870,rs2147905,rs1862101,rs13022799,rs11123929,rs2272676,rs6677361,rs35895227,rs1645934,rs79569409,rs4851566,rs11190135,rs3787092,rs35146199,rs10852935,rs3755294,rs11465705,rs6871591,rs798563,rs73622887,rs7848647,rs9878943,rs3804032,rs3806310,rs11133621,rs13028993,rs4648653,rs12635298,rs12472862,rs2058623,rs867435,rs6543136,rs2283790,rs60304550,rs10953547,rs3913893,rs11123925,rs1974044,rs3801937,rs4722671,rs16940202,rs73147632,rs34426521,rs60800167,rs1775446,rs13028635,rs12126806,rs16865976,rs4648565,rs3774957,rs1182688,rs13012000,rs2236508,rs4851565,rs2285459,rs4851584,rs10910111,rs2953153,rs77968144,rs2237686,rs76229479,rs2015478,rs12830,rs55724039,rs3771180,rs2108224,rs887971,rs2298429,rs4618632,rs1291209,rs55791529,rs12936231,rs11010125,rs11677107,rs206556,rs11010060,rs57942521,rs35848945,rs8127691,rs404381,rs11145839,rs1170445,rs78835808,rs2253829,rs73147651,rs1183085,rs17500582,rs1031460,rs66887762,rs12995229,rs3213734,rs6584281,rs72809436,rs12534617,rs12777517,rs58953467,rs3024502,rs1736148,rs206564,rs2033569,rs13226236,rs10196334,rs11676748,rs12622957,rs1823126,rs509091,rs6766131,rs73054825,rs627866,rs1420101,rs1465321,rs6010998,rs1348813,rs9304662,rs116490983,rs3935123,rs4730261,rs10072596,rs6749114,rs10263341,rs4486391,rs4564,rs12694427,rs861857,rs4676401,rs2123392,rs115862951,rs4145717,rs11596502,rs2843401,rs2340687,rs9812791,rs9989842,rs1636253,rs2975781,rs35675666,rs1548962,rs7544646,rs6965542,rs11687200,rs661054,rs3917268,rs11078928,rs11589638,rs661946,rs7900480,rs77029420,rs12712142,rs13431828,rs10048113,rs34124834,rs11209034,rs76746266,rs4648051,rs7807018,rs987281,rs4851593,rs6062504,rs67723747,rs3829111,rs4347211,rs116473497,rs67717282,rs4934529,rs10799591,rs1775445,rs12658567,rs7559479,rs10185897,rs62150982,rs10917547,rs707939,rs4934533,rs2838519,rs2736428,rs114327908,rs3767502,rs3774937,rs2310173,rs4307445,rs35731977,rs6709635,rs10474792,rs2160203,rs28691713,rs1291210,rs13007967,rs3822733,rs6461995,rs6658353,rs1747826,rs12596540,rs11145750,rs7079205,rs907091,rs79748557,rs4851534,rs9303279,rs296546,rs2258056,rs79098571,rs11678975,rs34189114,rs10922251,rs3771162,rs4266763,rs10883361,rs1363057,rs4809221,rs12928665,rs3812560,rs1736023,rs35569035,rs11215064,rs5754426,rs67088699,rs17637748,rs10800314,rs5998599,rs2177317,rs6880419,rs1800668,rs11647432,rs2505639,rs7085798,rs17780256,rs493701,rs41290504,rs60947290,rs3817465,rs10206384,rs11719996,rs12996377,rs941823,rs1523204,rs4821108,rs2477074,rs2293255,rs7715399,rs1974675,rs17032850,rs7558013,rs2843404,rs59655222,rs11145763,rs1177283,rs3749946,rs6736135,rs2257763,rs4795403,rs73058821,rs7515633,rs6664969,rs11209026,rs916880,rs4851585,rs16841843,rs1728801,rs8725,rs12476585,rs887972,rs4915558,rs12467251,rs7797759,rs116427814,rs6737563,rs137845,rs3787089,rs16902573,rs6753717,rs10640,rs77749396,rs73147617,rs6466207,rs35814593,rs10250718,rs17027413,rs1728780,rs10800309,rs10748783,rs11585048,rs2298428,rs3767501,rs3861928,rs4934720,rs3771186,rs12122809,rs11584383,rs12764283,rs2227312,rs6927172,rs1775440,rs61384641,rs9970196,rs2297441,rs12033764,rs698712,rs114655458,rs3774967,rs2260976,rs1011082,rs2058658,rs441597,rs1645980,rs3755276,rs6461992,rs7445,rs12517638,rs4648657,rs11692304,rs1170436,rs1926556,rs12132298,rs17582416,rs4934528,rs6751977,rs10870146,rs116404711,rs16825181,rs296529,rs13377158,rs66919607,rs6754556,rs79634461,rs34946515,rs9882740,rs4073286,rs72849448,rs7597819,rs1645974,rs1005819,rs13002972,rs6739301,rs9907088,rs4934538,rs2281852,rs11010102,rs10800584,rs3867218,rs1728773,rs72993722,rs6727306,rs1182174,rs230505,rs1916307,rs296563,rs2477553,rs576383,rs4851609,rs909423,rs74055839,rs74424156,rs61463201,rs1992950,rs137853,rs56258475,rs3024493,rs12987977,rs72823663,rs3778754,rs2293223,rs1747812,rs56739127,rs4129132,rs531824,rs11010083,rs9904624,rs10204137,rs10753888,rs12407485,rs6424092,rs13424006,rs5998644,rs6883704,rs2871474,rs6712696,rs116731763,rs2985859,rs4674258,rs3755287,rs10781507,rs1639036,rs80178661,rs2075188,rs56102412,rs62328542,rs35217978,rs2115780,rs230496,rs9808453,rs3732125,rs11648531,rs798558,rs12134409,rs6754797,rs35886556,rs28696118,rs12712155,rs11896301,rs6543119,rs4730279,rs1886730,rs7561,rs116509925,rs10920084,rs4676346,rs117557270,rs1291205,rs10200081,rs6728945,rs3806308,rs230492,rs3859579,rs4851569,rs2764842,rs2244100,rs11723120,rs13646,rs2329020,rs876938,rs9858542,rs2216000,rs7799327,rs13015695,rs10891692,rs7893840,rs3001837,rs10275353,rs34779708,rs2058656,rs4851582,rs35377072,rs889561,rs10173081,rs6543144,rs4235404,rs11580823,rs10191951,rs13030642,rs798488,rs59247511,rs2427533,rs2384287,rs16935945,rs13019263,rs11465723,rs6891041,rs1645937,rs61054170,rs10494783,rs2533870,rs1749793,rs13392100,rs10497836,rs3760758,rs17032705,rs73054839,rs2513517,rs7216558,rs10490203,rs61056117,rs17027029,rs13001714,rs3744246,rs41309367,rs2240042,rs798528,rs35181686,rs6701496,rs762421,rs3812565,rs524911,rs2737679,rs3771156,rs13405222,rs73058820,rs9292776,rs36051895,rs12499753,rs1598857,rs738129,rs7605606,rs6543158,rs1645979,rs6499181,rs8050289,rs137858,rs1131398,rs76943877,rs4303099,rs2272347,rs11597483,rs10789230,rs6770670,rs7224129,rs10870164,rs12332143,rs1177269,rs3771157,rs6765869,rs4934721,rs1332099,rs10752745,rs12998521,rs729150,rs6980029,rs1645935,rs2253257,rs62351973,rs114514104,rs115762720,rs3755285,rs28374715,rs35736272,rs6958729,rs10153230,rs6754346,rs4851017,rs4795397,rs12744898,rs59123962,rs35730213,rs6671847,rs35784065,rs12587311,rs2069763,rs680522,rs10437420,rs16931895,rs4380337,rs12240347,rs1728787,rs11578380,rs55645612,rs45515895,rs4855884,rs4657040,rs987107,rs11119587,rs3774933,rs2477070,rs17027173,rs116309514,rs5754387,rs2108223,rs1829849,rs78752643,rs1904522,rs6416647,rs10933625,rs7593444,rs56344095,rs33983851,rs3771184,rs11567701,rs6451493,rs4851611,rs7718352,rs10953554,rs3860444,rs1833907,rs2488411,rs6724109,rs5771069,rs6543123,rs72825956,rs9263739,rs3821206,rs2005557,rs1987628,rs1851779,rs11676371,rs907612,rs10192036,rs7777259,rs2302620,rs1922288,rs78831627,rs3755867,rs4934719,rs3812550,rs700179,rs56386507,rs10870201,rs3812575,rs66705332,rs1403550,rs1024790,rs12752515,rs548236,rs67616625,rs1170439,rs60733400,rs2236507,rs10114470,rs798490,rs35670379,rs1295810,rs9770544,rs2477069,rs230508,rs2564920,rs137848,rs740287,rs874953,rs2237690,rs35404120,rs4485585,rs11465584,rs2236506,rs6584282,rs3755267,rs35156445,rs13001315,rs6760078,rs1736142,rs8957,rs798540,rs12694426,rs17412104,rs1542243,rs11648503,rs16823148,rs60772526,rs2384275,rs13014644,rs112173339,rs12468673,rs7671357,rs11083840,rs3748819,rs1468790,rs6745185,rs617565,rs7587716,rs7422358,rs12484550,rs116475370,rs7584475,rs6746441,rs8046299,rs115087473,rs2384283,rs114851148,rs34363169,rs996427,rs4630562,rs55757739,rs3732129,rs6543135,rs527717,rs4073285,rs2953154,rs12946510,rs80269234,rs4648564,rs798562,rs4809329,rs12097268,rs4855883,rs5754467,rs75644281,rs11123928,rs4851615,rs11041487,rs6751949,rs78933710,rs3917320,rs2192669,rs11648314,rs6770152,rs2581790,rs757181,rs116953957,rs75188672,rs1946131,rs60079260,rs74652956,rs12516318,rs72849443,rs11567751,rs75599274,rs17027006,rs10866479,rs7219923,rs10954213,rs59716545,rs4072716,rs6122158,rs4795402,rs2975785,rs798554,rs17591135,rs3024505,rs4648658,rs10889677,rs230532,rs17167001,rs6478109,rs35139442,rs4731532,rs11687434,rs2131104,rs7597017,rs3849364,rs12472872,rs2237685,rs4074789,rs161802,rs7079498,rs4809321,rs61449529,rs11577783,rs35765154,rs632108,rs3801934,rs60235162,rs12131796,rs16824264,rs73056811,rs206548,rs56014530,rs9836291,rs9411267,rs1037135,rs2228135,rs34822274,rs7545687,rs3771167,rs4845142,rs1728781,rs3771161,rs11041476,rs3890158,rs11465572,rs2108222,rs11465575,rs3787088,rs3817685,rs4988956,rs6062510,rs17027179,rs10469856,rs1151622,rs3748825,rs4795404,rs10797438,rs4731536,rs4518594,rs6729638,rs72742357,rs74560841,rs35969476,rs798559,rs6543115,rs7444,rs2258734,rs6481941,rs4934702,rs76377344,rs1728764,rs11574938,rs7785790,rs1885385,rs4915557,rs73159506,rs11579874,rs10883366,rs12753070,rs914559,rs6466190,rs4934704,rs35317849,rs59278011,rs11679146,rs6997,rs55896948,rs734999,rs13380815,rs12249814,rs1728797,rs5771192,rs6446272,rs17499247,rs2283046,rs76427978,rs11123927,rs10827487,rs115800646,rs114407826,rs6969930,rs2287037,rs6883964,rs1048665,rs2838520,rs35997236,rs1291207,rs9619386,rs2823286,rs9823546,rs115930830,rs1170444,rs34815241,rs477612,rs10197881,rs6436028,rs12563704,rs7572871,rs11078927,rs4422947,rs476940,rs2975782,rs73054819,rs6543137,rs4073153,rs60616028,rs2302612,rs9822268,rs10758669,rs13005049,rs115664544,rs679870,rs798485,rs12775799,rs1728770,rs230509,rs72703100,rs67602696,rs3774938,rs225120,rs4851009,rs6734742,rs1636249,rs35817167,rs73056823,rs11695627,rs3811699,rs3829110,rs4675559,rs511104,rs2477075,rs929250,rs1636254,rs7539693,rs296547,rs28690427,rs6685222,rs12811446,rs11676275,rs7920095,rs3774963,rs11739866,rs12588995,rs11465727,rs77822456,rs6501558,rs35388511,rs878264,rs10889676,rs2257440,rs5754422,rs230493,rs13002813,rs76068573,rs4129133,rs78428995,rs2985858,rs1523203,rs1741708,rs741285,rs2333852,rs230542,rs10917548,rs12116519,rs7779923,rs206578,rs481080,rs6950900,rs72823677,rs2495365,rs62328541,rs2070551,rs55969942,rs34188221,rs1060962,rs9501030,rs230497,rs4674257,rs1599961,rs72749166,rs12098720,rs619689,rs6743219,rs10489628,rs7806946,rs2069772,rs6731042,rs36078571,rs55776317,rs3771179,rs1364109,rs3755286,rs66674233,rs59418206,rs11465730,rs6543118,rs3828154,rs1177286,rs1891497,rs3778752,rs883770,rs3810936,rs55927292,rs10198860,rs4672870,rs1170431,rs11727369,rs3812571,rs3820328,rs7628,rs11010082,rs7099036,rs13242262,rs11465633,rs6089970,rs112898725,rs17027327,rs12237931,rs115418658,rs2131109,rs10916665,rs3780383,rs7600961,rs2227313,rs10781499,rs12509517,rs34605125,rs3771185,rs8134436,rs1645938,rs6748390,rs6927022,rs112750,rs10271464,rs4699031,rs9665538,rs170731,rs1003431,rs12140420,rs2953156,rs698711,rs12989930,rs140491,rs34826348,rs230504,rs34087268,rs1645975,rs2257885,rs7692606,rs169850,rs67976880,rs7589660,rs9303281,rs3848669,rs10176664,rs1362939,rs17388568,rs2266964,rs4941977,rs206541,rs4698858,rs1182177,rs798545,rs4934539,rs710177,rs909341,rs11010077,rs13014084,rs1054096,rs2270298,rs2221903,rs4498662,rs3213733,rs370411,rs798550,rs1555476,rs10491581,rs13014044,rs12777960,rs10748782,rs7583917,rs4702722,rs1645929,rs2075187,rs3208703,rs4934718,rs3823536,rs6704565,rs4851608</t>
  </si>
  <si>
    <t>ENSG00000062038.9,CATG00000079596.1,ENSG00000215483.4,CATG00000108778.1,ENSG00000247626.3,CATG00000051532.1,CATG00000027678.1,ENSG00000187446.7,ENSG00000196735.7,ENSG00000115602.12,ENSG00000204344.10,ENSG00000115520.4,CATG00000079607.1,ENSG00000142606.11,CATG00000096563.1,CATG00000079598.1,ENSG00000228962.1,ENSG00000128228.4,ENSG00000168685.10,ENSG00000138688.11,CATG00000055464.1,CATG00000079511.1,CATG00000033595.1,CATG00000049492.1,ENSG00000157873.13,ENSG00000187796.9,ENSG00000081237.14,ENSG00000213221.4,CATG00000043927.1,CATG00000060081.1,ENSG00000244556.1,CATG00000064602.1,ENSG00000164061.4,ENSG00000204387.8,ENSG00000160013.4,CATG00000060194.1,ENSG00000101246.15,CATG00000049486.1,ENSG00000229191.1,ENSG00000226925.1,ENSG00000095110.3,CATG00000094961.1,ENSG00000176998.3,ENSG00000273047.1,CATG00000043937.1,CATG00000074931.1,ENSG00000109320.7,CATG00000057185.1,ENSG00000091138.8,ENSG00000170417.10,ENSG00000259124.1,ENSG00000165684.3,ENSG00000179583.13,ENSG00000164113.6,CATG00000075659.1,ENSG00000264876.1,ENSG00000165689.12,CATG00000012346.1,ENSG00000146535.9,ENSG00000260577.1,ENSG00000248482.1,ENSG00000116852.10,CATG00000086133.1,ENSG00000171368.10,ENSG00000112977.11,CATG00000107372.1,CATG00000058905.1,ENSG00000232124.1,ENSG00000173402.7,ENSG00000109471.4,CATG00000075662.1,CATG00000031299.1,ENSG00000164062.8,ENSG00000238164.2,ENSG00000130584.6,CATG00000109559.1,ENSG00000184384.9,ENSG00000115607.5,ENSG00000235908.1,ENSG00000257184.2,ENSG00000184939.11,CATG00000091080.1,ENSG00000073605.14,CATG00000018407.1,CATG00000075661.1,ENSG00000185467.7,ENSG00000230058.1,ENSG00000109323.4,ENSG00000252812.1,ENSG00000152611.7,CATG00000091077.1,ENSG00000128604.14,ENSG00000204356.7,ENSG00000143226.9,CATG00000058904.1,ENSG00000198355.4,CATG00000088034.1,ENSG00000180269.7,ENSG00000258366.3,CATG00000049487.1,CATG00000055462.1,ENSG00000172057.5,ENSG00000133195.7,ENSG00000081248.6,ENSG00000205716.4,CATG00000049478.1,CATG00000047316.1,ENSG00000180871.3,CATG00000055461.1,ENSG00000049247.9,ENSG00000243509.4,ENSG00000204386.6,ENSG00000137634.5,ENSG00000262151.1,ENSG00000162944.6,ENSG00000220412.1,CATG00000083447.1,ENSG00000115541.6,ENSG00000174945.9,ENSG00000188282.8,ENSG00000064419.9,ENSG00000157870.10,CATG00000096867.1,ENSG00000076043.5,ENSG00000162594.10,CATG00000045522.1,ENSG00000145022.4,ENSG00000119042.12,ENSG00000243649.4,CATG00000094965.1,ENSG00000138684.3,ENSG00000160360.7,CATG00000035129.1,CATG00000056415.1,ENSG00000215912.7,ENSG00000178623.7,ENSG00000106031.6,CATG00000056409.1,ENSG00000188263.6,ENSG00000161405.12,ENSG00000144381.12,ENSG00000095794.15,ENSG00000130592.9,CATG00000055568.1,ENSG00000231031.2,ENSG00000116288.8,ENSG00000162928.8,ENSG00000162927.9,ENSG00000213047.7,ENSG00000225331.1,ENSG00000180251.4,CATG00000075665.1,ENSG00000026036.16,CATG00000030178.1,ENSG00000166278.10,CATG00000058903.1,ENSG00000115524.11,CATG00000079129.1,ENSG00000198742.5,ENSG00000115896.11,ENSG00000197457.5,ENSG00000258569.1,CATG00000039536.1,CATG00000032836.1,CATG00000043978.1,ENSG00000115604.6,ENSG00000272501.1,ENSG00000257582.1,ENSG00000249650.1,ENSG00000227036.2,ENSG00000231357.1,ENSG00000049249.4,CATG00000043993.1,ENSG00000091136.9,ENSG00000226913.1,CATG00000107551.1,CATG00000000594.1,ENSG00000145020.10,CATG00000093441.1,ENSG00000213533.7,ENSG00000272449.1,ENSG00000232698.1,ENSG00000161179.9,ENSG00000229299.2,ENSG00000264968.1,ENSG00000041982.10,CATG00000079506.1,CATG00000097075.1,CATG00000055463.1,CATG00000093917.1,CATG00000046159.1,ENSG00000005073.5,ENSG00000115594.7,CATG00000091079.1,ENSG00000005844.13,ENSG00000204389.8,ENSG00000213046.4,ENSG00000112877.6,ENSG00000134376.10,CATG00000117857.1,ENSG00000204390.8,ENSG00000145029.7,ENSG00000272324.1,ENSG00000115616.2,CATG00000093205.1,CATG00000078971.1,ENSG00000204385.6,ENSG00000181634.7,ENSG00000106258.9,ENSG00000197114.7,ENSG00000270757.1,CATG00000111995.1,CATG00000057187.1,ENSG00000237923.1,ENSG00000178828.5,ENSG00000115590.9,CATG00000078969.1,CATG00000064591.1,ENSG00000204394.8,CATG00000106819.1,CATG00000088033.1,ENSG00000173531.11,ENSG00000240990.5,ENSG00000125520.9,ENSG00000168477.13,ENSG00000136634.5,CATG00000032335.1,ENSG00000115598.5,ENSG00000002079.8,CATG00000079597.1,ENSG00000243766.3,ENSG00000108100.13,ENSG00000273154.1,ENSG00000160908.14,ENSG00000227145.1,ENSG00000108094.10,ENSG00000142224.11,CATG00000043953.1,ENSG00000120211.4,ENSG00000158636.12,ENSG00000230534.2,ENSG00000152430.13,ENSG00000237080.1,ENSG00000165688.7,ENSG00000116285.8,ENSG00000235434.1,ENSG00000163933.5,CATG00000052138.1,ENSG00000204388.5,ENSG00000116833.9,ENSG00000232848.1,ENSG00000091140.8,CATG00000040884.1,CATG00000003691.1,ENSG00000204351.7,ENSG00000204392.6,ENSG00000119919.9,ENSG00000201164.1,ENSG00000203896.5,ENSG00000096968.8,ENSG00000204371.7,CATG00000111836.1,CATG00000046153.1,ENSG00000162929.9,CATG00000070034.1,CATG00000039537.1,ENSG00000255152.4,ENSG00000204536.9,ENSG00000067560.6,ENSG00000253293.3,ENSG00000260651.1,ENSG00000186075.8,ENSG00000163935.9,ENSG00000163362.6,ENSG00000204469.8,ENSG00000233276.2,CATG00000043952.1,CATG00000057183.1,CATG00000046650.1,CATG00000064661.1,ENSG00000244255.1,ENSG00000196628.9,ENSG00000213676.6,ENSG00000229817.1,ENSG00000185651.10,CATG00000051173.1,ENSG00000204410.10,ENSG00000169914.5</t>
  </si>
  <si>
    <t>19122664,24837172,19915572,18836448,23511034,20848476,19915573,21297633,20228799,23999434,23128233,22821403,20228798</t>
  </si>
  <si>
    <t>Ulcerative colitis,Sclerosing cholangitis and ulcerative colitis (combined),Serum protein levels (sST2),Ulcerative colitis, refractory</t>
  </si>
  <si>
    <t>DOID:8619</t>
  </si>
  <si>
    <t>recurrent hypersomnia</t>
  </si>
  <si>
    <t>A sleep disorder that involves recurring bouts of excessive amounts of sleepiness.</t>
  </si>
  <si>
    <t>rs12471007,rs111382090,rs11541836,rs359245,rs16826003,rs35634606,rs359246,rs16826005,rs11687445,rs7164918,rs10988199,rs76179763,rs10988217,rs79793856</t>
  </si>
  <si>
    <t>CATG00000024618.1,ENSG00000259380.1,ENSG00000167130.13,ENSG00000176771.11,CATG00000048632.1,ENSG00000119383.15</t>
  </si>
  <si>
    <t>Hypersomnia (HLA-DQB1*06:02 negative)</t>
  </si>
  <si>
    <t>DOID:865</t>
  </si>
  <si>
    <t>vasculitis</t>
  </si>
  <si>
    <t>A vascular disease that is characterized by inflammation of the blood vessels.</t>
  </si>
  <si>
    <t>rs73186988,rs1952607,rs9590837,rs1662815,rs846495,rs595449,rs9533900,rs12874839,rs1785268,rs9533895,rs9533890,rs1662288,rs9533910,rs9533915,rs949305,rs185694,rs202083,rs1785266,rs35665055,rs61949771,rs9533850,rs61949763,rs1791120,rs9533894,rs9533896,rs1099860,rs202099,rs60157962,rs9525985,rs1791123,rs1662806,rs7319249,rs1791122,rs9533893,rs1791121,rs61947999,rs9525972,rs9645991,rs11618063,rs73186986,rs9595145,rs9533889,rs61948001,rs1785265,rs73174004,rs61947991,rs55889128,rs9525980,rs653251,rs9533901,rs1662814,rs200505,rs73190808,rs9525981,rs1623523,rs9533848,rs9595157,rs9525979,rs73188772,rs9533891,rs28405066,rs41425048,rs61947998,rs9533887,rs9645990,rs1785270,rs1791124,rs17278318,rs1662285,rs949306,rs61948000,rs61949796,rs9525987,rs9595123,rs61949803,rs9805321,rs9525984,rs17278115,rs613291,rs28410199,rs11552414,rs17057678,rs9525955,rs9525983,rs9533911,rs12184878,rs61949762,rs639234,rs9525971,rs1662287,rs56296224,rs846498,rs9533912,rs9595144,rs9533849,rs17065859,rs9533909,rs61947996,rs73190824,rs9315003,rs9595124,rs9533907,rs9533902,rs9533892,rs202082,rs1785269,rs653221,rs9533906,rs202101,rs9533924,rs9595149,rs17277505,rs672233,rs4990314,rs9533923,rs7151526,rs1791128,rs1053948,rs9595151,rs595451,rs9316088,rs17210766,rs1785267,rs67898828,rs112689698,rs73186984</t>
  </si>
  <si>
    <t>CATG00000014203.1,ENSG00000238121.1,ENSG00000230793.1,CATG00000019999.1,ENSG00000102804.10,ENSG00000146376.6,ENSG00000237361.2,ENSG00000102781.9,ENSG00000236463.1,ENSG00000225727.2,CATG00000014623.1,ENSG00000266578.1,CATG00000036792.1,CATG00000016984.1</t>
  </si>
  <si>
    <t>Antineutrophil cytoplasmic antibody-associated vasculitis</t>
  </si>
  <si>
    <t>DOID:866</t>
  </si>
  <si>
    <t>vein disease</t>
  </si>
  <si>
    <t>A vascular disease that is located_in a vein.</t>
  </si>
  <si>
    <t>rs2066865,rs6547521,rs11937208,rs1528533,rs11805562,rs115161659,rs13404513,rs2026650,rs112944884,rs2296809,rs56006260,rs763550,rs2580761,rs7548127,rs4764532,rs613423,rs3786420,rs643434,rs7946992,rs3739095,rs10741930,rs4868111,rs2052933,rs493833,rs10737547,rs12810426,rs12124144,rs2303291,rs964184,rs10789179,rs12741540,rs11605427,rs10800406,rs7667167,rs6842047,rs1323922,rs111926180,rs4656671,rs6692649,rs10737546,rs1994700,rs12117884,rs11612384,rs12124049,rs59996104,rs676996,rs6700375,rs11905081,rs36101491,rs547643,rs77534642,rs12752748,rs10919104,rs11614545,rs62243827,rs813592,rs635634,rs8176725,rs3124766,rs510335,rs57690120,rs476410,rs3766095,rs11695549,rs1358712,rs6670848,rs10417622,rs8176737,rs1395,rs216304,rs611418,rs12119479,rs7538157,rs111641740,rs4253407,rs4656657,rs2847666,rs4669112,rs17303568,rs3766052,rs1647276,rs11950199,rs76163454,rs722145,rs512770,rs77221305,rs114275778,rs574347,rs2073272,rs12081030,rs2239162,rs78116498,rs556917,rs79196243,rs1133814,rs1275537,rs11125608,rs8176741,rs60011235,rs6576745,rs35073769,rs10800408,rs27027,rs6589566,rs677355,rs4656669,rs780117,rs488703,rs216328,rs2073827,rs1573484,rs10889543,rs7274866,rs34847919,rs73034900,rs79048371,rs12116683,rs73902680,rs72789910,rs11230194,rs1275522,rs6427185,rs6716894,rs687289,rs11615001,rs107903,rs17445840,rs6695223,rs1275530,rs2891382,rs9949226,rs10489189,rs12057769,rs61705252,rs4656187,rs2289252,rs7546347,rs4589164,rs9287092,rs7552323,rs3766109,rs315112,rs58965570,rs1517747,rs17577184,rs4907020,rs12057856,rs10919076,rs77005271,rs8176690,rs8176730,rs17317888,rs1860415,rs12724812,rs4243046,rs59732929,rs1260328,rs1121789,rs574311,rs10800443,rs9310995,rs4907130,rs62253764,rs17349677,rs9887903,rs4764483,rs550057,rs75112989,rs704791,rs8176751,rs8176632,rs2384007,rs574704,rs669667,rs2895793,rs4492839,rs16916820,rs644234,rs376210,rs10471184,rs12739337,rs3124755,rs11614912,rs12812860,rs17676901,rs12499243,rs7466962,rs10919168,rs10919156,rs602396,rs3766082,rs12072226,rs7238774,rs74893744,rs7269138,rs6427197,rs72795832,rs12048188,rs676457,rs16843405,rs12564596,rs16865716,rs6843711,rs12733626,rs7010751,rs75221577,rs9332620,rs80340160,rs3813948,rs909928,rs6825640,rs79213829,rs4598243,rs7988980,rs2303369,rs10199334,rs10789177,rs34794268,rs77437249,rs1799963,rs569557,rs4939320,rs970740,rs9411370,rs12410387,rs547332,rs4665958,rs73905041,rs12061405,rs6787974,rs78277513,rs9557850,rs17120570,rs12092528,rs12124168,rs4132338,rs12745732,rs549331,rs12354315,rs12736517,rs73209801,rs1986478,rs2847664,rs12137282,rs75990306,rs12065624,rs12675786,rs16916865,rs216326,rs9332627,rs13433809,rs216291,rs2213868,rs216292,rs115339271,rs79343853,rs575259,rs2272417,rs9951841,rs6589564,rs9650179,rs780110,rs12067139,rs561241,rs11063997,rs11613586,rs13391837,rs2187953,rs7527703,rs116566668,rs631853,rs75179845,rs9989051,rs216339,rs216298,rs17446386,rs12744655,rs559723,rs4807790,rs6757275,rs10489417,rs6749393,rs62342955,rs10022553,rs216332,rs7306642,rs6687813,rs216294,rs6060245,rs8176671,rs1033863,rs1647284,rs493246,rs12125057,rs739468,rs732505,rs75537616,rs4656180,rs3766100,rs7602534,rs75505858,rs3733861,rs6662696,rs517414,rs4595880,rs1275528,rs72860013,rs11601689,rs72781647,rs68016893,rs1260333,rs11244079,rs7475662,rs2901092,rs115606635,rs10800420,rs216333,rs12453,rs6453022,rs488775,rs10489190,rs2075290,rs61106989,rs6656822,rs11887784,rs3211727,rs17345170,rs10176347,rs9411474,rs3124764,rs3769143,rs111956855,rs2283333,rs12092952,rs10919153,rs2073825,rs73051263,rs10833719,rs12084793,rs7529904,rs1122227,rs114948279,rs16968900,rs11126932,rs35458577,rs11943995,rs11608550,rs8176728,rs76877865,rs3766054,rs2293572,rs9362663,rs9332599,rs1800375,rs10901252,rs1511800,rs11063998,rs3825041,rs474671,rs11833733,rs11907438,rs16968897,rs1336472,rs2001155,rs568203,rs7338421,rs7849280,rs7233001,rs6682179,rs216290,rs4772455,rs72793208,rs10182937,rs8176668,rs4907132,rs72468029,rs8176719,rs9887916,rs1593,rs7047076,rs12120960,rs56400038,rs34526995,rs9646566,rs17310467,rs72817533,rs216314,rs78486039,rs75648520,rs1517745,rs34216622,rs493014,rs7273734,rs1063856,rs11778849,rs1260326,rs867186,rs17092215,rs112843485,rs7586601,rs9332666,rs75487543,rs1260334,rs4132337,rs641943,rs75371481,rs505922,rs216296,rs11684134,rs1800961,rs116253320,rs12758208,rs35235920,rs9332635,rs4253417,rs8176634,rs2292426,rs72793980,rs507666,rs8176693,rs2300159,rs73920020,rs11611919,rs6579210,rs6009,rs9887857,rs9300722,rs9332600,rs9411364,rs2911711,rs79612913,rs3820053,rs12145939,rs2480952,rs2420372,rs3205136,rs10919178,rs4807793,rs1265351,rs1118823,rs13172686,rs9332582,rs115478735,rs72918674,rs10412919,rs11949845,rs74543591,rs12022787,rs17009384,rs514659,rs1367225,rs12755385,rs62253765,rs12059944,rs35278513,rs537895,rs2102575,rs9917321,rs1536170,rs7517849,rs3766088,rs8176682,rs6771316,rs12074492,rs12310306,rs17789375,rs6597616,rs1829286,rs12129132,rs964617,rs55734215,rs8395,rs3766055,rs17020983,rs73051120,rs11615182,rs12140967,rs2001156,rs55663547,rs547495,rs1534984,rs13434824,rs2239157,rs1033799,rs1124843,rs9585880,rs3750280,rs12740040,rs28376671,rs580064,rs56101051,rs1800380,rs2239160,rs1855981,rs10793962,rs11781330,rs1037643,rs6120843,rs6708328,rs75287019,rs7552484,rs2072560,rs13129922,rs582094,rs1994698,rs2303370,rs2551181,rs12074166,rs112274850,rs12401966,rs4656677,rs12402774,rs7928895,rs7593448,rs62243858,rs1208134,rs73903017,rs17092297,rs4253421,rs78967023,rs514708,rs651007,rs17518147,rs7426380,rs2375701,rs11608525,rs12022768,rs1260345,rs61483316,rs970741,rs12989595,rs78183183,rs12747074,rs12145897,rs17528859,rs3737683,rs2094487,rs35037551,rs12120007,rs8096390,rs2855017,rs80109502,rs7261167,rs8123978,rs72706088,rs71635617,rs78998839,rs11943937,rs66785003,rs645982,rs12186257,rs8118978,rs651821,rs75401510,rs2073828,rs4909034,rs72785879,rs9332694,rs56314577,rs10485505,rs3845687,rs9362665,rs4665959,rs8176740,rs62574564,rs4243775,rs11608,rs2070970,rs77693339,rs1563458,rs2036914,rs41461649,rs77602872,rs7807884,rs2012763,rs2179490,rs216295,rs41453644,rs932394,rs10958305,rs1800377,rs8176717,rs216301,rs12028208,rs12075573,rs73263039,rs55661701,rs8176743,rs6684766,rs622656,rs9650180,rs7930786,rs61808870,rs662799,rs2038024,rs10185445,rs958581,rs75191191,rs12117559,rs113323463,rs1860367,rs7710068,rs1647265,rs1563455,rs17005956,rs2084494,rs7414819,rs56289894,rs17345156,rs1320976,rs8176745,rs56068059,rs7685345,rs76261464,rs12082618,rs216318,rs11126918,rs625593,rs28585691,rs8695,rs6017,rs116552240,rs3736455,rs216335,rs216338,rs4656653,rs13292932,rs3766104,rs3733860,rs762635,rs75535620,rs9411464,rs2543662,rs9328546,rs3820060,rs8111720,rs12475426,rs7939882,rs56090813,rs12143131,rs216321,rs4862668,rs6060244,rs113423093,rs73920022,rs35447001,rs72817536,rs600038,rs1633513,rs9995366,rs610932,rs6818105,rs41274322,rs12117362,rs12074013,rs4868109,rs675201,rs3731626,rs624663,rs6491676,rs4807789,rs780107,rs2295700,rs1344732,rs12066426,rs1037641,rs500498,rs61803315,rs1018827,rs74340176,rs17419697,rs2280737,rs55907031,rs2213866,rs11693052,rs8942,rs6454765,rs6670393,rs75257860,rs79011457,rs72647308,rs6431838,rs624601,rs12735503,rs11799737,rs11064003,rs1557570,rs10806411,rs549446,rs12072953,rs28663357,rs2384008,rs79478286,rs10919157,rs2078616,rs6686805,rs73209776,rs17119338,rs6025,rs11611805,rs8176732,rs12216891,rs715326,rs9332653,rs74769823,rs7527292,rs12751593,rs11126935,rs10919128,rs2485262,rs745922,rs379169,rs6576747,rs10800454,rs74455515,rs2165076,rs8176702,rs2420371,rs4656667,rs1409814,rs10849378,rs7853989,rs17099213,rs13395596,rs74725315,rs10516089,rs11679220,rs11161516,rs12074966,rs73208977,rs12827149,rs4909017,rs36093383,rs11603507,rs12128350,rs114661926,rs3766101,rs8106125,rs6847407,rs6716850,rs10919110,rs579622,rs55814348,rs11905354,rs7926954,rs10175668,rs4656181,rs673578,rs6697727,rs512495,rs2303297,rs34507028,rs216323,rs916438,rs545971,rs315125,rs487997,rs4656656,rs4803,rs4656680,rs8176742,rs12143790,rs6427195,rs1419324,rs6717980,rs113577600,rs6825827,rs4665978,rs2227244,rs1430190,rs74946949,rs4253399,rs72647428,rs7955850,rs35552264,rs492488,rs216303,rs672316,rs8179252,rs113353646,rs3782711,rs4352264,rs630510,rs475419,rs7935829,rs4665969,rs1260330,rs60486111,rs780104,rs6427196,rs2950835,rs8109716,rs7036642,rs7656149,rs780100,rs72793212,rs10022624,rs6060257,rs74967728,rs8176672,rs7519279,rs1104,rs75627267,rs56363533,rs75493115,rs2295888,rs13106075,rs12126266,rs10800430,rs12082748,rs2420008,rs509728,rs8176747,rs10205219,rs16916856,rs2580759,rs1313566,rs6796822,rs449288,rs56343119,rs502581,rs75538885,rs67485965,rs398302,rs2288074,rs216327,rs2339608,rs1260329,rs780108,rs216320,rs72795824,rs10169261,rs13387930,rs1894694,rs11244052,rs13361927,rs2283332,rs499648,rs4669111,rs10919079,rs1800376,rs3213651,rs11612401,rs216336,rs579459,rs7701475,rs10800428,rs1557572,rs6712017,rs12736110,rs200852,rs56810541,rs11613839,rs962613,rs79299366,rs62574567,rs4868110,rs9557837,rs1647266,rs2420015,rs7648704,rs11125607,rs532436,rs12744341,rs180326,rs2301515,rs6021,rs78637025,rs16861990,rs4524,rs10919082,rs117391907,rs56309147,rs11244053,rs12955211,rs17445819,rs4962115,rs2847667,rs62130714,rs9332643,rs649129,rs6701330,rs7575245,rs12052954,rs57018586,rs6039,rs62574565,rs75888794,rs11685326,rs10081960,rs59315951,rs12086665,rs28365284,rs1892092,rs9784114,rs11835829,rs12086983,rs12741323,rs4962116,rs1384,rs79185723,rs10800407,rs10919174,rs8176759,rs2066861,rs1517746,rs7873635,rs78704804,rs10665,rs4132688,rs10205592,rs809058,rs2583476,rs580817,rs1419323,rs1320967,rs34877178,rs4076855,rs36208754,rs34174778,rs17490626,rs11927331,rs8176736,rs4665960,rs7933202,rs3758348,rs77680222,rs12121346,rs56076827,rs57776592,rs1877320,rs6579208,rs72704035,rs11809180,rs3124765,rs17349271,rs12118611,rs12730053,rs60866116,rs1141313,rs10790162,rs3134929,rs75142230,rs2298574,rs11609728,rs74338712,rs10460551,rs4241823,rs1367226,rs12724802,rs12554336,rs3766053,rs9917315,rs1260341,rs8083464,rs216331,rs2113795,rs764859,rs6760828,rs10192600,rs72797831,rs59590825,rs527210,rs17349222,rs674302,rs2239156,rs11908683,rs56273223,rs6696217,rs73903009,rs11681351,rs11064000,rs1558519,rs12138150,rs3093253,rs8176715,rs11063996,rs9332651,rs6589565,rs12121891,rs12082810,rs2239161,rs12429191,rs4862665,rs1860365,rs35107735,rs35042871,rs9332655,rs7855255,rs597411,rs1014965,rs17446372,rs111773598,rs667897,rs688976,rs2847655,rs7018227,rs1441586,rs11612370,rs1062445,rs11611917,rs4962040,rs6553831,rs6030,rs9332667,rs2769071,rs809673,rs663367,rs216334,rs60631624,rs10411903,rs9362664,rs112132091,rs10889542,rs551322,rs1990318,rs12565852,rs73903019,rs502419,rs6060242,rs780112,rs612169,rs6757057,rs72781630,rs549443,rs1037644,rs12089118,rs12751062,rs80032696,rs659104,rs491626,rs216299,rs4915685,rs7481951,rs11802239,rs12079856,rs10889540,rs425133,rs117616040,rs1517744,rs61306472,rs2292425,rs2293571,rs4253425,rs2073823,rs9411473,rs8117847,rs78502500,rs56048315,rs12025397,rs216325,rs10789180,rs1336474,rs4907128,rs11906318,rs521952,rs1558520,rs13472,rs216315,rs78266198,rs2420010,rs315132,rs6032,rs11908100,rs35291022,rs657152,rs17345531,rs8176749,rs12105996,rs11063999,rs77831588,rs16916906,rs1430189,rs11693660,rs115877627,rs2176120,rs1049817,rs17445833,rs687621,rs11127013,rs3765227,rs115348311,rs1820428,rs2157597,rs28365282,rs72789923,rs11831654,rs582118,rs4764533,rs7266300,rs634475,rs115587162,rs555212,rs57821905,rs114946160,rs4497784,rs112685218,rs11609696,rs1260327,rs10800447,rs216329,rs72706084,rs1320965,rs662196,rs78974195,rs10504130,rs35133990,rs9411488,rs1406295,rs581107,rs543968,rs8176727,rs12062884,rs2519093,rs7932740,rs6662593,rs474279,rs112655244,rs6050,rs10919107,rs9342201,rs2278867,rs9557842,rs28528202,rs12562404,rs80071971,rs4276263,rs11126999,rs12144832,rs9887854,rs2303292,rs74569425,rs544873,rs3905328,rs8176722,rs6681402,rs11789207,rs11064010,rs2187952,rs10919172,rs216293,rs12061601,rs7535409,rs10929456,rs34060476,rs641959,rs4582,rs36079696,rs12121185,rs3093265,rs579483,rs9362666,rs13105844,rs4147109,rs7604097,rs58081338,rs12143965,rs28368426,rs73660468,rs745921,rs57078129,rs13146272,rs55640042,rs3845686,rs12832252,rs12125501,rs1855982,rs118116154,rs500499,rs11230201,rs3811762,rs59704629,rs56222752,rs1137827,rs34364864,rs56189574,rs1889924,rs4241824,rs1359532,rs6753814,rs34929759,rs13022659,rs1320977,rs1517742,rs4962153,rs6677191,rs2339607,rs613534,rs56357056,rs1860366,rs1260342,rs10485508,rs645026,rs12063780,rs7164569,rs216302,rs780093,rs2583471,rs10919075,rs494242,rs3820059,rs116257613,rs762636,rs216330,rs6743819,rs2179491,rs1448881,rs7544446,rs3756009,rs11784869,rs554833,rs10002754,rs1892093,rs62574563,rs12042082,rs12091844,rs632185,rs4253403,rs216337,rs2321744,rs16865717,rs626035,rs79727212,rs4656678,rs8176746,rs12410456,rs61808940,rs10919173,rs4656687,rs12554595,rs925451,rs12744184,rs8176694,rs75076672,rs11831449,rs4907131,rs714531,rs73920021,rs898035,rs6431837,rs116933710,rs117755215,rs72700067,rs3118660,rs6120844,rs10173949,rs6016,rs9917355,rs566183,rs17602572,rs12118645,rs6681619,rs3734101,rs11934988,rs17345184,rs76507298,rs77712895,rs7025839,rs4656654,rs216324,rs2847663,rs6579211,rs77082359,rs11949860,rs3087505,rs2239852,rs2420373,rs704795,rs9332619,rs11682621,rs1260320,rs3766092,rs7929589,rs2160669,rs10901253,rs12386103,rs7714670,rs16993062,rs638756,rs74681723,rs28362003,rs780106,rs1400836,rs4909032,rs4363269,rs421273,rs10800445,rs8119827,rs6042,rs6768,rs12430913,rs2157581,rs76820947,rs72793213,rs10800453,rs17119333,rs315130,rs7524348,rs4665963,rs17589972,rs6729709,rs11609815,rs1980879,rs9585886,rs10494478,rs55952729,rs77660718,rs8176691,rs11608587,rs61097729,rs11126934,rs2066864,rs4668515,rs4909035,rs73905030,rs1975384,rs17309872,rs1430191,rs2069940,rs4962114,rs780102,rs77814655,rs880811,rs617135,rs73208976,rs10750096,rs493211,rs664910,rs6675244,rs4525,rs974793,rs3756008,rs74470633,rs10919106,rs2014252,rs11064004,rs10919158,rs2073826,rs6427180,rs733449,rs57618432,rs10732287,rs78711174,rs4979078,rs41383647,rs2266788,rs2847668,rs2480953,rs55946144,rs2586577,rs12410548,rs2303296,rs12658131,rs10919127,rs491098,rs3822057,rs8176669,rs9359856,rs11126936,rs4656182,rs7260385,rs378259,rs495203,rs6934804,rs630014,rs1889925,rs932395,rs4656668,rs1894692,rs2420370,rs7529937,rs529565,rs2081547,rs1860416,rs8124662,rs13388159,rs1426253,rs75219463,rs6427194,rs36067650,rs8176718,rs3739092,rs7857390,rs77173268,rs6672589,rs809059,rs9554860,rs516478,rs7308002,rs660340,rs9300723,rs216322,rs114133365,rs117182573,rs12615158,rs28362572,rs72787383,rs2143287,rs2181540,rs74953260,rs6508523,rs2891380,rs56120917,rs8176644,rs1563456,rs12063863,rs41386946,rs6597617,rs1275538,rs9344948,rs2239851,rs72817542,rs11610629,rs9997491,rs74148971,rs61790390,rs3124761,rs1491403,rs583791,rs1745939,rs12554339,rs80143499,rs11826180,rs8176748,rs551100,rs6871548,rs2238109,rs78270478,rs9812082,rs4772458,rs72781662,rs3756011,rs374283,rs9650305,rs764598,rs13408252,rs12071630,rs9332665,rs8176714,rs715325,rs12991466,rs113209447,rs1992291,rs6041,rs58971404,rs75826750,rs4907129,rs3766090,rs16953967,rs10800421,rs1647267,rs2288073,rs4665965,rs9805157,rs4656655,rs2000321,rs2002985,rs113233134,rs1320968,rs77445791,rs11906160,rs8176649,rs510317,rs8176681,rs17529983,rs724311,rs17733015,rs11908232,rs1262430,rs34502197,rs6454764,rs77979353,rs57400207,rs62130713,rs3094379,rs2273238,rs72819536,rs1349667,rs66523217,rs35386129,rs2213867,rs1813217,rs4491628,rs450634,rs12059281,rs1208135,rs12127613,rs4656685,rs76846744,rs552148,rs8176662,rs1063857,rs8118005,rs78707713,rs495828,rs78449612,rs1033797</t>
  </si>
  <si>
    <t>ENSG00000234437.1,ENSG00000232642.1,ENSG00000078804.8,CATG00000000018.1,CATG00000015170.1,ENSG00000266118.1,ENSG00000213453.3,ENSG00000075336.7,ENSG00000237707.1,ENSG00000147485.8,ENSG00000160325.10,ENSG00000145451.8,ENSG00000171714.10,ENSG00000115194.6,ENSG00000074416.9,CATG00000035412.1,ENSG00000115380.14,CATG00000102428.1,ENSG00000271875.1,ENSG00000228962.1,ENSG00000171560.10,ENSG00000115211.11,CATG00000025620.1,ENSG00000169918.5,ENSG00000055732.8,ENSG00000180210.10,ENSG00000110077.10,ENSG00000237937.1,ENSG00000155849.11,ENSG00000134321.7,ENSG00000135299.12,ENSG00000078747.8,CATG00000061213.1,ENSG00000160633.8,ENSG00000116675.11,ENSG00000163793.8,CATG00000071510.1,ENSG00000186453.8,ENSG00000149534.4,ENSG00000115207.9,ENSG00000204301.5,ENSG00000138002.10,ENSG00000198756.6,ENSG00000104763.13,ENSG00000057593.9,ENSG00000101076.12,CATG00000036566.1,ENSG00000214787.4,ENSG00000133119.8,ENSG00000242609.1,ENSG00000162643.8,CATG00000012386.1,ENSG00000123843.8,ENSG00000101464.6,ENSG00000234604.2,ENSG00000137656.7,CATG00000042207.1,CATG00000053087.1,ENSG00000109917.6,CATG00000012385.1,ENSG00000206557.5,ENSG00000170558.4,ENSG00000198646.9,ENSG00000163794.6,ENSG00000115234.6,ENSG00000090382.2,ENSG00000198860.7,ENSG00000138085.12,ENSG00000164344.11,CATG00000098834.1,ENSG00000235267.1,ENSG00000145476.11,ENSG00000234072.1,ENSG00000223573.2,ENSG00000110799.9,ENSG00000163795.9,ENSG00000100991.7,ENSG00000188404.4,ENSG00000088926.9,ENSG00000106868.12,ENSG00000117479.8,CATG00000082006.1,ENSG00000123838.6,CATG00000074865.1,ENSG00000153898.8,ENSG00000251102.1,ENSG00000172954.9,ENSG00000272180.1,ENSG00000214944.5,ENSG00000203601.3,ENSG00000126217.16,CATG00000047979.1,ENSG00000088298.8,ENSG00000078674.13,ENSG00000119801.8,ENSG00000129595.8,ENSG00000174898.11,ENSG00000219626.4,ENSG00000117475.9,ENSG00000138100.9,ENSG00000138074.10,ENSG00000251805.1,CATG00000054662.1,CATG00000005665.1,ENSG00000110243.7,ENSG00000168300.9,CATG00000085845.1,ENSG00000143153.8,ENSG00000148297.11,CATG00000066184.1,ENSG00000160326.9,ENSG00000204031.3,ENSG00000131069.15,ENSG00000156006.4,ENSG00000156011.12,ENSG00000115226.5,ENSG00000157992.8,ENSG00000126218.7,CATG00000042205.1,ENSG00000084774.9,ENSG00000259362.2,ENSG00000122012.9,ENSG00000148296.5,ENSG00000226645.1,CATG00000098832.1,ENSG00000099282.5,ENSG00000130254.7,CATG00000054663.1,ENSG00000143156.9,ENSG00000268130.1,ENSG00000148291.5,ENSG00000127337.2,ENSG00000241163.3,ENSG00000234945.3,CATG00000003943.1,ENSG00000213062.3,ENSG00000009950.11,ENSG00000243319.3,ENSG00000115216.9,ENSG00000100983.5,CATG00000110016.1,ENSG00000162433.10,ENSG00000102466.11,CATG00000082283.1,ENSG00000115241.9,ENSG00000136011.10,ENSG00000168594.11,ENSG00000131067.12,ENSG00000141665.7,ENSG00000148248.9,CATG00000078663.1,ENSG00000101000.4,ENSG00000228801.5,ENSG00000115204.10,CATG00000082298.1,ENSG00000171557.12,ENSG00000198734.6,ENSG00000117477.8,ENSG00000233438.1,CATG00000038003.1,ENSG00000160323.14,ENSG00000251165.1,CATG00000087234.1,ENSG00000078814.11,ENSG00000250348.1,ENSG00000083099.6,ENSG00000198399.10,ENSG00000084734.4,CATG00000042127.1,ENSG00000257764.2,ENSG00000175164.9</t>
  </si>
  <si>
    <t>22216198,21534939,19278955,21980494,22672568,21810271,20212171,23509962,21676895,23650146</t>
  </si>
  <si>
    <t>Anticoagulant levels,Venous thromboembolism (gene x gene interaction),vWF levels, in plasma,Venous thromboembolism,FVII levels,C4b binding protein levels,vWF and FVIII levels</t>
  </si>
  <si>
    <t>DOID:8689</t>
  </si>
  <si>
    <t>anorexia nervosa</t>
  </si>
  <si>
    <t>An eating disorder characterized by refusal to maintain a healthy body weight, and an obsessive fear of gaining weight due to a distorted self image.</t>
  </si>
  <si>
    <t>rs10454323,rs6425793,rs831011,rs831005,rs2673179,rs56197028,rs6946479,rs7806805,rs831008,rs28405710,rs436064,rs458430,rs16932385,rs4772889,rs457008,rs392525,rs7805542,rs145241704,rs7806657,rs9791117,rs6951500,rs462151,rs28508407,rs3800990,rs831000,rs2268420,rs831003,rs830998,rs831004,rs10454325,rs831007,rs830999,rs6946104,rs831006,rs6965732,rs3800991,rs58828770,rs1285958,rs7806797,rs6971356,rs61809061,rs1285959,rs16970756,rs9583180,rs17299812,rs831010,rs1285957,rs17371678,rs10454324,rs1285935,rs3855960,rs831002,rs7785936,rs460901,rs9587408,rs830997,rs2544372,rs75441850,rs1655263,rs62478495,rs6965706,rs9583181,rs55806111,rs461802,rs73171695,rs831014,rs2471744,rs17010021,rs73171675,rs2075212,rs11842161,rs16970776,rs831013,rs62478497,rs17370926,rs61809096,rs7806186,rs7806190,rs831001,rs410644,rs3823668,rs6945661,rs6945980,rs831009,rs831012,rs17299701,rs28441017,rs17162459,rs7786579,rs7365362,rs1630856</t>
  </si>
  <si>
    <t>ENSG00000265606.1,ENSG00000237621.3,ENSG00000258227.2,ENSG00000264324.1,ENSG00000235400.1,ENSG00000204822.6,ENSG00000204843.8,ENSG00000204442.2,CATG00000000173.1,ENSG00000255275.3,ENSG00000025800.9,ENSG00000224066.1,ENSG00000114993.11,ENSG00000135622.8,ENSG00000159423.12,ENSG00000106028.6,ENSG00000005448.12,ENSG00000160050.10,CATG00000076430.1,CATG00000051635.1,ENSG00000115317.7,ENSG00000116260.12,ENSG00000257335.4,ENSG00000135637.9,CATG00000097304.1,ENSG00000115318.7,ENSG00000165076.9,ENSG00000081479.8,CATG00000094351.1</t>
  </si>
  <si>
    <t>23568457,21079607,24514567</t>
  </si>
  <si>
    <t>Anorexia nervosa</t>
  </si>
  <si>
    <t>DOID:8725</t>
  </si>
  <si>
    <t>vascular dementia</t>
  </si>
  <si>
    <t>A dementia that involves impairments in cognitive function caused by problems in blood vessels that feed the brain.</t>
  </si>
  <si>
    <t>rs3774230,rs4801136,rs72774966,rs1024852,rs290253,rs115075431,rs28552368,rs12014709,rs8085787,rs13091139,rs115147344,rs28522942,rs17195948,rs290227,rs77647931,rs75030261,rs9813117,rs290254,rs56881229,rs79035698,rs26906,rs28367050,rs4510110,rs6443671,rs2991215,rs3774227,rs114770612,rs116414298,rs167063</t>
  </si>
  <si>
    <t>ENSG00000114757.14,CATG00000107192.1,ENSG00000165025.10,ENSG00000214857.4,ENSG00000058056.4,ENSG00000267013.1,ENSG00000169083.11,ENSG00000113319.7,ENSG00000249483.1</t>
  </si>
  <si>
    <t>22116812,23480133</t>
  </si>
  <si>
    <t>Vascular dementia</t>
  </si>
  <si>
    <t>DOID:8736</t>
  </si>
  <si>
    <t>smallpox</t>
  </si>
  <si>
    <t>A viral infectious disease that results_in infection located_in skin, has_material_basis_in Variola virus, which is transmitted_by droplets from oral, nasal or pharyngeal mucosa, transmitted_by contact with the body fluids, or transmitted_by fomites. The infection results_in_formation_of lesions, first on the face, hands and forearms and later on the trunk.</t>
  </si>
  <si>
    <t>rs7796098,rs11713926,rs13321953,rs2396427,rs118058753,rs7153035,rs441719,rs11710707,rs75750441,rs10070451,rs34804468,rs7587117,rs73830608,rs908327,rs958910,rs11949598,rs75217232,rs12417996,rs35763859,rs10173870,rs116005511,rs78008607,rs76183531,rs1926705,rs4758948,rs72877227,rs4839431,rs359967,rs80195442,rs10075364,rs1934985,rs13167611,rs358031,rs114778816,rs8028630,rs3950375,rs1952140,rs12516732,rs2240287,rs73158676,rs6768283,rs2273062,rs114873854,rs80059114,rs10036665,rs73235575,rs74577030,rs10513433,rs2275620,rs114092849,rs13078971,rs6576443,rs74783838,rs7658486,rs868782,rs77128271,rs73278476,rs113240057,rs78594514,rs3802863,rs75345231,rs1516489,rs11147111,rs61770279,rs72918042,rs4963243,rs13153608,rs78271092,rs2025719,rs828341,rs1342239,rs76243239,rs115785688,rs75221811,rs42528,rs77246004,rs2336901,rs11858827,rs16850899,rs9373139,rs10003142,rs10510761,rs11216822,rs2280185,rs12499403,rs6009243,rs7101652,rs74457353,rs10139943,rs7166728,rs11216812,rs16823725,rs2296924,rs56105950,rs956115,rs7224438,rs115455757,rs12505835,rs11216813,rs6904104,rs931774,rs114414171,rs4839432,rs114765750,rs111228562,rs75582547,rs11130073,rs28660471,rs56028025,rs10055632,rs61770278,rs9716069,rs11676702,rs3802866,rs7577357,rs7791080,rs1926243,rs10508727,rs9373141,rs11216829,rs79237970,rs452985,rs2280186,rs3755805,rs11718752,rs7101046,rs471419,rs28529077,rs6819493,rs11216828,rs4251433,rs11209447,rs11216839,rs114004030,rs10760150,rs2068038,rs3821872,rs2275622,rs4853018,rs62191013,rs6924468,rs9915606,rs4538423,rs72712906,rs12419365,rs75791534,rs976272,rs11731285,rs73020238,rs2273063,rs3741252,rs11718834,rs12504802,rs11939429,rs2292192,rs828332,rs13266685,rs4251424,rs9408926,rs2072071,rs10055515,rs9283714,rs1981093,rs4963390,rs2416813,rs7656041,rs9357311,rs34244302,rs9327802,rs59228675,rs76239182,rs13006863,rs77234191,rs10760139,rs116096347,rs9408927,rs45589431,rs3806692,rs114356082,rs76780647,rs9402758,rs77508000,rs852790,rs12295438,rs79211970,rs62333975,rs78580829,rs16887501,rs16850903,rs56114952,rs75410246,rs80310209,rs4862173,rs2224216,rs1560253,rs3814967,rs3179690,rs73280436,rs76864194,rs358030,rs1818708,rs17168526,rs28429717,rs4552508,rs75483778,rs2009484,rs6544758,rs10011730,rs6589656,rs45460592,rs9608102,rs12412701,rs8017918,rs73280408,rs4940060,rs10517025,rs114101844,rs7702650,rs4899015,rs9303429,rs13328160,rs115655693,rs35409990,rs77010484,rs4935983,rs3109639,rs73993361,rs73235594,rs11743620,rs2575581,rs7040603,rs16970950,rs112247701,rs11622762,rs7783489,rs6890495,rs115590447,rs34313969,rs7103936,rs62190565,rs80039923,rs4896031,rs17579100,rs1715421,rs35133175,rs2296923,rs9292060,rs12706672,rs2703111,rs116903791,rs11925524,rs2097183,rs12891663,rs73280433,rs12615769,rs8071654,rs9408928,rs68139779,rs115640218,rs35163759,rs359969,rs73235561,rs12511388,rs35385050,rs77188601,rs28588511,rs34288509,rs116112736,rs6886863,rs78543731,rs440662,rs13139219,rs1793155,rs67470713,rs7622420,rs77463654,rs56196639,rs2306909,rs116792326,rs11147070,rs11714876,rs75197059,rs12297152,rs9376161,rs79823510,rs77555876,rs10503951,rs7772136,rs13069006,rs117383836,rs4370169,rs13414359,rs42526,rs1542468,rs79384666,rs74369462,rs77026577,rs1891073,rs78421903,rs12286604,rs6818286,rs78476873,rs7447927,rs17252936,rs359981,rs76601863,rs4902023,rs8061600,rs6845763,rs2591587,rs1800516,rs1885271,rs2300471,rs943820,rs55792153,rs13274995,rs11088296,rs7939622,rs852791,rs74984113,rs4870837,rs73264654,rs7218256,rs117487314,rs17630357,rs746321,rs1588571,rs2298831,rs13300627,rs1877931,rs11920254,rs4580737,rs114676647,rs10216833,rs61952804,rs115971931,rs9394607,rs8080142,rs77070120,rs79657896,rs116299049,rs57274572,rs17595746,rs874154,rs35737577,rs973874,rs76827595,rs62333976,rs7206935,rs34092012,rs56146327,rs79754380,rs112530770,rs3773580,rs852788,rs78754898,rs261532,rs61966777,rs12175102,rs7747218,rs77078697,rs4906734,rs746535,rs28465110,rs62333977,rs11950646,rs6969850,rs116607884,rs10933162,rs10054799,rs16970877,rs72801681,rs60654515,rs12198307,rs6902485,rs115526956,rs62191001,rs9409230,rs77635619,rs17289927,rs34450291,rs7943511,rs73280407,rs10218219,rs12425426,rs2120268,rs16822696,rs41477551,rs7967856,rs61794996,rs17161201,rs73235570,rs1859568,rs56177716,rs8067208,rs4257763,rs11216824,rs17024182,rs9831977,rs10790246,rs4649998,rs11564024,rs11950736,rs1769700,rs6452744,rs58515094,rs72965954,rs67866518,rs115724837,rs73920226,rs7704888,rs13092352,rs11664431,rs17024223,rs9399152,rs605869,rs10038599,rs73264646,rs9683437,rs1864349,rs59200224,rs2834655,rs3923084,rs116241479,rs1578356,rs73278491,rs2351509,rs58841352,rs114271145,rs10075877,rs13251702,rs1887044,rs73235559,rs77900520,rs9385731,rs1467097,rs114720559,rs4963255,rs359963,rs55699539,rs2300472,rs10059030,rs114911188,rs2434576,rs2090447,rs10131264,rs117096950,rs1926255,rs7943272,rs6905874,rs3773581,rs115925163,rs2301296,rs75631387,rs2052074,rs2044419,rs72777037,rs9394608,rs9402769,rs6821364,rs6881054,rs7895886,rs56085860,rs9855908,rs10061786,rs355162,rs2703103,rs2925296,rs114562844,rs2252175,rs10070294,rs57294964,rs9899415,rs76231041,rs4865571,rs114952596,rs195674,rs860573,rs10998624,rs72624274,rs4650000,rs359980,rs9874517,rs1793185,rs4151201,rs77227574,rs61574382,rs34340609,rs13278280,rs11889798,rs2871357,rs77819512,rs75050779,rs75220201,rs72710667,rs11786194,rs8127571,rs73280415,rs1800238,rs7661014,rs9380882,rs79166511,rs2545250,rs78066126,rs710998,rs9399168,rs6921794,rs115296589,rs12674668,rs13153461,rs1346719,rs7116375,rs17289592,rs17098470,rs72656412,rs12251821,rs1887043,rs33999310,rs76279409,rs1887742,rs652232,rs261534,rs7079111,rs74012120,rs72801646,rs57799480,rs2296925,rs1342240,rs1246014,rs8075455,rs75065209,rs114326633,rs11707575,rs61952774,rs2238001,rs56377445,rs6857106,rs79167157,rs13295938,rs17630526,rs1065776,rs9389333,rs116792917,rs2268290,rs77099646,rs2681953,rs10041787,rs7766311,rs1179766,rs73278496,rs72959038,rs359983,rs12425515,rs3103223,rs2336541,rs80076253,rs34624130,rs75967466,rs2351511,rs78908311,rs16926132,rs12282,rs10034439,rs114041991,rs115323486,rs1983337,rs13288658,rs1036901,rs359968,rs652647,rs34481365,rs359982,rs12719511,rs4489243,rs11730202,rs17164747,rs75026240,rs4896033,rs77487678,rs4424446,rs191700,rs77597734,rs9853301,rs78324733,rs2240921,rs7105056,rs4129956,rs1371098,rs11777758,rs13183826,rs16864613,rs115702847,rs72765942,rs114962358,rs72712903,rs79992099,rs11710292,rs115181959,rs60544563,rs4906735,rs4251506,rs62191002,rs75490393,rs17161199,rs114603762,rs73278494,rs5003261,rs9376153,rs115481889,rs7898759,rs13265457,rs17161202,rs35437420,rs77033170,rs7674560,rs114438583,rs35382680,rs72777081,rs74470382,rs11700925,rs1891071,rs13417507,rs7782178,rs9385732,rs62190566,rs720626,rs113884931,rs4973479,rs17289655,rs73993364,rs34085293,rs35088571,rs10255021,rs35163227,rs116238123,rs11713290,rs4251505,rs13181561,rs76791425,rs13074524,rs10028482,rs9376119,rs7682358,rs114118113,rs9895671,rs758388,rs939390,rs7711908,rs17290760,rs16864614,rs3736735,rs61881745,rs6754801,rs7807610,rs11242417,rs4667340,rs6896949,rs73235560,rs10493456,rs10892230,rs17444059,rs62225157,rs9402770,rs35109387,rs73280413,rs77871250,rs16926263,rs2681954,rs17331151,rs13088281,rs76800646,rs72767710,rs6009240,rs17161200,rs1793156,rs7697394,rs7579359,rs11720228,rs1926254,rs77912401,rs68091729,rs115614635,rs8066880,rs12580968,rs11216817,rs9651688,rs76755820,rs78760649,rs3103221,rs9327806,rs62191004,rs168612,rs13072457,rs61952777,rs72765953,rs1547885,rs75423335,rs7528942,rs17299841,rs80309627,rs2251347,rs1887042,rs11723803,rs11216816,rs4870836,rs114345178,rs9376152,rs7690911,rs73793597,rs77128099,rs13261592,rs10228528,rs11847871,rs116616340,rs1571389,rs2553934,rs77735628,rs7645611,rs9896357,rs359965,rs76857859,rs2548621,rs72710669,rs75097428,rs13042762,rs913766,rs13286888,rs13163318,rs9373140,rs2306546,rs9915526,rs6478494,rs80109332,rs71301816,rs77514697,rs72765961,rs9402768,rs9897803,rs11171846,rs3609,rs55706161,rs74486961,rs9402762,rs78414640,rs61172708,rs11628101,rs852789,rs16948196,rs963184,rs62226771,rs78425322,rs6504005,rs7210917,rs79595649,rs7860845,rs117758095,rs59457346,rs4835664,rs4078978,rs1891072,rs10139651,rs913061,rs6886038,rs10479170,rs10486183,rs73278501,rs4251525,rs1468541,rs72767709,rs13034587,rs13067593,rs10515500,rs12801003,rs10005733,rs12028966,rs34391977,rs2255327,rs12506526,rs35236249,rs6885469,rs595421,rs2207986,rs16970914,rs10789291,rs72624270,rs12369059,rs9385730,rs17168444,rs34456157,rs16850898,rs2296927,rs16850918,rs9389339,rs17231212,rs7146305,rs7513164,rs10789290,rs12510827,rs11774143,rs9968117,rs13402354,rs9854151,rs73280426,rs1342238,rs57832841,rs115431168,rs17528473,rs565848,rs28421137,rs11216818,rs4624608,rs828334,rs73553920,rs10148902,rs10137033,rs12506030,rs11717749,rs2180830,rs117855965,rs3754846,rs1246595,rs61795007,rs6889424,rs4478072,rs76302137,rs3825036,rs80032006,rs79543025,rs114718011,rs11147069,rs2255580,rs942153,rs6943090,rs1535655,rs2063850,rs1062027,rs73280414,rs2234768,rs7042630,rs11147141,rs2564995,rs62189771,rs17035043,rs11600134,rs6583969,rs61883184,rs77293644,rs12186596,rs116714557,rs6467043,rs1476099,rs4151226,rs17630450,rs13059141,rs59769412,rs115985633,rs17553733,rs359964,rs3736638,rs117619988,rs6678673,rs7031128,rs114097643,rs2742383,rs111226427,rs35377125,rs71301814,rs73264649,rs1054415,rs7112584,rs16823709,rs1036902,rs16823719,rs12578355,rs13082917,rs61883187,rs77412649,rs11917883,rs11216815,rs10186159,rs113995589,rs75698696,rs1793167,rs73368297,rs114606797,rs79883557,rs1934953,rs9292061,rs114788176,rs355157,rs62333974,rs2149301,rs16970954,rs75505750,rs13105468,rs4835756,rs2240286,rs1437635,rs7686546,rs16926255,rs114597311,rs12463900,rs61792060,rs73278484,rs4251439,rs56410698,rs12656186,rs17161198,rs2903825,rs11223581,rs3769641,rs10739585,rs73553922,rs12286021,rs9735635,rs11717619,rs10052520,rs72624269,rs2742461,rs11718538,rs12275955,rs8096445,rs828333,rs1934984,rs6573359,rs17331178,rs73280421,rs76829023,rs957800,rs17151551,rs17217280,rs11712872,rs11216821,rs11629511,rs62190998,rs62191006,rs58310197,rs4509532,rs7087256,rs61795006,rs17523126,rs75882377,rs12911900,rs1884486,rs1958281,rs73993363,rs76466296,rs62226770,rs16970881,rs114481901,rs2102564,rs11776447,rs11714902,rs4649999,rs12418276,rs1549932,rs7625448,rs60534617,rs76996709,rs61883185,rs13168918,rs2336540,rs2077017,rs13328226,rs12219038,rs758386,rs11631561,rs77487466,rs59583591,rs2296921,rs12053233,rs17024235,rs55696532,rs76797443,rs78451274,rs11564025,rs79865671,rs11738864,rs11587998,rs34860124,rs10156396,rs943819,rs1715420,rs115842216,rs7948125,rs12595743,rs73280406,rs73280411,rs11801523,rs34164794,rs3018383,rs2681952,rs1924081,rs2272205,rs78584339,rs56354814,rs11780854,rs2455154,rs11713206,rs1476098,rs8064681,rs1031717,rs11216814,rs651799,rs76517946,rs73278477,rs10468009,rs78665953,rs303457,rs9493873,rs7910936,rs6940996</t>
  </si>
  <si>
    <t>ENSG00000020426.6,ENSG00000011638.6,ENSG00000112981.3,CATG00000097258.1,CATG00000056788.1,ENSG00000168280.12,ENSG00000090615.8,ENSG00000015479.13,CATG00000069005.1,ENSG00000259603.1,ENSG00000226240.1,ENSG00000272573.1,CATG00000081402.1,ENSG00000250635.1,ENSG00000119397.12,ENSG00000226759.3,ENSG00000122958.10,ENSG00000171450.4,ENSG00000183570.12,ENSG00000137766.12,ENSG00000239593.1,ENSG00000149972.6,ENSG00000163818.12,CATG00000096485.1,ENSG00000230876.2,ENSG00000160593.13,ENSG00000164692.13,ENSG00000110693.11,CATG00000066531.1,ENSG00000141376.16,ENSG00000134884.9,ENSG00000221823.6,ENSG00000124920.9,ENSG00000102024.13,ENSG00000134278.10,ENSG00000248592.3,ENSG00000170476.11,ENSG00000197580.7,ENSG00000186777.7,CATG00000072420.1,ENSG00000271983.1,CATG00000026842.1,ENSG00000272622.1,ENSG00000213533.7,CATG00000019188.1,ENSG00000120725.8,ENSG00000163817.11,ENSG00000160588.5,ENSG00000156973.9,ENSG00000101624.6,ENSG00000172673.6,CATG00000077735.1,ENSG00000042304.6,CATG00000074235.1,ENSG00000059377.11,CATG00000108992.1,ENSG00000077800.7,CATG00000052335.1,ENSG00000138758.7,CATG00000060194.1,ENSG00000136573.8,CATG00000044996.1,ENSG00000169744.8,ENSG00000135541.16,ENSG00000107201.5,ENSG00000104763.13,ENSG00000169047.5,CATG00000059656.1,CATG00000098506.1,ENSG00000144524.13,CATG00000000015.1,ENSG00000255518.1,ENSG00000253660.1,ENSG00000144791.5,ENSG00000178343.4,ENSG00000254154.4,ENSG00000163497.2,ENSG00000124915.6,ENSG00000113448.12,CATG00000021315.1,CATG00000026841.1,ENSG00000258892.1,ENSG00000233828.2,ENSG00000249069.3,ENSG00000138078.11,ENSG00000127955.11,ENSG00000188511.8,ENSG00000013619.9,ENSG00000176624.9,ENSG00000169271.1,CATG00000078583.1,CATG00000042628.1,ENSG00000157445.10,CATG00000046669.1,ENSG00000255354.1,ENSG00000100625.8,ENSG00000061492.7,ENSG00000238005.2,CATG00000000011.1,ENSG00000215527.3,CATG00000072419.1,ENSG00000143919.10,ENSG00000071205.7,CATG00000033904.1,ENSG00000153303.12,ENSG00000239799.1,ENSG00000121207.7,ENSG00000118515.7,ENSG00000184584.8,CATG00000067250.1,CATG00000022379.1,CATG00000103894.1,ENSG00000158486.9,ENSG00000134780.5,ENSG00000173585.11,ENSG00000197579.3,ENSG00000126778.7,CATG00000042166.1,ENSG00000272894.1,ENSG00000094880.6,ENSG00000152284.4,CATG00000075856.1,ENSG00000072609.13,ENSG00000148175.8,ENSG00000055955.11,CATG00000019191.1,CATG00000105225.1,CATG00000010975.1,ENSG00000228135.1,ENSG00000255292.2,ENSG00000252079.1,ENSG00000240167.1,ENSG00000128789.16,ENSG00000136379.7,ENSG00000249751.1,CATG00000115940.1,ENSG00000164627.13,ENSG00000162267.8,ENSG00000124406.12,ENSG00000170482.12,CATG00000047935.1,ENSG00000107796.8,ENSG00000236378.1,CATG00000062280.1,CATG00000081938.1,ENSG00000163933.5,ENSG00000253357.1,ENSG00000235532.1,ENSG00000235743.1,ENSG00000165264.6,ENSG00000107798.13,ENSG00000250049.1,ENSG00000138135.5,ENSG00000253642.1,ENSG00000264324.1,ENSG00000200058.1,ENSG00000230530.1,ENSG00000171604.7,ENSG00000156011.12,ENSG00000156006.4,CATG00000079958.1,CATG00000081364.1,ENSG00000188687.11,CATG00000040016.1,CATG00000005703.1,ENSG00000120341.14,CATG00000076682.1,ENSG00000146013.6,ENSG00000138079.9,ENSG00000139974.11,ENSG00000235024.1,ENSG00000147862.10,CATG00000115923.1,ENSG00000187514.10,ENSG00000235453.3,ENSG00000115946.3,ENSG00000138134.7,CATG00000003987.1,ENSG00000145934.11,ENSG00000163738.14,ENSG00000026103.15,ENSG00000231028.4,ENSG00000198155.5,ENSG00000078795.12,CATG00000095519.1,ENSG00000137713.11,ENSG00000145012.8,CATG00000047936.1,ENSG00000106804.6,ENSG00000170145.4,CATG00000090135.1,CATG00000072820.1,ENSG00000182585.5,ENSG00000148180.12,CATG00000089773.1,ENSG00000129317.10,ENSG00000150556.12,CATG00000059988.1,ENSG00000187123.10,ENSG00000144468.12,ENSG00000031003.6,ENSG00000170549.3,ENSG00000198001.9,ENSG00000163935.9,ENSG00000158402.14,ENSG00000156502.9,ENSG00000251535.1,ENSG00000006459.6,CATG00000115920.1,ENSG00000176024.12,ENSG00000240194.2,ENSG00000084733.6,ENSG00000111110.7,ENSG00000250292.1,ENSG00000236445.2,CATG00000064661.1,ENSG00000162543.5,CATG00000067193.1,ENSG00000186716.15,CATG00000098510.1,ENSG00000136986.5,ENSG00000254187.1,ENSG00000215018.5,ENSG00000214006.1,ENSG00000269071.1,ENSG00000149573.4,ENSG00000243696.4,ENSG00000243667.2,ENSG00000211456.6,ENSG00000081052.10,ENSG00000146856.10,ENSG00000138115.9,ENSG00000169860.4,CATG00000074726.1,ENSG00000126814.6,ENSG00000111602.7,ENSG00000119396.6,ENSG00000231969.1,ENSG00000100614.13,ENSG00000131508.11,ENSG00000249776.1,ENSG00000150051.9,CATG00000004023.1,ENSG00000254114.1,ENSG00000178996.8,CATG00000072868.1,ENSG00000188512.5,CATG00000076006.1,CATG00000017973.1,ENSG00000065911.7</t>
  </si>
  <si>
    <t>22661280,22610502,22542470</t>
  </si>
  <si>
    <t>Total IFN-gamma response to smallpox vaccine,Immune reponse to smallpox (secreted TNF-alpha),Immune response to smallpox vaccine (IL-6),Immune reponse to smallpox (secreted IL-1beta),Immune reponse to smallpox (secreted IFN-alpha),Secreted IFN-gamma response to smallpox vaccine,Immune reponse to smallpox (secreted IL-2),CD8+ T cell IFN-gamma response to smallpox vaccine,Immune reponse to smallpox (secreted IL-12p40),Immune reponse to smallpox (secreted IL-10)</t>
  </si>
  <si>
    <t>DOID:8778</t>
  </si>
  <si>
    <t>Crohn s disease</t>
  </si>
  <si>
    <t>An intestinal disease that involves inflammation located_in intestine.</t>
  </si>
  <si>
    <t>rs9575886,rs6062298,rs72852265,rs11713297,rs79845707,rs9891695,rs12514547,rs28383408,rs4934540,rs10872311,rs806429,rs921721,rs6922275,rs4300927,rs2580761,rs34699769,rs2184882,rs2486480,rs72810995,rs3910682,rs2874935,rs35251642,rs593767,rs7693461,rs423957,rs117203131,rs1077861,rs415987,rs699779,rs2934387,rs2847297,rs1388597,rs2755240,rs111926180,rs12768019,rs12722527,rs9566064,rs115377566,rs174592,rs11145765,rs2071053,rs9274335,rs11715915,rs4934536,rs744612,rs62408237,rs73065517,rs2066849,rs491624,rs791590,rs12053646,rs4794975,rs2815377,rs212840,rs7086715,rs79972507,rs11264345,rs6724322,rs9272318,rs9272981,rs61739710,rs10054168,rs4785226,rs66643151,rs7720194,rs72926050,rs113912465,rs115729781,rs7276600,rs1058207,rs3823930,rs6895586,rs78644302,rs174541,rs28383429,rs2633311,rs743478,rs11663253,rs1743440,rs2874916,rs9271519,rs2834222,rs56205024,rs56152300,rs253949,rs7626574,rs9899871,rs907092,rs79196243,rs405553,rs9272416,rs28370830,rs2790236,rs940010,rs10272998,rs13316695,rs112529870,rs6089953,rs73314746,rs2016902,rs3749756,rs75984394,rs2631368,rs26006,rs3811697,rs73088137,rs918738,rs74638570,rs13069900,rs671473,rs151303,rs27747,rs8102288,rs9272441,rs13127730,rs6062509,rs3734626,rs12761675,rs11843820,rs9531709,rs9273324,rs2838521,rs117106271,rs3747093,rs11130187,rs9272723,rs1745632,rs11209003,rs7188071,rs16827171,rs12528689,rs74752114,rs247006,rs2218497,rs57168457,rs4705910,rs4065275,rs10870202,rs3024495,rs439833,rs2522065,rs6456149,rs2095892,rs4821116,rs11264352,rs78164363,rs1339588,rs79858408,rs7193733,rs116583016,rs6759383,rs2331964,rs7534795,rs6929696,rs10421775,rs2241878,rs35138783,rs6948584,rs2031495,rs116162222,rs9910826,rs4851018,rs6737668,rs79407301,rs13048270,rs9273800,rs156322,rs2790174,rs6438665,rs3828811,rs3870339,rs10452032,rs13324117,rs2821109,rs608834,rs38034,rs1131095,rs2266959,rs6517432,rs547268,rs55991577,rs59384771,rs75533759,rs76753180,rs1971785,rs447042,rs4536901,rs5970,rs9457259,rs79048283,rs7010751,rs33932899,rs10796944,rs10193407,rs9273241,rs1968442,rs9989749,rs2815383,rs28410083,rs6829144,rs58159560,rs114815211,rs10781505,rs3792111,rs11159831,rs6759861,rs670671,rs11741861,rs72729320,rs4794972,rs4871611,rs6844211,rs76643719,rs4795856,rs32110,rs35273427,rs34142492,rs115904597,rs75749576,rs2948528,rs17129650,rs3901286,rs2800708,rs79866453,rs4851586,rs6698141,rs1005042,rs8052287,rs11642646,rs3751171,rs2590310,rs17068388,rs11624233,rs17466626,rs12692254,rs17129539,rs174533,rs2247315,rs13064372,rs73069507,rs6961634,rs13391837,rs917117,rs102275,rs27306,rs71327107,rs6733174,rs6948657,rs767009,rs10201184,rs2427532,rs4149398,rs13085791,rs4851610,rs12765038,rs296539,rs7277261,rs11130199,rs3736164,rs11130184,rs12031691,rs740495,rs174554,rs113888335,rs7206935,rs3771170,rs3801808,rs16990760,rs72922814,rs788016,rs707466,rs62227704,rs6737882,rs113484779,rs76399795,rs114565051,rs7164418,rs1535,rs62384601,rs2188962,rs12540388,rs1647284,rs34438281,rs12190029,rs970552,rs17497828,rs2393907,rs2241117,rs1982995,rs9274552,rs1078699,rs2149083,rs73463667,rs2250984,rs2071554,rs734073,rs12503599,rs9547065,rs7734160,rs116173188,rs3776030,rs2706336,rs2638282,rs11242104,rs111379368,rs9459854,rs2769355,rs3792106,rs32107,rs9929088,rs212853,rs174570,rs2301120,rs9272492,rs2160683,rs28383373,rs66711878,rs12506098,rs111343881,rs57147941,rs4352593,rs11126932,rs9814873,rs516124,rs10249931,rs6742381,rs76877865,rs3091323,rs12532199,rs2755258,rs9272485,rs78033175,rs62193138,rs11920251,rs707472,rs6503695,rs2836756,rs62030001,rs79304200,rs509360,rs7749278,rs34850017,rs1090708,rs13206219,rs74767379,rs7543257,rs7186163,rs1590257,rs7869487,rs2823285,rs72933974,rs114700763,rs6869803,rs62055780,rs10042027,rs6452899,rs13405076,rs67738363,rs56364564,rs30736,rs3091338,rs1343152,rs3850377,rs3776003,rs7760495,rs9273407,rs7603250,rs1065044,rs2790159,rs174577,rs7568247,rs116822900,rs12913,rs9273053,rs2057070,rs2945384,rs10908808,rs11748773,rs12261654,rs16958175,rs11564240,rs73262807,rs3849365,rs9808685,rs13064780,rs2032174,rs116526646,rs2270297,rs1698374,rs7539951,rs10191548,rs1998798,rs12242110,rs3008870,rs13186,rs274570,rs10423270,rs115447617,rs9328169,rs79955955,rs660895,rs2834224,rs10246641,rs974495,rs1107767,rs9273509,rs62227703,rs2590317,rs56374720,rs6809851,rs56197924,rs10409426,rs17427305,rs11875687,rs2790239,rs6447635,rs174536,rs6677188,rs9272468,rs140489,rs9274536,rs3816234,rs3801848,rs12034326,rs28383312,rs76140384,rs11167520,rs9272625,rs244736,rs9272417,rs34592588,rs9821311,rs11720705,rs6122159,rs10197284,rs1968752,rs10250103,rs27296,rs1060404,rs1134591,rs254078,rs61886978,rs8395,rs68082076,rs181209,rs171523,rs1010026,rs12244306,rs7187776,rs2712234,rs9271542,rs4614232,rs7106223,rs4816455,rs7210316,rs3088081,rs1297262,rs7522462,rs72494450,rs1052177,rs1925413,rs270608,rs11920267,rs113208333,rs2305479,rs72729321,rs11781330,rs77072520,rs59287215,rs3197999,rs73073085,rs2272128,rs7184597,rs9891080,rs1352433,rs2476601,rs75143074,rs2815353,rs3779354,rs117357330,rs16892167,rs10195112,rs1005959,rs11822910,rs1341486,rs34784192,rs28366201,rs11883902,rs55924019,rs9273474,rs10917436,rs378672,rs28383359,rs9575890,rs6427545,rs9457252,rs2075568,rs35175818,rs1920293,rs11264358,rs983583,rs28641646,rs9272629,rs2253823,rs838147,rs4851613,rs12768538,rs11080243,rs28383402,rs2404324,rs2301365,rs9271637,rs27437,rs10912491,rs1876140,rs7984721,rs61573680,rs116669706,rs6896243,rs28550029,rs73950681,rs1126711,rs633372,rs3774800,rs7923217,rs253947,rs4934710,rs28383378,rs10917434,rs1966176,rs389956,rs4788085,rs12035082,rs13021557,rs8046545,rs4780355,rs11859512,rs9915526,rs2590364,rs74929644,rs7788165,rs62036657,rs115546388,rs267539,rs479552,rs7637711,rs270601,rs11465583,rs553274,rs10457487,rs4934711,rs36054182,rs55734382,rs34514189,rs269430,rs9531753,rs4768248,rs34558821,rs9272362,rs3769842,rs116188191,rs6498089,rs34007496,rs11209032,rs9938976,rs12695416,rs8086433,rs11126918,rs756137,rs1736147,rs6715003,rs10946204,rs31400,rs7777316,rs35008063,rs17656010,rs2790231,rs11078925,rs7785918,rs12626309,rs9459855,rs4694906,rs12475426,rs6882824,rs174584,rs12432149,rs2230929,rs2070552,rs113549285,rs762422,rs6737119,rs77208309,rs12132068,rs11078926,rs2361543,rs9459849,rs13385151,rs4676750,rs3134353,rs2834229,rs13391356,rs2008157,rs2019009,rs450498,rs2863210,rs1906297,rs34977583,rs12151767,rs28733208,rs9295384,rs34343820,rs2148482,rs34762726,rs2039415,rs116383468,rs4722633,rs55813500,rs12239100,rs1550773,rs9274562,rs7515029,rs9469220,rs114779793,rs10198539,rs80205770,rs296552,rs1769044,rs4142967,rs1133090,rs1297269,rs3812563,rs2250887,rs4823074,rs10974919,rs274556,rs273917,rs17030946,rs11229030,rs12453960,rs3801829,rs58717741,rs6753450,rs1338030,rs10886462,rs11145874,rs729022,rs56353819,rs72795121,rs9273443,rs587759,rs1566427,rs55739485,rs2078616,rs2880791,rs10883367,rs12142127,rs6446262,rs72793809,rs10951149,rs2297433,rs1043466,rs6708949,rs13900,rs6904946,rs17129659,rs910049,rs4645167,rs4820433,rs11870965,rs3087886,rs9273493,rs6745660,rs4746518,rs12762493,rs77394587,rs13048414,rs1031458,rs79128373,rs10982448,rs11972285,rs2759663,rs58680688,rs707947,rs10732838,rs507766,rs835575,rs4934736,rs9272980,rs272872,rs78399358,rs80022860,rs2847259,rs9273036,rs787990,rs9380376,rs9859556,rs433191,rs2296746,rs661330,rs28383428,rs2632241,rs6783659,rs940006,rs2790185,rs9895504,rs1464566,rs4785224,rs11902329,rs1546818,rs940011,rs56380902,rs9862483,rs12239376,rs1071630,rs117447021,rs40400,rs4665978,rs7330891,rs11235667,rs11804496,rs9272407,rs73067472,rs26528,rs6692183,rs806439,rs6714379,rs708611,rs7941228,rs1044218,rs116148759,rs17129553,rs7541060,rs1078341,rs7993139,rs11601860,rs2564119,rs780100,rs1047989,rs116582121,rs7705507,rs3137,rs60553075,rs3813464,rs7333861,rs74818935,rs3815505,rs11265500,rs10205219,rs923373,rs449376,rs73067476,rs2440848,rs2580759,rs1313566,rs11084884,rs424977,rs11127146,rs6500325,rs1804385,rs9938862,rs3769843,rs6750971,rs11890649,rs72671702,rs76422016,rs600377,rs114404525,rs2927609,rs740449,rs17591781,rs1297261,rs13047352,rs9611520,rs2297913,rs10883365,rs6438662,rs3812584,rs10786557,rs4711351,rs26007,rs13087930,rs2802372,rs113933084,rs35758434,rs59755656,rs11646242,rs114307051,rs2114590,rs72933967,rs869402,rs974016,rs4646450,rs38035,rs6783781,rs404339,rs6481935,rs214336,rs1277603,rs9961827,rs6925032,rs9273042,rs1386478,rs31253,rs1123157,rs11264351,rs77849763,rs11802888,rs59647249,rs3851912,rs253941,rs9921146,rs2590322,rs12033437,rs10489872,rs3814319,rs535241,rs574087,rs9272546,rs2177268,rs2181058,rs4625,rs3766357,rs11709525,rs2075533,rs115206228,rs10029785,rs10425125,rs11865098,rs12939457,rs11130213,rs27997,rs1129740,rs1355095,rs6438666,rs7575245,rs34068533,rs11717978,rs1407309,rs13234201,rs741233,rs4361509,rs2242316,rs111373218,rs9273046,rs2948533,rs4934709,rs1211447,rs3823936,rs11583328,rs11891750,rs73468242,rs8847,rs9915606,rs12567232,rs62408236,rs34769413,rs376097,rs2548530,rs2066848,rs62193141,rs6461964,rs1050088,rs11951091,rs10912497,rs9272553,rs8061960,rs112053914,rs28383360,rs7241016,rs7235567,rs116793060,rs7137494,rs10257273,rs744611,rs4809323,rs61056617,rs118067432,rs1936809,rs4934700,rs56076827,rs76256603,rs2790215,rs3801846,rs1141313,rs2009530,rs1250556,rs12517950,rs2985810,rs10476696,rs28383392,rs7710364,rs1260341,rs6944926,rs7186262,rs2453040,rs7557418,rs3168693,rs16939895,rs2149093,rs479777,rs7649428,rs928739,rs117208545,rs61367693,rs3859172,rs78300565,rs28383369,rs7716903,rs112063507,rs72789687,rs11646653,rs2633310,rs35272895,rs6580220,rs9926095,rs555662,rs1592538,rs3801803,rs212852,rs13195812,rs1565220,rs174560,rs3913439,rs4409764,rs3934935,rs72927953,rs60934439,rs7794705,rs13204048,rs9272350,rs72812811,rs62136669,rs115417906,rs78721012,rs1158347,rs407515,rs8114049,rs28383372,rs13105385,rs117237084,rs12532339,rs4722641,rs3181348,rs27295,rs77719105,rs809673,rs9656588,rs4694895,rs2396765,rs270606,rs1968443,rs6814811,rs1090709,rs10870077,rs11010061,rs6503696,rs2247325,rs13050246,rs1024798,rs115753735,rs7199150,rs12724449,rs9272491,rs2993207,rs17696495,rs618160,rs615305,rs114742549,rs4734498,rs11264363,rs115974809,rs111941374,rs4237305,rs9827021,rs1981601,rs9889296,rs56249992,rs932644,rs10982443,rs59659806,rs751271,rs10516107,rs62193139,rs117502843,rs76418789,rs4308307,rs2757052,rs11231770,rs1073632,rs2306581,rs27290,rs79094559,rs11010067,rs16853571,rs2048431,rs78486869,rs1464567,rs4821130,rs13472,rs8080142,rs2391360,rs11167518,rs1428553,rs641168,rs12534921,rs6962772,rs77831588,rs71970,rs10003892,rs9273056,rs3762272,rs1049817,rs9366078,rs10447580,rs1885280,rs647152,rs3181197,rs2769346,rs1736020,rs35261698,rs32111,rs4792923,rs6871834,rs10056760,rs1177228,rs2790177,rs246755,rs7638750,rs273911,rs7524351,rs7715981,rs11495981,rs2590363,rs3792112,rs9311439,rs10052606,rs974015,rs9273031,rs74674762,rs430827,rs926914,rs116545108,rs273898,rs990257,rs6752107,rs62311306,rs9271469,rs166509,rs12705979,rs3213917,rs9292778,rs272880,rs10504130,rs3768566,rs1406295,rs4817571,rs7731001,rs10796945,rs12978752,rs2815382,rs9611460,rs9273356,rs73510898,rs4794820,rs67831908,rs7637999,rs2790244,rs112175921,rs115960964,rs9272581,rs35976602,rs28668419,rs12463527,rs6478117,rs114504505,rs72796355,rs76833697,rs6771049,rs11810986,rs174534,rs116148228,rs17030925,rs6811148,rs174555,rs3093025,rs11803348,rs2548224,rs7722567,rs1860190,rs9860055,rs27307,rs247005,rs28383414,rs12477360,rs9273559,rs4795400,rs35183880,rs10245162,rs102274,rs17123957,rs12534899,rs1346311,rs10753064,rs28464959,rs13315711,rs2065000,rs3755274,rs11208978,rs6447110,rs3787091,rs28610,rs732222,rs3801807,rs10272303,rs4637065,rs181738,rs17444903,rs380142,rs56038006,rs17324488,rs12528323,rs6668119,rs2075569,rs1568661,rs751726,rs117717187,rs6446196,rs1005958,rs10044354,rs9273376,rs115477903,rs4661175,rs11800698,rs2815352,rs6848073,rs34804116,rs10917437,rs9272613,rs9292777,rs1857292,rs9547343,rs3801857,rs9274537,rs2272129,rs13208636,rs28587714,rs9491699,rs3761757,rs9348211,rs73404466,rs4795896,rs34364864,rs115447373,rs6446205,rs1801143,rs9531797,rs35777088,rs4246905,rs6505769,rs10947261,rs9272609,rs8081037,rs13022659,rs2285011,rs113277162,rs12712156,rs1548990,rs11080242,rs76391989,rs4317019,rs3812558,rs6739236,rs9273426,rs10154992,rs1250559,rs4785225,rs12448902,rs4586,rs6503704,rs6427544,rs75597324,rs6543116,rs4972951,rs34525502,rs75559517,rs938651,rs1014286,rs776591,rs35707106,rs12536145,rs9272970,rs1177288,rs4655520,rs73404465,rs56184817,rs1157159,rs3804031,rs114203361,rs253946,rs13003464,rs17314544,rs3801850,rs61575136,rs12881008,rs34839,rs6938174,rs6743819,rs10127888,rs33810,rs116189813,rs174529,rs9272896,rs6427552,rs28383385,rs6859168,rs2440856,rs1065043,rs7519046,rs8049622,rs9271628,rs9271416,rs79193506,rs62036658,rs11209033,rs4934735,rs13002640,rs7802715,rs6932207,rs40831,rs9547410,rs10946203,rs1925412,rs602534,rs59647005,rs111432098,rs9531841,rs7578575,rs12027702,rs11841042,rs6881486,rs1815610,rs7731773,rs3024491,rs2985823,rs4855861,rs2548524,rs56399423,rs7619226,rs10781496,rs9258260,rs10209615,rs10200874,rs9273288,rs10244986,rs7198606,rs1464569,rs368159,rs4706024,rs4788099,rs421377,rs2834232,rs4145469,rs11746555,rs174568,rs4655679,rs1363976,rs6431654,rs7644148,rs1860184,rs704795,rs2126984,rs1551398,rs12740884,rs4072859,rs114096084,rs56358680,rs2289472,rs9989899,rs7661515,rs7282490,rs74681723,rs400176,rs99780,rs17387157,rs11922013,rs415595,rs9547377,rs3846728,rs72494451,rs6478118,rs13198210,rs4705849,rs10798242,rs6768,rs9855123,rs58389755,rs3008848,rs17444103,rs28383438,rs34231814,rs3849366,rs11861174,rs7563433,rs4665963,rs114838817,rs9628662,rs4487900,rs12189125,rs80220485,rs1123158,rs4077515,rs12131222,rs246844,rs17426593,rs9533646,rs11828218,rs10761653,rs6427868,rs12466060,rs1187532,rs402191,rs6918630,rs952289,rs9944514,rs1076556,rs7210917,rs7090073,rs75440774,rs6446268,rs114945990,rs2948540,rs366938,rs421214,rs11582178,rs9272618,rs151179,rs421336,rs7785815,rs3764147,rs806431,rs2974,rs4253427,rs7555286,rs2051629,rs2189645,rs59062514,rs1925835,rs34741321,rs398075,rs274550,rs6880934,rs3812564,rs56339474,rs115110712,rs4676693,rs61390858,rs4855873,rs4292260,rs1968751,rs4456788,rs9274336,rs9273441,rs11838568,rs117887879,rs3818724,rs7551188,rs400837,rs35869135,rs2503326,rs62023594,rs17129572,rs9575790,rs114915632,rs1984547,rs385460,rs118163697,rs6564214,rs3134380,rs17198,rs510372,rs9272339,rs67707912,rs700689,rs13380741,rs4795399,rs10800746,rs79442859,rs2790184,rs1378771,rs108499,rs798416,rs9274669,rs7431710,rs6809737,rs10276471,rs4241211,rs943477,rs868233,rs240704,rs2077072,rs10853147,rs73090828,rs7191538,rs11080265,rs62428470,rs7705826,rs2060489,rs62636658,rs2755257,rs515151,rs10923926,rs9272628,rs28383340,rs4855881,rs966544,rs9575955,rs3739092,rs17499811,rs12142704,rs9457249,rs12143044,rs12922965,rs2325089,rs7335629,rs62410259,rs868564,rs10266759,rs117440264,rs2790165,rs4787458,rs75539158,rs2879180,rs11574906,rs2410065,rs193458,rs39602,rs114773114,rs116970499,rs2493391,rs6717791,rs10870165,rs17381047,rs372825,rs4706360,rs67262874,rs9547387,rs12122721,rs6543159,rs1793003,rs7623743,rs73404456,rs2281820,rs8053724,rs116573973,rs9273467,rs79018835,rs10057988,rs9272995,rs12246600,rs11701004,rs2070386,rs2850028,rs3792881,rs12712145,rs3181357,rs2790238,rs10270459,rs2838517,rs4665411,rs3181360,rs9273444,rs174601,rs7789225,rs888270,rs715325,rs3094188,rs3924462,rs28608208,rs73284141,rs12497569,rs28383453,rs10908482,rs6596024,rs25884,rs771010,rs2590321,rs4850437,rs2404323,rs113932433,rs6461974,rs10780033,rs17312836,rs9989835,rs11799729,rs72793280,rs174583,rs10256799,rs1198984,rs7720339,rs3812573,rs9272357,rs17313265,rs9853683,rs75817707,rs2246031,rs724311,rs411261,rs72756567,rs1262430,rs4620899,rs11806284,rs72922833,rs4788073,rs13333317,rs10041712,rs116813230,rs3176926,rs116457146,rs2815348,rs806438,rs6738490,rs10900808,rs17656040,rs4957311,rs57402789,rs12538826,rs9271434,rs9303277,rs2003499,rs8046845,rs10049761,rs17591163,rs2581928,rs59227891,rs3767498,rs9621715,rs111944465,rs6547521,rs174576,rs5012512,rs10138763,rs13017457,rs10053750,rs12885948,rs58982989,rs10155014,rs11645146,rs9272346,rs11159833,rs75542709,rs4705926,rs17154529,rs114370016,rs9324865,rs8072391,rs763550,rs28383361,rs2011527,rs5998672,rs2254545,rs31241,rs17696147,rs3792884,rs73925554,rs4625363,rs7276302,rs12656936,rs6870643,rs983825,rs10202244,rs10257758,rs12025532,rs4788083,rs12242882,rs7649458,rs2065001,rs422562,rs61737565,rs2769349,rs1187530,rs9271474,rs10796941,rs75738222,rs6821277,rs2878298,rs9273322,rs3902920,rs72812842,rs1011024,rs6783003,rs77937,rs115366122,rs111241793,rs1468791,rs1416763,rs9273338,rs2325085,rs10058079,rs7499673,rs72793278,rs10201872,rs9274186,rs56228197,rs2876932,rs520161,rs2384352,rs5763767,rs11772470,rs3756289,rs13339578,rs2338440,rs11695549,rs9274529,rs74321993,rs3801835,rs9575925,rs2896069,rs7626076,rs1887406,rs10495903,rs62036617,rs59471125,rs1250555,rs11242077,rs78129833,rs804059,rs10922225,rs27300,rs12748155,rs9863142,rs10941515,rs5743291,rs117696436,rs77318058,rs2941522,rs1363908,rs770658,rs5974,rs174599,rs2149092,rs539602,rs57725287,rs10065787,rs9844757,rs7583409,rs9411271,rs4912619,rs77599748,rs34133110,rs75301880,rs57135974,rs27621,rs17484342,rs2058657,rs73282209,rs11209000,rs3787705,rs1968415,rs28383376,rs734074,rs902169,rs35073769,rs2295800,rs1428554,rs11264360,rs13150017,rs12985720,rs6451494,rs115841744,rs12260130,rs11807091,rs7993291,rs10269731,rs3019265,rs4521268,rs2305480,rs75126935,rs9547326,rs28383186,rs9850134,rs7643227,rs73069533,rs272892,rs2025087,rs924080,rs7628207,rs12671330,rs9874474,rs1736145,rs6872972,rs10883372,rs2149085,rs6481946,rs7192812,rs1420106,rs6724213,rs12151726,rs6588243,rs11264366,rs11592567,rs7981274,rs9273482,rs3823929,rs11564256,rs16866970,rs12631989,rs9459841,rs34624872,rs415842,rs9272656,rs62262517,rs58965570,rs11564169,rs34927129,rs2755253,rs2344179,rs3757654,rs11574902,rs10781518,rs7724036,rs8091566,rs7736873,rs2836758,rs2985796,rs9272497,rs2008514,rs9273007,rs702814,rs7631864,rs2945377,rs11685483,rs974014,rs3100052,rs116196531,rs422094,rs111384198,rs6447634,rs11822095,rs11601872,rs4958426,rs116491533,rs16916820,rs74372970,rs1177268,rs116225564,rs4850808,rs115420444,rs11006086,rs17653133,rs57668933,rs114539622,rs700640,rs7714415,rs9303429,rs2477073,rs10508816,rs9272725,rs4620533,rs4942252,rs72812852,rs62193140,rs6556942,rs80340160,rs76649027,rs2834220,rs6795182,rs3934268,rs10995260,rs2303369,rs79569409,rs12637576,rs1689904,rs9271461,rs3787092,rs77106496,rs35146199,rs9273207,rs10281933,rs7498665,rs2638280,rs700693,rs1484803,rs6871591,rs181206,rs12030205,rs12490393,rs73622887,rs273899,rs34635008,rs28383394,rs2572350,rs7279866,rs9273045,rs11264343,rs34367328,rs9273230,rs700654,rs11020181,rs9272337,rs4974082,rs2066850,rs1968440,rs9272952,rs1886905,rs173501,rs2240384,rs12675786,rs11564210,rs9272583,rs8056611,rs9273086,rs9547234,rs12126806,rs4073474,rs10065172,rs6982716,rs10240199,rs9272990,rs1182688,rs7647973,rs10830991,rs28383415,rs2236508,rs10066745,rs11762273,rs62193147,rs4941474,rs4851584,rs41299551,rs9274575,rs113824321,rs8002178,rs12047756,rs2790169,rs35591053,rs55724039,rs9272538,rs743334,rs2985822,rs6904716,rs1042029,rs247004,rs12720356,rs7899961,rs296560,rs11756729,rs9272353,rs2298429,rs10265385,rs9273331,rs2948530,rs114242990,rs9533104,rs34835,rs1291209,rs55791529,rs174594,rs11677107,rs9273415,rs12119730,rs114447415,rs7602534,rs11010060,rs13029495,rs2237276,rs3843540,rs7530511,rs1275528,rs7613491,rs72860013,rs113353196,rs849138,rs1260333,rs8127691,rs59349892,rs11145839,rs3786741,rs12951549,rs3828789,rs114509360,rs12088638,rs4536858,rs3774799,rs2631362,rs7185232,rs4955421,rs72928581,rs9314181,rs6500326,rs11887784,rs2590369,rs9867373,rs117353439,rs3181359,rs57719158,rs2253829,rs114973966,rs7327598,rs3107022,rs114045875,rs7532133,rs12574282,rs5743289,rs1122227,rs10484545,rs9272444,rs2031811,rs9273024,rs113785384,rs12777517,rs76476033,rs2293572,rs3024502,rs6596007,rs267567,rs152127,rs34123137,rs9567289,rs532965,rs7805766,rs1807042,rs212842,rs741756,rs1980307,rs6766131,rs6718039,rs884439,rs867355,rs17445098,rs4345466,rs6438663,rs2052074,rs1049060,rs1990623,rs12028416,rs13034353,rs151301,rs1465321,rs4817565,rs67224409,rs28729187,rs12929112,rs7549276,rs34839676,rs7517744,rs10182937,rs6461971,rs2077031,rs6766694,rs35108630,rs3105452,rs3766358,rs3801843,rs9547346,rs1563408,rs35261210,rs72817533,rs9394166,rs2790191,rs806435,rs74447411,rs861857,rs2159243,rs8054034,rs76315683,rs9273406,rs12583,rs2344180,rs7279422,rs9989842,rs917154,rs58991576,rs4855882,rs4695401,rs10792430,rs1794693,rs2076753,rs7539625,rs9272962,rs2284554,rs6829457,rs1548962,rs9459853,rs10236221,rs113939416,rs192399,rs77958232,rs9272574,rs11589638,rs12045232,rs11078928,rs2883562,rs7900480,rs9854539,rs9272420,rs8005161,rs11209034,rs1063345,rs9925315,rs72852989,rs9922832,rs1508607,rs79612913,rs112296425,rs9273416,rs20551,rs3134359,rs61354389,rs58458923,rs10059011,rs3753503,rs12658567,rs12511991,rs700669,rs62150982,rs7709464,rs416542,rs2255323,rs7534586,rs2838519,rs11805123,rs17156464,rs8050910,rs2834227,rs849335,rs3767502,rs7429661,rs115643108,rs7628719,rs4307445,rs27421,rs73024232,rs34610643,rs1972346,rs1291210,rs4257595,rs3020781,rs56089703,rs257390,rs822509,rs111892599,rs2675680,rs2019022,rs9273103,rs10421051,rs492602,rs907091,rs7079205,rs251014,rs9824133,rs9273405,rs296546,rs3008854,rs174544,rs4971072,rs2759665,rs648304,rs11747270,rs7237497,rs516316,rs34189114,rs6452898,rs4973318,rs2303370,rs270612,rs10883361,rs1111186,rs9271643,rs114074434,rs116253018,rs4955418,rs415217,rs5998599,rs3801827,rs247003,rs11130192,rs116851933,rs1800668,rs480104,rs7804620,rs4710176,rs2505639,rs2411453,rs520316,rs2510066,rs12994997,rs10054063,rs74636204,rs113823725,rs434541,rs17567909,rs41290504,rs3817465,rs11925658,rs9547070,rs8066880,rs5030795,rs9547180,rs1504215,rs113138877,rs117774158,rs79437914,rs4821108,rs413420,rs891876,rs9611505,rs1906493,rs4705908,rs2296743,rs398076,rs11231757,rs61736852,rs31254,rs1998799,rs1464568,rs11739135,rs612448,rs59655222,rs11145763,rs6984540,rs10018344,rs10995238,rs32115,rs7773045,rs11209026,rs73404457,rs10958305,rs117096594,rs76550102,rs117164273,rs424185,rs4955430,rs12196293,rs1046188,rs6556411,rs409356,rs113182435,rs74955473,rs9380378,rs3787089,rs3828791,rs7203253,rs6753717,rs3188543,rs2522052,rs11895966,rs707467,rs9273382,rs6896132,rs10640,rs2712158,rs4705915,rs560530,rs2640908,rs6973363,rs118117537,rs12049394,rs27659,rs10748783,rs17005956,rs28383397,rs3861928,rs4934720,rs4803937,rs114914895,rs9416684,rs1881994,rs12122809,rs11584383,rs6743984,rs13438514,rs11640716,rs12764283,rs12040556,rs28383382,rs115666507,rs117932391,rs508683,rs6890784,rs72852973,rs427248,rs2297441,rs12446550,rs3008873,rs2289511,rs34977123,rs9272662,rs56197583,rs270615,rs41295117,rs16826952,rs34705003,rs2948538,rs33924,rs11870347,rs9546759,rs72817536,rs73069539,rs56165729,rs1011082,rs2058658,rs1892172,rs3801815,rs4385425,rs11208979,rs2790237,rs7445,rs243325,rs1926556,rs385113,rs3888190,rs780107,rs296529,rs2985811,rs9611519,rs9882740,rs6964094,rs78474935,rs32109,rs2985797,rs12716782,rs2834231,rs67669533,rs9271544,rs27712,rs9907088,rs71367913,rs4934538,rs17595772,rs180744,rs493829,rs72933975,rs9272712,rs75257860,rs6727306,rs697691,rs4656956,rs324553,rs1063355,rs296563,rs13189284,rs28383439,rs933243,rs614348,rs12655654,rs10865495,rs909423,rs74424156,rs9272742,rs1045100,rs16903097,rs3024493,rs111838566,rs115032920,rs4382293,rs11242078,rs798415,rs715326,rs7539328,rs4822008,rs77380292,rs936146,rs415890,rs9904624,rs73069541,rs2274910,rs12444882,rs4486887,rs12117131,rs4990643,rs62036624,rs73067443,rs57734109,rs10781507,rs12705981,rs2985818,rs7717304,rs876036,rs56102412,rs10270187,rs118081441,rs116853884,rs11080241,rs9931989,rs28696118,rs6716850,rs2836751,rs12712155,rs2757046,rs427824,rs7818434,rs36220738,rs17763772,rs13206639,rs72926046,rs2008013,rs75788262,rs72812804,rs79580477,rs940045,rs28383467,rs11864750,rs4642169,rs10775412,rs743564,rs2840051,rs4803,rs617578,rs116432881,rs28724162,rs9273349,rs1925836,rs2910686,rs12722553,rs184949,rs116139507,rs169256,rs28383377,rs62226457,rs10489873,rs6909180,rs3859579,rs2338439,rs74981472,rs246842,rs2790240,rs9491698,rs7708140,rs2984825,rs3088215,rs7578597,rs2314345,rs12526548,rs9611510,rs253948,rs244739,rs9858542,rs272856,rs12473987,rs886620,rs1260330,rs4665969,rs387733,rs1968416,rs11861132,rs10414354,rs709631,rs2067085,rs35971290,rs2471841,rs62384602,rs60820979,rs6672284,rs11580823,rs430145,rs6756713,rs10830994,rs10485287,rs6505765,rs13193738,rs2427533,rs9272973,rs6782082,rs2384287,rs11242070,rs16935945,rs482044,rs2075566,rs78306719,rs3906527,rs76672535,rs6891041,rs3801810,rs17641524,rs212850,rs3093023,rs7986488,rs62412181,rs5015149,rs17467157,rs76650283,rs4955420,rs13145403,rs2815376,rs2887259,rs4655658,rs28693552,rs9273479,rs26010,rs3134352,rs12654593,rs111896154,rs10051653,rs2549017,rs366615,rs9272486,rs38029,rs3805683,rs2790163,rs117078009,rs3744246,rs4820434,rs79151619,rs3801837,rs1113232,rs79299366,rs2666826,rs11657293,rs6701496,rs883403,rs4958427,rs3100053,rs62620177,rs273912,rs9273242,rs3181346,rs7898036,rs9292776,rs28403911,rs2945378,rs669822,rs36051895,rs6002271,rs78166434,rs116210899,rs13049122,rs2089628,rs72673729,rs12626735,rs12055488,rs9457257,rs2149084,rs9270406,rs11597483,rs9971038,rs6770670,rs11264375,rs10870164,rs1177269,rs1422081,rs11716027,rs6765869,rs9272347,rs4934721,rs9648020,rs117791815,rs62227660,rs17111376,rs12041926,rs174578,rs6669582,rs2208576,rs61583136,rs6461979,rs11130183,rs1884444,rs559971,rs1799964,rs10255249,rs4705894,rs9598150,rs376222,rs4389238,rs31240,rs6890410,rs2757050,rs17461664,rs6754346,rs17132288,rs1972256,rs55959485,rs12924696,rs700653,rs116089928,rs10154895,rs9272422,rs34141382,rs35730213,rs10050581,rs10052046,rs2590356,rs113354353,rs1359781,rs7803699,rs27708,rs10437420,rs12240347,rs10267950,rs113274525,rs11578380,rs2074808,rs3181353,rs17161769,rs33813,rs771018,rs7208616,rs6544664,rs12047108,rs7297147,rs917116,rs9305529,rs3800960,rs876038,rs12209395,rs1589739,rs1829849,rs78752643,rs4958848,rs9273330,rs6982966,rs2859390,rs10953287,rs3877784,rs212856,rs3820094,rs10159178,rs6955490,rs17467102,rs16957590,rs4512299,rs2548987,rs6451493,rs4851611,rs2074919,rs34965214,rs9274561,rs10243678,rs1974871,rs9272488,rs9576006,rs7716474,rs174553,rs2675663,rs7720838,rs10753559,rs3738590,rs116196676,rs27660,rs9566086,rs28383187,rs11264353,rs76540949,rs10956252,rs17186372,rs111998127,rs7049009,rs4451951,rs60710740,rs4594848,rs76450091,rs10406657,rs1250554,rs33988101,rs507711,rs2834210,rs4934719,rs72729314,rs75268944,rs607906,rs77099153,rs267541,rs6843340,rs6696888,rs7191218,rs7018227,rs891875,rs2769354,rs114855991,rs2236507,rs57862683,rs35670379,rs7810127,rs1295810,rs2357792,rs449915,rs12045440,rs429923,rs943474,rs2236506,rs780112,rs1493691,rs10041894,rs28772958,rs28403629,rs13119414,rs11719762,rs3814318,rs8957,rs9864406,rs1063349,rs9394168,rs7623662,rs9269863,rs4343433,rs2140270,rs1004820,rs28383362,rs6500327,rs3801844,rs1990624,rs73748841,rs34533023,rs3823938,rs2384275,rs2357623,rs2293571,rs253943,rs6734641,rs367636,rs11809283,rs2883456,rs13227795,rs7238238,rs11976018,rs35129566,rs7998522,rs9273261,rs12155807,rs9394167,rs17375272,rs9273008,rs12041534,rs16916906,rs2176120,rs2631364,rs9272435,rs2042252,rs115652289,rs77851862,rs700691,rs59808242,rs4809329,rs9575885,rs4855883,rs112854952,rs115622535,rs2549783,rs117437130,rs78933710,rs2790168,rs4628750,rs806426,rs10058143,rs9270025,rs2181036,rs8067208,rs1327989,rs61159815,rs9575871,rs3850382,rs34571182,rs11564143,rs13161849,rs2948542,rs6596070,rs9272951,rs404771,rs3181202,rs79577315,rs4978612,rs79916676,rs9274470,rs67657812,rs743590,rs112528767,rs860295,rs3801830,rs75969085,rs2072647,rs9905566,rs2028502,rs9881860,rs6122158,rs6996564,rs4543051,rs9547233,rs2269420,rs117252944,rs3181372,rs806441,rs10057309,rs11781345,rs4785220,rs9273044,rs3024505,rs9271523,rs6953476,rs9272661,rs2590311,rs9880309,rs73314736,rs2066842,rs10889677,rs508791,rs9273040,rs78053745,rs2712156,rs10227231,rs72812832,rs13212232,rs4666063,rs73067435,rs417585,rs73639251,rs11955859,rs251015,rs7079498,rs4809321,rs30159,rs61449529,rs12649527,rs28383405,rs3776027,rs4973317,rs9274207,rs9274298,rs12131796,rs9271404,rs9411267,rs9836291,rs240702,rs3845686,rs79725688,rs112021043,rs2000252,rs7785832,rs80225417,rs6882552,rs9324656,rs62309425,rs155520,rs77867566,rs3787088,rs9936459,rs9273313,rs7784548,rs1862741,rs2292231,rs707462,rs115609502,rs251339,rs806443,rs7804551,rs1151622,rs849336,rs12521320,rs246756,rs6853588,rs181204,rs11080263,rs921720,rs6729638,rs422694,rs2296744,rs10497807,rs13047684,rs76949504,rs7725041,rs7444,rs2755259,rs4955431,rs79984321,rs17778144,rs10089868,rs111718017,rs2029348,rs17696407,rs632111,rs7086072,rs747472,rs12949932,rs16901016,rs11020182,rs7282496,rs430097,rs35673421,rs28383433,rs12446589,rs74343539,rs10883366,rs2297480,rs2631372,rs1800438,rs914559,rs1024230,rs115712333,rs1327988,rs7195415,rs35317849,rs73067475,rs6997,rs174581,rs1816256,rs12039172,rs13380815,rs75873078,rs12249814,rs4768253,rs13048219,rs28409655,rs17499247,rs940007,rs40401,rs212844,rs9272363,rs11175593,rs2790189,rs1996663,rs12645951,rs8061384,rs113010307,rs8055982,rs78478169,rs28383347,rs114561288,rs1048665,rs4942267,rs2838520,rs7643845,rs700648,rs62031607,rs2948527,rs2284555,rs9619386,rs45551338,rs2823286,rs9823546,rs28383459,rs7140,rs55850761,rs1328689,rs114012139,rs502803,rs687429,rs886990,rs112372067,rs11078927,rs61270113,rs8133137,rs56214005,rs77339347,rs2815354,rs2834228,rs1065949,rs60616028,rs11950562,rs4149394,rs9822268,rs10506163,rs10512737,rs7648995,rs2092563,rs75188521,rs780106,rs2082365,rs12775799,rs7733502,rs11870407,rs3731570,rs115099024,rs9896357,rs67602696,rs12659118,rs11748151,rs3844576,rs115867015,rs180743,rs7534585,rs9273172,rs9566036,rs31398,rs7187741,rs821551,rs2439448,rs6856448,rs3811699,rs35257581,rs38040,rs511104,rs28383313,rs1966625,rs10889671,rs2278398,rs16957524,rs7539693,rs296547,rs7612211,rs2493392,rs4257594,rs9272358,rs114292052,rs7705502,rs4244437,rs112823170,rs6504005,rs936145,rs11167521,rs1291603,rs1975384,rs878264,rs35388511,rs393558,rs8126698,rs806430,rs9271520,rs4795857,rs6753827,rs73069540,rs2257440,rs780102,rs12026638,rs114852083,rs11741255,rs10761659,rs2790193,rs28480369,rs78428995,rs10431943,rs12532395,rs114503176,rs12325113,rs78487399,rs1523203,rs115005508,rs67563312,rs1741708,rs115194307,rs741285,rs116069890,rs365448,rs6734096,rs926473,rs5758264,rs80203541,rs2418324,rs115260061,rs2070551,rs9837625,rs78517209,rs10920087,rs6956088,rs4795894,rs6934808,rs713875,rs2945330,rs62036621,rs11672900,rs407204,rs532098,rs12766391,rs1775452,rs1551400,rs12715437,rs2708460,rs79452434,rs31239,rs429176,rs9457251,rs2274907,rs2412971,rs76177657,rs72812805,rs10405308,rs114901942,rs61109886,rs11264359,rs79388962,rs13388159,rs2440847,rs73065526,rs75219463,rs59418206,rs11465730,rs6543118,rs1365762,rs3806109,rs115308342,rs1177286,rs28365689,rs412915,rs3769841,rs635620,rs2211688,rs6795772,rs3810936,rs17886724,rs79803542,rs250888,rs4855839,rs1545334,rs76202064,rs3812571,rs7628,rs2858869,rs9271776,rs79354668,rs154062,rs11901535,rs270614,rs28383383,rs6089970,rs1793004,rs871521,rs3794195,rs2131109,rs536015,rs1275538,rs72817542,rs174566,rs40837,rs17763083,rs9547375,rs67407114,rs13163091,rs13438513,rs9272983,rs6896703,rs73575744,rs10781499,rs2289474,rs1968441,rs2147838,rs9547367,rs392187,rs56404918,rs12036866,rs389946,rs27349,rs3093024,rs968334,rs12730000,rs4665412,rs79237076,rs416131,rs9457256,rs9271408,rs114700859,rs1003431,rs9930932,rs422130,rs1992291,rs12140420,rs2590320,rs10938534,rs10035221,rs140491,rs11088253,rs2089503,rs73067437,rs34826348,rs77779172,rs34087268,rs6900701,rs4788070,rs1123156,rs1059293,rs9303281,rs11465754,rs42264,rs12446881,rs12451714,rs112391576,rs3801816,rs2253192,rs12044149,rs116566691,rs710177,rs10075801,rs17323934,rs535852,rs1815076,rs112045969,rs118148378,rs10060615,rs9272637,rs4498662,rs696814,rs11264346,rs2302759,rs9272466,rs9270416,rs6732766,rs10748782,rs114816840,rs82125,rs58972013,rs4934718,rs6556412,rs35866622,rs3801828,rs10138271,rs9547074,rs2149091,rs10800756,rs11557466,rs1704773,rs153106,rs1050152,rs55792032,rs6866614,rs246751,rs2590313,rs7730810,rs73374998,rs12240638,rs6734736,rs2395402,rs10058943,rs2236510,rs115825497,rs113724633,rs1322067,rs56718086,rs117782866,rs4661151,rs9273483,rs55658871,rs117217399,rs3739095,rs10800755,rs2985816,rs2282861,rs61952469,rs3801813,rs12722559,rs74851284,rs4462528,rs490498,rs9273136,rs603985,rs115120730,rs6685892,rs76870746,rs78575122,rs4676745,rs1573895,rs10231161,rs932782,rs9272463,rs2256814,rs77534642,rs117021749,rs7503519,rs6778080,rs9848772,rs12769484,rs11864107,rs72660273,rs10423192,rs2111235,rs9271432,rs697693,rs3008871,rs16948789,rs9837520,rs56324858,rs2706356,rs34460267,rs1863674,rs113964240,rs114153839,rs3205916,rs4855885,rs2013365,rs73748840,rs73406789,rs34687169,rs9274546,rs7276112,rs174580,rs3792109,rs6750020,rs10229837,rs7559003,rs77938,rs943475,rs117017165,rs2028501,rs17615336,rs9273505,rs503279,rs13070378,rs2013815,rs77347645,rs17161772,rs1647276,rs28724260,rs658158,rs4483840,rs11190140,rs62150977,rs10238965,rs7</t>
  </si>
  <si>
    <t>CATG00000079596.1,ENSG00000122224.13,CATG00000031420.1,ENSG00000252116.1,ENSG00000168496.3,ENSG00000238970.1,ENSG00000108175.12,ENSG00000196652.7,ENSG00000173540.8,ENSG00000106246.13,ENSG00000038358.10,ENSG00000267673.2,ENSG00000196735.7,ENSG00000138311.11,ENSG00000115602.12,CATG00000084613.1,ENSG00000263080.1,ENSG00000145908.8,CATG00000079607.1,ENSG00000204267.9,ENSG00000235582.2,CATG00000060120.1,ENSG00000179914.4,CATG00000055464.1,CATG00000002584.1,CATG00000033595.1,CATG00000029895.1,ENSG00000092421.12,CATG00000083638.1,CATG00000083573.1,ENSG00000119777.14,CATG00000003445.1,ENSG00000237714.1,ENSG00000213857.3,ENSG00000173457.6,ENSG00000137843.7,ENSG00000067066.12,ENSG00000213221.4,ENSG00000136237.14,CATG00000064602.1,ENSG00000159753.9,ENSG00000260796.1,CATG00000014369.1,ENSG00000261067.2,ENSG00000151151.5,CATG00000088075.1,ENSG00000204301.5,ENSG00000124067.12,ENSG00000101246.15,CATG00000049533.1,ENSG00000213066.7,ENSG00000075539.9,ENSG00000229191.1,ENSG00000161847.9,ENSG00000273047.1,ENSG00000249122.1,CATG00000104004.1,CATG00000033444.1,ENSG00000224015.1,ENSG00000197343.6,ENSG00000257849.1,CATG00000075659.1,ENSG00000167261.9,ENSG00000165689.12,ENSG00000173153.9,ENSG00000134824.9,ENSG00000116852.10,ENSG00000258826.1,CATG00000088071.1,ENSG00000159792.5,CATG00000013684.1,ENSG00000134825.9,ENSG00000105479.11,ENSG00000260929.1,ENSG00000235267.1,ENSG00000213398.3,ENSG00000151577.8,ENSG00000173113.2,ENSG00000152518.5,ENSG00000085978.17,CATG00000107372.1,ENSG00000163795.9,ENSG00000077549.13,ENSG00000253111.1,CATG00000082068.1,ENSG00000204498.6,ENSG00000164062.8,ENSG00000184307.9,CATG00000109559.1,ENSG00000249141.1,ENSG00000003756.12,ENSG00000248256.1,ENSG00000235513.1,CATG00000077557.1,ENSG00000228408.1,CATG00000057735.1,ENSG00000131435.8,ENSG00000168961.12,ENSG00000073605.14,CATG00000083579.1,CATG00000075661.1,ENSG00000163374.15,CATG00000079611.1,ENSG00000157851.12,CATG00000000226.1,CATG00000047979.1,ENSG00000204310.6,ENSG00000120669.11,ENSG00000179344.12,ENSG00000204531.11,ENSG00000116580.14,CATG00000095888.1,ENSG00000168300.9,CATG00000076722.1,ENSG00000265236.1,CATG00000079615.1,CATG00000002582.1,ENSG00000164400.4,CATG00000082073.1,ENSG00000247121.2,ENSG00000232498.1,ENSG00000113742.8,ENSG00000115226.5,ENSG00000246203.2,ENSG00000100399.11,CATG00000072505.1,ENSG00000160803.7,ENSG00000203963.7,CATG00000042205.1,CATG00000035184.1,ENSG00000258366.3,ENSG00000172057.5,ENSG00000105550.4,ENSG00000235919.3,ENSG00000148660.16,CATG00000003660.1,CATG00000015154.1,ENSG00000138030.8,ENSG00000049247.9,ENSG00000243509.4,ENSG00000176476.4,ENSG00000141098.8,ENSG00000160767.16,CATG00000048291.1,ENSG00000162944.6,ENSG00000269636.1,CATG00000060071.1,ENSG00000205414.1,ENSG00000134250.13,CATG00000061553.1,CATG00000027285.1,ENSG00000134242.11,ENSG00000071242.7,ENSG00000261386.2,ENSG00000221909.2,CATG00000039607.1,CATG00000027670.1,CATG00000029233.1,ENSG00000115204.10,CATG00000092287.1,ENSG00000198502.5,ENSG00000229391.3,ENSG00000100393.9,CATG00000081216.1,ENSG00000160360.7,ENSG00000109171.10,CATG00000090872.1,ENSG00000177469.12,ENSG00000124440.11,CATG00000081223.1,ENSG00000233725.3,CATG00000056415.1,ENSG00000132718.7,ENSG00000153789.8,CATG00000056409.1,ENSG00000213702.2,ENSG00000160917.10,ENSG00000197208.5,ENSG00000144381.12,ENSG00000095794.15,CATG00000064580.1,ENSG00000141096.4,CATG00000055568.1,ENSG00000176909.7,ENSG00000231585.1,CATG00000116615.1,ENSG00000100324.9,CATG00000077901.1,ENSG00000162928.8,ENSG00000084734.4,ENSG00000268583.1,ENSG00000113441.11,ENSG00000185909.10,ENSG00000172046.14,ENSG00000026036.16,ENSG00000141084.6,ENSG00000267654.1,ENSG00000213453.3,ENSG00000175646.3,ENSG00000173264.9,CATG00000029009.1,CATG00000058647.1,CATG00000077532.1,ENSG00000197457.5,ENSG00000115194.6,ENSG00000258867.1,ENSG00000182264.4,CATG00000032836.1,ENSG00000262703.1,CATG00000035185.1,ENSG00000143622.6,ENSG00000257582.1,ENSG00000106244.8,CATG00000103151.1,ENSG00000178279.3,CATG00000043993.1,ENSG00000124920.9,ENSG00000226913.1,CATG00000107551.1,ENSG00000229664.1,CATG00000026624.1,CATG00000000594.1,CATG00000109557.1,ENSG00000261832.1,ENSG00000049245.8,CATG00000088072.1,CATG00000090871.1,ENSG00000204296.7,CATG00000056762.1,ENSG00000161179.9,ENSG00000223442.1,ENSG00000264968.1,ENSG00000177352.9,CATG00000027047.1,ENSG00000115207.9,ENSG00000176635.13,CATG00000055463.1,ENSG00000249738.2,CATG00000046159.1,CATG00000015057.1,ENSG00000168071.17,ENSG00000134376.10,ENSG00000169682.13,ENSG00000148400.9,CATG00000117857.1,ENSG00000178952.4,ENSG00000144668.7,CATG00000056975.1,ENSG00000259804.1,ENSG00000145029.7,CATG00000076723.1,ENSG00000163479.9,CATG00000104364.1,ENSG00000258167.1,ENSG00000146374.9,CATG00000083574.1,ENSG00000151773.8,CATG00000005706.1,CATG00000088070.1,ENSG00000219797.2,ENSG00000106258.9,CATG00000089910.1,ENSG00000197114.7,ENSG00000115234.6,ENSG00000270757.1,ENSG00000151229.8,CATG00000057783.1,ENSG00000256940.1,ENSG00000138085.12,CATG00000099987.1,CATG00000098834.1,CATG00000057187.1,CATG00000083556.1,ENSG00000205592.9,ENSG00000088926.9,CATG00000064591.1,ENSG00000175354.14,ENSG00000084764.6,ENSG00000140807.4,CATG00000060068.1,ENSG00000168488.14,CATG00000106819.1,ENSG00000173531.11,CATG00000028998.1,ENSG00000167208.10,ENSG00000136634.5,ENSG00000184517.7,ENSG00000188315.3,CATG00000031418.1,ENSG00000225855.2,ENSG00000175471.15,ENSG00000002079.8,CATG00000027274.1,ENSG00000204308.6,ENSG00000120659.10,CATG00000081246.1,ENSG00000220201.3,ENSG00000108100.13,ENSG00000160908.14,CATG00000049535.1,ENSG00000196296.9,ENSG00000108094.10,ENSG00000142224.11,ENSG00000250709.1,ENSG00000204261.4,ENSG00000148396.14,ENSG00000138100.9,ENSG00000173226.12,ENSG00000242715.3,ENSG00000131507.9,CATG00000099735.1,ENSG00000165688.7,CATG00000075667.1,CATG00000088077.1,CATG00000027659.1,ENSG00000176046.7,ENSG00000238160.1,ENSG00000178257.2,ENSG00000159131.12,ENSG00000102904.10,ENSG00000261884.2,CATG00000019981.1,CATG00000079815.1,ENSG00000224424.7,CATG00000003691.1,ENSG00000236980.5,ENSG00000252010.1,ENSG00000160223.12,ENSG00000177692.7,ENSG00000134249.6,ENSG00000119919.9,ENSG00000261644.1,ENSG00000118434.4,ENSG00000197272.2,CATG00000095061.1,ENSG00000198160.10,ENSG00000105538.4,ENSG00000096968.8,CATG00000002332.1,ENSG00000169515.5,ENSG00000162929.9,ENSG00000161904.7,ENSG00000079263.14,CATG00000068553.1,ENSG00000149485.12,CATG00000042228.1,ENSG00000168610.10,CATG00000081210.1,ENSG00000241106.2,ENSG00000177628.11,ENSG00000259747.1,ENSG00000115216.9,CATG00000084841.1,ENSG00000186075.8,ENSG00000083799.13,CATG00000051164.1,CATG00000103144.1,CATG00000088073.1,ENSG00000115241.9,CATG00000080380.1,ENSG00000233276.2,CATG00000118297.1,CATG00000088063.1,CATG00000077524.1,ENSG00000197165.6,CATG00000057183.1,CATG00000000227.1,ENSG00000164924.13,ENSG00000102898.7,CATG00000079612.1,ENSG00000251408.1,CATG00000089895.1,ENSG00000264947.1,ENSG00000106952.3,ENSG00000198563.9,ENSG00000260302.1,CATG00000081243.1,ENSG00000126432.9,CATG00000081481.1,ENSG00000248919.3,ENSG00000141068.9,ENSG00000229817.1,ENSG00000185651.10,ENSG00000176953.6,ENSG00000132680.6,CATG00000064587.1,ENSG00000213760.6,ENSG00000113522.9,CATG00000028719.1,ENSG00000108691.5,CATG00000075670.1,CATG00000089030.1,ENSG00000235261.1,CATG00000079825.1,ENSG00000241685.4,ENSG00000105397.9,ENSG00000258388.3,ENSG00000145248.6,ENSG00000253844.1,ENSG00000112182.10,ENSG00000247626.3,ENSG00000115540.10,ENSG00000244219.2,ENSG00000237214.2,ENSG00000011485.10,CATG00000104371.1,ENSG00000115520.4,CATG00000064577.1,CATG00000002481.1,CATG00000005705.1,CATG00000006119.1,ENSG00000165973.13,CATG00000079598.1,CATG00000096563.1,CATG00000115633.1,ENSG00000228962.1,ENSG00000141376.16,ENSG00000128228.4,ENSG00000175643.7,ENSG00000164402.9,ENSG00000159140.13,ENSG00000268810.1,CATG00000049492.1,ENSG00000163617.6,CATG00000075669.1,ENSG00000197037.6,ENSG00000226059.2,ENSG00000187796.9,ENSG00000159128.10,ENSG00000188603.12,ENSG00000233006.2,CATG00000118299.1,ENSG00000268024.1,CATG00000060081.1,ENSG00000100395.10,ENSG00000113520.6,ENSG00000039523.13,ENSG00000122873.7,ENSG00000164061.4,ENSG00000221883.2,ENSG00000234006.1,ENSG00000184730.6,ENSG00000164399.4,ENSG00000196301.3,ENSG00000120210.6,ENSG00000223548.1,ENSG00000198108.3,CATG00000047995.1,ENSG00000002330.9,ENSG00000196502.7,ENSG00000104852.10,CATG00000090869.1,CATG00000081225.1,CATG00000077568.1,CATG00000057185.1,ENSG00000063176.11,ENSG00000151576.6,ENSG00000172156.3,ENSG00000178467.13,CATG00000042207.1,CATG00000038182.1,ENSG00000165684.3,ENSG00000251722.1,ENSG00000224000.1,ENSG00000143627.13,CATG00000079793.1,CATG00000013906.1,ENSG00000163794.6,ENSG00000105523.3,ENSG00000241404.2,CATG00000095083.1,ENSG00000196126.6,ENSG00000183763.4,ENSG00000259288.1,ENSG00000251916.1,ENSG00000164398.8,ENSG00000232124.1,ENSG00000197375.8,ENSG00000176920.10,ENSG00000177455.7,ENSG00000173402.7,CATG00000075662.1,CATG00000031299.1,CATG00000041280.1,ENSG00000207475.1,CATG00000093220.1,ENSG00000234336.2,ENSG00000130584.6,CATG00000064579.1,ENSG00000115607.5,CATG00000075668.1,ENSG00000103066.8,ENSG00000130429.8,ENSG00000235908.1,CATG00000084598.1,CATG00000115632.1,CATG00000084842.1,ENSG00000120664.6,ENSG00000254870.1,CATG00000026622.1,ENSG00000108784.5,ENSG00000167264.13,CATG00000083575.1,CATG00000005608.1,ENSG00000115970.14,ENSG00000241468.3,CATG00000080192.1,ENSG00000177479.15,ENSG00000167468.12,CATG00000042610.1,CATG00000081224.1,ENSG00000138074.10,ENSG00000261766.1,ENSG00000033627.10,ENSG00000064932.11,ENSG00000103067.7,ENSG00000132676.11,ENSG00000173077.10,ENSG00000269151.1,ENSG00000125347.9,CATG00000083577.1,CATG00000088029.1,ENSG00000251680.1,ENSG00000182223.7,CATG00000041203.1,CATG00000024629.1,ENSG00000072682.14,CATG00000000228.1,CATG00000049487.1,CATG00000055462.1,ENSG00000178537.5,CATG00000098832.1,CATG00000019939.1,ENSG00000231993.1,ENSG00000176444.14,ENSG00000143630.5,ENSG00000081248.6,ENSG00000057657.10,CATG00000055461.1,CATG00000055948.1,CATG00000060074.1,CATG00000027278.1,ENSG00000173171.10,ENSG00000234945.3,ENSG00000167807.11,ENSG00000188906.9,ENSG00000239642.1,ENSG00000026297.11,ENSG00000119772.12,ENSG00000229014.3,CATG00000016963.1,ENSG00000164068.11,CATG00000045457.1,ENSG00000162302.8,ENSG00000140030.4,ENSG00000162594.10,ENSG00000145022.4,ENSG00000205500.4,ENSG00000272980.1,CATG00000031157.1,CATG00000089226.1,CATG00000055946.1,CATG00000005802.1,CATG00000041204.1,ENSG00000116704.6,ENSG00000236266.1,ENSG00000221988.8,ENSG00000173421.12,CATG00000090413.1,CATG00000090870.1,ENSG00000161405.12,ENSG00000197083.7,ENSG00000116521.6,ENSG00000261469.1,ENSG00000096395.6,CATG00000083581.1,ENSG00000177548.8,ENSG00000231128.1,ENSG00000162927.9,ENSG00000166949.11,ENSG00000232629.4,ENSG00000234936.1,ENSG00000213047.7,ENSG00000260616.2,ENSG00000225331.1,ENSG00000180251.4,CATG00000075665.1,ENSG00000263368.1,ENSG00000173930.8,CATG00000011720.1,ENSG00000115524.11,ENSG00000180773.10,ENSG00000109132.5,ENSG00000147485.8,CATG00000083548.1,CATG00000066273.1,ENSG00000115896.11,ENSG00000115604.6,CATG00000103390.1,CATG00000040062.1,ENSG00000273217.1,CATG00000102428.1,ENSG00000108688.7,ENSG00000172037.9,ENSG00000115211.11,CATG00000089908.1,CATG00000060079.1,ENSG00000213654.5,CATG00000084610.1,CATG00000058706.1,ENSG00000004534.10,ENSG00000135899.12,ENSG00000145020.10,CATG00000088022.1,ENSG00000164588.4,CATG00000058704.1,ENSG00000207601.1,ENSG00000158985.9,ENSG00000232698.1,ENSG00000172673.6,ENSG00000260442.1,ENSG00000198218.6,ENSG00000163793.8,ENSG00000167207.7,ENSG00000229299.2,ENSG00000041982.10,ENSG00000272647.1,ENSG00000226979.4,ENSG00000234426.1,CATG00000079593.1,CATG00000106823.1,CATG00000095513.1,ENSG00000254275.2,ENSG00000198556.9,ENSG00000138002.10,CATG00000006118.1,ENSG00000250264.1,ENSG00000176095.7,ENSG00000102974.10,CATG00000039609.1,ENSG00000260441.1,ENSG00000168394.9,ENSG00000217128.7,CATG00000031155.1,ENSG00000138028.10,CATG00000002334.1,CATG00000005805.1,ENSG00000181634.7,CATG00000019957.1,ENSG00000182179.6,ENSG00000005020.8,ENSG00000261156.2,CATG00000077899.1,CATG00000057414.1,ENSG00000114316.8,ENSG00000158987.15,CATG00000084772.1,ENSG00000142188.12,ENSG00000225342.1,ENSG00000178188.10,ENSG00000072736.14,ENSG00000164604.8,ENSG00000264455.1,ENSG00000232505.2,ENSG00000106245.5,ENSG00000134802.13,CATG00000077543.1,ENSG00000254979.1,CATG00000111995.1,ENSG00000164308.12,ENSG00000222004.3,ENSG00000185614.4,ENSG00000234072.1,CATG00000051167.1,ENSG00000109180.10,ENSG00000266929.1,ENSG00000205220.7,CATG00000072499.1,ENSG00000160752.10,ENSG00000172053.10,ENSG00000116584.13,ENSG00000231064.1,CATG00000005609.1,CATG00000083445.1,ENSG00000205622.5,ENSG00000227598.1,ENSG00000054983.12,ENSG00000125520.9,CATG00000079597.1,CATG00000084622.1,CATG00000027662.1,ENSG00000187492.4,ENSG00000237693.4,ENSG00000084693.11,ENSG00000185404.12,ENSG00000273154.1,ENSG00000116539.6,CATG00000082418.1,ENSG00000230534.2,ENSG00000158636.12,CATG00000077537.1,ENSG00000238515.1,ENSG00000152430.13,ENSG00000257086.1,ENSG00000175110.7,CATG00000047996.1,ENSG00000128573.18,ENSG00000100401.15,ENSG00000213658.6,ENSG00000176020.7,ENSG00000157992.8,ENSG00000266728.1,ENSG00000084774.9,ENSG00000153814.7,CATG00000118295.1,CATG00000033255.1,CATG00000091754.1,ENSG00000102901.8,ENSG00000203896.5,CATG00000111836.1,CATG00000083054.1,ENSG00000149782.7,ENSG00000152763.12,CATG00000116401.1,ENSG00000234290.2,ENSG00000067560.6,ENSG00000122223.8,ENSG00000179630.6,CATG00000115635.1,CATG00000083570.1,ENSG00000049246.10,ENSG00000221160.1,ENSG00000204482.6,ENSG00000133104.8,ENSG00000163362.6,ENSG00000120690.9,ENSG00000197536.6,CATG00000115340.1,CATG00000038827.1,ENSG00000252859.1,CATG00000088069.1,CATG00000072406.1,CATG00000072496.1,CATG00000087183.1,ENSG00000228801.5,ENSG00000236935.1,CATG00000109561.1,ENSG00000105483.12,ENSG00000112486.10,ENSG00000114302.11,ENSG00000233438.1,CATG00000077525.1,ENSG00000103064.9,CATG00000089491.1,ENSG00000229162.1,ENSG00000251165.1,CATG00000087229.1,CATG00000051173.1,ENSG00000145088.4,CATG00000083580.1,ENSG00000099817.7,ENSG00000168010.6,CATG00000027277.1,CATG00000072325.1,ENSG00000161896.6,ENSG00000254114.1,ENSG00000223534.1,ENSG00000185338.4</t>
  </si>
  <si>
    <t>17684544,20570966,22412388,23850713,18723019,16221758,21102463,17435756,17554300,23128233,22293688,17447842,23665963,23266558,21298027,22482804,17554261,17068223,22936669,18587394,17804789</t>
  </si>
  <si>
    <t>Crohn's disease and celiac disease,Crohn's disease (time to surgery),Crohn's disease and Celiac disease,Crohn's disease,Crohn's disease (need for surgery),Crohn's disease and sarcoidosis (combined),Crohn's disease and psoriasis</t>
  </si>
  <si>
    <t>DOID:8893</t>
  </si>
  <si>
    <t>psoriasis</t>
  </si>
  <si>
    <t>rs114313667,rs4468641,rs12597511,rs11171806,rs469735,rs11645146,rs151940,rs8072391,rs5998672,rs4889604,rs2845706,rs11153277,rs6935759,rs72887257,rs8060857,rs17072463,rs3212219,rs40091,rs116304845,rs2161361,rs74590021,rs17102962,rs76956521,rs10948,rs2845705,rs2011496,rs115960157,rs6067293,rs598493,rs348875,rs13265208,rs114477357,rs27045,rs595027,rs73765957,rs11649653,rs28998814,rs1676863,rs75892631,rs459809,rs17510499,rs12461778,rs17091786,rs12461796,rs4921442,rs114189907,rs27619,rs11145765,rs540857,rs486206,rs4958883,rs115372041,rs10184619,rs116640656,rs7499673,rs744051,rs749671,rs847,rs149189,rs27640,rs7359789,rs114569799,rs11542299,rs11171812,rs112510746,rs1458202,rs2360942,rs1989574,rs2338440,rs72926050,rs73532748,rs9695286,rs7529070,rs59735493,rs580174,rs919025,rs13203984,rs10411231,rs2526007,rs35695359,rs2633311,rs2742313,rs11150596,rs7559003,rs2075965,rs56025131,rs596195,rs7731848,rs7204459,rs10816610,rs11575232,rs28337,rs1870292,rs13070378,rs643177,rs2066818,rs112138868,rs114729002,rs11575907,rs41494046,rs494593,rs11870387,rs73774721,rs78124218,rs9487627,rs2248637,rs117249886,rs34762,rs77262907,rs2016902,rs2395471,rs12713430,rs115740348,rs918738,rs113770696,rs13069900,rs39725,rs77524571,rs28998802,rs12985720,rs246454,rs34942362,rs11153283,rs3747093,rs72657048,rs7542123,rs3094187,rs1802236,rs12931046,rs9923231,rs27037,rs2250900,rs41363748,rs55979739,rs445349,rs28770304,rs27432,rs77447765,rs10947208,rs12448321,rs1113283,rs116836685,rs7414934,rs1985718,rs1177204,rs26496,rs7860780,rs4346218,rs20541,rs4821116,rs28366239,rs114803731,rs80216366,rs13379372,rs11125858,rs2305884,rs8110482,rs10421775,rs10417412,rs665407,rs35138783,rs10267033,rs842647,rs74673257,rs3932664,rs26491,rs11574902,rs73526635,rs10140922,rs7194978,rs7110497,rs243329,rs13299768,rs7631864,rs9324674,rs7525903,rs27433,rs4649040,rs749767,rs2743411,rs2231626,rs11121131,rs10751776,rs2266959,rs3092744,rs10193822,rs151954,rs12443627,rs116794525,rs3213097,rs542907,rs55667375,rs4982236,rs13210247,rs42398,rs629953,rs524464,rs75217452,rs3810154,rs12894083,rs240955,rs35151650,rs13064466,rs33932899,rs28081,rs730691,rs2526004,rs12479056,rs4981288,rs9487668,rs6479831,rs11156871,rs240954,rs12202906,rs11648940,rs79052344,rs6012753,rs14235,rs1028307,rs35408346,rs468130,rs115968714,rs6922226,rs114653644,rs280525,rs11575234,rs4237304,rs9380240,rs76836125,rs115993923,rs12030205,rs10761655,rs2695789,rs13220692,rs483508,rs72926006,rs12042004,rs30187,rs6441594,rs151911,rs4921453,rs17259252,rs7706327,rs2075966,rs2845708,rs114240050,rs34518355,rs1046276,rs1274496,rs10871454,rs7776047,rs34530632,rs114919714,rs2283790,rs27710,rs6900341,rs34426521,rs12445568,rs773652,rs116798691,rs79866453,rs6698141,rs9929997,rs7550635,rs521661,rs9295938,rs9295993,rs518813,rs3869550,rs518529,rs413024,rs4713380,rs13064372,rs115138574,rs7253917,rs116768950,rs2508495,rs10872066,rs280519,rs11153294,rs7359790,rs3859514,rs4795067,rs17511027,rs3181217,rs27689,rs113449772,rs114611029,rs58320987,rs35591053,rs462493,rs73530203,rs3736164,rs12031691,rs7020797,rs666027,rs4889526,rs3734104,rs2460723,rs42443,rs12720356,rs13211844,rs10816609,rs1177211,rs1306395,rs702872,rs116151322,rs151964,rs2298429,rs626064,rs11150848,rs3809448,rs6701941,rs4810997,rs13190932,rs1274490,rs2393907,rs77780729,rs12119730,rs78121408,rs117656426,rs12104233,rs527465,rs77709362,rs8088584,rs2245717,rs521841,rs115374326,rs111379368,rs77120931,rs1127497,rs1177213,rs2956140,rs477863,rs1071889,rs45531432,rs10146699,rs77278020,rs2695782,rs462779,rs3132965,rs34759,rs463543,rs114349328,rs3816769,rs34760,rs12437439,rs2926337,rs149597,rs62116795,rs516124,rs34695944,rs62149417,rs510482,rs240995,rs67574266,rs11231771,rs9655,rs2743423,rs6503695,rs458486,rs12432476,rs61269242,rs740450,rs2143332,rs3018198,rs2256686,rs884439,rs465969,rs867355,rs7076156,rs34850017,rs60962769,rs1177209,rs11606015,rs4672409,rs1265078,rs455726,rs9825713,rs224120,rs12929112,rs1808106,rs280497,rs511575,rs1532502,rs60152856,rs113374556,rs17072683,rs3765437,rs115792301,rs9400478,rs1343152,rs4889606,rs3130453,rs3932666,rs462832,rs463854,rs7568247,rs34383263,rs505142,rs918499,rs861857,rs16958175,rs627898,rs2738039,rs1250560,rs10792430,rs74243591,rs3762995,rs112931321,rs443198,rs348878,rs4947129,rs9509086,rs2038038,rs72799341,rs4958887,rs1433046,rs243318,rs12154040,rs11575229,rs842650,rs2743224,rs967305,rs1318148,rs2250057,rs10423270,rs117939252,rs2288004,rs1138680,rs115766431,rs2263764,rs9971040,rs78949451,rs17511646,rs27041,rs9468843,rs842617,rs7613046,rs58726213,rs112906665,rs11209034,rs4889599,rs2072058,rs2295663,rs114662434,rs9933843,rs1157509,rs35815577,rs1978487,rs12138839,rs773664,rs116101519,rs7513156,rs2743239,rs9697003,rs7528484,rs17118439,rs13333418,rs9299144,rs7772141,rs889548,rs140489,rs631719,rs519763,rs35208445,rs35526714,rs9304742,rs4979621,rs4666064,rs1265086,rs57279772,rs30376,rs76466034,rs12484001,rs2894176,rs2255323,rs3802826,rs2743230,rs17511455,rs26510,rs55902609,rs10130773,rs243324,rs12978984,rs9487666,rs1909129,rs4889620,rs892687,rs12924903,rs486814,rs1559392,rs116400491,rs729482,rs4804514,rs694650,rs465795,rs3736162,rs77415512,rs1028448,rs10816617,rs2675680,rs2734573,rs12034426,rs10421051,rs28998828,rs10405617,rs2252731,rs348859,rs11150599,rs7116945,rs6894567,rs193482,rs280526,rs582757,rs28589276,rs115641815,rs91755,rs1914513,rs10107386,rs568124,rs76845135,rs1111186,rs2020854,rs2383693,rs79824801,rs2741641,rs2741638,rs5754426,rs617051,rs7764591,rs5998599,rs34752,rs72926038,rs474901,rs453776,rs7110544,rs2056991,rs3181218,rs2038254,rs942793,rs10917436,rs7113826,rs17510956,rs6937734,rs118202,rs118084273,rs2253105,rs999556,rs76151170,rs7766610,rs1975974,rs7197717,rs10753558,rs653423,rs17567909,rs4982267,rs6683603,rs635784,rs115108791,rs17697965,rs4821108,rs116244412,rs115011567,rs4147384,rs10891052,rs9552098,rs7548511,rs37675,rs2301365,rs1137933,rs488255,rs7024627,rs3225,rs9374263,rs8365,rs612448,rs9262492,rs10854116,rs1432298,rs7725339,rs115633574,rs348883,rs7602568,rs61100068,rs3732179,rs7992937,rs10917434,rs10207626,rs9988642,rs11652075,rs6920014,rs11209026,rs1646019,rs6565217,rs13021557,rs455650,rs72666634,rs4780355,rs3777909,rs1361371,rs3761840,rs466923,rs2425697,rs10410213,rs1177207,rs2675668,rs41361749,rs842627,rs11895966,rs929293,rs12236795,rs11583760,rs750027,rs6873335,rs2517527,rs2246934,rs3093662,rs12049394,rs633829,rs75851973,rs34007496,rs11209032,rs632376,rs34757,rs2298428,rs10759271,rs4810999,rs12679072,rs13194006,rs11213253,rs461646,rs8102380,rs27583,rs348868,rs10420117,rs9501106,rs114776668,rs115379983,rs258922,rs1177205,rs113129095,rs7730390,rs12033764,rs348871,rs10891050,rs11540758,rs2295104,rs62637734,rs7717069,rs33924,rs7071642,rs17118403,rs1368439,rs1549293,rs35675346,rs438369,rs6067302,rs7445,rs9695201,rs10136059,rs58852079,rs7199949,rs9387010,rs9925964,rs114356469,rs243325,rs35713203,rs116617455,rs116583749,rs26500,rs32234,rs58577368,rs953861,rs114062830,rs27043,rs61185452,rs7126662,rs11213262,rs1187326,rs118130855,rs10056212,rs10794647,rs3130573,rs2249741,rs411068,rs6661746,rs2303222,rs2459446,rs10484552,rs2643623,rs116139860,rs27434,rs114165811,rs7773175,rs4809768,rs324553,rs10134914,rs2442719,rs7536201,rs8062719,rs62517622,rs4979623,rs6899570,rs2741435,rs73534579,rs117050850,rs9943,rs10865495,rs79081310,rs34750,rs1053007,rs10072923,rs28360557,rs56297928,rs7532198,rs1211166,rs476630,rs495337,rs459403,rs34764,rs26654,rs116535779,rs116086675,rs7524201,rs8043625,rs538147,rs2247619,rs6477613,rs3212217,rs732172,rs7537544,rs115510020,rs59626664,rs7750803,rs12444882,rs629055,rs240993,rs8111196,rs3823418,rs5998644,rs7750792,rs2249742,rs7550552,rs214640,rs9267502,rs111885088,rs2263759,rs2281216,rs1560708,rs10484554,rs57645874,rs17665189,rs17857342,rs4746518,rs2421047,rs543560,rs11089629,rs56314408,rs7523412,rs56797330,rs116849218,rs842630,rs151908,rs2569512,rs115686208,rs27529,rs1177214,rs9487645,rs11249213,rs8069255,rs11121129,rs28696118,rs2231403,rs2025269,rs7185007,rs26498,rs2741612,rs2107195,rs115992634,rs116301983,rs503666,rs116180267,rs72926046,rs26493,rs2632241,rs4527034,rs2849231,rs595777,rs13274775,rs842625,rs1982075,rs61886926,rs11902329,rs55778222,rs3751855,rs3213093,rs488846,rs2066819,rs2359612,rs729739,rs1002475,rs34701352,rs13273073,rs10240729,rs11150601,rs30379,rs12152374,rs10489873,rs17794441,rs2338439,rs243330,rs2240803,rs3759548,rs2057335,rs2314345,rs72800847,rs2546890,rs36090551,rs76462670,rs2306693,rs79718165,rs3751385,rs10414354,rs5994638,rs709631,rs9926533,rs34536443,rs26492,rs610604,rs4982268,rs240974,rs2254990,rs13213522,rs324555,rs2249937,rs62025663,rs17728338,rs7196726,rs2256952,rs7936694,rs612510,rs1918496,rs2633971,rs12446094,rs10751775,rs559012,rs2233278,rs30186,rs897984,rs75543421,rs11127146,rs34761,rs114247941,rs243327,rs116575028,rs76430365,rs28384418,rs2664282,rs11890649,rs115566123,rs842648,rs7029094,rs892087,rs600377,rs10125120,rs740449,rs1363670,rs6568681,rs2738042,rs1187323,rs472948,rs2066807,rs464401,rs6859018,rs3763000,rs7711658,rs74817271,rs2802372,rs842628,rs2982414,rs115045665,rs738127,rs12149160,rs79101914,rs77768890,rs10093902,rs607689,rs1028306,rs573990,rs116550955,rs12190634,rs116030781,rs6933627,rs214336,rs8050588,rs35248830,rs74462850,rs26499,rs1386478,rs2855475,rs116655745,rs653786,rs881929,rs2089628,rs738129,rs11645404,rs11153280,rs12347482,rs8062731,rs9487644,rs9938550,rs2239518,rs4462771,rs508168,rs876064,rs10789230,rs9971038,rs12033437,rs10489872,rs2741604,rs114721497,rs77853814,rs692804,rs2508490,rs1568200,rs648095,rs2161360,rs10425125,rs4889603,rs2250140,rs7184567,rs12930657,rs3017300,rs113321718,rs4648889,rs465565,rs10901223,rs2664280,rs6479832,rs6477612,rs9904453,rs17511625,rs4648890,rs1623806,rs2242316,rs2077580,rs730690,rs17184177,rs27044,rs12867405,rs75432622,rs1056198,rs8052245,rs116648979,rs10816608,rs655991,rs34755,rs56827,rs2853950,rs12567232,rs72926005,rs11249021,rs140492,rs664157,rs7717336,rs3851225,rs9936329,rs28119,rs17539176,rs6929024,rs892085,rs11578380,rs6950977,rs72889020,rs115716013,rs538280,rs1295686,rs12923756,rs12443808,rs114915072,rs9266844,rs1177212,rs75265219,rs17118461,rs5754387,rs651392,rs11864839,rs455335,rs10876882,rs919024,rs703830,rs116387739,rs11641715,rs116534289,rs530461,rs10822047,rs214343,rs7203711,rs4889996,rs117779516,rs4561177,rs580504,rs79901336,rs10761656,rs842619,rs1458201,rs75754909,rs116289149,rs55917063,rs644013,rs1870293,rs2025958,rs7749924,rs3212218,rs2743237,rs26512,rs10116061,rs72887256,rs7250071,rs116308083,rs2675663,rs115176938,rs10753559,rs78945802,rs111598473,rs2633310,rs2273157,rs116457626,rs3762999,rs2643626,rs2741432,rs2451278,rs3913439,rs2175095,rs28724261,rs2956141,rs114732617,rs114643230,rs463860,rs13086657,rs28569331,rs12236858,rs1287395,rs460594,rs9266846,rs8021414,rs10799814,rs12026907,rs456871,rs2371454,rs8107719,rs2741639,rs240990,rs2395029,rs9939417,rs26497,rs58342373,rs4287819,rs2743419,rs458017,rs3017289,rs10903118,rs8110062,rs2508489,rs2106346,rs173491,rs17072645,rs3218609,rs466765,rs1147193,rs456865,rs40604,rs6012752,rs12045440,rs6503696,rs116073613,rs8192591,rs62149416,rs1985717,rs114852835,rs2304856,rs889555,rs151953,rs28129,rs9319588,rs4711229,rs2343614,rs459048,rs76745316,rs4343433,rs512553,rs4237305,rs114939115,rs883838,rs33980500,rs11150849,rs115220398,rs12150933,rs57576577,rs4947122,rs6734641,rs536092,rs2444241,rs11231770,rs475032,rs11865499,rs17118431,rs12340622,rs7752361,rs348867,rs491557,rs2883456,rs842649,rs9295924,rs2306581,rs2295103,rs1582515,rs602422,rs3131043,rs12484550,rs3843750,rs4821130,rs10897488,rs17072461,rs2235616,rs3777905,rs686996,rs17103237,rs27524,rs10217259,rs10903119,rs2444243,rs4821124,rs763919,rs9400476,rs240991,rs9374262,rs3745177,rs399219,rs10130069,rs7547569,rs151910,rs11153293,rs7523328,rs543920,rs75274818,rs10145433,rs5754467,rs116175198,rs2297939,rs12934418,rs6568677,rs383022,rs348882,rs7752225,rs11864806,rs78933710,rs564599,rs10401513,rs12158299,rs6067300,rs3017302,rs76770287,rs2010492,rs10761654,rs11089637,rs1307279,rs348877,rs26507,rs11242985,rs12447450,rs9387012,rs6687168,rs2809242,rs115782938,rs6417247,rs11606081,rs73510898,rs1944140,rs7294,rs34753,rs1060506,rs3094205,rs11213251,rs12876871,rs878825,rs6479830,rs26495,rs78924645,rs739442,rs3790767,rs116436854,rs6511698,rs10435852,rs110732,rs869116,rs4979622,rs79750959,rs660793,rs12601611,rs6672420,rs9487674,rs26653,rs11575231,rs4982254,rs7099,rs114290805,rs842626,rs10889677,rs459147,rs115370416,rs4889525,rs1177210,rs702873,rs115237321,rs11645592,rs2247037,rs6683408,rs11150604,rs4666063,rs871130,rs8020370,rs4637065,rs1044467,rs77032009,rs114398312,rs10816618,rs2741640,rs17103042,rs13708,rs591915,rs2460722,rs11249020,rs2700987,rs116366527,rs4810998,rs842631,rs9481169,rs4489498,rs10917437,rs11640961,rs113833285,rs11812737,rs2278300,rs695965,rs3757114,rs72785520,rs8112137,rs545979,rs74496027,rs7507133,rs2675671,rs9936459,rs7992265,rs750952,rs246453,rs1407644,rs118203,rs12716979,rs37666,rs79018405,rs1560707,rs8081037,rs8069645,rs457492,rs72842072,rs1549299,rs808919,rs57870697,rs13188308,rs41392645,rs114171373,rs1250559,rs2743439,rs513944,rs10067529,rs3736161,rs114947126,rs11653893,rs7444,rs59811639,rs7555518,rs4745874,rs4889651,rs7086072,rs7217655,rs521950,rs8046707,rs12459008,rs11171803,rs547990,rs756769,rs11153287,rs39840,rs615926,rs1648153,rs7769061,rs77787761,rs1157510,rs4666062,rs11213260,rs1432297,rs115220160,rs1359515,rs37676,rs842643,rs11209033,rs13002640,rs114407826,rs729738,rs17839568,rs78992287,rs2465654,rs243317,rs2303138,rs7123779,rs78312791,rs4889836,rs7726776,rs12027702,rs4809769,rs1339756,rs117881392,rs459888,rs7711385,rs34896684,rs11153279,rs1369190,rs35812980,rs9619386,rs7203999,rs469674,rs17539197,rs2291361,rs114347207,rs35468353,rs9968694,rs35950888,rs4889997,rs3873386,rs2305880,rs12716981,rs4947128,rs78609489,rs41423244,rs773665,rs11085744,rs2134655,rs3212220,rs115880439,rs527892,rs7994748,rs2032915,rs12920259,rs1147194,rs647772,rs2163832,rs114384950,rs1994564,rs30380,rs10142667,rs9914372,rs738128,rs2273154,rs34271092,rs1274493,rs671130,rs10853180,rs114990646,rs2743414,rs9603603,rs30185,rs415595,rs2017638,rs389077,rs17539385,rs2303223,rs8104833,rs27038,rs12209219,rs57137641,rs1187321,rs11865038,rs3844576,rs117859884,rs34751,rs2741611,rs7187741,rs7089612,rs11084211,rs6950,rs4981258,rs10151273,rs77086994,rs11076,rs2066808,rs10751498,rs2250604,rs12407074,rs10120885,rs469758,rs35051965,rs9304741,rs74625331,rs2056938,rs5754295,rs8050894,rs2235617,rs10761653,rs9940894,rs4979624,rs6125829,rs455645,rs10897487,rs11249215,rs717141,rs34659678,rs149431,rs17118409,rs467042,rs7536848,rs11150600,rs10889676,rs176095,rs6753827,rs13026755,rs240994,rs34756,rs33977706,rs1177206,rs4265380,rs5754422,rs115928857,rs117683816,rs27527,rs3213094,rs80317430,rs7711245,rs75598973,rs2371494,rs2229383,rs116499019,rs465796,rs11640138,rs469783,rs56339474,rs12599600,rs7731894,rs599195,rs458806,rs115292285,rs610281,rs10134907,rs7523334,rs117732839,rs114711333,rs62023594,rs1108431,rs455732,rs6556410,rs2179070,rs8002731,rs149544,rs596887,rs1295685,rs868232,rs10489628,rs2306694,rs732173,rs2277096,rs537271,rs11647284,rs1187369,rs12088915,rs602231,rs12445650,rs114667288,rs115128360,rs6125826,rs868233,rs13071100,rs116608155,rs9324253,rs462432,rs10405308,rs13017599,rs7191538,rs116338227,rs3813063,rs537672,rs488679,rs115690586,rs2420825,rs645078,rs114611870,rs2695788,rs17886724,rs2873358,rs30378,rs114387279,rs412111,rs6547846,rs2675662,rs8099926,rs7756521,rs694498,rs9934438,rs12214380,rs8192583,rs4730498,rs6012750,rs2879180,rs2021723,rs114196497,rs12435308,rs11574906,rs11901535,rs8061920,rs76293361,rs12930545,rs77131854,rs113426464,rs871521,rs12211763,rs2415257,rs4367688,rs6477611,rs456569,rs3212227,rs8016947,rs11249212,rs30377,rs7546025,rs6662273,rs116493776,rs2054213,rs463853,rs11074961,rs11758772,rs3869549,rs73774722,rs11903013,rs848,rs17510733,rs4889995,rs74243586,rs78495928,rs12036866,rs78149779,rs897986,rs8113002,rs4665412,rs59295315,rs2629447,rs4665411,rs12588810,rs479343,rs10118193,rs79436528,rs1076160,rs1295019,rs2508496,rs151909,rs117305040,rs2288831,rs2314812,rs9468937,rs114403787,rs55862851,rs140491,rs11756643,rs114046237,rs729613,rs115590715,rs75676251,rs28577270,rs17511497,rs74564132,rs2263768,rs6906662,rs12446881,rs115126901,rs583522,rs749670,rs7585998,rs2266964,rs11243938,rs6568680,rs13087347,rs35856111,rs79832710,rs710177,rs2743424,rs2175094,rs1815076,rs116475596,rs17510761,rs3790762,rs57889668,rs8111514,rs26489,rs455247,rs9689727,rs73431552,rs10144430,rs2743403,rs12435454,rs693199,rs10799805,rs12926295,rs114071422,rs8066366,rs6556412,rs3810155,rs3813020,rs36047498,rs9621715</t>
  </si>
  <si>
    <t>ENSG00000263816.1,ENSG00000235781.1,ENSG00000204580.7,ENSG00000200975.1,ENSG00000108175.12,CATG00000105936.1,ENSG00000133103.12,ENSG00000267673.2,ENSG00000138311.11,ENSG00000204344.10,ENSG00000228789.2,CATG00000085325.1,CATG00000076480.1,ENSG00000204304.7,CATG00000018149.1,ENSG00000263080.1,ENSG00000149289.6,CATG00000115633.1,ENSG00000113302.4,ENSG00000128228.4,ENSG00000175643.7,ENSG00000009413.11,ENSG00000163617.6,ENSG00000254055.1,ENSG00000204422.7,ENSG00000262580.1,ENSG00000221874.4,ENSG00000137843.7,CATG00000018535.1,ENSG00000164332.6,ENSG00000100883.7,CATG00000054927.1,ENSG00000204301.5,CATG00000049533.1,ENSG00000112685.9,ENSG00000137310.7,ENSG00000196301.3,ENSG00000161847.9,ENSG00000263563.1,ENSG00000175938.6,ENSG00000198108.3,ENSG00000151327.8,CATG00000047995.1,ENSG00000153113.19,CATG00000107275.1,ENSG00000103510.15,CATG00000057185.1,ENSG00000263711.1,ENSG00000238290.1,ENSG00000228022.1,ENSG00000167395.10,CATG00000018521.1,ENSG00000151576.6,CATG00000048657.1,ENSG00000165699.9,ENSG00000204610.8,CATG00000038182.1,ENSG00000173214.5,ENSG00000257727.1,CATG00000088071.1,ENSG00000141527.12,ENSG00000231889.3,ENSG00000151577.8,ENSG00000196126.6,ENSG00000259288.1,ENSG00000077549.13,ENSG00000020633.14,ENSG00000134954.10,ENSG00000233529.1,ENSG00000184307.9,ENSG00000261025.1,ENSG00000244274.3,ENSG00000145901.10,ENSG00000062485.14,CATG00000115632.1,CATG00000106582.1,ENSG00000180257.8,ENSG00000178226.6,ENSG00000052344.11,ENSG00000105401.2,ENSG00000118503.10,CATG00000083579.1,ENSG00000204427.7,ENSG00000261487.1,ENSG00000254870.1,CATG00000026622.1,CATG00000083575.1,ENSG00000204539.3,ENSG00000179344.12,ENSG00000257303.1,ENSG00000204516.5,ENSG00000135469.9,ENSG00000168631.7,CATG00000002582.1,CATG00000085333.1,ENSG00000247121.2,ENSG00000232498.1,ENSG00000204031.3,CATG00000088029.1,ENSG00000160271.10,ENSG00000099365.5,ENSG00000251680.1,ENSG00000262766.1,ENSG00000135473.10,ENSG00000272109.1,ENSG00000110944.4,ENSG00000148660.16,ENSG00000099385.7,ENSG00000126231.9,CATG00000083553.1,CATG00000083557.1,ENSG00000129460.11,ENSG00000255439.2,CATG00000037592.1,ENSG00000204348.5,ENSG00000167807.11,CATG00000009125.1,ENSG00000165474.5,ENSG00000184232.4,ENSG00000139645.9,ENSG00000124226.7,ENSG00000162302.8,ENSG00000162594.10,CATG00000012098.1,ENSG00000185436.7,ENSG00000213557.4,ENSG00000197818.7,ENSG00000198502.5,CATG00000005802.1,ENSG00000150281.6,CATG00000107272.1,CATG00000090689.1,ENSG00000136367.12,ENSG00000177469.12,ENSG00000151006.7,ENSG00000112394.12,ENSG00000139835.9,ENSG00000129351.13,ENSG00000185974.6,CATG00000038517.1,ENSG00000144785.4,ENSG00000099377.9,ENSG00000258704.1,ENSG00000265991.1,ENSG00000162927.9,ENSG00000260852.1,ENSG00000113441.11,ENSG00000175164.9,CATG00000076772.1,ENSG00000231046.1,CATG00000086753.1,ENSG00000175646.3,CATG00000038520.1,ENSG00000173264.9,ENSG00000204538.3,ENSG00000199980.1,CATG00000107258.1,ENSG00000230177.1,ENSG00000262703.1,CATG00000040062.1,ENSG00000272501.1,ENSG00000178279.3,ENSG00000260785.1,ENSG00000260083.1,ENSG00000165698.11,ENSG00000258860.1,ENSG00000266776.1,ENSG00000254659.2,ENSG00000233800.2,CATG00000018533.1,ENSG00000099364.12,CATG00000026624.1,CATG00000088030.1,ENSG00000157306.10,ENSG00000206337.6,ENSG00000103496.10,ENSG00000162924.9,ENSG00000213654.5,ENSG00000197043.9,CATG00000006914.1,ENSG00000267520.2,CATG00000088022.1,ENSG00000155849.11,ENSG00000204475.5,ENSG00000234745.5,CATG00000037594.1,ENSG00000227507.2,ENSG00000204287.9,ENSG00000228956.4,ENSG00000204296.7,ENSG00000161179.9,ENSG00000164307.8,ENSG00000223442.1,ENSG00000226979.4,ENSG00000148053.11,ENSG00000204525.10,ENSG00000249738.2,ENSG00000099381.12,ENSG00000167394.8,ENSG00000250264.1,CATG00000088019.1,ENSG00000092020.6,ENSG00000180053.6,CATG00000088002.1,ENSG00000150401.10,ENSG00000168071.17,ENSG00000148400.9,CATG00000087989.1,ENSG00000248734.2,CATG00000083574.1,CATG00000088070.1,ENSG00000219797.2,CATG00000005805.1,ENSG00000165695.5,CATG00000078085.1,ENSG00000184903.5,ENSG00000237024.1,ENSG00000204540.6,ENSG00000153531.8,ENSG00000164604.8,ENSG00000007171.12,ENSG00000164308.12,CATG00000057187.1,CATG00000109375.1,ENSG00000237923.1,ENSG00000126226.17,ENSG00000184497.8,ENSG00000128512.15,ENSG00000198176.8,ENSG00000251314.2,ENSG00000103507.9,CATG00000053512.1,CATG00000090697.1,ENSG00000168477.13,ENSG00000204520.8,CATG00000007202.1,CATG00000031418.1,ENSG00000232810.3,ENSG00000126217.16,ENSG00000204070.5,ENSG00000169194.5,ENSG00000204308.6,CATG00000107270.1,ENSG00000220201.3,CATG00000049535.1,ENSG00000221273.1,ENSG00000267100.1,ENSG00000129353.10,CATG00000003787.1,ENSG00000148396.14,ENSG00000214894.2,CATG00000089605.1,ENSG00000204544.5,CATG00000029072.1,CATG00000047996.1,ENSG00000178257.2,ENSG00000056972.14,CATG00000105927.1,ENSG00000201076.1,CATG00000003691.1,ENSG00000170581.9,ENSG00000204351.7,CATG00000006919.1,ENSG00000254806.1,ENSG00000101751.6,ENSG00000081148.11,ENSG00000213339.4,ENSG00000149782.7,CATG00000020709.1,ENSG00000204536.9,ENSG00000100890.11,ENSG00000124251.6,CATG00000115635.1,CATG00000042228.1,CATG00000029061.1,CATG00000027113.1,CATG00000083485.1,ENSG00000167397.10,CATG00000016458.1,ENSG00000168610.10,ENSG00000124155.12,ENSG00000268863.1,ENSG00000241106.2,CATG00000039770.1,ENSG00000204482.6,CATG00000118297.1,ENSG00000158480.6,CATG00000057183.1,ENSG00000272356.1,ENSG00000271581.1,ENSG00000272695.1,ENSG00000165702.8,ENSG00000198563.9,ENSG00000228414.2,ENSG00000150403.13,ENSG00000229162.1,ENSG00000139540.7,ENSG00000185651.10,CATG00000013895.1,CATG00000110012.1,ENSG00000174448.4,CATG00000028719.1,ENSG00000204614.4,ENSG00000105397.9,ENSG00000237499.2,CATG00000018528.1,ENSG00000185338.4</t>
  </si>
  <si>
    <t>20953189,18364390,23143594,20953190,19169254,22482804,pha002855,19169255,21214922,17587057,18369459,20953187,20953188</t>
  </si>
  <si>
    <t>Psoriasis risk prediction,Psoriasis,Crohn's disease and psoriasis</t>
  </si>
  <si>
    <t>DOID:8923</t>
  </si>
  <si>
    <t>skin melanoma</t>
  </si>
  <si>
    <t>A skin cancer that has_material_basis_in melanocytes.</t>
  </si>
  <si>
    <t>rs11204756,rs6060137,rs11645183,rs4660147,rs74962884,rs4785580,rs3785275,rs3787212,rs45456401,rs9622726,rs73008229,rs11570734,rs819157,rs27996,rs6500449,rs34066050,rs4821741,rs17233176,rs11645970,rs12149952,rs11643495,rs1057042,rs352935,rs4820315,rs62054253,rs7188458,rs11076623,rs6059928,rs10965144,rs2065912,rs1108064,rs449882,rs62052187,rs66922395,rs1205357,rs4785721,rs4911442,rs11204695,rs114243372,rs175634,rs6445779,rs1006548,rs11639925,rs4821742,rs819137,rs7196840,rs11648689,rs7203511,rs77847775,rs4785727,rs17233253,rs2077574,rs4365288,rs6088412,rs4911392,rs12598737,rs8049660,rs6058112,rs6059662,rs154656,rs7867994,rs6119447,rs7848524,rs10811601,rs79885034,rs12599531,rs935055,rs7185013,rs1061646,rs819155,rs2239357,rs12600051,rs1476761,rs2267370,rs291671,rs7023329,rs10931936,rs10757257,rs2281626,rs11640336,rs2277844,rs6088594,rs1998232,rs1971976,rs17227057,rs13113,rs2011877,rs2424991,rs11647174,rs6500452,rs3769823,rs8051733,rs1800359,rs6058077,rs8166,rs886951,rs6800805,rs922612,rs56020497,rs7088681,rs460073,rs10890845,rs149236,rs6120810,rs8063761,rs258323,rs2437957,rs11076622,rs7947933,rs11645376,rs9298821,rs17226498,rs67260051,rs728901,rs76378121,rs291698,rs2434858,rs8056069,rs452932,rs1722784,rs11647958,rs34027607,rs31484,rs7045768,rs4244702,rs62052250,rs9746953,rs11546155,rs1480365,rs3787220,rs2077001,rs11640450,rs3746460,rs8044026,rs10765196,rs11076649,rs291691,rs4238833,rs2076112,rs1074683,rs12924138,rs17232735,rs2268089,rs2284389,rs2235129,rs2065325,rs6057961,rs12448860,rs7200842,rs72992191,rs11076620,rs6088660,rs11076625,rs62052189,rs751158,rs17233868,rs7023474,rs2159113,rs376364,rs1205355,rs8059398,rs8059973,rs62054571,rs2376884,rs7189711,rs2286392,rs17051734,rs11649211,rs3754211,rs2424988,rs3769821,rs72665924,rs62052241,rs686488,rs74037150,rs12930606,rs1480360,rs7190341,rs10811623,rs6088658,rs164741,rs452384,rs7868783,rs13088434,rs17232910,rs17233455,rs1109334,rs2691232,rs390789,rs1801516,rs11648898,rs6669467,rs6735656,rs6475551,rs1800331,rs4785592,rs8046243,rs35518096,rs3768081,rs11130290,rs10811589,rs11649196,rs4560881,rs1885120,rs819134,rs13330431,rs9682401,rs11640188,rs34141697,rs6500457,rs9935559,rs267735,rs10485506,rs7189734,rs910872,rs4911157,rs7199685,rs2284063,rs402710,rs7206570,rs4374456,rs2793382,rs700635,rs1800344,rs291694,rs7206308,rs6088677,rs6694531,rs11644213,rs2267375,rs62052714,rs2425067,rs11641552,rs456366,rs6120329,rs2048426,rs819144,rs62052252,rs7047136,rs258321,rs73276534,rs6475549,rs1452658,rs416981,rs17226966,rs62052185,rs5750542,rs73775366,rs3856,rs1417765,rs62056068,rs3743855,rs11076655,rs210074,rs648548,rs293721,rs13089719,rs2127655,rs8047581,rs9855442,rs4468965,rs62056069,rs12922197,rs258317,rs4785713,rs751173,rs6791880,rs12403609,rs2190808,rs7041676,rs1987271,rs12597913,rs11642451,rs6500448,rs1954772,rs4785723,rs17092080,rs7039487,rs12709094,rs2295443,rs2197008,rs596209,rs11649501,rs4785710,rs62068387,rs6059910,rs17310328,rs12597296,rs4785751,rs6142199,rs9928396,rs1204552,rs62052225,rs2376885,rs6060254,rs6060034,rs3785279,rs12596429,rs45585744,rs3819569,rs11866420,rs7195906,rs12913832,rs1480362,rs258336,rs460984,rs11641639,rs62034121,rs3213183,rs4785581,rs6500459,rs11681399,rs2284388,rs1884432,rs12596492,rs13009885,rs11641675,rs819145,rs11643713,rs4785712,rs11643147,rs117867175,rs4753840,rs6060042,rs37011,rs79963156,rs421284,rs6058117,rs4494918,rs59805030,rs7107143,rs34120897,rs2110684,rs1535466,rs3768080,rs1889680,rs1800337,rs11703601,rs4970923,rs421629,rs57668191,rs10114559,rs2376874,rs35391,rs2424987,rs74251568,rs6059709,rs62052255,rs62054640,rs11828864,rs62052210,rs12568757,rs4257207,rs9830920,rs35256109,rs79508259,rs10737895,rs11640702,rs9282681,rs819142,rs62054611,rs414965,rs2159115,rs6060253,rs35429015,rs201194,rs10078017,rs2235597,rs6475550,rs11645916,rs7206120,rs34689166,rs75019069,rs62052226,rs4821751,rs6754084,rs6060127,rs467035,rs11018528,rs17233567,rs866027,rs9941108,rs62054599,rs6809080,rs11088547,rs6445628,rs4911456,rs6059635,rs1007931,rs11076618,rs73351337,rs4911430,rs2376883,rs35024451,rs4911407,rs37009,rs13096264,rs62052213,rs117195074,rs6088454,rs2434871,rs258319,rs2286393,rs17226274,rs7195752,rs7469727,rs72992117,rs604586,rs4375,rs12596146,rs2080302,rs4067,rs12930056,rs13075344,rs7192275,rs2267374,rs401681,rs17035323,rs11860203,rs8044906,rs1205349,rs62054601,rs2355943,rs4268748,rs1480364,rs62054572,rs17784386,rs2238531,rs4785717,rs10804111,rs6714430,rs6723097,rs9619724,rs4785709,rs4970976,rs3761142,rs6059710,rs117406136,rs2425007,rs1126809,rs2238526,rs2235345,rs16953002,rs4911147,rs62052173,rs3787223,rs62052710,rs808149,rs11640209,rs1893721,rs11649155,rs4785752,rs463938,rs2424995,rs6088411,rs31489,rs1800340,rs2793380,rs72691561,rs4821764,rs6088722,rs6058115,rs17226973,rs546597,rs1006547,rs8055162,rs11607932,rs72691564,rs6059723,rs12928364,rs6860,rs291695,rs55990870,rs4785714,rs12596934,rs6142291,rs45524643,rs7206721,rs2349070,rs2666428,rs4461072,rs12130363,rs4821748,rs1968109,rs6500456,rs7649069,rs11646766,rs11649100,rs11644526,rs6060218,rs2376880,rs78685532,rs11204754,rs78530336,rs4785593,rs4975616,rs2074903,rs455433,rs12600151,rs9855454,rs34033205,rs4408545,rs10811582,rs2295885,rs12599561,rs2424985,rs11642010,rs35762120,rs7467016,rs3785281,rs467095,rs1341336,rs17233448,rs8045232,rs1137042,rs819147,rs2889849,rs3803684,rs76885005,rs2460448,rs293713,rs414171,rs79957186,rs932542,rs67776122,rs12921177,rs2079672,rs2206448,rs2076116,rs3856932,rs3219090,rs4611808,rs12918773,rs9856566,rs4911409,rs8060934,rs73837441,rs73834270,rs11861084,rs60828994,rs10803231,rs11641147,rs17233441,rs6060143,rs6768300,rs3788536,rs6060025,rs12597299,rs2031487,rs4328441,rs3809646,rs2267372,rs4785762,rs2238532,rs62054638,rs62056091,rs291700,rs2219890,rs11647746,rs3754237,rs74542234,rs17227085,rs34665267,rs12445480,rs11604821,rs28630471,rs13178866,rs72665931,rs11645271,rs4350572,rs3819567,rs12920969,rs9288316,rs4820324,rs3764258,rs117675822,rs62054258,rs62056102,rs35390,rs62114146,rs62056065,rs11130293,rs2039590,rs6060255,rs12599180,rs258330,rs3754376,rs6120519,rs4974095,rs6059919,rs6060154,rs5750546,rs11640734,rs2376881,rs2270461,rs6445549,rs447735,rs7112446,rs62052186,rs871024,rs11130283,rs819138,rs417323,rs164748,rs1463618,rs62052238,rs291669,rs1079558,rs12598756,rs62056100,rs2377043,rs4820317,rs11648433,rs4911394,rs62054259,rs2241084,rs13093798,rs6500440,rs8123521,rs7271289,rs291689,rs258332,rs11641790,rs486836,rs733086,rs6475552,rs12600047,rs7634514,rs186026,rs11640198,rs11587718,rs45430,rs1440993,rs17227064,rs11914181,rs2302162,rs117952314,rs258322,rs4698935,rs291707,rs158672,rs7858959,rs62114147,rs11642080,rs291697,rs79537949,rs62056097,rs11648552,rs293732,rs7577057,rs34604714,rs397891,rs28670527,rs6142098,rs6060217,rs12919804,rs402136,rs10757234,rs11204684,rs78517194,rs1932237,rs74033827,rs1519074,rs6059931,rs2159114,rs4785763,rs77238289,rs6119395,rs2065326,rs624894,rs62052222,rs6088603,rs10803226,rs11076629,rs13090011,rs4911453,rs17092148,rs3743859,rs900735,rs10890844,rs4911405,rs72997833,rs6726823,rs11639788,rs4234644,rs57492102,rs819177,rs7205993,rs1552074,rs2075880,rs3212346,rs466502,rs6783235,rs7195043,rs72993806,rs73616623,rs4754300,rs864702,rs13064149,rs381949,rs6060124,rs1555075,rs370348,rs1805414,rs164746,rs6743068,rs11076624,rs117813661,rs2011925,rs4238832,rs62052168,rs73006241,rs12918575,rs6500437,rs11644804,rs4785755,rs62056061,rs1055857,rs7206546,rs5756926,rs17051762,rs819159,rs72992182,rs77338959,rs9939893,rs4417778,rs62053702,rs17233497,rs3803686,rs4911160,rs11674814,rs6060173,rs7868091,rs11697947,rs117449907,rs11649510,rs819136,rs819156,rs6059733,rs1800286,rs4244701,rs62052214,rs57267516,rs373618,rs12380505,rs35131670,rs2305814,rs445537,rs11645240,rs907186,rs62054252,rs12924572,rs408825,rs2239356,rs250417,rs2228479,rs45567439,rs55651102,rs291672,rs2284062,rs9935541,rs465498,rs6751053,rs819133,rs4754317,rs2241784,rs4754296,rs17227263,rs34878706,rs819143,rs17226428,rs4977734,rs747657,rs465507,rs58377678,rs1800355,rs111836360,rs11649465,rs9622738,rs62052184,rs4970926,rs1987458,rs2238529,rs3769818,rs8048331,rs449493,rs12599672,rs3788534,rs6475548,rs459961,rs12598477,rs56296040,rs2016755,rs2238525,rs63413261,rs117575274,rs7205053,rs9931722,rs2270459,rs6119559,rs10927275,rs12709095,rs27069,rs2353032,rs12933317,rs17232630,rs10738601,rs6475566,rs7857636,rs1673160,rs7192770,rs2424990,rs908951,rs2385050,rs6087657,rs6060009,rs1806319,rs1003957,rs2079671,rs7184960,rs2239358,rs7200111,rs7205604,rs17660179,rs657040,rs3219119,rs17226512,rs10153196,rs164749,rs4785720,rs380286,rs2424989,rs9806894,rs6500441,rs6059961,rs291705,rs291674,rs4371157,rs74251537,rs80119771,rs74843342,rs11644967,rs62052180,rs1385025,rs62052711,rs2108838,rs11642267,rs819162,rs2235344,rs460879,rs6059711,rs111986123,rs4608623,rs62054224,rs164742,rs62052240,rs645019,rs12632046,rs11646374,rs62052174,rs3913538,rs10754833,rs9939542,rs56112321,rs2378334,rs6445802,rs77555465,rs258335,rs9806913,rs291686,rs164744,rs4820314,rs11649162,rs11919197,rs62054570,rs31490,rs10965145,rs1800330,rs35542367,rs10811600,rs6087663,rs7186561,rs2239360,rs13096772,rs62054609,rs9878100,rs771201,rs36114385,rs4244703,rs7560328,rs4364717,rs10811587,rs462608,rs10888388,rs17404047,rs2425009,rs154657,rs77631937,rs4821743,rs12709092,rs4785591,rs910873,rs8058179,rs291680,rs631683,rs209677,rs8044210,rs11641897,rs10852628,rs62068372,rs6059915,rs4287569,rs12329956,rs1800345,rs700636,rs819158,rs11204702,rs398206,rs459920,rs12596583,rs4911410,rs35176381,rs28379291,rs2295886,rs7191836,rs3816659,rs9662380,rs62052249,rs819151,rs12789914,rs2295094,rs62056092,rs2353033,rs7023680,rs3092991,rs1971378,rs2238527,rs466001,rs17226980,rs4911408,rs11641201,rs2027439,rs76734820,rs10153055,rs9622746,rs7625006,rs1480358,rs457130,rs3788535,rs10965164,rs17177891,rs7633708,rs7023954,rs2071056,rs1205352,rs2295701,rs2293584,rs37008,rs12443954,rs62054257,rs13335395,rs3785276,rs443099,rs2267373,rs62054639,rs2383202,rs4911401,rs6119484,rs1007090,rs4636295,rs438646,rs4442808,rs4785722,rs61833491,rs4785760,rs6808206,rs4687569,rs4785590,rs2115401,rs8047486,rs72665913,rs7195226,rs2228478,rs2355942,rs2235264,rs2048424,rs2099105,rs6059916,rs4302281,rs7651141,rs1035142,rs6475568,rs10965127,rs74474228,rs4785708,rs2376882,rs12709093,rs6060017,rs4988023,rs4911393,rs184110,rs72691563,rs2061950,rs17305657,rs2355941,rs4142034,rs6060180,rs2413508,rs4340738,rs62056099,rs1108063,rs2074904,rs62052660,rs6500460,rs1884431,rs75110337,rs752449,rs7274811,rs8051231,rs117285117,rs11649210,rs819146,rs1205366,rs1885115,rs62056066,rs4821767,rs1013233,rs13085096,rs7265992,rs77522907,rs11607838,rs4974105,rs7634799,rs3213180,rs6060243,rs6060128,rs9610915,rs4301044,rs37010,rs258328,rs3803683,rs12597095,rs73006208,rs117880578,rs910871,rs11641891,rs2238530,rs57940434,rs9282682,rs4974104,rs3819568,rs2283565,rs11645212,rs9311469,rs6500453,rs4522419,rs12791412,rs62056063,rs2144956,rs11684505,rs13016963,rs4820323,rs2235596,rs291677,rs158676,rs1542574,rs62054610,rs6060043,rs819141,rs9622732,rs78331410,rs11642428,rs17108024,rs9922515,rs17310782,rs12709096,rs40182,rs7186976,rs4428748,rs3745542,rs1543561,rs869329,rs4785715,rs6579218,rs7027989,rs1031925,rs11646448,rs4820325,rs1998233,rs1800339,rs6087561,rs7184315,rs9841077,rs79441750,rs11649642,rs869330,rs6435074,rs1109838,rs62054251,rs2123338,rs352939,rs164747,rs3746430,rs62053701,rs72477006,rs62052212,rs17226519,rs11679181,rs1129038,rs3821829,rs2071054,rs27070,rs34420680,rs17226841,rs2267371,rs62056103,rs6775666,rs76075456,rs12923946,rs3819574,rs12929831,rs74251570,rs2434872,rs34489266,rs55754521,rs7204478,rs8058009,rs12917681,rs1480363,rs10811584,rs2003522,rs11641726,rs2425014,rs55985317,rs886952,rs17233664,rs4785716,rs11076619,rs3743860,rs293733,rs56283750,rs13027605,rs12599473,rs398800,rs6060047,rs6142300,rs661178,rs4355273,rs61501849,rs3213150,rs467357,rs7201028,rs67198005,rs58656226,rs12598276,rs12445695,rs258337,rs6142237,rs4911356,rs55930851,rs7615291,rs1800358,rs11639906,rs12480555,rs4911144,rs9933901,rs62056110,rs9860403,rs116422,rs1861270,rs12270717,rs13080170,rs6475547,rs7260199,rs62052239,rs6060040,rs13331995,rs72691562,rs3769820,rs1800287,rs4821747,rs1840050,rs6771491,rs201193,rs2291162,rs7520022,rs2167691,rs11643288,rs8049897,rs6060030,rs819148,rs58806053,rs55700670,rs7191144,rs2016571,rs116086643,rs4785759,rs8179786,rs4975615,rs4785594,rs10965143,rs1480353,rs12598316,rs6087557,rs7203255,rs78001663,rs34272502,rs17226666,rs11706571,rs1558183,rs2460451,rs12596638,rs364525,rs659612,rs12446791,rs60789653,rs6058017,rs6088433,rs2068474,rs79244293,rs56144975,rs2376878,rs8047576,rs4687800,rs12876066,rs2424984,rs2447853,rs751075,rs6060250,rs2089081</t>
  </si>
  <si>
    <t>ENSG00000078804.8,CATG00000104955.1,CATG00000053051.1,ENSG00000261373.1,ENSG00000267048.1,ENSG00000271803.1,ENSG00000115993.7,ENSG00000256390.1,ENSG00000015413.5,ENSG00000149646.8,CATG00000060152.1,ENSG00000260032.1,ENSG00000143437.16,ENSG00000101417.7,ENSG00000114738.6,ENSG00000131061.9,CATG00000074964.1,CATG00000030350.1,ENSG00000061656.5,ENSG00000201151.1,ENSG00000226846.1,ENSG00000158805.7,CATG00000073317.1,ENSG00000140995.12,ENSG00000178773.10,ENSG00000101444.8,ENSG00000178202.8,ENSG00000164080.9,ENSG00000131059.7,CATG00000030349.1,ENSG00000204991.6,CATG00000074959.1,CATG00000017625.1,ENSG00000116962.10,ENSG00000101400.5,ENSG00000101464.6,ENSG00000244230.2,ENSG00000143379.8,CATG00000053087.1,ENSG00000182584.4,CATG00000027342.1,ENSG00000198646.9,CATG00000017626.1,CATG00000002810.1,ENSG00000143452.11,ENSG00000229835.2,ENSG00000145041.11,ENSG00000141002.14,ENSG00000128298.12,ENSG00000143799.8,ENSG00000149308.12,ENSG00000100991.7,CATG00000003759.1,ENSG00000258839.2,CATG00000086038.1,CATG00000064632.1,ENSG00000258947.2,CATG00000104957.1,ENSG00000143420.13,ENSG00000101391.16,CATG00000053061.1,ENSG00000187741.10,ENSG00000228265.1,CATG00000107960.1,CATG00000000720.1,ENSG00000088298.8,ENSG00000163131.6,ENSG00000101412.9,CATG00000017720.1,CATG00000096553.1,CATG00000054662.1,ENSG00000166323.8,ENSG00000265194.1,ENSG00000143409.11,ENSG00000251586.1,ENSG00000064012.17,ENSG00000198792.8,ENSG00000088538.12,CATG00000064635.1,ENSG00000260259.1,ENSG00000259006.1,ENSG00000131069.15,ENSG00000168769.8,ENSG00000198211.8,ENSG00000101460.8,CATG00000030348.1,ENSG00000049656.9,ENSG00000128731.11,ENSG00000167523.9,ENSG00000179837.6,ENSG00000185022.7,ENSG00000214185.3,CATG00000054663.1,ENSG00000155749.8,ENSG00000143457.6,ENSG00000264545.1,ENSG00000125967.12,ENSG00000129437.5,ENSG00000143412.5,CATG00000056917.1,ENSG00000114737.11,ENSG00000223959.4,ENSG00000100983.5,ENSG00000003249.9,ENSG00000177946.4,ENSG00000125970.7,ENSG00000131165.10,ENSG00000143387.8,ENSG00000101440.5,CATG00000053077.1,ENSG00000158792.11,ENSG00000099810.14,ENSG00000183844.12,ENSG00000184381.14,CATG00000053050.1,ENSG00000131067.12,ENSG00000149311.13,CATG00000006560.1,ENSG00000164175.10,ENSG00000164081.8,ENSG00000075399.8,ENSG00000125977.6,ENSG00000185324.17,ENSG00000250917.1,CATG00000107958.1,ENSG00000078699.17,ENSG00000229357.1,CATG00000054650.1,ENSG00000273356.1,CATG00000064637.1,ENSG00000183486.8,ENSG00000078814.11,ENSG00000075239.9,ENSG00000167522.10,ENSG00000143418.15,ENSG00000077498.8,CATG00000104953.1,CATG00000053094.1,CATG00000053054.1,ENSG00000225246.1</t>
  </si>
  <si>
    <t>21983785,19578365,18488026,21983787,21478494,24980573,21926416,23455637,19578364,21706340</t>
  </si>
  <si>
    <t>Cutaneous nevi,Melanoma</t>
  </si>
  <si>
    <t>DOID:8927</t>
  </si>
  <si>
    <t>learning disability</t>
  </si>
  <si>
    <t>A specific developmental disorder that involves difficulty in scholastic skills such as reading, writing, spelling, reasoning, recalling and/or organizing information resulting from the brain&amp;apos;s inability to receive and process information.</t>
  </si>
  <si>
    <t>rs115454173,rs55972526,rs114141224,rs9400437,rs927190,rs11153267,rs9384777,rs55943018,rs9646177,rs7953873,rs2294334,rs12214281,rs6937367,rs9372284,rs11753652,rs9400442,rs2236494,rs1675923,rs9374236,rs5025090,rs3862838,rs9386970,rs7105311,rs941683,rs9384773,rs9372277,rs13199642,rs73539259,rs9834693,rs55753152,rs9646139,rs34467595,rs115389546,rs4499965,rs9400439,rs71562265,rs10455809,rs13201058,rs9384775,rs35591161,rs6921444,rs12663013,rs56330313,rs10499058,rs9400435,rs13195851,rs4591899,rs4905631,rs9374235,rs6920521,rs9374226,rs7749202,rs12662750,rs11624130,rs9372281,rs3763196,rs10455977,rs9386969,rs10946152,rs79523572,rs7767363,rs9320351,rs55936781,rs66461381,rs899117,rs9374228,rs2341863,rs6568660,rs12435678,rs11755305,rs11153268,rs9384771,rs1379225,rs12175564,rs12221669,rs9348119,rs1607251,rs12662920,rs4144887,rs12662924,rs9374237,rs9374231,rs11153258,rs9374230,rs3763193,rs11752886,rs2294333,rs9372285,rs9372283,rs6910747,rs9400438,rs9374232,rs2880172,rs2294335,rs3851219,rs5025089,rs7753161,rs10499060,rs789859,rs9347123,rs35655678,rs9372274,rs3851217,rs9372278,rs7771603,rs60122427,rs754604,rs12198613,rs9398260,rs7088,rs3892789,rs3851220,rs9398258,rs3862837,rs73030701,rs11551053,rs6900618,rs9374229,rs9400441,rs812583,rs11153266,rs6925070,rs6937586,rs10499059,rs10946160,rs10946158,rs9386967,rs9398257,rs4144888,rs2678142,rs9400445,rs12055714,rs10455976,rs7764764,rs61979971,rs12209616,rs9400443,rs10946161,rs12190616,rs1027914,rs789858,rs58801405,rs10455978,rs6937585,rs7767678,rs7954424,rs1963644,rs6917008,rs9398259,rs9400434,rs7740965,rs2095844,rs332439,rs9384770,rs12214812,rs34317355,rs9374227,rs1456998,rs9372282,rs9374234,rs1599841,rs60438636,rs13195130,rs9400436,rs4144886</t>
  </si>
  <si>
    <t>ENSG00000254498.1,ENSG00000198818.5,ENSG00000041802.6,ENSG00000185112.4,CATG00000086911.1,ENSG00000197498.8,ENSG00000155115.6,CATG00000036368.1,CATG00000089598.1,ENSG00000257849.1,CATG00000063444.1,CATG00000089597.1,ENSG00000123505.10,ENSG00000176381.4,CATG00000086912.1,ENSG00000246223.4,CATG00000002075.1,ENSG00000166352.11,ENSG00000224550.1</t>
  </si>
  <si>
    <t>24801482,20039944</t>
  </si>
  <si>
    <t>Mathematical ability</t>
  </si>
  <si>
    <t>DOID:8936</t>
  </si>
  <si>
    <t>plantar fascial fibromatosis</t>
  </si>
  <si>
    <t>rs13251024,rs2143076,rs536203,rs2376999,rs633901,rs638407,rs7216900,rs608115,rs8137243,rs4727845,rs674391,rs9373592,rs12609681,rs504985,rs630492,rs429315,rs2848620,rs4735054,rs34657911,rs615126,rs569701,rs612744,rs28542066,rs11672447,rs887575,rs587155,rs2007062,rs647907,rs686630,rs9322178,rs678387,rs13272937,rs682954,rs666821,rs62131268,rs11672517,rs6950776,rs684412,rs679077,rs59709494,rs16879765,rs631775,rs6520000,rs6469170,rs695028,rs59930666,rs36142787,rs635941,rs9377212,rs627392,rs604698,rs641721,rs34870481,rs28377811,rs7216891,rs4730775,rs605269,rs682007,rs3735646,rs609197,rs7015240,rs689275,rs635219,rs564961,rs650437,rs8137273,rs681963,rs677842,rs1452021,rs9373589,rs6029032,rs2789492,rs1668180,rs609102,rs537354,rs676654,rs1457210,rs6570965,rs674580,rs560051,rs9285519,rs11783403,rs514839,rs2744432,rs3808593,rs628206,rs7015513,rs34945782,rs3744787,rs2789496,rs2981040,rs10955475,rs1448153,rs75784444,rs521845,rs579162,rs4073601,rs603571,rs587340,rs662591,rs4735053,rs624311,rs11672486,rs9390677,rs3765290,rs1584373,rs58224136,rs7016198,rs615233,rs628488,rs653081,rs13282825,rs16877401,rs667742,rs13282220,rs374810,rs4735051,rs9627272,rs4895788,rs639746,rs423940,rs596245,rs2597658,rs650968,rs2744430,rs2912521,rs13280454,rs377909,rs859788,rs11782976,rs2594358,rs4734172,rs661036,rs2859813,rs702808,rs11672516,rs480034,rs536860,rs2594357,rs637626,rs702805,rs1457211,rs864166,rs36176351,rs2402177,rs6951125,rs540538,rs28678802,rs562428,rs636399,rs652485,rs585077,rs589347,rs702801,rs2009187,rs7511036,rs887573,rs35790023,rs629996,rs76476423,rs9969614,rs2003241,rs8140558,rs2600615,rs639059,rs652807,rs619227,rs4789939,rs16877534,rs611744,rs577001,rs638905,rs475865</t>
  </si>
  <si>
    <t>ENSG00000035862.8,CATG00000032551.1,ENSG00000055208.13,CATG00000054791.1,ENSG00000273145.1,ENSG00000258873.2,CATG00000053247.1,ENSG00000147655.6,ENSG00000182257.5,ENSG00000086289.7,CATG00000100194.1,ENSG00000241990.1,CATG00000103544.1,CATG00000032550.1,ENSG00000197182.8,ENSG00000178404.5,CATG00000032552.1,ENSG00000105989.4,ENSG00000231711.2,ENSG00000104408.5,ENSG00000253658.1,CATG00000057932.1,ENSG00000178199.9,CATG00000058826.1</t>
  </si>
  <si>
    <t>21732829,20971583</t>
  </si>
  <si>
    <t>Dupuytren's disease</t>
  </si>
  <si>
    <t>DOID:8947</t>
  </si>
  <si>
    <t>diabetic retinopathy</t>
  </si>
  <si>
    <t>rs4884008,rs56899768,rs1954956,rs9600477,rs60122939,rs11207286,rs12122824,rs17646718,rs1788014,rs10070390,rs6562918,rs3744126,rs980995,rs12097517,rs17484041,rs9565164,rs10403021,rs9304703,rs7324195,rs13326278,rs73221958,rs13161885,rs16827306,rs77685055,rs6680750,rs7317250,rs12374470,rs7718842,rs962506,rs2746082,rs1319790,rs62092424,rs4912370,rs6856425,rs9543959,rs9543990,rs10194640,rs2292528,rs4887802,rs6128,rs117444649,rs3803762,rs231972,rs9573561,rs74996848,rs11678617,rs72935164,rs76752222,rs2064372,rs6587836,rs75881374,rs2274049,rs9807954,rs1894701,rs9814142,rs9533127,rs9543980,rs8192756,rs11688212,rs12374432,rs77856798,rs72937011,rs75978745,rs2271521,rs10055741,rs8076621,rs16961396,rs12076717,rs12934479,rs3917843,rs6022,rs7227369,rs2696845,rs8192764,rs79828477,rs3812845,rs2064371,rs11688826,rs28459279,rs2031508,rs115876489,rs11074908,rs10178891,rs2696838,rs3812846,rs1219977,rs11580734,rs12741968,rs11207287,rs232775,rs7318664,rs8192763,rs71310495,rs35915624,rs13064954,rs1261084,rs17257170,rs28441286,rs9573546,rs60294797,rs13389980,rs9573553,rs3783028,rs56385748,rs6562916,rs10852842,rs17315943,rs67327808,rs11665032,rs35426871,rs8000062,rs6429443,rs35295311,rs6012,rs2031235,rs9573562,rs4885328,rs6673663,rs117421492,rs232861,rs7984443,rs2029648,rs4805436,rs4883999,rs72933400,rs2324919,rs62325010,rs7425349,rs6683057,rs34046890,rs4656689,rs75400358,rs2223698,rs2328963,rs1219973,rs4887800,rs12973126,rs9573548,rs10198138,rs12696046,rs9314100,rs72925008,rs11840945,rs7982613,rs76664572,rs4611344,rs3826304,rs4805439,rs17703094,rs1015243,rs2029368,rs72933393,rs6561054,rs79938109,rs9530453,rs4238877,rs72825455,rs41288313,rs79358083,rs80054920,rs72935193,rs62104224,rs17639997,rs12374463,rs1219984,rs10927102,rs1127380,rs12919299,rs35196422,rs506077,rs10440022,rs9573554,rs975956,rs2031507,rs2064374,rs72825453,rs6793336,rs13324111,rs4073018,rs73223968,rs563745,rs6679148,rs76844500,rs41319048,rs12126763,rs66686295,rs13326287,rs7321787,rs2328964,rs2206765,rs7168655,rs12923223,rs72935104,rs116510094,rs7217091,rs77712968,rs72935177,rs10927099,rs28897188,rs4656188,rs9573592,rs4942131,rs7326807,rs11803186,rs7522982,rs2328962,rs72937008,rs80077239,rs6656503,rs7996884,rs73878003,rs12126831,rs6699691,rs10221362,rs3818355,rs35267702,rs7989520,rs2696842,rs8192747,rs78574480,rs17372057,rs12602196,rs9573577,rs9908728,rs6427203,rs10889110,rs232781,rs10789070,rs55927305,rs28633397,rs9573560,rs6029,rs527445,rs7139740,rs2746081,rs232776,rs554318,rs9573555,rs232851,rs4078271,rs9525630,rs2708165,rs2696835,rs80206240,rs9634999,rs72935154,rs77512031,rs506078,rs10927101,rs9543992,rs7358977,rs10210603,rs9827476,rs10164670,rs17337001,rs12092121,rs9565177,rs16953106,rs570661,rs41288311,rs13416683,rs9565167,rs9573545,rs1981491,rs10036024,rs10169033,rs57897344,rs75129280,rs7545236,rs2406931,rs6764944,rs7249044,rs3917990,rs117300768,rs17405460,rs11867934,rs73223984,rs10498004,rs9573563,rs1787792,rs9332580,rs2276195,rs1894697,rs16827392,rs61966938,rs78282117,rs4885330,rs12076049,rs79988885,rs1261088,rs17362900,rs115373180,rs57016273,rs6562913,rs115230603,rs9530440,rs72933359,rs72933358,rs2296146,rs12602675,rs2380262,rs73221960,rs34802148,rs72933368,rs17703080,rs3749215,rs12127679,rs10514382,rs2328961,rs4656688,rs1261089,rs71310502,rs6661709,rs4643195,rs3806755,rs1488988,rs67476341,rs13156865,rs10060160,rs539141,rs151227,rs766258,rs10489539,rs13330129,rs73223950,rs17703254,rs9314099,rs11667631,rs61173790,rs12737850,rs13424760,rs17362920,rs12119042,rs974373,rs11915720,rs16827355,rs231974,rs10498003,rs10185045,rs10059230,rs9544008,rs10183630,rs13319063,rs10044066,rs9318361,rs4885308,rs12119931,rs115492030,rs13418276,rs75945965,rs7331661,rs9543976,rs1261087,rs61966939,rs17362983,rs12097333,rs12139511,rs12153021,rs16850055,rs73878005,rs17684886,rs117967362,rs117902080,rs116738478,rs4503920,rs77342773,rs34995539,rs7986566,rs71310501,rs10421601,rs7207485,rs36069416,rs73223955,rs12122270,rs10735226,rs115731541,rs12601453,rs11207293,rs76118932,rs7548857,rs12082097,rs3098634,rs11871508,rs114802708,rs8192755,rs4985740,rs78536107,rs9543994,rs1219976,rs116150748,rs6427201,rs2269648,rs67150649,rs6702784,rs13393868,rs57126483,rs56084319,rs10180396,rs11152291,rs1043646,rs11074904,rs9543997,rs10208952,rs3744135,rs13182631,rs584284,rs12600185,rs9934268,rs8108836,rs13091531,rs12459467,rs17064485,rs6562915,rs17374627,rs9909107,rs8072214,rs4885332,rs17063155,rs7534848,rs78947039,rs10067259,rs117502586,rs72935174,rs56266917,rs11152289,rs6771465,rs9863805,rs12374488,rs4488478,rs68027966,rs8192762,rs1261086,rs3766117,rs10521145,rs9565165,rs74682200,rs7339146,rs13325320,rs2811893,rs62027164,rs1113276,rs78647096,rs1219972,rs73013638,rs11644791,rs9543957,rs3784457,rs11647881,rs11668107,rs4239557,rs11207289,rs28410712,rs4885323,rs78114994,rs9830661,rs35965122,rs9593105,rs116376287,rs4885322,rs6677560,rs2064370,rs13392604,rs116345896,rs79110942,rs2031236,rs6877030,rs3194168,rs77886400,rs10406970,rs7649998,rs6686043,rs73221962,rs4885312,rs13084377,rs9530447,rs579110,rs73873625,rs1894699,rs112450164,rs4284747,rs1261085,rs73873616,rs8079563,rs10516030,rs7529700,rs9543996,rs7702521,rs72937005,rs6798526,rs7335576,rs77689691,rs11207292,rs79443876,rs1219970,rs9573566,rs9332570,rs80055604,rs3935945,rs74749767,rs4885331,rs12145378,rs6562914,rs9856475,rs7752657,rs7772697,rs1894698,rs3766122,rs74767099,rs72935166,rs9332581,rs55832164,rs118053012,rs72933398,rs78961289,rs9289977,rs117141435,rs1043647,rs9544004,rs9573544,rs7139862,rs9783212,rs4885324,rs75841438,rs512825,rs9573578,rs9573567,rs6701772,rs13424627,rs73873639,rs35942312,rs4912373</t>
  </si>
  <si>
    <t>ENSG00000241544.1,CATG00000081927.1,CATG00000062392.1,ENSG00000118939.13,ENSG00000241135.1,ENSG00000120659.10,ENSG00000197415.7,CATG00000015817.1,ENSG00000179598.5,ENSG00000178950.12,ENSG00000222675.1,ENSG00000243629.1,ENSG00000166816.9,ENSG00000140479.12,ENSG00000176046.7,CATG00000047119.1,CATG00000015315.1,ENSG00000145217.9,ENSG00000116885.14,ENSG00000171928.9,ENSG00000168367.5,ENSG00000186187.7,CATG00000028612.1,ENSG00000174175.12,ENSG00000168843.9,ENSG00000261553.1,ENSG00000241770.1,ENSG00000174899.6,ENSG00000154803.8,ENSG00000023516.7,ENSG00000197272.2,ENSG00000248483.4,ENSG00000162601.5,ENSG00000145934.11,CATG00000076716.1,ENSG00000196810.4,ENSG00000144451.14,ENSG00000196096.3,ENSG00000176476.4,CATG00000016929.1,CATG00000027854.1,CATG00000039006.1,CATG00000112734.1,ENSG00000260328.1,ENSG00000128805.10,ENSG00000196502.7,ENSG00000243176.1,ENSG00000120594.12,ENSG00000226828.1,ENSG00000136153.15,ENSG00000185261.9,CATG00000030837.1,ENSG00000136111.8,CATG00000033130.1,ENSG00000197165.6,CATG00000015306.1,CATG00000046501.1,ENSG00000113391.12,CATG00000066606.1,ENSG00000163660.7,ENSG00000198734.6,CATG00000066612.1,ENSG00000185352.7,ENSG00000261105.1,ENSG00000102595.14,ENSG00000103091.10,CATG00000080531.1,ENSG00000196628.9,ENSG00000219487.2,ENSG00000119535.13,CATG00000062416.1,ENSG00000145214.9,ENSG00000133030.15,ENSG00000188243.8,ENSG00000264187.1,CATG00000080539.1</t>
  </si>
  <si>
    <t>21310492,21873659,23562823,21441570</t>
  </si>
  <si>
    <t>Diabetic retinopathy,Diabetic retinopathy in Type 2 diabetes mellitus, ETDRS grade&gt;=30,Diabetic retinopathy in Type 2 diabetes mellitus, ETDRS grade&gt;=14</t>
  </si>
  <si>
    <t>DOID:895</t>
  </si>
  <si>
    <t>copper metabolism disease</t>
  </si>
  <si>
    <t>rs77486118,rs6660459,rs17412654,rs7762308,rs10015472,rs6667255,rs7295739,rs58255137,rs11578070,rs6424052,rs7960787,rs9345776,rs6670437,rs72640928,rs10909804,rs59414187,rs12582659,rs61768932,rs72640913,rs59165038,rs1175549,rs6664953,rs313939,rs111640545,rs1891934,rs2282455,rs7511793,rs1175550,rs6660371,rs11576900,rs1175546,rs113120570,rs11578581,rs6660467,rs2769265,rs1175552,rs16824230,rs7513053,rs12134919,rs6667526,rs2368534,rs12126653,rs4710573,rs61768933,rs2769264,rs2275833,rs16824192,rs7545274,rs2275827,rs4710575,rs313940,rs7538067,rs10492942,rs1181870,rs1184341,rs7527973</t>
  </si>
  <si>
    <t>CATG00000116129.1,CATG00000073469.1,ENSG00000162592.4,ENSG00000235169.3,ENSG00000180881.15,ENSG00000143416.16,ENSG00000258077.2,ENSG00000169598.11,ENSG00000130764.5,ENSG00000116198.8,CATG00000084251.1,CATG00000009577.1,CATG00000044301.1</t>
  </si>
  <si>
    <t>Blood trace element (Cu levels)</t>
  </si>
  <si>
    <t>DOID:8986</t>
  </si>
  <si>
    <t>narcolepsy</t>
  </si>
  <si>
    <t>A sleep disorder that involves an excessive urge to sleep at inappropriate times, such as while at work.</t>
  </si>
  <si>
    <t>rs10882831,rs72852265,rs116168246,rs161236,rs116103179,rs61776916,rs7075349,rs9269817,rs524769,rs646159,rs4766031,rs6508294,rs74764811,rs74689273,rs11542560,rs2278802,rs703219,rs114407282,rs2246688,rs75977757,rs9271049,rs73384885,rs111845866,rs623532,rs79623456,rs10508761,rs78562342,rs9959563,rs1455557,rs4916312,rs111284592,rs9272499,rs9876561,rs3845970,rs75146212,rs9269898,rs6894123,rs9850932,rs6088512,rs9272981,rs10763863,rs2341847,rs11703564,rs1130203,rs73825924,rs72786179,rs7544592,rs6782978,rs7125189,rs686881,rs74942079,rs12894079,rs1426202,rs7514229,rs114900739,rs2858866,rs17007459,rs10736510,rs12805683,rs77221305,rs9615983,rs7745797,rs1348808,rs35169954,rs79049318,rs557847,rs9273430,rs10801179,rs10057848,rs11087492,rs9272416,rs1585459,rs79484729,rs115719435,rs77212406,rs60567157,rs62215084,rs9271536,rs11606677,rs9272441,rs28668316,rs2089649,rs73902680,rs949076,rs9273324,rs9270940,rs1199346,rs2052834,rs949079,rs114986330,rs6599267,rs4517327,rs7766843,rs9272723,rs2673701,rs7616975,rs10062149,rs28516392,rs41307050,rs4910495,rs9270923,rs61873630,rs17778015,rs2102940,rs112037939,rs34835268,rs8045558,rs17049698,rs2293308,rs112722721,rs9269876,rs17032220,rs9271402,rs6872428,rs17356937,rs114738024,rs6114960,rs2292303,rs9272311,rs6008601,rs3097495,rs74057605,rs1890660,rs9273800,rs3828811,rs2252552,rs41520948,rs7616519,rs59030730,rs2431225,rs12065829,rs76787847,rs112287973,rs296729,rs1966252,rs78115092,rs17204294,rs9274484,rs56309758,rs10411503,rs8002987,rs9889344,rs10912554,rs4843,rs4657843,rs75722317,rs9270917,rs73653521,rs564640,rs6978582,rs9273241,rs9353737,rs9273164,rs4293639,rs9271013,rs9274622,rs73727913,rs12546328,rs10041776,rs11101266,rs114053121,rs6059856,rs161282,rs11042473,rs7613164,rs3755654,rs2667774,rs9792595,rs1749907,rs12150721,rs9362754,rs16997869,rs28455809,rs9274527,rs9271524,rs17031616,rs9270947,rs2244249,rs73402209,rs3213445,rs5770922,rs79939898,rs12804972,rs79554105,rs9270008,rs1851754,rs7906301,rs6766838,rs363240,rs75801019,rs112997206,rs4282615,rs1858939,rs7095938,rs10853644,rs11664007,rs76515251,rs4911422,rs78451334,rs9271168,rs113290790,rs72844134,rs13008525,rs12682025,rs9274552,rs6770142,rs33934478,rs17863977,rs11554764,rs112208663,rs4919043,rs1058867,rs9270051,rs9270978,rs7077824,rs798986,rs17827163,rs75968739,rs6661115,rs76956499,rs10062873,rs10475853,rs382488,rs9271205,rs11708328,rs8031335,rs112099108,rs684209,rs462875,rs11925990,rs4530904,rs55650283,rs843844,rs973716,rs1008057,rs2834168,rs9271080,rs392350,rs72637899,rs12816988,rs4559672,rs9270941,rs116694327,rs745708,rs79304200,rs3763796,rs2111339,rs9368716,rs58185639,rs755315,rs79621281,rs4745580,rs4526098,rs9270111,rs12576997,rs5996494,rs115541351,rs2762034,rs6059860,rs55875217,rs13153908,rs45501494,rs9273407,rs17144255,rs9271641,rs1737070,rs2453832,rs171584,rs9273053,rs523402,rs2436001,rs9362755,rs9271053,rs60431327,rs7896086,rs9271069,rs1136155,rs3814230,rs13130314,rs11713246,rs57701412,rs11873010,rs114055836,rs9271176,rs61874098,rs114350506,rs9271149,rs9273509,rs466022,rs17130628,rs78658558,rs4941203,rs3752874,rs17031655,rs3753057,rs61874115,rs11140510,rs12185458,rs3786331,rs80088690,rs12701106,rs7516642,rs280616,rs11574049,rs10754047,rs9272468,rs78475229,rs80031897,rs9274536,rs4912572,rs9288544,rs115985685,rs2293307,rs9272625,rs12514201,rs9271407,rs10059722,rs798990,rs76821563,rs6106981,rs9269622,rs55759417,rs9271775,rs41279732,rs2470978,rs302627,rs10519197,rs7623800,rs7645692,rs6088498,rs414109,rs11956602,rs9837830,rs4936660,rs9269915,rs6050237,rs9271148,rs13100575,rs6059905,rs540824,rs3097504,rs9270964,rs6993992,rs76514185,rs3753056,rs2682925,rs17257148,rs2827216,rs6760592,rs9270977,rs6059861,rs6594657,rs114904639,rs504816,rs12933482,rs6999828,rs12145105,rs11664079,rs9615356,rs60766032,rs7290268,rs114595403,rs6428159,rs9271417,rs114241655,rs112055084,rs76326339,rs10454960,rs10737620,rs114328987,rs12337412,rs6125448,rs9950152,rs115480631,rs9273474,rs4551278,rs9271639,rs12167567,rs72792239,rs62405633,rs72788132,rs418007,rs514489,rs9270879,rs9272328,rs45576734,rs9272629,rs7817016,rs9270974,rs113932336,rs7714651,rs7900070,rs6428154,rs10736512,rs10485505,rs9271007,rs17032362,rs77378083,rs12592094,rs7277678,rs77077813,rs562182,rs111395685,rs1344884,rs57066151,rs34522212,rs3523,rs114193205,rs518069,rs36192217,rs9271629,rs76422242,rs7870295,rs1387014,rs11206015,rs3737178,rs112762698,rs1735695,rs7090173,rs114829275,rs1541040,rs13026779,rs9311199,rs488769,rs7702433,rs6059890,rs10055628,rs3739226,rs1520224,rs12543860,rs9304461,rs241400,rs1385433,rs13098194,rs73571067,rs408569,rs9270489,rs56341888,rs7034744,rs61873636,rs6599268,rs9271100,rs9270158,rs113034033,rs116593262,rs9270035,rs10936931,rs617058,rs1613230,rs116751030,rs1925321,rs17166065,rs9825925,rs9274562,rs9469220,rs950650,rs10440728,rs9269766,rs9271155,rs12470200,rs57913893,rs115701331,rs397686,rs11945958,rs9271062,rs7706375,rs16932347,rs7120246,rs293942,rs1575522,rs6872159,rs4959093,rs6776531,rs7286155,rs76583543,rs9271116,rs9273443,rs4793635,rs10908518,rs798956,rs256965,rs74449314,rs196475,rs9342229,rs7240649,rs79755653,rs10044466,rs72792247,rs9615979,rs11111147,rs1904217,rs73386941,rs73492542,rs12034334,rs78396656,rs116670730,rs72639514,rs9271153,rs7086651,rs6003569,rs9273493,rs4145378,rs17697840,rs4524058,rs116008969,rs77394587,rs62142977,rs117659165,rs34497506,rs56215441,rs12275468,rs6063314,rs6743956,rs17089177,rs1657905,rs7854907,rs452169,rs10399607,rs9270915,rs6036999,rs6789983,rs2709486,rs41440045,rs7122818,rs17791786,rs2056615,rs113229010,rs1154154,rs7826478,rs4379660,rs17028049,rs72849276,rs2802346,rs892853,rs72818983,rs11042486,rs56111326,rs17032467,rs7855222,rs1071630,rs9850255,rs6862473,rs808934,rs2076530,rs2048399,rs9271105,rs11206035,rs529067,rs9270870,rs115429316,rs9270999,rs34198298,rs9553796,rs4327263,rs73592131,rs6007761,rs1851755,rs1783909,rs9270922,rs7433081,rs7715520,rs220066,rs79707809,rs74371950,rs2010535,rs1047989,rs112532723,rs117773336,rs9270369,rs10963038,rs6106979,rs6481745,rs72919245,rs11743333,rs2480404,rs35958285,rs9271525,rs56132922,rs3764159,rs11072658,rs6066820,rs75306304,rs12290015,rs55908555,rs9270927,rs62215085,rs55895019,rs12150895,rs1615793,rs78995218,rs57546028,rs116555248,rs2099319,rs9271060,rs5753554,rs1585458,rs1944694,rs12351974,rs6881233,rs41291488,rs9627409,rs10198886,rs6711142,rs4766030,rs6008600,rs10921317,rs12295129,rs111814843,rs669442,rs17049699,rs28362950,rs11600169,rs114459930,rs12351969,rs8023652,rs6008662,rs112638707,rs2706378,rs77849763,rs13077476,rs112493906,rs3806156,rs4916210,rs1242201,rs9272546,rs80310329,rs6431360,rs112952076,rs13074716,rs17251987,rs116350000,rs79680841,rs78199447,rs73492532,rs1129740,rs58823914,rs7855269,rs12570418,rs7519242,rs1390680,rs12110796,rs1509676,rs113022490,rs12637881,rs9271005,rs114201929,rs74766656,rs115743514,rs715518,rs9273046,rs62215114,rs35426254,rs7709318,rs1657894,rs2156244,rs76041705,rs4744807,rs485631,rs12148472,rs9272553,rs78195388,rs78680509,rs28362949,rs2244375,rs9271421,rs1662809,rs9362746,rs13104820,rs17032226,rs28364194,rs1783915,rs79951436,rs7429404,rs6576569,rs35633398,rs533935,rs6512202,rs74644576,rs10860834,rs11659776,rs7227253,rs7543239,rs6576571,rs6007747,rs9615958,rs116277398,rs10763862,rs5753542,rs3823160,rs9270914,rs9270979,rs34293316,rs1281937,rs9272350,rs7617494,rs4911423,rs5001107,rs2293309,rs77731844,rs10045595,rs115637879,rs1002101,rs2520708,rs2436000,rs6120650,rs9271165,rs34195497,rs16907083,rs196494,rs115635501,rs2048739,rs72818986,rs61826341,rs2843996,rs11165852,rs11008519,rs3772728,rs1370364,rs17130614,rs11602109,rs269307,rs4794094,rs5742723,rs9271081,rs76442107,rs9272491,rs13423661,rs17019941,rs57765605,rs10892774,rs1056964,rs115163973,rs9626814,rs910133,rs11140507,rs113417311,rs6058052,rs115584726,rs233085,rs10069695,rs6059845,rs2645010,rs953076,rs6874840,rs4919042,rs116143544,rs7456402,rs74550932,rs17539463,rs10896631,rs61873594,rs56040772,rs74650367,rs9270054,rs6892071,rs4705538,rs1650823,rs9353738,rs62623713,rs5753561,rs9273056,rs10912555,rs9362753,rs62936860,rs61776644,rs79949054,rs114608734,rs12652790,rs1338720,rs115823613,rs10044956,rs117431058,rs9755750,rs4307059,rs10736509,rs4936655,rs41434945,rs9274563,rs5753555,rs2454612,rs28430780,rs2018134,rs28703228,rs34260340,rs1716839,rs34063054,rs9271010,rs4991466,rs74352461,rs6059868,rs9615933,rs9273356,rs67776810,rs2585034,rs6007732,rs17031619,rs6901304,rs73350827,rs115287592,rs602229,rs9272581,rs78480917,rs56349323,rs6824585,rs2000712,rs9953301,rs1884669,rs9271096,rs9272349,rs4516495,rs4147040,rs79634558,rs56771518,rs9269778,rs9273559,rs28631728,rs73731427,rs5770917,rs3764160,rs2572949,rs1858938,rs6695238,rs74774892,rs9272424,rs111264507,rs6066829,rs9271631,rs112519097,rs74472863,rs12518473,rs74315650,rs9883185,rs6494516,rs79012580,rs9273376,rs11703245,rs798989,rs115598371,rs7641324,rs6932043,rs56332860,rs9272613,rs12257900,rs9274537,rs1456030,rs78372243,rs11554572,rs77512282,rs62142976,rs3797301,rs9627387,rs34220352,rs10947261,rs11807031,rs9272609,rs74070172,rs9270948,rs442722,rs10018207,rs67282046,rs818365,rs11089493,rs115161103,rs66535127,rs3761147,rs4959108,rs9273426,rs9270904,rs7583260,rs9271636,rs196482,rs12635796,rs74627108,rs10494674,rs57519209,rs502055,rs4793633,rs12657671,rs17745579,rs6438836,rs13249480,rs6114970,rs9271108,rs77745263,rs56807330,rs11714216,rs11087488,rs79087249,rs79599063,rs80183370,rs59417168,rs11229131,rs1344883,rs7032345,rs9271006,rs75846039,rs3731795,rs2858864,rs75436606,rs116749721,rs6050236,rs7658402,rs9553795,rs2689948,rs61873641,rs8093718,rs114647529,rs74618165,rs73395560,rs13245039,rs2493876,rs115602633,rs431908,rs79968150,rs12704517,rs7240120,rs9273288,rs920080,rs115084676,rs4940328,rs2103108,rs56901884,rs75135025,rs655444,rs2470981,rs12627787,rs13380938,rs116432801,rs9345023,rs59262734,rs9274477,rs9270099,rs905184,rs11560477,rs4566930,rs62142982,rs459033,rs79835345,rs116619851,rs9271211,rs10145670,rs1065360,rs13078962,rs7894459,rs6982619,rs80117486,rs72639513,rs9271774,rs798991,rs2073707,rs1524079,rs10002434,rs62112462,rs9274390,rs2118288,rs1761379,rs9270963,rs12478383,rs514406,rs41355347,rs10875034,rs72844118,rs1623873,rs2073856,rs6686065,rs7025834,rs3758455,rs930534,rs220063,rs809559,rs2091103,rs115546010,rs72825515,rs6671237,rs196476,rs3814229,rs9271082,rs9615968,rs9272618,rs2161138,rs75566695,rs1787842,rs2520692,rs7616369,rs114127102,rs9402793,rs1469847,rs616187,rs2244102,rs9763419,rs241403,rs2973649,rs34843303,rs10240026,rs363230,rs12496898,rs9274336,rs9273441,rs6120644,rs4147038,rs1263647,rs73653522,rs9270928,rs3827595,rs4939759,rs9296260,rs78034115,rs6008339,rs1046699,rs9272339,rs75650869,rs1131972,rs113232784,rs73186289,rs7131393,rs116787876,rs9274669,rs733955,rs9892295,rs892852,rs10252092,rs486613,rs9270921,rs9269823,rs55685182,rs1480443,rs116354368,rs61060922,rs115851225,rs112578072,rs78022196,rs4142007,rs9272628,rs6008613,rs16846343,rs77173268,rs112824925,rs73793188,rs72844190,rs1588356,rs13083811,rs6114966,rs12423004,rs2172710,rs2275444,rs10127495,rs2859998,rs2522395,rs78306403,rs10826958,rs9855535,rs16845558,rs9270043,rs1787833,rs2973646,rs116516410,rs17455520,rs76354543,rs2400219,rs75297505,rs6059896,rs76101020,rs9273467,rs389534,rs7292343,rs77677679,rs10746739,rs111483859,rs9270986,rs11703021,rs78135308,rs9273444,rs1623323,rs6050205,rs9273028,rs2373569,rs695654,rs7209395,rs10754048,rs114000627,rs2520699,rs9272623,rs6114959,rs7194,rs113451008,rs10936932,rs6501923,rs6088508,rs11247867,rs10016499,rs74581714,rs2076533,rs77921229,rs17031499,rs2762036,rs9271122,rs5753509,rs360044,rs1571281,rs1056894,rs9272357,rs363278,rs6446052,rs17093175,rs4912495,rs2702158,rs1828465,rs528070,rs196477,rs11008506,rs28449205,rs9840730,rs72843145,rs4496852,rs6120669,rs9271076,rs9359892,rs9270258,rs13118835,rs7444446,rs9271110,rs78449612,rs6087577,rs557715,rs79617928,rs9271117,rs11632043,rs9272346,rs72845722,rs9274574,rs2370860,rs12342594,rs1944674,rs1657895,rs6066815,rs2111790,rs11042471,rs116474693,rs6008616,rs11699487,rs1108908,rs11090866,rs9273322,rs17014136,rs11750131,rs4877838,rs9269844,rs11563550,rs9270902,rs4936654,rs9274624,rs9273338,rs504766,rs2520688,rs111252416,rs57128261,rs6059827,rs9274186,rs2285524,rs11911124,rs115966838,rs11042476,rs77236739,rs11856834,rs56335999,rs462707,rs4911420,rs1960387,rs11042478,rs9269874,rs78624400,rs115188891,rs459832,rs9274529,rs7232786,rs3791010,rs73254137,rs4910497,rs114813031,rs3021303,rs6088582,rs7744020,rs56046303,rs9792450,rs4270662,rs34813758,rs78142667,rs72637900,rs112480946,rs2470979,rs9270949,rs10058265,rs9271466,rs10223064,rs114672602,rs3824988,rs11872614,rs9274606,rs1657884,rs73106933,rs80330437,rs9271635,rs363237,rs9270909,rs3848645,rs11154857,rs7526275,rs6008362,rs2034131,rs6588443,rs57191437,rs6119497,rs113893208,rs66884109,rs7512619,rs6106980,rs296720,rs11914622,rs55640600,rs895253,rs409675,rs9627295,rs116697931,rs9270091,rs76741160,rs373534,rs7294804,rs3817991,rs6868300,rs1370363,rs59136980,rs9270971,rs6808455,rs1412706,rs1787836,rs2028588,rs814519,rs7228213,rs9615969,rs11959356,rs11165851,rs45528736,rs73754829,rs115455979,rs35539765,rs9273482,rs72788141,rs6898051,rs72508425,rs440523,rs12169526,rs9272656,rs62215121,rs9271151,rs9987276,rs9271051,rs1920629,rs9269859,rs9272497,rs3102221,rs9274617,rs62215127,rs1733448,rs2370487,rs7128287,rs4345016,rs11718010,rs75676746,rs4939760,rs11197969,rs58087771,rs11704586,rs55695238,rs9271068,rs855353,rs12570847,rs3101643,rs233088,rs10780026,rs9270018,rs75098052,rs116923387,rs7616807,rs13375593,rs2073861,rs4935783,rs10763861,rs9272725,rs161231,rs220071,rs17130638,rs35971869,rs9270180,rs61776946,rs11704878,rs7828944,rs76995251,rs55997038,rs12789209,rs36034646,rs10505464,rs11083578,rs269289,rs12493005,rs817138,rs10736511,rs1435462,rs115615794,rs12410420,rs6003566,rs6007748,rs17576594,rs76085361,rs3019793,rs9273230,rs16849623,rs10860835,rs6059892,rs115420917,rs35808061,rs8077672,rs17754240,rs429546,rs114913832,rs9272583,rs9273086,rs75431368,rs2947948,rs10164112,rs798981,rs11782835,rs4478983,rs7227145,rs111823233,rs5753556,rs35162499,rs115656411,rs4414200,rs9274575,rs4270556,rs1944693,rs9274569,rs56218586,rs676090,rs11008520,rs10860839,rs646799,rs11140508,rs73754822,rs77993055,rs9270950,rs586310,rs2088518,rs75394343,rs9273331,rs112412042,rs115080362,rs2735057,rs9273415,rs9270366,rs115146228,rs10896636,rs10971492,rs79925720,rs72927149,rs3828789,rs34328493,rs1706450,rs296727,rs1464854,rs9818742,rs16958153,rs2448792,rs12547722,rs5996495,rs55772151,rs2021171,rs9273024,rs220065,rs80155456,rs6125446,rs582474,rs77409117,rs7215959,rs693754,rs73410140,rs7240534,rs253666,rs11090863,rs13157767,rs11691201,rs1049060,rs116054316,rs731384,rs9270088,rs28362951,rs3859342,rs77012880,rs12957346,rs72508433,rs7714817,rs892855,rs11058254,rs117525715,rs114545545,rs9273406,rs35052325,rs2548014,rs7856691,rs3213850,rs2702157,rs2305795,rs1888334,rs4694459,rs9272962,rs7681757,rs3756502,rs715129,rs9269899,rs12457473,rs12805841,rs4926,rs418931,rs12253971,rs12546818,rs9272574,rs17089174,rs9976674,rs9270237,rs12119090,rs59661566,rs116558669,rs61052452,rs1063345,rs16961733,rs5749222,rs9271011,rs233090,rs10896647,rs12171124,rs6008622,rs1847138,rs11563919,rs9273416,rs4286817,rs60805834,rs17130621,rs113221426,rs58905388,rs7555165,rs4912576,rs363229,rs17862139,rs6905282,rs554760,rs9271121,rs114212442,rs75726568,rs7271963,rs17867612,rs7731547,rs62140622,rs196478,rs6050204,rs1467845,rs7895655,rs9271405,rs77044152,rs1962472,rs7072027,rs8030128,rs413976,rs6058041,rs9270041,rs1618800,rs4793637,rs6008770,rs220064,rs9836970,rs76538009,rs35145966,rs12925943,rs962591,rs3791004,rs11703848,rs11666402,rs9269643,rs9273405,rs1851756,rs61873635,rs116387697,rs574710,rs17697930,rs9835750,rs7256779,rs3101634,rs6960610,rs416766,rs12595492,rs798988,rs12037594,rs1477119,rs80355450,rs11108366,rs74603347,rs17861291,rs4764880,rs9274652,rs17032354,rs161281,rs61874096,rs4253772,rs2836676,rs68057166,rs2030413,rs58352044,rs72639503,rs9271074,rs10010909,rs9894097,rs1263646,rs9270913,rs78092521,rs9269825,rs10826938,rs28383200,rs587495,rs6114956,rs7001673,rs13166300,rs9270992,rs9271107,rs6996374,rs2230885,rs8097231,rs56222810,rs710160,rs9274389,rs73186288,rs74815618,rs2689949,rs11605731,rs1787839,rs74424483,rs13277646,rs6059844,rs4553926,rs3828791,rs34764961,rs9273382,rs7020346,rs75714949,rs9615977,rs113205727,rs363242,rs9269626,rs56313512,rs115940887,rs1025449,rs116691706,rs111737954,rs615698,rs360045,rs11705051,rs9661082,rs12454610,rs78664115,rs9272662,rs7175756,rs6142164,rs73886791,rs6438835,rs9269836,rs3891369,rs9270404,rs5753535,rs116508225,rs80115101,rs6087592,rs9270498,rs7586419,rs28624101,rs9271424,rs4936653,rs12438314,rs2124289,rs9615349,rs41378347,rs114191770,rs7108658,rs233122,rs9615960,rs73576753,rs8135519,rs76851232,rs9844739,rs9615330,rs28362645,rs9271146,rs12495774,rs10788499,rs9272712,rs78471714,rs17049690,rs6988366,rs2885207,rs1925673,rs2532836,rs1063355,rs930536,rs42761,rs10489797,rs9269773,rs79242605,rs114143655,rs7423296,rs10737622,rs5770924,rs4705534,rs76734806,rs767385,rs3778290,rs76454978,rs9271083,rs363272,rs2400220,rs2288811,rs4574606,rs74758432,rs17093182,rs1551570,rs12073104,rs72788134,rs17541821,rs8094036,rs62544640,rs9271009,rs72965899,rs11154858,rs6120645,rs61786416,rs10808549,rs1735678,rs116611120,rs9270050,rs11229066,rs132193,rs614437,rs114682654,rs2520698,rs2702164,rs114295700,rs7069465,rs10154348,rs56311685,rs68176300,rs57091957,rs6856396,rs116371776,rs9270937,rs6050218,rs4993191,rs4664909,rs115902733,rs34593439,rs111765571,rs4778150,rs363236,rs11036006,rs1263642,rs10013443,rs61786400,rs9273349,rs3097501,rs111304709,rs12458588,rs8182209,rs6007726,rs13008299,rs12138547,rs944348,rs348184,rs7558540,rs9271627,rs1541037,rs3746819,rs6087588,rs113734026,rs74068506,rs6963758,rs115931319,rs535777,rs6106985,rs73412128,rs1787826,rs6008784,rs9270912,rs2118286,rs9271156,rs76536290,rs3101635,rs2293641,rs6114967,rs6945800,rs2129000,rs60950518,rs3462,rs2489258,rs28404321,rs382487,rs6059829,rs41291492,rs6059893,rs72639506,rs16998648,rs1393241,rs2269382,rs2378205,rs485701,rs9273479,rs1858806,rs113996162,rs6508293,rs6774221,rs12405169,rs1370366,rs75420341,rs11152386,rs9326970,rs7844732,rs58431522,rs13008328,rs9273242,rs1588890,rs6491121,rs116704769,rs79629967,rs2520706,rs61535093,rs35448862,rs11071829,rs645409,rs3187964,rs11703173,rs9270019,rs115843040,rs117391907,rs443751,rs4940329,rs9271437,rs11704614,rs2249149,rs117569763,rs6913196,rs111608017,rs2490631,rs501006,rs72788152,rs817140,rs11742502,rs79025511,rs9269661,rs112795139,rs56962934,rs72637901,rs13076816,rs9627324,rs61867775,rs3087501,rs13014261,rs12259107,rs13439773,rs78364821,rs6804369,rs9615364,rs7552139,rs9274627,rs17004097,rs75215309,rs17130637,rs115959021,rs56110984,rs28438403,rs112559726,rs4911421,rs11042477,rs9274487,rs116344849,rs7039179,rs12291809,rs17697510,rs17586966,rs7731520,rs1893845,rs12522316,rs569656,rs2326075,rs73386907,rs76516493,rs12485474,rs6875340,rs10848771,rs9273330,rs660979,rs4910496,rs12042177,rs111232699,rs9271119,rs3760414,rs4657856,rs363238,rs1657904,rs703220,rs6760782,rs114004884,rs9269668,rs7242085,rs9627350,rs9274561,rs9272488,rs9270931,rs9626816,rs9271413,rs61615404,rs11090865,rs115390684,rs72919259,rs17732430,rs56189258,rs1657898,rs7648625,rs949077,rs34311793,rs111998127,rs115245382,rs5753511,rs9271160,rs9269881,rs17144337,rs55920079,rs1259327,rs2892886,rs9271423,rs13318927,rs7183443,rs75161000,rs12458280,rs7272202,rs113389919,rs17093245,rs6580423,rs16907078,rs2063481,rs115468828,rs7548151,rs10780661,rs1920131,rs61753321,rs77301929,rs2240424,rs534901,rs11703038,rs28501595,rs9274645,rs11705624,rs6125428,rs6008598,rs1063349,rs6008602,rs6008507,rs1847605,rs6050208,rs9271052,rs9626823,rs74761832,rs117573257,rs3755655,rs76585082,rs117786229,rs13084580,rs28561619,rs6588445,rs1403996,rs3101644,rs17094373,rs1555115,rs10470905,rs3737179,rs9273261,rs116782289,rs9763609,rs503296,rs7047670,rs3815192,rs6008538,rs9420,rs9272336,rs1524080,rs10226621,rs72786178,rs10956273,rs8180687,rs62636308,rs116644729,rs4917745,rs62215112,rs1874476,rs369737,rs113658408,rs57595048,rs9271094,rs28742008,rs564273,rs9619178,rs9815334,rs9270025,rs856721,rs17031586,rs6872473,rs67239783,rs615672,rs6106977,rs9274470,rs220070,rs115371062,rs9274576,rs77621138,rs2652693,rs9615345,rs112146146,rs1485115,rs9271019,rs11682403,rs17049693,rs767384,rs1993612,rs77337706,rs9272661,rs9270105,rs74455114,rs161237,rs10075143,rs9507686,rs10508762,rs79788733,rs9615956,rs10428188,rs55880039,rs75546173,rs3003878,rs74322499,rs9269858,rs71323700,rs9272434,rs6120642,rs17372309,rs9274207,rs113845942,rs2370859,rs9271075,rs116653075,rs10888755,rs717450,rs1541038,rs76413308,rs72902232,rs11108365,rs9359896,rs1485123,rs2428250,rs11750740,rs9270962,rs6095247,rs79507153,rs673336,rs196479,rs9875155,rs76454183,rs36125653,rs4454559,rs58481463,rs115604833,rs6008365,rs2709509,rs161279,rs28464585,rs9270894,rs12514801,rs2834169,rs112314594,rs3189152,rs73187358,rs11705483,rs7679840,rs9271640,rs77290012,rs62010875,rs17109605,rs2131906,rs73752993,rs1036082,rs112935615,rs116856965,rs6007806,rs74029840,rs10050969,rs1571979,rs1540087,rs2227127,rs2481600,rs1716838,rs6519994,rs7775228,rs196496,rs77973991,rs72845730,rs9982691,rs6550809,rs2762038,rs77399513,rs7617950,rs9271101,rs12239598,rs7611092,rs9411171,rs515857,rs1242315,rs9270204,rs2645023,rs1061830,rs2047748,rs2522393,rs10021170,rs116004758,rs13585,rs3759858,rs5996496,rs798959,rs12515937,rs117323981,rs6008623,rs2269381,rs36183131,rs6008615,rs9270236,rs17346501,rs113928699,rs6665069,rs6769645,rs2423611,rs6050203,rs72792249,rs7091882,rs17031525,rs12490455,rs61873634,rs499195,rs2423613,rs115867015,rs9273172,rs6567365,rs10746738,rs61874117,rs6007845,rs4147036,rs8089154,rs798983,rs2017069,rs116684082,rs878071,rs12239845,rs9821598,rs9270042,rs77813806,rs12144665,rs551435,rs72792233,rs34960369,rs72646560,rs9274600,rs62142978,rs6481743,rs708228,rs72823581,rs17007460,rs6037007,rs6114983,rs73490596,rs7267005,rs115937692,rs10470978,rs363271,rs2335332,rs487278,rs4611184,rs28611269,rs9271008,rs6008505,rs7121384,rs72788133,rs11221861,rs910132,rs13044899,rs6059918,rs1364,rs6003555,rs1858142,rs116479400,rs1657892,rs6694040,rs943888,rs116519149,rs633525,rs880043,rs116109331,rs9271392,rs6037002,rs2554909,rs113395735,rs115729463,rs9271626,rs2849232,rs59257214,rs115391683,rs1154153,rs2180736,rs6007740,rs1263643,rs4431002,rs7709013,rs7291444,rs73384833,rs7756024,rs28705990,rs75592148,rs8068191,rs62544641,rs13439843,rs2886671,rs5770911,rs34587428,rs7526466,rs10495905,rs7109250,rs75372847,rs379692,rs2073605,rs11229067,rs7169897,rs12664220,rs4464319,rs10064243,rs3097498,rs116107694,rs73384844,rs7313075,rs62495491,rs9271541,rs79927352,rs363282,rs1804822,rs9274348,rs9269627,rs6594658,rs10485859,rs34476593,rs2295444,rs12541933,rs9621226,rs72646589,rs1733353,rs12701105,rs61874114,rs76265884,rs6059887,rs7615963,rs75439851,rs6050238,rs12025186,rs13036730,rs58968598,rs116370429,rs9272807,rs9270972,rs1571280,rs1480642,rs1864345,rs77602785,rs2682923,rs11704508,rs132192,rs7835368,rs1787840,rs7426956,rs10246859,rs61826345,rs7945672,rs116011806,rs8137478,rs112391576,rs12602815,rs76838620,rs11710330,rs9953620,rs930535,rs68097662,rs9272637,rs55837511,rs112562064,rs4793638,rs9270938,rs2854272,rs9630451,rs11008464,rs6599269,rs113077848,rs75820221,rs501820,rs9271147,rs9615961,rs76449587,rs112808533,rs78057428,rs56357768,rs4762262,rs505444,rs11563921,rs6518130,rs1147704,rs630111,rs6003568,rs280613,rs118158196,rs7653292,rs9273483,rs6931225,rs411622,rs9269827,rs415929,rs10080112,rs421739,rs3911547,rs9270885,rs16845536,rs9273136,rs7336578,rs2420131,rs241404,rs2522391,rs8092980,rs1890500,rs361368,rs62382106,rs1672917,rs2554913,rs8143066,rs441965,rs72839495,rs7284687,rs6508289,rs1008626,rs6891206,rs12927014,rs269318,rs72508447,rs1568864,rs2645016,rs6059851,rs9271144,rs9274546,rs2028010,rs9270939,rs1996960,rs4374752,rs79849003,rs8087515,rs9271412,rs363275,rs7168461,rs9271771,rs35935676,rs9273505,rs7349,rs12587781,rs1787843,rs9273527,rs9270281,rs9270387,rs368731,rs16958921,rs28724260,rs2156665,rs4090390,rs7861997,rs114389758,rs1396648,rs6059834,rs34052104,rs2423614,rs363228,rs9270892,rs79332569,rs114493883,rs762676,rs1385425,rs9270945,rs12126529,rs116025180,rs116149770,rs1585456,rs9838919,rs16901274,rs116426410,rs9271072,rs9273363,rs9271085,rs220069,rs16847240,rs12329446,rs1242198,rs6114998,rs9907176,rs17031651,rs73706169,rs9345030,rs111738768,rs6037001,rs10062283,rs78497199,rs9270905,rs2645011,rs9273337,rs6115000,rs9272545,rs115002464,rs7802002,rs11704639,rs2159557,rs75574442,rs35008320,rs4471799,rs9271145,rs3736762,rs1657899,rs17848459,rs12604412,rs12949444,rs9276440,rs3097502,rs41371446,rs117221988,rs114918627,rs2240427,rs3753053,rs7520547,rs1657909,rs11603020,rs10035701,rs613955,rs551626,rs7290643,rs2068662,rs6088580,rs55653518,rs14240,rs422061,rs2047747,rs196498,rs6114976,rs1201763,rs12146541,rs17031638,rs77274500,rs34587228,rs710090,rs10377,rs28396587,rs6676785,rs6008684,rs59049640,rs17697560,rs2288812,rs9845517,rs114730467,rs1154158,rs72508429,rs6050217,rs3734547,rs9271622,rs79379663,rs9273013,rs16970080,rs72637902,rs1920130,rs727964,rs1695613,rs6567366,rs969792,rs9272614,rs10468152,rs7113391,rs113460240,rs3845971,rs2000714,rs12676903,rs9270969,rs1059920,rs9270933,rs5753526,rs78495232,rs6703727,rs7209037,rs6050209,rs1147686,rs8083539,rs9270980,rs115559593,rs16948596,rs692325,rs2047746,rs17130623,rs6106986,rs112280675,rs9271633,rs80328976,rs2477741,rs6114954,rs10173784,rs79077890,rs62107874,rs62142973,rs116436195,rs16845999,rs2520697,rs625106,rs3829062,rs6088502,rs654983,rs11853396,rs74497019,rs7242250,rs11108364,rs8078801,rs62143025,rs1647405,rs1242317,rs9270502,rs12144635,rs9270991,rs7905024,rs10013280,rs11570190,rs10043372,rs77521036,rs17257155,rs116708952,rs114132298,rs9270229,rs41329344,rs114399035,rs10754044,rs79523240,rs1977452,rs79367753,rs4320890,rs6428151,rs8135997,rs6508292,rs6874842,rs114269927,rs1552739,rs2391781,rs10490929,rs59862142,rs1347662,rs6059932,rs8058214,rs6504401,rs6863316,rs62118575,rs62544639,rs79839653,rs2520703,rs7846007,rs10803635,rs302176,rs8933,rs798994,rs56117116,rs79309077,rs3129900,rs3101636,rs7240944,rs379202,rs1325232,rs11703435,rs541772,rs9274373,rs6443429,rs3097490,rs7639144,rs9270874,rs7286520,rs7801513,rs4581772,rs161233,rs113258957,rs8177232,rs34163044,rs78319053,rs2681038,rs4336644,rs115312045,rs5996489,rs10854854,rs1249922,rs9272442,rs75843531,rs7893657,rs2073604,rs9272567,rs73187357,rs628754,rs196501,rs72639507,rs798958,rs10418403,rs9272647,rs2428249,rs9269900,rs543187,rs220073,rs9269852,rs1853771,rs7932213,rs9274531,rs9270920,rs112476100,rs79120932,rs114937132,rs73754820,rs17031663,rs1787825,rs16883216,rs12315326,rs75590058,rs9273358,rs116746389,rs7834141,rs636665,rs9269762,rs161251,rs9273510,rs17337314,rs57923067,rs6008384,rs35114380,rs117474063,rs1576051,rs10238275,rs11008512,rs7843570,rs78093064,rs12486557,rs6537484,rs9270101,rs62100031,rs3129768,rs113408134,rs114422961,rs71386951,rs1390679,rs424455,rs8068079,rs112406415,rs111772533,rs6942949,rs6880214,rs7178173,rs4437869,rs76495194,rs2572940,rs11718625,rs2645008,rs78863936,rs4262095,rs72852266,rs76900667,rs113164324,rs5753566,rs2296440,rs115999462,rs111867552,rs115603804,rs6008749,rs11206939,rs116148828,rs9273351,rs75401510,rs12655966,rs4090392,rs74476209,rs61040777,rs10893759,rs9329176,rs1469400,rs11704350,rs9270141,rs6691738,rs2084565,rs6699932,rs10274251,rs1429727,rs392815,rs76879754,rs9272560,rs2298669,rs11697253,rs4940325,rs56033853,rs12486184,rs113101219,rs9270944,rs9949916,rs9271161,rs9272992,rs641973,rs9271528,rs17863973,rs11165725,rs2158779,rs77329870,rs3097499,rs2065477,rs7286168,rs3101641,rs10058059,rs639186,rs17184005,rs17698975,rs116394475,rs12775416,rs9271112,rs17130618,rs73492505,rs114929044,rs74393762,rs114168378,rs12141186,rs16875831,rs115132918,rs9512154,rs2453831,rs9272584,rs34049384,rs56313477,rs6800630,rs61828261,rs2649046,rs59306422,rs28528366,rs12680859,rs115685440,rs111888138,rs6779297,rs8061140,rs12035927,rs74546231,rs1884668,rs9271090,rs369419,rs61581290,rs59740766,rs74340176,rs498509,rs72637996,rs112692669,rs1716846,rs9345031,rs2532785,rs9274567,rs9274538,rs80243022,rs196495,rs9274550,rs9270932,rs798982,rs2480408,rs644254,rs75017173,rs7172098,rs6901468,rs6520010,rs7859976,rs6688064,rs762677,rs9273069,rs2520704,rs9272532,rs12108455,rs1543520,rs3104363,rs9271050,rs9942466,rs34069293,rs67750798,rs76302946,rs6115003,rs73793131,rs940310,rs9271070,rs56074681,rs17049718,rs9269841,rs2284189,rs57788514,rs9271174,rs9615955,rs6897972,rs9270478,rs10934181,rs6059779,rs114280176,rs6926894,rs10270792,rs10790461,rs79788225,rs1787834,rs8039796,rs6443433,rs2490633,rs16907088,rs116599065,rs1657910,rs6902723,rs3744852,rs115279755,rs7659776,rs9271086,rs1531213,rs9271439,rs9270893,rs74499288,rs41284333,rs443576,rs9615934,rs11042474,rs34783469,rs4627092,rs3826784,rs12638445,rs9273329,rs59992631,rs7579759,rs9273372,rs55909384,rs2000715,rs10507140,rs1650820,rs3792015,rs115767459,rs2424992,rs73186285,rs7512542,rs9270946,rs78364040,rs5749230,rs60318477,rs116462107,rs56883544,rs10075869,rs2943754,rs12042881,rs115568900,rs9270031,rs4145379,rs9271058,rs1344887,rs9270215,rs4351588,rs116755390,rs17093184,rs9272626,rs75627267,rs9982988,rs9270934,rs73403125,rs9270970,rs55816040,rs6037000,rs6050231,rs16874819,rs6059835,rs5021493,rs622333,rs6087587,rs1657885,rs3097505,rs13169827,rs1049057,rs72792250,rs6839665,rs10248826,rs17031602,rs1370367,rs9269640,rs448788,rs10227893,rs76185397,rs434405,rs7115487,rs1056318,rs10790457,rs7046222,rs9271401,rs10083571,rs7106248,rs116072878,rs1106381,rs79791059,rs28539753,rs9273462,rs3101642,rs17613592,rs4940324,rs6007823,rs61733129,rs6007891,rs4775778,rs112714448,rs9273445,rs73492522,rs9271410,rs7649101,rs114199725,rs715128,rs113631577,rs11604333,rs9270069,rs798984,rs6115001,rs17843719,rs67452113,rs7733319,rs113663338,rs12427090,rs114668464,rs17032470,rs116504567,rs9270013,rs10770057,rs9324162,rs10257241,rs501804,rs2271266,rs117270611,rs17699407,rs113736220,rs7919137,rs9269828,rs115512881,rs6050206,rs60138313,rs920688,rs9271538,rs7121169,rs62142979,rs9271092,rs4514993,rs9273339,rs4745553,rs114590101,rs71557084,rs34237895,rs77529018,rs17031630,rs483971,rs6059850,rs12786236,rs17049695,rs9269649,rs8178484,rs10028980,rs36206058,rs9615938,rs9274605,rs952150,rs61451344,rs17053722,rs114005591,rs6802497,rs2545012,rs363227,rs2645015,rs375945,rs55849863,rs376553,rs79359715,rs62143026,rs9273386,rs11811788,rs71534545,rs17031527,rs2111338,rs77320137,rs881917,rs73752994,rs2498433,rs9273020,rs2706365,rs13081903,rs77222856,rs79234817,rs7639127,rs2255321,rs9274187,rs35570280,rs55736709,rs4857822,rs9271109,rs9274653,rs9615975,rs73825178,rs10886063,rs1787837,rs11781203,rs10936936,rs1672908,rs6066833,rs17866356,rs4801109,rs115950596,rs34046175,rs28393270,rs196483,rs9271073,rs117375545,rs55635449,rs2937769,rs75105804,rs12165597,rs2760994,rs16853992,rs116294022,rs41278065,rs3753054,rs566861,rs9890077,rs16907076,rs114362020,rs77071787,rs114135009,rs72931617,rs7602106,rs4720141,rs12423586,rs9615953,rs76971409,rs9271550,rs9273475,rs402868,rs11090871,rs2207608,rs1783919,rs10826936,rs9273490,rs11101269,rs111371403,rs114206659,rs6050232,rs9306512,rs75567314,rs1154155,rs73825181,rs8057016,rs2277097,rs4912575,rs7707689,rs2269769,rs11717787,rs8139035,rs17032431,rs449005,rs4871827,rs9270968,rs3828798,rs4520043,rs17093179,rs11682342,rs9271063,rs17162056,rs10247823,rs6050216,rs9272666,rs74804551,rs912070,rs13081843,rs1571279,rs3795884,rs4576107,rs1657901,rs2015061,rs9269840,rs55940806,rs2255063,rs11662776,rs12701110,rs14842,rs9792596,rs7290260,rs2301627,rs113497482,rs11689927,rs12120808,rs9893356,rs72844166,rs73492551,rs372702,rs35455030,rs2118285,rs114515261,rs116740550,rs9271104,rs17404787,rs55917150,rs5749255,rs818364,rs4769497,rs9272991,rs61874102,rs9270981,rs41427746,rs116037559,rs56859701,rs2073711,rs1657902,rs75239004,rs3749062,rs5753525,rs12329447,rs1045772,rs6508290,rs8135363,rs115312438,rs74746163,rs3104364,rs912071,rs7042057,rs9615965,rs78023664,rs6058078,rs76557061,rs220059,rs12424451,rs768244,rs13322709,rs34288859,rs73586368,rs75348821,rs2323771,rs6730308,rs2011382,rs4705535,rs9273185,rs9273350,rs2144353,rs220055,rs3772724,rs79339726,rs9270322,rs12709618,rs9271162,rs984695,rs9270926,rs116423438,rs8138097,rs7264679,rs397250,rs61874103,rs76065463,rs36125344,rs17612503,rs9271529,rs11042475,rs4664910,rs59744473,rs56223355,rs115160418,rs6007779,rs4428528,rs4916311,rs9274522,rs3758268,rs35211723,rs7290275,rs1147691,rs73653527,rs12152350,rs112319761,rs7704580,rs1140347,rs6122720,rs6050233,rs112739030,rs72844120,rs9273084,rs8141268,rs1807254,rs9274577,rs6008545,rs79772695,rs78284838,rs74942078,rs10953769,rs75076672,rs72818982,rs2679120,rs9855404,rs117755215,rs6438834,rs12701107,rs220072,rs618095,rs12256625,rs72852269,rs1325197,rs693519,rs2019185,rs62100034,rs9270107,rs1259290,rs686045,rs6443432,rs950649,rs7291888,rs10127727,rs116217611,rs9270159,rs731171,rs2858867,rs1893844,rs6466854,rs10804271,rs112424089,rs6699242,rs17360045,rs112833698,rs62</t>
  </si>
  <si>
    <t>ENSG00000086991.8,CATG00000102521.1,ENSG00000263436.1,ENSG00000205560.8,CATG00000116546.1,ENSG00000264350.1,ENSG00000229164.5,CATG00000083194.1,ENSG00000145780.6,ENSG00000234933.1,ENSG00000196735.7,ENSG00000138311.11,ENSG00000134046.7,ENSG00000133816.9,CATG00000071869.1,ENSG00000215114.3,CATG00000013094.1,ENSG00000127870.12,ENSG00000153904.14,ENSG00000204267.9,ENSG00000114742.9,CATG00000032056.1,ENSG00000267423.1,CATG00000066713.1,ENSG00000158022.6,ENSG00000244165.1,ENSG00000183831.6,ENSG00000211450.5,CATG00000040993.1,ENSG00000203739.3,CATG00000083573.1,ENSG00000123609.6,CATG00000086994.1,CATG00000091473.1,ENSG00000101474.7,ENSG00000204518.2,CATG00000059820.1,CATG00000115856.1,CATG00000103802.1,ENSG00000211865.1,ENSG00000174132.8,ENSG00000025293.11,ENSG00000211882.1,CATG00000008570.1,CATG00000088075.1,ENSG00000204301.5,ENSG00000057663.8,ENSG00000237541.3,ENSG00000171444.13,CATG00000054646.1,ENSG00000201119.1,ENSG00000158186.8,ENSG00000079931.10,ENSG00000154930.10,ENSG00000137760.10,ENSG00000227896.2,ENSG00000160145.11,ENSG00000151617.11,CATG00000035044.1,CATG00000072904.1,ENSG00000222281.1,ENSG00000154240.12,ENSG00000149131.11,ENSG00000101464.6,CATG00000004765.1,ENSG00000172409.5,CATG00000111110.1,ENSG00000162650.11,ENSG00000135341.13,ENSG00000256874.1,CATG00000096894.1,CATG00000088071.1,ENSG00000251011.1,CATG00000085959.1,ENSG00000237036.4,ENSG00000186951.12,ENSG00000164830.13,ENSG00000239257.1,ENSG00000152092.11,ENSG00000048471.9,ENSG00000263931.1,ENSG00000188641.8,ENSG00000211727.3,ENSG00000167098.7,ENSG00000211873.1,ENSG00000138615.4,CATG00000014081.1,ENSG00000130811.6,CATG00000092588.1,CATG00000083579.1,ENSG00000266411.1,ENSG00000088298.8,ENSG00000101680.9,ENSG00000134970.13,ENSG00000206075.9,ENSG00000248498.3,CATG00000045043.1,ENSG00000177565.11,CATG00000071872.1,ENSG00000179344.12,CATG00000096086.1,CATG00000081938.1,ENSG00000062194.11,ENSG00000118217.5,CATG00000056055.1,ENSG00000165269.8,CATG00000009926.1,CATG00000003248.1,CATG00000067849.1,ENSG00000108578.10,ENSG00000164099.3,ENSG00000233219.1,CATG00000075373.1,ENSG00000248869.1,CATG00000073288.1,ENSG00000143321.14,CATG00000025722.1,ENSG00000005884.13,ENSG00000162377.4,ENSG00000145934.11,CATG00000096385.1,ENSG00000227514.3,ENSG00000117569.14,ENSG00000134343.8,CATG00000037592.1,CATG00000000748.1,ENSG00000182256.8,ENSG00000162685.5,CATG00000077802.1,ENSG00000163866.8,ENSG00000084110.6,ENSG00000135272.5,ENSG00000146555.14,ENSG00000143106.8,ENSG00000124721.13,ENSG00000250891.1,ENSG00000131067.12,CATG00000096387.1,ENSG00000197358.8,ENSG00000113649.7,ENSG00000198502.5,ENSG00000229391.3,ENSG00000073910.15,ENSG00000249624.4,ENSG00000248764.1,CATG00000053074.1,CATG00000070512.1,ENSG00000233321.1,CATG00000085427.1,ENSG00000181741.7,ENSG00000138036.14,CATG00000058837.1,ENSG00000197885.6,ENSG00000174151.10,ENSG00000182183.10,ENSG00000198408.9,CATG00000028058.1,ENSG00000139364.6,ENSG00000078804.8,CATG00000057460.1,ENSG00000168959.10,ENSG00000166341.6,ENSG00000139352.3,CATG00000085960.1,CATG00000062689.1,ENSG00000021852.8,ENSG00000245164.2,ENSG00000117586.6,ENSG00000267112.1,ENSG00000236885.1,ENSG00000244128.1,ENSG00000162378.8,ENSG00000160410.10,ENSG00000179314.9,ENSG00000174738.8,CATG00000047129.1,CATG00000088072.1,ENSG00000266120.1,ENSG00000204287.9,ENSG00000023572.4,ENSG00000266578.1,ENSG00000204296.7,ENSG00000155629.10,CATG00000007231.1,ENSG00000100100.8,ENSG00000223678.1,ENSG00000168356.7,CATG00000062926.1,ENSG00000175497.12,CATG00000003036.1,CATG00000038643.1,CATG00000005623.1,CATG00000074194.1,ENSG00000254413.4,CATG00000055021.1,ENSG00000251138.2,ENSG00000142684.7,ENSG00000132874.9,ENSG00000169862.14,CATG00000007400.1,CATG00000083574.1,ENSG00000081800.4,ENSG00000163803.8,ENSG00000137947.7,CATG00000088070.1,ENSG00000267519.2,ENSG00000148516.17,ENSG00000211833.1,ENSG00000148948.3,ENSG00000134982.12,CATG00000020723.1,ENSG00000075234.12,ENSG00000272869.1,CATG00000051984.1,ENSG00000214318.3,ENSG00000205643.6,ENSG00000079739.11,ENSG00000110195.7,ENSG00000165646.7,ENSG00000170322.10,CATG00000021272.1,CATG00000004114.1,ENSG00000230768.3,ENSG00000102967.7,CATG00000100391.1,ENSG00000146122.12,ENSG00000233215.1,CATG00000061866.1,ENSG00000226009.1,CATG00000064803.1,ENSG00000132003.5,ENSG00000065243.14,ENSG00000204261.4,CATG00000068896.1,ENSG00000208009.1,ENSG00000247877.2,ENSG00000261701.2,CATG00000075931.1,ENSG00000091513.10,ENSG00000100416.8,CATG00000088077.1,ENSG00000148468.12,ENSG00000242613.1,ENSG00000100105.13,ENSG00000144840.4,ENSG00000143184.4,CATG00000092589.1,CATG00000100281.1,ENSG00000129116.13,ENSG00000137460.4,ENSG00000138772.8,CATG00000000314.1,CATG00000009350.1,CATG00000058836.1,CATG00000088065.1,CATG00000046817.1,ENSG00000043039.5,ENSG00000167325.10,ENSG00000243710.3,ENSG00000197905.4,CATG00000051576.1,ENSG00000170921.10,ENSG00000241106.2,ENSG00000243646.4,CATG00000007462.1,CATG00000088073.1,CATG00000088254.1,CATG00000004112.1,ENSG00000145241.6,CATG00000003315.1,CATG00000088063.1,ENSG00000254411.1,ENSG00000236341.1,CATG00000079884.1,ENSG00000180347.9,ENSG00000075218.14,ENSG00000105792.15,ENSG00000166171.8,ENSG00000128652.7,ENSG00000225864.1,ENSG00000151806.9,ENSG00000092931.7,ENSG00000211862.1,CATG00000062925.1,ENSG00000105339.6,ENSG00000251201.4,CATG00000102204.1,ENSG00000204642.9,ENSG00000160293.12,ENSG00000228839.1,ENSG00000005882.7,ENSG00000070193.4,ENSG00000113522.9,ENSG00000225914.1,ENSG00000185787.10,ENSG00000165650.7,CATG00000102152.1,CATG00000025282.1,ENSG00000224271.1,CATG00000013095.1,ENSG00000116171.12,ENSG00000136048.9,CATG00000005621.1,CATG00000096388.1,ENSG00000156687.6,CATG00000020588.1,ENSG00000156603.10,ENSG00000256417.1,CATG00000117433.1,ENSG00000197506.6,ENSG00000149646.8,ENSG00000228962.1,ENSG00000137970.7,ENSG00000164318.13,CATG00000039686.1,ENSG00000264141.1,ENSG00000048052.17,ENSG00000164100.7,CATG00000069919.1,ENSG00000156453.9,ENSG00000249249.1,ENSG00000249787.1,ENSG00000255063.1,ENSG00000266976.1,ENSG00000263311.1,ENSG00000263232.2,ENSG00000157087.12,ENSG00000251254.1,ENSG00000103018.12,CATG00000116242.1,ENSG00000166510.9,ENSG00000254462.1,ENSG00000196301.3,CATG00000072905.1,CATG00000057935.1,ENSG00000198561.8,ENSG00000211878.1,ENSG00000133789.10,CATG00000075933.1,ENSG00000144455.9,ENSG00000111911.5,ENSG00000075188.4,ENSG00000211866.1,ENSG00000204264.4,ENSG00000120029.8,ENSG00000163486.8,ENSG00000166793.6,CATG00000020443.1,ENSG00000254732.1,ENSG00000198646.9,CATG00000017304.1,ENSG00000130309.6,ENSG00000156599.6,CATG00000084800.1,ENSG00000196126.6,ENSG00000251916.1,ENSG00000103811.11,ENSG00000211864.2,ENSG00000143028.7,ENSG00000189283.5,CATG00000077098.1,CATG00000057229.1,ENSG00000101746.11,ENSG00000130810.15,ENSG00000267243.1,CATG00000001133.1,ENSG00000221986.2,ENSG00000152049.5,ENSG00000117395.6,CATG00000114557.1,ENSG00000120860.6,ENSG00000163430.5,ENSG00000228265.1,ENSG00000254722.1,ENSG00000123992.14,ENSG00000260125.1,CATG00000083575.1,ENSG00000148840.6,ENSG00000213516.5,ENSG00000082701.10,ENSG00000121310.12,ENSG00000116747.8,ENSG00000137944.12,ENSG00000248464.1,ENSG00000236378.1,CATG00000034220.1,ENSG00000233916.1,ENSG00000138075.7,ENSG00000143314.8,ENSG00000243414.4,ENSG00000143303.7,ENSG00000243903.1,ENSG00000132676.11,ENSG00000183454.9,CATG00000074088.1,ENSG00000131069.15,ENSG00000144868.9,CATG00000083577.1,ENSG00000205559.3,ENSG00000124191.13,ENSG00000175182.9,CATG00000000645.1,CATG00000097307.1,CATG00000065894.1,ENSG00000226400.2,ENSG00000128654.9,ENSG00000151715.3,CATG00000103999.1,ENSG00000129625.8,CATG00000089197.1,ENSG00000221680.1,CATG00000052943.1,ENSG00000211879.1,CATG00000069923.1,ENSG00000253161.1,ENSG00000228216.1,CATG00000061359.1,ENSG00000138942.11,ENSG00000266229.1,CATG00000023332.1,CATG00000018514.1,CATG00000002341.1,ENSG00000119943.6,ENSG00000066651.13,ENSG00000271423.1,CATG00000036570.1,ENSG00000235160.1,ENSG00000047188.11,ENSG00000172795.11,ENSG00000122367.15,ENSG00000100288.15,ENSG00000122335.9,CATG00000003078.1,ENSG00000250444.1,CATG00000086992.1,ENSG00000209645.1,CATG00000033928.1,ENSG00000056291.13,ENSG00000077984.4,ENSG00000138617.10,CATG00000054650.1,CATG00000079344.1,ENSG00000081721.7,ENSG00000162630.5,ENSG00000168026.12,CATG00000083581.1,CATG00000117311.1,ENSG00000224074.3,CATG00000064016.1,ENSG00000232629.4,ENSG00000253582.1,ENSG00000134243.7,ENSG00000185480.7,ENSG00000272395.1,CATG00000101626.1,ENSG00000134371.9,ENSG00000211861.1,ENSG00000132964.7,ENSG00000105793.11,ENSG00000107833.6,ENSG00000249818.1,CATG00000091886.1,ENSG00000151090.13,ENSG00000144642.16,CATG00000025575.1,ENSG00000174748.14,ENSG00000142166.8,ENSG00000152527.9,CATG00000056756.1,ENSG00000254602.1,ENSG00000078747.8,CATG00000037594.1,ENSG00000250634.1,ENSG00000189350.8,ENSG00000240065.3,ENSG00000188782.3,ENSG00000237380.2,CATG00000054637.1,ENSG00000214922.5,ENSG00000167483.13,ENSG00000111880.11,ENSG00000244310.1,ENSG00000107882.7,ENSG00000251593.1,ENSG00000250264.1,ENSG00000132604.6,ENSG00000164796.13,ENSG00000243207.2,CATG00000078562.1,ENSG00000075275.12,ENSG00000228422.3,ENSG00000238165.1,ENSG00000168394.9,CATG00000002343.1,CATG00000111100.1,ENSG00000125971.12,ENSG00000137509.6,CATG00000096386.1,CATG00000001004.1,ENSG00000249816.2,ENSG00000114200.5,ENSG00000142188.12,CATG00000102366.1,ENSG00000086102.14,ENSG00000162687.12,ENSG00000203995.5,ENSG00000109667.7,ENSG00000259420.1,ENSG00000140829.7,ENSG00000258864.1,CATG00000088064.1,ENSG00000058335.11,CATG00000083445.1,CATG00000029438.1,CATG00000032049.1,ENSG00000044459.10,ENSG00000240661.1,ENSG00000187008.2,ENSG00000257222.1,CATG00000083589.1,ENSG00000170142.7,ENSG00000166845.9,ENSG00000260454.1,CATG00000079883.1,CATG00000091232.1,ENSG00000167323.5,CATG00000054624.1,ENSG00000156218.8,ENSG00000113525.5,ENSG00000169550.8,ENSG00000124126.9,ENSG00000166748.8,ENSG00000144655.10,CATG00000047571.1,ENSG00000255302.3,ENSG00000186973.6,ENSG00000143319.12,CATG00000116100.1,ENSG00000140830.4,ENSG00000211876.1,ENSG00000273340.1,ENSG00000128573.18,CATG00000053065.1,ENSG00000211745.3,ENSG00000168843.9,ENSG00000169783.8,ENSG00000101460.8,ENSG00000242574.4,CATG00000081468.1,ENSG00000101751.6,ENSG00000154027.14,CATG00000077836.1,ENSG00000179399.9,ENSG00000185634.7,ENSG00000114745.9,ENSG00000213593.5,CATG00000029450.1,CATG00000102988.1,ENSG00000197442.8,ENSG00000230397.1,ENSG00000157224.11,CATG00000083570.1,CATG00000066710.1,ENSG00000187955.7,ENSG00000118557.11,ENSG00000100983.5,CATG00000084865.1,CATG00000070500.1,CATG00000009365.1,ENSG00000235297.3,CATG00000085699.1,CATG00000091481.1,CATG00000098715.1,ENSG00000129515.14,ENSG00000179915.16,CATG00000008780.1,CATG00000088069.1,CATG00000053067.1,ENSG00000246640.1,ENSG00000170324.15,ENSG00000137473.13,ENSG00000250453.1,ENSG00000130943.5,ENSG00000182541.13,ENSG00000258583.1,CATG00000098531.1,ENSG00000171408.9,CATG00000100722.1,ENSG00000120049.14,ENSG00000155792.5,CATG00000075441.1,ENSG00000104626.10,CATG00000057936.1,ENSG00000174448.4,CATG00000083580.1,ENSG00000165060.7,ENSG00000162496.4,ENSG00000223534.1,ENSG00000142675.13,CATG00000004351.1,CATG00000088702.1,ENSG00000206043.6</t>
  </si>
  <si>
    <t>23496005,19629137,23459209,20711174,24204295,19412176,18820697</t>
  </si>
  <si>
    <t>Narcolepsy (non-HLA narcolepsy),Narcolepsy (onset before 2009 H1N1 influenza pandemic),Narcolepsy,Narcolepsy with cataplexy,Narcolepsy (age of onset)</t>
  </si>
  <si>
    <t>DOID:9063</t>
  </si>
  <si>
    <t>Ritter s disease</t>
  </si>
  <si>
    <t>A commensal bacterial infectious disease that is characterized by widespread erythema, peeling, and necrosis of the skin, that is caused by a toxin produced by a bacterium of the genus Staphylococcus (S. aureus). The infection has_symptoms redness of skin, has_symptom fluid-filled blister formation, has_symptom fever and has_symptom irritability.</t>
  </si>
  <si>
    <t>rs2571375,rs114961658,rs114199135,rs114250150,rs2517673,rs116617968,rs114318558,rs115877582,rs116687745,rs116099342,rs1736971,rs113998099,rs115115749,rs114755061,rs2524005,rs114187835,rs116520599,rs115832454,rs116686512,rs114490207,rs1362088,rs115866444,rs116010480,rs114097190,rs116394116,rs115039657,rs116492953,rs2844796,rs114654404,rs115523581,rs1116221,rs2074475</t>
  </si>
  <si>
    <t>ENSG00000230521.1,ENSG00000206503.7,ENSG00000204625.6,ENSG00000204616.6,ENSG00000176998.3,ENSG00000270604.1,CATG00000087978.1,CATG00000083447.1,ENSG00000204623.4,ENSG00000227262.3,ENSG00000204618.4,ENSG00000181126.9,ENSG00000204619.3,ENSG00000204610.8,ENSG00000230795.2,ENSG00000233916.1,ENSG00000238024.1,CATG00000083449.1</t>
  </si>
  <si>
    <t>Carbamazepine ADRs</t>
  </si>
  <si>
    <t>DOID:9182</t>
  </si>
  <si>
    <t>pemphigus</t>
  </si>
  <si>
    <t>rs111944465,rs28383405,rs114926038,rs113104509,rs114158220,rs9274298,rs443198,rs114448410,rs115477903,rs28383408,rs35971290,rs526784,rs9271404,rs9271532,rs113939416,rs28383361,rs113724633,rs115825497,rs543713,rs112021043,rs62405631,rs660895,rs9271400,rs80225417,rs13193738,rs74818935,rs9272420,rs77867566,rs12660382,rs9272973,rs9273313,rs482044,rs9271474,rs116660816,rs113459411,rs113027967,rs28383182,rs111788277,rs112296425,rs115377566,rs28383418,rs9271426,rs76422016,rs115289393,rs9274335,rs113277162,rs114404525,rs41268940,rs76650283,rs2246618,rs114005457,rs28383410,rs9272463,rs116090304,rs2395488,rs111919185,rs9271432,rs28383312,rs1064985,rs111896154,rs1064993,rs9272486,rs9272318,rs113933084,rs9272417,rs35984981,rs72849277,rs112207759,rs115807832,rs9272970,rs115643108,rs114153839,rs3205916,rs114203361,rs28383433,rs74343539,rs2071286,rs28383429,rs9272461,rs34763586,rs115472351,rs28383342,rs115712333,rs9271519,rs9273042,rs78166434,rs116210899,rs9272896,rs34250758,rs113414682,rs113060503,rs116225172,rs28383385,rs28383365,rs9271542,rs111892599,rs116021268,rs1065043,rs28383345,rs2858870,rs9273103,rs9270406,rs3806156,rs116099499,rs113131349,rs9272363,rs77599748,rs9271416,rs9271628,rs111542599,rs111554896,rs114412866,rs9272347,rs28383316,rs647035,rs9272720,rs113010307,rs112529870,rs111432098,rs115206228,rs28383347,rs12206257,rs114964670,rs114561288,rs115489657,rs112837060,rs28383376,rs28383339,rs74638570,rs9272957,rs9271521,rs34068533,rs111375871,rs115405830,rs9271643,rs3817973,rs114074434,rs116253018,rs114754567,rs3916765,rs115842840,rs9271516,rs28383459,rs114880286,rs114899805,rs9272785,rs117106271,rs28383186,rs115177236,rs2248372,rs28366201,rs112659139,rs9271431,rs502803,rs28383359,rs28383343,rs9273014,rs116089928,rs9272422,rs113329671,rs34141382,rs112372067,rs9271554,rs74636204,rs116410646,rs77339347,rs113138877,rs111965977,rs9272433,rs112053914,rs28383360,rs116793060,rs34624872,rs9271464,rs115297319,rs112036107,rs28383402,rs9271637,rs9271517,rs79638487,rs9271409,rs80137464,rs115632661,rs9273022,rs115916796,rs9271411,rs28383375,rs9272323,rs2647072,rs9271433,rs114833479,rs28383427,rs28383378,rs482205,rs114483655,rs28383366,rs9273007,rs28383392,rs9273291,rs28383438,rs9272335,rs28724008,rs114397253,rs116196531,rs28383413,rs114838817,rs115546388,rs115452308,rs114249316,rs28383313,rs114888397,rs113182435,rs34965214,rs28383416,rs9270161,rs2516424,rs9271470,rs13205658,rs75498499,rs17426593,rs28383369,rs112063507,rs115420444,rs9273052,rs3188543,rs114164193,rs116495853,rs77617807,rs9272358,rs114292052,rs114539622,rs560530,rs9272362,rs117994013,rs28383187,rs9273169,rs114291341,rs117804446,rs28383397,rs9271520,rs113521434,rs9273026,rs111361258,rs77122291,rs115417906,rs116628652,rs114852083,rs28383406,rs28383431,rs28383372,rs115831887,rs116154425,rs536810,rs116723504,rs28383420,rs28383382,rs9271430,rs113938016,rs28383434,rs115198367,rs28383391,rs9271461,rs115005508,rs9273207,rs28383344,rs115194307,rs116069890,rs114855991,rs34977123,rs115110712,rs9271540,rs113518441,rs4424066,rs1065047,rs28383394,rs115260061,rs34705003,rs113549285,rs9273045,rs28724033,rs41269955,rs76643719,rs28383381,rs9272955,rs75513198,rs114915632,rs532098,rs28383401,rs111701877,rs9272337,rs118163697,rs75126998,rs114588750,rs9273062,rs9272952,rs115904597,rs34977583,rs115848534,rs114742549,rs77685459,rs2244839,rs116358035,rs9269863,rs113422598,rs115974809,rs9272987,rs9273025,rs111941374,rs28383362,rs78474935,rs114901942,rs116664025,rs114037940,rs28383424,rs9272990,rs114515013,rs9271544,rs28383415,rs28383363,rs113693217,rs481139,rs28383441,rs79094559,rs116146969,rs28383340,rs9273063,rs114182362,rs113150735,rs9271465,rs115308342,rs9271438,rs74656013,rs9271488,rs113824321,rs115470464,rs116330197,rs116332080,rs112485576,rs114544755,rs9272538,rs28383439,rs76202064,rs114158560,rs116589335,rs113888335,rs112968327,rs9273008,rs116107168,rs114303873,rs614348,rs9273308,rs2858869,rs9272425,rs28383338,rs482759,rs9272435,rs1065048,rs9272742,rs9272353,rs9271776,rs113484779,rs115652289,rs114565051,rs115033954,rs28383383,rs111838566,rs115032920,rs114773114,rs34438281,rs9272319,rs112574272,rs41268938,rs116331885,rs114447415,rs28383404,rs28383379,rs113353196,rs115816856,rs67407114,rs9273009,rs28383435,rs9272443,rs80180464,rs28383423,rs116173188,rs9272983,rs35128651,rs79192142,rs12211942,rs116573973,rs9273031,rs114509360,rs9272995,rs116545108,rs6941112,rs9271549,rs28383407,rs9271644,rs115187291,rs17840121,rs28559730,rs9271469,rs41269951,rs111693298,rs9272951,rs9272492,rs116638725,rs28383373,rs482162,rs9271408,rs28383403,rs9271773,rs114973966,rs114700859,rs707947,rs28383411,rs111343881,rs112526259,rs28383453,rs643889,rs112528767,rs9272521,rs9272444,rs114308130,rs9272980,rs112175921,rs113785384,rs116670839,rs28383380,rs116737275,rs115960964,rs116121309,rs9273036,rs9272485,rs9271624,rs532965,rs115714701,rs117203659,rs661330,rs13206639,rs28383384,rs28383428,rs28383367,rs114701055,rs116018922,rs115423318,rs116171428,rs28383358,rs1281947,rs28383467,rs13206219,rs28383400,rs116102336,rs114772620,rs111556513,rs28383425,rs9273044,rs114700763,rs41268942,rs617578,rs535852,rs9271523,rs116432881,rs116813230,rs28724162,rs28383414,rs41269945,rs9272456,rs113129660,rs9271472,rs112981870,rs1049124,rs28383377,rs116457146,rs2760993,rs9270416,rs9272466,rs1065044,rs9273040,rs74981472,rs116822900,rs114443634,rs114816840,rs9273048,rs9271434,rs114951502,rs9271419,rs111994020,rs9272407,rs114113397,rs114142794,rs113282787,rs111409670,rs111251172,rs9272528</t>
  </si>
  <si>
    <t>CATG00000083579.1,CATG00000083570.1,ENSG00000204308.6,CATG00000083575.1,ENSG00000196735.7,CATG00000083548.1,ENSG00000204344.10,CATG00000088073.1,ENSG00000204310.6,CATG00000083574.1,ENSG00000272501.1,CATG00000088063.1,ENSG00000179344.12,CATG00000088070.1,ENSG00000201680.1,ENSG00000228962.1,ENSG00000204516.5,CATG00000088069.1,CATG00000088077.1,ENSG00000198502.5,ENSG00000229391.3,ENSG00000241404.2,CATG00000088071.1,ENSG00000206337.6,CATG00000083577.1,ENSG00000232080.3,CATG00000083573.1,ENSG00000221988.8,ENSG00000196126.6,CATG00000088072.1,ENSG00000251916.1,ENSG00000204296.7,CATG00000083580.1,CATG00000083581.1,CATG00000088062.1,CATG00000088075.1,ENSG00000204301.5,ENSG00000223534.1,ENSG00000258388.3,ENSG00000196301.3</t>
  </si>
  <si>
    <t>Pemphigus vulgaris</t>
  </si>
  <si>
    <t>DOID:92</t>
  </si>
  <si>
    <t>speech disorder</t>
  </si>
  <si>
    <t>A communication disorder that involves difficulty with the act of speech production.</t>
  </si>
  <si>
    <t>rs62228680,rs1407450,rs62229672,rs62228684,rs9753979,rs7551305,rs12771522,rs10904030,rs10912633,rs10802497,rs35727155,rs4925650,rs7802263,rs301701,rs114728270,rs914115,rs7253868,rs12699509,rs80098939,rs118070391,rs744134,rs4807927,rs7777159,rs7082349,rs62228678,rs2146951,rs2031573,rs12778841,rs7251937,rs17279083,rs717240,rs28608111,rs2192161,rs9514694,rs7991217,rs117302314,rs1854176,rs12430267,rs724356,rs11670048,rs62228748,rs7283184,rs62228686,rs1871688,rs60042271,rs6691482,rs8108743,rs2896357,rs3922435,rs1035086,rs10753083,rs3786976,rs62228673,rs1570813,rs9754015,rs13307587,rs115324782,rs62228682,rs4731205,rs36008445,rs479526,rs34817842,rs909257,rs12080722,rs4447285,rs10925017,rs80199858,rs1924441,rs12763688,rs60241037,rs2182195,rs869552,rs9551739,rs9508555,rs13233758,rs4807926,rs62228671,rs4347481,rs62228674,rs66462211,rs7280157,rs11251873,rs1924445,rs2892463,rs12699504,rs62229671,rs62228676,rs12075314,rs2107931,rs62228670,rs753376,rs62228681,rs78021268,rs9461948,rs62228685,rs114913879,rs118191053,rs12699502,rs62228677,rs9754011,rs3786979,rs17002366,rs4486528,rs1886638,rs4731204,rs10925023,rs1547154,rs7535963,rs4916367,rs3213056,rs76471762,rs7331353,rs8181300,rs12482528,rs9587393,rs1461022,rs1323678,rs13238361,rs35459638,rs62228679,rs79941939,rs62396873,rs62227535,rs764255,rs62228683,rs2271055,rs17002367,rs10753082,rs1924442,rs2146952,rs1008290,rs78295495,rs62228727,rs7280093,rs1461024,rs74348591,rs1357978,rs11666805,rs9520462,rs12699503,rs2822586,rs4769772,rs2822588,rs7275509,rs10925015,rs3786978,rs9520447,rs62227536,rs3786983,rs6977430,rs117986488,rs2822584,rs2292457,rs3786982,rs2822560,rs7795980,rs4238137,rs1297125,rs1357979,rs114535016,rs9559047,rs1359460,rs10950793,rs60221474,rs115385203,rs9754002,rs7326253,rs2822609,rs75231235,rs62228675,rs4721234,rs1981165,rs4916366,rs912768,rs9655844,rs62228672,rs62228687,rs79139068</t>
  </si>
  <si>
    <t>ENSG00000229618.1,ENSG00000162753.10,ENSG00000162711.12,ENSG00000203739.3,ENSG00000170775.2,ENSG00000122042.9,CATG00000095165.1,ENSG00000204442.2,CATG00000117069.1,CATG00000103397.1,ENSG00000243004.1,ENSG00000197445.2,ENSG00000271897.1,ENSG00000267759.1,ENSG00000132965.5,CATG00000091366.1,ENSG00000071626.12,CATG00000016136.1,CATG00000025703.1,CATG00000102733.1,CATG00000101386.1,ENSG00000243064.4,ENSG00000170312.11,ENSG00000189403.10,ENSG00000183831.6,CATG00000014226.1</t>
  </si>
  <si>
    <t>17684495,23738518</t>
  </si>
  <si>
    <t>Reading and spelling,Non-word repetition,Cognition, early reading ability,Word reading</t>
  </si>
  <si>
    <t>DOID:9206</t>
  </si>
  <si>
    <t>Barrett s esophagus</t>
  </si>
  <si>
    <t>rs12004383,rs4646589,rs7180059,rs7047684,rs4316201,rs34226780,rs4646603,rs4887218,rs1908786,rs4646615,rs12909423,rs10993047,rs4646605,rs7872123,rs2414527,rs1441819,rs62665560,rs12487372,rs6510994,rs1822205,rs8100824,rs1933681,rs35511675,rs8031133,rs4646635,rs12595410,rs1441815,rs1320546,rs79462598,rs7872984,rs12910113,rs4646586,rs74831768,rs2899613,rs57405643,rs12914388,rs10821285,rs4646596,rs4646629,rs4646584,rs4646598,rs58648715,rs757350,rs11788035,rs4646628,rs2346305,rs12898976,rs3784263,rs77452641,rs12907125,rs3204689,rs3742961,rs7164408,rs4646570,rs11085241,rs12915901,rs1061278,rs2039313,rs12907038,rs60021783,rs3742960,rs4646592,rs10421503,rs4646549,rs7634939,rs2927438,rs10739969,rs1566088,rs7170896,rs7632500,rs3784256,rs10887588,rs34731943,rs10821274,rs2414530,rs4646594,rs6795955,rs1933668,rs12908953,rs4646622,rs10936549,rs2704218,rs9635350,rs7634923,rs4744316,rs4646557,rs7165247,rs11793856,rs2067062,rs4646554,rs6493980,rs111313657,rs3847307,rs11202003,rs4646640,rs78988515,rs2119859,rs10851631,rs4646645,rs4646560,rs12916598,rs12903474,rs12914603,rs12441422,rs35886839,rs7034685,rs11668545,rs11636987,rs2704225,rs4646571,rs4266235,rs4646555,rs4646568,rs4808147,rs3784262,rs4646619,rs55947603,rs6510995,rs3784257,rs4646627,rs7181154,rs1933680,rs7171261,rs6496319,rs2197092,rs4646625,rs4646588,rs3809535,rs6479528,rs7867925,rs4744310,rs4646595,rs10221489,rs12903551,rs2044071,rs8026952,rs1063666,rs4803743,rs12976113,rs11791859,rs73037443,rs1316814,rs12903792,rs5014099,rs7045643,rs57462445,rs11792744,rs4646638,rs1441829,rs12909979,rs1473116,rs12001386,rs889364,rs10851632,rs4646636,rs12901001,rs977316,rs10411724,rs4646597,rs11668587,rs62257211,rs4646612,rs3742959,rs10122334,rs10993058,rs4646606,rs10423674,rs34482977,rs12915508,rs12684081,rs12437555,rs4254706,rs8041327,rs62574323,rs4646642,rs8041644,rs6479527,rs34282419,rs11630835,rs8031215,rs4646609,rs4808149,rs8028838,rs11071367,rs4646623,rs7256552,rs3784260,rs2927437,rs12438528,rs1353578,rs4646616,rs1353577,rs4646626,rs9635346,rs886443,rs4646590,rs11073628,rs7181181,rs7855830,rs11789015,rs1994927,rs12437556,rs4646563,rs4646620,rs4646607,rs4744308,rs4347594,rs3829671,rs10854003,rs4646564,rs3204690,rs4646593,rs4646559,rs7858520,rs11855259,rs4646572,rs79686354,rs10412858,rs7868638,rs6493981,rs1418251,rs3764627,rs12957402,rs12443463,rs769074,rs1933669,rs7495968,rs56285369,rs9325,rs1372368,rs62574346,rs4646611,rs3763639,rs6496321,rs10761315,rs4646566,rs3784259,rs10851630,rs11631127,rs876982,rs3784264,rs1899355,rs17820990,rs12594082,rs11788160,rs2150625,rs10117457</t>
  </si>
  <si>
    <t>CATG00000038842.1,CATG00000025030.1,ENSG00000235601.1,ENSG00000265758.1,CATG00000115855.1,ENSG00000260125.1,ENSG00000166748.8,ENSG00000128918.10,ENSG00000069399.8,CATG00000109075.1,ENSG00000158079.10,ENSG00000173905.4,CATG00000023164.1,ENSG00000182771.13,CATG00000041148.1,ENSG00000131668.9,ENSG00000167487.7,ENSG00000114861.14,ENSG00000266903.1,ENSG00000259285.1</t>
  </si>
  <si>
    <t>24121790,22961001</t>
  </si>
  <si>
    <t>Barrett's esophagus,Digestive system disease (Barrett's esophagus and esophageal adenocarcinoma combined)</t>
  </si>
  <si>
    <t>DOID:9255</t>
  </si>
  <si>
    <t>frontotemporal dementia</t>
  </si>
  <si>
    <t>A basal ganglia disease characterized by  progressive neuronal loss predominantly involving the frontal and/or temporal lobes of the brain resulting in a gradual and progressive decline in behavior or language.</t>
  </si>
  <si>
    <t>rs685415,rs277976,rs12029691,rs55643343,rs3780961,rs1007881,rs11645183,rs9423490,rs8011039,rs10220711,rs117759002,rs3750718,rs10402263,rs2434237,rs6788549,rs35926495,rs3763711,rs74903962,rs17233176,rs11622211,rs7912093,rs12149952,rs56243424,rs6922353,rs10789179,rs11076623,rs1253136,rs2474787,rs2298953,rs4881118,rs10514609,rs2443540,rs3743075,rs12433783,rs2073747,rs17407257,rs62052187,rs459298,rs11679418,rs12953820,rs2070295,rs2896992,rs2236950,rs1560711,rs113809575,rs10281500,rs4653579,rs4688725,rs11639925,rs7196840,rs2062541,rs77847775,rs2360942,rs7635670,rs78569769,rs9393722,rs2733954,rs511969,rs10851868,rs12598737,rs1980942,rs76563458,rs2296085,rs521001,rs60284850,rs12955347,rs12201546,rs12637671,rs8025429,rs6114981,rs12068166,rs1061646,rs62008194,rs6808369,rs2302333,rs7638591,rs12600051,rs9516620,rs17096359,rs77225843,rs7647098,rs11640336,rs6788950,rs17539219,rs2248662,rs7145491,rs17227057,rs12662604,rs34744909,rs7152021,rs3757387,rs2282750,rs62217175,rs10904887,rs11632604,rs2288904,rs3740607,rs6500452,rs1794424,rs1009588,rs10138007,rs76334566,rs1077620,rs28382071,rs1144471,rs78305428,rs2665299,rs16847919,rs8063761,rs2280016,rs3758631,rs11645376,rs7150057,rs6138474,rs9525086,rs76378121,rs17466418,rs116175156,rs12495261,rs6602035,rs56314943,rs868149,rs17233623,rs11254411,rs1133132,rs117267401,rs1794440,rs10417412,rs1693895,rs58855990,rs10946820,rs277940,rs7900718,rs62052250,rs12956613,rs11640450,rs8044026,rs7085460,rs4238833,rs451229,rs7244406,rs73132578,rs17112875,rs17038078,rs12915652,rs6929846,rs12960583,rs12910100,rs6508941,rs227658,rs2075532,rs2071204,rs17112745,rs221080,rs1883848,rs4450797,rs6050261,rs3810154,rs12448860,rs7200842,rs11076620,rs10022432,rs17233868,rs2159113,rs9423695,rs62054571,rs2858031,rs1253117,rs9462875,rs7911918,rs4337836,rs2286392,rs157044,rs72743444,rs11649211,rs10946826,rs34511347,rs2277599,rs11057602,rs62052241,rs277963,rs734854,rs4916039,rs8011952,rs4923918,rs1861549,rs2434244,rs17233455,rs1109334,rs7904293,rs2858022,rs302663,rs2388565,rs12907425,rs79187176,rs4731534,rs11744961,rs468446,rs35219849,rs1800331,rs55802818,rs6456716,rs8046243,rs35518096,rs3843751,rs2306312,rs115379997,rs2858037,rs11649196,rs11640188,rs302647,rs1352204,rs743722,rs12497018,rs445771,rs11742923,rs876476,rs35062783,rs77970862,rs7199685,rs7096692,rs62215131,rs3015456,rs4620624,rs77029492,rs11638033,rs4712986,rs279322,rs9672051,rs55846655,rs469617,rs6138457,rs11644213,rs10732706,rs62052714,rs4731533,rs12970745,rs6602180,rs227651,rs6138466,rs4654019,rs114744276,rs6787266,rs10889536,rs276601,rs1108109,rs28446841,rs10412574,rs692780,rs2021734,rs10239340,rs11130248,rs58102322,rs56178951,rs11813099,rs3743855,rs301159,rs2145042,rs1154229,rs1956362,rs227627,rs73047896,rs156753,rs10437479,rs2270983,rs521235,rs1253098,rs9804306,rs1956355,rs2190808,rs2013097,rs10151143,rs16957976,rs1884735,rs3754090,rs6500448,rs172148,rs4785723,rs461215,rs73148079,rs3087969,rs558030,rs17886121,rs3802528,rs45468392,rs12709094,rs12246591,rs11649501,rs4609511,rs8053,rs9525081,rs17834238,rs4712999,rs12597296,rs60849220,rs8012530,rs9928396,rs12490809,rs6132778,rs2376885,rs3785279,rs10904884,rs6479467,rs7195906,rs7355,rs2427451,rs7528419,rs11641639,rs4901928,rs4898992,rs35137368,rs2545341,rs8020189,rs6784109,rs2273734,rs9326062,rs1560281,rs11643713,rs9642585,rs276599,rs10137509,rs4785712,rs11643147,rs10795452,rs4407312,rs77529449,rs16846094,rs75060925,rs369985,rs4901933,rs12261500,rs1730781,rs10799565,rs12586723,rs530701,rs6602029,rs2296842,rs34120897,rs9830408,rs1894675,rs2302864,rs1270990,rs6587584,rs17878252,rs12432401,rs4688746,rs468832,rs12198993,rs7900703,rs61672237,rs2072053,rs4919421,rs6707,rs10232752,rs2269568,rs10951973,rs11837407,rs55645201,rs277942,rs9423712,rs2073497,rs62052210,rs7646705,rs79993102,rs4242748,rs1956356,rs57751544,rs35264795,rs7182583,rs6495307,rs35256109,rs17880060,rs9282681,rs10500292,rs9926862,rs227623,rs7175324,rs4804514,rs927962,rs7149930,rs2291104,rs1560031,rs2434243,rs2279220,rs10795010,rs743165,rs34689166,rs10405617,rs75019069,rs12494414,rs2031799,rs62052226,rs60204464,rs116285066,rs157045,rs7187227,rs8660,rs11915033,rs62054599,rs1961760,rs9462876,rs1045274,rs3778753,rs2251393,rs117029841,rs277999,rs7469569,rs12586669,rs3774754,rs10946825,rs1565839,rs1007931,rs36036841,rs11057601,rs8017907,rs1987540,rs2349454,rs62052213,rs117195074,rs9932114,rs277981,rs1752428,rs9423503,rs78569132,rs12596146,rs301151,rs9411293,rs4773927,rs3099359,rs76354446,rs2075624,rs539502,rs7192275,rs35120077,rs12068368,rs7796963,rs4874147,rs36082810,rs79775079,rs4243083,rs4724769,rs185733,rs11860203,rs710767,rs1941524,rs410776,rs7086710,rs4268748,rs2241643,rs10136708,rs62054572,rs17784386,rs2238531,rs467381,rs9467748,rs57420413,rs4901941,rs3829919,rs10254125,rs16909000,rs2304716,rs4919428,rs7534447,rs2238526,rs12903129,rs11640209,rs11649155,rs55827419,rs182190,rs1800340,rs78552447,rs10986747,rs8027447,rs741178,rs17343667,rs3792282,rs1566714,rs2388555,rs4712998,rs76923416,rs60043993,rs2182836,rs7737101,rs1956359,rs2624841,rs1741556,rs41315094,rs10129252,rs11700073,rs7047770,rs6132788,rs2004338,rs9840962,rs11644526,rs2376880,rs1941516,rs10986771,rs4534480,rs96603,rs78530336,rs4688744,rs28438420,rs9423703,rs5771037,rs2074903,rs523254,rs12600151,rs4242745,rs2404861,rs58090119,rs12969104,rs6138473,rs8013894,rs6910023,rs35762120,rs2432059,rs2059195,rs17233448,rs8045232,rs11628147,rs1137042,rs61931988,rs6604,rs79957186,rs536065,rs41266835,rs6694745,rs8013145,rs10795459,rs378585,rs9950879,rs7245197,rs7522392,rs11204824,rs4901044,rs1053007,rs10232850,rs2179732,rs4898989,rs6142941,rs3780962,rs12593528,rs1560709,rs56139485,rs7897504,rs5771041,rs28382100,rs11872810,rs28409401,rs10904903,rs34061700,rs1891972,rs276592,rs2238532,rs62056091,rs4880191,rs11647746,rs7150121,rs3767725,rs12955853,rs3212371,rs11072469,rs1253116,rs12194411,rs74542234,rs17227085,rs34665267,rs112107543,rs6050259,rs10249759,rs4497305,rs4350572,rs3819567,rs2302332,rs62080962,rs3764258,rs12929899,rs1109949,rs62054258,rs2144677,rs12194001,rs62215128,rs4654022,rs1076900,rs581706,rs277964,rs10229001,rs469548,rs3814592,rs1262129,rs2247916,rs79426454,rs301154,rs74507297,rs58783693,rs2275225,rs12902493,rs430305,rs12881776,rs1076896,rs3129316,rs2391824,rs3758418,rs2270461,rs227622,rs8110055,rs1535042,rs6602032,rs114048722,rs17878613,rs1079558,rs4365287,rs4728142,rs62056100,rs2377043,rs1271741,rs6426094,rs11648433,rs5017749,rs62054259,rs2388562,rs11548188,rs9688949,rs77731997,rs6138475,rs384732,rs1271507,rs1794443,rs2302334,rs34539222,rs1794421,rs11087491,rs12600047,rs3746330,rs1389650,rs11640198,rs460322,rs4305717,rs7894268,rs4653575,rs2302162,rs214453,rs2624833,rs277986,rs3135162,rs117952314,rs227630,rs4712993,rs58181992,rs28203,rs12771477,rs11648552,rs4688742,rs34604714,rs2443541,rs6602033,rs221083,rs276600,rs12919804,rs7727183,rs10139134,rs62456200,rs12203108,rs78517194,rs4773930,rs942576,rs4785763,rs77238289,rs17229044,rs376419,rs12770238,rs2339745,rs10936612,rs3129308,rs62052222,rs3846847,rs35519234,rs3743859,rs2365011,rs7205993,rs12773642,rs277938,rs28860769,rs1741542,rs602633,rs277969,rs3212346,rs2298954,rs8109681,rs2893844,rs12206621,rs4075253,rs1998055,rs2075553,rs816139,rs9323348,rs2393653,rs11076624,rs62052168,rs79479146,rs12260153,rs7912064,rs277962,rs7184093,rs1269945,rs6500437,rs551457,rs11644804,rs4785755,rs62056061,rs458370,rs4447711,rs12261009,rs77338959,rs17408276,rs74799416,rs725951,rs10147234,rs74306073,rs7100163,rs62207108,rs62053702,rs16846214,rs4654013,rs17233497,rs28382072,rs2243404,rs4815357,rs2270984,rs115606615,rs113623387,rs12269345,rs12485286,rs117449907,rs6584348,rs10263017,rs9631175,rs62052214,rs2545342,rs12594391,rs57267516,rs4291855,rs1504545,rs2296086,rs1473739,rs62217174,rs7094698,rs12251292,rs9931892,rs559043,rs1253113,rs2228479,rs7250071,rs463871,rs6132784,rs7994626,rs3818344,rs56161420,rs655692,rs16936750,rs156754,rs2274534,rs17227263,rs3015500,rs693909,rs2427453,rs9932895,rs227652,rs412470,rs2236944,rs3807307,rs45499696,rs8031483,rs17038036,rs56296040,rs76197780,rs2238525,rs55924097,rs63413261,rs2839685,rs11769380,rs117575274,rs7205053,rs9931722,rs10954215,rs12636284,rs8011309,rs11770056,rs4246526,rs4712989,rs11925965,rs11204811,rs12709095,rs17232630,rs7754940,rs755167,rs7986000,rs55703450,rs80330055,rs75058312,rs75394749,rs2239358,rs7184960,rs7172,rs7200111,rs12888308,rs9423707,rs4785720,rs74837478,rs9806894,rs467901,rs10889537,rs3182535,rs12207930,rs17112698,rs75649328,rs10737442,rs3843750,rs74251537,rs56007453,rs11644967,rs12255081,rs75056551,rs62052711,rs11642267,rs72775092,rs3816703,rs7634120,rs1046956,rs11157759,rs62054224,rs2071203,rs62052240,rs17255842,rs12625319,rs11915943,rs1197682,rs4971047,rs227650,rs3759698,rs11646374,rs62052174,rs816143,rs56112321,rs9806913,rs10946829,rs10401513,rs9855477,rs10934744,rs55675086,rs599839,rs7913034,rs72767889,rs55984635,rs11649162,rs77692272,rs59491442,rs1741545,rs1800330,rs35542367,rs11818075,rs2122898,rs3759697,rs7638448,rs552773,rs7643249,rs2239360,rs73134638,rs468776,rs6804888,rs2531697,rs301171,rs78870932,rs75469154,rs7151295,rs79427758,rs2059192,rs1360154,rs12487269,rs17139376,rs4785591,rs1268584,rs6456715,rs7151021,rs12208788,rs7744254,rs731450,rs2073500,rs4803857,rs11767711,rs11844740,rs12596583,rs7144788,rs12914694,rs2229647,rs60223258,rs3743073,rs9791120,rs1324691,rs45472399,rs4560,rs12447410,rs2238527,rs466001,rs17226980,rs10490958,rs11641201,rs2279820,rs12893553,rs2071804,rs10153055,rs7084476,rs924138,rs277957,rs3774755,rs79304185,rs35413298,rs17230818,rs4435173,rs11057604,rs896414,rs10946824,rs12205476,rs12912673,rs2699416,rs2293584,rs1539670,rs871058,rs62054257,rs3746650,rs62010327,rs852154,rs13335395,rs7560,rs10889538,rs10936614,rs12897253,rs2279217,rs57105084,rs10137821,rs62054639,rs2304715,rs2003807,rs486124,rs11102967,rs11639703,rs12125310,rs9423496,rs4442808,rs541811,rs2295394,rs2893847,rs4785760,rs277980,rs8047486,rs12913173,rs10799564,rs6138458,rs55775018,rs17883062,rs710770,rs7195226,rs2228478,rs2141247,rs4970837,rs2279205,rs11639717,rs11158263,rs890496,rs80114457,rs2099105,rs28382112,rs910149,rs11545225,rs17096363,rs458534,rs4381274,rs6920986,rs4765147,rs6426100,rs2304718,rs117791517,rs6089810,rs3829918,rs2839693,rs73150015,rs11630349,rs13067082,rs9939298,rs4603941,rs541035,rs277939,rs7912487,rs79216076,rs301160,rs62056099,rs73130462,rs1108063,rs2074904,rs62052660,rs6426110,rs35587949,rs115896940,rs11636131,rs34937785,rs710768,rs62056066,rs873206,rs461180,rs2295393,rs4688732,rs660240,rs56300939,rs469379,rs3184,rs9525091,rs4076728,rs3803683,rs7271169,rs12597095,rs2070736,rs12910978,rs279291,rs9883222,rs73148074,rs35630951,rs469369,rs116753894,rs11928117,rs2269569,rs9282682,rs60432833,rs3819568,rs34136796,rs468564,rs11645212,rs56280732,rs12902857,rs1052246,rs6500453,rs7745238,rs956902,rs11190409,rs559842,rs6573260,rs56036950,rs3758632,rs3752950,rs2443544,rs2273392,rs11057600,rs11642428,rs876457,rs80216116,rs2274535,rs11819020,rs4901927,rs2779161,rs10795462,rs12709096,rs12446884,rs4898993,rs12463359,rs227624,rs12906846,rs117484453,rs11646448,rs867246,rs3804587,rs1800339,rs12915366,rs11649642,rs12900783,rs8019496,rs80039303,rs1891971,rs6678387,rs633687,rs10951974,rs62053701,rs72477006,rs10775488,rs178296,rs12587842,rs13185743,rs77996527,rs2229383,rs34558323,rs7645537,rs17226841,rs12896753,rs13064381,rs9862567,rs890734,rs7158969,rs76075456,rs17038033,rs117978293,rs3819574,rs1131936,rs1082975,rs1324694,rs7204478,rs8058009,rs1891973,rs79757497,rs3743077,rs12965685,rs2286681,rs2003522,rs62456182,rs2067808,rs886952,rs28382111,rs3767724,rs2387572,rs11254394,rs3743860,rs1956366,rs2244835,rs4654023,rs12721544,rs10942466,rs12599473,rs5753472,rs10401439,rs276593,rs7751280,rs12915428,rs2665301,rs1494181,rs2434850,rs2393652,rs301155,rs7258633,rs12445695,rs72767885,rs6010784,rs4887062,rs72841510,rs1794441,rs6142916,rs973307,rs1730770,rs2882169,rs9933901,rs6789982,rs2901549,rs62056110,rs3761411,rs1271506,rs10130767,rs3792283,rs6083703,rs55757140,rs7442961,rs13331995,rs1800287,rs1051150,rs3736994,rs6444903,rs2573116,rs1006888,rs7072634,rs7614770,rs2432060,rs16980013,rs11643288,rs8049897,rs8113002,rs16846031,rs6050249,rs4334381,rs6138435,rs3758630,rs4704096,rs11862382,rs10146805,rs116086643,rs114732553,rs6444902,rs11648607,rs12598316,rs1827454,rs7203255,rs78001663,rs11859648,rs36161829,rs2434245,rs4901932,rs7160138,rs17226666,rs9423690,rs56278561,rs1558183,rs16957864,rs7905012,rs9852677,rs10853591,rs5770841,rs468158,rs67564104,rs4919443,rs2839688,rs4646761,rs72836457,rs277979,rs3761965,rs3810155,rs4712995,rs4242746,rs974951,rs74962884,rs2733961,rs3785275,rs4646760,rs6602034,rs45456401,rs7775365,rs6500449,rs10946827,rs3890749,rs63614260,rs11645970,rs481781,rs1741553,rs1197686,rs1730780,rs10904893,rs6784040,rs11643495,rs1057042,rs10948,rs62054253,rs16909016,rs8012522,rs3846848,rs8051915,rs10149486,rs7808907,rs157046,rs1253103,rs115516922,rs11628172,rs9927300,rs3213621,rs4785721,rs12902945,rs6492826,rs35455589,rs4802273,rs4688736,rs2075531,rs277965,rs1956360,rs11883351,rs11918061,rs73130464,rs2382120,rs302668,rs1006548,rs62204326,rs1253119,rs11648689,rs879386,rs7203511,rs10122466,rs72743446,rs4785727,rs17233253,rs12911485,rs4365288,rs467851,rs8049660,rs221074,rs58648044,rs3814599,rs12955083,rs6011456,rs2443539,rs2742313,rs12253348,rs57275245,rs10490962,rs2005388,rs7185897,rs6010786,rs302665,rs75295270,rs7770699,rs10753462,rs12434256,rs3742645,rs2239357,rs1476761,rs4511200,rs10781534,rs17038115,rs6011457,rs464962,rs8027327,rs111251548,rs10888414,rs12906284,rs17038100,rs10942683,rs77315262,rs2011877,rs1740365,rs9950106,rs3807306,rs11647174,rs116515559,rs8051733,rs8166,rs2393664,rs227629,rs11761199,rs2273991,rs72902492,rs886951,rs35943794,rs11057607,rs9525095,rs12624770,rs1833856,rs2869055,rs9925481,rs3767721,rs14321,rs12028205,rs4886572,rs4917897,rs74598385,rs11076622,rs8011016,rs3129328,rs17226498,rs7448990,rs5022780,rs74154622,rs111490416,rs7710632,rs8005861,rs867448,rs8005589,rs9655492,rs12435325,rs6796610,rs34027607,rs8047461,rs1316950,rs72932959,rs6901,rs3767723,rs9746953,rs1794429,rs55681266,rs11076649,rs2254145,rs426938,rs418738,rs10946828,rs11865480,rs12772690,rs4898660,rs464155,rs17232735,rs28382047,rs629301,rs11637635,rs2235129,rs79483848,rs1613904,rs2273736,rs3902051,rs11076625,rs62052189,rs4688679,rs7149558,rs7189711,rs62215110,rs279337,rs496673,rs8099403,rs10421891,rs2285043,rs6917902,rs28382064,rs17075382,rs1197681,rs927963,rs12968617,rs276597,rs543770,rs79012287,rs12930606,rs12235989,rs28382075,rs471746,rs4688733,rs755740,rs1269946,rs17232910,rs2281733,rs35420270,rs2779176,rs8011271,rs1253110,rs8108741,rs6050255,rs4785592,rs75541320,rs13051704,rs378449,rs9948008,rs1794438,rs13330431,rs3899646,rs34141697,rs4548995,rs1010648,rs7189734,rs1887545,rs7206570,rs465073,rs74885982,rs1386333,rs3859514,rs1800344,rs73128468,rs1317662,rs7206308,rs720064,rs1051149,rs2285044,rs9925833,rs11641552,rs112133346,rs62052252,rs941579,rs277985,rs72902484,rs73276534,rs1262131,rs12436694,rs4712994,rs17226966,rs76545645,rs7158055,rs61414618,rs918490,rs62052185,rs4919434,rs3856,rs3993723,rs17112654,rs62056068,rs2443542,rs8083137,rs221093,rs6900725,rs4773144,rs72893359,rs74938885,rs2240816,rs6973769,rs62056069,rs60750900,rs277958,rs4785713,rs6142905,rs58145598,rs1987271,rs2286975,rs1154227,rs12597913,rs17140062,rs11642451,rs277954,rs2893848,rs952215,rs2280088,rs4880189,rs462282,rs11248939,rs395938,rs62068387,rs9963697,rs7986871,rs17112737,rs956901,rs74730287,rs2296084,rs59799759,rs2365012,rs2288592,rs12921922,rs2699409,rs10936613,rs2404783,rs1798241,rs116564788,rs62052225,rs551565,rs3015502,rs3819569,rs7702940,rs11866420,rs12957168,rs11254413,rs2738039,rs278001,rs555018,rs3846843,rs590976,rs12447387,rs56276142,rs6500459,rs6965542,rs12596492,rs11641675,rs2245078,rs6492259,rs9467718,rs7745767,rs472054,rs58335489,rs72743442,rs112211366,rs1794442,rs75251334,rs2236052,rs2145041,rs10140007,rs73148088,rs7807018,rs62056064,rs10946823,rs12882633,rs467563,rs2880348,rs12630605,rs62215115,rs1800337,rs6783393,rs56403328,rs3015498,rs4712996,rs74251568,rs12718968,rs2882167,rs3787428,rs457908,rs62052255,rs7770214,rs62054640,rs12214976,rs12912395,rs4257207,rs3129314,rs17232840,rs2270500,rs3809346,rs73148067,rs2273391,rs6138442,rs62054611,rs2072627,rs74792690,rs6138455,rs647041,rs3846849,rs8587,rs6132777,rs73561760,rs11645916,rs3817079,rs7206120,rs2934688,rs1122723,rs11628241,rs528856,rs6573270,rs17233567,rs9423487,rs62010328,rs9941108,rs17038119,rs6901245,rs458009,rs13077514,rs3853517,rs672716,rs6456722,rs7356849,rs7269416,rs1253118,rs615470,rs2356455,rs4646755,rs56207464,rs6142920,rs2858030,rs3015501,rs8003372,rs2286393,rs17226274,rs3750708,rs7195752,rs8009295,rs34434809,rs2341633,rs12101165,rs12930056,rs471721,rs14232,rs4881115,rs12203176,rs3813572,rs4083469,rs79538824,rs986334,rs8044906,rs485288,rs62054601,rs611917,rs890735,rs1408578,rs12664899,rs1956365,rs468633,rs2665302,rs4880193,rs2388557,rs4744205,rs710763,rs1253100,rs276590,rs1559260,rs117406136,rs2059785,rs1885393,rs4366683,rs11818636,rs77193017,rs2236941,rs6463527,rs428214,rs73130448,rs62052173,rs62052710,rs4711109,rs61985523,rs4654017,rs3903661,rs35388362,rs3183,rs34709865,rs2295809,rs12027041,rs17226973,rs73132580,rs576241,rs66868019,rs1006547,rs11074944,rs12928364,rs12214486,rs6587577,rs8102380,rs71306049,rs4609015,rs12596934,rs55786210,rs11254419,rs45524643,rs1045283,rs7206721,rs1980493,rs1423358,rs4898990,rs112118992,rs3814594,rs12206839,rs2858032,rs10851866,rs1968109,rs1277930,rs2515968,rs11646766,rs11649100,rs277944,rs11636065,rs4785593,rs10889539,rs221091,rs10795454,rs34033205,rs266091,rs7086470,rs80115564,rs12599561,rs10799563,rs6132785,rs11642010,rs4886820,rs3785281,rs2869544,rs7919366,rs45556041,rs1253114,rs34884031,rs74154621,rs9467759,rs3803684,rs76885005,rs3748550,rs7900163,rs4919439,rs12450104,rs7268095,rs28661943,rs458016,rs4141407,rs12629208,rs1878399,rs473930,rs4881100,rs17381591,rs10140084,rs8060934,rs1253109,rs12901300,rs35269665,rs7333045,rs79891900,rs227621,rs3778754,rs60828994,rs77003593,rs77720166,rs11641147,rs17233441,rs10253000,rs9467751,rs12597299,rs916198,rs1272909,rs4611105,rs10795460,rs2281737,rs62054638,rs4703986,rs2646639,rs11693218,rs1560708,rs6572682,rs12445480,rs7096079,rs28630471,rs2857984,rs763015,rs10144512,rs73461582,rs2569512,rs117675822,rs62056102,rs58895554,rs17255905,rs6114980,rs221075,rs7619402,rs12249121,rs62056065,rs1389652,rs710765,rs12599180,rs8008540,rs6511708,rs118160556,rs1982075,rs11640734,rs12907169,rs17136307,rs710760,rs11621886,rs2733955,rs62052186,rs1327575,rs824400,rs73130455,rs2434239,rs12598756,rs514743,rs437786,rs9951784,rs2479385,rs7258094,rs8105546,rs11641790,rs2858023,rs67505314,rs6871754,rs7146947,rs17227064,rs3099360,rs4646751,rs76069946,rs3198487,rs2236946,rs1076897,rs45615636,rs17656487,rs73331331,rs4646768,rs56394211,rs892087,rs2102502,rs4901043,rs1730779,rs2389531,rs1253105,rs2699412,rs6699017,rs11858230,rs2738042,rs879385,rs1875682,rs458150,rs11642080,rs62056097,rs12740875,rs723586,rs6138438,rs1698063,rs75187361,rs9929081,rs56023587,rs9525085,rs157049,rs2164871,rs530055,rs7645814,rs9104,rs35442532,rs1887544,rs77835338,rs10230195,rs2265428,rs2345055,rs4233234,rs117924745,rs2073318,rs4286201,rs10245987,rs227659,rs4616624,rs3767722,rs76048625,rs11158262,rs13178560,rs12587821,rs883083,rs62217172,rs2272347,rs28382076,rs4901937,rs11639788,rs57492102,rs2071205,rs56190518,rs61356367,rs544080,rs3760647,rs3741513,rs3779106,rs6764015,rs6444895,rs1197684,rs4971049,rs1504546,rs11815173,rs11766581,rs12918575,rs1253097,rs952216,rs35075489,rs12591557,rs10904892,rs12120726,rs4901930,rs17255821,rs12206812,rs6669827,rs276594,rs892085,rs3015496,rs7089849,rs6602178,rs17882746,rs10934742,rs12632110,rs78107050,rs941580,rs2290292,rs4074081,rs2245008,rs3803686,rs7086721,rs4146966,rs7085742,rs2333407,rs156755,rs11649510,rs3752803,rs302669,rs28571747,rs35131670,rs11645240,rs62054252,rs3807305,rs277948,rs2239356,rs12969459,rs8106955,rs45567439,rs12262005,rs3129327,rs72743449,rs4886571,rs743164,rs62008174,rs2896990,rs11649661,rs17226428,rs977374,rs4603,rs11906373,rs77001485,rs1800355,rs2304717,rs62052184,rs2443543,rs2123731,rs113505885,rs7270777,rs8107719,rs2238529,rs9958787,rs1794445,rs468658,rs7090965,rs468033,rs9862310,rs12191917,rs34859372,rs9937309,rs79564051,rs301158,rs7961196,rs12886800,rs12213625,rs2270459,rs12887189,rs277996,rs512853,rs77019806,rs17611220,rs12933317,rs227657,rs2071801,rs114013903,rs12916999,rs525090,rs11921830,rs1798240,rs649221,rs401639,rs57978992,rs6132789,rs7205604,rs17226512,rs10153196,rs7530205,rs1956354,rs55957716,rs7901552,rs6500441,rs4371157,rs467160,rs4803861,rs62052180,rs278000,rs4802279,rs7443763,rs12359035,rs277978,rs7647107,rs73138275,rs3745027,rs11622418,rs963277,rs392791,rs1034028,rs12772275,rs4802274,rs17112834,rs10951972,rs301164,rs4514788,rs916199,rs80355495,rs4971042,rs715748,rs73148087,rs2248049,rs6907302,rs17038082,rs9961089,rs1950773,rs2393655,rs2010492,rs301153,rs4688682,rs75457218,rs62054570,rs302662,rs2241296,rs368989,rs12373237,rs3736093,rs2404859,rs100812,rs469039,rs62054609,rs756877,rs36114385,rs114008360,rs10954213,rs5013569,rs111293349,rs544779,rs4773143,rs62272675,rs12709092,rs8014724,rs3743074,rs11190437,rs3847023,rs7871272,rs61661925,rs33993216,rs16909005,rs10916585,rs8044210,rs4711110,rs4887063,rs11641897,rs188059,rs12266484,rs4347707,rs62068372,rs4287569,rs10736380,rs17797660,rs1980579,rs1353204,rs13100420,rs1800345,rs730471,rs4815355,rs178293,rs113938769,rs35176381,rs7191836,rs2296088,rs62052249,rs6804193,rs12268112,rs6572678,rs62056092,rs17464824,rs11766558,rs12492880,rs76343646,rs17112751,rs1290147,rs1560710,rs7189914,rs467620,rs76734820,rs4744202,rs8125909,rs1794428,rs11919418,rs79217622,rs17177891,rs1956363,rs12972963,rs2356456,rs2849438,rs11770075,rs11813029,rs11636150,rs646776,rs72767868,rs6928454,rs13165848,rs12488302,rs3763710,rs1560707,rs3785276,rs6456723,rs10229613,rs7569,rs4731536,rs77404203,rs7207,rs11633520,rs35183513,rs3813571,rs8025188,rs4785722,rs12636296,rs2233476,rs2985902,rs6793019,rs17381998,rs710773,rs1118478,rs67998305,rs57265446,rs4881114,rs1752436,rs10273190,rs459787,rs4314124,rs12709093,rs6765667,rs115557971,rs2236940,rs1271508,rs57361156,rs4646754,rs276591,rs9525093,rs6438958,rs12248666,rs10795451,rs12630606,rs6969930,rs464594,rs6138456,rs2454086,rs12203120,rs7633958,rs7522570,rs1847530,rs276598,rs6500460,rs75110337,rs441691,rs3740612,rs8051231,rs117285117,rs266089,rs11649210,rs58643100,rs11085744,rs890736,rs16972210,rs77522907,rs277960,rs3765703,rs12429420,rs13301354,rs590758,rs2292117,rs12910289,rs2163832,rs527680,rs9467717,rs34500464,rs78462692,rs725355,rs12496815,rs117880578,rs11865989,rs301170,rs3761967,rs72743445,rs2238530,rs8039404,rs73461581,rs4584487,rs57940434,rs10138199,rs2283565,rs2858036,rs12367444,rs62456190,rs7545625,rs11057606,rs16967126,rs12672450,rs62056063,rs1889339,rs71327748,rs7898695,rs72625801,rs481134,rs2699407,rs62054610,rs7649483,rs78331410,rs11254406,rs75295442,rs1122638,rs10853571,rs9922515,rs1122639,rs6132775,rs7186976,rs4919435,rs4785715,rs55690619,rs10986757,rs2238795,rs10226502,rs79441750,rs3212369,rs2477786,rs1109838,rs1054662,rs62054251,rs1806742,rs3782257,rs62052212,rs10904904,rs17226519,rs3774753,rs10805009,rs4528122,rs6456724,rs2269432,rs34420680,rs6444900,rs2001437,rs62056103,rs12929831,rs74251570,rs6083709,rs3783921,rs1253123,rs12917681,rs12969388,rs2893845,rs2281736,rs73118046,rs9467750,rs11641726,rs221103,rs17233664,rs61517255,rs710761,rs710772,rs11076619,rs56283750,rs74463343,rs11929584,rs80001954,rs4246527,rs466930,rs468128,rs2302331,rs7082376,rs2286412,rs73813542,rs118163003,rs227653,rs10733024,rs34124911,rs16846244,rs7201028,rs6602031,rs116409132,rs6508004,rs39679,rs12360050,rs12598276,rs2293586,rs916197,rs3135164,rs4488534,rs3778752,rs12965616,rs10838532,rs73148095,rs3846844,rs1800358,rs8099926,rs11639906,rs6972560,rs9962076,rs6703186,rs12054403,rs13242262,rs35645934,rs2072054,rs62052239,rs9295690,rs62217173,rs12958287,rs583104,rs1052242,rs277936,rs971714,rs12740374,rs3750710,rs8012531,rs12906951,rs17537465,rs55692827,rs824398,rs35839813,rs35932553,rs4261431,rs12916483,rs4146965,rs16936752,rs74881191,rs484319,rs4898991,rs2236949,rs10799562,rs277945,rs467413,rs4242747,rs1885396,rs2016571,rs1272672,rs4785594,rs2858033,rs4880599,rs2274533,rs79117849,rs2031798,rs4711111,rs3894173,rs221090,rs34272502,rs6509236,rs2279221,rs73150011,rs8028557,rs2273735,rs6587585,rs4919430,rs117049532,rs12071705,rs4880190,rs301157,rs741179,rs4612707,rs10252733,rs4688724,rs2276730,rs74777284,rs12485390,rs79244293,rs11923913,rs3823536,rs2251520,rs77167210,rs301163,rs2236030,rs660652,rs2269430</t>
  </si>
  <si>
    <t>ENSG00000173838.7,ENSG00000107959.11,ENSG00000230513.1,ENSG00000165898.9,ENSG00000243477.1,ENSG00000131148.4,ENSG00000001617.7,ENSG00000229917.2,ENSG00000196072.7,ENSG00000121680.11,ENSG00000228962.1,ENSG00000034063.9,ENSG00000270159.1,CATG00000032492.1,ENSG00000165905.12,ENSG00000007541.10,ENSG00000101474.7,CATG00000032488.1,ENSG00000227492.1,ENSG00000116675.11,ENSG00000267395.1,ENSG00000244556.1,ENSG00000151748.10,CATG00000087846.1,ENSG00000137877.8,ENSG00000269148.1,ENSG00000114383.5,ENSG00000179564.3,ENSG00000100605.12,ENSG00000078900.10,ENSG00000264405.1,ENSG00000038532.10,ENSG00000237399.3,CATG00000030349.1,CATG00000055425.1,ENSG00000154930.10,ENSG00000170608.2,ENSG00000068001.9,ENSG00000204991.6,ENSG00000248787.1,ENSG00000165238.12,CATG00000107049.1,CATG00000018897.1,ENSG00000237452.2,ENSG00000114378.12,CATG00000082122.1,ENSG00000075826.12,ENSG00000099957.12,ENSG00000114544.11,ENSG00000179583.13,ENSG00000136717.10,CATG00000080165.1,CATG00000076212.1,ENSG00000185352.7,ENSG00000181619.11,ENSG00000141002.14,ENSG00000132182.7,ENSG00000129038.11,ENSG00000163558.8,ENSG00000170369.3,ENSG00000140961.8,ENSG00000245261.1,ENSG00000104936.13,ENSG00000258839.2,ENSG00000122512.10,ENSG00000214706.6,ENSG00000100239.11,ENSG00000235016.1,ENSG00000213341.6,ENSG00000258947.2,ENSG00000114395.6,ENSG00000168970.16,ENSG00000157999.5,ENSG00000103222.14,ENSG00000159788.14,ENSG00000134222.12,ENSG00000187741.10,ENSG00000128604.14,CATG00000018080.1,CATG00000081643.1,ENSG00000204352.2,CATG00000005514.1,CATG00000025651.1,CATG00000116184.1,ENSG00000260259.1,CATG00000080160.1,ENSG00000180549.7,ENSG00000175920.11,CATG00000059216.1,CATG00000030348.1,ENSG00000107331.12,CATG00000018895.1,ENSG00000107593.15,ENSG00000012171.13,ENSG00000111801.11,CATG00000064615.1,ENSG00000124549.10,ENSG00000114353.12,CATG00000052943.1,ENSG00000127578.6,CATG00000116182.1,ENSG00000268434.1,CATG00000107346.1,CATG00000028702.1,ENSG00000260300.1,ENSG00000160460.11,ENSG00000223959.4,ENSG00000166226.8,ENSG00000107281.5,ENSG00000064419.9,ENSG00000095485.12,ENSG00000106305.5,ENSG00000158792.11,ENSG00000180539.4,ENSG00000107614.17,ENSG00000181830.7,ENSG00000272104.1,ENSG00000266978.1,ENSG00000188338.10,ENSG00000070614.10,ENSG00000102595.14,ENSG00000140464.15,ENSG00000254746.1,ENSG00000077984.4,ENSG00000131844.11,ENSG00000119681.7,ENSG00000143126.7,ENSG00000129351.13,ENSG00000197562.5,CATG00000066805.1,CATG00000060135.1,CATG00000005513.1,CATG00000102529.1,ENSG00000145734.14,CATG00000117059.1,CATG00000060129.1,CATG00000021054.1,CATG00000061649.1,ENSG00000134871.13,ENSG00000121671.7,ENSG00000130699.12,ENSG00000269935.1,ENSG00000261373.1,ENSG00000267048.1,ENSG00000186792.11,ENSG00000230454.1,CATG00000060132.1,ENSG00000187498.10,ENSG00000256390.1,ENSG00000198812.3,ENSG00000099949.14,ENSG00000173889.11,ENSG00000126790.7,CATG00000053916.1,ENSG00000159377.6,CATG00000039510.1,ENSG00000053747.11,ENSG00000143442.17,ENSG00000041357.11,ENSG00000160182.2,ENSG00000259605.3,ENSG00000012983.7,ENSG00000188266.9,ENSG00000114388.8,ENSG00000154978.8,CATG00000061213.1,ENSG00000235018.1,ENSG00000119655.4,CATG00000030350.1,ENSG00000185800.7,CATG00000044530.1,ENSG00000198513.7,CATG00000097075.1,ENSG00000050130.13,CATG00000093917.1,CATG00000113781.1,ENSG00000158805.7,ENSG00000151838.7,ENSG00000140995.12,ENSG00000267301.1,ENSG00000215979.1,ENSG00000120054.7,ENSG00000250012.1,ENSG00000113719.11,ENSG00000123892.7,CATG00000044529.1,ENSG00000265306.1,CATG00000023598.1,ENSG00000175264.3,CATG00000071636.1,ENSG00000258769.1,ENSG00000004838.9,ENSG00000099889.9,CATG00000021286.1,ENSG00000067221.9,ENSG00000068028.13,CATG00000028169.1,CATG00000080166.1,CATG00000071734.1,ENSG00000143748.13,ENSG00000163956.6,CATG00000059214.1,ENSG00000100078.3,CATG00000082109.1,ENSG00000080644.11,ENSG00000125755.14,ENSG00000177045.6,ENSG00000112659.9,ENSG00000121653.7,CATG00000028705.1,ENSG00000131143.4,ENSG00000267100.1,ENSG00000129353.10,ENSG00000166225.4,ENSG00000254639.1,ENSG00000197467.9,CATG00000082120.1,ENSG00000107562.12,CATG00000092367.1,ENSG00000104941.3,ENSG00000259006.1,ENSG00000154118.8,ENSG00000229124.2,ENSG00000026950.12,ENSG00000112763.11,ENSG00000235058.1,CATG00000028701.1,ENSG00000144711.9,ENSG00000198211.8,ENSG00000092068.14,ENSG00000161149.7,CATG00000037058.1,ENSG00000186470.9,ENSG00000207217.1,ENSG00000014164.6,ENSG00000145920.10,ENSG00000213339.4,ENSG00000067057.12,ENSG00000007402.7,ENSG00000173890.12,ENSG00000177946.4,ENSG00000114349.5,ENSG00000086232.8,ENSG00000177051.5,ENSG00000135365.11,ENSG00000196498.9,ENSG00000124508.12,ENSG00000232352.1,ENSG00000075399.8,CATG00000028395.1,CATG00000107334.1,ENSG00000185324.17,CATG00000075835.1,ENSG00000169684.9,ENSG00000100241.16,ENSG00000271858.1,ENSG00000105364.9,ENSG00000184436.7,CATG00000055388.1,ENSG00000126062.3,ENSG00000128928.4,ENSG00000119487.12,ENSG00000107566.9,ENSG00000101193.6,CATG00000037059.1,ENSG00000101191.12,ENSG00000100592.11,ENSG00000144908.9,CATG00000000612.1</t>
  </si>
  <si>
    <t>24943344,21087763</t>
  </si>
  <si>
    <t>Frontotemporal dementia,Progranulin levels</t>
  </si>
  <si>
    <t>DOID:9256</t>
  </si>
  <si>
    <t>colorectal cancer</t>
  </si>
  <si>
    <t>A large intestine cancer that is located_in the colon and/or located_in the rectum.</t>
  </si>
  <si>
    <t>rs12638092,rs4916999,rs2141595,rs11727030,rs1347081,rs244900,rs12464838,rs12577495,rs2715744,rs9540829,rs1869869,rs35212520,rs11666494,rs11190137,rs3824999,rs7087585,rs193466,rs1456900,rs34396188,rs10936601,rs174592,rs3217901,rs7633750,rs12471105,rs1344772,rs7605014,rs11083616,rs114187602,rs966387,rs4076769,rs12637564,rs6824201,rs10789822,rs10740066,rs635634,rs2427310,rs72648600,rs10995105,rs2209760,rs6686682,rs78123702,rs1443970,rs174541,rs4855693,rs1409696,rs10425586,rs7872458,rs4143094,rs174580,rs1379178,rs11562851,rs3760776,rs6972893,rs12554580,rs778810,rs4552987,rs3823532,rs2117222,rs6691755,rs556960,rs6821438,rs9860874,rs6933203,rs7625734,rs67676723,rs898715,rs2093982,rs3935335,rs979867,rs3217810,rs8176741,rs7473,rs115686815,rs114313069,rs12694425,rs11671517,rs7873522,rs1870029,rs61852964,rs7099432,rs12477963,rs1937647,rs28626343,rs2088135,rs2076828,rs9875235,rs1529945,rs2027075,rs35682273,rs3771879,rs2296292,rs4141603,rs62248905,rs12305739,rs7777543,rs13013361,rs115789964,rs11775890,rs2715750,rs4948549,rs12710188,rs11236188,rs1466741,rs28414692,rs1368157,rs17186877,rs11920354,rs6813655,rs2376458,rs34530982,rs10746856,rs76494529,rs11169539,rs2618732,rs78627532,rs12487736,rs2865350,rs77674344,rs17800846,rs4853170,rs11097417,rs2997114,rs2715748,rs12365324,rs28613890,rs10783372,rs615778,rs4855700,rs550057,rs6722782,rs7092746,rs8176751,rs28403377,rs8176632,rs7814084,rs11083617,rs12491473,rs12307653,rs3820697,rs4586044,rs2276853,rs8180040,rs11236189,rs79494731,rs7466962,rs10876076,rs1321800,rs17685766,rs7848938,rs9385012,rs10891246,rs6583399,rs34288075,rs10856909,rs7100297,rs10108262,rs2593957,rs6469660,rs3950296,rs2427322,rs13426287,rs778987,rs582906,rs75320311,rs34394369,rs2593934,rs58920878,rs7696093,rs1867840,rs6789151,rs2095618,rs2399262,rs7694491,rs7771271,rs3128588,rs2247022,rs7538587,rs62376998,rs3106134,rs12499309,rs4236302,rs9845728,rs2230054,rs10883364,rs11719306,rs2306969,rs20558,rs2351955,rs9827710,rs16905904,rs6841121,rs897696,rs11074223,rs3088442,rs2022392,rs4590753,rs10437107,rs35146811,rs2296300,rs74709392,rs17299738,rs1886500,rs3768619,rs590784,rs9854790,rs2071699,rs3217827,rs10079429,rs4133195,rs2168592,rs79343853,rs717482,rs1864836,rs12534701,rs1038394,rs4477507,rs7794989,rs73585909,rs2251795,rs174533,rs1912453,rs1858236,rs1992657,rs1899978,rs7226855,rs11169493,rs10751502,rs4450821,rs6465760,rs4666578,rs102275,rs9886176,rs7092870,rs1426575,rs1534310,rs174554,rs4693375,rs2296784,rs35576264,rs11927231,rs7459268,rs1535,rs28562819,rs12505694,rs12459751,rs778805,rs2579502,rs11781970,rs11075696,rs2715757,rs2445785,rs1528827,rs2027083,rs11710121,rs6433959,rs2278963,rs13025966,rs174570,rs11574583,rs1432534,rs1983162,rs724260,rs12904060,rs4855577,rs4693381,rs9693860,rs2333621,rs7820778,rs10023115,rs4858894,rs3757391,rs10901252,rs10737242,rs509360,rs1409695,rs174562,rs4951291,rs79044066,rs1321798,rs59789654,rs10911260,rs113032531,rs34610571,rs1741634,rs12527127,rs10752901,rs7047076,rs9456544,rs4876675,rs174577,rs62381530,rs1079276,rs688157,rs7067550,rs4335152,rs6424888,rs2715739,rs2305638,rs11130112,rs778809,rs35956200,rs10876056,rs7247582,rs11771139,rs2393502,rs11667835,rs9831661,rs11720139,rs2305635,rs686453,rs1321815,rs17046072,rs10740069,rs1992658,rs35138332,rs75226604,rs17802463,rs2147584,rs2450114,rs1456904,rs1547712,rs10783373,rs507666,rs8176693,rs728989,rs2305634,rs3768616,rs2129595,rs11888351,rs6583426,rs11169498,rs927133,rs4651143,rs34736805,rs3205136,rs1987128,rs174536,rs73081205,rs1126579,rs114583528,rs35654454,rs74747990,rs2274984,rs2427304,rs2593954,rs7438414,rs3807324,rs12323609,rs17223420,rs6992589,rs12902589,rs12026314,rs4951039,rs10911263,rs1500545,rs10740064,rs78924491,rs34104763,rs4293075,rs116623306,rs36028066,rs7013007,rs10112604,rs74637116,rs244899,rs12816367,rs11908473,rs3804729,rs6576972,rs2298944,rs12309274,rs3807323,rs6507258,rs7823271,rs6809506,rs13262725,rs11258852,rs4246215,rs28522293,rs2457566,rs7895712,rs2163059,rs11148708,rs3817515,rs6730901,rs80130049,rs6121558,rs4876680,rs697430,rs9459125,rs79495307,rs11931280,rs113349829,rs1384632,rs615372,rs10797852,rs11874392,rs115352964,rs376524,rs11097411,rs4078466,rs4244228,rs9946510,rs11236185,rs355529,rs11615933,rs10797835,rs12718238,rs7633206,rs10171106,rs4449824,rs4652776,rs4115469,rs72663802,rs77827994,rs11691462,rs4855699,rs6143035,rs1549933,rs6437748,rs34648410,rs10206325,rs10034781,rs2614149,rs1060544,rs2385867,rs12079094,rs28701470,rs7076775,rs2293581,rs67469837,rs11571424,rs13435702,rs12992413,rs645287,rs9941981,rs2593963,rs10911594,rs10094452,rs4979776,rs10008044,rs7830860,rs9365725,rs7228876,rs7076551,rs2881373,rs767657,rs2029773,rs599291,rs13075233,rs4632086,rs4729576,rs174573,rs12983775,rs9540826,rs79691262,rs1886501,rs6787422,rs10761614,rs174597,rs12467526,rs11582514,rs13066214,rs115878074,rs6958477,rs62510182,rs11196173,rs4234917,rs10030713,rs75655581,rs7397999,rs116818572,rs1881966,rs34032084,rs9411464,rs10193923,rs6988841,rs13232266,rs9328546,rs174584,rs2236202,rs7439869,rs6672093,rs7940880,rs10808556,rs13424610,rs17664079,rs75225465,rs2296296,rs6560160,rs2708976,rs1859450,rs2016483,rs9489152,rs1911758,rs2427308,rs10911255,rs56330313,rs3087967,rs6964270,rs10752905,rs7783319,rs56352443,rs11986063,rs2241712,rs1337030,rs11716763,rs12629262,rs17011637,rs4925386,rs9876206,rs4917010,rs10911267,rs11722476,rs35361491,rs63259160,rs10086419,rs116564682,rs17309887,rs7771637,rs116479297,rs4240703,rs6706326,rs13029764,rs10885399,rs7013617,rs62381492,rs2087170,rs10190843,rs3743103,rs9858814,rs72803274,rs1976684,rs11126052,rs13268448,rs2715687,rs298614,rs1399180,rs111388405,rs3217830,rs2224933,rs17376488,rs2614150,rs174545,rs12216891,rs9416746,rs10283122,rs16888611,rs2317130,rs7772046,rs10783383,rs7678054,rs11878449,rs12630641,rs7635872,rs4979780,rs2593938,rs7853989,rs8098041,rs56325912,rs7590218,rs4683324,rs1413386,rs4682842,rs4952089,rs10783381,rs2955036,rs3802842,rs2248535,rs8176720,rs7847667,rs2593944,rs7837313,rs3768623,rs93923,rs3359,rs4651142,rs10797848,rs10911251,rs6437811,rs4520624,rs4768889,rs6547019,rs6692207,rs10752900,rs9843075,rs79665867,rs3956896,rs3771877,rs7076565,rs9365723,rs62320441,rs7651762,rs116173089,rs35330276,rs4852385,rs513142,rs2053622,rs13258789,rs9815668,rs2935461,rs2632412,rs2333622,rs28631833,rs10737245,rs115334164,rs982605,rs7821132,rs1884828,rs807932,rs2684908,rs4674260,rs3825402,rs4307773,rs12629376,rs34101118,rs4652764,rs10900831,rs3798390,rs7231628,rs4768892,rs639933,rs582190,rs11945480,rs7771437,rs2132173,rs3740452,rs2997117,rs4082155,rs1432531,rs8176672,rs2171381,rs6728499,rs11880333,rs1122350,rs11130123,rs10425324,rs4858868,rs4693376,rs6766230,rs4631962,rs614766,rs4477849,rs729819,rs10252372,rs1149901,rs6976931,rs4245600,rs2118108,rs174591,rs2296293,rs6980504,rs3859563,rs58921885,rs2292342,rs2632399,rs62196294,rs9822885,rs3916080,rs7518957,rs7829098,rs12046761,rs2045368,rs1368158,rs10245556,rs3114402,rs12185007,rs722486,rs7177469,rs9385013,rs2427323,rs1321803,rs8336,rs61514245,rs9540821,rs10761615,rs292480,rs115339725,rs2182711,rs2376457,rs12443730,rs10117842,rs35744894,rs10780971,rs3804685,rs532436,rs280112,rs10274371,rs295442,rs4559572,rs6437812,rs6733391,rs6695746,rs11169538,rs2593935,rs34038266,rs9540828,rs34557527,rs7862799,rs17206814,rs115572608,rs2049339,rs649129,rs10821968,rs3731938,rs403350,rs9415588,rs6121552,rs2427311,rs2593960,rs747949,rs7592795,rs35808169,rs17410853,rs584155,rs34396894,rs6414435,rs2243379,rs244903,rs2044587,rs118096153,rs2715743,rs2642091,rs8176759,rs11169561,rs1368220,rs2427301,rs3015418,rs114775536,rs2432643,rs34299429,rs749512,rs10936599,rs11190136,rs7988790,rs74775445,rs80334782,rs13434570,rs10789823,rs13260809,rs12930910,rs6133349,rs4768850,rs7984900,rs4345228,rs10431486,rs4131769,rs3920786,rs11670143,rs6734868,rs10433549,rs3760775,rs3088140,rs13326227,rs7173944,rs11974866,rs3738829,rs7089728,rs4301913,rs7099279,rs3828387,rs1122346,rs3742064,rs77544449,rs174537,rs114907548,rs115980813,rs12470950,rs11764584,rs2865353,rs2899989,rs7092005,rs7807641,rs174560,rs16932552,rs7894006,rs2715758,rs77127860,rs9834110,rs60386053,rs7855255,rs9540832,rs10030586,rs34038924,rs55817939,rs3768618,rs11710737,rs59586735,rs4878509,rs10403430,rs2027082,rs10752887,rs2715754,rs7779095,rs7838174,rs115214260,rs10804463,rs4276648,rs1862306,rs2366009,rs2445786,rs3118235,rs4018905,rs1152842,rs12301299,rs12648410,rs1321799,rs14202,rs11236178,rs12424860,rs174561,rs2254846,rs61850845,rs4683320,rs2073823,rs4682831,rs1920120,rs2117026,rs1108301,rs10932745,rs10737241,rs2292334,rs28419035,rs116808178,rs9385010,rs2922138,rs4979761,rs2316538,rs8176749,rs6424889,rs174587,rs3765522,rs12414770,rs11711621,rs7130173,rs55832840,rs2632401,rs3935869,rs78805306,rs9317596,rs1800469,rs20563,rs57318042,rs115389127,rs10856908,rs6802235,rs168648,rs7205575,rs115788915,rs897695,rs9401006,rs12613541,rs11169481,rs735439,rs114946160,rs10737244,rs12705070,rs114114292,rs12953717,rs116714839,rs4758629,rs2130778,rs6589218,rs755726,rs10933975,rs9812,rs2617802,rs2182020,rs97384,rs1944933,rs9527451,rs940655,rs7634587,rs114470577,rs11574597,rs2293582,rs2997122,rs600734,rs4381270,rs1562504,rs10797844,rs2437844,rs8708,rs1898638,rs2519093,rs1335798,rs1512964,rs10883363,rs174534,rs174555,rs9858443,rs7907163,rs115277375,rs4501266,rs2248654,rs61502552,rs9797885,rs116817785,rs7227023,rs6061505,rs2209761,rs11885169,rs10733770,rs8176722,rs944971,rs11789207,rs10752902,rs609574,rs6465761,rs102274,rs4444235,rs11130126,rs941032,rs1432414,rs1112177,rs1436765,rs116253553,rs17563,rs11115146,rs13135934,rs73660468,rs6714277,rs4719799,rs2289186,rs10808483,rs35715456,rs7988822,rs7318797,rs4652777,rs36018692,rs6589220,rs3807297,rs1024037,rs7327487,rs11097414,rs3764101,rs2245784,rs2027076,rs1379177,rs4693004,rs10797853,rs2093983,rs280109,rs2273602,rs8034965,rs6723449,rs4979775,rs4855582,rs4848142,rs10876061,rs764250,rs10005131,rs34344887,rs62482667,rs3804677,rs2427309,rs10502143,rs4344442,rs6988190,rs6540,rs614805,rs2715740,rs3015424,rs4693377,rs174529,rs1901506,rs6490525,rs2290058,rs4335153,rs2225115,rs6121557,rs1886499,rs10911194,rs1114491,rs737402,rs6688074,rs12217669,rs10740068,rs8033868,rs6479793,rs4939827,rs10740063,rs3743105,rs6061512,rs4674259,rs1911757,rs1892124,rs12490058,rs7782222,rs6720163,rs34245511,rs927134,rs3769791,rs2883,rs7025839,rs11623717,rs4768907,rs174568,rs1862307,rs17844697,rs6054200,rs433852,rs10171209,rs6489708,rs11710637,rs1456899,rs28549017,rs10911247,rs482220,rs4855685,rs11904320,rs6805698,rs963111,rs1031252,rs7362041,rs576523,rs99780,rs2241716,rs117027549,rs4363269,rs3762696,rs4682844,rs28397760,rs1152843,rs1047781,rs3852410,rs2197737,rs3798394,rs17146179,rs2593953,rs6669796,rs1456907,rs9288886,rs2393501,rs10752899,rs11678389,rs2427305,rs113244360,rs11251918,rs2664894,rs12282266,rs9415587,rs1407179,rs901615,rs6738953,rs4768888,rs7013278,rs10433970,rs10883368,rs6437822,rs158900,rs6117401,rs979866,rs4979772,rs9416745,rs10411895,rs2363111,rs12429297,rs2121339,rs2618737,rs899132,rs11705957,rs8095136,rs10783384,rs8176731,rs10184209,rs639836,rs355531,rs34654982,rs12061219,rs12483517,rs62196293,rs4145954,rs1413387,rs1019016,rs7529465,rs3768615,rs7096738,rs12134171,rs1531875,rs10797838,rs108499,rs1638676,rs4951300,rs7249860,rs34375435,rs982606,rs73691506,rs35995707,rs244901,rs3818417,rs7789714,rs6749969,rs2354343,rs114861052,rs35670996,rs72643557,rs1442287,rs12360459,rs3771876,rs3768629,rs174559,rs10459235,rs4425034,rs2147585,rs1015538,rs4026593,rs20557,rs10868907,rs13024682,rs2136071,rs2296288,rs3768622,rs3768626,rs10507561,rs60507951,rs4147233,rs2593950,rs3802841,rs2243571,rs11196172,rs73942462,rs8176644,rs12898159,rs115983445,rs1487279,rs60369822,rs1999,rs6597617,rs62381491,rs2296297,rs2011589,rs7581835,rs11204472,rs1803196,rs10046389,rs2236203,rs12296076,rs1436766,rs17011638,rs6436026,rs2715735,rs2159400,rs2593939,rs115806145,rs10401527,rs174601,rs10808557,rs13078131,rs2016476,rs4246940,rs10089833,rs2093985,rs940634,rs4976270,rs2293607,rs7990899,rs7828774,rs6840913,rs2955037,rs174530,rs78934362,rs174583,rs4925385,rs11715679,rs10911264,rs10797814,rs2071047,rs11571456,rs2838009,rs7605235,rs3106136,rs10911254,rs4134903,rs9818382,rs11097409,rs174546,rs2202473,rs7982182,rs9871235,rs6709041,rs9816154,rs8176662,rs7956591,rs80201920,rs11148709,rs173435,rs7255644,rs495828,rs28400013,rs174550,rs994630,rs115689712,rs10405397,rs12608448,rs8176757,rs35905748,rs11169515,rs2593959,rs174576,rs1432415,rs4335154,rs4636536,rs3765521,rs158898,rs10425798,rs6589219,rs2997121,rs6669199,rs4883781,rs1025497,rs2578151,rs11097408,rs7414273,rs9415590,rs11169560,rs6666259,rs12086466,rs484443,rs10761616,rs966474,rs2997120,rs7309927,rs56375346,rs9529099,rs6560162,rs2027084,rs168647,rs17551810,rs11236182,rs2016944,rs20560,rs280114,rs12580479,rs28540190,rs7388507,rs10793094,rs10240315,rs3816779,rs7783317,rs2305237,rs4216,rs7901135,rs8176725,rs10797837,rs10752903,rs2593961,rs705468,rs6465762,rs1121644,rs7099161,rs10249281,rs75383453,rs10876047,rs3088180,rs12462166,rs10933976,rs12441133,rs2664892,rs2051098,rs2324917,rs874232,rs2293323,rs4130115,rs4979774,rs3918286,rs117271141,rs2953338,rs75610640,rs12412391,rs174599,rs7577196,rs5934683,rs12636468,rs174590,rs10733771,rs1810126,rs13266314,rs1880949,rs4290270,rs1413390,rs78345298,rs6424890,rs3777981,rs28474924,rs11699160,rs17663673,rs2715737,rs295458,rs1869871,rs2876052,rs4477469,rs78894429,rs10089815,rs72665608,rs17476234,rs7316864,rs13132963,rs7988634,rs11712716,rs726383,rs13107881,rs11130124,rs9844122,rs11169552,rs3802840,rs116366706,rs6479790,rs8176730,rs1379180,rs11847,rs1022031,rs11115148,rs73200698,rs1880822,rs7924706,rs13137258,rs11707038,rs6433960,rs67941642,rs2632405,rs61956026,rs12673430,rs10883369,rs2715755,rs3804721,rs807935,rs9804992,rs10234768,rs17800834,rs280111,rs3809319,rs2063347,rs35145119,rs13258529,rs10219203,rs10876097,rs7262524,rs66539935,rs2715759,rs1570027,rs6983034,rs6726126,rs7332539,rs263423,rs79360220,rs12675074,rs59845464,rs12469001,rs7534079,rs7847940,rs1811652,rs9401007,rs2895350,rs11571475,rs3760774,rs749511,rs115409681,rs9411370,rs79476138,rs6143036,rs747948,rs4651140,rs1058177,rs12489046,rs3804688,rs12152493,rs17745923,rs7636423,rs944970,rs7636610,rs114489956,rs11881367,rs12827646,rs3736177,rs7873416,rs10747587,rs117039607,rs280107,rs76560371,rs1076394,rs13264928,rs62148721,rs4553978,rs10911242,rs10130587,rs16860221,rs2252967,rs12088034,rs7469795,rs9534813,rs34431655,rs11115113,rs4652780,rs7862440,rs9571073,rs7836549,rs75179845,rs10786558,rs4765774,rs1045405,rs10808484,rs7771211,rs28507940,rs75521628,rs77369819,rs2243378,rs4979782,rs6773521,rs3768625,rs77994,rs2070215,rs7271881,rs114522735,rs114274450,rs10104144,rs3101357,rs11710322,rs8176671,rs2593943,rs2093984,rs174594,rs12312603,rs2715749,rs729672,rs11978548,rs11571425,rs6791441,rs6695584,rs11244079,rs4651144,rs1990145,rs13232115,rs12329128,rs1196062,rs74540875,rs1567278,rs12767842,rs244904,rs34352304,rs2241715,rs2044586,rs9411474,rs34698019,rs4768893,rs6121990,rs3740451,rs76943359,rs28363937,rs1051473,rs2182710,rs6814486,rs6532479,rs295461,rs4464999,rs3804718,rs687715,rs2579505,rs9540824,rs59830047,rs6851128,rs2504927,rs10911248,rs79207432,rs58488796,rs7944895,rs12986368,rs10752888,rs11169537,rs59877803,rs7613282,rs4561099,rs73585910,rs7849280,rs244898,rs1911756,rs4948317,rs74647295,rs9364743,rs6507874,rs2143619,rs1321802,rs1268895,rs9415589,rs4855697,rs4855575,rs12694427,rs17816260,rs2296290,rs4289846,rs11843074,rs1244186,rs598012,rs12472283,rs2427320,rs33963919,rs4691455,rs2618735,rs13069553,rs2131949,rs1407185,rs10402133,rs3736888,rs501764,rs1413388,rs4451253,rs9365727,rs12470148,rs6823404,rs10956502,rs114854535,rs11687200,rs28668628,rs1062044,rs7863077,rs11931310,rs73942468,rs16904166,rs73096846,rs6121395,rs1244183,rs34465979,rs11503140,rs1337028,rs3852408,rs12147933,rs7988304,rs6791842,rs9832537,rs3902162,rs6583398,rs9411364,rs10500823,rs73942479,rs11157993,rs292487,rs6560159,rs56217494,rs9355288,rs921172,rs115478735,rs6937083,rs4652763,rs482010,rs78771268,rs2296294,rs6587224,rs2247539,rs2241714,rs6800271,rs2124802,rs9456988,rs2197738,rs117789044,rs4558832,rs12675093,rs965807,rs12446575,rs6597616,rs10876080,rs3782114,rs7335738,rs58276103,rs8063387,rs10236637,rs10426551,rs1443980,rs2298792,rs174589,rs6953441,rs10753591,rs73228500,rs174544,rs10793962,rs982607,rs114820734,rs12632132,rs12413565,rs3768621,rs2247628,rs2276854,rs77866902,rs2715751,rs75793496,rs2432646,rs2027077,rs6133350,rs35494593,rs1158858,rs7373821,rs12199346,rs2095617,rs651007,rs10409809,rs2048327,rs2593949,rs11673111,rs545076,rs10797846,rs11766459,rs174600,rs4416898,rs174572,rs2027081,rs7182522,rs2593936,rs6469657,rs10016806,rs2306802,rs11771331,rs2427312,rs8060418,rs7633094,rs3814053,rs2249979,rs551510,rs7769879,rs72623871,rs7093483,rs28649280,rs10911253,rs2301139,rs4768975,rs355530,rs10506295,rs2025837,rs1537520,rs77693339,rs4803457,rs17124930,rs2002180,rs10799873,rs2953337,rs57694836,rs2432642,rs35792844,rs10096134,rs116218492,rs174579,rs2715761,rs4299283,rs57962321,rs9806137,rs1494498,rs8176743,rs6737563,rs12547108,rs4554968,rs1436767,rs8102492,rs10917613,rs17685664,rs9868000,rs10911195,rs71807,rs4641517,rs4651145,rs2049340,rs2393869,rs7335074,rs811115,rs7988659,rs7632501,rs2277869,rs4768911,rs11921117,rs1800470,rs4939826,rs963110,rs7597711,rs11707455,rs2298948,rs2296783,rs11711824,rs12674442,rs2865345,rs4241398,rs11213823,rs917191,rs115886946,rs7936647,rs13223792,rs1379181,rs6782499,rs12576259,rs7122375,rs4948548,rs72835181,rs6143024,rs2172730,rs600038,rs4395866,rs62320427,rs4876679,rs6479792,rs6759555,rs757917,rs6830702,rs2393500,rs12818766,rs10911265,rs4406425,rs536226,rs4917102,rs6955728,rs4871022,rs10752898,rs62320744,rs12511433,rs1438381,rs28403447,rs13062681,rs12488225,rs57796856,rs10862419,rs4997370,rs34983967,rs79438810,rs12967711,rs3800577,rs9415584,rs912956,rs2715742,rs1456903,rs12893484,rs116251513,rs11236187,rs7620603,rs624313,rs295441,rs13094438,rs78893166,rs117988024,rs4855682,rs4979778,rs2578156,rs1466740,rs7902062,rs111887345,rs2090851,rs2948222,rs1007976,rs8124907,rs966817,rs7837208,rs3181212,rs2899765,rs4652778,rs1920122,rs1406389,rs4674258,rs12670369,rs3847137,rs1879659,rs2376456,rs6795056,rs9416744,rs13061071,rs4925375,rs73581711,rs7191751,rs1034543,rs1244185,rs174547,rs4729567,rs12812789,rs3864794,rs34591072,rs1997392,rs993697,rs10221782,rs10797850,rs12547058,rs76714255,rs4245601,rs16260,rs7984994,rs80113293,rs7085402,rs10740062,rs16888589,rs75898966,rs7923556,rs355533,rs6785790,rs6998061,rs174582,rs2354344,rs12967477,rs59261051,rs2614147,rs4768913,rs4572213,rs4917114,rs10490845,rs174538,rs10797843,rs1443966,rs13142645,rs34029026,rs4422805,rs12968048,rs11045229,rs4240312,rs2393867,rs1032479,rs76886865,rs2279168,rs4768852,rs10774214,rs36061267,rs35718240,rs921173,rs4768906,rs9416743,rs2593951,rs4766230,rs6580761,rs59553816,rs8176747,rs11710013,rs765516,rs7132832,rs1032990,rs1595504,rs1532691,rs174549,rs76620321,rs7782926,rs2427317,rs183993,rs56250009,rs80192156,rs3768613,rs12603526,rs3918285,rs6780013,rs3742063,rs1344612,rs3772190,rs73552916,rs72643559,rs74092235,rs66679103,rs10876096,rs579459,rs3815999,rs17623135,rs75932741,rs529351,rs28439983,rs4438731,rs2333620,rs1949073,rs1888871,rs34940903,rs6695837,rs807936,rs2063346,rs11892451,rs6142735,rs7336189,rs4651139,rs10105610,rs1955262,rs2715756,rs62320444,rs4381018,rs11716661,rs6792461,rs2151512,rs11708451,rs4768921,rs12696304,rs7621631,rs7657805,rs6089351,rs1034542,rs174578,rs3804724,rs174575,rs4917116,rs115703154,rs10283129,rs184957,rs2578152,rs4666577,rs7248888,rs174585,rs6560161,rs2027085,rs2296299,rs20561,rs13094672,rs3786749,rs6142738,rs2073824,rs7828067,rs2955035,rs7103178,rs10752904,rs1380373,rs11666933,rs1269486,rs6583432,rs56142450,rs12555903,rs403029,rs11898169,rs7989557,rs4925389,rs174598,rs34031156,rs705469,rs1347626,rs1337027,rs12630450,rs1360704,rs3745734,rs3118228,rs17310526,rs1379179,rs12077289,rs75823023,rs66584385,rs6479798,rs515746,rs6947576,rs10797839,rs1017587,rs3821383,rs1031254,rs174553,rs6507875,rs2593958,rs385022,rs7932922,rs12421429,rs6768221,rs75903034,rs3114405,rs17271883,rs2027078,rs957599,rs7999210,rs61371500,rs10109976,rs4693378,rs7770923,rs9810495,rs12674384,rs12700584,rs1510230,rs174593,rs4917001,rs1409697,rs2997115,rs2252973,rs1898640,rs1271899,rs6479799,rs2218646,rs10028490,rs6595211,rs1571218,rs9821119,rs7905731,rs4843926,rs17138674,rs3761963,rs1547715,rs6978292,rs66581998,rs9811216,rs7896953,rs13037244,rs3817518,rs3760771,rs10761617,rs12694426,rs3798393,rs2296291,rs61004493,rs4991143,rs1911755,rs13043313,rs3809922,rs10911249,rs9411473,rs114316575,rs6121989,rs13059519,rs17784882,rs7422358,rs9311403,rs4627022,rs4871789,rs9807877,rs3114400,rs9866776,rs10088177,rs6481439,rs174569,rs1400716,rs12446407,rs280113,rs61069704,rs3823646,rs35968946,rs114148351,rs2427303,rs6677832,rs6532476,rs7793625,rs10506294,rs2890083,rs2292796,rs2155935,rs5006763,rs6061231,rs244889,rs10936600,rs11714512,rs8370,rs2390478,rs1321816,rs3106162,rs112685218,rs6076988,rs73200691,rs2379126,rs11082067,rs13237215,rs11885843,rs10028613,rs10899020,rs1889201,rs10228764,rs13098228,rs4855576,rs6772670,rs1924803,rs10876060,rs4925382,rs6767907,rs2291298,rs10797854,rs4234465,rs12715421,rs16892766,rs917236,rs2880639,rs4514005,rs3804687,rs61729713,rs10740065,rs34747192,rs2306528,rs10911243,rs6990665,rs67552174,rs13079098,rs7572081,rs7620936,rs4979773,rs3823541,rs58931051,rs2393503,rs4939829,rs3114409,rs2249595,rs7388498,rs9815829,rs56198975,rs12424810,rs1990144,rs7776244,rs11687434,rs3769788,rs1982072,rs2677526,rs76571788,rs174528,rs6536299,rs35898401,rs10808485,rs2614143,rs78716460,rs7549768,rs2432645,rs12982233,rs11714294,rs3827045,rs3768620,rs6808742,rs10495752,rs6995838,rs2306803,rs1011040,rs7695744,rs2664872,rs11169544,rs3890158,rs2715688,rs673882,rs4917115,rs10876095,rs2027080,rs1872137,rs12637184,rs1137827,rs6143034,rs62248599,rs12682374,rs6687758,rs6547016,rs12147941,rs11716539,rs35413330,rs2457574,rs1466292,rs6481438,rs7920326,rs3217820,rs10797849,rs13117519,rs13087474,rs4948550,rs2147578,rs2298947,rs10780972,rs12459697,rs7895575,rs7138604,rs4388959,rs9832836,rs1899979,rs444021,rs66564457,rs60484807,rs1899415,rs9646284,rs4529854,rs807931,rs56812596,rs1991316,rs174581,rs3768617,rs7231624,rs2632411,rs7846316,rs9416747,rs57505763,rs12731064,rs7937753,rs11190139,rs10821972,rs2391989,rs35278472,rs8176746,rs2124803,rs1864855,rs280110,rs3113863,rs7435106,rs3743104,rs723014,rs1413389,rs115221025,rs4372028,rs12610339,rs709206,rs12095664,rs34145031,rs10156225,rs78285230,rs17021463,rs10899024,rs6436028,rs3114404,rs13084117,rs1487280,rs4768866,rs11668109,rs8101385,rs8668,rs6765990,rs4878510,rs17207620,rs67755284,rs35845404,rs4432824,rs78199807,rs1368221,rs12147928,rs17080872,rs62246451,rs9936621,rs7640397,rs174556,rs10911266,rs4464148,rs7954777,rs2445784,rs10876058,rs675138,rs3768624,rs2124801,rs3796145,rs888208,rs4652762,rs1432416,rs6793295,rs4420157,rs4766229,rs7984453,rs2708978,rs35222081,rs6869259,rs2298945,rs10318,rs11676275,rs2241713,rs11997201,rs35338453,rs623834,rs12608544,rs3807295,rs17376404,rs7100401,rs3804686,rs3910172,rs2301978,rs7094950,rs4855681,rs1898639,rs2618738,rs2632410,rs116029893,rs8085824,rs12586040,rs11115117,rs3015422,rs2427313,rs4652779,rs174574,rs10849027,rs2393499,rs11714373,rs4768922,rs993698,rs1411300,rs895738,rs966816,rs6542,rs10911262,rs4729566,rs17715694,rs6469656,rs62263961,rs513140,rs3114399,rs12636851,rs34383543,rs79634102,rs4674257,rs1920123,rs8026,rs2116584,rs2276910,rs7326242,rs4948547,rs6658501,rs174548,rs12867375,rs3864793,rs35343008,rs10931514,rs244896,rs12034436,rs13410682,rs11157506,rs4876673,rs7904465,rs1864280,rs611899,rs6442059,rs1409698,rs11169532,rs4979777,rs6061235,rs10797851,rs1317082,rs3015421,rs4245602,rs59336,rs66761782,rs73701309,rs4672870,rs11169554,rs7778784,rs4768914,rs4424195,rs6437810,rs10797842,rs10240347,rs11925823,rs73208531,rs10124944,rs4629900,rs4266956,rs12125383,rs13152714,rs174566,rs4768912,rs749027,rs9821261,rs13277714,rs485411,rs2290057,rs9994648,rs6479791,rs2427307,rs1760073,rs2959174,rs1456905,rs2715745,rs7105857,rs17495159,rs3015416,rs12091137,rs9540827,rs12307527,rs2044589,rs28838299,rs2293479,rs823816,rs56027044,rs174535,rs80247954,rs2376455,rs11130114,rs1564740,rs77282295,rs35991721,rs189583,rs16888728,rs8853,rs295449,rs4693374,rs4147232,rs10401503,rs922957,rs6510859,rs80266029,rs4235050,rs67511534,rs4322347,rs10444547,rs7078397,rs10733769,rs28535528,rs76571691,rs627494,rs1547714,rs10112279,rs7620997,rs10281368,rs115643325,rs1456902,rs4858811,rs537122,rs4645587,rs10876053,rs355528,rs1406430,rs6983267,rs9540836,rs704017</t>
  </si>
  <si>
    <t>ENSG00000062038.9,ENSG00000166508.13,CATG00000100404.1,ENSG00000168496.3,CATG00000051532.1,ENSG00000121743.3,CATG00000037027.1,ENSG00000248429.1,ENSG00000138311.11,ENSG00000255730.2,ENSG00000182013.13,CATG00000049355.1,CATG00000002481.1,ENSG00000197308.4,CATG00000090381.1,CATG00000005705.1,ENSG00000110693.11,CATG00000039330.1,CATG00000036368.1,CATG00000039603.1,CATG00000060023.1,ENSG00000115252.14,ENSG00000228812.3,ENSG00000048052.17,ENSG00000106261.12,CATG00000065534.1,ENSG00000135862.5,ENSG00000125378.11,CATG00000069814.1,ENSG00000196167.5,ENSG00000164741.10,ENSG00000131941.3,ENSG00000241224.2,ENSG00000158125.5,ENSG00000184347.10,ENSG00000147679.7,ENSG00000063180.4,ENSG00000146826.10,CATG00000073153.1,CATG00000002472.1,ENSG00000161813.16,ENSG00000185860.9,ENSG00000130383.6,ENSG00000235077.1,ENSG00000259721.1,ENSG00000184378.2,CATG00000052431.1,CATG00000103697.1,ENSG00000105939.8,ENSG00000063176.11,ENSG00000242798.1,ENSG00000243350.1,ENSG00000253929.1,CATG00000003820.1,ENSG00000232679.1,ENSG00000235269.1,ENSG00000181555.15,ENSG00000153310.14,ENSG00000118971.3,CATG00000081014.1,ENSG00000213500.3,CATG00000079793.1,ENSG00000248482.1,ENSG00000134824.9,ENSG00000105523.3,ENSG00000153790.7,CATG00000090728.1,ENSG00000227674.1,ENSG00000188730.4,ENSG00000164125.11,CATG00000081016.1,ENSG00000167693.12,CATG00000029691.1,ENSG00000162624.10,ENSG00000160007.13,ENSG00000134825.9,ENSG00000176920.10,CATG00000103704.1,ENSG00000185627.13,ENSG00000221838.5,CATG00000098362.1,ENSG00000047662.4,ENSG00000172115.4,CATG00000095879.1,ENSG00000224220.1,CATG00000007803.1,ENSG00000106290.10,CATG00000004927.1,ENSG00000265943.1,ENSG00000148737.11,CATG00000060029.1,ENSG00000250132.2,ENSG00000130635.11,CATG00000077252.1,ENSG00000130702.9,CATG00000008896.1,ENSG00000270696.1,ENSG00000258700.1,ENSG00000204031.3,ENSG00000085274.11,ENSG00000173559.8,ENSG00000114487.5,ENSG00000269889.1,ENSG00000230470.1,ENSG00000114982.13,ENSG00000123810.3,ENSG00000224596.3,CATG00000087699.1,CATG00000069500.1,ENSG00000088002.7,CATG00000011925.1,ENSG00000160796.12,CATG00000073532.1,ENSG00000113643.4,CATG00000073165.1,ENSG00000130226.12,ENSG00000180871.3,ENSG00000011347.5,ENSG00000212993.3,ENSG00000235410.1,CATG00000066791.1,ENSG00000250305.4,ENSG00000135111.10,ENSG00000256164.1,ENSG00000267611.1,ENSG00000163121.5,ENSG00000066084.8,CATG00000044413.1,ENSG00000063177.8,CATG00000096585.1,CATG00000100403.1,ENSG00000101665.4,ENSG00000166997.3,CATG00000115323.1,ENSG00000188282.8,CATG00000005006.1,ENSG00000241369.1,ENSG00000005436.9,CATG00000015114.1,CATG00000095433.1,ENSG00000077514.4,ENSG00000185436.7,ENSG00000174951.6,ENSG00000166526.12,ENSG00000171124.8,ENSG00000137821.7,ENSG00000139287.8,ENSG00000186452.6,ENSG00000176909.7,ENSG00000233321.1,ENSG00000105329.5,ENSG00000047936.6,ENSG00000110777.7,ENSG00000214290.3,ENSG00000246541.2,ENSG00000163104.13,CATG00000064532.1,ENSG00000175164.9,ENSG00000077420.11,ENSG00000204851.5,CATG00000089731.1,ENSG00000198521.7,CATG00000076979.1,ENSG00000170776.15,CATG00000011929.1,ENSG00000083067.18,CATG00000115203.1,CATG00000035290.1,ENSG00000182264.4,CATG00000077255.1,ENSG00000166529.10,CATG00000024485.1,CATG00000069821.1,ENSG00000257582.1,CATG00000085467.1,ENSG00000146477.4,ENSG00000173889.11,ENSG00000197093.6,ENSG00000270141.2,ENSG00000234145.1,ENSG00000232871.4,ENSG00000271875.1,ENSG00000124920.9,ENSG00000184226.10,ENSG00000151779.8,ENSG00000171757.11,CATG00000103708.1,ENSG00000101850.8,CATG00000000594.1,ENSG00000122870.7,ENSG00000235480.1,ENSG00000002016.12,CATG00000081953.1,CATG00000103705.1,ENSG00000042813.3,ENSG00000241103.1,ENSG00000207601.1,ENSG00000149346.10,ENSG00000088727.8,ENSG00000257747.1,CATG00000055400.1,ENSG00000177947.9,ENSG00000129028.4,ENSG00000204271.6,ENSG00000149679.7,ENSG00000249715.5,CATG00000117079.1,ENSG00000171119.2,ENSG00000166923.6,CATG00000060027.1,CATG00000017059.1,ENSG00000271387.1,ENSG00000116667.8,CATG00000039609.1,CATG00000017215.1,ENSG00000196843.11,ENSG00000227398.3,ENSG00000257817.1,ENSG00000115364.9,ENSG00000039068.14,ENSG00000270058.1,CATG00000005706.1,CATG00000077249.1,ENSG00000050405.9,ENSG00000151474.15,ENSG00000156413.9,CATG00000086723.1,ENSG00000138101.14,ENSG00000160799.7,CATG00000073164.1,ENSG00000138472.6,ENSG00000143842.10,ENSG00000229754.1,ENSG00000215871.2,ENSG00000142082.10,ENSG00000228437.1,ENSG00000142046.10,CATG00000017219.1,ENSG00000150750.6,CATG00000091573.1,ENSG00000233913.6,ENSG00000107485.11,CATG00000009723.1,CATG00000023520.1,ENSG00000078269.9,ENSG00000239128.1,ENSG00000224445.2,CATG00000013891.1,ENSG00000060237.12,ENSG00000208036.1,CATG00000069505.1,ENSG00000145349.12,CATG00000049832.1,CATG00000096213.1,CATG00000085266.1,CATG00000053936.1,CATG00000102881.1,CATG00000060022.1,ENSG00000214313.4,ENSG00000147677.6,ENSG00000177951.13,CATG00000096583.1,CATG00000017332.1,ENSG00000232638.1,ENSG00000123268.4,CATG00000115329.1,CATG00000095882.1,CATG00000083077.1,ENSG00000163832.11,CATG00000100402.1,ENSG00000182010.6,ENSG00000105516.6,ENSG00000119919.9,ENSG00000164465.14,CATG00000008912.1,CATG00000004847.1,ENSG00000101384.7,ENSG00000239219.2,ENSG00000114439.14,ENSG00000164500.6,ENSG00000243831.1,ENSG00000228482.1,ENSG00000145012.8,CATG00000081015.1,ENSG00000149485.12,ENSG00000198670.7,ENSG00000225370.1,ENSG00000197462.3,ENSG00000114648.7,ENSG00000226247.1,CATG00000043430.1,ENSG00000130701.3,ENSG00000253861.1,CATG00000049353.1,ENSG00000153391.11,CATG00000041423.1,ENSG00000260236.1,ENSG00000120137.6,CATG00000046650.1,ENSG00000183844.12,ENSG00000171858.13,CATG00000108238.1,CATG00000067193.1,CATG00000069498.1,CATG00000072695.1,ENSG00000224186.4,ENSG00000186818.8,CATG00000009722.1,CATG00000053934.1,ENSG00000076201.10,ENSG00000114650.14,ENSG00000163106.6,ENSG00000137968.12,ENSG00000164124.6,ENSG00000176754.8,CATG00000008276.1,CATG00000051049.1,CATG00000083746.1,CATG00000015107.1,CATG00000089730.1,ENSG00000188186.6,ENSG00000261395.3,ENSG00000068024.12,CATG00000019022.1,CATG00000004532.1,CATG00000115321.1</t>
  </si>
  <si>
    <t>24743840,24448986,20610541,24978480,23350875,23677573,22634755,17618283,17934461,19723657,18372905,22532847,22864933,23300701,20972440,21242260,23263487,24737748,21844884,24941225,21761138,23266556,18372901,17618284,24836286,19011631</t>
  </si>
  <si>
    <t>Colorectal cancer vs. adenoma controls,Elevated serum carcinoembryonic antigen levels,Colorectal cancer,Colorectal adenoma (including hyperplasic),Colorectal adenoma,Capecitabine sensitivity,Adenoma (male),Colorectal cancer (females),Colorectal adenoma (excluding hyperplasic),Cisplatin and carboplatin cytotoxicity, in blood cell lines,Colorectal cancer (diet interaction),Colorectal cancer vs adenoma controls (males),Colorectal cancer (males)</t>
  </si>
  <si>
    <t>DOID:9261</t>
  </si>
  <si>
    <t>nasopharynx carcinoma</t>
  </si>
  <si>
    <t>A pharynx cancer that is located_in the nasopharynx, the uppermost region of the pharynx or &amp;quot;throat&amp;quot;, where the nasal passages and auditory tubes join the remainder of the upper respiratory tract.</t>
  </si>
  <si>
    <t>rs35450230,rs6062298,rs6010986,rs10926971,rs11982766,rs11639049,rs17756147,rs4778686,rs2620361,rs11634866,rs27996,rs11635624,rs2236510,rs2131517,rs1229966,rs8029557,rs12783102,rs116607676,rs643434,rs2297440,rs72738652,rs9383935,rs6556762,rs564398,rs4820315,rs2172448,rs11727498,rs9573164,rs1394802,rs757978,rs9607685,rs10811640,rs2276065,rs363832,rs115908946,rs4935573,rs7405776,rs16960997,rs9321076,rs4283172,rs6010721,rs55806643,rs17021972,rs925489,rs56374620,rs305093,rs12591552,rs60002789,rs4821742,rs10789822,rs11004246,rs6579000,rs4242382,rs7395734,rs2209760,rs2920296,rs3732276,rs4872177,rs7167026,rs2869566,rs2811713,rs1565440,rs1259183,rs2239634,rs7632756,rs2042747,rs1365171,rs7812894,rs7537449,rs9920665,rs6465658,rs4983518,rs2267370,rs10757257,rs116844801,rs2466031,rs6089953,rs1569708,rs7180567,rs72738645,rs10400906,rs9391997,rs1001926,rs2717562,rs116708054,rs7921237,rs7814837,rs2076828,rs7090326,rs12505788,rs1678400,rs4842625,rs56020497,rs11083846,rs116108611,rs7198427,rs460073,rs16961062,rs34215103,rs1825085,rs55815535,rs759945,rs115223053,rs7322825,rs10007915,rs17090021,rs7028570,rs452932,rs7599564,rs12734390,rs2297438,rs11855195,rs7030641,rs8034191,rs31484,rs2212020,rs11072113,rs66845073,rs7988494,rs62052250,rs12080886,rs12932184,rs4581397,rs11681497,rs10754216,rs7298765,rs114284967,rs1145172,rs10765196,rs2777941,rs4238833,rs10774216,rs28403377,rs7678440,rs11853943,rs12755054,rs644234,rs61597100,rs2361836,rs12132237,rs13331433,rs10754209,rs34805914,rs11738325,rs4776469,rs10891246,rs9932570,rs8104605,rs1978503,rs955927,rs676457,rs6470499,rs3095341,rs9611261,rs3095267,rs62054571,rs9829461,rs7071471,rs9260734,rs16980701,rs8136657,rs9321073,rs1561962,rs56226333,rs6062630,rs58920878,rs10005290,rs11609872,rs7073837,rs1750311,rs17460049,rs16969968,rs10811623,rs7333281,rs13422328,rs452384,rs12899135,rs59963278,rs7868783,rs35958032,rs117492183,rs10477170,rs384544,rs9889604,rs10115049,rs115722716,rs4482396,rs10272724,rs7171916,rs10811645,rs9995799,rs12061460,rs7180002,rs10216533,rs6603033,rs7939250,rs7288882,rs114968544,rs9388568,rs1907699,rs117740268,rs73585909,rs11689496,rs72480793,rs7226855,rs4779039,rs8039449,rs11552047,rs2284063,rs402710,rs78394605,rs755251,rs10477172,rs7167880,rs4977753,rs7528764,rs2427532,rs2955102,rs10162807,rs1021954,rs12584129,rs9806163,rs305092,rs1154865,rs1537378,rs1426718,rs12459751,rs8045285,rs10590,rs11075696,rs6533182,rs2017765,rs11665748,rs3751361,rs59756444,rs3790843,rs10803132,rs1735545,rs3208008,rs2738783,rs1824911,rs9516537,rs2572910,rs897586,rs41304071,rs28730794,rs2720462,rs11610226,rs931936,rs16860515,rs11603101,rs4140710,rs4630241,rs2736100,rs3734806,rs2976386,rs1472100,rs55867175,rs12281017,rs116517496,rs10483813,rs899496,rs1488690,rs61819117,rs11980407,rs3112578,rs6011018,rs61819119,rs1809419,rs60521218,rs11980379,rs1151624,rs17133807,rs1229984,rs7766942,rs6854173,rs1816429,rs115271170,rs10926978,rs1129804,rs7247582,rs6062302,rs1267658,rs115809631,rs17090012,rs9636257,rs909334,rs2433394,rs2072586,rs1291206,rs2066701,rs9375499,rs2389203,rs2450114,rs11643147,rs11004422,rs12901992,rs6010621,rs37011,rs56359264,rs417162,rs12611084,rs7107143,rs1987128,rs4920603,rs11703601,rs421629,rs6493334,rs10051199,rs8105571,rs3208007,rs11179722,rs8030753,rs7139533,rs2280003,rs514659,rs7824785,rs898343,rs2236661,rs17489363,rs4374113,rs6122159,rs3825845,rs61819088,rs1871483,rs9427922,rs56384645,rs11598549,rs7171359,rs414965,rs11768309,rs12068328,rs55639933,rs10925069,rs10078017,rs28744409,rs10743180,rs2843562,rs11072796,rs2457566,rs56142524,rs7443076,rs4433920,rs11018528,rs10162751,rs6688886,rs1426079,rs78246220,rs9398840,rs857024,rs9398837,rs114099824,rs4628533,rs11719416,rs1127661,rs2193876,rs4687163,rs2029350,rs11704416,rs7332663,rs62119173,rs6465654,rs11874392,rs12521783,rs114486082,rs116236894,rs355529,rs1006140,rs28445040,rs4687161,rs4430796,rs10737688,rs17158390,rs2456453,rs2253823,rs8044791,rs115573799,rs2267374,rs401681,rs11919078,rs79481012,rs62084120,rs7201401,rs1058205,rs7211452,rs3817198,rs55777546,rs10840588,rs28566774,rs113082846,rs62054572,rs6932260,rs10774872,rs12907167,rs2920293,rs114310549,rs2042746,rs9619724,rs9847659,rs1567669,rs3904685,rs34054358,rs11586343,rs116023270,rs11668987,rs7252394,rs11637433,rs925488,rs2235345,rs35319025,rs1881797,rs543830,rs931794,rs10763193,rs2424995,rs8099434,rs4324715,rs31489,rs72691561,rs2585177,rs7694162,rs4857837,rs367209,rs1551688,rs12065580,rs116552240,rs12782469,rs6011033,rs75401941,rs35008063,rs6739804,rs111943976,rs4790484,rs7514071,rs1324367,rs12910984,rs78651226,rs2390410,rs1838618,rs6663209,rs10757266,rs10849031,rs3762271,rs3761124,rs4148471,rs9652482,rs10808556,rs76733736,rs2278355,rs2293648,rs4244139,rs115214276,rs28667458,rs13385151,rs11068062,rs11633829,rs7181030,rs2870966,rs17090022,rs10220831,rs6436922,rs3087967,rs4975616,rs1333039,rs115315696,rs12907671,rs877661,rs34838258,rs59623848,rs3794344,rs115711192,rs467095,rs10198539,rs6509138,rs2920284,rs3762876,rs3773950,rs5990,rs2976397,rs12522256,rs2926493,rs12921177,rs2466792,rs116466726,rs2076116,rs1467953,rs7255701,rs75106152,rs10926987,rs993737,rs12976534,rs12225548,rs17514309,rs111388405,rs10800164,rs10078116,rs71467652,rs116109088,rs16860513,rs67289834,rs2297433,rs6909010,rs35011719,rs117579506,rs1469005,rs12209587,rs12063141,rs7355887,rs1051730,rs12447004,rs7170068,rs115717621,rs4803667,rs6662991,rs944289,rs7773484,rs16865708,rs34538116,rs730153,rs6681150,rs9889588,rs4350572,rs11764933,rs17748,rs4820324,rs3802842,rs6490076,rs73957266,rs17361098,rs6011291,rs12074660,rs6837308,rs2623064,rs12740033,rs11070644,rs4520624,rs34581855,rs8181047,rs10059748,rs7256908,rs3782968,rs545971,rs67977965,rs1050979,rs2158357,rs56320525,rs5750546,rs2413906,rs7969190,rs9611257,rs7481129,rs7726159,rs13218061,rs58978489,rs7423615,rs2694071,rs492488,rs1958625,rs73446312,rs75859313,rs2052702,rs78647569,rs6001743,rs28435446,rs8085442,rs11004047,rs4077456,rs9401953,rs2647250,rs1964130,rs651164,rs62179283,rs369106,rs573687,rs210144,rs1594511,rs12362152,rs3829957,rs4083754,rs6715570,rs2088396,rs41305741,rs8029993,rs11151478,rs13249440,rs563751,rs2070898,rs62445869,rs12904033,rs10759944,rs62084119,rs34805055,rs7114836,rs10743176,rs7518773,rs113874151,rs1043848,rs7545115,rs116901435,rs6897876,rs3114402,rs1864699,rs8013429,rs7256345,rs78517194,rs17549312,rs11609040,rs1355062,rs2182711,rs12155172,rs10926989,rs1623866,rs1925969,rs12443730,rs6493328,rs6001728,rs4785763,rs116170295,rs75756829,rs56171514,rs6011016,rs7736055,rs68192516,rs2413907,rs12412140,rs11899260,rs4774517,rs4646776,rs57587465,rs28534575,rs2800696,rs72736474,rs11855735,rs716984,rs114799674,rs62115513,rs3095602,rs11043132,rs55812285,rs9510785,rs6785384,rs12723250,rs116485389,rs377503,rs75942214,rs13426106,rs5756926,rs74712532,rs6010720,rs6556761,rs7538876,rs1020700,rs78077089,rs367499,rs2920297,rs10789823,rs12930910,rs9564968,rs11631963,rs4809323,rs59413186,rs6465657,rs10484502,rs4887072,rs80277746,rs2239631,rs79121204,rs305094,rs9401952,rs2647244,rs7557418,rs35002210,rs714290,rs7659399,rs34123564,rs6900408,rs6439112,rs7920517,rs10498246,rs7961538,rs6580240,rs2284062,rs6871365,rs9507137,rs11881151,rs851970,rs34878706,rs62177795,rs4645359,rs1850984,rs58377678,rs9622738,rs8114049,rs1151623,rs10965215,rs899495,rs4777179,rs41310911,rs2720460,rs1169146,rs61819118,rs2769071,rs7176364,rs2016755,rs10803131,rs4451736,rs4699051,rs9273197,rs5995808,rs115350662,rs2976392,rs11665217,rs11634351,rs4276648,rs11228580,rs1611982,rs72480792,rs637137,rs11854914,rs73957268,rs2976388,rs27069,rs2976387,rs3118235,rs491626,rs2151280,rs61819116,rs74606007,rs7756336,rs10019142,rs345049,rs380286,rs8102476,rs12188122,rs12909238,rs1402510,rs12648974,rs9290939,rs7723984,rs7776864,rs4915311,rs3810406,rs2075633,rs12593950,rs114762033,rs62134835,rs11043133,rs7130173,rs9321074,rs13427868,rs78307781,rs17828907,rs7812429,rs12097743,rs4915304,rs3913538,rs582118,rs3135715,rs115282952,rs6690730,rs17070276,rs4820314,rs76434262,rs12953717,rs1360590,rs116633385,rs6589218,rs6062490,rs10965145,rs114470577,rs13021937,rs2437844,rs9297759,rs1820488,rs171963,rs995030,rs57142672,rs2526827,rs72468006,rs71537331,rs462608,rs67426328,rs7669776,rs910873,rs7216031,rs35026266,rs7756884,rs8052394,rs2694074,rs9611267,rs10477171,rs59624055,rs6738805,rs114229294,rs3135718,rs74188363,rs8060024,rs9821568,rs73428006,rs4975538,rs6903878,rs62134825,rs6439115,rs544873,rs2209761,rs11744608,rs12889251,rs2279237,rs28462675,rs77683570,rs72843959,rs4444235,rs115368651,rs28379291,rs8075699,rs3734092,rs7123299,rs1021955,rs3787091,rs3816659,rs12789914,rs7410943,rs67451924,rs7023680,rs2170311,rs7527856,rs17563,rs12961519,rs169110,rs45540840,rs517973,rs9904040,rs9378816,rs9622746,rs2920281,rs73348257,rs11635140,rs2711898,rs3788535,rs7123312,rs6579003,rs3790844,rs8043401,rs10774871,rs2059021,rs7641133,rs7791463,rs9655205,rs35084808,rs4565697,rs80259215,rs1551512,rs73151219,rs7522084,rs2193877,rs4687162,rs4866929,rs10926958,rs6589220,rs375555,rs12129263,rs28512356,rs11657964,rs11765552,rs1110701,rs1813977,rs2920283,rs73116317,rs613534,rs114257368,rs3798850,rs8105315,rs2738785,rs4442808,rs77466727,rs2178476,rs1809424,rs7824451,rs1819267,rs4785760,rs7361098,rs7290587,rs7291691,rs75801709,rs7195226,rs2647248,rs78582092,rs2235264,rs11632745,rs4486572,rs424535,rs9926746,rs2291117,rs2275154,rs2277296,rs12134662,rs6578999,rs3849531,rs3782966,rs79489350,rs12124893,rs4243084,rs34565749,rs8032307,rs2225115,rs9375501,rs116542764,rs72691563,rs41342147,rs9274229,rs12621643,rs116728358,rs1267657,rs34320230,rs4939827,rs11004324,rs2216524,rs4284478,rs6062301,rs2461794,rs1971579,rs58629780,rs115503527,rs305090,rs17090013,rs29220,rs2239630,rs2976393,rs3801294,rs10209615,rs78540071,rs71423314,rs1130151,rs11623717,rs34070783,rs496892,rs530878,rs6010620,rs2720464,rs9901015,rs35149841,rs37010,rs6054200,rs3803683,rs2920294,rs17487223,rs28549017,rs74355465,rs12418968,rs3743063,rs11633178,rs2069418,rs9989899,rs7165125,rs16961084,rs73216784,rs74395243,rs28837144,rs6550512,rs679038,rs16860634,rs78260677,rs9806595,rs62355901,rs1031804,rs10264390,rs2114438,rs7563433,rs10278451,rs1735558,rs9622732,rs2981582,rs76862931,rs943288,rs10892246,rs55771992,rs6866256,rs4482929,rs11920225,rs12758920,rs40182,rs7612065,rs1469006,rs2726521,rs6867950,rs2853676,rs7013278,rs4820325,rs11950670,rs114088194,rs504318,rs115760531,rs6977321,rs41412044,rs7166460,rs34837775,rs2074771,rs67746093,rs4912838,rs6556760,rs6001773,rs11263763,rs5998,rs197770,rs27070,rs7523534,rs79600430,rs6999725,rs4687100,rs7817677,rs2267371,rs11004584,rs10040346,rs355531,rs5027380,rs11658063,rs10049469,rs10158537,rs2976394,rs4148470,rs56149185,rs9902120,rs7417769,rs2383204,rs73142696,rs6911827,rs114088880,rs73957264,rs3737110,rs7249860,rs72637458,rs12898323,rs1815604,rs1535875,rs115624624,rs2939820,rs12091558,rs4771907,rs4897207,rs58656226,rs857025,rs6850461,rs2445610,rs12909189,rs2623070,rs9524833,rs11971132,rs7442796,rs73156800,rs29218,rs12592240,rs6922497,rs55964714,rs4857870,rs116687743,rs60507951,rs3802841,rs4775762,rs11608269,rs12781411,rs7182364,rs74971608,rs6429422,rs1506524,rs80070455,rs78978679,rs12898159,rs72691562,rs62447205,rs12930156,rs17779494,rs6010994,rs111822146,rs57054585,rs2585176,rs4857836,rs12296076,rs1030656,rs114169149,rs1145173,rs7290298,rs11852372,rs10808557,rs6897098,rs12763717,rs2293647,rs1332661,rs7035484,rs4975615,rs11744604,rs10054203,rs11216938,rs61819089,rs6964969,rs2466791,rs2184061,rs9989835,rs2161061,rs9849052,rs7504604,rs2071047,rs462606,rs345048,rs4779044,rs7842760,rs114866528,rs17489231,rs2717408,rs7928371,rs10825187,rs41310927,rs2978981,rs1591136,rs7254261,rs16961046,rs7171330,rs2447853,rs7559891,rs62525580,rs4562771,rs7445653,rs305089,rs62650858,rs8040868,rs4687160,rs7335147,rs6589219,rs11767962,rs45456401,rs9622726,rs1824913,rs11570734,rs7027950,rs4699316,rs11216930,rs10202244,rs4821741,rs61271866,rs757210,rs10453084,rs56246423,rs3117582,rs12434881,rs4935090,rs7681843,rs11961645,rs10965144,rs9916804,rs2978979,rs12916980,rs3752355,rs112907808,rs10849033,rs1367841,rs12981216,rs115160117,rs676996,rs3757322,rs7182642,rs698859,rs114699360,rs10201872,rs73957267,rs80119232,rs7288667,rs4887084,rs11072110,rs6817664,rs7939803,rs7760748,rs12759571,rs2976395,rs7501939,rs7126629,rs4712653,rs12081895,rs2999046,rs9358492,rs1045531,rs1996408,rs7023329,rs3787090,rs2277844,rs7049105,rs2720458,rs4077457,rs999737,rs677355,rs9844203,rs17484524,rs4477469,rs942457,rs9524828,rs2169508,rs72823988,rs4868878,rs7162626,rs3737111,rs12067429,rs687289,rs114307619,rs9388561,rs2720468,rs2976389,rs11004415,rs1139697,rs12594613,rs3802840,rs8064454,rs1015705,rs8100926,rs10519203,rs11070646,rs11639347,rs10818090,rs115048812,rs6937287,rs9573163,rs115300396,rs73442318,rs1810020,rs1045574,rs114895321,rs11043134,rs17484235,rs8105574,rs11076649,rs9510804,rs7217800,rs2045746,rs7518350,rs62330911,rs3218012,rs7546940,rs3773949,rs12771627,rs3748557,rs116172932,rs4242384,rs34186444,rs9375503,rs11853045,rs12914007,rs6556759,rs73156795,rs1702122,rs61819073,rs58564340,rs735665,rs210138,rs3787092,rs2326567,rs2999035,rs35872587,rs55703004,rs872071,rs68059491,rs4779053,rs72637463,rs73116320,rs1586929,rs197757,rs1881794,rs9989735,rs114352945,rs35583595,rs3904683,rs16901979,rs11881367,rs4148469,rs1885120,rs79474289,rs115139056,rs17310753,rs11155132,rs10519174,rs12129196,rs8056289,rs2076483,rs10757265,rs7292602,rs10130587,rs2920298,rs2236508,rs6519216,rs4374456,rs28611053,rs1504550,rs4377388,rs3790848,rs114307375,rs6900074,rs8097485,rs2267375,rs35933323,rs6987723,rs11924142,rs114029574,rs9787697,rs456366,rs12914385,rs3095606,rs114025574,rs12907764,rs7032019,rs1291209,rs62052252,rs12436101,rs3929051,rs493246,rs899494,rs59476799,rs62445866,rs67022371,rs1063192,rs4360655,rs56686382,rs2647247,rs77601591,rs7751865,rs55853698,rs6743174,rs114962863,rs2920282,rs2920280,rs2239632,rs2012677,rs2047952,rs6716753,rs2253829,rs7121039,rs6982324,rs76943359,rs28363937,rs115484638,rs12922197,rs11167772,rs2182710,rs11950633,rs77044078,rs6580237,rs114774960,rs12436635,rs10120806,rs4132601,rs11803970,rs7292999,rs10849036,rs2270196,rs1061981,rs2976398,rs2504927,rs113940471,rs1954772,rs10033960,rs7944895,rs8037304,rs8036173,rs7734992,rs116494205,rs10926988,rs73585910,rs9855015,rs6010998,rs56882727,rs266878,rs28696237,rs6507874,rs345052,rs4334136,rs11753112,rs3862689,rs4658552,rs10892248,rs2004947,rs12959412,rs1554534,rs11866420,rs1015704,rs2978980,rs7976256,rs4809320,rs11730075,rs6915322,rs71455920,rs73116328,rs876538,rs115493697,rs3803662,rs6062596,rs505922,rs62115511,rs7020976,rs1964690,rs71467654,rs17483548,rs1042026,rs2303500,rs16960982,rs6586542,rs869408,rs59745661,rs7315385,rs11888640,rs11855166,rs421284,rs7245749,rs4775768,rs11157993,rs10925071,rs11639166,rs72637462,rs2057223,rs11781886,rs10114559,rs6867347,rs61486545,rs668842,rs34945601,rs1333037,rs7725218,rs6909212,rs116475222,rs12753203,rs2013984,rs62052255,rs11041665,rs7999175,rs6678552,rs1946410,rs938682,rs10158379,rs74701179,rs9466272,rs12446575,rs3794346,rs45489701,rs210137,rs3756996,rs2585179,rs28370880,rs62115489,rs1291210,rs8063387,rs11633351,rs4790496,rs7753913,rs2075555,rs17549430,rs6532491,rs9989746,rs6689352,rs2258056,rs4821751,rs17432775,rs113618067,rs56182773,rs3782963,rs62115484,rs11228565,rs582094,rs8031948,rs28591336,rs2720471,rs1042078,rs12906691,rs7332836,rs16840607,rs6001774,rs13121500,rs41310925,rs6668649,rs12500116,rs10930559,rs37009,rs2978978,rs12101348,rs34732883,rs11637630,rs7297552,rs116689915,rs4699050,rs1045605,rs72736469,rs6579002,rs9510800,rs12286,rs4375,rs11043135,rs8060418,rs115151779,rs1851165,rs8049883,rs7775493,rs9285460,rs9966173,rs7582746,rs17550411,rs6420120,rs12061451,rs919054,rs7260075,rs241300,rs13256647,rs7983336,rs3819197,rs355530,rs28463809,rs2025837,rs4784224,rs10926973,rs4912837,rs8034591,rs783543,rs1126809,rs7220801,rs115609519,rs17090028,rs6788879,rs3787089,rs16865696,rs951266,rs73957263,rs72738786,rs1488688,rs12127405,rs2976384,rs2291956,rs857018,rs4821764,rs1024946,rs72691564,rs10851907,rs11858836,rs7253205,rs72743158,rs80085676,rs4809324,rs17822657,rs11216937,rs6743984,rs10965219,rs2306352,rs13292932,rs7600872,rs115235087,rs62355900,rs2297441,rs11213823,rs12408496,rs2277297,rs11852589,rs61819115,rs55781567,rs7717417,rs4821748,rs7122375,rs1825084,rs59804769,rs634537,rs6675912,rs455433,rs7127900,rs16860478,rs9524831,rs2070768,rs2726459,rs12275055,rs115823056,rs4779041,rs5009448,rs61265543,rs169111,rs4871022,rs1812873,rs2738778,rs4314621,rs944801,rs3803684,rs3829349,rs2303504,rs35264105,rs56111948,rs7255315,rs12661470,rs2278185,rs4569015,rs61819124,rs7555070,rs12893484,rs11844632,rs7190725,rs12278923,rs7171578,rs3813565,rs61364280,rs12918773,rs6781489,rs6569479,rs35292176,rs73116340,rs34225855,rs10811644,rs4620729,rs2794521,rs12916536,rs3788536,rs55958997,rs112959066,rs41500851,rs966817,rs2267372,rs9401951,rs11043143,rs3790845,rs4644650,rs115868416,rs12907078,rs13032919,rs9920570,rs56102412,rs4803675,rs3847137,rs13178866,rs115898817,rs4915308,rs116202168,rs34882439,rs6956014,rs1809409,rs35857956,rs45565037,rs7123180,rs13384787,rs6001740,rs6856593,rs114895875,rs210162,rs783520,rs2272496,rs2659124,rs6791072,rs16260,rs17405217,rs60086365,rs7109474,rs11809042,rs2267633,rs1515490,rs2920295,rs16888589,rs7112446,rs9398839,rs115520544,rs355533,rs4148465,rs1291205,rs498872,rs6089789,rs6998061,rs2029352,rs114600647,rs56101767,rs3859579,rs11070641,rs9398842,rs34635647,rs4773847,rs4820317,rs1317286,rs114373434,rs4802322,rs77096235,rs2191566,rs60368538,rs7027048,rs73192977,rs708274,rs2337711,rs3787098,rs140605,rs10926979,rs11599333,rs2623060,rs2102294,rs11978267,rs3795886,rs3782965,rs72853963,rs2427533,rs748404,rs11914181,rs115596571,rs3805266,rs11665698,rs12434207,rs17133805,rs7300418,rs258322,rs56166058,rs6695531,rs995029,rs1008878,rs28693552,rs12898346,rs9922957,rs4712656,rs6495309,rs10840584,rs115728894,rs4699738,rs2526829,rs13329271,rs12071797,rs41309367,rs4868881,rs59104589,rs2518723,rs12902728,rs28419411,rs11651755,rs61819074,rs3734805,rs115586409,rs9824565,rs4076054,rs17217473,rs6791946,rs4775760,rs10049319,rs2099259,rs25458,rs174776,rs10926994,rs9398838,rs4433388,rs3786708,rs4912843,rs6444440,rs2920286,rs12058508,rs9910285,rs11671189,rs9623117,rs62391615,rs10505483,rs466502,rs12610267,rs56387334,rs7661349,rs1394801,rs381949,rs370348,rs62177792,rs28374463,rs10066764,rs6428375,rs73350138,rs7126857,rs8032308,rs4790142,rs2615539,rs9314024,rs11004409,rs11639375,rs1469007,rs60096331,rs6062492,rs10062220,rs114541428,rs73446314,rs6813563,rs599452,rs10222584,rs66993605,rs7103178,rs4895822,rs11155133,rs305091,rs745180,rs2069274,rs7601738,rs13598,rs4777177,rs73826555,rs2001874,rs17222411,rs2611502,rs12917479,rs11629637,rs1032625,rs17070208,rs17839825,rs7756880,rs1408420,rs35131670,rs3118228,rs527210,rs12916326,rs6960400,rs674302,rs10757263,rs191808,rs114457175,rs34208003,rs6470498,rs6507875,rs2133086,rs465498,rs6001734,rs3790847,rs34855578,rs7184016,rs17549360,rs28481454,rs10826127,rs3095604,rs58923657,rs4809397,rs3114405,rs6973210,rs35923643,rs10850662,rs10892247,rs1700006,rs67616625,rs1678403,rs1510230,rs55676755,rs2005705,rs3788534,rs10790256,rs115016190,rs459961,rs2236507,rs17822639,rs4140711,rs7528427,rs1295810,rs4803673,rs41308365,rs965513,rs8102454,rs2647246,rs10179648,rs189897,rs2236506,rs2920292,rs1571218,rs6682448,rs13336601,rs115319438,rs3135724,rs612169,rs10738601,rs12723863,rs75227249,rs6475604,rs11741660,rs62134790,rs7847663,rs35464791,rs1771351,rs4148464,rs2298882,rs114929610,rs1077236,rs3105751,rs2726519,rs11639181,rs2720448,rs4784226,rs8104802,rs7954181,rs929729,rs3095607,rs4871789,rs2878749,rs115296161,rs2808630,rs3114400,rs75282993,rs2303502,rs62134788,rs2235344,rs62134833,rs657152,rs7727040,rs6580238,rs12916648,rs111986123,rs12446407,rs2466027,rs114751930,rs4608623,rs73001406,rs687621,rs73080140,rs16961068,rs73116332,rs2572896,rs2711897,rs12468394,rs7844219,rs7182403,rs1125638,rs8104437,rs627862,rs12079702,rs72738736,rs9788721,rs73392136,rs28669908,rs10926972,rs6076988,rs4872176,rs76125171,rs7496954,rs7832031,rs17822627,rs4239217,rs62207047,rs31490,rs62054570,rs7258517,rs2611471,rs6741759,rs2075375,rs2171973,rs543968,rs36114385,rs114027542,rs16892766,rs4364717,rs3829786,rs2456451,rs998071,rs4887083,rs6122158,rs12678505,rs112833617,rs4821743,rs7075697,rs2904223,rs3798853,rs12079656,rs74484116,rs2920279,rs6439113,rs2585183,rs12515244,rs7969566,rs7987653,rs3114409,rs1615413,rs16960901,rs10908278,rs7115232,rs6556758,rs12329956,rs17362691,rs2356549,rs3790850,rs35176381,rs4809321,rs9524836,rs61819121,rs62052249,rs944799,rs3743078,rs35716640,rs6700180,rs57462547,rs5996,rs6906130,rs35214822,rs6841136,rs115738641,rs1610211,rs6534730,rs7865618,rs10811643,rs58139647,rs1556515,rs457130,rs8043119,rs115878436,rs4519164,rs2245752,rs1610742,rs3787088,rs7023954,rs28730795,rs12461666,rs37008,rs9311171,rs1151622,rs6662118,rs10519177,rs2875972,rs7729647,rs12682374,rs6089763,rs12085949,rs62134793,rs6730284,rs2457574,rs2267373,rs2456449,rs10851468,rs9524835,rs899497,rs1881796,rs2275155,rs9866258,rs62560774,rs2294010,rs12521013,rs3803661,rs114914419,rs7123418,rs4912839,rs10757267,rs12594618,rs11577822,rs494242,rs914559,rs17435590,rs35346959,rs8181050,rs6490075,rs113232308,rs9646284,rs9368402,rs35102815,rs554833,rs1488689,rs615552,rs2551460,rs115691564,rs12663827,rs11621276,rs3771577,rs2526828,rs6987640,rs975833,rs4920607,rs442220,rs59196510,rs116260124,rs3843444,rs1050976,rs7776136,rs1048665,rs28670973,rs1003082,rs1291207,rs10230978,rs9383589,rs1045547,rs7545955,rs12592059,rs2976396,rs16935346,rs76947107,rs3734804,rs7494860,rs3114404,rs6569483,rs57015192,rs2445612,rs9610915,rs17460473,rs115156923,rs1324368,rs35409679,rs10790255,rs2047408,rs7866783,rs2978982,rs115337342,rs2293645,rs9936621,rs11670473,rs10993994,rs12791412,rs390369,rs2294008,rs2555470,rs10840603,rs7255623,rs7605319,rs17550014,rs8079320,rs17075264,rs4820323,rs9652483,rs28421836,rs2126470,rs114308959,rs6862878,rs4687159,rs2726520,rs9507142,rs13067040,rs3869062,rs7164585,rs2075554,rs4776471,rs11997201,rs8023401,rs17458846,rs9652450,rs77822456,rs613312,rs4886584,rs7255512,rs671,rs6001741,rs2257440,rs4885093,rs1610588,rs8085824,rs2180341,rs10743181,rs73116319,rs11667256,rs16901970,rs2132276,rs74047639,rs1741708,rs2920285,rs6579001,rs1873062,rs1759016,rs11628293,rs1411300,rs3798857,rs966816,rs4535485,rs2466028,rs34582151,rs12595269,rs1825082,rs75555768,rs3114399,rs55676341,rs2075402,rs2735839,rs10515878,rs2157719,rs34227388,rs2397061,rs7164277,rs2860580,rs783521,rs2193875,rs9401950,rs7183604,rs495203,rs2383205,rs6929137,rs1964161,rs529565,rs10743182,rs4148467,rs3798852,rs12909095,rs45465998,rs11635870,rs12602629,rs2029351,rs9787877,rs12270717,rs1412635,rs10457040,rs4821747,rs7679673,rs2251634,rs7257942,rs7127162,rs1780578,rs4803934,rs55901582,rs4743130,rs11684403,rs2171972,rs12477063,rs12132197,rs7105857,rs116573360,rs7171180,rs407710,rs29230,rs61433292,rs877102,rs6932603,rs1825083,rs11651052,rs4565291,rs72713869,rs13030651,rs114118651,rs66651343,rs10965143,rs4809322,rs4699739,rs2239633,rs189583,rs80189176,rs10120688,rs1399774,rs11763970,rs6866227,rs2257885,rs34804898,rs944800,rs3848669,rs2611475,rs11638830,rs7334994,rs13379564,rs75816959,rs62084117,rs2456455,rs17090011,rs909341,rs34563625,rs1871484,rs10476835,rs4777190,rs2456452,rs2899417,rs2569735,rs2711899,rs803688,rs4624820,rs6718609,rs78534109,rs6556751,rs6822544,rs2251322,rs355528,rs10738605,rs6983267,rs713639,rs10879643,rs12906911</t>
  </si>
  <si>
    <t>ENSG00000062038.9,ENSG00000246228.2,ENSG00000226963.1,CATG00000073750.1,ENSG00000111271.10,ENSG00000196735.7,ENSG00000167641.6,ENSG00000137265.10,CATG00000089914.1,ENSG00000177888.7,CATG00000041126.1,ENSG00000166147.9,ENSG00000175029.12,ENSG00000015413.5,ENSG00000100354.16,ENSG00000207422.1,ENSG00000260455.1,CATG00000055464.1,ENSG00000115677.12,ENSG00000125378.11,ENSG00000101210.6,ENSG00000267022.1,ENSG00000196167.5,ENSG00000253741.1,ENSG00000134365.8,CATG00000004606.1,ENSG00000131941.3,ENSG00000227751.1,ENSG00000127863.11,ENSG00000196421.3,CATG00000095379.1,CATG00000002792.1,ENSG00000130595.12,CATG00000088075.1,ENSG00000105287.8,ENSG00000101246.15,ENSG00000144677.10,ENSG00000198276.9,ENSG00000133477.12,ENSG00000259641.1,CATG00000073317.1,ENSG00000196668.3,CATG00000095531.1,ENSG00000176998.3,ENSG00000019144.12,CATG00000052431.1,ENSG00000257585.1,CATG00000025394.1,ENSG00000273047.1,ENSG00000246090.2,CATG00000006002.1,ENSG00000175792.7,ENSG00000186026.6,ENSG00000167306.14,CATG00000022942.1,ENSG00000259705.1,ENSG00000101464.6,CATG00000057756.1,ENSG00000253929.1,ENSG00000235269.1,CATG00000027321.1,CATG00000038372.1,ENSG00000118971.3,ENSG00000259462.1,ENSG00000118518.11,ENSG00000115504.10,ENSG00000236790.1,CATG00000007149.1,CATG00000029691.1,ENSG00000258623.1,ENSG00000196126.6,ENSG00000198417.5,ENSG00000101204.11,ENSG00000136378.10,ENSG00000090372.10,ENSG00000073282.8,ENSG00000267144.1,ENSG00000066279.12,ENSG00000130584.6,CATG00000087968.1,CATG00000025392.1,CATG00000086576.1,ENSG00000205364.3,ENSG00000152049.5,ENSG00000206503.7,ENSG00000132693.8,CATG00000020268.1,CATG00000089917.1,CATG00000060907.1,CATG00000107960.1,ENSG00000115970.14,ENSG00000252850.1,ENSG00000229267.2,ENSG00000118094.7,ENSG00000105281.8,ENSG00000108381.6,ENSG00000148498.11,CATG00000023745.1,ENSG00000267748.2,ENSG00000179344.12,CATG00000020266.1,ENSG00000233916.1,ENSG00000169688.10,ENSG00000256049.2,CATG00000096269.1,ENSG00000198792.8,ENSG00000167653.4,ENSG00000147889.12,CATG00000025651.1,ENSG00000168769.8,CATG00000066038.1,ENSG00000143702.11,ENSG00000247844.1,ENSG00000049656.9,ENSG00000101152.6,ENSG00000249231.3,ENSG00000136381.8,ENSG00000258366.3,ENSG00000171703.12,CATG00000055462.1,CATG00000022941.1,CATG00000048698.1,ENSG00000263002.3,ENSG00000120262.8,ENSG00000185022.7,ENSG00000108753.8,ENSG00000239608.1,ENSG00000264545.1,CATG00000055461.1,ENSG00000243509.4,ENSG00000212993.3,ENSG00000164362.14,ENSG00000267848.1,CATG00000100806.1,ENSG00000223959.4,CATG00000083447.1,ENSG00000101665.4,ENSG00000267968.1,ENSG00000204188.3,ENSG00000196083.5,ENSG00000143951.11,ENSG00000204681.6,ENSG00000184381.14,ENSG00000142515.10,ENSG00000099810.14,ENSG00000111275.8,ENSG00000115507.5,CATG00000006560.1,CATG00000017446.1,ENSG00000054282.11,ENSG00000167642.8,CATG00000083438.1,ENSG00000175003.8,ENSG00000130592.9,ENSG00000214290.3,ENSG00000147883.9,ENSG00000258102.1,CATG00000023109.1,ENSG00000049130.9,ENSG00000104055.10,ENSG00000175164.9,ENSG00000138778.7,ENSG00000026036.16,ENSG00000058262.5,ENSG00000233891.3,CATG00000007150.1,CATG00000062111.1,ENSG00000164039.10,CATG00000015278.1,ENSG00000272168.1,ENSG00000213131.3,CATG00000041465.1,CATG00000067218.1,ENSG00000197457.5,ENSG00000006607.9,CATG00000006003.1,ENSG00000146477.4,ENSG00000067369.9,ENSG00000240498.2,CATG00000114863.1,CATG00000045523.1,ENSG00000260792.1,ENSG00000213307.4,ENSG00000138376.6,ENSG00000205362.6,CATG00000023443.1,ENSG00000182185.14,CATG00000031710.1,ENSG00000135899.12,CATG00000023444.1,ENSG00000137822.8,ENSG00000159885.9,ENSG00000163110.10,ENSG00000164588.4,ENSG00000188266.9,ENSG00000241956.5,ENSG00000101203.12,CATG00000016522.1,ENSG00000253438.2,ENSG00000164715.5,ENSG00000167034.9,CATG00000087083.1,CATG00000074964.1,ENSG00000229299.2,ENSG00000256294.3,ENSG00000184682.5,CATG00000087969.1,CATG00000055463.1,ENSG00000169715.10,ENSG00000261202.1,CATG00000013511.1,ENSG00000172955.13,CATG00000025648.1,ENSG00000187193.8,ENSG00000224727.1,ENSG00000251138.2,ENSG00000235226.1,CATG00000109155.1,ENSG00000144668.7,CATG00000074959.1,ENSG00000039068.14,ENSG00000110092.3,ENSG00000266446.1,ENSG00000174680.5,ENSG00000147697.4,ENSG00000264680.1,ENSG00000010219.9,ENSG00000197114.7,ENSG00000230521.1,ENSG00000179051.9,ENSG00000260836.1,CATG00000086224.1,ENSG00000128298.12,ENSG00000249065.2,ENSG00000092067.5,ENSG00000125522.3,ENSG00000150750.6,ENSG00000178386.8,ENSG00000132394.6,ENSG00000204920.6,ENSG00000000971.11,ENSG00000134389.8,ENSG00000187758.3,ENSG00000032389.8,ENSG00000095139.9,ENSG00000125520.9,ENSG00000166762.12,ENSG00000253471.1,ENSG00000187678.8,ENSG00000080644.11,ENSG00000168385.13,CATG00000073282.1,CATG00000118069.1,ENSG00000197251.3,CATG00000083471.1,ENSG00000103460.12,ENSG00000125510.11,ENSG00000204444.6,CATG00000013510.1,ENSG00000185404.12,ENSG00000273154.1,ENSG00000234147.1,ENSG00000125257.9,ENSG00000066468.16,ENSG00000170927.10,ENSG00000150347.10,CATG00000087985.1,ENSG00000268317.1,ENSG00000141255.8,ENSG00000253236.1,ENSG00000171695.6,CATG00000028180.1,ENSG00000160886.9,ENSG00000116833.9,ENSG00000093144.14,ENSG00000143278.3,ENSG00000196616.8,ENSG00000023171.10,ENSG00000205361.4,ENSG00000115694.10,ENSG00000091409.10,CATG00000100402.1,ENSG00000108821.9,ENSG00000261303.1,ENSG00000167523.9,ENSG00000203896.5,ENSG00000103723.8,ENSG00000117971.7,ENSG00000243831.1,ENSG00000234616.4,ENSG00000079263.14,ENSG00000258342.1,ENSG00000259549.1,ENSG00000181027.6,ENSG00000185811.12,ENSG00000258736.1,ENSG00000232790.2,CATG00000022947.1,CATG00000088073.1,ENSG00000177946.4,ENSG00000131165.10,ENSG00000267327.1,ENSG00000101574.10,ENSG00000169224.8,CATG00000037610.1,ENSG00000214575.5,ENSG00000225205.1,ENSG00000215221.2,CATG00000079868.1,ENSG00000259104.2,ENSG00000255986.2,CATG00000034711.1,ENSG00000185324.17,ENSG00000145681.6,ENSG00000169684.9,ENSG00000101161.6,ENSG00000138294.9,ENSG00000159882.8,CATG00000039219.1,CATG00000007151.1,ENSG00000204463.8,ENSG00000228326.1,ENSG00000159495.7,ENSG00000078814.11,CATG00000087082.1,ENSG00000077498.8,ENSG00000266921.1,ENSG00000185787.10,ENSG00000261395.3,ENSG00000030110.8,CATG00000019022.1,ENSG00000143179.8,CATG00000083443.1</t>
  </si>
  <si>
    <t>23209447,20512145,19664746,19478819</t>
  </si>
  <si>
    <t>Nasopharyngeal carcinoma</t>
  </si>
  <si>
    <t>DOID:93</t>
  </si>
  <si>
    <t>language disorder</t>
  </si>
  <si>
    <t>A communication disorder that involves the processing of linguistic information.</t>
  </si>
  <si>
    <t>rs28420691,rs11877212,rs1486372,rs9521792,rs4989749,rs57392825,rs62229672,rs4981504,rs9753979,rs9821571,rs12467652,rs62177328,rs1842309,rs7551305,rs3181382,rs10904030,rs1479964,rs10912633,rs10144748,rs2335216,rs536196,rs28502737,rs35727155,rs7990383,rs1486332,rs7253868,rs569990,rs1694042,rs1427084,rs9515218,rs12699509,rs10403398,rs9515224,rs118070391,rs1497939,rs74552817,rs744134,rs4807927,rs7082349,rs62177283,rs62228678,rs7992707,rs559894,rs2146951,rs77904669,rs79722095,rs9521789,rs12778841,rs1983932,rs2335212,rs1029476,rs9834671,rs3795032,rs9828689,rs717240,rs11625417,rs2192161,rs9514694,rs4366641,rs9821722,rs7991217,rs117302314,rs17454087,rs611146,rs2061939,rs540452,rs7283184,rs62228686,rs8108743,rs1497925,rs2896357,rs9879858,rs630769,rs3803238,rs11158632,rs4982895,rs10753083,rs3786976,rs62228673,rs1570813,rs7157935,rs3821394,rs9754015,rs13307587,rs62228682,rs4420894,rs34817842,rs909257,rs12080722,rs454905,rs9821707,rs7990214,rs4447285,rs115714874,rs1927351,rs10403842,rs755779,rs10151969,rs2182195,rs9521785,rs9508555,rs9551739,rs9559814,rs13233758,rs630299,rs4807926,rs2620536,rs66462211,rs12147904,rs7280157,rs4348015,rs2748543,rs2335221,rs485483,rs536133,rs62176021,rs12699504,rs473395,rs62228676,rs62175448,rs10440125,rs9854012,rs2107931,rs1479963,rs62177277,rs6492278,rs753376,rs3742510,rs61397643,rs4280164,rs62228681,rs78021268,rs2281472,rs9461948,rs62228685,rs4247001,rs9515219,rs12699502,rs9821912,rs9754011,rs3786979,rs4417423,rs34815085,rs17002366,rs1886638,rs3821386,rs527517,rs1927350,rs1547154,rs10925023,rs80166227,rs562629,rs7535963,rs502259,rs9521784,rs9521786,rs3213056,rs7156744,rs9841763,rs76471762,rs13061226,rs17363006,rs11160494,rs8181300,rs7334909,rs177733,rs1694015,rs1486333,rs402309,rs1461022,rs9521794,rs1323678,rs559082,rs10138762,rs9873106,rs62228679,rs9515229,rs10415393,rs62179068,rs7318014,rs3803234,rs35726889,rs645017,rs79941939,rs62396873,rs62227535,rs764255,rs3821389,rs2271055,rs17002367,rs10753082,rs10406147,rs1924442,rs7319009,rs2061938,rs2146952,rs2336517,rs2805766,rs1008290,rs79582788,rs9559807,rs78295495,rs9870712,rs62177330,rs2516564,rs1357978,rs74348591,rs11666805,rs12699503,rs3821390,rs177739,rs2822586,rs259569,rs4769772,rs7275509,rs10925015,rs9520447,rs3786978,rs1391330,rs62177287,rs9816540,rs259566,rs62176023,rs116436041,rs7336293,rs3786983,rs117986488,rs3795030,rs2292457,rs180943,rs3786982,rs2822560,rs4981503,rs12638980,rs482283,rs114535016,rs9559047,rs10950793,rs17454199,rs1359460,rs9810225,rs9859355,rs10505452,rs9873232,rs115385203,rs62228675,rs3821393,rs4916366,rs9559813,rs1981165,rs11873944,rs62228672,rs6573678,rs521724,rs1479984,rs28781404,rs62076825,rs2878369,rs62228680,rs1407450,rs9555704,rs9521790,rs7248991,rs1131941,rs62228684,rs4374085,rs8112145,rs12771522,rs7336609,rs610320,rs9521787,rs10802497,rs2180197,rs586425,rs4925650,rs7802263,rs77337809,rs301701,rs114728270,rs914115,rs9809324,rs444219,rs629944,rs1053649,rs80098939,rs9811419,rs7776515,rs475736,rs503119,rs62177285,rs7777159,rs552049,rs618682,rs2224122,rs9859150,rs4082518,rs355739,rs2031573,rs615095,rs177738,rs7251937,rs11158634,rs17279083,rs28770589,rs114510159,rs28608111,rs598684,rs7141841,rs7248238,rs549089,rs611545,rs12430267,rs1854176,rs12330142,rs62179066,rs537870,rs724356,rs4362740,rs549735,rs3803236,rs11670048,rs1927353,rs62228748,rs1479966,rs9310668,rs581116,rs1871688,rs60042271,rs395335,rs6691482,rs12886362,rs62076824,rs581184,rs3922435,rs1626065,rs3181384,rs12622222,rs2098009,rs1035086,rs7161003,rs2335213,rs1983931,rs631246,rs501056,rs1684495,rs7325055,rs662789,rs11706252,rs115324782,rs7156558,rs36008445,rs4731205,rs479526,rs2144492,rs3742511,rs641910,rs500881,rs10925017,rs941506,rs80199858,rs62177280,rs1924441,rs12763688,rs60241037,rs1053648,rs869552,rs7325334,rs9559810,rs9515223,rs610316,rs62228671,rs10405977,rs7339193,rs1842308,rs13066816,rs628155,rs4347481,rs62228674,rs1391331,rs11251873,rs35478822,rs1924445,rs2892463,rs1383073,rs1684488,rs62229671,rs3821392,rs12075314,rs62228670,rs75412200,rs259564,rs7996349,rs114913879,rs7321468,rs559861,rs118191053,rs7326779,rs1950505,rs62228677,rs4369367,rs9515227,rs177735,rs7139426,rs472117,rs4486528,rs4731204,rs12550611,rs13095013,rs9822011,rs1679239,rs599540,rs62177289,rs4247000,rs8108387,rs10510522,rs1834717,rs4916367,rs9559811,rs641518,rs9521782,rs76097715,rs35541916,rs7331353,rs632070,rs7995158,rs9515221,rs7996702,rs671377,rs1479968,rs536986,rs678138,rs627776,rs10149571,rs12482528,rs4823324,rs9587393,rs1694016,rs485569,rs13238361,rs35459638,rs3803232,rs1846165,rs2295303,rs2593314,rs3752189,rs1479965,rs11158635,rs8104934,rs613768,rs12896458,rs62228683,rs563648,rs2144494,rs9849994,rs371985,rs568153,rs537058,rs17010418,rs7323041,rs62228727,rs7280093,rs675415,rs1846166,rs1461024,rs62175450,rs7327139,rs115774666,rs9520462,rs3821388,rs9521781,rs2822588,rs62227536,rs3803235,rs7996257,rs9559809,rs6977430,rs999967,rs2822584,rs1479962,rs7795980,rs1029475,rs4238137,rs1297125,rs1357979,rs74960631,rs7247896,rs415920,rs9809089,rs9515231,rs8109044,rs60221474,rs2144493,rs9754002,rs62175449,rs7326253,rs7155528,rs2822609,rs75231235,rs7433115,rs4721234,rs912768,rs9655844,rs9515222,rs34866662,rs12327671,rs4478097,rs62228687,rs79139068</t>
  </si>
  <si>
    <t>ENSG00000196943.8,ENSG00000134871.13,ENSG00000122042.9,CATG00000000942.1,CATG00000095165.1,CATG00000022021.1,CATG00000075653.1,CATG00000117069.1,CATG00000035044.1,ENSG00000243004.1,ENSG00000237477.1,ENSG00000197445.2,ENSG00000271897.1,ENSG00000267759.1,CATG00000102733.1,CATG00000016136.1,CATG00000025703.1,ENSG00000136305.7,ENSG00000107611.10,CATG00000097491.1,CATG00000101386.1,ENSG00000249816.2,ENSG00000127507.13,ENSG00000243064.4,ENSG00000170312.11,ENSG00000151789.5,ENSG00000251308.1,ENSG00000213903.4,CATG00000003554.1,ENSG00000183831.6,ENSG00000229618.1,ENSG00000163492.9,ENSG00000187231.9,ENSG00000162753.10,ENSG00000162711.12,CATG00000079587.1,ENSG00000258583.1,ENSG00000203739.3,ENSG00000170775.2,ENSG00000224821.5,ENSG00000223351.1,ENSG00000204442.2,ENSG00000129467.9,ENSG00000138653.5,CATG00000103397.1,ENSG00000272658.1,ENSG00000132965.5,ENSG00000213906.5,CATG00000091366.1,CATG00000063941.1,ENSG00000071626.12,ENSG00000130638.11,CATG00000106312.1,ENSG00000189403.10,ENSG00000157379.9,CATG00000018331.1,CATG00000021272.1,CATG00000014226.1</t>
  </si>
  <si>
    <t>24024963,24687471,24571439,17684495,23738518</t>
  </si>
  <si>
    <t>Parent of origin effect on language impairment (paternal),Parent of origin effect on language impairment (child trend),Parent of origin effect on language impairment (maternal),Reading disability and language impairment,Cognition, early reading ability,Word reading,Reading and spelling,Receptive language ability,Non-word repetition</t>
  </si>
  <si>
    <t>DOID:9351</t>
  </si>
  <si>
    <t>diabetes mellitus</t>
  </si>
  <si>
    <t>A glucose metabolism disease characterized  by chronic hyperglycaemia with disturbances of carbohydrate, fat and protein metabolism resulting from defects in insulin secretion, insulin action, or both.</t>
  </si>
  <si>
    <t>rs2277871,rs2022464,rs17665273,rs174576,rs2073294,rs551754,rs7255902,rs1782755,rs6573612,rs135167,rs12462157,rs2271476,rs12514748,rs12893094,rs117108853,rs57459970,rs2073453,rs2745205,rs2259852,rs11722779,rs73675109,rs3093120,rs12121805,rs4646267,rs484066,rs11825181,rs6678033,rs223390,rs10222780,rs2544360,rs7949405,rs7220435,rs7219883,rs13217795,rs964184,rs72700650,rs7035630,rs12048077,rs13150426,rs10860862,rs72638983,rs1046917,rs223442,rs4529736,rs16988970,rs73768441,rs6918936,rs10085931,rs174592,rs10752615,rs12027103,rs79017989,rs2285953,rs12022194,rs7225859,rs12034502,rs7953249,rs3850814,rs59592125,rs11826767,rs78788543,rs11208687,rs1268170,rs4292989,rs2608604,rs10095072,rs12896663,rs12947062,rs80259223,rs598725,rs10014054,rs4759088,rs10924106,rs1799884,rs7135337,rs12040868,rs223457,rs7973013,rs4945816,rs67129560,rs11111209,rs883082,rs12800028,rs2230194,rs7523344,rs174541,rs73765205,rs4655537,rs61098923,rs223344,rs174580,rs2121649,rs1169286,rs4655743,rs61988978,rs3760776,rs799265,rs2255531,rs3093129,rs6679145,rs778810,rs11558471,rs1627238,rs7107078,rs223418,rs1169314,rs174599,rs2307095,rs174590,rs984692,rs223332,rs2076085,rs6673498,rs17776355,rs2154384,rs7124513,rs1004558,rs13219552,rs13966,rs3806407,rs223420,rs2246434,rs10462977,rs223325,rs3806408,rs6589566,rs1892534,rs34453581,rs8079359,rs2685803,rs12985248,rs62057211,rs3734626,rs8012278,rs3798713,rs497692,rs67639678,rs4915919,rs10997648,rs2273833,rs74622686,rs7517350,rs11264463,rs353560,rs60466849,rs76537501,rs2365178,rs10908500,rs7555534,rs3093134,rs3776996,rs627857,rs8073864,rs34193789,rs56092845,rs7766070,rs9295752,rs13262341,rs1408272,rs13175351,rs1268162,rs8110002,rs62104894,rs6895758,rs116664753,rs72638986,rs12025416,rs2184601,rs10134589,rs3093180,rs72921490,rs565412,rs73286923,rs61298903,rs12521493,rs73768428,rs56182713,rs61906113,rs7518632,rs4712755,rs35733155,rs35595862,rs1171270,rs12038673,rs4930461,rs10222989,rs7516904,rs228129,rs10068810,rs75140066,rs76192616,rs1953416,rs77328224,rs55966874,rs7970695,rs9918250,rs78371233,rs12252632,rs254405,rs7954039,rs71632934,rs2305737,rs3762273,rs6581638,rs223388,rs9384679,rs4148959,rs10095159,rs1666263,rs79217142,rs60942639,rs73310373,rs12434854,rs6689191,rs561204,rs2104564,rs4713165,rs6657868,rs13182354,rs10073340,rs58512362,rs223415,rs3758938,rs10830962,rs1581397,rs10789184,rs2802292,rs2154381,rs4655539,rs73768425,rs2291193,rs7047411,rs223319,rs12079231,rs12887673,rs8052370,rs115085962,rs12141236,rs2490272,rs10457180,rs6856176,rs57896541,rs111472031,rs1225737,rs28580661,rs2509709,rs80021729,rs2685810,rs60927973,rs3800228,rs4655811,rs2074902,rs58040282,rs117032072,rs71632937,rs7719017,rs73768442,rs6888705,rs223359,rs2243616,rs707156,rs35438369,rs3093098,rs4331050,rs59585491,rs74316041,rs6697859,rs4938338,rs2908286,rs34265667,rs4991799,rs9436299,rs9400240,rs223459,rs17092642,rs1668154,rs11624045,rs9888204,rs115367234,rs4024280,rs34770972,rs35709786,rs1938484,rs1054218,rs11621604,rs4699044,rs7310409,rs61390967,rs4131097,rs34541757,rs76745579,rs13282367,rs1245553,rs9971486,rs567243,rs6888482,rs2800708,rs9320439,rs11208690,rs579275,rs3797718,rs113279830,rs735396,rs17182751,rs3800231,rs60003708,rs71632940,rs2153960,rs11240598,rs58895504,rs6589564,rs4655740,rs7108756,rs2304879,rs174533,rs970467,rs579060,rs16940540,rs12766266,rs35396874,rs7698608,rs853772,rs12042328,rs79900408,rs102275,rs10924108,rs1335532,rs7903371,rs2080586,rs10053467,rs61905116,rs3751319,rs2685808,rs2285952,rs74995426,rs223334,rs7151301,rs174554,rs2006193,rs4529740,rs7020024,rs2802288,rs13377457,rs5756504,rs11024116,rs114424320,rs35949016,rs78260736,rs4716215,rs7893890,rs492594,rs11208750,rs12044773,rs60774377,rs2351482,rs4655564,rs223446,rs1535,rs2521602,rs35554754,rs2971667,rs4131095,rs7286793,rs778805,rs11624104,rs10908498,rs174594,rs906474,rs12602486,rs1034920,rs223400,rs3783711,rs12117947,rs10791643,rs3093114,rs10769889,rs1886704,rs1397547,rs555975,rs6673820,rs35196705,rs76965986,rs17789844,rs1240513,rs2075290,rs4318902,rs76742551,rs76479479,rs174570,rs3790422,rs2305730,rs223423,rs17433242,rs3817902,rs4749479,rs9651076,rs79753842,rs77953246,rs1169288,rs58237678,rs9423944,rs2147858,rs59204447,rs28927680,rs214091,rs16890776,rs55914027,rs4936363,rs888246,rs917793,rs35206478,rs480562,rs80338618,rs12047994,rs12975140,rs80209606,rs10002381,rs596603,rs7521316,rs223328,rs223424,rs2253310,rs2877946,rs16940585,rs509360,rs117287138,rs174562,rs6533051,rs10754445,rs3825041,rs2658423,rs79077040,rs3093195,rs2277939,rs2257107,rs7151212,rs1268167,rs2685812,rs73617337,rs61906115,rs115134240,rs6573604,rs1046875,rs12945426,rs567209,rs7714314,rs2075547,rs3762274,rs7672319,rs867972,rs2112604,rs174577,rs6001224,rs575671,rs10053577,rs1245551,rs12027741,rs72714433,rs9436746,rs1169301,rs7555955,rs223438,rs12122180,rs61814953,rs12460173,rs5756506,rs1169313,rs11208683,rs778809,rs74461656,rs61894496,rs11620749,rs11622829,rs16980881,rs853791,rs12038203,rs12517164,rs2244608,rs7552384,rs228767,rs16895469,rs10114250,rs12406407,rs10889568,rs569829,rs3093169,rs2264782,rs2153903,rs2022002,rs482508,rs75501607,rs4737010,rs16856247,rs4655566,rs79256507,rs474981,rs223454,rs4951249,rs9963453,rs73765207,rs56134226,rs62057209,rs254411,rs74603736,rs3829183,rs9919600,rs2295600,rs10889557,rs609292,rs7834588,rs1169289,rs254409,rs16874582,rs4737009,rs174536,rs7979473,rs1805096,rs12287066,rs6554759,rs11264469,rs67580629,rs9387133,rs7159888,rs7949134,rs1169306,rs10144503,rs58372192,rs6579797,rs67659260,rs3093116,rs12658878,rs76853956,rs11175768,rs10789190,rs524467,rs2268957,rs57101521,rs78682417,rs1938496,rs4808394,rs1145212,rs857691,rs2187002,rs10735397,rs12879971,rs2235321,rs2252132,rs7776429,rs223452,rs3828033,rs7773173,rs4148960,rs1169311,rs223337,rs7217845,rs743520,rs4552122,rs1169284,rs3790423,rs10055773,rs9436300,rs76972960,rs12024813,rs6580082,rs6938763,rs2270759,rs7223491,rs1268164,rs174589,rs117386773,rs3767634,rs494874,rs12023704,rs17661975,rs10801908,rs8019767,rs11576613,rs9460540,rs73286951,rs12173116,rs174544,rs10893004,rs223397,rs7941837,rs16940539,rs2235093,rs2072560,rs1531514,rs9909940,rs56087297,rs4699045,rs60273099,rs59233694,rs1475397,rs4711171,rs11209381,rs7676736,rs1060730,rs2305198,rs13438451,rs928895,rs6700896,rs12044852,rs560887,rs1800562,rs7724072,rs7734090,rs1245549,rs174600,rs508743,rs2764264,rs17718324,rs174572,rs72641129,rs11844682,rs12680036,rs10079507,rs11111256,rs111393526,rs17127849,rs1268174,rs4655557,rs1268177,rs7546242,rs75623717,rs61987807,rs11208689,rs948838,rs1342061,rs2074901,rs10878266,rs6533052,rs75942103,rs7946191,rs12041164,rs1046011,rs651821,rs77250716,rs6677309,rs10488808,rs905594,rs2852634,rs11167678,rs62057212,rs254385,rs956184,rs12037778,rs56308624,rs9400239,rs10993804,rs8052231,rs72714425,rs3093089,rs223449,rs552976,rs5025845,rs174579,rs12367426,rs12516801,rs473268,rs2685807,rs12800424,rs12821748,rs3742597,rs79497010,rs7930786,rs662799,rs9398172,rs1137100,rs1126433,rs4646246,rs72663171,rs4329292,rs12460176,rs66651705,rs1245546,rs4807995,rs174573,rs1268169,rs1321535,rs2270291,rs223315,rs12082485,rs174597,rs1058405,rs28459012,rs73765204,rs472614,rs1323739,rs2908282,rs118061398,rs10830961,rs71632944,rs3776919,rs28607153,rs55935493,rs6573602,rs12134983,rs1920792,rs12024269,rs223399,rs4646243,rs174584,rs116122257,rs11208685,rs2675163,rs931778,rs3789717,rs833528,rs34238966,rs10494304,rs2121650,rs2277870,rs7554485,rs1892172,rs9436302,rs3751321,rs12658492,rs2518493,rs1935951,rs8109064,rs3774987,rs6669354,rs1034921,rs10083363,rs11938650,rs13266634,rs73768436,rs1342063,rs2264778,rs71632942,rs2411822,rs3902062,rs3798711,rs17664946,rs75627397,rs12804864,rs11804091,rs2076086,rs61906079,rs1076851,rs34201624,rs114212698,rs9913436,rs11065385,rs7948073,rs12409877,rs10762286,rs10068820,rs3093105,rs12462394,rs11158587,rs75705046,rs73768453,rs150895,rs11577715,rs12411370,rs60938236,rs12888212,rs923828,rs701007,rs223339,rs1891053,rs2072860,rs34121695,rs7208565,rs6921231,rs223362,rs7221732,rs3800229,rs6824070,rs2148684,rs223324,rs768023,rs5995615,rs10053114,rs1268179,rs11579627,rs174545,rs4382293,rs4808409,rs180753,rs573225,rs1368354,rs11208692,rs3755157,rs1034919,rs11668954,rs11208657,rs34189055,rs78952659,rs12520353,rs6573599,rs10830963,rs7519977,rs1359757,rs1109190,rs28445579,rs56190003,rs7549173,rs4711146,rs72921463,rs223404,rs11654599,rs4991801,rs1169296,rs1567214,rs12799449,rs1171275,rs3093199,rs74456742,rs78420639,rs11668194,rs79032147,rs3093121,rs12132794,rs17120029,rs78673779,rs990739,rs2207731,rs473351,rs74639401,rs11954532,rs12484496,rs861409,rs12272902,rs73588403,rs93923,rs2270758,rs589465,rs174547,rs28378882,rs1060467,rs1171269,rs12460731,rs3093203,rs77081685,rs486981,rs10924103,rs7516341,rs11952046,rs72800245,rs10908502,rs10488699,rs61905108,rs2685805,rs3790433,rs8003811,rs74540551,rs10878282,rs2767485,rs6474360,rs223341,rs11208658,rs3135506,rs115859141,rs174582,rs16940762,rs531772,rs78616514,rs12528394,rs10007926,rs9491698,rs74444640,rs1029083,rs12292921,rs223456,rs2156121,rs11158598,rs12522512,rs1874361,rs6920247,rs77144060,rs71578809,rs174538,rs3093092,rs8100394,rs76371401,rs74328581,rs1016140,rs73265749,rs55925606,rs6581639,rs12040007,rs79296687,rs2518491,rs7072268,rs17661951,rs10802190,rs2273832,rs1245542,rs72714428,rs34514737,rs3734398,rs6785254,rs566879,rs1169294,rs283438,rs1180445,rs3093100,rs223327,rs7735358,rs58858790,rs11158596,rs3087593,rs2259816,rs509728,rs12680082,rs2482963,rs2257962,rs1886703,rs12367451,rs174549,rs1257197,rs1225753,rs10068680,rs12285095,rs10893008,rs11820504,rs174591,rs2304052,rs6503900,rs113689425,rs66593272,rs10908494,rs3859563,rs61245870,rs10148699,rs12118238,rs3093128,rs75480548,rs10908501,rs10873192,rs72714440,rs5995616,rs7945617,rs13161644,rs7676765,rs72643559,rs13178922,rs1182933,rs884247,rs28372828,rs115896978,rs3093112,rs73008568,rs10094549,rs223443,rs2147857,rs1847383,rs10784447,rs3974494,rs713624,rs76971031,rs1535173,rs12484472,rs17540154,rs11652694,rs927004,rs10889551,rs1953417,rs508506,rs12138564,rs11208693,rs760719,rs11226019,rs11240546,rs4991800,rs6683830,rs6593975,rs3800227,rs60052980,rs76627364,rs761830,rs28625034,rs71632935,rs16940582,rs11078948,rs503931,rs12449739,rs12025906,rs214090,rs1245550,rs10159477,rs174578,rs12523021,rs1922261,rs174575,rs79806716,rs170637,rs7531110,rs28367331,rs2285954,rs1935949,rs73278053,rs10793741,rs13160313,rs9303404,rs853790,rs6579885,rs1268168,rs174585,rs58121819,rs28402124,rs1171268,rs9436304,rs77171886,rs2464196,rs16926249,rs10802192,rs2079287,rs7087475,rs1245545,rs6456364,rs569805,rs12065503,rs35120633,rs12031061,rs79949144,rs2685813,rs6669117,rs10007306,rs9436747,rs4991802,rs6001219,rs12023438,rs77575047,rs2393775,rs1936809,rs11158607,rs35583283,rs73768433,rs875213,rs223402,rs9368512,rs223410,rs13167248,rs7951437,rs4902408,rs66965793,rs1027700,rs10790162,rs66464172,rs10733851,rs495714,rs74056738,rs4145537,rs7015845,rs223458,rs174598,rs4468196,rs12036837,rs1038914,rs117567416,rs17826796,rs7716648,rs3093106,rs11780884,rs55986667,rs1342064,rs4143898,rs77263373,rs4807996,rs496958,rs12462633,rs4607517,rs1169309,rs223313,rs56224630,rs223333,rs12141411,rs174537,rs13174129,rs73768437,rs76926880,rs7954331,rs174553,rs8071831,rs223419,rs7516840,rs1169315,rs2489628,rs112181532,rs35959442,rs1046896,rs6589565,rs174560,rs17557153,rs10774579,rs2256923,rs4532436,rs186939,rs73285250,rs8021889,rs7212995,rs36073362,rs10908499,rs1268166,rs12436113,rs3790421,rs17271883,rs223421,rs1811649,rs12603404,rs4655729,rs3790420,rs57941031,rs1171274,rs3093160,rs9913212,rs2259820,rs2413450,rs12067936,rs12062820,rs116408736,rs10732836,rs4439682,rs10789189,rs223422,rs174593,rs10074935,rs7531867,rs2074900,rs9893209,rs11216799,rs7029789,rs1414273,rs74635090,rs223451,rs12286037,rs10889570,rs3093115,rs75927128,rs59886398,rs57856130,rs7719412,rs1171273,rs3765088,rs1065656,rs12522267,rs6489786,rs17119878,rs115419051,rs12142808,rs79227184,rs79220007,rs10014416,rs12022657,rs2257764,rs223426,rs478333,rs3093135,rs35574960,rs223425,rs3798707,rs744544,rs12119920,rs11208686,rs567074,rs2518489,rs73318538,rs17320271,rs2264750,rs174561,rs2305724,rs1245552,rs1171282,rs223392,rs1564374,rs12132919,rs4073416,rs3093194,rs223329,rs2304050,rs863327,rs10109286,rs1225717,rs16926252,rs1169292,rs6920155,rs3093193,rs2779116,rs3802177,rs6503905,rs149576,rs59196090,rs12981029,rs3790439,rs12460795,rs1402837,rs35468303,rs13204656,rs4930210,rs10068581,rs1359758,rs6690625,rs2802290,rs55724850,rs7979478,rs4699032,rs174569,rs7305618,rs1169300,rs174587,rs11208655,rs10908496,rs223445,rs11805457,rs117790382,rs74691084,rs28616692,rs9295763,rs223318,rs80008824,rs16940765,rs9295764,rs10854152,rs71632938,rs79695272,rs9944392,rs7979584,rs12274192,rs74397896,rs61987806,rs6700421,rs7730667,rs758518,rs12654212,rs2333465,rs8010876,rs1938485,rs855791,rs10924109,rs57641217,rs11158605,rs479682,rs97384,rs12517493,rs1959145,rs4991798,rs7213269,rs2210805,rs7549647,rs2685811,rs12431963,rs2898820,rs12513631,rs57017888,rs17246035,rs61988977,rs223358,rs11208751,rs7561903,rs12784395,rs17826736,rs9908279,rs11208691,rs2394851,rs56225305,rs4902386,rs111789728,rs174534,rs223311,rs1801075,rs10889569,rs111727905,rs528806,rs1327115,rs174555,rs4946932,rs1938497,rs4577218,rs10138662,rs62057210,rs35164932,rs111535158,rs4655555,rs8067697,rs13179053,rs73016686,rs10445033,rs117820542,rs56143464,rs214070,rs11111203,rs10467734,rs1268180,rs7144345,rs102274,rs5756505,rs7150233,rs3093124,rs10823354,rs7087178,rs7254,rs59962087,rs7912524,rs10889556,rs73187920,rs174528,rs59140933,rs80011606,rs970468,rs11264462,rs6911407,rs3806409,rs4420065,rs3093103,rs1475398,rs71632939,rs12068561,rs2658446,rs12038481,rs5757247,rs10148529,rs16856252,rs9368513,rs640777,rs223308,rs3741920,rs174472,rs11944676,rs4655598,rs1344946,rs58592712,rs11208688,rs527150,rs73617325,rs1137101,rs73675110,rs2685806,rs223316,rs6661355,rs1342062,rs2075166,rs9491699,rs2295602,rs223357,rs12436299,rs9895375,rs7534511,rs7901774,rs4938316,rs8113181,rs10068577,rs4655556,rs6588153,rs9914718,rs12294259,rs2288810,rs12450435,rs73617322,rs4820268,rs65671,rs903067,rs395563,rs2304877,rs2108622,rs2852635,rs6588147,rs2300746,rs111347943,rs11264475,rs34210276,rs12462273,rs2411349,rs2251963,rs2241106,rs1327116,rs2852637,rs1473326,rs184393,rs78442878,rs2251964,rs114140679,rs4946935,rs2251468,rs2393791,rs10053185,rs1245547,rs12799766,rs17246042,rs12460665,rs12131089,rs12829100,rs7306113,rs223439,rs6673324,rs2518490,rs877908,rs1269068,rs76913347,rs12347133,rs9374040,rs174529,rs174581,rs56916069,rs3744383,rs3213545,rs6001223,rs4946936,rs7253051,rs7951672,rs9890903,rs5757258,rs12369172,rs12800436,rs1183910,rs4646500,rs2296375,rs223314,rs6932207,rs223441,rs12753193,rs7218099,rs2340720,rs10222894,rs344352,rs223453,rs116886818,rs76968238,rs11158597,rs117150858,rs12029695,rs4699049,rs214072,rs223338,rs223365,rs2075066,rs12563631,rs7215031,rs11820589,rs75696385,rs1268165,rs10889558,rs8112642,rs115094929,rs59709993,rs55686478,rs56330625,rs2153902,rs2209706,rs62057213,rs11216169,rs857689,rs58989711,rs60337613,rs12787511,rs6864844,rs2022003,rs174568,rs223330,rs75864964,rs79920061,rs8101385,rs2236212,rs7724594,rs10158279,rs10896190,rs75159846,rs12139321,rs1171276,rs6823625,rs7517965,rs2160669,rs223455,rs73768444,rs72641130,rs34664882,rs282606,rs99780,rs78869341,rs6453350,rs223409,rs8065114,rs174556,rs1159806,rs758982,rs5757244,rs11705598,rs12130361,rs2708101,rs61906117,rs2499854,rs6842179,rs8523,rs7743830,rs61905088,rs2411821,rs12405556,rs9662151,rs72710222,rs12126696,rs59468948,rs61779814,rs519887,rs12117903,rs7291684,rs9436301,rs1938495,rs12114470,rs12299738,rs79507273,rs76492492,rs2250677,rs6503904,rs9892425,rs4958739,rs6688776,rs17826790,rs6846762,rs857725,rs475087,rs2685814,rs2305199,rs10736402,rs2079288,rs1245548,rs2971668,rs485094,rs1950557,rs2685804,rs34074963,rs7522948,rs1169310,rs10750096,rs1473177,rs390294,rs11208656,rs7540268,rs9942541,rs7536110,rs7529650,rs2025804,rs174574,rs3093086,rs10762287,rs883081,rs77425897,rs11223780,rs2002692,rs10908503,rs2489629,rs1552842,rs6573598,rs7602,rs2215093,rs2800709,rs3093122,rs10004895,rs3093167,rs12045339,rs3093110,rs55846950,rs78424756,rs2503326,rs9324647,rs4657106,rs1268171,rs2266788,rs2256339,rs10105362,rs71632943,rs10157275,rs61906114,rs575280,rs7943399,rs2157691,rs6817588,rs57200947,rs223387,rs34880677,rs74827141,rs7512462,rs108499,rs73617320,rs7108503,rs174548,rs113163847,rs10900519,rs12601855,rs118163236,rs13191834,rs11226038,rs12521951,rs73765206,rs12484482,rs72643557,rs713644,rs12805884,rs2270757,rs174559,rs10132229,rs1935952,rs1268178,rs6859627,rs570876,rs6800,rs7415921,rs9398171,rs72716430,rs2886294,rs61624919,rs11264473,rs11823543,rs10147958,rs10998730,rs519035,rs9303288,rs7147231,rs6474359,rs58475265,rs283439,rs11264464,rs17731981,rs3751322,rs10873191,rs1507860,rs2104563,rs6001227,rs1245543,rs1169312,rs12460289,rs1080081,rs12142634,rs9436303,rs496550,rs174566,rs6593976,rs2258287,rs12977516,rs7533108,rs77454720,rs10466351,rs9943503,rs4656336,rs223398,rs12038217,rs10003326,rs3965903,rs62057208,rs2745206,rs3759680,rs928896,rs4938326,rs11065384,rs57071950,rs223412,rs2036100,rs73285264,rs60972755,rs17787671,rs174601,rs59508186,rs35226619,rs12141410,rs732360,rs9312085,rs174535,rs10893007,rs2122614,rs12117951,rs10483785,rs223363,rs10908495,rs8074450,rs1551884,rs115899459,rs55695211,rs2230195,rs2544367,rs2514022,rs11824649,rs61906078,rs12525011,rs2277324,rs60273772,rs174530,rs116260467,rs7206982,rs174583,rs12885842,rs491443,rs77601801,rs7542446,rs79605584,rs34453156,rs34211724,rs9923699,rs6684514,rs2464195,rs3755158,rs7224214,rs9436741,rs17127618,rs73057484,rs2965069,rs73768454,rs7147536,rs8019473,rs9894722,rs174546,rs79040610,rs77475993,rs17072783,rs17215211,rs857721,rs17102598,rs2785173,rs76335659,rs2764261,rs1268163,rs77980027,rs9893593,rs12082872,rs78867692,rs5036,rs5750675,rs1454438,rs721024,rs174550,rs67211445</t>
  </si>
  <si>
    <t>CATG00000089561.1,ENSG00000246560.2,ENSG00000165066.11,ENSG00000185480.7,ENSG00000168496.3,ENSG00000109956.8,ENSG00000139352.3,CATG00000019328.1,CATG00000001490.1,ENSG00000231865.1,CATG00000013134.1,ENSG00000183230.12,ENSG00000163472.14,CATG00000058559.1,CATG00000092189.1,ENSG00000177173.5,ENSG00000213763.4,CATG00000014358.1,CATG00000002481.1,ENSG00000168591.11,CATG00000005705.1,CATG00000102312.1,CATG00000010640.1,ENSG00000236437.1,ENSG00000157103.6,ENSG00000124920.9,ENSG00000171530.9,ENSG00000152127.4,CATG00000107089.1,ENSG00000135454.9,CATG00000118391.1,ENSG00000171310.6,CATG00000089908.1,ENSG00000167447.8,ENSG00000155158.16,ENSG00000164756.8,CATG00000003130.1,ENSG00000237937.1,CATG00000081953.1,ENSG00000185942.7,CATG00000081716.1,ENSG00000207601.1,ENSG00000153982.6,CATG00000021396.1,CATG00000014359.1,CATG00000006805.1,ENSG00000110811.15,ENSG00000184347.10,ENSG00000100379.13,ENSG00000084207.11,ENSG00000099769.5,ENSG00000231793.4,ENSG00000174502.14,CATG00000019323.1,ENSG00000240771.2,ENSG00000171992.8,ENSG00000167799.5,ENSG00000253619.1,ENSG00000164037.12,ENSG00000004939.9,CATG00000062072.1,ENSG00000160584.11,ENSG00000099331.9,ENSG00000198952.7,ENSG00000163467.7,ENSG00000171119.2,CATG00000003036.1,ENSG00000236942.1,ENSG00000162032.11,ENSG00000158715.5,ENSG00000155980.7,CATG00000003048.1,CATG00000061002.1,ENSG00000158669.7,ENSG00000108272.9,ENSG00000267394.1,ENSG00000267080.1,CATG00000031483.1,ENSG00000224077.1,ENSG00000164038.10,ENSG00000075188.4,ENSG00000224713.3,ENSG00000146374.9,CATG00000010636.1,ENSG00000258760.1,ENSG00000203801.4,CATG00000014355.1,ENSG00000253852.1,ENSG00000186115.8,ENSG00000137656.7,CATG00000106578.1,ENSG00000135100.13,ENSG00000116678.14,CATG00000005706.1,ENSG00000109917.6,ENSG00000106636.3,CATG00000107104.1,CATG00000011123.1,ENSG00000163468.10,ENSG00000151276.19,ENSG00000156413.9,CATG00000089910.1,ENSG00000011405.9,ENSG00000134824.9,ENSG00000135506.11,ENSG00000184669.6,ENSG00000134825.9,ENSG00000123338.8,CATG00000103728.1,ENSG00000167363.9,CATG00000089639.1,ENSG00000109332.15,ENSG00000223883.1,ENSG00000148335.10,ENSG00000070081.11,ENSG00000233913.6,CATG00000003133.1,ENSG00000224950.1,ENSG00000180596.7,CATG00000019346.1,CATG00000098664.1,ENSG00000152254.6,CATG00000038715.1,ENSG00000107742.8,ENSG00000152253.4,ENSG00000211639.2,ENSG00000125319.10,CATG00000078111.1,ENSG00000103335.15,ENSG00000187475.4,ENSG00000145354.5,ENSG00000253133.1,ENSG00000073734.8,CATG00000078608.1,ENSG00000113645.9,ENSG00000157895.7,CATG00000014356.1,CATG00000014352.1,ENSG00000187045.12,ENSG00000163554.7,ENSG00000108312.10,ENSG00000265246.1,ENSG00000196990.4,CATG00000101542.1,ENSG00000249035.2,ENSG00000010704.14,ENSG00000134640.2,ENSG00000160781.11,ENSG00000135502.12,CATG00000014362.1,ENSG00000148737.11,CATG00000057207.1,CATG00000061261.1,ENSG00000068489.8,ENSG00000153157.8,CATG00000033740.1,CATG00000078191.1,ENSG00000185483.7,CATG00000085279.1,CATG00000087753.1,ENSG00000145996.7,ENSG00000110243.7,ENSG00000118217.5,CATG00000028303.1,CATG00000090143.1,ENSG00000235910.1,ENSG00000235743.1,ENSG00000174099.6,ENSG00000138303.13,ENSG00000156006.4,ENSG00000023171.10,ENSG00000149591.12,CATG00000061316.1,ENSG00000164576.7,ENSG00000118690.8,ENSG00000233154.1,CATG00000081955.1,ENSG00000229808.1,ENSG00000167800.9,ENSG00000049656.9,CATG00000003952.1,ENSG00000161664.2,CATG00000002737.1,CATG00000002739.1,ENSG00000226645.1,CATG00000080260.1,ENSG00000112339.10,ENSG00000113140.6,ENSG00000124564.13,ENSG00000245275.3,ENSG00000113643.4,ENSG00000136267.9,ENSG00000184588.13,ENSG00000197321.10,CATG00000058264.1,ENSG00000149485.12,CATG00000003943.1,ENSG00000198715.7,ENSG00000267453.2,ENSG00000164626.8,CATG00000019327.1,ENSG00000149575.5,CATG00000003129.1,CATG00000118395.1,CATG00000073276.1,CATG00000006708.1,CATG00000082704.1,CATG00000004729.1,ENSG00000106633.11,CATG00000019326.1,ENSG00000254667.1,ENSG00000135114.8,ENSG00000118689.10,ENSG00000120137.6,ENSG00000265415.1,ENSG00000254823.1,ENSG00000255521.1,ENSG00000241388.3,ENSG00000087152.11,ENSG00000197977.3,CATG00000083000.1,CATG00000089895.1,ENSG00000253886.1,ENSG00000164574.11,ENSG00000141753.5,ENSG00000131746.8,CATG00000020292.1,ENSG00000116815.11,ENSG00000160613.8,ENSG00000167994.7,ENSG00000156515.17,ENSG00000149577.11,ENSG00000150471.11,ENSG00000134489.6,ENSG00000213625.4,ENSG00000033170.12,CATG00000006600.1,CATG00000006707.1,ENSG00000259078.2,CATG00000018112.1,CATG00000004155.1,ENSG00000095906.12,ENSG00000058404.15,CATG00000068278.1,ENSG00000077943.7,ENSG00000188573.7,ENSG00000250510.3,ENSG00000141560.10,ENSG00000230314.2,ENSG00000171903.12,ENSG00000167792.7,CATG00000012272.1,CATG00000092123.1,ENSG00000029534.15,ENSG00000108840.11</t>
  </si>
  <si>
    <t>22290723,17255346,21216879,pha003059,21908519,22885924,19096518,23670970,pha003060,22437554,24244560,24405752,20849430,24934506,21203500,19148276,20858683,20167575,24647736</t>
  </si>
  <si>
    <t>Diabetes Mellitus,Glycated Hemoglobin levels,Cystic fibrosis-related diabetes,N-glycan levels,Response to Vitamin E supplementation,Soluble leptin receptor levels,Glycosylated haemoglobin levels,Glycated hemoglobin levels,Skin fluorescence,Insulin-like growth factors,N-glycan levels, in plasma,Polyunsaturated fatty acid levels, in plasma</t>
  </si>
  <si>
    <t>DOID:9352</t>
  </si>
  <si>
    <t>type 2 diabetes mellitus</t>
  </si>
  <si>
    <t>A diabetes mellitus that involves high blood glucose resulting from cells fail to use insulin properly.</t>
  </si>
  <si>
    <t>rs2298786,rs11177795,rs59887633,rs61929236,rs79845707,rs3807163,rs9881468,rs2074356,rs1225732,rs57058793,rs72683111,rs2276824,rs4071559,rs264668,rs34294578,rs9930117,rs9711602,rs72791620,rs174469,rs3763947,rs1260294,rs9376109,rs11130314,rs7946992,rs12478841,rs73988397,rs9388486,rs12649341,rs492308,rs117628250,rs2276340,rs112464485,rs5997090,rs2158473,rs10513685,rs11605427,rs59810282,rs11190393,rs2744957,rs3761154,rs7039192,rs61875362,rs9932414,rs78168253,rs13003218,rs7988338,rs2009493,rs17817711,rs11745926,rs17207196,rs113834859,rs10846773,rs61027285,rs9775457,rs117906890,rs78644302,rs79667137,rs3776720,rs2741320,rs10793299,rs73113694,rs2548664,rs1975802,rs113349363,rs79096841,rs4467005,rs501919,rs118191698,rs1853018,rs12318464,rs10899470,rs17294478,rs12662426,rs10878334,rs11818708,rs2414753,rs11023214,rs9820426,rs1111875,rs13157374,rs76481291,rs12438803,rs11234397,rs546465,rs4974587,rs66531105,rs995224,rs33325,rs556917,rs2275210,rs11057397,rs35804055,rs57995712,rs57805112,rs9291310,rs7176875,rs1801206,rs4852995,rs2685803,rs13105858,rs3734626,rs2153157,rs4130905,rs33998546,rs11723676,rs9903371,rs655375,rs9309325,rs4523270,rs618078,rs10503669,rs73480275,rs10769939,rs685884,rs115975036,rs10838731,rs2814974,rs111541714,rs118125539,rs9938020,rs2195116,rs12903649,rs5018647,rs11773987,rs57860603,rs12786344,rs4142883,rs1617434,rs853961,rs9483034,rs117126775,rs4930721,rs13110314,rs3805383,rs57497036,rs968697,rs75645260,rs79914633,rs2808629,rs115209500,rs2906583,rs112488872,rs8037574,rs10403731,rs74579195,rs76905924,rs9494250,rs1190613,rs7732139,rs6867035,rs114353220,rs574704,rs6072321,rs13702,rs2022444,rs644234,rs4802240,rs2104564,rs6709087,rs4788550,rs17085428,rs9462674,rs28634254,rs34040639,rs73474966,rs72620838,rs676457,rs17757858,rs4808208,rs7595401,rs1203880,rs75493593,rs6902760,rs2384687,rs114142124,rs165699,rs17034017,rs28515563,rs34610142,rs36047821,rs78163356,rs9805001,rs1092834,rs2573161,rs2898495,rs1992443,rs6599299,rs113578183,rs1928531,rs4667649,rs10268352,rs6900530,rs4500751,rs9374785,rs12419860,rs4574135,rs117763129,rs73419475,rs2289249,rs35273427,rs77585392,rs13052258,rs867411,rs16890309,rs6535473,rs2800708,rs13359200,rs1801212,rs3777192,rs9907287,rs1869787,rs8025843,rs11024594,rs4916889,rs17635510,rs7101356,rs2000788,rs1230647,rs60374504,rs13192114,rs102275,rs2295810,rs7081790,rs1357336,rs4496758,rs221795,rs28441247,rs77413665,rs35501825,rs11746603,rs11130199,rs1983414,rs174554,rs11234390,rs56269269,rs76399795,rs36066920,rs7732130,rs11251734,rs2280172,rs11786671,rs236167,rs116136768,rs4709495,rs5752327,rs10956934,rs61934004,rs3742384,rs4147077,rs2274090,rs10412574,rs8067044,rs2410620,rs12540011,rs7644970,rs35947214,rs9456578,rs12925429,rs2042164,rs117604544,rs12043501,rs73921478,rs10184273,rs79398739,rs111958034,rs2495742,rs2740,rs7711171,rs252898,rs6031479,rs55914027,rs40480,rs2403254,rs4141404,rs34171271,rs2286537,rs917793,rs2836233,rs4985149,rs198471,rs17203120,rs16869043,rs2268025,rs2267239,rs4414011,rs12119510,rs4810424,rs11602353,rs11135482,rs12351626,rs2495760,rs2144906,rs7521304,rs7577779,rs9828933,rs112526893,rs564598,rs3176447,rs2542162,rs2063345,rs41313908,rs9867582,rs9976042,rs9863,rs78939807,rs72683116,rs12645693,rs1169301,rs2326387,rs111742980,rs10858021,rs2457567,rs111604810,rs822355,rs3018098,rs2967349,rs4835777,rs117186975,rs12805915,rs55792466,rs599406,rs4888537,rs2260399,rs35604891,rs916925,rs7945689,rs1441754,rs1759458,rs585820,rs4468936,rs57552134,rs17675073,rs199528,rs4974550,rs10744625,rs73417972,rs73203395,rs2240466,rs2295600,rs10181122,rs174536,rs10792320,rs289,rs17052256,rs929229,rs627818,rs7464508,rs117344299,rs7998592,rs10160442,rs34955778,rs58372192,rs12643722,rs28804123,rs28638337,rs73423237,rs115675159,rs10911284,rs79468697,rs11720705,rs1664794,rs62573166,rs1897108,rs9470802,rs115719422,rs2315610,rs1134591,rs165837,rs73430894,rs415016,rs7773173,rs7357591,rs12783584,rs10500292,rs58473303,rs6923431,rs2307449,rs4764883,rs2150901,rs3781619,rs10412726,rs4978761,rs6130956,rs2731094,rs12922550,rs2904893,rs1716164,rs117704389,rs34330182,rs55878143,rs979945,rs117557332,rs645538,rs28605289,rs117026536,rs2784892,rs2898348,rs11145319,rs1930648,rs11247988,rs165872,rs9625949,rs76088842,rs73004967,rs715079,rs74615535,rs116660536,rs117607588,rs7624408,rs117371180,rs6550241,rs832196,rs61811370,rs114972375,rs11987962,rs10102376,rs73423525,rs1267075,rs10106098,rs16850011,rs12908245,rs10122677,rs715510,rs6798749,rs4665385,rs6554285,rs60450968,rs2337373,rs633372,rs77572172,rs117410341,rs4644277,rs4970836,rs228599,rs16950287,rs4745541,rs2159668,rs3138190,rs7162731,rs4759371,rs6445531,rs6451130,rs815817,rs114860868,rs7637711,rs116150748,rs2599653,rs7957882,rs535629,rs12595971,rs6961694,rs1364063,rs116972517,rs1512992,rs4905957,rs255098,rs1889891,rs6707646,rs56139069,rs10220272,rs4746825,rs165686,rs114441595,rs2630799,rs116966991,rs911196,rs2017461,rs10802457,rs28400014,rs7842148,rs6559493,rs3124785,rs6715003,rs114068544,rs15622,rs6727215,rs60137005,rs12423247,rs9663426,rs2905424,rs11963133,rs117709506,rs4596,rs1321197,rs118005841,rs7116173,rs968358,rs3740711,rs73796058,rs2289106,rs2847277,rs35784668,rs7108522,rs1217232,rs10498739,rs8031424,rs645299,rs117361660,rs56048621,rs62567918,rs10083546,rs4978379,rs2866366,rs285564,rs1790133,rs4784741,rs8103812,rs13359606,rs1510225,rs2356802,rs889568,rs77102025,rs372062,rs16859066,rs58358214,rs178471,rs7118949,rs9471495,rs4840487,rs11126244,rs458395,rs12596703,rs12888855,rs4339907,rs4073054,rs8070401,rs11026804,rs17810802,rs12590,rs867230,rs3800364,rs9978787,rs659023,rs59000092,rs915876,rs174621,rs9458032,rs2078616,rs73537939,rs818475,rs28625666,rs59693994,rs731831,rs7495635,rs1464780,rs16988149,rs3120137,rs1614694,rs17411045,rs710448,rs494369,rs12516666,rs6499528,rs13020949,rs76064624,rs4390581,rs2593389,rs9643352,rs113798705,rs2068834,rs28455914,rs2239857,rs11212546,rs61781392,rs117241896,rs343090,rs10027616,rs36126086,rs10025625,rs353479,rs10764080,rs7088428,rs75321546,rs59957986,rs4150655,rs507766,rs2064193,rs17804034,rs12611201,rs73221378,rs2294761,rs7741265,rs17162298,rs423236,rs8181047,rs512495,rs738657,rs2074089,rs2722416,rs3772071,rs12616232,rs2184968,rs255755,rs1464566,rs61905108,rs736408,rs17103522,rs2882298,rs1867220,rs31974,rs641753,rs13016198,rs1776135,rs9771560,rs13195545,rs4579090,rs17069791,rs890834,rs2003968,rs72681381,rs266741,rs894020,rs968567,rs73063010,rs6542097,rs854215,rs6711384,rs7201742,rs310760,rs596864,rs7200628,rs594400,rs6828474,rs4985167,rs9455168,rs13076398,rs12669120,rs573687,rs780100,rs2784900,rs73421467,rs8176672,rs2292626,rs12159673,rs113164110,rs6714186,rs1843090,rs246176,rs1008348,rs2074753,rs316616,rs34090145,rs1441763,rs1313566,rs118083668,rs2118847,rs174591,rs10979729,rs1417715,rs118042866,rs3828347,rs16882051,rs73417491,rs80872,rs1030860,rs7332235,rs116996936,rs35836,rs390200,rs3736594,rs10501321,rs9402136,rs72918042,rs6064403,rs12058166,rs9811688,rs4252090,rs35780891,rs117535293,rs10833024,rs111555449,rs25914,rs11669173,rs10486037,rs118155624,rs2248020,rs11752692,rs314376,rs4469792,rs2286808,rs4668306,rs10401823,rs60368585,rs4568360,rs7961024,rs77477812,rs599558,rs10925026,rs375971,rs11603727,rs12304878,rs76158519,rs117996326,rs3892354,rs6602184,rs11040270,rs11216436,rs2273694,rs117250657,rs7575245,rs55746155,rs12215189,rs73017536,rs198449,rs1056893,rs1425492,rs57732648,rs1495127,rs7774516,rs61928068,rs10168940,rs3757869,rs1880842,rs117043354,rs80871,rs112809632,rs1907256,rs2052808,rs11904419,rs10998651,rs3120151,rs6733297,rs41278373,rs17847825,rs11057401,rs6669117,rs12070273,rs2909455,rs72943021,rs2073956,rs10891339,rs11604827,rs2336149,rs11991792,rs9296277,rs10874902,rs1936809,rs117087521,rs76256603,rs1838232,rs11981882,rs61827860,rs6750849,rs9813432,rs1516580,rs2877832,rs7639267,rs4252165,rs12464616,rs2393960,rs117029203,rs117084135,rs2074551,rs6772452,rs116685682,rs2453040,rs112866655,rs482749,rs2229238,rs13413697,rs10125560,rs157588,rs1535500,rs2836215,rs9634460,rs117353463,rs10882096,rs11705329,rs11729247,rs117490990,rs4803774,rs12659765,rs3776716,rs12304921,rs926198,rs10774579,rs10744147,rs117177624,rs10883509,rs17341838,rs2282206,rs7216900,rs3790421,rs4148948,rs13030345,rs78706027,rs28712208,rs12629701,rs1495594,rs117639060,rs4945262,rs56288855,rs56696877,rs73883360,rs7775962,rs1871047,rs57836066,rs4239726,rs56087503,rs12502323,rs1267080,rs79120026,rs10512152,rs9861985,rs7861647,rs2326170,rs12998296,rs73225249,rs6004992,rs75297654,rs34036416,rs3755798,rs3806160,rs9982600,rs11145343,rs10952994,rs7807869,rs5006218,rs56300817,rs4474673,rs116032492,rs10168506,rs72821605,rs6711375,rs2488457,rs2274926,rs3826110,rs78647687,rs11000138,rs39283,rs12941039,rs3735964,rs10832922,rs3802177,rs757648,rs80097454,rs73023339,rs277369,rs13179208,rs12300900,rs11057204,rs1458017,rs10456872,rs6954151,rs6672087,rs7786869,rs2307019,rs75830730,rs10009312,rs1865548,rs73017541,rs31229,rs7672093,rs12654396,rs17237849,rs7517310,rs117295299,rs9874687,rs4656188,rs10404486,rs2532233,rs582118,rs4565845,rs4757140,rs6533014,rs506597,rs11212661,rs1108842,rs55720814,rs2508696,rs56255061,rs1807692,rs2847298,rs3851227,rs987482,rs184017,rs16832011,rs11577,rs576672,rs1406295,rs12201995,rs11072697,rs11753391,rs11866711,rs309164,rs118192050,rs60652351,rs171963,rs7088685,rs7652520,rs12158399,rs12463527,rs843991,rs16852615,rs11178649,rs2965191,rs2965198,rs174635,rs2141653,rs4658264,rs11539605,rs11758721,rs2549008,rs11917335,rs11024610,rs75938837,rs7131882,rs4273545,rs6499538,rs12599946,rs4150616,rs35673985,rs6439115,rs56182235,rs56074859,rs12419828,rs62083238,rs6926591,rs76586169,rs79198716,rs28869008,rs9923710,rs11917504,rs4887134,rs11639482,rs2295770,rs56309603,rs115553977,rs17819969,rs3096168,rs13422837,rs760136,rs66463967,rs7061,rs72976916,rs875792,rs13402420,rs12191726,rs1484113,rs2546712,rs2340583,rs7938874,rs2711898,rs930306,rs67855514,rs6465248,rs2013728,rs1552931,rs3750631,rs626444,rs369245,rs7686393,rs117001136,rs1801143,rs59150578,rs35640669,rs7221768,rs7253807,rs4806661,rs2908281,rs9366664,rs7167692,rs2283622,rs4803748,rs9372531,rs4945269,rs6498541,rs11039183,rs3817004,rs62016025,rs309134,rs7722200,rs4081699,rs117960011,rs526126,rs34002163,rs739289,rs118000009,rs4647726,rs115362299,rs78051065,rs60321597,rs12988738,rs7216891,rs12209965,rs74064587,rs12199656,rs7273914,rs17012072,rs112675363,rs3849531,rs478582,rs73023346,rs55716459,rs6841172,rs6440581,rs11946500,rs6837319,rs34831225,rs195163,rs4344464,rs74869604,rs4572609,rs9438982,rs2847258,rs6541223,rs1109888,rs11145371,rs36041644,rs1384027,rs62303681,rs117033351,rs8033868,rs7283389,rs243090,rs117661326,rs12070278,rs6449168,rs2554443,rs2961562,rs2461794,rs12325234,rs322,rs12451748,rs41308419,rs17087415,rs2001844,rs6450176,rs4390169,rs3808785,rs843371,rs7514452,rs9314164,rs1167797,rs17264110,rs113623315,rs61915423,rs35333384,rs8023530,rs3819946,rs31599,rs2306886,rs34499794,rs79128960,rs2284909,rs4760992,rs2710331,rs3794991,rs11674590,rs10283602,rs2548533,rs679038,rs117992557,rs10839237,rs13284421,rs6774354,rs10773004,rs117885938,rs2708101,rs13362715,rs7174179,rs7244902,rs2074298,rs8038932,rs12405556,rs1552224,rs56114002,rs4665963,rs4709460,rs283808,rs12189125,rs4760710,rs4853656,rs7609045,rs3797672,rs3773506,rs12459897,rs9961383,rs2295368,rs35945232,rs13054220,rs12463359,rs532779,rs111599589,rs13429698,rs117128373,rs198461,rs4695252,rs11784717,rs73487485,rs7225025,rs4705952,rs822354,rs113498585,rs3773142,rs10979613,rs72945598,rs61744583,rs400075,rs79440592,rs28482086,rs4324076,rs72739630,rs174474,rs197770,rs1327315,rs113402310,rs11214115,rs702634,rs7292804,rs5013866,rs41303352,rs12594658,rs2503326,rs117565824,rs11758035,rs2803961,rs10846491,rs34614532,rs1799805,rs9607699,rs17085231,rs9521644,rs611646,rs117200899,rs11582533,rs34701644,rs17148016,rs112572874,rs116854090,rs11784580,rs356128,rs13147655,rs13139464,rs115069429,rs2216135,rs12646130,rs6069757,rs11970840,rs2025070,rs10033500,rs117808940,rs6850461,rs77004290,rs745731,rs2571581,rs2150481,rs17008749,rs7742044,rs62406246,rs111730743,rs618629,rs118141143,rs116884580,rs1358755,rs11234493,rs221906,rs6778735,rs117191567,rs75571965,rs4328662,rs171647,rs16868970,rs57247118,rs2811545,rs60463044,rs11145345,rs5030059,rs56023538,rs9468308,rs9611367,rs17509572,rs1639892,rs11145359,rs715325,rs78205247,rs17513135,rs7192444,rs74844966,rs2279284,rs2272481,rs33636,rs2042069,rs116339884,rs5749268,rs1130656,rs527162,rs2450138,rs2097975,rs6936232,rs1813217,rs12115843,rs34370874,rs4709491,rs12545554,rs11072699,rs495828,rs7875253,rs76361129,rs75656258,rs12192837,rs72861750,rs17488534,rs2327213,rs28513564,rs116129898,rs3816157,rs360729,rs2230660,rs117859952,rs77541978,rs9474948,rs2292351,rs222857,rs1046316,rs2055156,rs1550609,rs16972663,rs73925554,rs8113016,rs757210,rs10061244,rs7649458,rs380120,rs17110761,rs920588,rs56229452,rs694376,rs12197942,rs898796,rs227077,rs621947,rs568733,rs10181981,rs11834900,rs138066,rs10152983,rs5758018,rs13356762,rs5761547,rs62045962,rs4492844,rs9494261,rs520161,rs6024561,rs17001619,rs9374274,rs117251220,rs2203020,rs73004962,rs115150574,rs73421436,rs6488913,rs10495903,rs3918286,rs11209943,rs2703772,rs7573037,rs2945554,rs705,rs266758,rs34693282,rs61826809,rs117646503,rs5030934,rs6999694,rs6461647,rs112069330,rs7647609,rs1997623,rs11178634,rs117629322,rs12213249,rs712701,rs4472323,rs13014576,rs16906478,rs12805426,rs117067833,rs10029534,rs832565,rs73883355,rs4817931,rs35825716,rs76002147,rs7113874,rs4708898,rs3847302,rs11662724,rs117386905,rs4594222,rs10509744,rs12300530,rs2262889,rs9455150,rs11230194,rs12340116,rs11884748,rs4019476,rs3776712,rs75942913,rs11970282,rs12713809,rs17087165,rs1936398,rs1515374,rs2238682,rs28820735,rs6517450,rs17343290,rs12662305,rs1925678,rs34872589,rs7530345,rs13295496,rs1267076,rs62018601,rs60763602,rs114954915,rs4734295,rs59200081,rs6583048,rs72747041,rs111923656,rs4233832,rs10959738,rs12352004,rs1565757,rs1777238,rs2548523,rs7561966,rs116971499,rs6754218,rs60764532,rs7273117,rs9868587,rs11635047,rs9655741,rs8134302,rs5998114,rs702814,rs118039521,rs62171035,rs8048034,rs11206496,rs983311,rs3762273,rs1443810,rs2045258,rs6700962,rs117860798,rs75429814,rs1979033,rs600258,rs2045746,rs118126156,rs3848713,rs10839229,rs55896837,rs11066224,rs12982115,rs16876512,rs57009615,rs79287562,rs117261502,rs2830874,rs565510,rs3797692,rs480972,rs392794,rs6476836,rs117006757,rs2014187,rs59192661,rs4939320,rs4243464,rs2106229,rs6872,rs112640097,rs72681372,rs6894833,rs17046157,rs4889479,rs73594554,rs13206035,rs6414613,rs4578917,rs6763436,rs9611314,rs11023273,rs1648697,rs4778582,rs11774920,rs12571751,rs174463,rs3994912,rs58199976,rs6589007,rs117665483,rs4335137,rs10757265,rs6560515,rs1463877,rs79854527,rs11250019,rs2027343,rs579060,rs522893,rs695046,rs4753833,rs4664405,rs2909448,rs12995468,rs73192978,rs2484192,rs78170284,rs62573221,rs12195249,rs7536667,rs1373749,rs7107050,rs11973488,rs72681390,rs11639079,rs2070808,rs6035352,rs10769253,rs11086922,rs114274450,rs12037271,rs10766969,rs10903979,rs61929228,rs67239864,rs1337919,rs493246,rs174594,rs35659126,rs3204853,rs7602534,rs9372933,rs12349137,rs1275528,rs918490,rs2021956,rs1260333,rs17229107,rs1126356,rs4711128,rs6455369,rs114039236,rs73015651,rs117043708,rs34294901,rs17411024,rs35073802,rs2549801,rs10283690,rs12022025,rs118131062,rs4150673,rs13027623,rs636577,rs12899811,rs769449,rs2071104,rs13123471,rs832586,rs67845377,rs11791855,rs73230303,rs117202783,rs12147688,rs1801253,rs16885838,rs67656636,rs35099099,rs1759465,rs1057419,rs74512978,rs370771,rs16868906,rs1230640,rs4145871,rs6762813,rs10182937,rs12203306,rs2883885,rs116023941,rs10078715,rs3762274,rs546363,rs11023237,rs575671,rs3757859,rs12598630,rs11024271,rs1998078,rs77330197,rs35893565,rs12975781,rs58582125,rs7079976,rs116850408,rs115075753,rs266752,rs7761293,rs3822076,rs340839,rs1041334,rs72861736,rs1727325,rs1436966,rs505922,rs127125,rs117533497,rs77958232,rs11071648,rs6053811,rs2414139,rs1372344,rs113451294,rs112994260,rs79690248,rs3777201,rs10438824,rs13085895,rs35385487,rs10040098,rs11057273,rs11944132,rs34642857,rs1980252,rs12286683,rs17232754,rs1230685,rs195084,rs10125909,rs59876138,rs35939063,rs12044534,rs113995,rs58809476,rs9400492,rs7330,rs72988658,rs74175068,rs6904271,rs12328675,rs55947855,rs113029111,rs10789190,rs117793672,rs17107758,rs17145750,rs1203894,rs11941312,rs7111857,rs650128,rs2497321,rs7894183,rs7164684,rs118055806,rs34215106,rs1038026,rs9467923,rs6853032,rs4684841,rs7192380,rs730570,rs3119311,rs4719716,rs4974559,rs11787077,rs10414689,rs11759725,rs7341356,rs4976136,rs7031133,rs35678413,rs12120383,rs4410951,rs11931532,rs117731947,rs7941837,rs632255,rs7658554,rs529075,rs2235093,rs2275632,rs7568898,rs516316,rs3761936,rs10035477,rs79537836,rs13427272,rs60075988,rs73423230,rs7970193,rs7106524,rs3738450,rs117966353,rs4812823,rs12614245,rs2075963,rs1456790,rs112593050,rs10168249,rs12135739,rs113809346,rs2304463,rs12591172,rs6912769,rs12490159,rs2306314,rs10962927,rs9899634,rs10854475,rs6821248,rs12616842,rs13106975,rs8108136,rs1499820,rs7131696,rs4834902,rs2780211,rs4932262,rs111377502,rs10279461,rs6844379,rs8020538,rs61955214,rs149803,rs1734910,rs71398988,rs10878349,rs10865851,rs2684999,rs611917,rs16938581,rs73417502,rs11186342,rs3739748,rs10979590,rs10512389,rs116080881,rs4735330,rs117063319,rs117357235,rs11544193,rs12753666,rs34620782,rs4895453,rs236127,rs117533833,rs178068,rs4754299,rs1916048,rs9988866,rs767418,rs28532037,rs11130323,rs75960393,rs4565538,rs1759616,rs12431190,rs7927508,rs117953839,rs4775453,rs10766464,rs7154437,rs6132000,rs1415671,rs7950166,rs10965219,rs11190601,rs118138190,rs2836224,rs117949710,rs1920792,rs7775794,rs117248184,rs4808967,rs3767636,rs60208666,rs77281445,rs11978288,rs6104374,rs7699613,rs6601465,rs884838,rs194511,rs17510381,rs72817536,rs17046134,rs515710,rs7649970,rs12407213,rs1417823,rs8177198,rs3896814,rs634537,rs13266634,rs6743150,rs780107,rs7274289,rs4845652,rs7307299,rs9882740,rs1230678,rs4345635,rs117273634,rs117741499,rs12596549,rs4307742,rs4837762,rs227055,rs11160044,rs198464,rs668112,rs7312420,rs34747207,rs2413049,rs12481259,rs221916,rs17225742,rs7725103,rs3751235,rs4746822,rs11164,rs8044144,rs61172238,rs7332120,rs2293120,rs11579627,rs116992865,rs2856653,rs2489035,rs1267060,rs67409736,rs2253998,rs309168,rs1061388,rs61827925,rs3811448,rs61011943,rs11911934,rs509325,rs10830963,rs11039149,rs2814992,rs66538320,rs2899765,rs601185,rs28756087,rs4711146,rs34707051,rs6546886,rs2401203,rs118070701,rs11230796,rs115132450,rs2238301,rs962322,rs227072,rs10038829,rs17298032,rs77996485,rs1051006,rs11753160,rs194505,rs9493454,rs584469,rs12470752,rs72701625,rs2784897,rs1167836,rs3785100,rs204905,rs62238895,rs117287861,rs12157989,rs6094224,rs7758317,rs118172428,rs116761082,rs60926905,rs7545893,rs4709470,rs78013771,rs11933854,rs2685805,rs7293171,rs11915471,rs17205498,rs63380762,rs2301002,rs7461115,rs28406193,rs16831992,rs8046445,rs6827604,rs13083798,rs227076,rs174582,rs329918,rs7656416,rs6746220,rs6910903,rs1379144,rs114298916,rs75847900,rs1245580,rs12352759,rs12473987,rs10408596,rs9439081,rs72941378,rs9287904,rs10898527,rs7765224,rs6565182,rs2709604,rs114123812,rs7299227,rs165764,rs3087350,rs7635601,rs6698314,rs2458500,rs1463447,rs2077221,rs2526859,rs10749918,rs4945636,rs12352849,rs6866586,rs2257962,rs1861032,rs1225753,rs59349259,rs2642438,rs4852988,rs34980103,rs117976444,rs12879147,rs9457930,rs11659000,rs11866859,rs2119690,rs1182933,rs61929223,rs436580,rs3851014,rs12224608,rs16873510,rs77817666,rs56159928,rs2279287,rs4147867,rs439523,rs118173464,rs77194834,rs117541532,rs114812993,rs2292255,rs9505120,rs6770670,rs11059295,rs16892263,rs6467140,rs2599657,rs736714,rs11750950,rs1484210,rs457846,rs2847667,rs111245553,rs79060908,rs1423983,rs12349389,rs3106165,rs174575,rs1716160,rs12124113,rs3826331,rs56970590,rs7895905,rs4147871,rs9474950,rs11805627,rs67245191,rs2164885,rs11905257,rs11656108,rs174616,rs79574171,rs2717298,rs35275715,rs10500311,rs2757640,rs4857834,rs7094311,rs10462489,rs11742688,rs2329583,rs114487778,rs2157586,rs67940364,rs9368512,rs6873326,rs6544664,rs75398665,rs34026567,rs189667,rs7759227,rs2290699,rs1027700,rs6817957,rs13226043,rs3846746,rs10838686,rs117976787,rs12321543,rs1037351,rs799261,rs118131053,rs1532624,rs4252114,rs2240919,rs28619517,rs12904088,rs75571123,rs78182681,rs12207339,rs12659966,rs56273223,rs6694817,rs1974871,rs9920421,rs72979360,rs9422541,rs7516840,rs482571,rs1465483,rs1052502,rs28416150,rs12806760,rs4656689,rs3820791,rs7121554,rs73421444,rs12900703,rs3783346,rs1658694,rs2005705,rs6932739,rs10890819,rs6452777,rs1539019,rs1621194,rs7005300,rs11145368,rs6778844,rs6717858,rs4147592,rs3806689,rs1442522,rs117297660,rs10842977,rs8029120,rs6017301,rs6721399,rs7698023,rs12250905,rs58190593,rs4734715,rs115557182,rs117402769,rs1558048,rs906241,rs1675575,rs10214805,rs9505125,rs9469885,rs2461641,rs281408,rs6448484,rs1373147,rs4711572,rs4627115,rs11924032,rs10004359,rs73423256,rs56047138,rs1140047,rs10263499,rs10981635,rs4803861,rs114990897,rs676729,rs12601991,rs11660389,rs11264339,rs117861590,rs12119787,rs34499771,rs520987,rs2051772,rs17087406,rs157879,rs12824567,rs157581,rs62044258,rs1535498,rs12128147,rs78300069,rs28361136,rs57195659,rs10491839,rs117475965,rs4630597,rs34527263,rs127124,rs10513689,rs3746499,rs76432155,rs8111069,rs3825970,rs17127980,rs118040965,rs3931883,rs12692337,rs6667499,rs12573114,rs11599683,rs11664301,rs67090117,rs543968,rs117867119,rs2529414,rs6002000,rs10515405,rs17431446,rs4850966,rs7932740,rs34856298,rs73198632,rs12187114,rs12987055,rs6876198,rs10979584,rs117643442,rs3101337,rs11136000,rs10755578,rs28517479,rs2297508,rs12191195,rs2590846,rs10908278,rs172894,rs11144870,rs12201281,rs6968757,rs2593955,rs116154401,rs6583829,rs6235,rs59284472,rs56312875,rs3916027,rs17750734,rs25959,rs944799,rs12596103,rs549191,rs4756042,rs314372,rs3886947,rs117244259,rs7865618,rs10762269,rs3845686,rs116006575,rs12821838,rs10842972,rs25858,rs165912,rs670139,rs17110768,rs10949380,rs10010762,rs35750789,rs7736354,rs9296282,rs849336,rs10979690,rs2146105,rs6773957,rs6588153,rs327510,rs72842072,rs4679544,rs3744113,rs117269141,rs2999274,rs8177221,rs117275857,rs16890247,rs12132164,rs117757814,rs6602181,rs6048192,rs328506,rs10887759,rs1635501,rs3774354,rs6072289,rs2878628,rs10857076,rs632111,rs3856982,rs2691486,rs2583471,rs16890299,rs478899,rs12646331,rs252887,rs117160543,rs4937123,rs12901503,rs920679,rs9690615,rs7449650,rs3892109,rs17707878,rs75107964,rs6779372,rs6479596,rs165866,rs592955,rs6575888,rs117497360,rs6940395,rs2340720,rs194523,rs933104,rs2961577,rs16869032,rs117219323,rs17348587,rs72653722,rs58552306,rs691141,rs12215477,rs4986773,rs12608436,rs1217413,rs7239323,rs2304456,rs4311997,rs9823546,rs12953299,rs6073397,rs496195,rs4075337,rs11251741,rs73149661,rs59112775,rs2450139,rs12373434,rs72812337,rs4752965,rs2713552,rs4517475,rs2211206,rs12344542,rs3822499,rs7941510,rs17718828,rs56351105,rs3847063,rs6752048,rs2666175,rs28408689,rs10112447,rs2394529,rs623428,rs7075724,rs35452829,rs79467546,rs6793528,rs11720243,rs117711550,rs2715760,rs117202207,rs4729616,rs7873730,rs77510523,rs2268646,rs2279849,rs73203385,rs11251748,rs113436360,rs38040,rs2247233,rs1206974,rs79297884,rs17236573,rs12207616,rs2724486,rs2899471,rs9917116,rs7202479,rs77110134,rs2764207,rs75138755,rs3889461,rs266720,rs7762054,rs972446,rs3788092,rs35865749,rs58284370,rs10734900,rs1019217,rs7331478,rs10516291,rs55968813,rs3213710,rs1354091,rs2446196,rs7679066,rs117111502,rs1203910,rs1533723,rs11040267,rs180428,rs60387553,rs9505086,rs4689391,rs4668312,rs4347286,rs2157719,rs11672900,rs2461640,rs4405410,rs11040366,rs1727312,rs61817589,rs618499,rs61791066,rs8005160,rs117159173,rs58136890,rs2842063,rs9894004,rs2642992,rs117881215,rs79627842,rs13388159,rs8024765,rs6493489,rs17006242,rs9469870,rs9294874,rs60516153,rs6817447,rs4869282,rs11083755,rs339969,rs165789,rs55831707,rs56739079,rs12538287,rs11747823,rs16869158,rs57065891,rs58434384,rs734936,rs4150563,rs3027009,rs17482753,rs75300282,rs116494565,rs62573188,rs5763858,rs7801015,rs28825454,rs55767921,rs2836221,rs56374641,rs13097950,rs6014745,rs3733045,rs2959174,rs2106294,rs11714030,rs2275544,rs2288886,rs1450459,rs259357,rs11065384,rs682366,rs58834081,rs17087398,rs1894628,rs112523136,rs117197699,rs11755566,rs59508186,rs6473015,rs1992291,rs10512149,rs2495759,rs2352984,rs9809980,rs2258043,rs6734542,rs1063538,rs997812,rs2163804,rs1594307,rs4031825,rs2454081,rs4688993,rs60273772,rs2047210,rs9553433,rs3755158,rs12729410,rs16881969,rs2903280,rs62376382,rs11719257,rs595747,rs79437344,rs75618461,rs2384691,rs2605620,rs2911425,rs17019501,rs62309729,rs10119,rs6875660,rs1364289,rs2304451,rs11066285,rs73235080,rs5404,rs117591346,rs1704773,rs12148816,rs17713547,rs6450175,rs889916,rs1894704,rs2304342,rs2070544,rs74618709,rs9355873,rs11715107,rs76976553,rs483532,rs709591,rs1029187,rs112342508,rs12239747,rs11590868,rs12521454,rs6813195,rs579383,rs117931571,rs3739095,rs519961,rs34513914,rs266728,rs6678033,rs56252443,rs11190572,rs6453428,rs2967359,rs6685892,rs115567193,rs4752300,rs9446245,rs308955,rs117608443,rs117085859,rs25958,rs1054399,rs7405776,rs881361,rs117722092,rs116893521,rs402276,rs11758095,rs2288232,rs1776131,rs3790677,rs28480679,rs72886381,rs59103990,rs9668808,rs66986939,rs76056010,rs174580,rs725356,rs221799,rs17355013,rs228606,rs3853178,rs6456746,rs11606683,rs11639888,rs3774725,rs11024598,rs1981815,rs2292627,rs5753623,rs4744421,rs34749881,rs9376478,rs3903397,rs56386615,rs7568705,rs2301005,rs78347243,rs62255362,rs17634491,rs7951988,rs115686815,rs3803763,rs11923383,rs62270460,rs12148357,rs780117,rs943755,rs796130,rs73230337,rs1869782,rs115233318,rs35863112,rs2301016,rs9996640,rs1406892,rs7322160,rs2295853,rs2230600,rs11772890,rs118098769,rs9646785,rs4282407,rs11078408,rs2695478,rs11989309,rs582157,rs7766070,rs3759469,rs588084,rs118067837,rs28410096,rs9438979,rs1929914,rs78601505,rs1776180,rs10962923,rs3815045,rs117565179,rs11629457,rs1873090,rs1549241,rs6722922,rs6835705,rs12341850,rs73000429,rs17031088,rs7971518,rs2399797,rs4668303,rs77372228,rs11049127,rs10509613,rs4978765,rs7417283,rs6544668,rs117013346,rs10004905,rs10805455,rs8176751,rs8733,rs7805508,rs76604840,rs11630353,rs1858821,rs9586,rs7040784,rs2955371,rs7466962,rs2291720,rs602396,rs10049561,rs12344205,rs3777204,rs10784502,rs8114008,rs112296020,rs228595,rs894019,rs11237490,rs1635512,rs9393821,rs7563401,rs900146,rs6602179,rs12986853,rs3797680,rs73000431,rs7614981,rs6698475,rs972354,rs231353,rs73090647,rs2257036,rs117571609,rs117692821,rs118038278,rs67539070,rs11726415,rs174451,rs6659180,rs75700304,rs10846580,rs7976467,rs3733134,rs116982014,rs113961568,rs10881483,rs5760442,rs12926900,rs73734319,rs12261518,rs2508381,rs12465713,rs6220,rs6017317,rs2299644,rs6746368,rs446926,rs28384140,rs4841363,rs76940475,rs73769939,rs663129,rs79593668,rs56355754,rs4252147,rs3757793,rs11145414,rs17834549,rs1727320,rs117321539,rs12597171,rs55903902,rs59953491,rs881337,rs1079215,rs6824720,rs2075756,rs7203990,rs10979681,rs2955102,rs5030039,rs4906172,rs28675349,rs11171,rs4839335,rs806215,rs12156537,rs10786050,rs11755629,rs8103728,rs133291,rs3124784,rs9987930,rs2548526,rs1058750,rs117619773,rs11642676,rs7652088,rs7837520,rs12419588,rs80230819,rs6073384,rs11817621,rs118097947,rs77552263,rs1502317,rs4855845,rs6714164,rs12916123,rs2259690,rs979790,rs1716168,rs3784445,rs57824597,rs12904060,rs11190604,rs35106985,rs2152876,rs2246900,rs73047896,rs58116420,rs4578808,rs11665314,rs2549792,rs1441758,rs17002067,rs11214128,rs7187202,rs117692161,rs56114703,rs11913992,rs4501013,rs55690679,rs357509,rs35855043,rs5763855,rs10888795,rs10979616,rs6457796,rs3788579,rs10515237,rs58610804,rs11135441,rs11756713,rs11782465,rs9471491,rs2130040,rs62039480,rs10882101,rs11212542,rs981823,rs11597615,rs1495130,rs74741949,rs11206430,rs12577276,rs78377751,rs2374389,rs17650792,rs6811048,rs6048205,rs165622,rs10018932,rs9687611,rs9467922,rs1402275,rs117618193,rs9868316,rs9826530,rs12998770,rs11212551,rs27436,rs7204974,rs1425270,rs117844759,rs10889568,rs117102694,rs7086537,rs4273712,rs116858905,rs59012367,rs7237930,rs34817706,rs17776975,rs10956051,rs1803468,rs12074859,rs116427599,rs11775128,rs11753067,rs7914248,rs6234,rs4150678,rs14415,rs10899458,rs8046355,rs10899478,rs59765327,rs3824865,rs4919466,rs190414,rs17752006,rs67580629,rs72918674,rs2113223,rs4234633,rs6751198,rs77926313,rs7118967,rs3813720,rs2956912,rs3099459,rs579406,rs7206021,rs3172524,rs864745,rs138109,rs61291058,rs3799515,rs1203884,rs719046,rs11878908,rs118148909,rs1077338,rs1169284,rs4870035,rs1060105,rs11924648,rs11250011,rs61827867,rs10010682,rs461178,rs6779394,rs11251738,rs12215049,rs10899475,rs3776724,rs17366568,rs59176034,rs2788869,rs1532560,rs3759811,rs2706389,rs2605628,rs79982047,rs55680094,rs7013777,rs917664,rs57060857,rs9365166,rs67180946,rs1319631,rs57783436,rs860580,rs17064686,rs28418481,rs12343963,rs4612730,rs2839054,rs3776719,rs117540971,rs4150651,rs9932251,rs10192993,rs6700896,rs34328,rs9483031,rs10849829,rs72729078,rs1225731,rs115228146,rs7144866,rs7930067,rs561099,rs33329,rs2303240,rs76719109,rs6017291,rs6564996,rs78668621,rs28535411,rs117530117,rs12265333,rs61578857,rs316611,rs72902755,rs14017,rs780092,rs2071212,rs4732729,rs4693154,rs60815225,rs9379974,rs1363975,rs10031194,rs117931953,rs905594,rs117072135,rs2161657,rs4665959,rs17110736,rs3204953,rs5749634,rs4342163,rs9790670,rs2691493,rs1205,rs7024040,rs2549782,rs6785040,rs1217235,rs2510044,rs561690,rs2526468,rs1998902,rs1934725,rs6684734,rs9787874,rs1201873,rs17730589,rs62050037,rs1601544,rs4406409,rs75386704,rs61272412,rs35654883,rs7517044,rs6844460,rs3776703,rs1647265,rs10771365,rs59959094,rs139921,rs1734908,rs224568,rs1058405,rs2509609,rs9456590,rs74102062,rs11751605,rs668701,rs57953516,rs67624109,rs7756774,rs28564902,rs2284991,rs112114507,rs1203889,rs5763873,rs11732723,rs117995241,rs174602,rs11693702,rs60984634,rs1878881,rs10757266,rs7204967,rs6763221,rs9866183,rs2315024,rs78957955,rs79368327,rs80068566,rs12051273,rs4794822,rs2414754,rs622220,rs9787867,rs7152740,rs2736594,rs12566620,rs1054391,rs5029970,rs9438972,rs2292572,rs9295708,rs3747800,rs12945522,rs2836207,rs6934161,rs117008007,rs4242772,rs7722694,rs353495,rs11693052,rs28552093,rs10476680,rs6951310,rs10954364,rs11578802,rs525271,rs1869783,rs55639214,rs112634647,rs12973258,rs1888944,rs6518737,rs66651760,rs9914127,rs931273,rs13159579,rs9515165,rs10890142,rs34228231,rs2154031,rs12364959,rs6444084,rs9870858,rs8087237,rs7222917,rs118160384,rs9989376,rs117108794,rs11668104,rs6424893,rs112120926,rs56406311,rs12257279,rs340879,rs2836238,rs11265634,rs59662471,rs2554428,rs871415,rs72683125,rs1413419,rs17033384,rs464650,rs9332570,rs113377745,rs4905993,rs66518563,rs8013679,rs72832338,rs117556608,rs118036382,rs11557123,rs74024096,rs73015665,rs72683115,rs11603507,rs12202407,rs539708,rs2454952,rs2784904,rs9355808,rs2073021,rs73588403,rs12901739,rs11264311,rs11732178,rs28372579,rs4235062,rs1447351,rs6933684,rs231352,rs12467151,rs6820509,rs6743073,rs113213289,rs12530171,rs34588335,rs545971,rs2967352,rs12972970,rs235924,rs62048402,rs1016842,rs67997427,rs11178644,rs10010631,rs17764324,rs2803957,rs67963898,rs314281,rs3808781,rs714052,rs76730881,rs76583174,rs73109922,rs7129527,rs73325674,rs12800700,rs12444313,rs4416242,rs2241353,rs12444188,rs12300417,rs117095230,rs12910541,rs75318549,rs2884030,rs66476535,rs953380,rs11638442,rs9439079,rs1106419,rs2269434,rs1550055,rs7119,rs1169294,rs17113137,rs62187062,rs11925190,rs117117817,rs4841132,rs13113099,rs806216,rs6909,rs2063730,rs78503716,rs11956194,rs3027013,rs14151,rs56195121,rs2304784,rs4688986,rs719838,rs7083041,rs117424150,rs197669,rs71507028,rs12209969,rs6924723,rs2956914,rs10930453,rs116948608,rs6541228,rs55996750,rs1394066,rs11726725,rs10470029,rs9420589,rs10500543,rs3852066,rs1190612,rs6781464,rs2013597,rs113094729,rs7740552,rs1344601,rs2068964,rs2070661,rs111399127,rs13203645,rs12649417,rs72791635,rs12900028,rs111566585,rs3825853,rs2270105,rs10032327,rs9820943,rs57236731,rs4637372,rs77062846,rs117073105,rs2599644,rs57826934,rs4150661,rs2639297,rs11895153,rs712022,rs2954028,rs504963,rs12025906,rs13013484,rs980000,rs35879051,rs78255058,rs3749036,rs78680773,rs9393822,rs62309759,rs36046591,rs13417374,rs138057,rs7893169,rs1167807,rs7635070,rs35670684,rs7341267,rs976042,rs9385071,rs12645412,rs2980879,rs11190597,rs11971917,rs7583698,rs11083948,rs4905952,rs6799861,rs9303283,rs34005257,rs4808955,rs7617480,rs2685813,rs7147635,rs897797,rs77981966,rs34017441,rs11187120,rs117548606,rs17031095,rs11645231,rs7914814,rs3816117,rs4140512,rs11707746,rs113028763,rs11896904,rs4932143,rs9879687,rs1972748,rs117778700,rs7000677,rs2569369,rs259359,rs6747229,rs6032637,rs35248010,rs10963067,rs13063185,rs2645111,rs2228145,rs2410627,rs1888518,rs17178377,rs4148856,rs6535477,rs2391777,rs116968894,rs7325486,rs7256505,rs4788409,rs11666792,rs10484629,rs12664091,rs2076751,rs117818149,rs11804569,rs117460980,rs117739649,rs435494,rs78706065,rs111327992,rs928406,rs11552449,rs9505127,rs117824684,rs11563435,rs10890821,rs4699051,rs2176285,rs2469600,rs1923288,rs11712937,rs4978748,rs12618173,rs80334339,rs6726174,rs3</t>
  </si>
  <si>
    <t>CATG00000072983.1,CATG00000029718.1,CATG00000052401.1,ENSG00000168496.3,CATG00000040553.1,ENSG00000166796.7,CATG00000069998.1,ENSG00000187772.6,ENSG00000119242.4,ENSG00000125798.10,ENSG00000225026.1,ENSG00000124140.8,ENSG00000174332.3,CATG00000033823.1,ENSG00000159733.9,CATG00000061401.1,ENSG00000100354.16,ENSG00000139697.7,ENSG00000244239.1,ENSG00000214425.2,CATG00000063766.1,CATG00000079879.1,ENSG00000164180.9,ENSG00000083635.7,CATG00000116910.1,ENSG00000164199.11,ENSG00000119777.14,CATG00000006104.1,ENSG00000166135.9,CATG00000057015.1,ENSG00000140455.12,CATG00000064602.1,ENSG00000217130.1,ENSG00000182625.3,ENSG00000124067.12,CATG00000038089.1,ENSG00000269148.1,ENSG00000151320.6,CATG00000063762.1,ENSG00000223891.1,ENSG00000149177.8,ENSG00000197969.7,ENSG00000087884.10,CATG00000000690.1,ENSG00000153113.19,CATG00000069553.1,ENSG00000243849.1,ENSG00000111775.2,ENSG00000167881.10,ENSG00000084674.9,ENSG00000130208.5,CATG00000080836.1,CATG00000059956.1,ENSG00000180096.7,CATG00000067882.1,ENSG00000198911.7,CATG00000056043.1,CATG00000068644.1,CATG00000054078.1,ENSG00000101074.3,CATG00000050529.1,ENSG00000233077.1,CATG00000096384.1,ENSG00000262136.1,ENSG00000112195.8,ENSG00000235267.1,ENSG00000119328.7,ENSG00000152518.5,ENSG00000109332.15,ENSG00000254829.1,CATG00000003018.1,ENSG00000155085.11,ENSG00000115523.12,CATG00000047989.1,ENSG00000164062.8,ENSG00000185933.6,ENSG00000249141.1,ENSG00000120915.9,CATG00000014081.1,ENSG00000241544.1,ENSG00000130147.11,CATG00000015453.1,ENSG00000173950.11,ENSG00000159556.5,ENSG00000198673.6,ENSG00000186895.2,CATG00000056229.1,ENSG00000253267.1,ENSG00000225870.1,ENSG00000273173.1,ENSG00000247556.2,ENSG00000182810.5,CATG00000047979.1,CATG00000003009.1,CATG00000093280.1,CATG00000041150.1,ENSG00000135298.9,ENSG00000054654.11,CATG00000026718.1,ENSG00000204531.11,CATG00000086213.1,ENSG00000198832.6,ENSG00000258081.3,ENSG00000119326.10,CATG00000032551.1,ENSG00000232080.3,ENSG00000228703.1,ENSG00000224467.1,ENSG00000239569.2,ENSG00000221531.1,ENSG00000043143.16,CATG00000025722.1,ENSG00000226645.1,ENSG00000203999.4,ENSG00000145934.11,ENSG00000158864.8,CATG00000116182.1,CATG00000042708.1,ENSG00000178177.10,ENSG00000105974.7,ENSG00000009950.11,ENSG00000144867.7,ENSG00000136810.8,ENSG00000185294.5,ENSG00000176024.12,CATG00000000666.1,ENSG00000134242.11,CATG00000081190.1,ENSG00000202512.1,ENSG00000115204.10,ENSG00000157551.13,ENSG00000137821.7,ENSG00000223929.1,ENSG00000157045.4,ENSG00000164609.5,ENSG00000074706.9,CATG00000064580.1,CATG00000056307.1,ENSG00000167216.12,CATG00000060519.1,ENSG00000196683.6,ENSG00000266397.1,ENSG00000100150.12,ENSG00000113441.11,CATG00000069628.1,ENSG00000231046.1,ENSG00000162736.11,ENSG00000118564.10,CATG00000001382.1,ENSG00000240338.1,ENSG00000255947.1,ENSG00000143933.12,ENSG00000186205.8,CATG00000025527.1,ENSG00000180447.5,CATG00000076733.1,ENSG00000165966.10,CATG00000057769.1,CATG00000035185.1,ENSG00000259564.1,CATG00000042212.1,ENSG00000171204.8,CATG00000091611.1,ENSG00000117601.9,ENSG00000244302.1,ENSG00000248592.3,CATG00000085320.1,CATG00000111122.1,ENSG00000198901.9,ENSG00000141994.11,ENSG00000259605.3,ENSG00000263201.1,ENSG00000273492.1,CATG00000108571.1,ENSG00000066044.9,CATG00000109092.1,ENSG00000180176.10,ENSG00000222033.1,ENSG00000115207.9,ENSG00000257035.1,CATG00000107370.1,ENSG00000214264.4,ENSG00000253661.1,CATG00000041486.1,ENSG00000142449.8,ENSG00000103657.9,ENSG00000175868.9,ENSG00000207954.1,CATG00000047473.1,ENSG00000089639.6,ENSG00000128918.10,CATG00000013312.1,ENSG00000145029.7,ENSG00000263539.1,ENSG00000135100.13,ENSG00000226642.1,CATG00000017294.1,CATG00000092610.1,ENSG00000100104.8,CATG00000008417.1,CATG00000043553.1,ENSG00000202069.1,ENSG00000120756.8,ENSG00000128692.7,ENSG00000270028.1,CATG00000095824.1,CATG00000100659.1,CATG00000000011.1,ENSG00000148677.6,ENSG00000070882.8,ENSG00000116954.7,ENSG00000183826.12,ENSG00000254401.1,ENSG00000228538.1,ENSG00000263963.1,ENSG00000204305.9,ENSG00000084764.6,ENSG00000106638.11,ENSG00000138160.4,ENSG00000073969.14,ENSG00000169607.8,ENSG00000165449.7,ENSG00000108469.10,ENSG00000129965.9,ENSG00000260266.1,ENSG00000105851.6,ENSG00000172493.16,ENSG00000198919.8,CATG00000028063.1,ENSG00000248708.1,ENSG00000133818.8,ENSG00000204308.6,CATG00000056451.1,ENSG00000135046.9,ENSG00000174898.11,ENSG00000134215.11,ENSG00000271856.1,ENSG00000138100.9,ENSG00000163581.9,ENSG00000118849.5,ENSG00000251169.2,ENSG00000272148.1,CATG00000027659.1,ENSG00000133661.11,CATG00000101813.1,ENSG00000264589.1,CATG00000080571.1,ENSG00000229261.1,ENSG00000100105.13,CATG00000105927.1,CATG00000054398.1,CATG00000016021.1,ENSG00000235724.4,ENSG00000134183.7,ENSG00000141446.6,CATG00000042214.1,CATG00000088828.1,ENSG00000102606.13,ENSG00000175662.13,ENSG00000203809.5,CATG00000085493.1,ENSG00000186834.2,ENSG00000258717.1,ENSG00000198732.6,ENSG00000188295.10,ENSG00000140832.5,CATG00000023206.1,ENSG00000099937.6,CATG00000063132.1,ENSG00000250564.1,ENSG00000134240.7,ENSG00000105705.11,ENSG00000145730.16,CATG00000070848.1,ENSG00000156502.9,CATG00000003162.1,ENSG00000233276.2,ENSG00000127616.13,ENSG00000230461.4,ENSG00000149311.13,ENSG00000241388.3,CATG00000000020.1,ENSG00000165934.8,ENSG00000244255.1,ENSG00000169291.5,ENSG00000166436.11,CATG00000089895.1,ENSG00000224505.2,ENSG00000235875.3,CATG00000008036.1,ENSG00000179979.7,CATG00000090564.1,CATG00000027291.1,ENSG00000086666.14,ENSG00000197157.6,ENSG00000163629.8,ENSG00000258388.3,CATG00000073556.1,ENSG00000259673.1,ENSG00000254532.1,ENSG00000185721.7,CATG00000035489.1,ENSG00000129158.6,CATG00000001615.1,ENSG00000178878.8,CATG00000010438.1,CATG00000013095.1,CATG00000037655.1,CATG00000045287.1,CATG00000006510.1,ENSG00000138411.6,CATG00000106133.1,ENSG00000250889.2,CATG00000044656.1,ENSG00000267577.1,ENSG00000182247.5,CATG00000005705.1,ENSG00000183955.8,ENSG00000148090.7,CATG00000006490.1,CATG00000010640.1,CATG00000053373.1,ENSG00000235934.1,CATG00000025620.1,ENSG00000234719.4,CATG00000031307.1,CATG00000058427.1,ENSG00000137804.8,ENSG00000172339.9,CATG00000081373.1,ENSG00000157152.12,ENSG00000104856.9,ENSG00000241224.2,CATG00000013680.1,ENSG00000118473.17,ENSG00000204387.8,ENSG00000152404.11,ENSG00000268635.1,ENSG00000048462.6,ENSG00000114867.15,ENSG00000120088.10,CATG00000030911.1,CATG00000092618.1,ENSG00000163257.6,CATG00000005574.1,CATG00000023730.1,ENSG00000114446.4,ENSG00000075826.12,ENSG00000178467.13,CATG00000032317.1,ENSG00000143653.9,CATG00000064571.1,ENSG00000106636.3,CATG00000082943.1,ENSG00000151276.19,ENSG00000004948.9,CATG00000002485.1,CATG00000056116.1,ENSG00000106070.13,ENSG00000112306.7,ENSG00000198535.5,ENSG00000234840.1,CATG00000069999.1,CATG00000087373.1,ENSG00000134780.5,CATG00000003221.1,ENSG00000253500.1,CATG00000093376.1,CATG00000058460.1,ENSG00000201695.1,ENSG00000184056.10,ENSG00000178252.13,CATG00000087342.1,ENSG00000132693.8,ENSG00000235070.3,CATG00000004887.1,CATG00000001624.1,CATG00000018407.1,ENSG00000134222.12,ENSG00000163463.7,ENSG00000127415.8,CATG00000117147.1,CATG00000004967.1,ENSG00000167264.13,CATG00000080833.1,ENSG00000126821.7,CATG00000011588.1,ENSG00000182240.11,ENSG00000253389.2,ENSG00000088854.11,CATG00000029977.1,ENSG00000130921.3,ENSG00000122490.14,CATG00000090126.1,CATG00000103518.1,ENSG00000175591.7,ENSG00000141258.8,ENSG00000125347.9,ENSG00000137478.10,ENSG00000182463.11,CATG00000084796.1,CATG00000011086.1,CATG00000035869.1,ENSG00000180209.7,ENSG00000178752.11,ENSG00000136560.9,ENSG00000120262.8,ENSG00000099940.7,CATG00000100079.1,CATG00000107346.1,CATG00000017585.1,ENSG00000175604.2,ENSG00000139209.11,ENSG00000234945.3,ENSG00000175224.12,ENSG00000118655.4,CATG00000076989.1,ENSG00000113761.7,ENSG00000111452.8,ENSG00000065135.7,ENSG00000109158.6,ENSG00000026297.11,CATG00000086797.1,CATG00000027162.1,CATG00000045483.1,ENSG00000255071.1,ENSG00000182077.6,ENSG00000140750.12,CATG00000077563.1,CATG00000006509.1,ENSG00000197619.9,ENSG00000145022.4,ENSG00000107614.17,CATG00000067893.1,ENSG00000176125.3,CATG00000009086.1,CATG00000071578.1,ENSG00000235531.5,ENSG00000168916.11,CATG00000066604.1,ENSG00000134851.8,ENSG00000259251.2,ENSG00000101577.5,ENSG00000270764.1,ENSG00000148935.6,ENSG00000167377.13,ENSG00000165917.5,ENSG00000123080.6,CATG00000087276.1,ENSG00000167220.7,ENSG00000156097.8,ENSG00000187134.8,ENSG00000147883.9,ENSG00000226652.1,CATG00000078836.1,ENSG00000147465.7,ENSG00000169718.13,ENSG00000182109.3,CATG00000092123.1,CATG00000055642.1,ENSG00000135747.7,ENSG00000134627.7,ENSG00000237760.1,ENSG00000143036.12,ENSG00000104805.11,ENSG00000135423.8,ENSG00000121988.13,ENSG00000237416.2,ENSG00000196975.10,ENSG00000163909.6,ENSG00000172530.15,ENSG00000135148.7,CATG00000081498.1,ENSG00000120709.6,ENSG00000231231.1,ENSG00000135698.5,ENSG00000172037.9,ENSG00000139155.4,ENSG00000179562.2,ENSG00000162711.12,CATG00000003213.1,CATG00000045707.1,ENSG00000164938.9,ENSG00000106327.8,ENSG00000090621.9,ENSG00000106066.9,ENSG00000157869.10,ENSG00000143178.8,ENSG00000203740.3,CATG00000004332.1,ENSG00000272369.1,ENSG00000097046.8,CATG00000088143.1,ENSG00000259841.2,ENSG00000148053.11,CATG00000019701.1,ENSG00000254275.2,ENSG00000106328.8,CATG00000040547.1,ENSG00000166329.2,ENSG00000268471.3,CATG00000040549.1,ENSG00000201227.1,CATG00000044529.1,ENSG00000167244.13,ENSG00000271945.1,CATG00000009087.1,ENSG00000182179.6,ENSG00000090975.8,ENSG00000072736.14,ENSG00000030304.8,ENSG00000257284.1,ENSG00000168268.6,ENSG00000185305.6,CATG00000071708.1,ENSG00000164308.12,ENSG00000258932.1,ENSG00000074319.8,CATG00000088064.1,ENSG00000267539.1,ENSG00000260273.1,ENSG00000212493.1,ENSG00000201616.1,ENSG00000107954.6,CATG00000023520.1,ENSG00000214846.4,ENSG00000172336.4,CATG00000033815.1,ENSG00000251409.1,ENSG00000044459.10,CATG00000006265.1,CATG00000107724.1,ENSG00000032389.8,ENSG00000255231.1,ENSG00000154079.5,CATG00000044674.1,ENSG00000157895.7,ENSG00000122862.4,ENSG00000082258.8,CATG00000054946.1,CATG00000025211.1,ENSG00000253477.1,CATG00000085809.1,CATG00000002226.1,ENSG00000259985.1,CATG00000002256.1,CATG00000005714.1,ENSG00000263345.1,ENSG00000257218.1,CATG00000081292.1,ENSG00000224310.1,ENSG00000234350.1,ENSG00000233153.1,ENSG00000145996.7,ENSG00000102977.9,ENSG00000006606.4,ENSG00000256747.1,CATG00000096595.1,ENSG00000271780.1,ENSG00000145217.9,ENSG00000130202.5,ENSG00000173320.5,ENSG00000108702.3,ENSG00000258548.1,ENSG00000062524.11,ENSG00000159618.11,ENSG00000237643.1,CATG00000060295.1,CATG00000002483.1,ENSG00000229808.1,ENSG00000140374.11,ENSG00000172878.9,CATG00000096723.1,ENSG00000111224.9,ENSG00000198873.10,ENSG00000051825.10,CATG00000027714.1,ENSG00000013297.6,ENSG00000137825.6,ENSG00000185104.15,ENSG00000083544.9,ENSG00000262302.1,ENSG00000163635.13,CATG00000017587.1,ENSG00000243831.1,ENSG00000186635.10,ENSG00000132323.4,ENSG00000088986.6,CATG00000101256.1,ENSG00000152377.8,ENSG00000134571.6,ENSG00000117020.12,ENSG00000204469.8,ENSG00000128683.9,ENSG00000072310.12,ENSG00000149948.9,ENSG00000135365.11,CATG00000033817.1,ENSG00000237647.4,ENSG00000227268.3,ENSG00000237523.1,ENSG00000100341.7,ENSG00000129691.11,ENSG00000235423.4,ENSG00000215791.2,ENSG00000114302.11,ENSG00000182667.10,CATG00000008939.1,CATG00000027715.1,CATG00000011587.1,ENSG00000119912.11,ENSG00000270562.1,ENSG00000139515.5,ENSG00000186153.12,ENSG00000163945.11,ENSG00000158169.7,ENSG00000114904.8,ENSG00000183128.7,CATG00000116828.1,ENSG00000128285.4,CATG00000011948.1,ENSG00000226496.1,ENSG00000179295.11,ENSG00000204121.2,ENSG00000038358.10,ENSG00000187446.7,ENSG00000111271.10,ENSG00000251323.2,ENSG00000170961.6,ENSG00000182732.12,ENSG00000100731.11,ENSG00000118492.12,ENSG00000141034.5,ENSG00000130540.9,ENSG00000183530.9,ENSG00000165923.11,CATG00000086611.1,ENSG00000112499.8,CATG00000006489.1,CATG00000096624.1,CATG00000025376.1,CATG00000084374.1,CATG00000065036.1,ENSG00000111780.8,ENSG00000185666.10,ENSG00000188211.4,ENSG00000004468.8,ENSG00000140107.10,ENSG00000183531.1,ENSG00000123908.7,ENSG00000025434.14,ENSG00000253571.1,ENSG00000124257.6,CATG00000025727.1,ENSG00000196096.3,ENSG00000140945.11,ENSG00000263563.1,ENSG00000230698.1,ENSG00000231210.2,ENSG00000243147.3,ENSG00000178202.8,ENSG00000156976.10,CATG00000106747.1,ENSG00000050628.16,ENSG00000179981.9,CATG00000000015.1,CATG00000071589.1,ENSG00000232939.1,ENSG00000237813.3,ENSG00000010327.6,ENSG00000214070.3,ENSG00000109689.10,CATG00000033615.1,ENSG00000095981.6,ENSG00000154864.7,ENSG00000148680.11,ENSG00000260520.1,ENSG00000160469.12,ENSG00000224406.1,ENSG00000261602.1,ENSG00000129990.10,ENSG00000198650.6,ENSG00000169242.7,ENSG00000228436.2,ENSG00000166002.2,ENSG00000160716.4,ENSG00000256746.1,ENSG00000179889.14,CATG00000054079.1,CATG00000005404.1,ENSG00000182473.16,ENSG00000169758.8,ENSG00000130427.2,ENSG00000003756.12,ENSG00000145354.5,CATG00000077557.1,ENSG00000206530.4,CATG00000085430.1,CATG00000060114.1,CATG00000080434.1,CATG00000060894.1,ENSG00000227646.3,ENSG00000148737.11,ENSG00000261611.3,ENSG00000170006.7,ENSG00000140521.7,ENSG00000089022.9,ENSG00000173482.12,ENSG00000204310.6,ENSG00000258674.5,ENSG00000181019.8,CATG00000037004.1,ENSG00000205035.4,CATG00000008686.1,ENSG00000152270.4,CATG00000016223.1,CATG00000047962.1,ENSG00000168769.8,CATG00000054339.1,ENSG00000109906.9,ENSG00000142484.5,CATG00000089993.1,ENSG00000114487.5,ENSG00000140481.9,ENSG00000227964.1,ENSG00000203615.2,ENSG00000132635.12,ENSG00000105550.4,ENSG00000197376.2,ENSG00000165025.10,ENSG00000107957.12,CATG00000042213.1,CATG00000098636.1,ENSG00000114902.9,CATG00000048291.1,ENSG00000198373.8,CATG00000003943.1,ENSG00000197296.5,CATG00000008872.1,CATG00000096728.1,ENSG00000160712.8,CATG00000116489.1,ENSG00000187775.12,CATG00000012294.1,ENSG00000132570.10,CATG00000062860.1,CATG00000057415.1,ENSG00000099810.14,CATG00000044216.1,CATG00000046501.1,ENSG00000241878.5,ENSG00000134333.9,ENSG00000050426.11,ENSG00000125743.6,CATG00000005507.1,ENSG00000243696.4,ENSG00000160360.7,ENSG00000112164.5,CATG00000016106.1,ENSG00000247381.2,ENSG00000159761.10,CATG00000008945.1,ENSG00000176909.7,CATG00000083870.1,ENSG00000150783.5,ENSG00000153815.12,CATG00000005391.1,ENSG00000171953.11,CATG00000003300.1,CATG00000010703.1,ENSG00000084734.4,ENSG00000184111.6,ENSG00000254237.1,ENSG00000065060.12,ENSG00000232998.1,ENSG00000165066.11,CATG00000005546.1,CATG00000025051.1,ENSG00000172292.10,ENSG00000266213.1,CATG00000030588.1,ENSG00000139352.3,ENSG00000255992.1,CATG00000025203.1,ENSG00000187605.11,ENSG00000163634.7,CATG00000012708.1,ENSG00000040199.14,ENSG00000197181.7,CATG00000001743.1,ENSG00000087338.4,CATG00000039757.1,ENSG00000146477.4,ENSG00000137869.9,ENSG00000152910.14,ENSG00000086205.12,ENSG00000240790.1,ENSG00000124920.9,ENSG00000154122.8,CATG00000013036.1,CATG00000055173.1,CATG00000070113.1,ENSG00000257735.1,ENSG00000244245.1,ENSG00000204334.7,ENSG00000168827.10,CATG00000030912.1,ENSG00000260593.1,CATG00000005504.1,ENSG00000230224.1,ENSG00000100100.8,ENSG00000249856.1,ENSG00000166825.9,ENSG00000132535.14,CATG00000009138.1,ENSG00000176635.13,ENSG00000157131.10,CATG00000020528.1,ENSG00000016864.12,ENSG00000257683.1,ENSG00000025423.7,ENSG00000050820.12,CATG00000071579.1,CATG00000030049.1,ENSG00000117640.13,CATG00000045284.1,ENSG00000256083.1,CATG00000002232.1,ENSG00000076321.6,ENSG00000213693.4,ENSG00000116678.14,CATG00000066407.1,ENSG00000244490.1,ENSG00000140718.14,ENSG00000270095.1,ENSG00000227515.3,ENSG00000173064.6,CATG00000041148.1,ENSG00000010810.13,ENSG00000163918.6,CATG00000080572.1,ENSG00000161526.10,CATG00000049941.1,CATG00000072175.1,ENSG00000104918.4,ENSG00000266497.1,ENSG00000258532.1,CATG00000003744.1,CATG00000116191.1,ENSG00000254235.1,ENSG00000104147.4,CATG00000059456.1,ENSG00000145214.9,ENSG00000124562.5,ENSG00000149182.10,CATG00000019915.1,ENSG00000008838.13,ENSG00000100629.12,ENSG00000007255.6,CATG00000075926.1,CATG00000026925.1,CATG00000035263.1,CATG00000037709.1,ENSG00000073734.8,ENSG00000158882.8,CATG00000077376.1,ENSG00000163312.6,ENSG00000125755.14,ENSG00000226770.1,ENSG00000179057.9,ENSG00000259466.1,ENSG00000163636.6,ENSG00000095970.12,ENSG00000106624.4,ENSG00000153157.8,ENSG00000162267.8,ENSG00000198054.7,ENSG00000258908.1,ENSG00000203280.3,ENSG00000104941.3,ENSG00000185432.10,CATG00000027862.1,ENSG00000101452.10,CATG00000104070.1,ENSG00000020181.13,ENSG00000258411.2,ENSG00000106366.7,ENSG00000263126.1,ENSG00000188269.4,CATG00000053372.1,CATG00000098318.1,CATG00000013714.1,ENSG00000163659.8,ENSG00000144130.7,ENSG00000215869.3,ENSG00000183150.3,ENSG00000067057.12,ENSG00000102908.16,ENSG00000149485.12,ENSG00000183470.5,ENSG00000235436.6,ENSG00000136527.13,CATG00000046496.1,ENSG00000258931.1,ENSG00000198670.7,ENSG00000172159.11,CATG00000052072.1,ENSG00000188038.3,ENSG00000101470.5,CATG00000003149.1,ENSG00000225945.1,ENSG00000163923.5,ENSG00000167272.6,CATG00000088073.1,ENSG00000129003.11,ENSG00000147382.14,ENSG00000115241.9,CATG00000056969.1,ENSG00000258666.1,ENSG00000249255.1,ENSG00000169750.4,ENSG00000102898.7,ENSG00000087448.5,ENSG00000149262.12,CATG00000059671.1,ENSG00000237797.1,CATG00000015459.1,CATG00000069232.1,ENSG00000100345.16,CATG00000042286.1,ENSG00000213676.6,CATG00000106456.1,ENSG00000125538.7,ENSG00000256022.1,ENSG00000131808.6,ENSG00000077943.7,ENSG00000179195.11,CATG00000032282.1,ENSG00000011465.12,ENSG00000266903.1,ENSG00000144908.9,ENSG00000271092.1,ENSG00000256377.1,CATG00000033804.1,ENSG00000111843.9,CATG00000070196.1,ENSG00000167995.11,CATG00000063458.1,ENSG00000196072.7,CATG00000107284.1,ENSG00000138760.4,ENSG00000100109.12,ENSG00000176601.7,ENSG00000119950.16,ENSG00000009413.11,ENSG00000243943.5,ENSG00000112893.5,ENSG00000111328.2,ENSG00000187796.9,ENSG00000110077.10,ENSG00000219607.2,CATG00000049230.1,CATG00000002311.1,ENSG00000179958.4,ENSG00000169217.4,ENSG00000221500.1,CATG00000002472.1,ENSG00000151224.8,ENSG00000164061.4,ENSG00000135250.12,ENSG00000132205.6,ENSG00000221883.2,ENSG00000226237.1,ENSG00000261348.1,ENSG00000092621.7,ENSG00000250021.3,ENSG00000163938.12,ENSG00000112303.9,CATG00000076390.1,ENSG00000200534.1,ENSG00000101076.12,CATG00000055167.1,ENSG00000091127.9,ENSG00000071794.11,ENSG00000164076.12,ENSG00000205086.5,ENSG00000198598.2,ENSG00000239498.1,ENSG00000163239.8,ENSG00000111885.5,CATG00000038483.1,ENSG00000235645.2,CATG00000042207.1,ENSG00000138640.10,ENSG00000261441.1,ENSG00000165684.3,ENSG00000177058.7,ENSG00000074211.9,CATG00000066486.1,ENSG00000237422.1,ENSG00000150967.13,ENSG00000134569.5,CATG00000020554.1,ENSG00000254518.1,ENSG00000198326.8,ENSG00000183648.5,ENSG00000124780.9,ENSG00000265799.1,CATG00000106534.1,ENSG00000164509.9,ENSG00000206754.1,ENSG00000125885.9,CATG00000041280.1,ENSG00000099869.6,ENSG00000254021.1,ENSG00000234336.2,CATG00000025209.1,CATG00000104690.1,ENSG00000244176.1,ENSG00000181513.10,ENSG00000235908.1,ENSG00000236760.1,CATG00000049699.1,ENSG00000120334.11,ENSG00000257949.2,ENSG00000213755.3,ENSG00000228590.1,ENSG00000228474.1,ENSG00000132840.5,ENSG00000158874.7,ENSG00000147889.12,ENSG00000129933.16,ENSG00000243802.2,ENSG00000106631.4,CATG00000075886.1,ENSG00000226026.1,ENSG00000151136.10,ENSG00000125787.7,CATG00000066816.1,ENSG00000197653.10,ENSG00000109805.5,ENSG00000178537.5,CATG00000050077.1,ENSG00000263715.2,ENSG00000163568.9,CATG00000097785.1,ENSG00000180509.7,CATG00000093276.1,CATG00000106622.1,ENSG00000144451.14,ENSG00000058085.10,ENSG00000228216.1,ENSG00000138942.11,CATG00000086069.1,CATG00000080429.1,ENSG00000021826.10,ENSG00000128203.6,CATG00000114730.1,ENSG00000145416.9,CATG00000108815.1,ENSG00000127324.4,ENSG00000120594.12,CATG00000090247.1,CATG00000067103.1,ENSG00000244921.2,ENSG00000095015.5,CATG00000073276.1,ENSG00000255054.3,ENSG00000164068.11,ENSG00000135114.8,CATG00000036228.1,ENSG00000076043.5,ENSG00000111275.8,ENSG00000143198.8,ENSG00000105088.4,ENSG00000262454.1,ENSG00000101425.8,ENSG00000198734.6,ENSG00000273088.1,ENSG00000177192.9,CATG00000012716.1,ENSG00000236266.1,ENSG00000173421.12,ENSG00000156639.7,ENSG00000134575.5,ENSG00000236493.1,ENSG00000106635.3,ENSG00000250067.7,CATG00000001383.1,CATG00000025794.1,CATG00000025919.1,ENSG00000230314.2,ENSG00000106829.14,ENSG00000138778.7,ENSG00000141101.8,ENSG00000121671.7,ENSG00000162627.12,CATG00000005271.1,ENSG00000144290.12,CATG00000002282.1,ENSG00000204538.3,ENSG00000198168.4,ENSG00000144935.10,ENSG00000187498.10,ENSG00000132964.7,CATG00000116699.1,CATG00000071392.1,CATG00000031165.1,ENSG00000243629.1,ENSG00000271875.1,ENSG00000043591.4,CATG00000061639.1,ENSG00000261188.1,ENSG00000115211.11,CATG00000067144.1,CATG00000003157.1,CATG00000077377.1,ENSG00000213981.4,ENSG00000259974.2,ENSG00000263948.1,CATG00000081294.1,CATG00000004631.1,ENSG00000004534.10,ENSG00000236678.3,CATG00000006466.1,ENSG00000185278.10,ENSG00000163793.8,ENSG00000204370.4,ENSG00000115866.6,CATG00000001381.1,ENSG00000198805.7,ENSG00000233086.3,ENSG00000164037.12,CATG00000064435.1,ENSG00000128739.16,ENSG00000227560.1,ENSG00000005483.15,ENSG00000176095.7,CATG00000033813.1,ENSG00000256028.2,CATG00000024716.1,CATG00000066419.1,ENSG00000153234.9,ENSG00000087157.14,ENSG00000223820.5,ENSG00000151465.9,CATG00000019904.1,ENSG00000073417.10,ENSG00000233108.1,ENSG00000231890.3,CATG00000079531.1,ENSG00000009954.6,CATG00000045466.1,ENSG00000096401.7,CATG00000044652.1,ENSG00000250551.1,ENSG00000148835.9,ENSG00000266446.1,CATG00000096386.1,ENSG00000204385.6,ENSG00000248079.2,CATG00000057414.1,CATG00000008752.1,ENSG00000240591.1,ENSG00000196793.9,ENSG00000127423.6,ENSG00000249746.1,CATG00000002197.1,ENSG00000198270.8,ENSG00000111859.12,CATG00000006256.1,ENSG00000234072.1,ENSG00000272121.1,ENSG00000069399.8,ENSG00000205220.7,ENSG00000149308.12,ENSG00000110514.14,CATG00000043691.1,CATG00000100664.1,CATG00000006264.1,ENSG00000125851.5,ENSG00000231863.1,ENSG00000173432.6,ENSG00000240875.1,ENSG00000254840.1,ENSG00000073921.13,ENSG00000156170.8,CATG00000116175.1,ENSG00000157168.14,ENSG00000156510.11,CATG00000088241.1,CATG00000033819.1,CATG00000088145.1,CATG00000054400.1,ENSG00000187492.4,ENSG00000167491.13,ENSG00000119760.11,CATG00000064686.1,ENSG00000249700.4,ENSG00000174371.12,ENSG00000152219.4,CATG00000019532.1,ENSG00000255359.2,ENSG00000243926.1,ENSG00000149488.11,ENSG00000198522.9,ENSG00000152804.6,CATG00000000459.1,CATG00000090731.1,ENSG00000205269.4,CATG00000013194.1,ENSG00000124181.10,ENSG00000146409.6,ENSG00000252955.1,ENSG00000170855.3,ENSG00000176020.7,CATG00000093273.1,CATG00000062168.1,ENSG00000120341.14,ENSG00000153814.7,ENSG00000089094.12,ENSG00000102901.8,CATG00000047873.1,ENSG00000166800.5,ENSG00000231878.1,ENSG00000183807.6,CATG00000003158.1,ENSG00000184647.6,CATG00000038859.1,CATG00000096625.1,ENSG00000259549.1,ENSG00000067560.6,ENSG00000145692.10,CATG00000001378.1,ENSG00000049246.10,CATG00000087736.1,ENSG00000158402.14,ENSG00000251497.2,CATG00000085296.1,ENSG00000243410.1,CATG00000082704.1,CATG00000053316.1,ENSG00000106628.6,ENSG00000249085.1,ENSG00000265142.2,ENSG00000143353.7,ENSG00000114455.9,ENSG00000261029.1,CATG00000025918.1,ENSG00000223474.2,ENSG00000103064.9,ENSG00000226889.3,CATG00000041487.1,ENSG00000164611.8,CATG00000022101.1,CATG00000013837.1,ENSG00000089248.6,ENSG00000160216.14,ENSG00000204650.9,ENSG00000107566.9,CATG00000034752.1,CATG00000025986.1,ENSG00000106853.12,CATG00000006482.1,ENSG00000003147.13,ENSG00000142556.14,ENSG00000251411.1,ENSG00000178217.9,ENSG00000163798.9,CATG00000009495.1,ENSG00000010310.4,ENSG00000205683.7,ENSG00000106415.8,CATG00000077608.1,CATG00000062658.1,ENSG00000127870.12,CATG00000007700.1,CATG00000098657.1,ENSG00000236437.1,ENSG00000256879.1,ENSG00000165912.11,ENSG00000198216.6,ENSG00000157429.11,ENSG00000157823.12,ENSG00000236716.1,ENSG00000197301.3,ENSG00000004975.7,CATG00000000944.1,ENSG00000237937.1,CATG00000027967.1,ENSG00000213608.5,ENSG00000136237.14,CATG00000039832.1,ENSG00000247473.1,ENSG00000258581.2,CATG00000042556.1,ENSG00000133794.13,ENSG00000204301.5,ENSG00000196781.9,ENSG00000207128.1,CATG00000073317.1,ENSG00000135541.16,ENSG00000171174.9,ENSG00000160161.5,ENSG00000135749.14,ENSG00000166173.9,CATG00000029679.1,ENSG00000159958.3,ENSG00000017427.11,ENSG00000272846.1,ENSG00000136861.13,ENSG00000254154.4,ENSG00000168928.8,ENSG00000121440.10,ENSG00000124915.6,ENSG00000166199.8,ENSG00000139223.1,ENSG00000178404.5,ENSG00000149187.13,ENSG00000250802.2,CATG00000027342.1,CATG00000073171.1,ENSG00000165689.12,ENSG00000167720.8,ENSG00000136717.10,ENSG00000168612.4,ENSG00000182196.9,ENSG00000261083.1,CATG00000018088.1,ENSG00000134824.9,CATG00000008918.1,ENSG00000159792.5,ENSG00000234690.2,ENSG00000129084.13,ENSG00000105479.11,ENSG00000181355.16,CATG00000040694.1,ENSG00000164270.13,ENSG00000111786.4,ENSG00000206560.6,ENSG00000163795.9,CATG00000006117.1,ENSG00000130038.5,ENSG00000253111.1,ENSG00000227617.4,ENSG00000112715.16,ENSG00000048471.9,ENSG00000069702.6,ENSG00000149483.7,ENSG00000152254.6,ENSG00000105717.9,ENSG00000169992.5,ENSG00000233005.1,ENSG00000222509.1,ENSG00000157851.12,ENSG00000148688.9,CATG00000061261.1,ENSG00000186297.7,CATG00000059919.1,ENSG00000145569.5,ENSG00000170291.10,ENSG00000237087.1,ENSG00000214855.5,ENSG00000261451.1,CATG00000013663.1,ENSG00000110756.13,CATG00000058672.1,CATG00000082676.1,ENSG00000255945.1,ENSG00000175445.10,ENSG00000247121.2,ENSG00000223662.1,ENSG00000007062.7,ENSG00000140525.13,ENSG00000214265.7,ENSG00000115226.5,ENSG00000243970.1,ENSG00000140367.7,CATG00000042205.1,ENSG00000249992.1,CATG00000047482.1,CATG00000004771.1,ENSG00000225542.1,ENSG00000108753.8,CATG00000000460.1,CATG00000008258.1,CATG00000096385.1,ENSG00000239608.1,CATG00000083162.1,ENSG00000256087.2,ENSG00000141098.8,ENSG00000213888.2,CATG00000092614.1,CATG00000116967.1,CATG00000047374.1,ENSG00000224916.4,CATG00000091811.1,CATG00000005403.1,ENSG00000171056.6,ENSG00000069667.11,ENSG00000173406.11,ENSG00000176769.9,ENSG00000106633.11,ENSG00000112033.9,ENSG00000134574.7,CATG00000010638.1,CATG00000039607.1,CATG00000029361.1,ENSG00000143772.5,ENSG00000132563.11,ENSG00000163462.13,ENSG00000167994.7,ENSG00000143126.7,ENSG00000141096.4,ENSG00000261819.1,ENSG00000087085.9,ENSG00000237515.6,CATG00000071902.1,ENSG00000243440.2,CATG00000033801.1,ENSG00000109670.9,CATG00000040550.1,ENSG00000070061.10,ENSG00000198586.9,ENSG00000116574.4,ENSG00000157388.9,ENSG00000029534.15,ENSG00000132470.9,ENSG00000172046.14,CATG00000030857.1,ENSG00000267654.1,ENSG00000203710.6,CATG00000057773.1,ENSG00000140459.13,CATG00000004908.1,ENSG00000090316.11,CATG00000046523.1,ENSG00000125872.7,ENSG00000130227.12,ENSG00000116791.9,ENSG00000236206.1,CATG00000070702.1,ENSG00000226913.1,CATG00000083946.1,ENSG00000135821.12,ENSG00000205424.1,ENSG00000103449.7,ENSG00000140382.10,CATG00000003130.1,ENSG00000186976.10,ENSG00000174175.12,ENSG00000163110.10,ENSG00000140386.8,ENSG00000152670.14,ENSG00000075290.7,ENSG00000264569.1,ENSG00000258999.1,ENSG00000128594.3,ENSG00000109743.6,ENSG00000087206.12,CATG00000028636.1,ENSG00000132801.5,CATG00000060189.1,CATG00000064087.1,CATG00000004905.1,CATG00000042081.1,ENSG00000105889.10,ENSG00000176473.9,CATG00000003017.1,ENSG00000169255.9,CATG00000052071.1,ENSG00000225676.1,ENSG00000081026.14,ENSG00000203760.4,ENSG00000267432.1,ENSG00000134760.5,CATG00000058685.1,ENSG00000163072.10,ENSG00000266714.2,CATG00000011949.1,CATG00000006484.1,ENSG00000235226.1,ENSG00000120054.7,ENSG00000228172.1,ENSG00000144668.7,ENSG00000104427.7,ENSG00000149503.8,ENSG00000255105.1,CATG00000050525.1,CATG00000055101.1,CATG00000039833.1,CATG00000012538.1,CATG00000001618.1,ENSG00000128039.6,ENSG00000118985.10,ENSG00000229970.3,ENSG00000250433.1,ENSG00000115234.6,CATG00000061635.1,ENSG00000124194.11,CATG00000096918.1,CATG00000058292.1,CATG00000022736.1,ENSG00000100979.10,ENSG00000138678.6,ENSG00000150782.7,CATG00000082674.1,ENSG00000204314.6,ENSG00000267114.1,ENSG00000250685.3,ENSG00000132394.6,CATG00000003133.1,ENSG00000254919.1,CATG00000089946.1,ENSG00000226806.1,CATG00000064591.1,ENSG00000132842.9,CATG00000012845.1,ENSG00000175354.14,CATG00000001093.1,ENSG00000152253.4,ENSG00000169696.11,ENSG00000255542.1,ENSG00000173531.11,CATG00000084157.1,ENSG00000183760.6,CATG00000038842.1,ENSG00000122194.14,ENSG00000023892.9,ENSG00000228322.1,ENSG00000177045.6,CATG00000105604.1,ENSG00000081019.9,ENSG00000146122.12,CATG00000039507.1,ENSG00000156374.10,ENSG00000217325.2,ENSG00000164647.4,ENSG00000196821.5,CATG00000059666.1,ENSG00000255442.1,ENSG00000064999.12,ENSG00000163633.6,ENSG00000165688.7,CATG00000058300.1,ENSG00000115850.5,ENSG00000091513.10,CATG00000079838.1,ENSG00000254731.1,ENSG00000082438.11,CATG00000085339.1,ENSG00000260219.1,CATG00000075531.1,ENSG00000117707.11,CATG00000004966.1,ENSG00000102904.10,ENSG00000261884.2,ENSG00000228393.3,ENSG00000125746.10,ENSG00000236980.5,ENSG00000230951.1,ENSG00000204351.7,ENSG00000169683.3,CATG00000091674.1,ENSG00000134249.6,ENSG00000168952.11,ENSG00000234965.1,ENSG00000213996.8,ENSG00000149571.6,ENSG00000124935.3,CATG00000081511.1,ENSG00000262160.1,ENSG00000179085.7,ENSG00000267374.1,CATG00000026654.1,ENSG00000219545.5,ENSG00000152268.8,ENSG00000175806.10,CATG00000060892.1,ENSG00000253641.1,ENSG00000124104.14,ENSG00000240207.2,ENSG00000183682.7,CATG00000088618.1,ENSG00000198900.5,ENSG00000267620.1,CATG00000050029.1,ENSG00000006611.11,ENSG00000164078.8,CATG00000001057.1,ENSG00000143590.9,ENSG00000230457.3,CATG00000067936.1,ENSG00000259240.1,ENSG00000229005.2,ENSG00000272356.1,CATG00000021878.1,CATG00000001384.1,ENSG00000076067.7,ENSG00000105792.15,ENSG00000269235.1,ENSG00000134049.3,ENSG00000206187.3,CATG00000027660.1,ENSG00000106069.16,ENSG00000122863.5,ENSG00000184967.2,ENSG00000233926.1,ENSG00000168273.3,CATG00000014051.1,ENSG00000149179.9,ENSG00000181722.11,ENSG00000135457.5,CATG00000011274.1,ENSG00000234906.4,ENSG00000120549.11,ENSG00000167914.6,ENSG00000115806.8,CATG00000001735.1,CATG00000036255.1,CATG00000077438.1,ENSG00000111276.6,ENSG00000203685.5,ENSG00000178950.12,ENSG00000169738.3,ENSG00000173175.10,ENSG00000074416.9,ENSG00000111181.8,ENSG00000217404.2,CATG00000027252.1,ENSG00000144224.12,ENSG00000268729.1,ENSG00000242307.1,ENSG00000256464.1,CATG00000049698.1,ENSG00000264141.1,ENSG00000048052.17,CATG00000090248.1,ENSG00000213999.11,CATG00000057470.1,ENSG00000186919.8,ENSG00000237074.1,CATG00000010625.1,CATG00000060081.1,ENSG00000168765.11,ENSG00000259222.1,ENSG00000157064.6,CATG00000083164.1,ENSG00000149534.4,ENSG00000242767.1,ENSG00000183495.9,CATG00000025528.1,ENSG00000095110.3,ENSG00000137815.10,ENSG00000004059.6,ENSG00000067715.9,ENSG00000108669.12,CATG00000061718.1,ENSG00000237399.3,ENSG00000104852.10,ENSG00000232233.1,ENSG00000170608.2,ENSG00000107854.5,ENSG00000264070.1,ENSG00000164038.10,ENSG00000123444.9,ENSG00000213088.5,CATG00000095898.1,CATG00000118228.1,ENSG00000102753.5,CATG00000023077.1,CATG00000068903.1,ENSG00000105523.3,ENSG00000167693.12,ENSG00000231889.3,ENSG00000137808.12,CATG00000081521.1,ENSG00000149634.4,ENSG00000173402.7,ENSG00000118855.14,ENSG00000105048.12,ENSG00000148843.9,ENSG00000184384.9,ENSG00000087087.14,ENSG00000255171.1,ENSG00000103066.8,ENSG00000176771.11,CATG00000078741.1,ENSG00000174327.6,ENSG00000104866.6,CATG00000058233.1,CATG00000055417.1,ENSG00000077080.5,CATG00000004877.1,ENSG00000115970.14,CATG00000020194.1,ENSG00000137504.9,CATG00000005272.1,ENSG00000177479.15,CATG00000016998.1,ENSG00000231236.2,ENSG00000138074.10,ENSG00000151632.12,ENSG00000135517.6,CATG00000102197.1,ENSG00000116793.11,ENSG00000239605.4,ENSG00000204031.3,ENSG00000231252.1,ENSG00000100099.16,ENSG00000110768.7,CATG00000116444.1,CATG00000002486.1,ENSG00000188596.5,CATG00000027658.1,ENSG00000165323.11,ENSG00000146143.13,CATG00000041149.1,ENSG00000180061.5,ENSG00000264545.1,ENSG00000132170.15,ENSG00000170522.5,ENSG00000268434.1,CATG00000064897.1,CATG00000030910.1,ENSG00000091656.11,CATG00000070724.1,ENSG00000137806.4,ENSG00000138190.12,ENSG00000108342.8,CATG00000046522.1,ENSG00000186104.6,ENSG00000132670.16,CATG00000003129.1,CATG00000004949.1,ENSG00000258724.1,CATG00000031546.1,ENSG00000085511.15,ENSG00000263307.1,ENSG00000169071.10,CATG00000020786.1,ENSG00000109472.9,CATG00000059751.1,ENSG00000259758.1,ENSG00000106113.14,ENSG00000243649.4,ENSG00000172354.5,ENSG00000134262.8,CATG00000091612.1,ENSG00000108379.5,ENSG00000226742.3,CATG00000079285.1,CATG00000090250.1,ENSG00000168309.12,ENSG00000133678.9,ENSG00000196666.3,ENSG00000172575.7,ENSG00000074276.6,ENSG00000136689.14,ENSG00000253649.1,CATG00000078830.1,ENSG00000129083.8,CATG00000057512.1,CATG00000090741.1,ENSG00000231128.1,CATG00000096926.1,CATG00000060377.1,ENSG00000175164.9,ENSG00000173915.8,ENSG00000162623.11,ENSG00000136352.13,ENSG00000261575.2,ENSG00000239344.1,ENSG00000228060.1,ENSG00000269089.1,ENSG00000095203.10,ENSG00000122958.10,ENSG00000078579.8,ENSG00000230177.1,ENSG00000149292.12,ENSG00000189190.7,ENSG00000175874.5,CATG00000027863.1,ENSG00000120071.8,ENSG00000238717.1,CATG00000053371.1,ENSG00000140479.12,ENSG00000138738.6,ENSG00000131233.8,ENSG00000135213.8,CATG00000003892.1,CATG00000079213.1,CATG00000106233.1,CATG00000033807.1,ENSG00000058063.11,ENSG00000155545.15,CATG00000060893.1,ENSG00000134247.9,ENSG00000273269.1,CATG00000044530.1,ENSG00000064995.12,EN</t>
  </si>
  <si>
    <t>19060909,18451265,21873549,17554300,23505291,22325160,23844046,19060907,18372903,23937595,22508271,20347642,pha003057,20303062,19567438,pha002866,23137000,21196492,20876611,pha003062,23300278,20174558,17903298,24390345,23696881,19734900,22721967,17463249,23532257,22990020,21124955,21647700,22479202,19282985,17846125,20862305,17460697,18521185,22065538,21490949,23307926,20011104,22843503,21150874,24509480,21874001,19448621,22693455,22885924,pha002899,pha002864,21573907,19902172,23209189,21541012,22907691,21102462,24123702,23667675,17463246,21901158,23487342,17255346,19124843,23424626,22581228,24763700,22885922,17603485,22788528,21900290,23945395,17846126,19252134,22961080,pha002901,20418489,20018283,pha003070,19651812,22791750,22101970,15793258,20628086,19448623,17293876,23674605,23636237,17668382,22216000,18711366,21845381,21546767,19184112,20150558,24204828,20818381,22456796,24045676,19056611,24950379,21771975,18439552,23982368,19798445,21186350,21799836,21700879,20147318,21829377,pha003061,22131368,17463248,22293688,19448620,23263489,pha003058,17848626,17846124,19401414,19729612,22158537,20887962,23263445,17395743,20081857,pha003063,19448619,21863005,23362303,19165155,18439548,22359512,23378610,20081858,22267201,23903356,20664687,22744181,21873659,20581827,23202124,23386860,19448622,22492993,23599027,21300955,17653210,20152958,23372041,24465431,22238593,20372150,22939635,24105470,21647738,pha002852,24101674,19430760,18711367,24974787,23575436</t>
  </si>
  <si>
    <t>Menarche (age at onset),Metabolite levels (Glycine metabolism),Fasting insulin (interaction),E-selectin levels,Diabetes (incident),Proinsulin levels,Palmitic acid (16:0) plasma levels,Fasting glucose-related traits (interaction with BMI),Fasting plasma glucose,Prostate cancer and type 2 diabetes,GLP-1-stimulated insulin secretion during hyperglycemic clamps,Oleic acid (18:1n-9) plasma levels,Type 2 diabetes,Two-hour glucose challenge,Stearic acid (18:0) plasma levels,HOMA-IR,Vaspin levels,Insulin resistance,Fasting insulin-related traits (interaction with BMI),Lean body mass and age at menarche (combined),Diabetes related insulin traits,Palmitoleic acid (16:1n-7) plasma levels,Lp (a) levels,Glucose levels,Interleukin-18 levels,Type 2 diabetes (males),GLP-1-stimulated insulin secretion during hyperglycemic clamps in nondiabetics,Amyloid A Levels,Adiponectin levels,Multiple traits (coronary heart disease, T2D, LDL cholesterol, HDL cholesterol),Amyloid A levels,Adipocyte fatty acid-binding protein concentration, in serum,Soluble E-selectin levels,Resistin levels,Homeostasis model assessment of insulin resistance (interaction),Circulating interleukin-6 (IL-6),Diabetic retinopathy in Type 2 diabetes mellitus, ETDRS grade&gt;=14,Diabetic retinopathy in Type 2 diabetes mellitus, ETDRS grade&gt;=30,C-Reactive Protein,Insulin processing and secretion,Glycemic traits (pregnancy),Plasminogen activator inhibitor type 1 levels (PAI-1),Type 2 diabetes (dietary heme iron intake interaction),Thiazolidinedione-induced edema,HOMA-B,Menarche and menopause (age at onset),2-hour glucose tolerance test,Birth weight,Insulin-related traits,Circulating soluble interleukin-6 (sIL-6),C-reactive protein and white blood cell count,Dialysis-related mortality,Dietary macronutrient intake,Insulin Resistance,Type 2 diabetes and 6 quantitative traits,Homeostasis model assessment of beta-cell function (interaction),Diabetic nephropathy,Type 2 diabetes (females),Cardiovascular heart disease in diabetics,Fasting blood glucose,Digit length ratio,Type 2 diabetes nephropathy,Insulin response,Type 2 diabetes (young onset) and obesity,Fasting insulin-related traits,Neuropathic pain in type 2 diabetes,Glycemic traits,Interleukin-6 (IL-6) levels,Phospholipid levels (plasma),Response to metformin,Diabetic nephropathy in Type 1 diabetes,Cataracts in type 2 diabetes,C-reactive protein,Menopause (age at onset),Sphingolipid levels,Age at menarche, age at menopause,Type 2 diabetes and other traits,Fasting glucose-related traits</t>
  </si>
  <si>
    <t>DOID:936</t>
  </si>
  <si>
    <t>brain disease</t>
  </si>
  <si>
    <t>rs28564086,rs11186344,rs11627525,rs6788530,rs80169008,rs7799084,rs1283816,rs1926034,rs271675,rs341944,rs3742633,rs7574071,rs10748839,rs12571568,rs11191602,rs80189955,rs73035223,rs77405697,rs1926037,rs889707,rs727757,rs60214909,rs56018637,rs67665996,rs55675376,rs7100369,rs7799455,rs2247476,rs746293,rs16945449,rs341954,rs2758605,rs11620680,rs829080,rs9900122,rs2241107,rs10883796,rs111531042,rs75962372,rs12784384,rs62201472,rs11186358,rs7901197,rs7921574,rs284857,rs74410877,rs1519613,rs60275659,rs3744017,rs34079286,rs75908873,rs1463486,rs2889140,rs1135688,rs12785223,rs2853643,rs4774452,rs10786740,rs7966849,rs56248937,rs2467099,rs10881841,rs2220339,rs10875252,rs16995422,rs17831706,rs12260436,rs829079,rs11868566,rs3740397,rs16862367,rs2853641,rs7222757,rs62073280,rs55791907,rs4791242,rs3740387,rs11191424,rs4239089,rs9649568,rs1489800,rs4135036,rs11111837,rs62201527,rs7077291,rs10748838,rs1462286,rs7085559,rs72708291,rs10883859,rs271666,rs132573,rs2066323,rs55868394,rs73177916,rs2842871,rs62073283,rs11191438,rs6972737,rs4791250,rs4919683,rs35575637,rs6978804,rs80227295,rs6818968,rs704180,rs1463485,rs11831836,rs1039027,rs2736613,rs334493,rs7894588,rs4917386,rs1541213,rs11936190,rs17713016,rs7222393,rs1880529,rs12244388,rs3742609,rs6037419,rs2248080,rs3751206,rs6956368,rs76585972,rs11186359,rs1870071,rs2275271,rs1935323,rs513011,rs17831682,rs41282962,rs2540183,rs73177955,rs10883836,rs829068,rs271674,rs284854,rs60616322,rs9903200,rs2984615,rs17126214,rs1362701,rs10786744,rs890109,rs11111850,rs2410859,rs1807298,rs10891,rs743572,rs4588206,rs6794463,rs7596121,rs341957,rs76771252,rs10253301,rs16839847,rs73177940,rs524073,rs73175819,rs132579,rs7902804,rs11111814,rs8078452,rs11111846,rs56901103,rs4731826,rs74056445,rs7218498,rs9891076,rs10881842,rs6776001,rs17831669,rs2236222,rs28403879,rs419784,rs8067076,rs10280590,rs72628223,rs9675230,rs6952298,rs34968651,rs74529341,rs7591907,rs77095903,rs73177915,rs68045879,rs889706,rs1046778,rs7537084,rs4572466,rs12953318,rs132583,rs61510938,rs12031640,rs41312492,rs11186367,rs7360412,rs62201532,rs4919691,rs13111762,rs6799556,rs68189149,rs7096249,rs8007506,rs2758603,rs76080349,rs10883837,rs11111830,rs2241109,rs284855,rs1975991,rs1462288,rs28454869,rs12414232,rs3740386,rs59875761,rs56946876,rs62062479,rs11191589,rs7563357,rs73035216,rs271668,rs6434804,rs3781281,rs34130454,rs3744021,rs11111820,rs9894009,rs1669338,rs1416235,rs62065479,rs58644746,rs2009119,rs6965417,rs10411936,rs6671927,rs73033486,rs487147,rs12701121,rs35287494,rs3760128,rs111756027,rs41285260,rs8012229,rs7082814,rs12592944,rs76623564,rs132577,rs2244144,rs16945464,rs2290669,rs1866451,rs7140860,rs763914,rs1871518,rs9908862,rs10883795,rs7093667,rs7096568,rs12763665,rs7917650,rs383410,rs72860390,rs2666003,rs1390375,rs1283822,rs341942,rs75960392,rs6533687,rs6710775,rs11111849,rs713971,rs4611655,rs73033494,rs11621195,rs4917994,rs1060604,rs12639337,rs59867239,rs2251847,rs10881848,rs73035221,rs4791243,rs66584478,rs7912517,rs1927081,rs6138900,rs73177920,rs889705,rs723594,rs1052053,rs7896547,rs11191553,rs7216615,rs8139,rs12228360,rs580286,rs2029439,rs529921,rs11868308,rs2842873,rs35525740,rs12342165,rs4917985,rs73033488,rs1981666,rs74360300,rs4363528,rs4282910,rs9894383,rs11191549,rs7016551,rs11986482,rs10883855,rs73177956,rs3682,rs10883824,rs7897663,rs73177918,rs4918016,rs2274339,rs10786727,rs7071373,rs6719500,rs11622591,rs1873216,rs2583273,rs3785437,rs57083451,rs11186343,rs6764874,rs2666005,rs71422076,rs2305913,rs75038602,rs1602157,rs9901840,rs16856764,rs11135806,rs1926029,rs729211,rs62073281,rs73439601,rs11186368,rs704176,rs10853057,rs517313,rs28412809,rs7092200,rs7370,rs11111835,rs6794465,rs7252649,rs12667919,rs2044178,rs9757350,rs2608881,rs66507438,rs71377801,rs6163,rs7821675,rs10814318,rs6501843,rs8078208,rs41315114,rs6476504,rs7913682,rs73033497,rs11111838,rs34476326,rs11191577,rs7096475,rs7192208,rs55991250,rs57287238,rs55689128,rs7295489,rs7841239,rs1046446,rs16838394,rs7256818,rs12766205,rs2034892,rs10883814,rs9289800,rs2072499,rs12944772,rs73033479,rs7898770,rs62073275,rs73035208,rs9919485,rs72860389,rs11111843,rs73177921,rs34236606,rs7223416,rs3818239,rs11191573,rs45511097,rs3781287,rs11166324,rs2736609,rs10198612,rs425407,rs56099109,rs1591915,rs58261652,rs11111829,rs1135889,rs4273712,rs341947,rs878371,rs829069,rs116044941,rs3743749,rs78362087,rs4374,rs2540173,rs55910626,rs7315947,rs2576974,rs2842882,rs2758619,rs937424,rs75010575,rs10786715,rs1137703,rs61481895,rs17088425,rs35355477,rs10852766,rs58363746,rs12765337,rs2853646,rs11191459,rs7686820,rs909269,rs28651501,rs11191547,rs383085,rs57056972,rs11191414,rs9302994,rs10159384,rs17824827,rs17831675,rs1551619,rs11186295,rs8066711,rs7912578,rs76502727,rs936396,rs7909591,rs16856761,rs6162,rs943035,rs7085104,rs2758609,rs17581728,rs4144422,rs62201524,rs10881846,rs28866240,rs12220866,rs271669,rs875622,rs11111812,rs1135640,rs341951,rs7089422,rs17724534,rs16839372,rs936393,rs10883817,rs4076073,rs12415199,rs8110761,rs4279091,rs17034977,rs6965514,rs74486092,rs619824,rs10883829,rs33998702,rs17040921,rs72628224,rs11191578,rs41265025,rs11781622,rs2608882,rs55805916,rs2251636,rs58524282,rs12947222,rs9906971,rs284858,rs10883826,rs73033466,rs554831,rs116561584,rs12355120,rs3781286,rs4731829,rs62228488,rs74513400,rs73033498,rs2842864,rs1495790,rs7221792,rs62062478,rs6670361,rs7096183,rs58929830,rs704182,rs708486,rs12127190,rs3781280,rs943036,rs4290163,rs3744009,rs10786725,rs73033501,rs1926030,rs545252,rs11111819,rs115392467,rs1489803,rs11186346,rs11186361,rs7094843,rs7145628,rs11191489,rs873636,rs2758600,rs62304791,rs2290769,rs28583704,rs7896290,rs55956362,rs2271801,rs6444275,rs11111811,rs7894407,rs2363120,rs73177919,rs12588256,rs58498068,rs11111842,rs4774451,rs12942189,rs4791249,rs11111833,rs132574,rs61462713,rs11186360,rs2758608,rs11870883,rs10883785,rs11625623,rs7897654,rs2842869,rs74791354,rs71379903,rs11629135,rs1967534,rs2017005,rs62065481,rs78866233,rs10404046,rs7097872,rs3001790,rs4917997,rs10786738,rs1519612,rs936394,rs58943141,rs11623395,rs16839006,rs1524998,rs3810196,rs75060370,rs1969175,rs10786712,rs10786719,rs3744015,rs1163085,rs9910274,rs1439105,rs1826970,rs12435608,rs2168855,rs56199516,rs2253809,rs704178,rs17685439,rs10786745,rs1838080,rs17034931,rs2842865,rs6427307,rs341941,rs7217432,rs9671840,rs12939956,rs7081075,rs111516983,rs9897770,rs7174559,rs2467100,rs2281877,rs1299731,rs3736922,rs117435672,rs61472649,rs132572,rs62073282,rs11111839,rs75327292,rs10883830,rs2219866,rs9895947,rs2842870,rs284860,rs7896519,rs17034916,rs10881845,rs78289333,rs35151435,rs73035210,rs6788425,rs2297786,rs73033490,rs28582840,rs28637309,rs2736606,rs56000661,rs55793071,rs4398150,rs12533845,rs6955710,rs11166322,rs71377802,rs4586057,rs887953,rs12219247,rs341937,rs10748836,rs3744028,rs246233,rs112267124,rs58615327,rs2842857,rs7074395,rs10786722,rs77054582,rs7092690,rs114104260,rs115131858,rs2081254,rs7911789,rs16945470,rs4532960,rs11598702,rs12533867,rs10881843,rs875623,rs7222755,rs3758543,rs2290668,rs76154832,rs7865316,rs7067970,rs7570606,rs2608880,rs8113386,rs2842868,rs28576036,rs8028506,rs10861144,rs62073285,rs3781282,rs115325158,rs35292793,rs10789242,rs192569,rs34104646,rs2290771,rs6784284,rs4284320,rs41312462,rs1055129,rs12103594,rs7903584,rs1873708,rs60059537,rs80318983,rs8003567,rs10883842,rs12770034,rs1283817,rs75724316,rs11621442,rs7904113,rs1105917,rs16841387,rs541412,rs2241108,rs341946,rs7910900,rs1046411,rs2253677,rs11209162,rs4774453,rs3001789,rs8076385,rs936391,rs12219346,rs56007903,rs10085675,rs284862,rs3744020,rs7095304,rs11624854,rs2869067,rs11079553,rs7096169,rs3744006,rs16839887,rs3740400,rs3796929,rs284856,rs7537276,rs7782417,rs7909286,rs3744008,rs17102362,rs5757743,rs73035212,rs16862366,rs3744010,rs73126001,rs10786724,rs7501452,rs34974290,rs28689704,rs117045319,rs958707,rs12219246,rs1163238,rs10786721,rs72741611,rs7077097,rs9902371,rs12255018,rs10748835,rs3744027,rs704177,rs13099275,rs11186339,rs11186352,rs1582684,rs10789240,rs10778044,rs10883799,rs74382571</t>
  </si>
  <si>
    <t>CATG00000032436.1,ENSG00000126803.8,ENSG00000132471.7,ENSG00000231518.1,ENSG00000156869.8,ENSG00000237827.1,ENSG00000132481.2,ENSG00000257327.1,CATG00000038726.1,ENSG00000180447.5,ENSG00000127527.9,ENSG00000069431.6,CATG00000078060.1,ENSG00000258824.2,CATG00000101979.1,ENSG00000245281.2,ENSG00000257489.2,ENSG00000179841.8,ENSG00000232284.3,ENSG00000224865.3,CATG00000021091.1,CATG00000078061.1,ENSG00000160783.15,ENSG00000148842.13,CATG00000038727.1,ENSG00000196950.9,ENSG00000188878.12,ENSG00000260922.1,ENSG00000214198.3,ENSG00000226237.1,ENSG00000196189.8,ENSG00000140873.11,ENSG00000132478.5,CATG00000091079.1,ENSG00000203760.4,CATG00000000690.1,CATG00000034280.1,CATG00000000681.1,ENSG00000225028.1,ENSG00000120063.5,CATG00000116290.1,CATG00000010229.1,CATG00000097124.1,ENSG00000148835.9,ENSG00000070087.9,ENSG00000161533.7,ENSG00000146535.9,ENSG00000148680.11,ENSG00000258989.1,ENSG00000267426.1,ENSG00000165807.3,ENSG00000089775.7,ENSG00000120820.8,ENSG00000204954.5,ENSG00000198326.8,CATG00000066860.1,CATG00000038739.1,ENSG00000148677.6,ENSG00000265072.1,ENSG00000269058.1,ENSG00000148798.5,ENSG00000171914.10,CATG00000065794.1,ENSG00000027075.9,ENSG00000183783.6,ENSG00000185933.6,ENSG00000126804.9,CATG00000000691.1,ENSG00000148843.9,ENSG00000113851.9,ENSG00000100714.11,ENSG00000213277.3,ENSG00000172380.5,CATG00000091080.1,CATG00000116275.1,ENSG00000103222.14,ENSG00000139372.10,ENSG00000145349.12,CATG00000038737.1,ENSG00000259116.1,CATG00000116287.1,CATG00000074354.1,ENSG00000100346.13,ENSG00000148688.9,ENSG00000072756.12,ENSG00000156374.10,CATG00000032125.1,CATG00000032438.1,ENSG00000217325.2,ENSG00000160785.9,CATG00000021082.1,ENSG00000204316.8,ENSG00000234699.1,ENSG00000206190.7,CATG00000034282.1,ENSG00000166275.11,ENSG00000092929.7,ENSG00000075420.8,CATG00000021088.1,ENSG00000270316.1,ENSG00000243944.1,ENSG00000118997.9,ENSG00000248954.1,ENSG00000148795.5,ENSG00000267342.1,ENSG00000168229.3,ENSG00000214435.3,ENSG00000141569.6,ENSG00000260238.1,CATG00000101711.1,ENSG00000145012.8,ENSG00000240477.1,CATG00000032122.1,CATG00000064931.1,ENSG00000186329.5,ENSG00000076685.14,ENSG00000227291.1,ENSG00000235376.5,CATG00000000670.1,CATG00000116280.1,ENSG00000180347.9,CATG00000094965.1,CATG00000000412.1,CATG00000116278.1,CATG00000075228.1,ENSG00000251833.1,ENSG00000164258.7,ENSG00000253643.1,ENSG00000166598.8,CATG00000032432.1,CATG00000020280.1,ENSG00000166272.12,ENSG00000267801.1,CATG00000032120.1,CATG00000116288.1,ENSG00000203886.4</t>
  </si>
  <si>
    <t>23674528,22828495,24736177,24770881,24578207,22425255,21681796,22156575,22504418,23218918</t>
  </si>
  <si>
    <t>Intracranial volume,White matter integrity,White matter hyperintensity burden,White matter microstructure (global fractional anisotropy),Brain activation patterns in response to human facial expressions-for the positive faces task,white matter hyperintensity burden,White matter hyperintensity volume in cerebral autosomal-dominant arteriopathy with subcortical infarcts and leukoencephalopathy,White matter integrity (interaction),Hippocampal sclerosis of aging,Brain activation patterns in response to human facial expressions-for the negative faces task,Brain size,Brain activation patterns in response to human facial expressions-with the fusiform gyrus for the positive faces task</t>
  </si>
  <si>
    <t>DOID:9452</t>
  </si>
  <si>
    <t>fatty liver disease</t>
  </si>
  <si>
    <t>A lipid storage disease characterized by the accumulation of large vacuoles of triglyceride fat in liver cells via the process of steatosis.</t>
  </si>
  <si>
    <t>rs475419,rs8176757,rs112187402,rs2569702,rs12241379,rs2270961,rs7036642,rs17885884,rs12484700,rs281427,rs17883729,rs613423,rs923366,rs3747207,rs73236914,rs643434,rs4823109,rs6448732,rs7324845,rs3818411,rs17630235,rs2242053,rs2633971,rs11606601,rs7898075,rs2896019,rs4841132,rs76353601,rs75184451,rs74944457,rs11227229,rs11190393,rs12771909,rs7323373,rs892188,rs17000699,rs12744108,rs35616070,rs676996,rs11864146,rs4941543,rs73236922,rs76357642,rs1010023,rs58344707,rs368835,rs7477551,rs885743,rs547643,rs787796,rs17729876,rs11244052,rs67450864,rs2401513,rs2076207,rs11912828,rs635634,rs1359375,rs476410,rs579459,rs79889104,rs56661923,rs16918262,rs34266232,rs2645424,rs61283342,rs281413,rs2712142,rs1883350,rs7079072,rs8176737,rs13146248,rs2073082,rs4804127,rs62574567,rs2072906,rs1327578,rs2294927,rs12253348,rs11589713,rs12763385,rs2116942,rs12554580,rs34953890,rs10786583,rs532436,rs643608,rs34681319,rs77755373,rs2235773,rs11783641,rs512770,rs1994529,rs574347,rs6577661,rs78637025,rs3810622,rs2304238,rs11090617,rs17000728,rs11244053,rs9626079,rs4962115,rs555922,rs2281296,rs3180413,rs3827385,rs649129,rs12021519,rs2712114,rs677355,rs7873522,rs3761077,rs2270962,rs2073827,rs34589111,rs477174,rs62574565,rs12782963,rs3761472,rs4823177,rs1977080,rs1293315,rs8113091,rs111231701,rs687289,rs4962116,rs73236921,rs2075742,rs117386346,rs2228615,rs79913066,rs75919326,rs2862954,rs61473277,rs7873635,rs7015195,rs7250265,rs111256182,rs2073824,rs61614407,rs35787968,rs913094,rs9582216,rs7015547,rs3788603,rs12770784,rs8176736,rs34523847,rs35164067,rs62130684,rs11611658,rs4919431,rs8176690,rs56219234,rs114347055,rs2710833,rs6584354,rs1799969,rs73337997,rs59697975,rs73922325,rs574311,rs55949318,rs6584348,rs4917889,rs2712140,rs12554336,rs17879116,rs1010022,rs35452057,rs1692798,rs16918259,rs983311,rs116166572,rs11668623,rs550057,rs2304237,rs527210,rs7897454,rs11591741,rs59417188,rs674302,rs61774825,rs7252897,rs644234,rs7073610,rs79627557,rs117415838,rs12247992,rs10774625,rs7466962,rs11190443,rs478484,rs2073081,rs6079398,rs7975722,rs8176715,rs11206228,rs117569384,rs11669094,rs34403348,rs34027394,rs6079396,rs79147958,rs79406755,rs676457,rs10874910,rs7916126,rs10774624,rs7915944,rs5030400,rs36043919,rs7082753,rs2242052,rs3927496,rs77358503,rs8112449,rs688976,rs2235772,rs6577662,rs68040658,rs12720270,rs4962040,rs9411370,rs36055245,rs2769071,rs663367,rs7289329,rs4823176,rs116441960,rs7250656,rs12720235,rs57993749,rs2401514,rs2319853,rs551322,rs2294919,rs34955138,rs549331,rs17668357,rs612169,rs1181146,rs17661330,rs549443,rs34535017,rs16918261,rs281440,rs12028193,rs4345134,rs281424,rs659104,rs491626,rs7873416,rs6006602,rs4919440,rs8104426,rs80233077,rs575259,rs13132670,rs787795,rs34725611,rs66796078,rs34597048,rs61774830,rs62638750,rs4766578,rs34912062,rs7469795,rs12977594,rs9411473,rs7253917,rs11206230,rs10751502,rs2569693,rs2230804,rs2294510,rs2076211,rs9614300,rs559723,rs281438,rs17882927,rs73236911,rs657152,rs3750709,rs10515295,rs1305088,rs16918268,rs887304,rs687621,rs5764430,rs35621602,rs2986971,rs493246,rs12744846,rs11190444,rs12983312,rs17756892,rs7941126,rs517414,rs17729417,rs582118,rs11878516,rs1127931,rs9693612,rs12254005,rs17112654,rs4823178,rs6577663,rs488775,rs2179642,rs9526151,rs17881019,rs281415,rs7009302,rs12762869,rs10883451,rs11165348,rs2228603,rs9411474,rs7744034,rs7358099,rs11599683,rs4942487,rs2634961,rs9411488,rs1692799,rs581107,rs2073825,rs2288937,rs3184504,rs34352134,rs543968,rs6417247,rs8176727,rs78370725,rs281423,rs280499,rs2116941,rs7521654,rs2519093,rs8176728,rs7923726,rs11085732,rs474279,rs2305386,rs7256672,rs57399520,rs2076208,rs112655244,rs77837238,rs10888815,rs6511690,rs11190421,rs2896020,rs2710834,rs7247481,rs6511698,rs10408916,rs71516504,rs71488053,rs11190456,rs2073083,rs568203,rs12720253,rs7849280,rs2288940,rs2235778,rs4292726,rs1007863,rs281439,rs2281138,rs8176668,rs12580230,rs544873,rs11879191,rs7047076,rs11789207,rs12727907,rs2278442,rs7072367,rs73234494,rs641959,rs2281297,rs968229,rs4841133,rs579483,rs4909305,rs35951601,rs12775433,rs12780177,rs62130692,rs7002551,rs75615732,rs58081338,rs2072905,rs5030377,rs17885529,rs12269373,rs641943,rs35869328,rs13142133,rs62130686,rs114594279,rs505922,rs9312329,rs2304258,rs7744685,rs2294922,rs12022704,rs2281137,rs12611016,rs34774030,rs894177,rs10424109,rs926633,rs3176766,rs118003100,rs2130136,rs500499,rs7249459,rs9693355,rs8176634,rs17881170,rs78902064,rs59502820,rs507666,rs3176769,rs115959341,rs11066188,rs7912400,rs80252525,rs6006469,rs6006473,rs6006474,rs73236908,rs2319854,rs1181186,rs281422,rs35966749,rs17668309,rs35872576,rs9411364,rs7923115,rs56373884,rs281436,rs10409243,rs613534,rs35614792,rs2033493,rs115478735,rs2304256,rs59440374,rs17882802,rs12720222,rs514659,rs114798927,rs11090620,rs34120986,rs12784396,rs2634952,rs9534335,rs537895,rs80348279,rs3737835,rs2281298,rs962366,rs34738753,rs2281292,rs11878850,rs8176682,rs7905395,rs3006515,rs2294916,rs281414,rs494242,rs6597616,rs12764727,rs60484807,rs12978984,rs1051738,rs8105174,rs2235777,rs35152300,rs2712154,rs547495,rs4823180,rs73236910,rs554833,rs6487668,rs13056638,rs62574563,rs9389230,rs75641881,rs7972426,rs1056538,rs1027123,rs4919427,rs9987289,rs112374451,rs626035,rs4146667,rs77000928,rs58751272,rs7912631,rs2073085,rs10509741,rs5030392,rs12253275,rs2073084,rs7257871,rs7093193,rs114820734,rs12554595,rs7082884,rs8176694,rs2294923,rs12764370,rs76812489,rs582094,rs91755,rs12973710,rs9693603,rs12738083,rs116559759,rs6584351,rs16918255,rs2073086,rs11705218,rs8110715,rs11666164,rs566183,rs787799,rs514708,rs28693921,rs651007,rs12150978,rs7092983,rs1318711,rs3176767,rs3904036,rs114460679,rs12483959,rs12776483,rs7025839,rs2281135,rs77404078,rs73236904,rs12163794,rs2143571,rs11598979,rs1994526,rs80037748,rs5764045,rs1181145,rs4919438,rs17697965,rs12265333,rs7922807,rs41290536,rs281437,rs7905302,rs10901253,rs116347497,rs2294921,rs645982,rs638756,rs2092501,rs112273932,rs12806,rs2073828,rs1352426,rs17716118,rs6591182,rs2235776,rs4363269,rs113050427,rs71488052,rs28382807,rs738408,rs13144750,rs8176740,rs62574564,rs10854116,rs7086710,rs62130736,rs13056555,rs12774352,rs4823173,rs10404517,rs117495488,rs17730369,rs78004709,rs8176717,rs3760650,rs6584350,rs7910533,rs12768211,rs7254474,rs10492111,rs10032452,rs787447,rs7254041,rs76776153,rs8176691,rs8112675,rs73810130,rs11819020,rs12649479,rs738491,rs2634951,rs7906355,rs73234404,rs61774809,rs12982179,rs73923277,rs7587,rs61774804,rs2073080,rs73923272,rs1181178,rs5764044,rs4823179,rs6850611,rs8176745,rs4962114,rs11190457,rs686827,rs17668159,rs17885645,rs2294433,rs62130688,rs10404367,rs7253912,rs625593,rs116552240,rs493211,rs34274798,rs3176768,rs983309,rs13292932,rs73234500,rs2073826,rs36069781,rs8176731,rs2230399,rs78468022,rs9328546,rs1181156,rs2645426,rs113423093,rs12746412,rs73234406,rs12033572,rs600038,rs1633513,rs8101195,rs1058154,rs7556247,rs1883349,rs2073079,rs9625962,rs6006468,rs66728174,rs12720250,rs675201,rs8176669,rs41302750,rs73922356,rs8176635,rs73923215,rs78061147,rs738407,rs12974373,rs495203,rs17668255,rs12761969,rs71637818,rs9614293,rs630014,rs5764047,rs112652199,rs11085725,rs500498,rs11596211,rs1474745,rs4919429,rs529565,rs12764732,rs2634953,rs5764451,rs78952243,rs55818584,rs62130687,rs8176718,rs7857390,rs11704562,rs11817486,rs930230,rs11206227,rs114375368,rs73234481,rs73176497,rs513663,rs78000457,rs35916055,rs660340,rs2235775,rs624601,rs115069853,rs3978773,rs8001605,rs2686204,rs13124771,rs549446,rs12983665,rs13055874,rs55782435,rs923367,rs983308,rs34684081,rs8111930,rs738409,rs2008451,rs6597617,rs7922090,rs8176732,rs1997693,rs71488049,rs2902364,rs4917887,rs61774824,rs34362,rs5498,rs14315,rs34997499,rs1181201,rs74505974,rs12570957,rs7912345,rs12764617,rs7909855,rs73234477,rs12554339,rs653178,rs930229,rs13335951,rs16918263,rs7246953,rs35670156,rs2712132,rs1049728,rs8176748,rs114631061,rs34879941,rs6584349,rs8176702,rs4475856,rs11597086,rs551100,rs11609486,rs2294136,rs11818417,rs12609978,rs16918266,rs7911057,rs6984305,rs8176714,rs12484809,rs73236909,rs113209447,rs1883348,rs77758061,rs35647900,rs58523463,rs7896703,rs61774823,rs7258015,rs61774817,rs2073088,rs116974825,rs17112791,rs2126263,rs3093030,rs10099512,rs3741380,rs948578,rs2072907,rs8176720,rs11609858,rs1408579,rs76925188,rs35463759,rs12729768,rs76525253,rs579622,rs12249121,rs1059849,rs16991175,rs8176649,rs73015138,rs673578,rs8176681,rs8108722,rs2294915,rs545971,rs2075741,rs16991158,rs16918265,rs7080581,rs4823182,rs60956147,rs8176742,rs75681283,rs12972990,rs11206226,rs11190430,rs2304239,rs4823181,rs2401512,rs12676995,rs7250300,rs1977081,rs12611227,rs17878999,rs2281949,rs4823108,rs3788604,rs552148,rs7924284,rs2243724,rs76669781,rs10452,rs71488050,rs492488,rs672316,rs495828,rs13055900,rs630510</t>
  </si>
  <si>
    <t>ENSG00000254237.1,ENSG00000166558.6,CATG00000116175.1,ENSG00000267607.1,ENSG00000105401.2,CATG00000038513.1,ENSG00000080573.6,CATG00000038499.1,CATG00000117734.1,ENSG00000270225.1,ENSG00000175898.4,ENSG00000065989.11,CATG00000038520.1,ENSG00000267673.2,CATG00000071806.1,ENSG00000270230.1,CATG00000038504.1,ENSG00000267100.1,ENSG00000079459.8,CATG00000014661.1,ENSG00000196072.7,ENSG00000180739.12,ENSG00000127445.9,ENSG00000135148.7,ENSG00000058804.10,ENSG00000237248.3,ENSG00000127452.4,ENSG00000165733.7,ENSG00000270906.1,ENSG00000181381.9,ENSG00000058799.9,ENSG00000271875.1,CATG00000014145.1,ENSG00000257322.1,CATG00000071804.1,ENSG00000231503.3,CATG00000056197.1,ENSG00000226026.1,CATG00000040273.1,ENSG00000244171.3,ENSG00000173327.3,ENSG00000267534.1,ENSG00000227492.1,ENSG00000136167.9,ENSG00000107593.15,ENSG00000230224.1,CATG00000067789.1,CATG00000058781.1,CATG00000101116.1,ENSG00000091490.6,ENSG00000172264.12,CATG00000116182.1,ENSG00000251152.1,ENSG00000105371.8,CATG00000117736.1,ENSG00000161847.9,CATG00000090100.1,ENSG00000152767.11,ENSG00000081870.7,ENSG00000167807.11,ENSG00000267119.1,CATG00000110243.1,ENSG00000243207.2,ENSG00000120054.7,ENSG00000111252.6,ENSG00000173442.7,ENSG00000271207.1,ENSG00000122481.12,ENSG00000257595.2,ENSG00000095485.12,ENSG00000213445.4,ENSG00000130287.9,ENSG00000200237.1,ENSG00000079999.9,CATG00000070912.1,CATG00000113163.1,ENSG00000126838.5,CATG00000038512.1,ENSG00000173064.6,ENSG00000090339.4,ENSG00000270388.1,ENSG00000139508.10,ENSG00000271687.1,ENSG00000266978.1,ENSG00000264839.1,ENSG00000105376.4,CATG00000007912.1,ENSG00000188677.10,ENSG00000076662.5,ENSG00000100347.10,CATG00000074470.1,CATG00000038518.1,ENSG00000254235.1,ENSG00000204842.10,ENSG00000105364.9,ENSG00000130816.10,ENSG00000267303.1,ENSG00000129351.13,ENSG00000130038.5,CATG00000038517.1,ENSG00000107566.9,ENSG00000271480.1,ENSG00000264266.1,ENSG00000130810.15,ENSG00000213341.6,ENSG00000105397.9,ENSG00000100344.6,ENSG00000221566.1,ENSG00000211452.6,ENSG00000175164.9,ENSG00000173039.14</t>
  </si>
  <si>
    <t>21423719,18604267,21533024,23535911,20708005,23477746,22719876,23213074</t>
  </si>
  <si>
    <t>Fatty liver and alanine aminotransferase (ALT) levels,Nonalcoholic fatty liver disease,Non-alcoholic fatty liver disease histology (AST),Soluble ICAM-1,Alanine aminotransferase levels,Fatty liver disease,Non-alcoholic fatty liver disease histology (lobular),Non-alcoholic fatty liver disease histology (other),Non-alcoholic fatty liver disease</t>
  </si>
  <si>
    <t>DOID:9477</t>
  </si>
  <si>
    <t>pulmonary embolism</t>
  </si>
  <si>
    <t>An artery disease characterized by a blockage of the main artery of the lung or one of its branches by a substance that has travelled from elsewhere in the body, e.g. a blood clot.</t>
  </si>
  <si>
    <t>rs4468641,rs3812999,rs2878304,rs12597511,rs6565201,rs8100394,rs13404513,rs9926533,rs12462157,rs56006260,rs763550,rs11574947,rs7548127,rs7656149,rs4889604,rs1980889,rs72793212,rs9938177,rs8060857,rs4918798,rs7196726,rs4868111,rs2052933,rs75493115,rs2025445,rs58858790,rs2860838,rs2303291,rs35446233,rs16916856,rs74581188,rs7667167,rs897984,rs111926180,rs6796822,rs56083427,rs449288,rs11649653,rs75538885,rs1994700,rs34617130,rs398302,rs2288074,rs2339608,rs4889490,rs59996104,rs4986894,rs4889630,rs932809,rs36101491,rs72795824,rs77534642,rs13387930,rs749671,rs1926711,rs57190039,rs78431362,rs4669111,rs1934962,rs3740367,rs117765949,rs62243827,rs79460475,rs1458202,rs7701475,rs28372932,rs6712017,rs200852,rs8056505,rs79299366,rs59735493,rs9319587,rs72816654,rs9557837,rs4868110,rs78144779,rs74533239,rs1326832,rs8050588,rs11150596,rs2281890,rs7204459,rs11137539,rs2855475,rs7648704,rs881929,rs11125607,rs4669112,rs9938550,rs11950199,rs78150064,rs79196243,rs56309147,rs11125608,rs10509679,rs1341164,rs4889603,rs7184567,rs6576745,rs12774901,rs12930657,rs4889631,rs27027,rs11150617,rs7190997,rs12052954,rs17878673,rs57018586,rs7197770,rs1573484,rs393874,rs72789910,rs2011491,rs59315951,rs77704415,rs9784114,rs9332188,rs9332214,rs12931046,rs9923231,rs1384,rs8052245,rs6695223,rs9332177,rs9332181,rs55979739,rs2891382,rs9949226,rs2281891,rs2079287,rs4132688,rs12448321,rs8110002,rs9936329,rs3740505,rs76541158,rs1042192,rs12444713,rs2735393,rs4076855,rs77582920,rs4346218,rs11927331,rs315112,rs12443808,rs4907020,rs2305884,rs8050330,rs3815801,rs11864839,rs1143682,rs73524556,rs111575354,rs9310995,rs10460551,rs9332223,rs1367226,rs4597342,rs72799330,rs4907130,rs9917315,rs114568171,rs62253764,rs8083464,rs2113795,rs10192600,rs72797831,rs59590825,rs1458201,rs79219523,rs2335013,rs79861341,rs749767,rs2384007,rs79678941,rs17882368,rs16916820,rs1870293,rs376210,rs12443627,rs2072161,rs12812860,rs7206295,rs17676901,rs55667375,rs67345186,rs74883200,rs11864054,rs72795832,rs9332238,rs11574631,rs16865716,rs7010751,rs75221577,rs9332175,rs80340160,rs113448632,rs4877063,rs597411,rs72816638,rs6825640,rs79213829,rs4598243,rs7988980,rs116715413,rs10199334,rs76696647,rs79048399,rs14235,rs8058578,rs9939417,rs10789177,rs2185571,rs7018227,rs1062445,rs17879992,rs1042194,rs6553831,rs67264578,rs547332,rs76887530,rs28371676,rs6787974,rs9557850,rs41291546,rs112132091,rs17120570,rs7192375,rs71510287,rs1934963,rs6757057,rs80104560,rs28421305,rs889555,rs1986478,rs741810,rs9319588,rs75990306,rs1046276,rs79722608,rs9332187,rs10871454,rs1799853,rs12235615,rs12675786,rs16916865,rs4915685,rs77151284,rs13433809,rs12445568,rs7499192,rs9332127,rs929868,rs2289442,rs115339271,rs35629860,rs425133,rs7204278,rs57576577,rs3758580,rs117207187,rs9951841,rs8046391,rs9650179,rs17110194,rs11865499,rs11188035,rs4907128,rs1336474,rs13337900,rs3093193,rs79514865,rs4877043,rs4889649,rs12460795,rs117892006,rs6757275,rs7024829,rs8048583,rs315132,rs3764327,rs73530203,rs4889526,rs77831588,rs16916906,rs10782004,rs56063963,rs1430189,rs2176120,rs11150610,rs36084004,rs117790382,rs115348311,rs79429965,rs7195945,rs67456613,rs12098606,rs72789923,rs4595880,rs12934418,rs67941743,rs12569873,rs11864806,rs59278974,rs4497784,rs6453022,rs61106989,rs116694889,rs12572351,rs3747486,rs9332230,rs10176347,rs10504130,rs118161033,rs7870763,rs9938088,rs115081720,rs105347,rs7529904,rs7193943,rs78609324,rs7294,rs77008973,rs12449089,rs114628972,rs76877865,rs1060506,rs17435349,rs56656810,rs75684697,rs78924645,rs79417438,rs4577218,rs9332108,rs34634428,rs9557842,rs4594268,rs1336472,rs112889338,rs4276263,rs7338421,rs79704832,rs56392848,rs4772455,rs72793208,rs2303292,rs4907132,rs76905088,rs76076565,rs6681402,rs74150840,rs4889606,rs11150616,rs4889525,rs1065027,rs10929456,rs4086116,rs78133057,rs35805353,rs11150604,rs59140933,rs12928081,rs34216622,rs12460173,rs493014,rs1052352,rs11778849,rs28371675,rs7604097,rs13708,rs80059054,rs28368426,rs72799341,rs9332105,rs4889614,rs12783717,rs75371481,rs55640042,rs11640961,rs2288004,rs17110192,rs4889537,rs28371682,rs1855982,rs72785520,rs118116154,rs41440449,rs77443196,rs58726213,rs112906665,rs4889599,rs72793980,rs3811762,rs750952,rs9933843,rs2860905,rs1057910,rs9300722,rs1978487,rs75771163,rs34364864,rs79612913,rs12716979,rs1889924,rs71489482,rs17110236,rs4304697,rs8113181,rs6753814,rs34929759,rs79611756,rs117671702,rs6677191,rs889548,rs1265351,rs2339607,rs1549299,rs7085563,rs13172686,rs645026,rs2108622,rs10747210,rs1057911,rs11949845,rs12022787,rs17009384,rs12462273,rs1367225,rs9332184,rs62253765,rs76690432,rs12923297,rs4889651,rs35278513,rs8046707,rs9917321,rs3764323,rs7517849,rs117438161,rs12460665,rs6771316,rs55742763,rs79442611,rs7195915,rs17789375,rs116257613,rs9332228,rs4889620,rs1448881,rs10509680,rs62057232,rs11574639,rs55663547,rs12924903,rs4552122,rs11784869,rs78775993,rs729482,rs4447446,rs9332129,rs2230429,rs2321744,rs11150619,rs16865717,rs9325473,rs79727212,rs4244285,rs9585880,rs885107,rs3750280,rs28376671,rs11150599,rs56101051,rs17839568,rs11865830,rs1855981,rs11781330,rs74505001,rs112841731,rs9332128,rs6708328,rs80273937,rs117150858,rs4907131,rs714531,rs2288005,rs1994698,rs898035,rs6431837,rs2551181,rs4459557,rs7203999,rs62243858,rs35468353,rs10173949,rs9917355,rs2305880,rs77467078,rs12716981,rs6681619,rs7426380,rs3734101,rs77712895,rs12989595,rs17885052,rs115543655,rs12747074,rs2032915,rs77082359,rs72799316,rs12920259,rs11949860,rs7197717,rs8046001,rs11859274,rs8096390,rs78998839,rs1106398,rs12386103,rs12926237,rs7714670,rs74681723,rs116872603,rs28362003,rs9332198,rs4909034,rs4909032,rs7500719,rs56314577,rs421273,rs28371677,rs4243775,rs2303223,rs12778026,rs117139785,rs11865038,rs6768,rs76820947,rs41461649,rs72793213,rs17110288,rs6565217,rs17119333,rs41453644,rs10882562,rs10958305,rs6950,rs11076,rs315130,rs67128646,rs17589972,rs55661701,rs9332227,rs112141160,rs9585886,rs12929077,rs11137542,rs13332545,rs6684766,rs74963911,rs11572093,rs4362080,rs622656,rs9650180,rs8050894,rs34637818,rs10185445,rs4668515,rs73329627,rs113323463,rs11574630,rs4909035,rs7710068,rs1430191,rs11150600,rs75573858,rs2084494,rs7685345,rs1934982,rs76261464,rs2079288,rs880811,rs9332116,rs28585691,rs7192161,rs664910,rs4077810,rs7198250,rs74470633,rs117575031,rs28969381,rs9332245,rs7196256,rs2543662,rs3087796,rs79172815,rs56090813,rs116921552,rs78711174,rs75093057,rs41383647,rs9332220,rs1108431,rs34777815,rs2303296,rs6818105,rs12658131,rs1549293,rs35675346,rs4868109,rs74549782,rs3731626,rs7199949,rs9925964,rs6491676,rs80318951,rs35713203,rs732173,rs11647284,rs35427080,rs4493054,rs12445650,rs378259,rs35969813,rs2359661,rs1344732,rs9332219,rs11150614,rs1889925,rs8050107,rs75219463,rs4918797,rs12570771,rs2303222,rs2860837,rs113348400,rs12462394,rs7904581,rs75257860,rs61886804,rs9554860,rs381188,rs7028662,rs75645849,rs9300723,rs6431838,rs8062719,rs9934438,rs75541073,rs6565225,rs2298037,rs12615158,rs72787383,rs2384008,rs4889538,rs74953260,rs28360557,rs77224917,rs12930545,rs2891380,rs17119338,rs12460289,rs889549,rs74769823,rs117411822,rs8063565,rs732172,rs2054213,rs11668954,rs7527292,rs2071426,rs1491403,rs80143499,rs67456513,rs1980888,rs379169,rs6576747,rs74455515,rs4889633,rs9332113,rs2165076,rs6871548,rs3758581,rs897986,rs1409814,rs17099213,rs9812082,rs13395596,rs4772458,rs10516089,rs374283,rs74725315,rs9332217,rs9650305,rs3093199,rs11161516,rs11668194,rs56314408,rs12991466,rs58971404,rs75826750,rs4909017,rs4907129,rs1934983,rs4889543,rs114661926,rs2288073,rs7186832,rs75559977,rs10118234,rs7185007,rs10114707,rs55814348,rs34480360,rs7098376,rs10175668,rs4527034,rs76828799,rs3747481,rs749670,rs113615867,rs2303297,rs17733015,rs315125,rs10270308,rs78415138,rs3751855,rs57400207,rs7047644,rs2359612,rs35386129,rs11150601,rs4491628,rs80045961,rs450634,rs6825827,rs35134124,rs12926295,rs1430190,rs72647428,rs35835168,rs9932572,rs72800847,rs3813020,rs4352264</t>
  </si>
  <si>
    <t>ENSG00000214944.5,ENSG00000178226.6,ENSG00000052344.11,ENSG00000232642.1,ENSG00000266118.1,ENSG00000075336.7,ENSG00000234026.1,CATG00000116079.1,ENSG00000147485.8,ENSG00000196118.7,ENSG00000145451.8,ENSG00000260899.1,ENSG00000219626.4,ENSG00000089280.14,CATG00000027103.1,ENSG00000119969.10,ENSG00000074416.9,ENSG00000115380.14,ENSG00000251805.1,CATG00000102428.1,CATG00000029081.1,CATG00000029078.1,ENSG00000260083.1,ENSG00000168300.9,CATG00000106069.1,CATG00000106070.1,CATG00000085845.1,CATG00000029072.1,ENSG00000261359.2,ENSG00000169896.12,ENSG00000148297.11,ENSG00000099364.12,ENSG00000204031.3,ENSG00000138109.9,ENSG00000103496.10,ENSG00000055732.8,ENSG00000108239.8,ENSG00000140678.12,ENSG00000099365.5,ENSG00000260082.1,ENSG00000134321.7,ENSG00000080603.12,ENSG00000262766.1,CATG00000027105.1,ENSG00000108242.8,CATG00000106068.1,ENSG00000102870.4,ENSG00000148296.5,CATG00000098832.1,ENSG00000260304.1,ENSG00000237372.1,ENSG00000186453.8,ENSG00000099385.7,ENSG00000169900.3,CATG00000027119.1,ENSG00000177238.9,ENSG00000255439.2,ENSG00000099381.12,ENSG00000167394.8,ENSG00000198756.6,ENSG00000127337.2,ENSG00000175938.6,ENSG00000005844.13,ENSG00000241163.3,CATG00000029061.1,ENSG00000167397.10,ENSG00000148082.5,CATG00000027113.1,CATG00000036566.1,ENSG00000243319.3,ENSG00000165841.5,ENSG00000267453.2,ENSG00000103490.13,ENSG00000268863.1,ENSG00000133119.8,ENSG00000103510.15,ENSG00000103549.17,ENSG00000242609.1,ENSG00000162643.8,ENSG00000162433.10,CATG00000012386.1,ENSG00000102466.11,ENSG00000167395.10,CATG00000093418.1,ENSG00000186115.8,ENSG00000168594.11,CATG00000000495.1,CATG00000012385.1,ENSG00000128536.11,ENSG00000206557.5,ENSG00000141665.7,CATG00000078663.1,ENSG00000228801.5,ENSG00000090382.2,ENSG00000150281.6,ENSG00000198860.7,CATG00000098834.1,ENSG00000138115.9,ENSG00000151006.7,CATG00000038003.1,CATG00000027116.1,CATG00000087234.1,CATG00000029047.1,ENSG00000103507.9,CATG00000108955.1,ENSG00000156860.11,ENSG00000156858.7,ENSG00000099377.9,CATG00000106064.1,CATG00000082006.1,ENSG00000265991.1,ENSG00000198399.10,CATG00000000497.1,CATG00000042127.1,CATG00000029055.1,ENSG00000257764.2,ENSG00000153898.8,ENSG00000260852.1,ENSG00000251102.1,ENSG00000272180.1</t>
  </si>
  <si>
    <t>23509962,23755828,20833655,19300499,18535201,21063236</t>
  </si>
  <si>
    <t>Venous thromboembolism (gene x gene interaction),Warfarin responsiveness (phenprocoumon),Warfarin maintenance dose</t>
  </si>
  <si>
    <t>DOID:9505</t>
  </si>
  <si>
    <t>cannabis abuse</t>
  </si>
  <si>
    <t>A substance abuse that involves the recurring use of cannabis despite negative consequences.</t>
  </si>
  <si>
    <t>rs8067691,rs9456925,rs12811699,rs12829561,rs4145568,rs115530663,rs927768,rs4793806,rs12452415,rs13209603,rs1367692,rs9456924,rs12818283,rs12664329,rs12663630,rs71440862,rs13215389,rs73462450,rs34536312,rs1431320,rs9427573,rs12202623,rs12662277,rs16899893,rs35666240,rs56241359,rs1112527,rs12829137,rs11079214,rs1431321,rs10491198,rs1367693,rs9456922,rs10945100,rs114460200,rs11755350,rs768794,rs112340887,rs28372448,rs12664346,rs6927378,rs7222490,rs77467180,rs12663069,rs6913620,rs1431319,rs7209324,rs1431318,rs12663451,rs35904073,rs472512,rs11751599,rs9458975,rs28440940,rs4464136,rs12453947,rs6925798,rs16956891,rs7209891</t>
  </si>
  <si>
    <t>CATG00000086720.1,ENSG00000153930.6,CATG00000010259.1,ENSG00000134371.9,ENSG00000198355.4,ENSG00000226497.1,ENSG00000116750.9,ENSG00000171310.6</t>
  </si>
  <si>
    <t>22823124,21668797</t>
  </si>
  <si>
    <t>Cannabis use (initiation),Cannabis dependence</t>
  </si>
  <si>
    <t>DOID:9538</t>
  </si>
  <si>
    <t>multiple myeloma</t>
  </si>
  <si>
    <t>A myeloma that is located_in the plasma cells in bone marrow.</t>
  </si>
  <si>
    <t>rs916976,rs34128642,rs7426868,rs2141595,rs139411,rs7894418,rs2911264,rs12680578,rs2911253,rs3114889,rs1920119,rs10936602,rs9851747,rs73362615,rs10833619,rs57910435,rs28653447,rs3102336,rs4918488,rs4676727,rs57304273,rs714013,rs9822598,rs10503380,rs1717010,rs7496228,rs116473673,rs8019635,rs4918487,rs9915252,rs6599167,rs6497292,rs73081392,rs12494201,rs9679430,rs9814802,rs139362,rs12234262,rs139316,rs7639859,rs111419796,rs35391654,rs73298578,rs12185908,rs10936601,rs77047799,rs7633750,rs2965830,rs71417442,rs4433838,rs8075668,rs12639255,rs16950941,rs116732908,rs9822885,rs748940,rs3772190,rs713909,rs7165158,rs9845322,rs2227319,rs139305,rs7071211,rs72766351,rs11783635,rs77778906,rs1716993,rs61368565,rs7086888,rs75411849,rs116589007,rs114399813,rs6001470,rs2050188,rs9831336,rs1005300,rs8010595,rs9866759,rs2881294,rs115591361,rs12700325,rs1716664,rs12309,rs73069240,rs11763665,rs7822904,rs73069292,rs12451897,rs4501567,rs28525288,rs114349091,rs12243448,rs139384,rs79506,rs114191947,rs12186109,rs112265441,rs139403,rs139396,rs11188967,rs6437002,rs1716684,rs7840706,rs9860874,rs6766024,rs116071207,rs6785618,rs7625734,rs58523311,rs12252435,rs1474219,rs1717006,rs3096322,rs10510728,rs35107743,rs139394,rs12696304,rs60659106,rs76653853,rs3793888,rs7621631,rs139364,rs56333627,rs2403680,rs72714141,rs2186075,rs57437438,rs4636103,rs139410,rs1716975,rs6771928,rs117120947,rs8028689,rs8066582,rs115703154,rs732077,rs10936603,rs3130501,rs57179075,rs113528686,rs28626343,rs2911255,rs12612801,rs77687169,rs1139224,rs114527338,rs114217176,rs1870540,rs2403677,rs6500546,rs2965938,rs2346216,rs7628572,rs115629257,rs7349999,rs3785549,rs73362608,rs12186050,rs78092241,rs12263999,rs35982947,rs7814014,rs111277902,rs59838973,rs114007394,rs7072547,rs57091202,rs10936599,rs139381,rs75953572,rs139283,rs6789970,rs748941,rs25645,rs6781529,rs13418346,rs3131012,rs4626603,rs12242330,rs17215589,rs10741900,rs2125805,rs7577599,rs17440635,rs4841206,rs12186076,rs12601929,rs5757507,rs9868854,rs74853090,rs56728371,rs56249828,rs2911258,rs11713696,rs1716698,rs6995495,rs4273077,rs4841175,rs10485986,rs2450255,rs2888133,rs12630450,rs1716685,rs2227333,rs139291,rs12676827,rs7844450,rs17063599,rs2170839,rs6809328,rs11074326,rs6807681,rs78180409,rs2067695,rs7838646,rs10464998,rs78342858,rs117974468,rs3821383,rs1010658,rs9916158,rs74417197,rs3106818,rs1078578,rs2305481,rs139387,rs3102380,rs11928433,rs139286,rs17062743,rs6807015,rs11711210,rs8025035,rs116403003,rs13263409,rs3950296,rs11717170,rs73071203,rs77732985,rs744327,rs139395,rs12904397,rs115797466,rs12240946,rs73830583,rs17217536,rs12533111,rs139287,rs3114896,rs3087852,rs1716653,rs3132523,rs7647824,rs139393,rs3731781,rs116392555,rs72965365,rs602652,rs2241244,rs34453912,rs6692298,rs12246067,rs12453334,rs115029884,rs2403678,rs13276965,rs139298,rs9827710,rs7497270,rs11717389,rs10903318,rs11870683,rs34562254,rs704964,rs8182077,rs35510081,rs3774372,rs1944129,rs2965932,rs115321690,rs4955677,rs6001455,rs12257413,rs55712089,rs7971,rs7785157,rs8073254,rs9811216,rs647451,rs75907560,rs6963989,rs12485940,rs59146151,rs61756153,rs13062210,rs114992579,rs55672385,rs879882,rs11655264,rs116366930,rs2251795,rs12262784,rs73069213,rs12185934,rs1920120,rs76175380,rs113581344,rs4841174,rs13321282,rs1717009,rs4439007,rs28689480,rs7205785,rs1475865,rs8031097,rs59476821,rs3732451,rs34058457,rs115835205,rs7920238,rs55689615,rs2346050,rs139299,rs73828280,rs10510729,rs7495174,rs11785987,rs6461614,rs12602854,rs9847006,rs17063584,rs7912461,rs6989126,rs35900877,rs17092892,rs9848754,rs9866776,rs116491240,rs6733060,rs139412,rs1729084,rs114249961,rs139398,rs139425,rs73193612,rs13271097,rs78346678,rs11711621,rs11763709,rs114912855,rs714016,rs7982646,rs1716995,rs4500785,rs2304428,rs4722060,rs8010711,rs4547673,rs4955678,rs1078577,rs7807350,rs11759550,rs3102383,rs8030794,rs9290375,rs7893325,rs12097725,rs41399944,rs12451547,rs116647791,rs13249683,rs10936600,rs17361667,rs1385875,rs78342280,rs12592363,rs4434125,rs9882101,rs139297,rs11919269,rs7006785,rs60664243,rs2305482,rs117459970,rs58496643,rs73081341,rs115017941,rs7461376,rs4445125,rs4792799,rs1357013,rs112128289,rs74400391,rs73176462,rs8019375,rs9822288,rs2016236,rs139379,rs73362658,rs1385874,rs77572508,rs1563807,rs34237331,rs1628874,rs115435570,rs114662922,rs7465249,rs2965939,rs9344,rs115627523,rs58164482,rs3774378,rs12489230,rs918722,rs139400,rs9878316,rs59800107,rs10261104,rs1449572,rs7495114,rs17361723,rs114978905,rs2390595,rs115965381,rs75165924,rs3134603,rs11249942,rs61585051,rs11078930,rs939558,rs17218264,rs7497759,rs10205701,rs73069203,rs2241245,rs2178401,rs56268505,rs6599168,rs7918085,rs115277375,rs113112186,rs586459,rs1716697,rs113458205,rs73828283,rs12593929,rs12158877,rs116591773,rs1052501,rs61744388,rs35741140,rs12262256,rs9865780,rs116817785,rs6763508,rs4917554,rs61380560,rs2510460,rs55701306,rs61511707,rs11766053,rs13269437,rs139315,rs3102384,rs3816472,rs9842305,rs3132940,rs3935627,rs59779970,rs16950960,rs139383,rs13069553,rs139390,rs139358,rs710190,rs57189560,rs57079108,rs139419,rs8077456,rs11849212,rs8036159,rs4792798,rs2625667,rs9828278,rs7016839,rs12108049,rs16928272,rs55924491,rs9831661,rs3102382,rs6772936,rs8036480,rs139397,rs113948498,rs3785550,rs11126027,rs35907340,rs1716683,rs12260786,rs117146776,rs139301,rs7082838,rs9898547,rs7921216,rs3934103,rs3102338,rs61806716,rs116735186,rs1716640,rs11078935,rs11785927,rs139407,rs12169390,rs12637184,rs3859189,rs73362642,rs6990717,rs28485406,rs34194057,rs36102779,rs11784704,rs2073721,rs3114895,rs60407951,rs10162958,rs1716994,rs6601361,rs57162396,rs139312,rs10741904,rs139284,rs6794211,rs79097182,rs12486767,rs116027499,rs2285803,rs73069245,rs17283929,rs1994157,rs116616535,rs116217521,rs75651509,rs10741905,rs7081197,rs74998556,rs6800901,rs73683008,rs116765736,rs2965934,rs62445884,rs9841443,rs11763022,rs77368402,rs16950972,rs7350056,rs9838444,rs59756524,rs10884942,rs7163496,rs115743762,rs13087719,rs55899232,rs116422335,rs11779335,rs56201224,rs3737315,rs35167597,rs2346051,rs4072639,rs6994557,rs112245154,rs2240201,rs12098993,rs4561508,rs74892229,rs4408846,rs6764267,rs6976370,rs112857996,rs1044506,rs10049456,rs2272007,rs139306,rs3102381,rs4487645,rs139413,rs11206244,rs9311290,rs10269223,rs11188939,rs11871721,rs7917093,rs139405,rs12700323,rs61329240,rs115297126,rs710191,rs12547681,rs2240203,rs116369803,rs74439565,rs4840428,rs2930219,rs75341503,rs4128199,rs73075231,rs1025646,rs2125806,rs73069208,rs28620442,rs2930975,rs114711325,rs4841202,rs16950979,rs10833637,rs1716652,rs1717012,rs1128226,rs7906578,rs7015963,rs74371586,rs1920116,rs9933533,rs10465002,rs4577439,rs139388,rs139285,rs7834823,rs9869282,rs1616679,rs1003991,rs73071259,rs79503,rs139402,rs9834098,rs60025758,rs7013500,rs61602682,rs9864753,rs1036954,rs3751985,rs1717034,rs12330363,rs732076,rs1352075,rs9267658,rs28541349,rs76512054,rs1613233,rs4955676,rs3094663,rs139406,rs4352416,rs4299460,rs10741899,rs1717004,rs6948632,rs11897387,rs1716651,rs73683007,rs3886541,rs3114906,rs5995688,rs12940405,rs6761076,rs12571119,rs111334430,rs13428268,rs73071261,rs10500918,rs12453343,rs7586928,rs59027140,rs56207540,rs17281609,rs73830585,rs73073326,rs79087600,rs2302777,rs3935281,rs3796145,rs6983608,rs2911256,rs7015787,rs6793160,rs6793295,rs12254778,rs73828222,rs113712591,rs10766869,rs7558082,rs8182028,rs10741907,rs6794074,rs4065321,rs139426,rs139313,rs118021059,rs4616614,rs2302774,rs9868000,rs34648856,rs76228202,rs116711129,rs12545912,rs35263917,rs72766348,rs139414,rs11658328,rs6728639,rs34971845,rs4624929,rs73828041,rs4615050,rs115509847,rs16861953,rs13076952,rs3891075,rs9828398,rs12431188,rs886313,rs73073323,rs13270518,rs12700324,rs8032355,rs59545792,rs117207109,rs73069209,rs1716997,rs1881966,rs12453732,rs73828508,rs2125804,rs34894075,rs13308113,rs55916855,rs6949101,rs2965937,rs1010659,rs139294,rs3130502,rs6763829,rs7536700,rs80066790,rs75501824,rs10766870,rs12492588,rs2073723,rs11763025,rs16950927,rs12929744,rs1870539,rs12635286,rs12601333,rs115463371,rs4392794,rs139360,rs13088394,rs115164593,rs73071208,rs112490357,rs4558165,rs2227321,rs2186076,rs112912733,rs34245961,rs12249891,rs1920123,rs2016277,rs10109026,rs12154628,rs3096296,rs3859187,rs58647797,rs72626642,rs12537531,rs13074500,rs79504,rs4626604,rs139386,rs10766868,rs6601337,rs2421829,rs6953368,rs73069356,rs6461615,rs35159871,rs115569015,rs11989409,rs11914197,rs11195062,rs7533987,rs17219090,rs17072379,rs114799468,rs9876206,rs35469450,rs2240204,rs313436,rs61757160,rs7016561,rs114259944,rs1317082,rs28688695,rs8070444,rs139317,rs61744385,rs139380,rs6461617,rs10833617,rs59660294,rs8004424,rs112781924,rs3751984,rs3130617,rs139401,rs57713848,rs11188940,rs7462054,rs73298586,rs139418,rs6979604,rs1635166,rs73362613,rs9866092,rs2403679,rs9302376,rs35966917,rs76517692,rs2911257,rs116205533,rs6983762,rs2525913,rs16950930,rs2270401,rs11761264,rs16854453,rs58743824,rs17060938,rs4305907,rs139310,rs877529,rs4419813,rs10741906,rs72766356,rs3130050,rs75973130,rs79323474,rs1870538,rs7462910,rs17284472,rs1716996,rs4841211,rs3744245,rs11705749,rs1920122,rs4534048,rs11252633,rs79164713,rs7631785,rs12492658,rs3114898,rs9270986,rs2235544,rs60690674,rs2272006,rs139309,rs1055328,rs2302776,rs117721895,rs73830532,rs55953604,rs11770434,rs73069357,rs2272026,rs114360918,rs79741604,rs12540021,rs10103426,rs713841,rs4917556,rs72658804,rs139295,rs732075,rs2293607,rs7462115,rs114193282,rs57382045,rs5995689,rs13030512,rs55714084,rs56240434,rs889574,rs2056310,rs58794075,rs9267576,rs17218103,rs114120327,rs2240064,rs2965935,rs1997392,rs9833035,rs73075234,rs11709840,rs57104699,rs59891678,rs7894595,rs12186051,rs79505,rs2421830,rs16847897,rs2240202,rs76990680,rs7617397,rs10082235,rs4973899,rs11769521,rs116781722,rs1619312,rs34540281,rs11188937,rs10766867,rs139404,rs77186129,rs4264702,rs115453429,rs1716650,rs114246564,rs17283481,rs59713069,rs1717007,rs9611099,rs4841212,rs12259265,rs139416,rs34121549,rs12256225,rs7462055,rs139302,rs3114892,rs7632991,rs139385,rs4792800</t>
  </si>
  <si>
    <t>CATG00000017110.1,ENSG00000204427.7,ENSG00000204435.9,ENSG00000100298.11,ENSG00000223513.1,ENSG00000135931.13,CATG00000050722.1,ENSG00000253230.2,ENSG00000167914.6,ENSG00000248550.3,ENSG00000204538.3,ENSG00000204444.6,ENSG00000231298.2,ENSG00000171714.10,CATG00000116115.1,CATG00000057716.1,CATG00000000559.1,ENSG00000126351.8,ENSG00000173889.11,ENSG00000270141.2,ENSG00000237080.1,ENSG00000204531.11,CATG00000045551.1,CATG00000016407.1,CATG00000031308.1,ENSG00000104044.11,ENSG00000171757.11,ENSG00000119950.16,ENSG00000240505.4,ENSG00000234270.1,ENSG00000143621.12,ENSG00000213654.5,ENSG00000085274.11,ENSG00000168038.6,CATG00000057718.1,ENSG00000207701.1,ENSG00000173692.8,CATG00000057717.1,CATG00000058639.1,CATG00000097898.1,ENSG00000204422.7,CATG00000085914.1,ENSG00000269889.1,ENSG00000263020.1,ENSG00000204296.7,ENSG00000128731.11,ENSG00000169418.9,CATG00000059872.1,ENSG00000173273.11,CATG00000057715.1,ENSG00000100307.8,CATG00000062749.1,CATG00000006016.1,ENSG00000114248.5,ENSG00000051341.9,ENSG00000204387.8,CATG00000000056.1,ENSG00000239219.2,CATG00000064381.1,ENSG00000204301.5,ENSG00000204536.9,ENSG00000137310.7,CATG00000066791.1,ENSG00000081870.7,CATG00000006018.1,ENSG00000184378.2,CATG00000017108.1,CATG00000017113.1,ENSG00000240053.8,ENSG00000108342.8,ENSG00000118507.11,ENSG00000237039.1,ENSG00000227009.1,CATG00000099014.1,CATG00000058645.1,ENSG00000204469.8,CATG00000033615.1,CATG00000062759.1,ENSG00000253879.1,CATG00000088070.1,ENSG00000084731.9,ENSG00000204439.3,ENSG00000110092.3,ENSG00000204385.6,CATG00000000836.1,ENSG00000105877.13,ENSG00000138101.14,ENSG00000261692.1,ENSG00000204540.6,CATG00000057722.1,ENSG00000196233.7,CATG00000088018.1,ENSG00000182606.10,CATG00000042146.1,ENSG00000164649.15,ENSG00000221988.8,ENSG00000265799.1,ENSG00000204463.8,CATG00000033614.1,ENSG00000143553.6,ENSG00000204438.6,CATG00000030327.1,CATG00000030326.1,ENSG00000167522.10,CATG00000059874.1,CATG00000005018.1,ENSG00000108344.10,ENSG00000261253.1,ENSG00000197912.9,ENSG00000008838.13,CATG00000021238.1,CATG00000000543.1,CATG00000020834.1,ENSG00000168477.13,ENSG00000258388.3,ENSG00000211452.6</t>
  </si>
  <si>
    <t>23955597,22120009,23502783</t>
  </si>
  <si>
    <t>Multiple myeloma (IgH translocation),Multiple myeloma (hyperdiploidy),Multiple myeloma</t>
  </si>
  <si>
    <t>DOID:9553</t>
  </si>
  <si>
    <t>adrenal gland disease</t>
  </si>
  <si>
    <t>An endocrine system disease that is located_in the adrenal gland.</t>
  </si>
  <si>
    <t>rs917154,rs9308731,rs6948775,rs1419745,rs17161687,rs2404770,rs73395557,rs2404769,rs7256697,rs4923850,rs72818642,rs2547231,rs10282706,rs62128767,rs45558438,rs13438585,rs10229569,rs79725688,rs12334072,rs3137,rs11760993,rs10257758,rs35183025,rs74299674,rs62129968,rs2687143,rs1859690,rs117712317,rs11188154,rs17161692,rs67909852,rs15524,rs7804551,rs12461162,rs616084,rs6947941,rs1011024,rs676119,rs75194827,rs34257469,rs114987631,rs11555142,rs2241843,rs16970291,rs28457808,rs28468623,rs28826672,rs952319,rs1010879,rs2286162,rs60584293,rs10226310,rs112506206,rs2108154,rs11772470,rs17161761,rs2687078,rs10808111,rs78546940,rs212099,rs4646450,rs883403,rs10235235,rs2687136,rs28365067,rs74799483,rs67546174,rs45442295,rs2687133,rs4149449,rs7809615,rs2687145,rs540765,rs17161772,rs3735453,rs77534034,rs10238965,rs73410654,rs58649180,rs72494450,rs73574797,rs17161766,rs62128808,rs12461808,rs1934966,rs4729532,rs10272998,rs2241845,rs11083905,rs79273702,rs28495024,rs9332100,rs6753785,rs568859,rs2412478,rs3735451,rs28444847,rs34766893,rs117530387,rs45599236,rs3779354,rs12763201,rs76592988,rs7805661,rs62128766,rs6943920,rs10215765,rs2412474,rs10230784,rs11974702,rs11188153,rs1003009,rs2687144,rs11572080,rs4497657,rs11761528,rs1877331,rs58964157,rs11978345,rs10261661,rs4923848,rs1357319,rs4924409,rs4646446,rs4924410,rs114793518,rs16970286,rs74299668,rs9919974,rs2687139,rs12535424,rs60298785,rs2404324,rs10257273,rs45600842,rs2547237,rs17161769,rs2687077,rs6947974,rs41258334,rs75670627,rs1980045,rs61886802,rs4924413,rs11761383,rs62128809,rs72494451,rs4646447,rs115099024,rs3800960,rs17161771,rs1589739,rs17452714,rs17277546,rs116204707,rs113481030,rs6758181,rs10215854,rs558112,rs10953287,rs10509681,rs118107614,rs75509561,rs4646461,rs13242458,rs6955490,rs4924414,rs7181985,rs79119219,rs60577432,rs8026641,rs2301889,rs6465750,rs73163167,rs2037497,rs2272168,rs10243678,rs7794068,rs10254729,rs35781999,rs3801288,rs2687140,rs28534747,rs4923851,rs57980352,rs56044736,rs296360,rs9332119,rs296366,rs296365,rs7794705,rs10278040,rs28587891,rs113065237,rs57367781,rs296361,rs2740562,rs2280601,rs75887047,rs2740558,rs28620926,rs76108580,rs4607998,rs7794682,rs73713595,rs66509940,rs4849417,rs116937522,rs79956839,rs12761315,rs2910393,rs9332216,rs667660,rs34312198,rs3923235,rs3803361,rs45532337,rs13362853,rs3823812,rs77208309,rs4924417,rs41291560,rs1403196,rs11638521,rs79685644,rs2687141,rs10242455,rs10277447,rs62129966,rs17524348,rs72494449,rs2547234,rs10953286,rs11083906,rs4351748,rs112627943,rs2687135,rs17161768,rs73159509,rs79715529,rs2240384,rs28862110,rs10229552,rs3901286,rs28374840,rs2257401,rs4646462,rs2072181,rs2222411,rs4918795,rs45593341,rs10271049,rs73395547,rs13243267,rs10240199,rs7181230,rs17452671,rs6542334,rs10244158,rs6961634,rs7808022,rs13227795,rs45527841,rs11762273,rs2898986,rs11976018,rs776746,rs6972337,rs11973801,rs11569681,rs12360,rs940334,rs4646457,rs11572082,rs2687072,rs2090949,rs749748,rs118184663,rs2037498,rs75293196,rs2547239,rs4646453,rs868564,rs9632722,rs80193476,rs9332222,rs6962772,rs7787525,rs12440899,rs4149448,rs76119380,rs7183386,rs10265385,rs4848393,rs749749,rs3843540,rs1043466,rs17250196,rs2687134,rs9332102,rs7497289,rs2280600,rs62531008,rs62128802,rs28736699,rs61159815,rs12441483,rs13240600,rs296362,rs2740561,rs10239443,rs10279308,rs10273424,rs10270459,rs11977673,rs4924412,rs688926,rs1581492,rs45618033,rs73158413,rs17443251,rs112543101,rs13396983,rs2687142,rs62004114,rs11972285,rs599151,rs4646465,rs28608208,rs45624139,rs2240385,rs4646449,rs3197990,rs11973173,rs41279866,rs12536002,rs3827536,rs77779172,rs2153629,rs11188148,rs2740560,rs2404323,rs6947826,rs73713594,rs28602855,rs12533251,rs9972424,rs616130,rs1980307,rs2637115,rs66568021,rs11981478,rs16970319,rs13228694,rs2687076,rs10426201,rs111251485,rs17723133,rs74994393,rs11083907,rs2037499,rs45540134,rs740160,rs12333760,rs6953476,rs67934834,rs11572169,rs11572150,rs79443644,rs2431829,rs9332101,rs75181802,rs7162269,rs10155966,rs34777615,rs10231948,rs9332242,rs2687079,rs80045298,rs10808112,rs115791717,rs62529858,rs12538826,rs10211,rs2185570,rs11572174,rs2687075,rs2003499,rs13222543,rs886620</t>
  </si>
  <si>
    <t>ENSG00000166508.13,ENSG00000002079.8,ENSG00000165841.5,CATG00000039579.1,ENSG00000235333.3,ENSG00000196652.7,ENSG00000239521.3,ENSG00000244219.2,ENSG00000234026.1,ENSG00000106246.13,ENSG00000272752.1,ENSG00000241468.3,ENSG00000105398.3,CATG00000024667.1,ENSG00000248508.2,ENSG00000160908.14,ENSG00000078487.13,ENSG00000269420.1,CATG00000000508.1,CATG00000096584.1,ENSG00000197343.6,ENSG00000106244.8,ENSG00000242294.2,ENSG00000213413.2,CATG00000096563.1,ENSG00000105499.9,ENSG00000221909.2,ENSG00000146833.11,ENSG00000176402.5,ENSG00000106258.9,ENSG00000160870.8,ENSG00000166526.12,ENSG00000160868.10,ENSG00000106261.12,ENSG00000121716.14,ENSG00000106245.5,ENSG00000173124.10,ENSG00000138109.9,ENSG00000197037.6,ENSG00000118160.9,ENSG00000138115.9,ENSG00000105419.13,ENSG00000248919.3,ENSG00000160917.10,CATG00000093239.1,ENSG00000105392.11,CATG00000093220.1,ENSG00000104081.9,ENSG00000272647.1,CATG00000049632.1,CATG00000022684.1,ENSG00000241685.4,ENSG00000066923.13,ENSG00000198556.9,CATG00000000497.1,ENSG00000130429.8,ENSG00000021461.12,ENSG00000153094.17,ENSG00000160844.6</t>
  </si>
  <si>
    <t>Dehydroepiandrosterone sulphate levels</t>
  </si>
  <si>
    <t>DOID:9675</t>
  </si>
  <si>
    <t>pulmonary emphysema</t>
  </si>
  <si>
    <t>rs10947233,rs11815268,rs341695,rs1977325,rs78424929,rs2324483,rs11239254,rs11593530,rs11239255,rs1998056,rs6841898,rs1977326,rs7957346,rs6538677,rs10859966,rs6489060,rs2721280,rs10900118,rs10040305,rs2604143,rs926144,rs7911712,rs341677,rs6842579,rs3827895,rs76398438,rs7698250,rs758545,rs341693,rs10777748,rs10745734,rs115650191,rs4762250,rs11763301,rs341672,rs11108310,rs10745733,rs1956178,rs17414426,rs10900119,rs10900114,rs115712767,rs6448280,rs1984864,rs7912668,rs11239256,rs2736887,rs61980636,rs10844154,rs261877,rs10735335,rs12146205,rs12357368,rs2721282,rs189317,rs7901009,rs2978348,rs703693</t>
  </si>
  <si>
    <t>ENSG00000253853.1,ENSG00000221988.8,CATG00000101441.1,ENSG00000224812.2,ENSG00000170099.5,ENSG00000165972.8,CATG00000010808.1,ENSG00000258134.1,ENSG00000258343.1,CATG00000079401.1,CATG00000072113.1,ENSG00000139343.6,CATG00000092325.1,CATG00000019993.1,ENSG00000109606.8,ENSG00000258388.3,CATG00000013729.1,ENSG00000151746.9</t>
  </si>
  <si>
    <t>24383474,20709820</t>
  </si>
  <si>
    <t>Emphysema-related traits,Pulmonary emphysema</t>
  </si>
  <si>
    <t>DOID:9743</t>
  </si>
  <si>
    <t>diabetic neuropathy</t>
  </si>
  <si>
    <t>rs114372429,rs114382363,rs114870986</t>
  </si>
  <si>
    <t>ENSG00000168546.6,ENSG00000130227.12,ENSG00000197181.7</t>
  </si>
  <si>
    <t>Neuropathic pain in type 2 diabetes</t>
  </si>
  <si>
    <t>DOID:9744</t>
  </si>
  <si>
    <t>type 1 diabetes mellitus</t>
  </si>
  <si>
    <t>A diabetes mellitus that results from the body&amp;apos;s failure to produce insulin and has_material_basis_in autoimmune destruction of insulin-producing beta cells of the pancreas.</t>
  </si>
  <si>
    <t>rs7666367,rs72852265,rs41156,rs116280962,rs11632523,rs28383408,rs2088727,rs16941759,rs9375439,rs73846649,rs4993969,rs2269803,rs9915135,rs9388486,rs115619714,rs115226139,rs115377566,rs17696696,rs8048677,rs9274335,rs744612,rs10772083,rs62408237,rs73065517,rs212840,rs3134942,rs116731546,rs140149,rs34243448,rs9272318,rs9272981,rs739401,rs112747670,rs936607,rs3823930,rs11401,rs115916427,rs28383429,rs78803467,rs114297604,rs11663253,rs6074948,rs9271519,rs3759610,rs8054769,rs6427404,rs45605540,rs1788229,rs907092,rs9273430,rs72849924,rs6489819,rs114412866,rs9272416,rs112529870,rs12579336,rs4888418,rs2395471,rs918738,rs74638570,rs9784208,rs29029549,rs10905716,rs151303,rs9272441,rs140124,rs9273324,rs117106271,rs541126,rs977987,rs4887816,rs376510,rs9272723,rs114723074,rs2106408,rs72852707,rs7188071,rs116160121,rs74752114,rs11258943,rs116303920,rs116648125,rs34833,rs7699809,rs10772102,rs2179710,rs2895989,rs4065275,rs428726,rs17835641,rs707928,rs2285809,rs2236380,rs2746150,rs3024495,rs2823023,rs418832,rs17005931,rs853961,rs116373509,rs2014704,rs649406,rs7977940,rs12526772,rs7193733,rs116583016,rs115916796,rs206015,rs6948584,rs114879931,rs9910826,rs74187049,rs73738799,rs7316563,rs9273800,rs114023499,rs114725028,rs3828811,rs8063068,rs241424,rs17115573,rs118042664,rs9357052,rs114907058,rs55991577,rs2734583,rs12901316,rs115664782,rs114564314,rs72621835,rs33932899,rs11052713,rs61937249,rs9273241,rs507392,rs114422673,rs11066098,rs28410083,rs114815211,rs4505848,rs1538956,rs140145,rs72852761,rs12423126,rs2086346,rs1862336,rs7136874,rs72729320,rs116307571,rs2235222,rs45610037,rs76643719,rs741174,rs17696831,rs2118826,rs7312260,rs42526,rs117991538,rs115904597,rs7481173,rs77535137,rs194749,rs112624563,rs10850014,rs876476,rs7253917,rs73069507,rs6948657,rs6489829,rs10058680,rs7963543,rs4149398,rs221795,rs34064842,rs113888335,rs3801808,rs402223,rs7171938,rs4887825,rs113484779,rs4804000,rs114565051,rs7164418,rs114577389,rs79454074,rs12540388,rs34438281,rs74237645,rs6451236,rs563920,rs72787160,rs1982995,rs9274552,rs2071554,rs115307695,rs115066823,rs6995698,rs10142466,rs116173188,rs9262143,rs3132453,rs13010695,rs8046145,rs115407432,rs12927562,rs9929088,rs212853,rs3784935,rs73426310,rs9272492,rs28383373,rs387608,rs116026314,rs57866673,rs7972112,rs35498631,rs111343881,rs10772073,rs116572578,rs10249931,rs12532199,rs9272485,rs11085732,rs28729220,rs5763670,rs12424826,rs79304200,rs73172398,rs115331722,rs34850017,rs13206219,rs112262084,rs2763979,rs140114,rs114700763,rs115425547,rs9559619,rs2315020,rs75840293,rs229533,rs9273407,rs1065044,rs2241099,rs116822900,rs229536,rs9273053,rs1030262,rs2326387,rs116132575,rs16958175,rs114971637,rs9923834,rs12775953,rs2516440,rs1654777,rs658648,rs116680687,rs614226,rs9923455,rs13186,rs12425329,rs9906785,rs114114381,rs115447617,rs7664452,rs425159,rs12421922,rs660895,rs114350506,rs10246641,rs114469953,rs9273509,rs140150,rs12660382,rs80190218,rs56156148,rs2301723,rs56374720,rs74849450,rs12580337,rs115088254,rs11567705,rs140096,rs2360159,rs115022635,rs12708713,rs116089240,rs6489832,rs114943788,rs115002281,rs2147337,rs9272468,rs9274536,rs2232423,rs2071103,rs3801848,rs28383312,rs7167895,rs116386827,rs9272625,rs4887828,rs73940754,rs9272417,rs114708934,rs57884925,rs13205911,rs114637560,rs1968752,rs1003603,rs6451229,rs12304510,rs117425980,rs181209,rs13337017,rs116587290,rs100912,rs7187776,rs2712234,rs6897932,rs9271542,rs17207042,rs115860703,rs10509540,rs11149812,rs229489,rs6357,rs9388489,rs116072847,rs115023979,rs113208333,rs2305479,rs72729321,rs200975,rs10844597,rs115529049,rs7184597,rs11149831,rs114852762,rs2476601,rs62221393,rs115643301,rs10889435,rs10214237,rs737911,rs114477255,rs116133024,rs28366201,rs9273474,rs28383359,rs13213986,rs115885391,rs35175818,rs9272629,rs115919032,rs203885,rs36092177,rs805303,rs741199,rs114383464,rs115970240,rs2534657,rs28383402,rs2301365,rs9271637,rs115817461,rs3763349,rs61573680,rs115041398,rs580016,rs28550029,rs116502388,rs115540432,rs72846794,rs28383378,rs4788085,rs7300860,rs565317,rs8046545,rs2071481,rs6489824,rs11742270,rs806399,rs4780355,rs16941909,rs11859512,rs3760650,rs1790947,rs7788165,rs62036657,rs115546388,rs41170,rs7276630,rs36045143,rs1741288,rs114810088,rs6043548,rs9272362,rs12509326,rs1790964,rs6498089,rs34007496,rs10844537,rs17632805,rs4888411,rs77955762,rs62026377,rs8086433,rs116685783,rs17695758,rs7777316,rs11078925,rs370155,rs7202596,rs7785918,rs116620438,rs67297533,rs4888393,rs79748582,rs116248721,rs11860284,rs4870808,rs7970397,rs7185491,rs113549285,rs11078926,rs3177647,rs7577906,rs131301,rs114831753,rs114694705,rs10132552,rs515672,rs12908309,rs7978068,rs34977583,rs73923215,rs28733208,rs406598,rs11722421,rs4722633,rs7974396,rs9274562,rs11085725,rs241448,rs4142967,rs115423356,rs131289,rs9368699,rs59465235,rs3736638,rs6885455,rs116139860,rs3801829,rs2260000,rs116202751,rs6907898,rs34396849,rs56353819,rs9273443,rs55739485,rs1794748,rs16867911,rs72793809,rs17005650,rs2007458,rs7977828,rs77433444,rs10951149,rs28366233,rs6904596,rs910049,rs114695476,rs28724163,rs2456973,rs115266634,rs114390086,rs28732278,rs2249742,rs11640473,rs114988943,rs12528676,rs11870965,rs11641249,rs59144458,rs9273493,rs77394587,rs1031458,rs79128373,rs9325635,rs36116761,rs707947,rs9272980,rs705698,rs116048662,rs2847259,rs9273036,rs72849181,rs2664170,rs115749578,rs423236,rs2027536,rs661330,rs114774311,rs28383428,rs13212651,rs17763089,rs2184968,rs9981707,rs114266193,rs115149386,rs7979656,rs56380902,rs7699742,rs1071630,rs17754780,rs2076530,rs3134943,rs115637702,rs2269239,rs9272407,rs35037868,rs7749015,rs114333877,rs73067472,rs26528,rs1613149,rs13207345,rs3741211,rs57139984,rs6822038,rs116148759,rs116015970,rs9788231,rs3743606,rs1047989,rs116582121,rs34371502,rs12586414,rs247432,rs34295134,rs2107205,rs7978737,rs74818935,rs204990,rs114836048,rs11644306,rs8027387,rs9784206,rs73067476,rs917595,rs116099942,rs3842756,rs80872,rs11052710,rs76422016,rs114404525,rs115411952,rs6564259,rs115389581,rs977986,rs115988759,rs377765,rs113933084,rs114307051,rs241425,rs869402,rs741173,rs542390,rs3809274,rs115556740,rs10400877,rs1966303,rs6925032,rs115229320,rs9273042,rs3844219,rs116799634,rs1123157,rs78745958,rs77849763,rs56768778,rs114386644,rs116467533,rs116300326,rs13045180,rs3806156,rs9272546,rs3892354,rs34539062,rs10814918,rs115206228,rs602276,rs12939457,rs1129740,rs28417792,rs115053305,rs34068533,rs41157,rs12316525,rs140094,rs13234201,rs1030261,rs111373218,rs9273046,rs6006274,rs80871,rs3823936,rs34904236,rs62408236,rs1024162,rs7314232,rs229540,rs2038200,rs6461964,rs12148472,rs9272553,rs13147049,rs112053914,rs28383360,rs7235567,rs116793060,rs744611,rs60652743,rs116284058,rs116651383,rs11861810,rs13172065,rs2747054,rs3741499,rs3801846,rs116387739,rs12627439,rs112706505,rs28383392,rs6944926,rs34582516,rs72687029,rs6854230,rs71442743,rs2285727,rs7192155,rs12522083,rs7775397,rs3859172,rs28383369,rs112063507,rs72849135,rs693687,rs11646653,rs4888425,rs115624864,rs2269235,rs3801803,rs212852,rs7977720,rs115027462,rs9272350,rs6451239,rs115417906,rs116767052,rs13199906,rs11264804,rs28383372,rs28464712,rs12532339,rs4722641,rs114400808,rs1383046,rs34955866,rs10054418,rs74970320,rs241453,rs5763671,rs10871313,rs10743819,rs76038359,rs511990,rs9272491,rs12935787,rs6564261,rs385306,rs114742549,rs114633780,rs115163973,rs115974809,rs111941374,rs2007446,rs116450421,rs56249992,rs3826110,rs59659806,rs6489833,rs28371062,rs601945,rs7203157,rs4766522,rs131272,rs12426493,rs79094559,rs66707897,rs3802177,rs115853716,rs10772062,rs2387397,rs37596,rs2391360,rs12449170,rs6110775,rs4779112,rs12534921,rs616157,rs432585,rs9273056,rs1894473,rs28357082,rs6490294,rs7693745,rs12300518,rs7658836,rs9388487,rs13198809,rs9273031,rs9306465,rs194748,rs116545108,rs990257,rs12627409,rs11699918,rs9271469,rs1048573,rs114632474,rs2339941,rs115040698,rs1734909,rs6417247,rs6547853,rs9950174,rs11149821,rs9273356,rs4794820,rs2080211,rs116717795,rs112175921,rs115960964,rs9272581,rs77989629,rs56212144,rs77468226,rs13217984,rs1615504,rs116668078,rs34950484,rs4146810,rs787827,rs8063014,rs558702,rs7522061,rs4971155,rs36039522,rs116099509,rs1559339,rs241440,rs28383414,rs9273559,rs4795400,rs10245162,rs117791606,rs17110523,rs9275653,rs12534899,rs200966,rs402224,rs3752630,rs34765154,rs10272303,rs3801807,rs28655102,rs7441808,rs116061304,rs1800238,rs17324488,rs114019008,rs11229,rs11858992,rs9273376,rs115477903,rs73738775,rs1150752,rs3519,rs8046416,rs4766521,rs9272613,rs3801857,rs114955099,rs9274537,rs11149832,rs6000602,rs116329034,rs80076911,rs131282,rs73404466,rs115447373,rs8057203,rs9272609,rs756823,rs113277162,rs116296008,rs1544396,rs114398321,rs116188106,rs9273426,rs114138262,rs12448902,rs131279,rs10849985,rs12536145,rs9272970,rs112382456,rs73404465,rs114203361,rs3801850,rs9981704,rs34839,rs116700545,rs716501,rs9272896,rs1167725,rs28383385,rs116488124,rs2280800,rs1065043,rs9267532,rs9271628,rs9271416,rs114126049,rs62036658,rs276366,rs7802715,rs200481,rs40831,rs5756544,rs111432098,rs7309841,rs2401395,rs3024491,rs3817973,rs4072824,rs11066112,rs9273288,rs116074636,rs56004344,rs140095,rs61915472,rs10244986,rs114083446,rs7198606,rs3129934,rs3861457,rs4788099,rs9515084,rs7677679,rs35098436,rs13212318,rs4895807,rs2017445,rs580962,rs4888392,rs74403976,rs114096084,rs56358680,rs114702065,rs114686515,rs78729142,rs16956936,rs116738927,rs1352426,rs115374828,rs415595,rs118128552,rs116631063,rs11123810,rs116025789,rs11643209,rs4871297,rs10772074,rs5753037,rs7297760,rs28383438,rs11861174,rs11264798,rs11052497,rs114838817,rs114565246,rs7296651,rs1123158,rs10459859,rs117556313,rs2516424,rs231976,rs17426593,rs2038199,rs116803684,rs1634731,rs75440774,rs7918923,rs10849932,rs7294902,rs2285667,rs115375946,rs9272618,rs151179,rs7785815,rs115322705,rs932036,rs76230731,rs7962138,rs115547759,rs114967942,rs62062609,rs2106407,rs34843303,rs115110712,rs11597367,rs115168643,rs1968751,rs9274336,rs131260,rs9273441,rs10043573,rs2236262,rs62023594,rs114915632,rs2293432,rs118163697,rs8046697,rs9272339,rs200990,rs4888430,rs113529930,rs4795399,rs12708714,rs9274669,rs10276471,rs3743976,rs240704,rs7191538,rs114180893,rs11576729,rs941577,rs75211362,rs41176,rs9272628,rs28383340,rs62062564,rs12803828,rs11160606,rs1109342,rs2150481,rs114387279,rs116703217,rs115912299,rs8046184,rs1010631,rs131267,rs12928036,rs10266759,rs2523454,rs115434187,rs4787458,rs449466,rs10145648,rs9979841,rs1790963,rs114773114,rs10752194,rs7541882,rs116970499,rs12712064,rs115891592,rs1150674,rs6746013,rs7601309,rs4706360,rs7024686,rs2269246,rs10277087,rs73404456,rs726848,rs116573973,rs9273467,rs9272995,rs116665275,rs2413457,rs9273444,rs45454992,rs1693996,rs3764021,rs12427012,rs7789225,rs888270,rs434841,rs202525,rs28383453,rs4626447,rs427348,rs115949920,rs2192437,rs116664903,rs6461974,rs115098921,rs4766705,rs28383349,rs10256799,rs6906662,rs597325,rs9272357,rs115423318,rs75817707,rs2823025,rs412149,rs116102336,rs2289699,rs114999344,rs4788073,rs116813230,rs3176926,rs116457146,rs10844427,rs2267644,rs4888389,rs9271434,rs9303277,rs56221625,rs111944465,rs79976090,rs5012512,rs9398804,rs203867,rs34196306,rs11645146,rs114329825,rs9272346,rs1700820,rs17154529,rs2269245,rs28383361,rs113188166,rs2161684,rs4788083,rs42472,rs61737565,rs9271474,rs3851734,rs72849189,rs72793818,rs9273322,rs194747,rs11258501,rs3902920,rs229531,rs5750394,rs115917790,rs115366122,rs568733,rs114247673,rs247450,rs200970,rs773114,rs9273338,rs652888,rs6681271,rs7499673,rs1127348,rs12780187,rs9274186,rs116353636,rs2080206,rs42528,rs9274529,rs3801835,rs35415181,rs77684561,rs11643410,rs2765495,rs62036617,rs2391778,rs115289635,rs1364077,rs79277308,rs12027168,rs12722508,rs34681319,rs2941522,rs6564260,rs11646677,rs3752631,rs77599748,rs440130,rs493161,rs5763651,rs2284035,rs79367575,rs57135974,rs116440152,rs12415924,rs154978,rs28383376,rs1052486,rs11066080,rs3743609,rs10269731,rs3115663,rs6827839,rs2305480,rs4146051,rs28383186,rs114724863,rs116737990,rs73069533,rs35787595,rs115636180,rs805294,rs1700818,rs116221838,rs34222958,rs11649638,rs114370485,rs75223378,rs114007394,rs9273482,rs3823929,rs3788420,rs947474,rs34624872,rs9272656,rs2113232,rs7294623,rs35164067,rs10744775,rs206916,rs3757654,rs116202923,rs112140494,rs61670030,rs9272497,rs2008514,rs114483655,rs969128,rs9273007,rs11258967,rs10514396,rs3132131,rs116196531,rs116577992,rs2045258,rs111384198,rs11066089,rs6503547,rs114469371,rs3814967,rs12227655,rs116491533,rs12889884,rs115420444,rs13003982,rs56994090,rs115007581,rs114779419,rs17653133,rs34706883,rs114539622,rs79708044,rs114861390,rs10844615,rs9272725,rs9267649,rs116537164,rs7910023,rs876497,rs1574285,rs2283354,rs10974438,rs3934268,rs45500303,rs114575504,rs11638844,rs229526,rs545164,rs9271461,rs66493557,rs9273207,rs11158763,rs10281933,rs7498665,rs181206,rs73412716,rs115081537,rs2106229,rs115615794,rs9614055,rs115960503,rs28383394,rs4930043,rs9273045,rs115801685,rs9273230,rs13197176,rs57168159,rs35202262,rs80111670,rs10844657,rs9272337,rs9272952,rs12427185,rs116505389,rs2269233,rs2106406,rs116500479,rs117811477,rs116334026,rs9272583,rs9273086,rs116786870,rs7975437,rs7185352,rs8122571,rs9272990,rs28383415,rs1383043,rs13032454,rs9274575,rs113824321,rs2038201,rs7149271,rs9272538,rs114590115,rs1074961,rs4888422,rs34662244,rs36576,rs79294185,rs9272353,rs7756516,rs9273331,rs12508721,rs114242990,rs7295665,rs34835,rs114475287,rs9273415,rs114447415,rs1053924,rs116308465,rs169433,rs113353196,rs10219716,rs3828789,rs140122,rs668774,rs114509360,rs7185232,rs185819,rs114973966,rs77288277,rs2071104,rs4888405,rs7675731,rs9272444,rs2031811,rs9273024,rs113785384,rs3024502,rs2286975,rs66480035,rs116510388,rs532965,rs7805766,rs212842,rs276372,rs4345466,rs7663164,rs10844622,rs114772620,rs1049060,rs151301,rs115392083,rs11258742,rs28729187,rs12929112,rs977985,rs11640018,rs77505915,rs6461971,rs2077031,rs4888412,rs3801843,rs4646777,rs140100,rs6685663,rs13217620,rs12423572,rs2248617,rs4145717,rs2127511,rs9273406,rs115075753,rs116592789,rs16941703,rs4781027,rs9272962,rs1788232,rs35749575,rs188015,rs10236221,rs115608780,rs113939416,rs7952986,rs13194781,rs2051549,rs9272574,rs741176,rs11078928,rs3094122,rs9272420,rs7249459,rs1063345,rs60569935,rs115004569,rs2855812,rs56212747,rs112296425,rs37606,rs9273416,rs366422,rs114887921,rs116137681,rs61354389,rs11149813,rs7683061,rs6905282,rs11564713,rs247436,rs8043044,rs1015166,rs887464,rs6489835,rs576236,rs115643108,rs11698042,rs66868086,rs7295294,rs1595261,rs116667907,rs7111857,rs849334,rs77361612,rs67797421,rs9934007,rs114626444,rs12186656,rs7834745,rs114263655,rs111892599,rs200959,rs9273103,rs3793726,rs907091,rs4887820,rs9273405,rs2236263,rs113852364,rs12427310,rs35030260,rs7237497,rs34189114,rs72849187,rs56366090,rs91755,rs1111186,rs9271643,rs1167726,rs2281808,rs114074434,rs116253018,rs3801827,rs112345165,rs12416116,rs7804620,rs1741344,rs2411453,rs74636204,rs114386448,rs2109223,rs12177980,rs11160607,rs72849201,rs1504215,rs115108791,rs113138877,rs891876,rs4888386,rs115272866,rs12582100,rs202523,rs35339855,rs115719056,rs8011558,rs1734910,rs56037701,rs62062623,rs904142,rs7204984,rs71394219,rs241409,rs3825568,rs114896975,rs73404457,rs2858484,rs3784937,rs115452308,rs113182435,rs131271,rs7283281,rs3828791,rs11609628,rs2903033,rs3188543,rs115748535,rs9521439,rs9273382,rs17749927,rs116495853,rs560530,rs1270942,rs28383397,rs4706358,rs2429549,rs73739773,rs11052423,rs1415671,rs504141,rs13438514,rs28383382,rs115666507,rs140097,rs2285695,rs72854513,rs114839967,rs4237150,rs1980493,rs12446550,rs13201308,rs34977123,rs9388501,rs72847313,rs9272662,rs5763688,rs4424066,rs948788,rs114435757,rs34705003,rs12932606,rs883869,rs73069539,rs56165729,rs1011082,rs61915473,rs3801815,rs13191227,rs73162764,rs648731,rs375579,rs13266634,rs243325,rs6015725,rs3888190,rs57454118,rs116039179,rs3132946,rs6964094,rs7973309,rs4638613,rs115561009,rs78474935,rs115569015,rs9271544,rs9907088,rs194778,rs1058026,rs180744,rs115699056,rs9272712,rs3887875,rs231977,rs11639783,rs4767068,rs1063355,rs28383439,rs614348,rs60879082,rs2286974,rs114961470,rs9272742,rs72851599,rs3024493,rs111838566,rs115032920,rs1770130,rs2114871,rs7867224,rs13214023,rs9904624,rs73069541,rs3743614,rs12444882,rs12580175,rs3094691,rs10053847,rs13199772,rs77975121,rs62036624,rs73067443,rs1644343,rs6534342,rs115725237,rs10270187,rs77246010,rs6827824,rs4902647,rs4146809,rs116706902,rs149854,rs35345226,rs9931989,rs4833820,rs429289,rs737908,rs2395173,rs13206639,rs114151397,rs79580477,rs28383467,rs114284610,rs11864750,rs34593439,rs114190124,rs114570945,rs617578,rs116432881,rs1573649,rs28724162,rs9273349,rs72849152,rs12908835,rs28383377,rs12579123,rs425105,rs688920,rs6893645,rs74981472,rs6006315,rs116117916,rs3088215,rs72849159,rs6924102,rs9926615,rs114926038,rs113175578,rs115931319,rs4766764,rs11861132,rs35971290,rs2210912,rs61440627,rs116827599,rs688853,rs115734683,rs114370980,rs56870390,rs6814233,rs2156309,rs13193738,rs116303575,rs9272973,rs2074706,rs2633971,rs482044,rs116669008,rs7676847,rs59394232,rs3801810,rs451041,rs212850,rs115438376,rs35781323,rs1029792,rs76650283,rs115741842,rs66909062,rs9273479,rs2395488,rs115488032,rs111896154,rs11613713,rs7484754,rs9272486,rs116793141,rs114908144,rs1911687,rs3744246,rs3801837,rs436580,rs114857148,rs1861548,rs77215829,rs9468202,rs10844609,rs75648992,rs9273242,rs5763512,rs28403911,rs34588114,rs12499753,rs78166434,rs116210899,rs34953890,rs116021268,rs4888388,rs115017380,rs3187964,rs58368428,rs9270406,rs200981,rs2858483,rs1950628,rs116820920,rs9272347,rs115786915,rs9648020,rs3752632,rs67659077,rs11838131,rs194746,rs17806710,rs10849995,rs6461979,rs4084128,rs115857485,rs77741025,rs35716472,rs4665736,rs1770132,rs10255249,rs17005728,rs35001169,rs7304572,rs114939096,rs5763650,rs12889006,rs115463660,rs116089928,rs9272422,rs8056236,rs34141382,rs2765500,rs886205,rs9398803,rs2069763,rs10850013,rs6564252,rs7803699,rs116598334,rs10267950,rs6006267,rs11640674,rs35269816,rs11692867,rs115034626,rs3851733,rs7197754,rs1077335,rs10772108,rs115458257,rs9273330,rs10806424,rs1150754,rs116368002,rs2870085,rs212856,rs2038202,rs4512299,rs114245172,rs5750395,rs8050059,rs79068130,rs114564384,rs34965214,rs4897182,rs116480090,rs9274561,rs11066095,rs9272488,rs9805104,rs11066079,rs7306557,rs7199062,rs12857,rs114480641,rs6871748,rs28383187,rs151226,rs7499872,rs140123,rs115009784,rs7200053,rs111998127,rs4451951,rs80127885,rs11072817,rs10796035,rs114473234,rs6027502,rs13381239,rs115807786,rs72729314,rs640783,rs247425,rs116608786,rs169432,rs10743823,rs4888404,rs891875,rs115874801,rs9357055,rs114855991,rs7810127,rs1549306,rs115094234,rs115147058,rs56343285,rs1617640,rs3809276,rs997913,rs11627730,rs114464582,rs10844682,rs7496812,rs12448947,rs116465294,rs28772958,rs28403629,rs1063349,rs9269863,rs11149815,rs140128,rs28383362,rs3801844,rs3823938,rs4888413,rs12977594,rs7997101,rs114361604,rs116651108,rs66987389,rs6457374,rs787824,rs9273261,rs140101,rs17375272,rs116589335,rs9273008,rs2292239,rs114257825,rs9272435,rs114603753,rs115652289,rs7296841,rs2339818,rs483143,rs705702,rs6498135,rs115622535,rs72849167,rs201005,rs12929673,rs9270025,rs1327989,rs35209155,rs116807048,rs13190888,rs9272951,rs12209546,rs55939633,rs741175,rs9274470,rs743590,rs114282057,rs114465669,rs2242660,rs112528767,rs12580246,rs112377274,rs3801830,rs2106405,rs1952394,rs12312538,rs55918123,rs7546211,rs10772046,rs6511698,rs10849919,rs77030808,rs115959725,rs9273044,rs3024505,rs9271523,rs5763649,rs9272661,rs115960099,rs72849162,rs74455114,rs4888391,rs9273040,rs11860827,rs10227231,rs3790857,rs73067435,rs115963005,rs17835647,rs28383405,rs9274207,rs9274298,rs73426314,rs115914022,rs4888387,rs1619221,rs9271404,rs41161,rs240702,rs7970181,rs7137889,rs112021043,rs4890093,rs17696749,rs7785832,rs80225417,rs77867566,rs9936459,rs9273313,rs7784548,rs9305125,rs72849178,rs114487324,rs131274,rs115609502,rs7296241,rs12934193,rs1048572,rs131262,rs181204,rs55690788,rs115291342,rs34871267,rs1790961,rs2069762,rs115292946,rs73740569,rs6984873,rs6832759,rs3901386,rs115807832,rs28383433,rs12446589,rs74343539,rs8057849,rs9923079,rs12435329,rs72852799,rs34306440,rs12296574,rs115712333,rs1327988,rs34602288,rs73067475,rs13380815,rs3134940,rs7775228,rs212844,rs9272363,rs33931110,rs116281758,rs6832214,rs1264350,rs113010307,rs2147336,rs8055982,rs28383347,rs114964670,rs114561288,rs115489657,rs72846780,rs62031607,rs114191607,rs3741204,rs28383459,rs11066054,rs7140,rs200989,rs3759858,rs34194357,rs4821592,rs116002223,rs62026376,rs115278804,rs502803,rs11571293,rs3129943,rs10956091,rs112372067,rs11078927,rs77339347,rs9989421,rs112036438,rs10850007,rs59698523,rs4149394,rs10774611,rs79252210,rs2082365,rs931916,rs2302557,rs114708410,rs115163923,rs3844576,rs115867015,rs180743,rs9273172,rs7187741,rs9271568,rs115127515,rs12524328,rs28383313,rs115954330,rs6489834,rs13213152,rs9976767,rs11149814,rs73300326,rs1977710,rs9272358,rs114292052,rs2286973,rs4888414,rs2401390,rs9271520,rs73069540,rs667899,rs2057882,rs114302035,rs115344853,rs114852083,rs1036937,rs10851536,rs3842754,rs28480369,rs12532395,rs12325113,rs115005508,rs1895490,rs115194307,rs116069890,rs116300399,rs13201681,rs1167727,rs705700,rs35552529,rs115260061,rs67998226,rs78517209,rs6956088,rs10058572,rs12228641,rs62036621,rs1356861,rs532098,rs114706599,rs4888379,rs10213865,rs2069772,rs644940,rs194751,rs35263058,rs114667288,rs8050769,rs2791334,rs114901942,rs3783353,rs67859638,rs13217619,rs11052717,rs229542,rs114217689,rs1985372,rs61109886,rs75206071,rs634389,rs73065526,rs10492166,rs116410219,rs115308342,rs35500161,rs7694328,rs1445899,rs76202064,rs11727369,rs72849158,rs7194305,rs2858869,rs12749630,rs9271776,rs28732273,rs79354668,rs28383383,rs4767376,rs115875412,rs72849190,rs114006865,rs3129791,rs2107202,rs40837,rs9274348,rs67407114,rs12423788,rs13438513,rs9272983,rs653178,rs11644741,rs115730765,rs115218245,rs56404918,rs62062613,rs10483552,rs115646052,rs59155720,rs116734397,rs681071,rs2738809,rs9271408,rs114700859,rs4766568,rs3819715,rs73067437,rs1981517,rs200982,rs203894,rs4788070,rs114796440,rs9491624,rs1123156,rs479536,rs74636821,rs77522654,rs58742238,rs116254096,rs2097701,rs74014814,rs9303281,rs12446881,rs114139676,rs17388568,rs112391576,rs3801816,rs200977,rs6489818,rs7137953,rs114596074,rs2844484,rs5763646,rs115498555,rs17323934,rs535852,rs773111,rs12327932,rs116225804,rs9272637,rs2221903,rs12611227,rs9272466,rs9270416,rs114443634,rs666951,rs114816840,rs3129763,rs8054586,rs11203203,rs2277799,rs17685540,rs116589682,rs12445726,rs3801828,rs115491205,rs115633645,rs11557466,rs3131296,rs34489253,rs153106,rs7980579,rs55792032,rs114594795,rs1046089,rs9482757,rs115825497,rs113724633,rs34544259,rs12818548,rs9273483,rs117217399,rs550448,rs773112,rs7209735,rs115225723,rs10849981,rs415929,rs3801813,rs12417389,rs2050568,rs72849126,rs114477357,rs9273136,rs115120730,rs41159,rs116536033,rs2157873,rs12919828,rs7973638,rs7197422,rs10231161,rs2246618,rs9272463,rs6489820,rs115855818,rs11753156,rs7226035,rs11864107,rs115039301,rs9271432,rs11700264,rs402276,rs78171863,rs115699637,rs11052552,rs11912066,rs114153839,rs3205916,rs73406789,rs16989226,rs17804470,rs9274546,rs2248462,rs221799,rs10229837,rs115408537,rs116280628,rs115708758,rs1361262,rs114905105,rs9273505,rs7295450,rs168962,rs12593169,rs56151125,rs28724260,rs75928817,rs987106,rs8026853,rs72839477,rs2596501,rs4243111,rs112747517,rs9272720,rs36095411,rs112837060,rs10844620,rs3213628,rs11072818,rs34942362,rs115842840,rs3842755,rs1112543,rs114899805,rs116763623,rs116025180,rs140111,rs545095,rs4339479,rs11700858,rs112659139,rs10851535,rs1498922,rs11676272,rs1445898,rs35883476,rs2284178,rs249398,rs9975418,rs131285,rs539474,rs35032408,rs11979818,rs34021527,rs7779843,rs7804356,rs924039,rs116193736,rs9271411,rs61612992,rs114105883,rs9273337,rs11088259,rs4380994,rs9272545,rs7194978,rs12624309,rs114833479,rs2765493,rs4888378,rs2277797,rs115053359,rs116592004,rs12916317,rs169287,rs114249316,rs7805778,rs7244202,rs3132580,rs75498499,rs115360616,rs115406838,rs7479936,rs12540045,rs12310837,rs114671060,rs114164193,rs9380028,rs10225700,rs17624428,rs115484360,rs115555957,rs11208257,rs2291937,rs58458505,rs45470995,rs28383434,rs1056151,rs9974077,rs7799888,rs73404463,rs114200940,rs4378559,rs8049439,rs4788074,rs77211491,rs12582302,rs116227756,rs2290400,rs13207689,rs12930452,rs115113637,rs876498,rs116646705,rs10849918,rs4149389,rs36038753,rs116386615,rs9273013,rs6489837,rs116358035,rs2210913,rs140133,rs11702374,rs2301402,rs10238253,rs9929997,rs11065780,rs72849108,rs9272614,rs115881507,rs11571291,rs62034318,rs3801825,rs140118,rs4719879,rs45491791,rs6573857,rs313839,rs229527,rs72851511,rs11102637,rs1138120,rs2028005,rs9273308,rs9272425,rs10471163,rs1453559,rs5763779,rs72849182,rs114857479,rs115025902,rs131266,rs115033954,rs116099232,rs4072402,rs886424,rs114457315,rs114042980,rs2401393,rs10876870,rs200950,rs72849149,rs116667074,rs11642449,rs9273009,rs34546986,rs4888415,rs116785354,rs8061590,rs969577,rs17840121,rs62067034,rs7960328,rs111693298,rs705696,rs1041981,rs390764,rs116741063,rs114728659,rs2152876,rs10256250,rs2847260,rs13197574,rs773109,rs2194226,rs116737275,rs9271624,rs773107,rs4890092,rs3130933,rs140129,rs116171428,rs115610775,rs12928898,rs2059257,rs28383425,rs891874,rs3801821,rs115841136,rs11865004,rs11879191,rs8055609,rs2925630,rs116149962,rs3743607,rs2760993,rs6848239,rs12918797,rs4084127,rs116589233,rs772920,rs114951502,rs11066074,rs116588512,rs113282787,rs58909320,rs10974435,rs7538531,rs9272528,rs35984974,rs11244,rs4722647,rs6074927,rs41402554,rs34673655,rs117084295,rs602756,rs229541,rs72622208,rs11258237,rs2038203,rs67625562,rs76629768,rs243318,rs4888390,rs9271532,rs754536,rs6565300,rs7202284,rs9272442,rs7185202,rs9272567,rs72852712,rs2823018,rs10844503,rs8060365,rs9272647,rs115512862,rs3788013,rs10871312,rs62036622,rs28383418,rs28749829,rs7810109,rs1109341,rs115533061,rs2304256,rs117332421,rs17707300,rs116451273,rs8051407,rs10852936,rs75920811,rs115184063,rs115084258,rs10844627,rs8056814,rs3743963,rs659964,rs115351533,rs12149063,rs17115591,rs2523987,rs9273358,rs73739606,rs4722631,rs9303280,rs2071538,rs7320497,rs4766523,rs243324,rs75273069,rs6565259,rs9273510,rs2301055,rs2277798,rs1150676,rs113414682,rs917913,rs1008610,rs276367,rs113131349,rs111542599,rs7311641,rs140120,rs114650388,rs115295573,rs3742007,rs9271521,rs557042,rs11645691,rs2339718,rs115778875,rs114880286,rs9272785,rs3115673,rs10214273,rs117491355,rs111517012,rs62323898,rs2248372,rs13169780,rs8076131,rs72851507,rs3801855,rs73065504,rs713657,rs480092,rs4767522,rs72852266,rs117603565,rs927292,rs13434446,rs2517598,rs17697965,rs1008723,rs7217237,rs3823932,rs1010261,rs115297319,rs2269247,rs4993970,rs9273351,rs12443881,rs12933281,rs542189,rs10261915,rs28383375,rs2847274,rs10854116,rs9273291,rs115741741,rs80109332,rs7221814,rs9398808,rs1880871,rs11066254,rs28558946,rs7082071,rs60998439,rs12793371,rs10844617,rs72849157,rs61748600,rs7287570,rs117994013,rs114970683,rs115728055,rs115311693,rs11149833,rs1734908,rs9273026,rs116628652,rs449164,rs3099844,rs3851736,rs34083796,rs78783055,rs149271,rs62323935,rs4888396,rs114907247,rs2158292,rs56186137,rs114982793,rs62637734,rs7973898,rs9272584,rs72687036,rs115498047,rs28655617,rs2194225,rs75126998,rs10486484,rs212855,rs73740570,rs11650661,rs3919447,rs115859395,rs10032644,rs7971751,rs6752378,rs45450798,rs115806083,rs7500623,rs931917,rs2395175,rs4763264,rs114037940,rs9928232,rs28383363,rs112692669,rs28383441,rs3801833,rs79761579,rs12427276,rs7209467,rs4887821,rs7172105,rs10182181,rs114544755,rs9274550,rs7184431,rs12317499,rs116031752,rs1065048,rs12918974,rs116565230,rs4888400,rs2242405,rs4722644,rs9273069,rs8043625,rs61712778,rs4888377,rs28383404,rs3130050,rs80180464,rs114836099,rs3104363,rs2401391,rs200996,rs3863445,rs55904957,rs454212,rs737945,rs7574181,rs28559730,rs1790604,rs61765292,rs4795405,rs59347518,rs2098298,rs7156516,rs2925629,rs11641587,rs131273,rs116509857,rs886125,rs6926894,rs116336619,rs59210712,rs7192056,rs28383380,rs114751899,rs2150480,rs12582584,rs10772087,rs116824813,rs1364079,rs40217,rs9271472,rs441,rs116068001,rs4766517,rs7973535,rs4888383,rs2269240,rs79830901,rs114563252,rs9273329,rs11052877,rs36090551,rs114113397,rs9273372,rs10227529,rs111251172,rs4788102,rs151174,rs2286972,rs10849920,rs526784,rs720130,rs16967112,rs12923849,rs395188,rs72852777,rs7132863,rs10772070,rs41269265,rs12423041,rs67340775,rs10085721,rs40836,rs6100864,rs1055569,rs116660816,rs9344993,rs40834,rs111788277,rs6492208,rs1044771,rs1790946,rs9271426,rs1989949,rs1049057,rs115289393,rs2074707,rs7974772,rs7310545,rs434114,rs114369408,rs114005457,rs3018275,rs187995,rs60348583,rs2823020,rs115089010,rs7979255,rs10844456,rs1987472,rs72849277,rs11072815,rs12149160,rs1560011,rs9891174,rs131284,rs34676049,rs9273462,rs9272461,rs7185640,rs149299,rs17229044,rs73605136,rs200952,rs114316415,rs401763,rs7114,rs28439846,rs924040,rs112714448,rs1544810,rs3130564,rs4763840,rs28383345,rs9273445,rs62034351,rs76464029,rs2015649,rs2395174,rs114690599,rs10204896,rs7959619,rs849320,rs153105,rs3095340,rs7020673,rs1225709,rs168961,rs1036938,rs116135880,rs9300319,rs1911109,rs917911,rs13337397,rs35683383,rs113663338,rs7171171,rs7219483,rs61163981,rs3761959,rs115197424,rs7184093,rs116109853,rs10857994,rs117430792,rs200962,rs3801814,rs12051137,rs35940194,rs2227956,rs2233861,rs115200193,rs9273339,rs200485,rs115227340,rs57151617,rs2072071,rs9271464,rs2865531,rs56354901,rs12923756,rs115710968,rs2269234,rs10844569,rs515481,rs241407,rs1321859,rs9271433,rs116292100,rs72802352,rs482205,rs11641715,rs36206058,rs10849982,rs3742001,rs921650,rs35353359,rs7898408,rs35452057,rs10116772,rs9274605,rs114397253,rs117734405,rs7090696,rs4243112,rs2462908,rs9270161,rs200979,rs7190910,rs2232426,rs9332411,rs2391777,rs632650,rs2401394,rs67662114,rs72671023,rs11557467,rs73161834,rs9273386,rs1871695,rs72851509,rs10774624,rs12709365,rs114291341,rs2844773,rs114643230,rs113521434,rs8027638,rs11862095,rs9273020,rs406936,rs28383431,rs35732840,rs17376018,rs9271430,rs9274187,rs113938016,rs115620964,rs35744819,rs72852742,rs8062405,rs116553455,rs12250164,rs10951145,rs41269955,rs17315929,rs7528684,rs114996676,rs114588750,rs9273062,rs11066055,rs6971397,rs12525752,rs9273025,rs67482701,rs689818,rs34725611,rs10400902,rs413368,rs113934061,rs7920162,rs773108,rs4766578,rs2059256,rs76396187,rs115564462,rs200964,rs113150735,rs116624079,rs2071474,rs200973,rs2269241,rs12426566,rs115929849,rs1004446,rs883625,rs112485576,rs41173,rs11066322,rs56075693,rs3801822,rs9273475,rs1077393,rs7693795,rs34691223,rs111371403,rs609230,rs12415812,rs116895405,rs4851252,rs2079338,rs114749261,rs16941724,rs8056080,rs115816856,rs28383435,rs5756552,rs2076537,rs41160,rs37605,rs805274,rs9271549,rs10272457,rs56279249,rs3087243,rs28383407,rs3741993,rs1564376,rs1790576,rs41269951,rs17500468,rs72849168,rs67143487,rs28366244,rs3828798,rs116638725,rs7749305,rs11632242,rs3213853,rs705704,rs9272666,rs56052541,rs28383411,rs72669119,rs72845070,rs12300496,rs11681966,rs116121309,rs3134603,rs2712246,rs114396212,rs72849179,rs11742240,rs33932084,rs468079,rs111556513,rs116813267,rs140119,rs41268942,rs35662477,rs8055974,rs3020805,rs116752637,rs9984108,rs229528,rs11052426,rs116532256,rs627308,rs10758591,rs72729312,rs114789930,rs149879,rs9271419,rs917593,rs78693422,rs56247993,rs1862632,rs2269242,rs113104509,rs78719514,rs3830041,rs61748601,rs247443,rs4763879,rs3104364,rs17230818,rs116611620,rs10466829,rs2071550,rs11644592,rs62036626,rs8065777,rs113459411,rs9368531,rs116829723,rs59131168,rs114739539,rs41168,rs56297233,rs16967120,rs114335074,rs617044,rs6749422,rs62062610,rs9273185,rs9971746,rs11066195,rs9273350,rs212846,rs9784215,rs140121,rs3801842,rs115464411,rs11954020,rs12924259,rs116062875,rs10844610,rs112207759,rs7785689,rs149301,rs13195040,rs7959011,rs7965261,rs115590622,rs4833837,rs7187604,rs926070,rs1140347,rs114629349,rs630616,rs140102,rs10400881,rs10871307,rs9273084,rs10508308,rs116394481,rs67890920,rs116093011,rs114880603,rs13203816,rs647035,rs10906529,rs243317,rs754537,rs115796056,rs3790858,rs116587979,rs209473,rs28383339,rs140126,rs9272957,rs6476839,rs28724207,rs4767939,rs9271516,rs8045689,rs9393858,rs7359397,rs72852269,rs399565,rs115177236,rs5752961,rs517603,rs11641532,rs55771973,rs10063294,rs705705,rs7313773,rs492899,rs11066128,rs60924694,rs116410646,rs201003,rs3752026,rs80017658,rs10814914,rs115531300,rs6027504,rs62062611,rs3129882,rs9267658,rs115010847,rs116791033,rs57048617,rs10483550,rs116186300,rs451060,rs8068721,rs3816470,rs10228528,rs286487,rs7034200,rs13204012,rs114169711,rs201002,rs73404440,rs28724008,rs1265759,rs241447,rs7972244,rs140136,rs2395705,rs116355107,rs2159430,rs77617807,rs12982179,rs9273524,rs3801826,rs2301054,rs10844468,rs2622318,rs200984,rs8048529,rs883868,rs3828790,rs9273499,rs73739106,rs905882,rs6043583,rs73406767,rs115303673,rs12928404,rs4993971,rs2008469,rs2071540,rs2856997,rs1788103,rs28383420,rs247454,rs11640138,rs3823928,rs41295061,rs13199649,rs12599600,rs402072,rs2239800,rs115387042,rs2879518,rs17106304,rs1479923,rs1065047,rs115332056,rs12722563,rs200995,rs115200188,rs2285225,rs3801836,rs440,rs28383381,rs17431717,rs2301756,rs114008527,rs7498555,rs9273074,rs9348795,rs200484,rs62037369,rs3851</t>
  </si>
  <si>
    <t>ENSG00000204366.3,ENSG00000179295.11,CATG00000083531.1,ENSG00000111249.9,ENSG00000065989.11,ENSG00000187987.5,ENSG00000111271.10,ENSG00000196735.7,ENSG00000204344.10,ENSG00000164761.4,ENSG00000229917.2,ENSG00000263080.1,ENSG00000183473.5,ENSG00000204267.9,ENSG00000164692.13,ENSG00000196812.4,ENSG00000196260.3,CATG00000088041.1,CATG00000079511.1,CATG00000047915.1,CATG00000033595.1,ENSG00000198315.6,ENSG00000199851.1,CATG00000087963.1,CATG00000083573.1,ENSG00000111780.8,ENSG00000206052.6,ENSG00000247473.1,ENSG00000260796.1,ENSG00000261067.2,CATG00000088075.1,ENSG00000204301.5,ENSG00000105287.8,ENSG00000237541.3,ENSG00000137310.7,ENSG00000100385.9,ENSG00000038532.10,CATG00000087916.1,ENSG00000185650.8,ENSG00000111252.6,ENSG00000111540.11,ENSG00000228022.1,ENSG00000168928.8,CATG00000087896.1,ENSG00000223837.2,ENSG00000164113.6,ENSG00000124613.4,ENSG00000183196.4,CATG00000027881.1,CATG00000088071.1,ENSG00000137312.10,CATG00000104367.1,ENSG00000150045.7,ENSG00000111786.4,CATG00000115914.1,ENSG00000204438.6,ENSG00000187626.7,ENSG00000184357.3,CATG00000052325.1,ENSG00000233529.1,ENSG00000219891.2,ENSG00000204498.6,CATG00000083346.1,ENSG00000215529.8,ENSG00000089234.11,ENSG00000130427.2,CATG00000083596.1,ENSG00000182108.5,ENSG00000144218.14,CATG00000087920.1,ENSG00000105401.2,ENSG00000073605.14,CATG00000083579.1,ENSG00000255552.3,ENSG00000204427.7,ENSG00000264058.1,ENSG00000022840.11,CATG00000089225.1,ENSG00000111300.5,ENSG00000204539.3,CATG00000001355.1,ENSG00000089022.9,ENSG00000204310.6,ENSG00000179344.12,ENSG00000204531.11,ENSG00000204516.5,ENSG00000265236.1,ENSG00000168631.7,CATG00000016223.1,ENSG00000232080.3,ENSG00000223865.6,CATG00000087927.1,ENSG00000172057.5,ENSG00000065675.10,ENSG00000230452.1,ENSG00000252122.1,CATG00000083557.1,ENSG00000100325.10,ENSG00000176476.4,ENSG00000235237.1,ENSG00000204616.6,ENSG00000204348.5,ENSG00000110848.4,ENSG00000204420.4,CATG00000117213.1,ENSG00000257595.2,ENSG00000263756.1,ENSG00000258487.1,ENSG00000212066.1,ENSG00000134242.11,ENSG00000124721.13,ENSG00000150637.4,ENSG00000163534.10,CATG00000026619.1,ENSG00000198502.5,ENSG00000229391.3,CATG00000057408.1,ENSG00000138684.3,ENSG00000096654.11,CATG00000075581.1,ENSG00000184719.7,CATG00000072159.1,ENSG00000204435.9,ENSG00000166278.10,ENSG00000267654.1,ENSG00000118939.13,ENSG00000175646.3,ENSG00000240338.1,ENSG00000184348.2,CATG00000029009.1,ENSG00000145451.8,CATG00000032836.1,ENSG00000262703.1,ENSG00000229274.1,CATG00000035185.1,ENSG00000272501.1,ENSG00000178279.3,ENSG00000089012.10,ENSG00000229664.1,ENSG00000197153.3,CATG00000026624.1,CATG00000083335.1,ENSG00000261832.1,ENSG00000234745.5,CATG00000088072.1,ENSG00000204287.9,ENSG00000204296.7,ENSG00000264968.1,CATG00000079506.1,ENSG00000180176.10,CATG00000027047.1,ENSG00000153774.4,CATG00000083348.1,CATG00000088062.1,ENSG00000204525.10,ENSG00000225676.1,ENSG00000197279.3,ENSG00000176635.13,ENSG00000081026.14,ENSG00000203760.4,CATG00000088019.1,ENSG00000066379.10,ENSG00000107249.17,ENSG00000204389.8,CATG00000088084.1,ENSG00000050820.12,CATG00000031346.1,ENSG00000169682.13,ENSG00000240053.8,CATG00000089888.1,ENSG00000178952.4,ENSG00000204390.8,CATG00000010431.1,CATG00000087895.1,CATG00000104364.1,ENSG00000258373.1,ENSG00000204574.8,ENSG00000232499.2,CATG00000083574.1,ENSG00000136111.8,CATG00000088070.1,ENSG00000219392.1,ENSG00000185847.3,ENSG00000173064.6,ENSG00000204540.6,ENSG00000237425.1,ENSG00000253819.1,CATG00000088018.1,CATG00000087044.1,ENSG00000079739.11,ENSG00000237923.1,ENSG00000204842.10,ENSG00000204314.6,ENSG00000258099.1,ENSG00000246350.1,ENSG00000204305.9,ENSG00000175354.14,CATG00000083365.1,ENSG00000204394.8,ENSG00000214015.3,ENSG00000168488.14,CATG00000028998.1,ENSG00000129965.9,ENSG00000204520.8,ENSG00000136634.5,ENSG00000221566.1,ENSG00000204428.8,ENSG00000228322.1,ENSG00000204308.6,ENSG00000213719.4,CATG00000028705.1,ENSG00000250641.1,CATG00000083471.1,ENSG00000217325.2,ENSG00000204444.6,CATG00000046290.1,ENSG00000196296.9,CATG00000087881.1,ENSG00000142224.11,ENSG00000204261.4,CATG00000013335.1,ENSG00000201680.1,CATG00000088077.1,CATG00000087911.1,ENSG00000176046.7,ENSG00000182611.3,CATG00000027862.1,ENSG00000178257.2,ENSG00000198374.3,ENSG00000110619.12,ENSG00000204351.7,CATG00000072156.1,ENSG00000100330.11,ENSG00000197272.2,CATG00000083349.1,ENSG00000244355.3,CATG00000070034.1,ENSG00000084710.9,ENSG00000172159.11,ENSG00000248452.2,ENSG00000241106.2,ENSG00000259747.1,CATG00000084841.1,ENSG00000186075.8,ENSG00000158691.10,ENSG00000136153.15,ENSG00000167272.6,CATG00000088073.1,ENSG00000196374.5,CATG00000088039.1,CATG00000088063.1,ENSG00000197165.6,CATG00000085804.1,ENSG00000271581.1,CATG00000001384.1,ENSG00000244255.1,CATG00000083332.1,ENSG00000198563.9,ENSG00000260302.1,ENSG00000204257.10,ENSG00000236242.1,ENSG00000213676.6,ENSG00000115267.5,ENSG00000176953.6,ENSG00000248594.2,ENSG00000213760.6,CATG00000028719.1,CATG00000007931.1,ENSG00000225914.1,ENSG00000185787.10,CATG00000058425.1,ENSG00000105397.9,ENSG00000258388.3,ENSG00000112182.10,CATG00000010438.1,ENSG00000137411.12,ENSG00000257449.1,CATG00000013334.1,CATG00000104369.1,ENSG00000227217.1,CATG00000031345.1,ENSG00000204252.8,ENSG00000100314.3,ENSG00000217404.2,ENSG00000228962.1,ENSG00000160185.9,ENSG00000138688.11,ENSG00000168685.10,CATG00000087892.1,ENSG00000175643.7,ENSG00000139531.8,CATG00000087905.1,ENSG00000164756.8,CATG00000090945.1,ENSG00000226059.2,ENSG00000259999.1,ENSG00000204422.7,ENSG00000188603.12,ENSG00000166091.15,ENSG00000217646.1,CATG00000045322.1,ENSG00000204387.8,ENSG00000234006.1,ENSG00000258998.1,ENSG00000163599.10,ENSG00000184730.6,ENSG00000185130.4,ENSG00000196301.3,CATG00000083549.1,ENSG00000257767.2,ENSG00000182572.2,ENSG00000196502.7,CATG00000087909.1,ENSG00000111245.10,CATG00000013341.1,CATG00000083517.1,ENSG00000272278.1,ENSG00000204264.4,ENSG00000229752.1,ENSG00000204619.3,CATG00000019407.1,CATG00000087900.1,ENSG00000204421.2,ENSG00000204439.3,ENSG00000204789.3,ENSG00000179583.13,ENSG00000261476.1,CATG00000020880.1,CATG00000068131.1,ENSG00000231389.3,ENSG00000241404.2,ENSG00000145626.7,CATG00000027882.1,CATG00000083592.1,CATG00000103728.1,ENSG00000196126.6,ENSG00000251916.1,ENSG00000100319.11,ENSG00000103811.11,ENSG00000109471.4,ENSG00000177455.7,ENSG00000090372.10,CATG00000031299.1,ENSG00000099869.6,ENSG00000219273.1,ENSG00000234336.2,ENSG00000206344.6,CATG00000087936.1,CATG00000043914.1,CATG00000073630.1,ENSG00000206503.7,CATG00000084842.1,ENSG00000254870.1,CATG00000026622.1,CATG00000083575.1,ENSG00000226314.3,ENSG00000123411.10,ENSG00000105281.8,ENSG00000152611.7,ENSG00000261766.1,ENSG00000235663.1,ENSG00000204356.7,ENSG00000262222.1,ENSG00000231074.4,ENSG00000197914.2,CATG00000088029.1,CATG00000083577.1,ENSG00000184293.3,CATG00000024629.1,CATG00000088034.1,ENSG00000115137.7,CATG00000017496.1,CATG00000093276.1,ENSG00000133466.9,ENSG00000189298.9,CATG00000083361.1,CATG00000087941.1,ENSG00000204386.6,CATG00000028702.1,ENSG00000213424.4,ENSG00000146830.9,CATG00000108815.1,ENSG00000119772.12,CATG00000072246.1,ENSG00000261839.1,CATG00000088082.1,ENSG00000101307.11,ENSG00000089009.11,ENSG00000204396.6,CATG00000083393.1,ENSG00000111275.8,ENSG00000172354.5,ENSG00000243649.4,ENSG00000165588.12,CATG00000089226.1,ENSG00000242137.1,CATG00000083363.1,ENSG00000258240.1,ENSG00000212743.1,CATG00000019406.1,ENSG00000221988.8,ENSG00000223750.1,ENSG00000146112.7,CATG00000088026.1,ENSG00000161405.12,ENSG00000201823.1,CATG00000038517.1,ENSG00000137185.7,CATG00000083581.1,ENSG00000204424.8,ENSG00000177548.8,CATG00000083528.1,ENSG00000231128.1,CATG00000085799.1,ENSG00000232629.4,CATG00000083449.1,ENSG00000138031.10,ENSG00000254647.2,CATG00000038520.1,CATG00000083548.1,ENSG00000204618.4,ENSG00000135148.7,CATG00000096485.1,ENSG00000204315.3,CATG00000027863.1,ENSG00000196747.3,ENSG00000160219.7,ENSG00000206337.6,ENSG00000213654.5,CATG00000004631.1,ENSG00000167916.4,CATG00000088022.1,CATG00000002813.1,ENSG00000166822.8,CATG00000078727.1,ENSG00000263020.1,ENSG00000240065.3,ENSG00000260442.1,ENSG00000197062.7,ENSG00000226979.4,CATG00000095513.1,CATG00000083373.1,ENSG00000075426.7,CATG00000013318.1,ENSG00000250264.1,CATG00000083562.1,ENSG00000165115.10,ENSG00000073754.5,CATG00000072158.1,CATG00000085807.1,ENSG00000168394.9,ENSG00000167244.13,ENSG00000229028.2,ENSG00000234608.3,ENSG00000204385.6,ENSG00000233822.3,ENSG00000227117.2,ENSG00000005020.8,CATG00000083347.1,ENSG00000178188.10,ENSG00000204625.6,ENSG00000264455.1,CATG00000028700.1,ENSG00000198270.8,ENSG00000222004.3,ENSG00000204623.4,CATG00000088064.1,ENSG00000237914.1,ENSG00000201616.1,ENSG00000058335.11,CATG00000083355.1,ENSG00000073584.14,ENSG00000172336.4,ENSG00000110871.10,ENSG00000237493.3,CATG00000027880.1,CATG00000087883.1,CATG00000083589.1,ENSG00000168477.13,ENSG00000168925.6,ENSG00000178568.9,ENSG00000270210.1,CATG00000083387.1,CATG00000029903.1,ENSG00000259237.1,CATG00000103889.1,CATG00000083353.1,CATG00000085809.1,ENSG00000228340.1,ENSG00000257218.1,ENSG00000227145.1,ENSG00000248008.2,ENSG00000100842.8,ENSG00000069493.10,ENSG00000196230.8,ENSG00000237080.1,ENSG00000214894.2,CATG00000087985.1,ENSG00000204544.5,ENSG00000180530.5,ENSG00000204388.5,ENSG00000213658.6,ENSG00000137404.10,ENSG00000065361.10,ENSG00000256594.3,ENSG00000261553.1,ENSG00000204256.8,ENSG00000242574.4,ENSG00000153814.7,ENSG00000204392.6,ENSG00000261717.1,ENSG00000214548.10,CATG00000091754.1,ENSG00000160856.16,ENSG00000204371.7,ENSG00000227214.2,ENSG00000269293.2,ENSG00000204536.9,ENSG00000255152.4,ENSG00000181027.6,ENSG00000088986.6,CATG00000083570.1,ENSG00000170525.14,ENSG00000132704.11,ENSG00000197728.5,ENSG00000248993.1,ENSG00000204482.6,ENSG00000184076.10,ENSG00000204469.8,ENSG00000235109.3,ENSG00000243753.1,ENSG00000183914.10,ENSG00000213722.4,CATG00000042135.1,CATG00000088069.1,ENSG00000224165.1,ENSG00000270604.1,ENSG00000232040.2,ENSG00000271440.1,ENSG00000204463.8,ENSG00000137338.4,CATG00000104381.1,ENSG00000089248.6,CATG00000083580.1,ENSG00000198558.2,ENSG00000204410.10,ENSG00000204614.4,CATG00000012087.1,CATG00000083522.1,CATG00000087888.1,ENSG00000223534.1,ENSG00000185338.4</t>
  </si>
  <si>
    <t>19966805,pha002862,20045101,21829393,17554300,18840781,18978792,22721967,22293688,24595857,17632545,19430480,22526605,23028342,19875614,24029427,17554260,21980299,18198356</t>
  </si>
  <si>
    <t>Type 1 diabetes,End-stage renal disease in Type 1 diabetics,Positivity for ZnT8WA in Type 1 diabetes,CD4:CD8 lymphocyte ratio,Urinary albumin excretion rate in type 1 diabetes,Diabetic nephropathy in Type 1 diabetes,Positivity for ZnT8RA in Type 1 diabetes,Positivity for ZnT8A in Type 1 diabetes,Type 1 diabetes autoantibodies,Type 1 diabetes nephropathy</t>
  </si>
  <si>
    <t>DOID:9835</t>
  </si>
  <si>
    <t>refractive error</t>
  </si>
  <si>
    <t>rs7073504,rs7091440,rs14165,rs893362,rs62068432,rs34676212,rs4687586,rs11817440,rs17183176,rs235768,rs7069916,rs6481402,rs7229256,rs4891557,rs1556799,rs2241510,rs8083001,rs2118156,rs8084410,rs3794950,rs11857049,rs11098770,rs11073060,rs1881492,rs4687587,rs8094784,rs62067167,rs1018533,rs7984538,rs6566809,rs7163001,rs2278161,rs1269027,rs11145351,rs61971665,rs35631270,rs11158285,rs9518012,rs2303463,rs2278158,rs7917717,rs1521846,rs10826199,rs13104009,rs11006169,rs7095501,rs35487709,rs12507375,rs12434902,rs12968731,rs36097682,rs747175,rs8084109,rs9920099,rs61991551,rs7983948,rs62070164,rs3794954,rs9293917,rs235772,rs920252,rs1365249,rs6495708,rs2903640,rs56207218,rs4891559,rs3794956,rs17089361,rs11145461,rs4924125,rs7079648,rs8032967,rs7087998,rs8084058,rs13109727,rs235771,rs6481400,rs111360490,rs7921207,rs1018532,rs62067160,rs62070187,rs79257761,rs17003985,rs8032019,rs7241558,rs11151961,rs11662825,rs7910442,rs1521845,rs11073058,rs62097447,rs4924135,rs28488,rs235770,rs10763551,rs4113952,rs12608037,rs7241278,rs3764509,rs1427201,rs1950317,rs12961069,rs56112656,rs78418651,rs10826198,rs11145442,rs9836592,rs4605221,rs67992621,rs9307551,rs1371989,rs733603,rs1254293,rs1370156,rs7155448,rs503836,rs12964619,rs2119419,rs2390400,rs745029,rs7155442,rs6481401,rs4924134,rs8083972,rs34774248,rs2350892,rs2278162,rs4795719,rs11073059,rs1556801,rs11151960,rs35365471,rs12605820,rs1254316,rs17183113,rs11145582,rs235769,rs2278157,rs4490045,rs9518013,rs2028099,rs35155027,rs2241511,rs1955695,rs10133771,rs9518011,rs73311894,rs7100474,rs34780792,rs3794953,rs7237740,rs12244874,rs3138144,rs734559,rs3829640,rs7233212,rs10138913,rs745030,rs17183295,rs28413692,rs10763553,rs4891558,rs12436579,rs7078900,rs7172748,rs12205363,rs12676,rs12878738,rs10142927,rs33912345,rs2118157,rs717452,rs7755521,rs3138137,rs2241509,rs1521847,rs2118155,rs71359051,rs1115519,rs10763552,rs11145465,rs235766,rs75782470,rs4515615,rs1427202,rs11145746,rs3794957,rs11817332,rs11876710,rs2573206,rs72632903,rs4924128,rs717453,rs6566811,rs7182634,rs35320790,rs7074778,rs4586408,rs1254319,rs12971120,rs4778882,rs115385027,rs8031068,rs12150594,rs4924132,rs2278159,rs2119420,rs10763565,rs2461367,rs13142610,rs1049007,rs62621128,rs890338,rs6054512,rs11073061,rs3794955,rs2390401,rs3764510,rs9920235,rs747176,rs77819475,rs1348086,rs6445606</t>
  </si>
  <si>
    <t>ENSG00000176658.12,CATG00000036575.1,ENSG00000138190.12,ENSG00000125845.6,ENSG00000179008.4,ENSG00000258427.3,ENSG00000184302.6,CATG00000118215.1,CATG00000000468.1,ENSG00000133313.10,CATG00000084404.1,ENSG00000264458.1,ENSG00000260785.1,ENSG00000237412.2,CATG00000019186.1,ENSG00000250334.1,ENSG00000175198.10,CATG00000038017.1,ENSG00000016391.6,ENSG00000122870.7,ENSG00000196811.7,CATG00000098637.1,CATG00000022521.1,ENSG00000006042.7,CATG00000021307.1,ENSG00000135437.5,ENSG00000196569.7,ENSG00000251833.1,ENSG00000119139.12,CATG00000115239.1,CATG00000036572.1,ENSG00000258311.1,ENSG00000058335.11,ENSG00000259234.1,ENSG00000258670.1,CATG00000105492.1,ENSG00000100614.13,ENSG00000126778.7,ENSG00000135404.7,CATG00000022525.1,ENSG00000157388.9,ENSG00000165061.10</t>
  </si>
  <si>
    <t>23396134,20835236,20835239,23474815</t>
  </si>
  <si>
    <t>Refractive error</t>
  </si>
  <si>
    <t>DOID:986</t>
  </si>
  <si>
    <t>alopecia areata</t>
  </si>
  <si>
    <t>A hypersensitivity reaction type II disease resulting in the loss of hair on the scalp and elsewhere on the body initially causing bald spots.</t>
  </si>
  <si>
    <t>rs7666367,rs231725,rs6822038,rs67625562,rs11210937,rs73846649,rs11601860,rs25780,rs1431693,rs80127764,rs1431706,rs11164188,rs6814233,rs16938517,rs17485072,rs773112,rs45574236,rs4908141,rs30133,rs4738289,rs11210935,rs7676847,rs10845629,rs10024005,rs60031276,rs4738296,rs667676,rs10739793,rs4738293,rs10908356,rs30112,rs30138,rs600377,rs66909062,rs773114,rs12421615,rs10760704,rs1463486,rs6560203,rs519763,rs2069762,rs7683061,rs12408470,rs11264069,rs6832759,rs3791036,rs4742777,rs772921,rs30113,rs10752600,rs16938508,rs6697354,rs10512268,rs11702422,rs9642761,rs2741402,rs7682281,rs10120859,rs17485462,rs7027619,rs936607,rs10217337,rs12085470,rs2416935,rs6478987,rs72669169,rs10905713,rs7419214,rs705699,rs67797421,rs246748,rs1143701,rs2110597,rs60139793,rs7039716,rs30141,rs1835706,rs10965416,rs7853264,rs877636,rs76292203,rs67890920,rs574087,rs6832214,rs12412095,rs602534,rs112293340,rs66871304,rs67659077,rs4415526,rs73321469,rs2055979,rs1783521,rs4738292,rs61730071,rs1346967,rs10869020,rs11701143,rs7658100,rs2031035,rs4393627,rs1962051,rs152113,rs2766673,rs73141970,rs2416937,rs4738294,rs643445,rs7027813,rs30140,rs568639,rs17005728,rs7833541,rs12547596,rs6827839,rs73288199,rs62539062,rs474901,rs39827,rs1427676,rs7028200,rs4833821,rs535586,rs6821165,rs117768541,rs10874486,rs11164187,rs11931830,rs68107102,rs7688384,rs2510066,rs705705,rs13434446,rs7677679,rs7699809,rs111696381,rs3931218,rs2416940,rs803679,rs4908140,rs2017445,rs7397665,rs12541762,rs531459,rs9642714,rs17005931,rs71479022,rs11231757,rs1488053,rs56082951,rs30142,rs57048617,rs6429631,rs10739792,rs2900224,rs62079405,rs612448,rs16938514,rs2416936,rs6669330,rs9556,rs3741499,rs3130320,rs246747,rs6876898,rs11098149,rs25781,rs1024161,rs574835,rs11757186,rs10771311,rs10739791,rs6854230,rs479777,rs1830454,rs2859728,rs3132580,rs479552,rs517849,rs1431691,rs10760706,rs27978,rs2698999,rs30155,rs542907,rs72671023,rs2766671,rs12626926,rs926169,rs10874484,rs4833817,rs72621835,rs1199047,rs1056948,rs45520839,rs673485,rs4585797,rs10739794,rs2766674,rs10908360,rs9633775,rs2298730,rs7412307,rs4653300,rs3099844,rs61937249,rs28464712,rs45500303,rs12626914,rs59803556,rs79204281,rs74825018,rs10121880,rs12175489,rs7860486,rs2791337,rs628342,rs62323935,rs9478362,rs641351,rs34167280,rs11164186,rs12430,rs30135,rs11164190,rs4279870,rs115223506,rs1689510,rs2086346,rs705700,rs1431695,rs1943152,rs231775,rs1479923,rs887314,rs62079408,rs485774,rs16938515,rs1873914,rs6700586,rs72671025,rs2416938,rs694739,rs7038506,rs34332091,rs2270797,rs2741372,rs10795791,rs10908355,rs3739794,rs663743,rs2236706,rs618160,rs510372,rs10890273,rs10121601,rs231726,rs2294875,rs1131017,rs59687522,rs2916568,rs617521,rs12073824,rs10796908,rs152128,rs11061644,rs10746875,rs7971751,rs1830455,rs7022208,rs2271194,rs11231770,rs773108,rs10874487,rs571862,rs586339,rs1383043,rs117064154,rs1985335,rs66987389,rs516790,rs231724,rs45491791,rs2279351,rs516921,rs7694328,rs1701704,rs559575,rs59596740,rs1997367,rs1431707,rs77430005,rs12352899,rs4738291,rs12021739,rs2292239,rs231763,rs66971362,rs6704190,rs647152,rs7693795,rs76499217,rs12508721,rs10905718,rs10876864,rs1431694,rs705702,rs35296553,rs17005650,rs1427679,rs10117828,rs73141972,rs10876870,rs56763494,rs30139,rs72951372,rs10117638,rs6674176,rs30117,rs7658836,rs1056949,rs10217366,rs641365,rs607062,rs112249453,rs2456973,rs11164189,rs10116142,rs10957632,rs58976230,rs6534342,rs67143487,rs705696,rs17857342,rs7297175,rs193890,rs639929,rs6827824,rs246749,rs4653294,rs231779,rs705704,rs1488051,rs646153,rs10735603,rs72669119,rs12085471,rs7675731,rs2036981,rs30156,rs10866648,rs231727,rs16938512,rs516124,rs7656479,rs3826274,rs705698,rs773109,rs10217692,rs9642760,rs152112,rs231764,rs773107,rs28729220,rs12404868,rs4282626,rs922771,rs1997368,rs3096700,rs7663164,rs72622847,rs4738290,rs9299335,rs10819712,rs2288502,rs10988920,rs7228576,rs16938528,rs12404865,rs4738295,rs12403551,rs30134,rs773110,rs499425,rs45463791,rs773111,rs4743370,rs4759229,rs3846684,rs231723,rs56210535,rs2795575,rs12410334,rs1852863,rs10908362,rs11571292,rs6994820,rs75129438,rs4660761,rs772920,rs10032704,rs803675,rs2127511,rs4964028,rs1543547,rs2791336,rs10760700</t>
  </si>
  <si>
    <t>ENSG00000111790.9,CATG00000056150.1,ENSG00000178878.8,ENSG00000260913.1,ENSG00000173264.9,ENSG00000257449.1,ENSG00000171940.9,ENSG00000132481.2,ENSG00000123411.10,ENSG00000226337.3,ENSG00000227145.1,CATG00000046290.1,ENSG00000272501.1,CATG00000104369.1,ENSG00000255145.1,ENSG00000163877.9,ENSG00000257086.1,ENSG00000228962.1,ENSG00000064102.10,ENSG00000168631.7,ENSG00000138688.11,CATG00000002582.1,ENSG00000232273.1,ENSG00000139531.8,ENSG00000126091.15,ENSG00000163879.9,CATG00000115944.1,ENSG00000117408.6,ENSG00000214121.4,CATG00000105476.1,ENSG00000065361.10,CATG00000056939.1,ENSG00000173457.6,CATG00000068525.1,ENSG00000204296.7,ENSG00000117410.9,ENSG00000066135.8,ENSG00000249695.2,ENSG00000164167.5,ENSG00000188878.12,CATG00000056966.1,ENSG00000204371.7,CATG00000096713.1,CATG00000070034.1,ENSG00000163599.10,ENSG00000149782.7,CATG00000104545.1,ENSG00000141569.6,ENSG00000136874.6,CATG00000056152.1,ENSG00000267374.1,ENSG00000168071.17,ENSG00000002330.9,ENSG00000073331.13,ENSG00000197728.5,ENSG00000117407.12,ENSG00000023318.7,ENSG00000111540.11,ENSG00000231671.1,CATG00000056950.1,ENSG00000162302.8,ENSG00000164113.6,ENSG00000237950.1,ENSG00000173153.9,ENSG00000182674.5,ENSG00000161533.7,ENSG00000163875.11,ENSG00000236935.1,ENSG00000181778.4,ENSG00000267426.1,CATG00000005802.1,ENSG00000138684.3,ENSG00000256940.1,CATG00000104367.1,ENSG00000120645.7,ENSG00000160181.4,ENSG00000173113.2,ENSG00000126432.9,ENSG00000134697.8,ENSG00000253363.1,ENSG00000113263.8,ENSG00000109471.4,ENSG00000168772.9,ENSG00000233529.1,CATG00000115318.1,ENSG00000160180.14,ENSG00000155918.3,CATG00000115245.1,ENSG00000237493.3,ENSG00000225914.1,ENSG00000142949.12,ENSG00000214015.3,ENSG00000169218.9,ENSG00000267801.1,CATG00000012087.1,ENSG00000204520.8,CATG00000073630.1</t>
  </si>
  <si>
    <t>20596022,22027810</t>
  </si>
  <si>
    <t>Alopecia areata</t>
  </si>
  <si>
    <t>DOID:987</t>
  </si>
  <si>
    <t>alopecia</t>
  </si>
  <si>
    <t>A hypotrichosis that is characterized by a loss of hair from the head or body.</t>
  </si>
  <si>
    <t>rs112254607,rs117600226,rs117686786,rs117673899,rs116129898,rs2429440,rs117859952,rs117458517,rs112126453,rs113756034,rs117355999,rs742655,rs112342508,rs117534609,rs17762954,rs118029804,rs117452327,rs17651243,rs112399210,rs117931571,rs118127683,rs117744619,rs62189946,rs117164086,rs116861394,rs112258610,rs117925144,rs77106591,rs115300662,rs117628250,rs117840587,rs112464485,rs115812551,rs118114474,rs111464436,rs117861071,rs118063070,rs6675082,rs117612531,rs113801005,rs117598307,rs117608443,rs117465666,rs117085859,rs117325185,rs2696573,rs117734839,rs117412767,rs9287638,rs117722092,rs118002487,rs117486632,rs118187512,rs117965319,rs117750692,rs117415781,rs116893521,rs117961670,rs116968580,rs113834859,rs116856380,rs111862552,rs114251163,rs117251220,rs111470780,rs116961004,rs117906890,rs117269535,rs115150574,rs117334825,rs113919615,rs118011765,rs112803300,rs117866889,rs113349363,rs1529535,rs112055004,rs117526238,rs117977305,rs118191698,rs117094562,rs112702563,rs117646503,rs117033919,rs112069330,rs117817544,rs117648158,rs34365965,rs116103449,rs117629322,rs2532292,rs118049839,rs804616,rs112539198,rs117148870,rs117067833,rs112706248,rs117005396,rs77578010,rs115959448,rs117386905,rs117409944,rs118152943,rs117604802,rs117025211,rs113349190,rs117529677,rs118098769,rs116909189,rs117980624,rs117846856,rs117551120,rs117392678,rs62056785,rs111430241,rs117367018,rs117499619,rs118073567,rs117347376,rs113269964,rs116966623,rs118067837,rs117680588,rs17651285,rs118125539,rs116904642,rs111900165,rs111923656,rs117082569,rs116960832,rs116950665,rs62056789,rs117126775,rs7542158,rs112742427,rs116971499,rs117938157,rs2532296,rs118091047,rs113981417,rs117176996,rs113045513,rs117199708,rs114235554,rs4792843,rs117845644,rs115209500,rs8087360,rs118078915,rs118039521,rs117873919,rs117351553,rs117819147,rs1528072,rs112155389,rs117513053,rs117013346,rs116132063,rs2295099,rs117860798,rs116947401,rs114353220,rs118126156,rs77740305,rs111613322,rs117601825,rs118127111,rs117702260,rs116938603,rs117566552,rs112846811,rs117272799,rs117261502,rs117177427,rs117275282,rs114577077,rs113481523,rs117416084,rs115635895,rs12999881,rs116983424,rs118120132,rs117618517,rs117061070,rs114313131,rs117006757,rs117140666,rs117330011,rs117847847,rs117477859,rs117265354,rs111405534,rs117942639,rs117571609,rs117589461,rs117692821,rs1534456,rs113578183,rs17690679,rs112640097,rs117844046,rs118038278,rs117908233,rs117679798,rs116972200,rs199530,rs79036887,rs118143337,rs117763129,rs117932898,rs117372399,rs114107890,rs117606141,rs116982014,rs113961568,rs117067737,rs2532268,rs114593277,rs804614,rs8090212,rs116944430,rs112113725,rs117665483,rs117266025,rs2696571,rs17572467,rs12081197,rs117651820,rs117819809,rs114284894,rs117481621,rs12565727,rs199454,rs112578465,rs115098079,rs191836,rs117321539,rs118108173,rs72644044,rs118025639,rs117734168,rs116444268,rs116843930,rs111645151,rs118169345,rs117286628,rs117615845,rs117024929,rs117641919,rs116867864,rs118025414,rs112334246,rs117949349,rs117935801,rs117090537,rs118105496,rs117617520,rs117619773,rs117951340,rs117251379,rs117629712,rs113579491,rs117317034,rs112471558,rs117500864,rs709006,rs117004918,rs118066024,rs117290828,rs118097947,rs117264376,rs117043708,rs6694011,rs117604544,rs112636016,rs117724648,rs117465907,rs118131062,rs117933312,rs118066295,rs2141299,rs116901099,rs115278174,rs117988073,rs118145691,rs117829004,rs117360440,rs117692161,rs117537911,rs113613291,rs117202783,rs116386160,rs117805436,rs2532273,rs117398342,rs117516366,rs17572361,rs115926048,rs118034061,rs9659356,rs117526057,rs117163782,rs1385699,rs117645386,rs11079725,rs117391720,rs111837174,rs6696575,rs116023941,rs117723904,rs117764629,rs76956777,rs117739866,rs17650991,rs116986115,rs111312345,rs117384333,rs117662738,rs112431991,rs117205063,rs118028663,rs116850408,rs111604810,rs117661598,rs112804350,rs1337906,rs113150512,rs116968497,rs1528074,rs117868947,rs117217759,rs117186975,rs62056851,rs118041124,rs117712444,rs7227263,rs117844759,rs117691512,rs117368197,rs117233587,rs113197275,rs117059211,rs111751251,rs117533497,rs117102694,rs117690118,rs17572823,rs117114827,rs1337907,rs113886532,rs116858905,rs118119944,rs62202815,rs117737033,rs113451294,rs117219290,rs116964613,rs55686102,rs7542354,rs115405037,rs199528,rs113558395,rs17861026,rs112146499,rs112857243,rs117565272,rs116974841,rs6624875,rs77416224,rs117312607,rs117500486,rs117508023,rs117190688,rs114656911,rs116939216,rs117852576,rs117388258,rs116990060,rs113659618,rs116876224,rs117882630,rs118127993,rs111854089,rs118120912,rs4075846,rs117911473,rs2696567,rs117344299,rs117277236,rs117311101,rs117412794,rs117711010,rs117234550,rs111871877,rs117854471,rs112887441,rs117793672,rs117367552,rs117596077,rs117871111,rs117994309,rs117713418,rs117404878,rs117163819,rs117638282,rs117712190,rs117202541,rs117724427,rs2532288,rs117955697,rs118148909,rs1569781,rs12081186,rs117873363,rs117928039,rs118104841,rs117262743,rs113677423,rs10445371,rs117804542,rs117579985,rs117276605,rs117824878,rs117266776,rs117891750,rs117704389,rs117970858,rs116629151,rs113161176,rs2876633,rs117985498,rs117557332,rs117899659,rs117482734,rs116858039,rs12373123,rs117750996,rs17572613,rs117540971,rs117899812,rs112443892,rs17650973,rs117343696,rs2532271,rs117966353,rs75179112,rs117656334,rs112593050,rs115228146,rs112560719,rs117537303,rs113809346,rs116568233,rs116886557,rs117652673,rs113431630,rs111742786,rs17650860,rs118142813,rs62097586,rs117530117,rs117607588,rs75265619,rs112413438,rs117415454,rs117210488,rs118120078,rs117394456,rs116933966,rs1981998,rs117568618,rs117200923,rs117565497,rs112278252,rs113568679,rs117023470,rs111627042,rs117931953,rs117862723,rs117063894,rs117072135,rs2532282,rs117205615,rs2217394,rs117208195,rs17585608,rs117121132,rs117896886,rs1881194,rs117063319,rs117158860,rs117906284,rs113373871,rs111737589,rs112541247,rs116877219,rs7507023,rs5919135,rs117938144,rs117551287,rs117167232,rs114860868,rs115566918,rs112082260,rs117533833,rs116972517,rs114908660,rs6113592,rs117943355,rs804615,rs118108956,rs117151821,rs117953839,rs112893245,rs116966991,rs957958,rs116223147,rs117297395,rs117115917,rs117319188,rs117792864,rs117637690,rs118005032,rs112114507,rs117203500,rs113897852,rs117949710,rs117709506,rs117701188,rs116917944,rs117248184,rs117995241,rs17651549,rs117865418,rs376142,rs804618,rs2532275,rs117323124,rs117361660,rs117790930,rs199526,rs77305462,rs116886171,rs116916717,rs117358084,rs112999352,rs114624696,rs117273634,rs117741499,rs117431748,rs115733945,rs117938762,rs114232364,rs1918789,rs118118850,rs116697301,rs115399849,rs117645088,rs2532286,rs17662403,rs113934033,rs117234391,rs116847816,rs117235142,rs117706479,rs117691647,rs112634647,rs113668960,rs117335890,rs118057690,rs117084845,rs117538372,rs112003311,rs117044487,rs2532290,rs10864486,rs118119757,rs117525143,rs2532291,rs116992865,rs113671262,rs116907583,rs117615351,rs118160384,rs117548271,rs117108794,rs116870545,rs117637709,rs118164267,rs112120926,rs3852257,rs116102660,rs116938441,rs117400253,rs116046795,rs117886700,rs117503304,rs116904735,rs9798180,rs113798705,rs1864325,rs118070701,rs117647792,rs117129059,rs111382253,rs116849427,rs117989981,rs117241896,rs113377745,rs118101206,rs117057704,rs17572495,rs117556608,rs118053481,rs118036382,rs117875150,rs7227285,rs1800547,rs112328245,rs117981579,rs117810518,rs118084798,rs115326171,rs17651093,rs117027015,rs117360635,rs117586350,rs117013191,rs116951083,rs182121,rs118000376,rs113351582,rs112413989,rs117312843,rs6685766,rs74461106,rs117287861,rs117443697,rs113213289,rs117421979,rs118172428,rs117737028,rs117788835,rs117088971,rs113211824,rs112249029,rs117172170,rs115694716,rs116973143,rs118168351,rs116935121,rs117262669,rs117607912,rs117307401,rs117342688,rs113589236,rs117788456,rs117095230,rs112980803,rs117540057,rs118063927,rs117220447,rs2696660,rs117450178,rs117885460,rs709005,rs117699225,rs116862736,rs117448730,rs117377479,rs199525,rs117901633,rs113164110,rs117576645,rs117643390,rs111807073,rs117302661,rs9711321,rs117117817,rs116931551,rs77269805,rs117433629,rs117120208,rs118191841,rs117715485,rs117878895,rs117764734,rs113566631,rs118083668,rs62641967,rs117973899,rs116894350,rs118042866,rs117654219,rs11896946,rs118032534,rs112768814,rs116996936,rs117976444,rs12373168,rs113634064,rs117964468,rs116966648,rs117528810,rs116969669,rs2532277,rs117586569,rs117118311,rs117446131,rs117938360,rs112768062,rs117747674,rs117701706,rs116948608,rs112489080,rs117535293,rs2532297,rs117795763,rs2095920,rs117106696,rs1011526,rs114135936,rs116858919,rs117359064,rs117535562,rs117713385,rs117446488,rs118155624,rs116931308,rs117077212,rs6106493,rs118155502,rs118008511,rs117326304,rs117813982,rs111418565,rs118173464,rs111399127,rs117665994,rs111937957,rs117541532,rs114812993,rs2073963,rs118160437,rs111901156,rs117996326,rs117627955,rs117660224,rs62056786,rs113785643,rs17690661,rs111245553,rs117504376,rs117504851,rs117414283,rs113951677,rs117234264,rs12185233,rs117250657,rs117453663,rs117198771,rs7794241,rs117795902,rs116787563,rs17651134,rs116978232,rs117429713,rs117418507,rs117542455,rs113045145,rs117122107,rs117096664,rs117466214,rs117837129,rs117870305,rs117043354,rs117855654,rs118105515,rs117598837,rs113737218,rs117850622,rs117230199,rs118155641,rs116935189,rs117525793,rs114771555,rs957960,rs116907076,rs118018901,rs2696572,rs9679378,rs16990499,rs117882541,rs17585644,rs111320260,rs114553892,rs117864179,rs116954356,rs117255202,rs112647192,rs116804473,rs117548606,rs118111258,rs113164595,rs116553240,rs117097410,rs112556620,rs117761400,rs116986776,rs117087521,rs111739681,rs118034160,rs117581807,rs117931315,rs116100242,rs112235641,rs117495416,rs116946324,rs113028763,rs118121725,rs117870749,rs117778700,rs118057656,rs11683401,rs117639556,rs117059708,rs117885345,rs117976787,rs117029203,rs117521831,rs117084135,rs117093439,rs115613502,rs118154068,rs118179451,rs112866655,rs118131053,rs117321513,rs117601327,rs117738656,rs117928453,rs17572851,rs117149998,rs117429504,rs117808192,rs117353463,rs116987375,rs111955890,rs111547028,rs116968894,rs117958695,rs1529534,rs118172952,rs117693747,rs117342004,rs17572627,rs117901118,rs117818149,rs117245359,rs117460980,rs117177624,rs117739649,rs117564611,rs112385572,rs113493003,rs12373124,rs117521858,rs111327992,rs9912530,rs113304431,rs62056856,rs117396277,rs13238389,rs117271347,rs118156829,rs709007,rs117366503,rs2187140,rs117639060,rs113412242,rs117155798,rs117913149,rs118103523,rs117249713,rs117157376,rs74675221,rs114492634,rs117043587,rs113355630,rs8090386,rs5964607,rs117567585,rs5918762,rs115634446,rs111365846,rs116967196,rs117377498,rs117297660,rs118115963,rs17650901,rs62202800,rs118106128,rs116938193,rs117601640,rs112534607,rs117402769,rs117194726,rs116895926,rs2696684,rs116032492,rs117358031,rs12540774,rs116900242,rs117753289,rs116937503,rs117245479,rs117663134,rs114696079,rs112806969,rs111663326,rs117403931,rs112368097,rs2109092,rs117103359,rs416808,rs2206203,rs118108313,rs117124984,rs114990897,rs117758323,rs116861544,rs117846285,rs74807476,rs117093708,rs115767770,rs116941582,rs116028164,rs118006368,rs117218299,rs111541901,rs116882248,rs116984005,rs117995133,rs117861590,rs117674849,rs117423769,rs117037949,rs113171925,rs117427945,rs199523,rs113443830,rs117941968,rs116865388,rs117275691,rs115117540,rs118000956,rs117295299,rs115869416,rs117790690,rs117614103,rs2668713,rs2532233,rs113579895,rs117609501,rs111754884,rs12150836,rs117475965,rs112319241,rs111913701,rs117487942,rs118097781,rs117073723,rs118133330,rs117425916,rs118040965,rs112839636,rs115614669,rs117830374,rs117842176,rs117939600,rs11121669,rs117300652,rs2532280,rs117887343,rs113730171,rs113013662,rs117130608,rs118008488,rs117488761,rs117439726,rs116984773,rs117867119,rs116892935,rs113686032,rs114832127,rs118192050,rs117708483,rs114144298,rs17572795,rs11687329,rs113312761,rs118038519,rs117392217,rs117643442,rs117871623,rs116914010,rs117507101,rs113302715,rs112098394,rs117065812,rs111933740,rs117926811,rs111532956,rs34032547,rs116974407,rs113830390,rs17662235,rs116846742,rs116366390,rs1569782,rs113772908,rs115620824,rs34350247,rs117618215,rs1406068,rs112315407,rs117629202,rs11121667,rs117875533,rs116986431,rs117665459,rs118079708,rs117409590,rs17585214,rs117870646,rs112773568,rs117439954,rs112275277,rs12373142,rs117655396,rs117757293,rs62097585,rs117819049,rs111519055,rs117813228,rs117816723,rs117244259,rs12150835,rs112252075,rs118047398,rs117540796,rs117326150,rs117915297,rs117687766,rs116909786,rs112628831,rs116957904,rs118168717,rs7224296,rs117808236,rs118171450,rs118141400,rs117949018,rs115582002,rs12081181,rs116937120,rs118046848,rs117001136,rs117629818,rs117141810,rs117444285,rs117522766,rs113085940,rs117028678,rs116950219,rs117558713,rs117437400,rs5918764,rs117305991,rs113313410,rs117549001,rs117517593,rs118186458,rs17572169,rs117083503,rs111496503,rs117275857,rs117960011,rs117934638,rs116870912,rs117757814,rs117646439,rs116912938,rs118000009,rs111912558,rs116982476,rs117305492,rs117501724,rs117558353,rs804612,rs117990769,rs117127459,rs117170565,rs116859959,rs117471573,rs117160543,rs112675363,rs117276388,rs7795433,rs117408794,rs114009454,rs117658398,rs112364852,rs4658627,rs17769490,rs117927325,rs117017350,rs116938410,rs118122473,rs117192523,rs118055185,rs117497360,rs74993405,rs117130549,rs113873425,rs117033351,rs11684254,rs117327512,rs117661326,rs118016502,rs112861504,rs116967306,rs118072712,rs117851580,rs117316681,rs117225292,rs112525735,rs117037249,rs117410227,rs113153856,rs117948092,rs118046174,rs117921001,rs117651452,rs116983480,rs113623315,rs804617,rs117864661,rs112059634,rs806607,rs4073407,rs17650872,rs117937465,rs111454334,rs17651483,rs7542164,rs118004373,rs117365970,rs2532276,rs113368243,rs113916328,rs72644043,rs116929401,rs117031805,rs117992557,rs72644041,rs117335771,rs199529,rs2532274,rs117396387,rs117974938,rs111314396,rs6951522,rs117880170,rs117153569,rs117061677,rs117885938,rs117820676,rs117202207,rs117070767,rs118089045,rs112232199,rs117128085,rs111693597,rs111605073,rs113436360,rs73095490,rs117191664,rs117491522,rs5918809,rs117089807,rs17572147,rs113710108,rs17572248,rs12081176,rs113904970,rs111599589,rs117371605,rs117128373,rs17817969,rs113596546,rs117074282,rs6137582,rs116934879,rs111702312,rs112333322,rs112919586,rs113498585,rs117660257,rs117411259,rs117446902,rs113286435,rs117374804,rs117389251,rs79323519,rs117821890,rs117655424,rs117689018,rs117433452,rs118137852,rs117124445,rs2532298,rs118167449,rs117671932,rs116535705,rs117323022,rs117565824,rs113224665,rs117592463,rs117210862,rs7227391,rs117488721,rs117953344,rs117799771,rs116879851,rs117200899,rs117686025,rs55676049,rs116894817,rs118017286,rs112572874,rs117159173,rs117881215,rs28657921,rs117221739,rs117952674,rs118091857,rs116384811,rs17662889,rs113977649,rs117808940,rs117136654,rs113029914,rs113980017,rs117672676,rs117630747,rs117427620,rs115690894,rs117311737,rs17585426,rs2532281,rs112053425,rs117070738,rs117896144,rs111730743,rs116864963,rs117380588,rs10864487,rs754512,rs1881193,rs12185235,rs117694984,rs117103855,rs115378142,rs117822936,rs113790915,rs118043189,rs117923479,rs117078032,rs117689497,rs118141143,rs117859764,rs116884580,rs116901844,rs116100604,rs117191567,rs118043969,rs117765128,rs117892968,rs2003046,rs112122102,rs7054364,rs111413387,rs1204038,rs17651213,rs199524,rs117007771,rs118082626,rs117628202,rs2532269,rs118052990,rs112523136,rs117197699,rs62056790,rs117433255,rs116914197,rs117912506,rs117171956,rs118057691,rs17349860,rs117354059,rs2016515,rs111326917,rs17572893,rs116921287,rs117244974,rs6106481,rs112960846,rs117763185,rs117700702,rs113779262,rs116923426,rs35033941,rs117151760,rs117114518,rs117400315,rs117507469,rs117173071,rs117217964,rs199533,rs2532278,rs117500164,rs111519325,rs117424207,rs117586206,rs117809876,rs11576658,rs117049239,rs117039998,rs118113616,rs117783241,rs111723515,rs2696657,rs117319599,rs117591346,rs8083006</t>
  </si>
  <si>
    <t>ENSG00000175262.10,ENSG00000120088.10,CATG00000052855.1,CATG00000033813.1,CATG00000033804.1,ENSG00000237396.1,ENSG00000226992.1,CATG00000033819.1,ENSG00000214401.4,ENSG00000131080.10,ENSG00000125813.9,ENSG00000261575.2,ENSG00000186868.11,ENSG00000035687.9,ENSG00000132874.9,ENSG00000264070.1,ENSG00000238723.1,CATG00000033823.1,ENSG00000185294.5,CATG00000031546.1,ENSG00000089472.12,ENSG00000213326.4,CATG00000033817.1,ENSG00000214425.2,ENSG00000120071.8,ENSG00000169083.11,ENSG00000264589.1,ENSG00000048052.17,CATG00000031558.1,ENSG00000108379.5,CATG00000033807.1,ENSG00000079482.11,ENSG00000266497.1,CATG00000033811.1,ENSG00000185829.11,ENSG00000225321.1,ENSG00000263715.2,CATG00000047256.1,CATG00000033815.1,ENSG00000215421.5,ENSG00000204650.9,CATG00000033801.1,ENSG00000073969.14,ENSG00000264247.1,CATG00000052085.1,ENSG00000235892.1,CATG00000052842.1</t>
  </si>
  <si>
    <t>18849991,22693459,22032556,18849994</t>
  </si>
  <si>
    <t>Male-pattern baldness</t>
  </si>
  <si>
    <t>DOID:9931</t>
  </si>
  <si>
    <t>Waterhouse Friderichsen syndrome</t>
  </si>
  <si>
    <t>An adrenal gland disease that is characterized by failure of the adrenal gland due to bleeding into the gland.</t>
  </si>
  <si>
    <t>rs11799380,rs8085232,rs10930632,rs73476582,rs4939132,rs80117330,rs9949460,rs8093384,rs603890,rs8086350,rs3739152,rs426736,rs4938861,rs76886162,rs11731281,rs10501619,rs11728925,rs10444216,rs12402808,rs11605053,rs12326495,rs3935068,rs17088870,rs387107,rs17088843,rs1410803,rs3813109,rs10514110,rs10922107,rs56251346,rs620015,rs9952197,rs11806293,rs9376268,rs3753396,rs9376267,rs376515,rs402372,rs17239377,rs70620,rs3813110,rs3020015,rs6707192,rs3020013,rs16824781,rs612163,rs9573322,rs3821170,rs73476581,rs10958542,rs674250,rs74757686,rs60955180,rs10104527,rs1540177,rs6737629,rs10220137,rs75684972,rs9949477,rs389897,rs1023388,rs9948805,rs9961346,rs59358622,rs1290742,rs999583,rs4894926,rs11801630,rs7946950,rs366976,rs434491,rs17088842,rs590401,rs3739153,rs387938,rs12208031,rs11731284,rs1299491,rs2301775,rs9945052,rs496313,rs10958540,rs551335,rs17088863,rs2359677,rs8095589,rs34132656,rs3781812,rs3813116,rs75703017,rs2336221,rs9402879,rs73476585,rs422427,rs421820,rs80180308,rs8130619,rs114680493,rs78905656,rs1014500,rs6097657,rs1224740,rs7759040,rs79156853,rs8096448,rs35267550,rs3813120,rs35352142,rs114636196,rs386185,rs4556879,rs12605154,rs16838369,rs79084641,rs57545032,rs17398289,rs661972,rs73476558,rs390154,rs1065489,rs369561,rs742855,rs28378786,rs1028979,rs70621,rs11228988,rs1371597,rs11799595,rs1792634,rs6941997,rs4861136,rs1046812,rs378283,rs11807997,rs80157743,rs10501621,rs10898480,rs1939489,rs1928143,rs11604373,rs3813117,rs78950564,rs111460041,rs72921992,rs73476538,rs10792083,rs9952865,rs1152230,rs3813111,rs77643318,rs8084916,rs7675078,rs370789,rs11727016,rs7573263,rs384032,rs3755226,rs1893809,rs80040953,rs9376269,rs4802636,rs391537,rs4976846,rs3737512,rs12792781,rs378940,rs4361019,rs9961215,rs1290739,rs16920011,rs558322,rs435153,rs8096196,rs9962508,rs387000,rs75958477,rs80298907,rs1792624,rs7934304,rs6597274,rs3813119,rs10765655,rs17727261,rs8094941,rs61293748,rs34418605,rs35703353,rs1831280,rs1070,rs11754268,rs17088867,rs61294211,rs34408013,rs377298,rs79941872,rs74912063,rs425524,rs61598129,rs2028890,rs2824754,rs12607129,rs1023386,rs28592027,rs7128371,rs6732127,rs1857681,rs388419,rs2244614,rs3737511,rs3813108,rs28547987,rs8096682,rs74915900,rs11582939,rs640310,rs3813121,rs387111,rs28645306,rs76131446,rs3813112,rs2406176,rs12207710,rs17088860,rs9948822,rs17088845,rs78489689,rs5012051,rs8094598,rs1893808,rs17088847,rs638041,rs6433463,rs364320,rs76442241,rs1152239,rs8192950,rs6591417,rs17088848,rs114254136,rs9944643,rs4497784,rs10896599,rs9389484,rs398771,rs449657,rs114928911,rs385390,rs75350492,rs8094769,rs116494822,rs3813118,rs77001522,rs78684872,rs10489456,rs401188,rs115894329,rs10490745,rs383372,rs10088854,rs3813113,rs10501620,rs1046805,rs57575310,rs1023387,rs79838315,rs3813122,rs10431169,rs3732079,rs77505800,rs689039,rs376841,rs636485,rs11151918,rs1815314,rs10020185,rs3020017,rs2824755,rs445207,rs7916441,rs3020014,rs113420963,rs1789653,rs4368295,rs8086078,rs376498,rs9505239,rs2824756,rs643781,rs11544374,rs28406737,rs3737510,rs76884109,rs8095376,rs28378689,rs1789650</t>
  </si>
  <si>
    <t>ENSG00000256745.1,ENSG00000067191.11,CATG00000036566.1,CATG00000101059.1,ENSG00000215190.4,CATG00000086116.1,ENSG00000151376.12,ENSG00000198848.8,ENSG00000075336.7,ENSG00000116785.9,ENSG00000138430.11,ENSG00000134817.9,ENSG00000027697.8,ENSG00000155052.14,CATG00000115734.1,ENSG00000214561.3,ENSG00000197140.10,ENSG00000141665.7,CATG00000072406.1,ENSG00000104951.11,ENSG00000149201.5,ENSG00000154646.4,ENSG00000114948.8,CATG00000038003.1,ENSG00000236242.1,ENSG00000110218.4,ENSG00000000971.11,ENSG00000077498.8,ENSG00000170017.8,CATG00000053694.1,ENSG00000213024.6,ENSG00000168566.11,CATG00000017456.1,ENSG00000169136.4,ENSG00000270799.1,CATG00000088702.1,ENSG00000149115.9</t>
  </si>
  <si>
    <t>Meningococcal disease</t>
  </si>
  <si>
    <t>DOID:9952</t>
  </si>
  <si>
    <t>acute lymphocytic leukemia</t>
  </si>
  <si>
    <t>A lymphoblastic leukemia that is characterized by over production of lymphoblasts.</t>
  </si>
  <si>
    <t>rs6713254,rs10905279,rs7115578,rs4149046,rs4245555,rs4667420,rs4947535,rs7027950,rs943189,rs7789635,rs10170236,rs11575548,rs74066324,rs61271866,rs111601101,rs72738652,rs10236879,rs67628795,rs564398,rs114438528,rs12434881,rs1394802,rs11961645,rs79977652,rs16951036,rs55695203,rs10811640,rs7097972,rs6978646,rs11632973,rs10849033,rs11545261,rs11039538,rs2271198,rs6468911,rs1831000,rs4149041,rs698859,rs3807562,rs1704193,rs80119232,rs1008581,rs115257574,rs11607114,rs7580915,rs60002789,rs79734293,rs17152012,rs3808846,rs7957274,rs79189721,rs4149061,rs73123257,rs2811713,rs3779082,rs56382011,rs2885993,rs2239634,rs56018935,rs116953678,rs113429444,rs11625112,rs11749754,rs12081895,rs117834634,rs7537449,rs6690430,rs1996408,rs117402696,rs10899735,rs116844801,rs11575461,rs77482278,rs7049105,rs79698680,rs1569708,rs28429352,rs7782210,rs72738645,rs7075634,rs11045896,rs4667416,rs477771,rs76403956,rs12538187,rs4149052,rs2390535,rs114451286,rs1919367,rs1185671,rs7921237,rs79303066,rs6588194,rs3737111,rs913110,rs75368229,rs7081744,rs3824662,rs12301796,rs79767951,rs4144664,rs78221755,rs12146883,rs4947827,rs4752893,rs7028570,rs2534765,rs12734390,rs7030641,rs4149040,rs66845073,rs10841761,rs62447519,rs498490,rs28715564,rs11045852,rs10754216,rs16923647,rs8105574,rs73123261,rs12463472,rs10774216,rs10800501,rs11528340,rs12755054,rs2299150,rs10173317,rs34672220,rs3218012,rs56071396,rs2900479,rs4261699,rs78923989,rs10754209,rs7543956,rs7546940,rs8104605,rs11045854,rs3748557,rs10904934,rs955927,rs118080850,rs59575682,rs7094966,rs72804629,rs75074713,rs75495166,rs6722487,rs75358704,rs6703129,rs1170494,rs61819073,rs12577284,rs943190,rs3779083,rs4992502,rs75866857,rs55703004,rs987992,rs68059491,rs11609872,rs2441816,rs77728904,rs7073837,rs1750311,rs2761442,rs11593347,rs1316768,rs59963278,rs1881794,rs4149054,rs2199763,rs384544,rs10115049,rs12540874,rs6964823,rs4482396,rs73123251,rs10272724,rs6721261,rs78281115,rs10811645,rs60782582,rs12061460,rs6694309,rs11155132,rs2148959,rs4984338,rs1935394,rs11768267,rs10757265,rs11039520,rs118075313,rs6951648,rs1570860,rs72480793,rs11552047,rs1037350,rs4977753,rs10262731,rs6682824,rs58091525,rs78796950,rs7948129,rs2761445,rs1566729,rs1537378,rs7309037,rs520236,rs1184929,rs62445866,rs4238114,rs880028,rs78281135,rs4149067,rs4149076,rs77706751,rs116622603,rs2279823,rs2876827,rs62190635,rs4360655,rs7947811,rs1063192,rs4530332,rs2306283,rs76724704,rs12718785,rs34011899,rs77601591,rs10204262,rs59756444,rs79368019,rs12533940,rs78551755,rs75050543,rs4547502,rs2239632,rs41304071,rs4149000,rs2047952,rs409560,rs953312,rs11247384,rs4672567,rs11610226,rs8341,rs10210268,rs11039522,rs4947709,rs10752126,rs72770058,rs78511436,rs6971925,rs117914182,rs7299630,rs2265099,rs1444520,rs11013045,rs3735274,rs2188127,rs10120806,rs7109385,rs4132601,rs11575553,rs17791016,rs2270196,rs10849036,rs61819117,rs11980407,rs117561861,rs4129903,rs80271829,rs61819119,rs78777686,rs56156635,rs3824660,rs60521218,rs4748810,rs11980379,rs28696237,rs7120737,rs17133807,rs3218010,rs4149057,rs838758,rs7899156,rs4299305,rs76056662,rs12959412,rs3781093,rs838760,rs9783154,rs74066310,rs7088318,rs11045889,rs7976256,rs3757472,rs1444527,rs12718730,rs6659084,rs8057835,rs444762,rs17329885,rs55782136,rs28625633,rs117208764,rs62115511,rs4723619,rs10430590,rs115199150,rs7067643,rs1569175,rs1875696,rs703109,rs1097960,rs2252152,rs11977135,rs114579770,rs9787624,rs4149074,rs12315464,rs3887825,rs59745661,rs7315385,rs7245749,rs17694572,rs2285327,rs888102,rs12669559,rs176009,rs10925071,rs4149036,rs1982406,rs10250794,rs1830999,rs11045874,rs174847,rs3779084,rs502958,rs55693922,rs8105571,rs74066311,rs7540747,rs1333037,rs6909212,rs2047812,rs1503185,rs78101262,rs838759,rs10158379,rs61819088,rs4947631,rs9427922,rs4149087,rs45489701,rs114980795,rs62115489,rs73123266,rs115413977,rs10925069,rs117706152,rs1196656,rs12718558,rs77073917,rs36228502,rs36117815,rs17549430,rs495524,rs4433920,rs71446761,rs56182773,rs62115484,rs4667419,rs874913,rs80166549,rs857024,rs117257093,rs4628533,rs1127661,rs10841759,rs74939070,rs16840607,rs77463182,rs62119173,rs115175409,rs2811711,rs41310925,rs4947581,rs2229322,rs2110889,rs9791887,rs4149044,rs4436083,rs2364115,rs7297552,rs2167364,rs3919879,rs11575575,rs75679153,rs10737688,rs79985856,rs72736469,rs7100895,rs10841758,rs1851165,rs263419,rs114687756,rs116876910,rs9966173,rs1321172,rs17550411,rs7260075,rs114236661,rs2291074,rs62084120,rs79971537,rs17756311,rs11575544,rs78101437,rs78150353,rs3218002,rs4579483,rs56153612,rs10806085,rs10774872,rs1349492,rs12314902,rs72932296,rs6697292,rs7145598,rs7916922,rs11763807,rs76546388,rs7797772,rs12310216,rs11586343,rs6701329,rs78371251,rs10188563,rs73067080,rs7252394,rs4149038,rs11045857,rs12372157,rs1881797,rs543830,rs12830367,rs74655961,rs857018,rs1196658,rs57783995,rs1196669,rs80339243,rs7253205,rs73759757,rs2277228,rs76213463,rs55981617,rs987839,rs367209,rs77792598,rs10965219,rs11575557,rs62141115,rs12719056,rs1444523,rs905476,rs28651004,rs80248631,rs7514071,rs11597659,rs12370842,rs7894828,rs6952409,rs116188638,rs10905286,rs6663209,rs10757266,rs3762271,rs10849031,rs2603581,rs12408496,rs61819115,rs281765,rs78469897,rs3807553,rs4244139,rs10047326,rs11763809,rs117801883,rs16842994,rs11068062,rs2518719,rs4673727,rs10469768,rs112026687,rs10828314,rs634537,rs11575410,rs36228836,rs1333039,rs12302130,rs75227345,rs11575286,rs11770117,rs11045819,rs67567146,rs537544,rs3793752,rs944801,rs6509138,rs10184881,rs11013051,rs5990,rs12303713,rs56111948,rs570730,rs7255315,rs3731246,rs2869531,rs2253142,rs61819124,rs11689314,rs4149042,rs4413131,rs11603850,rs7555070,rs10216316,rs6669987,rs9352438,rs7255701,rs11045872,rs4149063,rs61697767,rs4490786,rs10235371,rs10795478,rs703107,rs913109,rs17514309,rs1114226,rs10932584,rs11599936,rs35292176,rs2242041,rs11045892,rs10811644,rs1517618,rs7137060,rs114121849,rs61742382,rs10244632,rs79329733,rs2761441,rs10828315,rs12578392,rs6909010,rs2479114,rs7898308,rs9648275,rs6713737,rs12209587,rs1876518,rs76621904,rs569421,rs12063141,rs11593338,rs4803667,rs75612853,rs11045871,rs3808845,rs12315627,rs6752402,rs116236545,rs4803675,rs471155,rs12367506,rs9341635,rs570613,rs76521274,rs1020339,rs6490076,rs4915308,rs4149080,rs6956014,rs72760114,rs1170492,rs10931995,rs74064213,rs3731201,rs8181047,rs386680,rs7256908,rs12372593,rs10758145,rs7113857,rs67977965,rs56320525,rs2441814,rs7969190,rs114989501,rs10497047,rs4671127,rs75456329,rs77076549,rs4149039,rs72930137,rs58978489,rs3781094,rs376397,rs11513225,rs56101767,rs2069422,rs7954542,rs9656639,rs12329354,rs75960470,rs17133832,rs78342117,rs118159501,rs12829704,rs1566734,rs114373434,rs57436966,rs58357937,rs4356181,rs10236132,rs57735998,rs2122817,rs11045820,rs2191566,rs7027048,rs115029585,rs7569113,rs11975450,rs11765436,rs369106,rs573687,rs1196665,rs477461,rs10795475,rs2102294,rs11978267,rs3795886,rs2280015,rs7803247,rs28366691,rs41305741,rs59569385,rs2761443,rs2417968,rs11763774,rs374641,rs717958,rs62445869,rs17133805,rs11575565,rs62084119,rs7300418,rs57798917,rs10943413,rs3824661,rs281773,rs12718527,rs78699863,rs76574603,rs4149075,rs7518773,rs10198177,rs1008878,rs78898856,rs7036656,rs17115197,rs11575338,rs79666073,rs4149053,rs11575383,rs80186746,rs10932467,rs3731198,rs12071797,rs7256345,rs1170493,rs2518723,rs61819074,rs17549312,rs11609040,rs17133853,rs1925969,rs12794197,rs28690197,rs1196660,rs12992696,rs17152014,rs2074778,rs11600061,rs56171514,rs4149045,rs1170495,rs6995371,rs11763051,rs7581149,rs57825564,rs7129364,rs10741006,rs3781092,rs4747442,rs4671658,rs1555922,rs58024888,rs56387334,rs1394801,rs72736474,rs73123247,rs62115513,rs12768091,rs7079427,rs55812285,rs28686865,rs6428375,rs11973116,rs4329234,rs79741509,rs76184305,rs74064211,rs4149064,rs12318652,rs7083048,rs12723250,rs74066323,rs77698270,rs74400540,rs28623160,rs377503,rs67921963,rs10932470,rs6744828,rs1023043,rs599452,rs78077089,rs367499,rs12320965,rs6916012,rs11974930,rs80071925,rs11199799,rs3802600,rs7897973,rs11971434,rs11155133,rs764604,rs2987346,rs11575552,rs703110,rs11045891,rs11013046,rs10484502,rs41264881,rs78928448,rs75733496,rs2239631,rs11973441,rs17070208,rs1037351,rs10215297,rs10795484,rs12719019,rs761874,rs67647314,rs58310495,rs58879795,rs6960400,rs11978010,rs10757263,rs932877,rs7961538,rs4748814,rs111790043,rs12427008,rs482571,rs11881151,rs75334064,rs7094131,rs11575462,rs17549360,rs75872245,rs77757956,rs11199796,rs974336,rs12241748,rs2279822,rs61731355,rs58923657,rs77803747,rs11575568,rs17694493,rs113234906,rs6973210,rs10965215,rs17198985,rs11761922,rs12439362,rs10850662,rs1196663,rs41310911,rs10070447,rs3802604,rs61819118,rs79837139,rs4748811,rs6957607,rs7897792,rs4149088,rs2270332,rs3807563,rs56317012,rs4803673,rs41308365,rs1570861,rs4149084,rs2228254,rs7966334,rs10828317,rs11045958,rs11665217,rs1611982,rs4149062,rs4149066,rs72480792,rs838757,rs73734177,rs10795473,rs6475604,rs3887826,rs4752806,rs281777,rs73123249,rs7917185,rs10841757,rs61016409,rs2151280,rs2298882,rs4149056,rs61819116,rs4748808,rs166847,rs1553675,rs2603584,rs77284052,rs6435819,rs17133842,rs77809681,rs4752791,rs1402510,rs6944602,rs7527267,rs11575321,rs4915311,rs8104802,rs7954181,rs3810406,rs7142143,rs10905282,rs12302293,rs12718910,rs12999502,rs2878749,rs112368367,rs838761,rs75282993,rs11255504,rs76222288,rs12067235,rs73080140,rs76557218,rs6546151,rs4915304,rs4989851,rs10752077,rs1125638,rs116180571,rs8104437,rs76960960,rs6690730,rs10899734,rs17070276,rs9789444,rs62445903,rs76434262,rs11045855,rs2329365,rs116745549,rs2270993,rs1360590,rs662463,rs935331,rs11592497,rs7258517,rs56236810,rs10752080,rs6485783,rs1437466,rs2784142,rs12718528,rs7809377,rs1107742,rs28431045,rs7133764,rs12317268,rs1569929,rs2784140,rs746203,rs72468006,rs11575521,rs75742253,rs9294064,rs79560300,rs11039528,rs3218018,rs12133992,rs371668,rs4580999,rs55826129,rs28575256,rs1910189,rs7969566,rs28789190,rs2167363,rs12146350,rs79182326,rs2811712,rs74188363,rs1053454,rs1615413,rs6683004,rs12814646,rs10905280,rs4748816,rs28462675,rs113125091,rs2761444,rs11575570,rs7785224,rs11515,rs8052440,rs2356549,rs35399233,rs75192490,rs6761647,rs11013048,rs6992548,rs61819121,rs944799,rs12232959,rs7410943,rs6700180,rs12074332,rs78513793,rs5996,rs7527856,rs75315415,rs12961519,rs4500908,rs2296624,rs7865618,rs10811643,rs11045870,rs11575387,rs1556515,rs4667337,rs2160341,rs4519164,rs11575574,rs10774871,rs2028944,rs117218557,rs4752808,rs35549346,rs4149079,rs4536618,rs7522084,rs116342705,rs11575562,rs1107743,rs117137623,rs115927115,rs732215,rs56669273,rs2811708,rs1110701,rs730092,rs28628464,rs79217596,rs78089718,rs11045655,rs8105315,rs73117270,rs12574500,rs1819267,rs1881796,rs12211803,rs6689820,rs10841762,rs4769660,rs62560774,rs2287126,rs80064399,rs74059036,rs10838805,rs10757267,rs424535,rs76810097,rs12670555,rs11810910,rs263418,rs117620667,rs267759,rs79882547,rs34077440,rs8181050,rs73123254,rs3218005,rs62447207,rs113232308,rs1411464,rs6490075,rs11971146,rs10905285,rs74690297,rs615552,rs10204282,rs115971022,rs12718731,rs77588214,rs12621643,rs62447208,rs442220,rs4752897,rs16827013,rs77978027,rs905475,rs568727,rs4433100,rs1971579,rs1830997,rs4245556,rs10838810,rs3807566,rs2900480,rs10230978,rs11199795,rs2239630,rs10899736,rs114562019,rs1566733,rs7539506,rs10841760,rs10932440,rs2390536,rs16935346,rs6588193,rs17634717,rs115939893,rs6969942,rs28417827,rs496892,rs768051,rs1871395,rs113962761,rs77920300,rs10249014,rs11771860,rs75024862,rs10510089,rs2069418,rs73123264,rs7866783,rs11575520,rs12142658,rs2118305,rs4149073,rs6724414,rs679038,rs74599268,rs3218007,rs12313499,rs117761422,rs12718529,rs3741410,rs390369,rs4532931,rs11674815,rs6543610,rs10795474,rs7255623,rs17550014,rs7159221,rs77953206,rs4378758,rs10264390,rs116531500,rs10828297,rs10278451,rs6664618,rs116900932,rs406103,rs10740998,rs703108,rs7099207,rs76594695,rs4611046,rs4455783,rs74621815,rs74541382,rs55771992,rs10943416,rs77804026,rs546784,rs4748812,rs8050389,rs16951021,rs2229360,rs117962053,rs11045893,rs613312,rs7255512,rs2247122,rs10208412,rs2243897,rs504318,rs57159977,rs11680630,rs73690155,rs9343564,rs45509299,rs56165099,rs74733668,rs4149048,rs78520371,rs4748813,rs11045879,rs77467777,rs4149051,rs5998,rs11575322,rs11238131,rs28446999,rs1759016,rs7791875,rs7569257,rs74380686,rs7124949,rs55676341,rs7157021,rs79952494,rs2157719,rs56149185,rs9791817,rs7417769,rs2383204,rs12312746,rs11692296,rs4609506,rs11045858,rs11602180,rs77641640,rs10769317,rs58085392,rs16862426,rs6923,rs11825625,rs3737110,rs2196711,rs7082618,rs7901152,rs2383205,rs10828316,rs7073630,rs10273657,rs2291075,rs12463479,rs28369012,rs11575434,rs717959,rs116729641,rs551042,rs857025,rs113436978,rs17345997,rs12119040,rs11575313,rs1913822,rs1536429,rs17115251,rs79698161,rs10461,rs118034806,rs4072901,rs2069426,rs4947582,rs62190634,rs4149078,rs1444526,rs12136334,rs4602840,rs78545330,rs10457040,rs1412635,rs4245549,rs1196657,rs62447205,rs6902083,rs4149037,rs11045873,rs905477,rs111822146,rs1780578,rs7911272,rs12677223,rs17694555,rs4903390,rs11238138,rs115689770,rs55901582,rs5024641,rs2060161,rs1034024,rs188147,rs17115256,rs73236802,rs61433292,rs9746,rs56164184,rs16951040,rs1332661,rs73652846,rs2534764,rs7035484,rs114741117,rs4149050,rs2239633,rs2223720,rs10120688,rs115062548,rs4233805,rs61819089,rs6964969,rs2184061,rs944800,rs12773425,rs1048244,rs10249112,rs114476918,rs4149049,rs2305982,rs6690097,rs114757208,rs514257,rs550297,rs2106115,rs3731245,rs7587837,rs2329369,rs75816959,rs409534,rs62084117,rs7455944,rs1503190,rs2107449,rs115661462,rs12305852,rs11045818,rs4747443,rs598664,rs3779081,rs75456464,rs113934731,rs4129904,rs41310927,rs76164362,rs1591136,rs7254261,rs10738605,rs11819979,rs12296695,rs1470748,rs4470989,rs1564364,rs4562771</t>
  </si>
  <si>
    <t>ENSG00000168283.9,ENSG00000111713.2,ENSG00000205754.6,ENSG00000150867.9,CATG00000116699.1,CATG00000091387.1,ENSG00000177888.7,CATG00000041126.1,ENSG00000197308.4,ENSG00000132938.14,ENSG00000240498.2,ENSG00000139155.4,CATG00000005569.1,CATG00000092298.1,ENSG00000165923.11,ENSG00000100504.12,CATG00000003331.1,CATG00000117599.1,ENSG00000159885.9,ENSG00000155849.11,CATG00000018904.1,ENSG00000267022.1,ENSG00000134365.8,ENSG00000203740.3,ENSG00000172572.6,ENSG00000059377.11,ENSG00000256294.3,ENSG00000149177.8,CATG00000013511.1,ENSG00000162972.6,ENSG00000196668.3,ENSG00000122728.6,ENSG00000263693.1,ENSG00000038532.10,ENSG00000256239.1,ENSG00000186026.6,ENSG00000162971.6,ENSG00000204929.7,ENSG00000030066.9,ENSG00000134548.5,ENSG00000260411.2,ENSG00000266446.1,ENSG00000179583.13,CATG00000051222.1,ENSG00000118971.3,CATG00000016630.1,ENSG00000010219.9,CATG00000008291.1,ENSG00000121350.11,ENSG00000176406.16,CATG00000088944.1,CATG00000086224.1,ENSG00000106070.13,CATG00000008292.1,CATG00000091929.1,ENSG00000092067.5,ENSG00000232732.5,ENSG00000178386.8,CATG00000089293.1,CATG00000016638.1,ENSG00000107485.11,ENSG00000204920.6,CATG00000095892.1,ENSG00000000971.11,ENSG00000267144.1,ENSG00000066279.12,ENSG00000224965.1,ENSG00000134538.2,ENSG00000132436.7,ENSG00000134389.8,CATG00000087968.1,ENSG00000184384.9,ENSG00000116396.9,ENSG00000164187.6,ENSG00000148488.11,ENSG00000155511.13,ENSG00000152049.5,ENSG00000214711.5,ENSG00000197106.6,CATG00000002256.1,CATG00000029277.1,CATG00000013510.1,ENSG00000234147.1,ENSG00000148498.11,ENSG00000089916.13,CATG00000101811.1,ENSG00000150347.10,CATG00000108345.1,ENSG00000132963.7,CATG00000018299.1,CATG00000105217.1,CATG00000044800.1,ENSG00000111716.8,ENSG00000147889.12,ENSG00000269897.1,CATG00000117467.1,ENSG00000143278.3,ENSG00000232638.1,ENSG00000092068.14,CATG00000117595.1,ENSG00000259320.1,CATG00000117600.1,ENSG00000263002.3,ENSG00000163545.7,CATG00000095654.1,ENSG00000084453.12,ENSG00000264545.1,ENSG00000164500.6,ENSG00000184588.13,CATG00000049425.1,ENSG00000132437.13,ENSG00000168288.8,ENSG00000262151.1,ENSG00000185811.12,ENSG00000187123.10,ENSG00000198369.5,ENSG00000101574.10,ENSG00000169224.8,CATG00000043127.1,ENSG00000215221.2,ENSG00000260887.1,ENSG00000226124.2,CATG00000003325.1,ENSG00000159882.8,ENSG00000176463.9,CATG00000108310.1,CATG00000092300.1,ENSG00000105866.9,ENSG00000231969.1,ENSG00000234255.4,ENSG00000266921.1,ENSG00000147883.9,ENSG00000109920.8,ENSG00000258102.1,CATG00000104959.1,ENSG00000178074.5</t>
  </si>
  <si>
    <t>20592726,24141364,23996088,23007406,19901119,22076464,19176441,21072045,19684603,19684604,23512250,23233662</t>
  </si>
  <si>
    <t>Response to treatment for acute lymphoblastic leukemia,Asparaginase hypersensitivity in acute lymphoblastic leukemia,Methotrexate phramacokinetics (acute lymphoblastic leukemia),Methotrexate clearance (acute lymphoblastic leukemia),Acute lymphoblastic leukemia (childhood),Acute lymphoblastic leukemia (B-cell precursor),Asparaginase sensitivity in blood cell lines</t>
  </si>
  <si>
    <t>DOID:9970</t>
  </si>
  <si>
    <t>obesity</t>
  </si>
  <si>
    <t>rs6438398,rs9881468,rs2276824,rs4071559,rs10183376,rs4659838,rs6922275,rs4807512,rs6747199,rs13332348,rs2339883,rs1260294,rs29941,rs4666782,rs13193193,rs11130314,rs10981035,rs12223732,rs12478841,rs4480534,rs12126911,rs72888734,rs9388486,rs12141591,rs35320682,rs607351,rs2276340,rs8025726,rs79503440,rs6546567,rs2158473,rs113547408,rs660083,rs4671496,rs59810282,rs10857733,rs12867589,rs7806977,rs6674410,rs3826823,rs834835,rs73074912,rs12707131,rs3797580,rs9932414,rs34171467,rs7309197,rs56353707,rs58897036,rs13003218,rs1823504,rs3750601,rs2009493,rs2281478,rs7566727,rs10267633,rs1124255,rs17207196,rs10846773,rs6441122,rs9775457,rs7999554,rs35022800,rs4740615,rs6589576,rs12765016,rs1525717,rs4607236,rs4455613,rs4115216,rs3776720,rs36063195,rs10793299,rs6445386,rs1975802,rs3751845,rs3843835,rs35395156,rs5755718,rs2427246,rs16961557,rs1853018,rs663592,rs13127915,rs10899470,rs4409766,rs78300648,rs11963018,rs6465351,rs1552359,rs11023214,rs4974587,rs34472165,rs665974,rs4594236,rs13285107,rs4800487,rs11057397,rs10489410,rs5744703,rs6061910,rs35804055,rs1892394,rs8093387,rs74638570,rs621690,rs112453934,rs2686407,rs3741301,rs35059736,rs2480256,rs3734626,rs1696834,rs2153157,rs3289,rs11760039,rs4130905,rs33998546,rs9903371,rs655375,rs3776101,rs4523270,rs9987390,rs6695703,rs276448,rs7092634,rs10503669,rs2227501,rs10769939,rs680185,rs4634399,rs927686,rs10911681,rs35911857,rs11718834,rs11742304,rs9938020,rs2195116,rs3824754,rs291383,rs7012813,rs9832813,rs78737992,rs1617434,rs853961,rs73473277,rs4930721,rs7249124,rs1924442,rs9289576,rs2146952,rs891387,rs3805383,rs10827832,rs62241110,rs72926781,rs12410794,rs12971120,rs2820905,rs116271705,rs8037574,rs1799864,rs10403731,rs2694829,rs76905924,rs1709539,rs13188103,rs1020410,rs1190613,rs4410896,rs7732139,rs57050626,rs2620882,rs13702,rs644234,rs9617072,rs17464885,rs7116058,rs2300373,rs34040639,rs4771122,rs6842550,rs4840350,rs676457,rs12189153,rs62334122,rs3761219,rs4808208,rs2170009,rs7396835,rs58985141,rs2744937,rs10143198,rs6902760,rs2384687,rs2236707,rs12532456,rs114142124,rs17034017,rs28515563,rs1561962,rs847167,rs34610142,rs36047821,rs1680887,rs8091579,rs13183611,rs11249883,rs2248674,rs4764430,rs2898495,rs114890241,rs12566955,rs487268,rs359969,rs2088913,rs1992443,rs12860972,rs35882434,rs3804231,rs11985332,rs6599299,rs435306,rs62405438,rs10268352,rs6900530,rs3798856,rs5750161,rs7324545,rs31860,rs35289945,rs6701746,rs12634032,rs979455,rs7875367,rs4235799,rs2293577,rs73213573,rs2289249,rs3798345,rs77585392,rs1476442,rs867411,rs4978120,rs6535473,rs2800708,rs13359200,rs7931770,rs338563,rs6861906,rs11067932,rs2256355,rs7005469,rs2217110,rs10514464,rs102275,rs75506111,rs2898986,rs883541,rs8000215,rs28441247,rs77413665,rs11746603,rs10838747,rs11731853,rs174554,rs113888335,rs11079828,rs76780554,rs11653359,rs7028237,rs2622769,rs113484779,rs2816974,rs6961117,rs9962740,rs45502703,rs10923731,rs236167,rs4709495,rs12378499,rs17248769,rs34967816,rs660443,rs73254159,rs112779748,rs75952882,rs953198,rs10995543,rs7907949,rs1393928,rs116173188,rs2410620,rs12540011,rs12258401,rs56701081,rs13010695,rs35947214,rs9456578,rs12925429,rs79105469,rs28377260,rs12043501,rs6925243,rs10184273,rs1294419,rs6709246,rs115991484,rs40480,rs2350358,rs34171271,rs283813,rs6802240,rs9425589,rs6761771,rs6883536,rs1258435,rs2268025,rs6708629,rs12602808,rs31853,rs6085344,rs17058153,rs2267239,rs11792019,rs12075,rs4414011,rs9375864,rs113760343,rs12119510,rs6869803,rs62414800,rs67631516,rs56364564,rs72811637,rs564598,rs3822017,rs9318530,rs2063345,rs41313908,rs6737193,rs9867582,rs1369227,rs9863,rs78939807,rs1184570,rs3008747,rs1169301,rs6944557,rs7292782,rs2326387,rs17408459,rs12345166,rs2457567,rs822355,rs868751,rs6984821,rs72978662,rs3018098,rs9395809,rs4835777,rs448923,rs6601481,rs8106493,rs2051312,rs2294996,rs2144134,rs59242586,rs61608823,rs1246335,rs1441754,rs12211973,rs6048438,rs78146324,rs77251002,rs78714646,rs2782474,rs660895,rs4741548,rs3762855,rs10761160,rs2344481,rs76132913,rs4628086,rs76528043,rs57552134,rs7898482,rs11175922,rs4974550,rs2182244,rs728989,rs10972570,rs17090565,rs6073971,rs2240466,rs683437,rs28786136,rs10736757,rs2269940,rs174536,rs11014917,rs12195409,rs289,rs115172658,rs17052256,rs929229,rs7464508,rs7412,rs7998592,rs74438944,rs28638337,rs115675159,rs62334118,rs12787112,rs11720705,rs2241735,rs12047230,rs1897108,rs522367,rs10883832,rs2315610,rs967347,rs1134591,rs2821332,rs1540408,rs415016,rs55828453,rs7357591,rs1339807,rs431146,rs2307449,rs61742688,rs3781619,rs1626475,rs10412726,rs7187776,rs9271542,rs6809506,rs2731094,rs12922550,rs75847194,rs12037659,rs1716164,rs3127579,rs34330182,rs11114122,rs3758249,rs13074524,rs2038049,rs117026536,rs10266368,rs10131991,rs1046279,rs7518156,rs867559,rs9418294,rs11247988,rs11156671,rs72702944,rs11252641,rs12475561,rs7915108,rs73004967,rs1697964,rs1565561,rs10424584,rs16858951,rs28383359,rs4800731,rs1047955,rs72702552,rs4948800,rs73979044,rs35585617,rs12567355,rs4809261,rs78205336,rs74615535,rs9993241,rs2651829,rs12905546,rs10901520,rs114972375,rs11987962,rs17844387,rs10102376,rs2225181,rs1267075,rs10106098,rs7122944,rs13161156,rs58654929,rs1883356,rs6065904,rs6798749,rs1806179,rs2188555,rs2482391,rs4665385,rs6554285,rs10945673,rs282194,rs302848,rs2337373,rs633372,rs55777546,rs17649898,rs116616340,rs4644277,rs4970836,rs2071042,rs58952297,rs4788085,rs3138190,rs8046545,rs35769504,rs5996069,rs6584200,rs73254176,rs4759371,rs11859512,rs17338135,rs76583306,rs3742722,rs6445531,rs1501866,rs12031608,rs60700084,rs7637711,rs12770771,rs77880237,rs11154668,rs7957882,rs6961694,rs1364063,rs4758217,rs6044834,rs9617025,rs6707646,rs56139069,rs12491263,rs73075709,rs114441595,rs56178761,rs10802457,rs2199301,rs2240915,rs28400014,rs6559493,rs756137,rs3124785,rs15622,rs6727215,rs35510185,rs2905424,rs4130548,rs78316409,rs41494454,rs10910022,rs1321197,rs118005841,rs73796058,rs2289106,rs12766157,rs60277316,rs62282546,rs2186206,rs13385151,rs2285532,rs62567918,rs9506506,rs112263309,rs17224704,rs1072888,rs285564,rs1168010,rs1790133,rs4784741,rs13359606,rs1510225,rs1374329,rs9511268,rs77102025,rs16859066,rs9425634,rs11163861,rs3749674,rs178471,rs113292282,rs11244745,rs7118949,rs6902875,rs4840487,rs799493,rs3797622,rs66892818,rs158410,rs12039115,rs4073054,rs4689521,rs62182250,rs17721991,rs6513644,rs8070401,rs62311052,rs116773016,rs17499531,rs59000092,rs35283977,rs338513,rs3783938,rs116660333,rs2000616,rs17150407,rs3781001,rs2078616,rs7138238,rs9617030,rs731831,rs17715434,rs8176732,rs7495635,rs1464780,rs4988168,rs1791780,rs10058634,rs2762338,rs9671404,rs10828315,rs17411045,rs61431557,rs710448,rs11900401,rs78083835,rs6767019,rs7431849,rs13020949,rs11660592,rs2197450,rs2068834,rs2239857,rs2289337,rs11067037,rs1253810,rs7001819,rs12139191,rs28671031,rs10027616,rs353479,rs77077625,rs7088428,rs75321546,rs4888671,rs1549058,rs507766,rs74828344,rs7865885,rs4692925,rs17804034,rs7699362,rs12611201,rs62417727,rs11231116,rs4400721,rs72932707,rs1569933,rs6837382,rs1953743,rs2296746,rs28383428,rs2074089,rs75380554,rs4740043,rs2605486,rs35326670,rs2184968,rs255755,rs9378358,rs74398168,rs61905108,rs9617105,rs736408,rs7121898,rs55677087,rs31974,rs7998797,rs1776135,rs4659140,rs58763722,rs1168040,rs2090248,rs34869648,rs2416277,rs79624826,rs890834,rs266741,rs727532,rs2299297,rs4643284,rs4481419,rs7201742,rs6556817,rs62294404,rs213034,rs310760,rs1908786,rs6828474,rs2967951,rs13076398,rs780100,rs58407073,rs2294395,rs74409241,rs72885245,rs12621192,rs744134,rs6427419,rs61836205,rs7090737,rs17798991,rs6435138,rs246176,rs12978976,rs316616,rs1061259,rs114524009,rs60217966,rs1441763,rs1313566,rs10759944,rs12450227,rs4298948,rs16882051,rs13215887,rs60337239,rs34952747,rs57916401,rs922494,rs390200,rs35852462,rs3736594,rs1618529,rs34397260,rs4241817,rs10501321,rs8087621,rs4711351,rs55965068,rs62296072,rs78128836,rs4252090,rs59755656,rs12187510,rs13338249,rs1294421,rs9332464,rs6945357,rs6753044,rs10058520,rs1623060,rs55819289,rs3008226,rs1540955,rs43036,rs6770809,rs16852667,rs4782294,rs11603727,rs1968551,rs38799,rs2162478,rs175642,rs2856661,rs1727751,rs4598970,rs10461978,rs75950238,rs11216436,rs7575245,rs55746155,rs12215189,rs34068533,rs11652209,rs2193060,rs6445086,rs2909207,rs6085361,rs1936940,rs13083195,rs11960493,rs62083201,rs4821439,rs948373,rs13428530,rs546726,rs11140722,rs3794953,rs1880842,rs1676996,rs7953014,rs1907256,rs2052808,rs3120151,rs79763436,rs116918033,rs17847825,rs11057401,rs12625401,rs1483351,rs17572870,rs12868850,rs2909455,rs72943021,rs28699216,rs2336149,rs410522,rs11805838,rs1936809,rs1838232,rs13131637,rs2645482,rs2869042,rs62105178,rs11204698,rs6750849,rs3127331,rs3806692,rs7639267,rs4252165,rs12554336,rs12464616,rs10192759,rs2074551,rs16909318,rs6772452,rs13412682,rs10820968,rs116685682,rs78197591,rs482749,rs4809416,rs4024165,rs62276465,rs72661323,rs1452581,rs2340603,rs4953023,rs496958,rs157588,rs4949660,rs74255381,rs77635586,rs3825611,rs12774665,rs13038381,rs6884601,rs116807141,rs4974542,rs10899956,rs2298080,rs62267585,rs10776653,rs16843271,rs41272066,rs79341287,rs3776716,rs636497,rs3810973,rs11709658,rs926198,rs1463736,rs10810436,rs11616499,rs7745757,rs1325931,rs7813366,rs10744147,rs2297446,rs72812811,rs115417906,rs73993361,rs7216900,rs28682473,rs13030345,rs10972741,rs12464254,rs13037759,rs9783992,rs28712208,rs7918630,rs12629701,rs6884179,rs17235757,rs4945262,rs10276583,rs56288855,rs56329913,rs935989,rs2391504,rs7839053,rs11619113,rs79833061,rs1267080,rs72934734,rs7298878,rs1712673,rs7033638,rs56283454,rs12998296,rs116346301,rs4457299,rs36621,rs17321656,rs11048454,rs75297654,rs16838432,rs3755798,rs587937,rs72613872,rs80304589,rs60810243,rs11660414,rs3794920,rs56300817,rs114742549,rs4474673,rs80277826,rs10480552,rs115974809,rs61775422,rs61775415,rs9312732,rs13065073,rs4732894,rs16983293,rs113501411,rs59627601,rs71499369,rs17166017,rs17645913,rs3735964,rs16956735,rs73150329,rs12231554,rs11903933,rs333959,rs6598955,rs757648,rs80097454,rs11781257,rs13179208,rs11761587,rs10196979,rs11057204,rs1868745,rs61821537,rs10456872,rs12153,rs9457918,rs10973262,rs2307019,rs11047949,rs72837070,rs6708882,rs1267545,rs31229,rs71499370,rs3759915,rs11723137,rs10757222,rs4549504,rs7672093,rs10901212,rs17237849,rs2036415,rs3814424,rs10159609,rs9355804,rs13110766,rs28428872,rs10902723,rs11259474,rs4749791,rs7765803,rs582118,rs4757140,rs10445793,rs4859084,rs34494298,rs1108842,rs56255061,rs12913778,rs3851227,rs5763303,rs3736729,rs56040808,rs10902734,rs77188808,rs440276,rs12901001,rs72883571,rs1398676,rs1406295,rs10099251,rs116623770,rs72926796,rs79174855,rs57890315,rs7827258,rs309164,rs60652351,rs2070665,rs12158399,rs843991,rs763358,rs2965191,rs2965198,rs8008758,rs2141653,rs11539605,rs11917335,rs17014686,rs72697910,rs9844498,rs12533255,rs7131882,rs55725532,rs3744776,rs1357130,rs6439115,rs7748835,rs77594357,rs3824789,rs55892208,rs11076176,rs56232118,rs7873152,rs12363578,rs76586169,rs79198716,rs28869008,rs9923710,rs2818941,rs4072286,rs56309603,rs4472235,rs760136,rs7061,rs1013366,rs7551346,rs950732,rs10491962,rs4517864,rs7746850,rs7273894,rs13317079,rs13402420,rs13204861,rs2966034,rs13211833,rs12191726,rs4547731,rs1055410,rs2170010,rs11895059,rs2711898,rs67855514,rs2350681,rs73601058,rs1033118,rs6605624,rs3808538,rs7403037,rs301869,rs57804146,rs3811599,rs11971507,rs2085797,rs12655320,rs2193071,rs7253807,rs4806661,rs77544176,rs73177479,rs1123415,rs7031386,rs4945269,rs7047523,rs3817004,rs62016025,rs309134,rs62183907,rs3731695,rs6950922,rs8088418,rs72923157,rs4356544,rs113720206,rs72928608,rs746735,rs740841,rs4647726,rs2875938,rs11247919,rs78051065,rs2029584,rs6751448,rs75743703,rs12988738,rs7216891,rs4680352,rs4148697,rs9344430,rs73023864,rs12199656,rs7273914,rs2006687,rs3849531,rs60164235,rs45615337,rs958246,rs6841172,rs1150143,rs10511728,rs9519724,rs11946500,rs1168027,rs34831225,rs55963107,rs2617169,rs6470606,rs4775046,rs268765,rs4572609,rs289744,rs79899527,rs34605107,rs11749927,rs2458810,rs9438982,rs9271416,rs6541223,rs77602510,rs28706865,rs12954385,rs36041644,rs1384027,rs16871292,rs62303681,rs43032,rs11125284,rs11155053,rs111432098,rs12025026,rs11166778,rs13114537,rs16931632,rs443454,rs79161351,rs11030220,rs2461794,rs1460481,rs10945670,rs322,rs75637950,rs61610254,rs1111032,rs7238336,rs2001844,rs13094747,rs10209615,rs73003921,rs6773030,rs6450176,rs1151540,rs77960949,rs71423314,rs4390169,rs525643,rs10195155,rs843371,rs888789,rs1167797,rs10269027,rs412000,rs13161261,rs4597541,rs799475,rs8023530,rs11249885,rs2284909,rs1551398,rs11873595,rs6765451,rs2710331,rs3794991,rs3824585,rs11674590,rs2281816,rs56822670,rs11759440,rs7896691,rs9912648,rs74359395,rs11800855,rs1799923,rs6445926,rs2162826,rs6475537,rs219196,rs403958,rs6774354,rs10773004,rs2708101,rs8003711,rs73664808,rs35520739,rs10904311,rs11861174,rs2074298,rs13257885,rs503061,rs4665963,rs4709460,rs12471300,rs34501263,rs74850867,rs1287600,rs4760710,rs12820920,rs7609045,rs231976,rs77494094,rs12748268,rs9961383,rs2295368,rs3765465,rs35387439,rs6037076,rs11675585,rs10496091,rs1149346,rs10144333,rs3769814,rs492126,rs1808918,rs822354,rs4962114,rs117102552,rs3779891,rs694617,rs17668159,rs7581515,rs861619,rs72945598,rs6507720,rs10207652,rs7500321,rs4324076,rs72739630,rs76310781,rs7807490,rs9882014,rs2924684,rs7292804,rs114002524,rs363573,rs5013866,rs1968751,rs3798526,rs28575639,rs2503326,rs6451313,rs10936791,rs10846491,rs17862241,rs9607699,rs118163697,rs11582533,rs73028250,rs10902737,rs668527,rs213022,rs11957913,rs13013390,rs12975430,rs907577,rs356128,rs533668,rs10153861,rs1029406,rs2034669,rs9381282,rs6952534,rs79876400,rs73024301,rs79810718,rs12247897,rs11191568,rs563786,rs12646130,rs72931320,rs72932725,rs3127592,rs10865972,rs11023631,rs11594532,rs11730939,rs10461844,rs10936061,rs6850461,rs745731,rs7616998,rs113393212,rs72633979,rs6868198,rs62406246,rs11953651,rs474005,rs7221472,rs11994376,rs8006785,rs12623832,rs598762,rs969467,rs13055150,rs79585429,rs4687657,rs771440,rs6985460,rs6593290,rs6778735,rs6805601,rs116752464,rs7565875,rs11717619,rs2811545,rs3804024,rs5030059,rs453036,rs10153575,rs117562038,rs76952181,rs7448390,rs78571313,rs551100,rs1561288,rs674868,rs439598,rs9611367,rs78242372,rs2170951,rs35328069,rs715325,rs7209395,rs2279284,rs2272481,rs10180231,rs58152294,rs113932433,rs33636,rs11042002,rs563796,rs2042069,rs7514301,rs59361639,rs611428,rs9629894,rs13252510,rs79398804,rs2070841,rs6722022,rs1413896,rs13226516,rs1130656,rs10972352,rs62376436,rs58925135,rs10901501,rs2450138,rs2351047,rs638714,rs3808183,rs9298705,rs7214335,rs4476778,rs13071708,rs11624333,rs17430540,rs3176926,rs4559208,rs78175596,rs4709491,rs10185142,rs117627580,rs4931594,rs586347,rs12713595,rs5744544,rs495828,rs13414373,rs12265081,rs12192837,rs72861750,rs1894094,rs2327213,rs997560,rs9672117,rs62121306,rs2968957,rs917783,rs72926800,rs3768016,rs56179221,rs12763326,rs222857,rs9819444,rs688916,rs4770754,rs6994646,rs10038271,rs75880135,rs7605927,rs74825928,rs17696147,rs867560,rs80033170,rs7944119,rs8113016,rs66514053,rs4776232,rs74716353,rs7649458,rs9271474,rs4721093,rs920588,rs116338575,rs2278390,rs75738222,rs2765094,rs17115100,rs72812842,rs3896656,rs6545776,rs72932770,rs115844435,rs6441116,rs12121175,rs5758018,rs1356388,rs115441700,rs74425885,rs4852140,rs6137788,rs7625003,rs17601883,rs10201075,rs4492844,rs12341106,rs9617093,rs57603292,rs9907940,rs35560150,rs5006164,rs2016575,rs73004962,rs76675199,rs12415793,rs17413419,rs13005911,rs2070805,rs6488913,rs11191593,rs3918286,rs17408550,rs12401321,rs11209943,rs2703772,rs62036617,rs6445088,rs6455693,rs78510634,rs266758,rs34693282,rs7572949,rs822391,rs4932234,rs7647609,rs73116338,rs1997623,rs11874038,rs2383194,rs4472323,rs115898562,rs6763882,rs1016364,rs9555418,rs6939089,rs34455158,rs2182970,rs10029534,rs2590312,rs35825716,rs551125,rs1967554,rs7113874,rs4708898,rs4510585,rs35713731,rs72932763,rs3847302,rs3742165,rs731717,rs4802331,rs12188766,rs114083284,rs9641340,rs3776712,rs7108695,rs12234571,rs7949017,rs16858327,rs66724757,rs823643,rs117820337,rs28820735,rs72704654,rs1295923,rs546732,rs2645478,rs12707114,rs1925678,rs1267076,rs12502605,rs13091360,rs7872629,rs16935104,rs58751432,rs277657,rs55646487,rs1867299,rs11630003,rs11664791,rs79337578,rs8142390,rs912062,rs2176264,rs72902055,rs6786344,rs7985908,rs10818090,rs312945,rs12542104,rs11754663,rs77419272,rs521366,rs2034215,rs10838724,rs114788083,rs7699545,rs4793596,rs574311,rs555853,rs73442318,rs76214534,rs9273007,rs17397812,rs111488201,rs2274246,rs8048034,rs79042943,rs6670191,rs983311,rs1709532,rs12763044,rs1443810,rs282221,rs2045258,rs76298043,rs75429814,rs2045746,rs35689601,rs664082,rs12778654,rs1440650,rs117341559,rs12982115,rs6791882,rs7646507,rs10249590,rs474488,rs17797443,rs114539622,rs57009615,rs908404,rs11740384,rs10794049,rs30456,rs480972,rs387007,rs6504661,rs10945683,rs4438916,rs10873086,rs12127004,rs2542811,rs3821838,rs2106090,rs62294750,rs34528721,rs1484803,rs3783638,rs6894833,rs73594554,rs12795971,rs72603595,rs2147900,rs16849901,rs6414613,rs987052,rs11714876,rs4578917,rs9611314,rs2617156,rs8010282,rs17335614,rs11023273,rs114042471,rs1648697,rs8077672,rs72934738,rs11774920,rs34778247,rs4838846,rs1452594,rs12471883,rs16824590,rs58199976,rs374885,rs359981,rs10486876,rs4335137,rs1030095,rs11207974,rs6560515,rs157626,rs1463877,rs12122527,rs11191514,rs4799669,rs11250019,rs2027343,rs4770676,rs695046,rs4144149,rs10073054,rs4664405,rs2987792,rs2909448,rs73192978,rs7662632,rs6137832,rs35380069,rs78170284,rs17257086,rs2164273,rs56391099,rs62267579,rs4961649,rs400088,rs1532770,rs34261027,rs10769253,rs17046828,rs12914385,rs586305,rs12131358,rs114073903,rs17264948,rs10035432,rs34835,rs7032019,rs1830514,rs1866040,rs493246,rs588779,rs76861482,rs174594,rs35659126,rs12674796,rs77892281,rs1667384,rs3204853,rs12249207,rs7602534,rs2391526,rs72934518,rs1275528,rs1886328,rs1260333,rs17229107,rs2926479,rs34294901,rs6749886,rs3008429,rs117957956,rs3764400,rs210937,rs17411024,rs3755920,rs735372,rs7185232,rs10181704,rs1032158,rs7034552,rs16910421,rs12709888,rs16930969,rs512642,rs9975473,rs7610198,rs78092501,rs769449,rs16879510,rs9272444,rs3740231,rs60735339,rs74662600,rs855563,rs419752,rs12147688,rs2249694,rs2391521,rs1475757,rs67656636,rs55968513,rs11079389,rs11118310,rs1057419,rs12319219,rs370771,rs2092995,rs2805771,rs10508712,rs10867207,rs151301,rs10485375,rs1535755,rs34558707,rs903347,rs114248592,rs6762813,rs3751757,rs10182937,rs75506427,rs1923728,rs17222691,rs7336357,rs7438808,rs210037,rs72936856,rs56006932,rs673548,rs11023237,rs13177690,rs112370844,rs79398303,rs12598630,rs28457104,rs12153231,rs4675279,rs9418289,rs1826851,rs10962070,rs12975781,rs9844183,rs13054513,rs266752,rs13384605,rs217847,rs5771362,rs77499285,rs7761293,rs6506863,rs1397615,rs3822076,rs6454133,rs11244751,rs12025128,rs72861736,rs1727325,rs10260031,rs11207980,rs933354,rs505922,rs11552229,rs78438609,rs6053811,rs4924389,rs6869095,rs9418987,rs12004762,rs78275311,rs1372344,rs62083182,rs11247998,rs112994260,rs6501468,rs7894339,rs893724,rs7735138,rs10438824,rs16922256,rs2403229,rs13085895,rs56115381,rs35385487,rs11057273,rs10883089,rs16971239,rs1980252,rs7775613,rs734969,rs34330586,rs11920311,rs9511278,rs117482844,rs59876138,rs11030102,rs11627092,rs9679510,rs7923729,rs58809476,rs75506069,rs74175068,rs6905725,rs12328675,rs55947855,rs62516878,rs2326515,rs826262,rs17145750,rs1042077,rs56080874,rs1820049,rs8069033,rs6415085,rs6754640,rs74794246,rs1047333,rs7135413,rs11710292,rs7164684,rs6108038,rs7538629,rs34215106,rs1038026,rs1056051,rs116728951,rs3744108,rs4684841,rs7192380,rs3119311,rs3027016,rs9902820,rs12467609,rs8521,rs7723531,rs2890732,rs4974559,rs115751462,rs76111417,rs12605580,rs4976136,rs17885509,rs56142211,rs35088571,rs79636290,rs77643354,rs35163227,rs12120383,rs4410951,rs6862676,rs10161200,rs12457261,rs254262,rs7941837,rs6601476,rs10901496,rs55927797,rs746210,rs516316,rs916049,rs12545409,rs2163913,rs1552801,rs114074434,rs116253018,rs10744391,rs5755925,rs7972289,rs17757926,rs9916193,rs6658442,rs12596733,rs12507869,rs7715673,rs10766342,rs79628399,rs34780792,rs10502975,rs12135739,rs9617086,rs3770655,rs1096020,rs11724369,rs2304463,rs1227563,rs10054063,rs217781,rs6479453,rs74636204,rs12591172,rs12490159,rs4953541,rs67539441,rs7010802,rs28609217,rs6821248,rs1060452,rs2601791,rs8108136,rs10904363,rs13299270,rs1845891,rs2296743,rs7830477,rs111377502,rs10853101,rs78248773,rs6125818,rs1010553,rs11011354,rs9436221,rs78872407,rs4838828,rs12515675,rs10756728,rs10878349,rs12321904,rs6593296,rs611917,rs16938581,rs17680353,rs1680857,rs3739748,rs2748241,rs2881483,rs116080881,rs79282796,rs7082001,rs11544193,rs41543719,rs61015255,rs2282373,rs78394940,rs1889740,rs12567924,rs11030029,rs236127,rs2968956,rs4692137,rs72993864,rs7604998,rs10748728,rs11140662,rs11158559,rs560530,rs767418,rs28532037,rs12193658,rs11130323,rs75960393,rs2026638,rs1294424,rs2304135,rs405684,rs17275527,rs3778355,rs13215373,rs45579842,rs1415671,rs625593,rs7950166,rs1943973,rs11581010,rs57582996,rs13152526,rs11207999,rs73536912,rs28383382,rs10810446,rs79178007,rs62294746,rs963110,rs78753609,rs6844517,rs11861805,rs13298949,rs4808967,rs378114,rs17505951,rs73422933,rs60208666,rs3099281,rs9382655,rs10882028,rs6601465,rs342466,rs1014309,rs73424827,rs12227898,rs884838,rs80188684,rs17510381,rs72817536,rs10879665,rs515710,rs10923736,rs60629714,rs9392475,rs1924074,rs9985898,rs66480325,rs7758623,rs9921354,rs56677902,rs780107,rs7179742,rs74841729,rs4345635,rs213019,rs13212365,rs16883894,rs2864873,rs7741113,rs2240454,rs28456975,rs213013,rs17104363,rs11922975,rs34355561,rs3775221,rs1151850,rs12661470,rs668112,rs34747207,rs10249651,rs1526282,rs11899999,rs2292873,rs614348,rs1355536,rs10923699,rs62085400,rs4151691,rs10742803,rs549446,rs115841646,rs9918395,rs11039412,rs11164,rs8099278,rs116766680,rs7591402,rs3935359,rs2535633,rs35258348,rs1267060,rs67409736,rs2253998,rs17567674,rs309168,rs1061388,rs509325,rs10830963,rs113177041,rs28756087,rs4665285,rs1941275,rs34550472,rs856057,rs6883704,rs2073472,rs15892,rs2238301,rs2260033,rs116394177,rs3007782,rs331097,rs56355036,rs4817574,rs10936465,rs17298032,rs77996485,rs7703167,rs1051006,rs1564508,rs6826029,rs10852372,rs114467078,rs4308382,rs17745639,rs1776262,rs28896824,rs1167836,rs3785100,rs11600581,rs673578,rs371311,rs17041145,rs1294412,rs2961023,rs6801876,rs3803753,rs59151280,rs78013771,rs11933854,rs11889101,rs11686872,rs12341377,rs617578,rs79810037,rs4646404,rs422257,rs56235212,rs1540319,rs10500299,rs7461115,rs28406193,rs13083798,rs62181520,rs11208662,rs3788052,rs74981472,rs76017347,rs1629869,rs114692862,rs10255779,rs7285129,rs72627194,rs12118434,rs7259455,rs10408596,rs3775100,rs11041929,rs9439081,rs8029731,rs72932560,rs72941378,rs34490749,rs2284462,rs2241210,rs35971290,rs35129449,rs2273074,rs7033979,rs3813866,rs59565798,rs13405355,rs7635601,rs6826104,rs79444544,rs62294689,rs75225722,rs5744672,rs73315011,rs9272973,rs12314176,rs17473209,rs10512255,rs6866586,rs1050112,rs2257962,rs80037864,rs4740048,rs4950748,rs953122,rs11244742,rs34980103,rs11687186,rs756917,rs9457930,rs11659000,rs13017237,rs317140,rs7706501,rs2106953,rs74463492,rs10822179,rs115354244,rs2119690,rs56213103,rs4713506,rs1182933,rs76870827,rs1299548,rs6918110,rs72934546,rs6714802,rs12269131,rs76552760,rs11151961,rs9632715,rs80024331,rs411988,rs2279287,rs10874423,rs439523,rs11053080,rs10060260,rs333118,rs829500,rs55894909,rs11659465,rs714515,rs7725869,rs180326,rs4958456,rs3758447,rs2292255,rs7110070,rs728408,rs9417265,rs3664,rs9270406,rs11189595,rs882564,rs10115113,rs77152455,rs13403276,rs2071041,rs11039307,rs6819814,rs10489284,rs7534564,rs62334100,rs4379723,rs3749779,rs72704658,rs61319406,rs8181937,rs10511369,rs77741025,rs3106165,rs76968476,rs113543364,rs17095388,rs1716160,rs253413,rs12124113,rs12027637,rs9305015,rs9852845,rs10085906,rs12138177,rs11625046,rs11942034,rs7397310,rs1726719,rs11665058,rs55959485,rs10164077,rs72851348,rs6584205,rs2274200,rs13068119,rs2606145,rs2164885,rs2968963,rs62489628,rs79463288,rs10736129,rs11082990,rs11656108,rs2401639,rs12478944,rs79574171,rs1560688,rs847198,rs35275715,rs2867302,rs4857834,rs7020104,rs9419082,rs11742688,rs6695982,rs55769814,rs9284176,rs67940364,rs79734141,rs7089840,rs28362944,rs75398665,rs9836230,rs2290699,rs1806157,rs7920159,rs11077399,rs4752857,rs10838686,rs4988183,rs229571,rs12321543,rs4146019,rs12713489,rs9296157,rs1532624,rs4252114,rs2078753,rs13179963,rs2240919,rs16889706,rs9587024,rs28366773,rs7842492,rs12207339,rs598253,rs12659966,rs558275,rs55634856,rs10167713,rs62241085,rs7438033,rs60453613,rs16843263,rs151226,rs80355595,rs4888675,rs7195386,rs2150569,rs28416150,rs77634202,rs1963569,rs34474249,rs875844,rs34990910,rs73052734,rs114855991,rs1621194,rs6778844,rs6717858,rs3806689,rs6770895,rs6589592,rs8029120,rs7698023,rs112625904,rs80205584,rs16827313,rs11696003,rs2270954,rs7324557,rs2293633,rs274928,rs9626768,rs28772958,rs11664002,rs115557182,rs76523257,rs2397457,rs10186843,rs1496529,rs6489711,rs906241,rs3795955,rs73075705,rs11917627,rs6448042,rs62105183,rs177737,rs1542321,rs7972292,rs1791770,rs281408,rs1373147,rs9636434,rs12753075,rs9425300,rs4680,rs10857650,rs4627115,rs3099604,rs1061508,rs11676012,rs12351438,rs116660489,rs9505085,rs131761,rs60963894,rs11264339,rs9394167,rs158798,rs35131626,rs6602024,rs2708149,rs17303283,rs2790190,rs9587395,rs17800625,rs10111019,rs62274577,rs3856245,rs157879,rs12824567,rs116673029,rs2567582,rs79272409,rs8192766,rs78300069,rs492182,rs10840051,rs9978139,rs10282436,rs1021495,rs117196276,rs34527263,rs7903192,rs61993663,rs72887035,rs13075370,rs2114616,rs1878047,rs10865250,rs11039219,rs7619041,rs3931883,rs4802442,rs3761302,rs1630383,rs12079716,rs74758283,rs79203927,rs4756846,rs10905987,rs301878,rs543968,rs7580743,rs58210787,rs2017614,rs6002000,rs6085354,rs661254,rs2209885,rs7215276,rs12616520,rs12191297,rs55800092,rs73198632,rs12987055,rs114135478,rs12231715,rs3127345,rs6876198,rs1997358,rs11587444,rs2299889,rs17165936,rs3101337,rs9581866,rs10755578,rs1627521,rs115876037,rs4687617,rs2289501,rs12191195,rs2590846,rs9808922,rs6787322,rs4954493,rs12024459,rs11144870,rs28707595,rs34547532,rs12240740,rs1305557,rs111933808,rs13014503,rs10111971,rs6478632,rs72926436,rs900234,rs3916027,rs25959,rs4756042,rs78237379,rs2366347,rs112210269,rs157551,rs10826402,rs9511264,rs240702,rs17783366,rs3845686,rs338523,rs74368941,rs59246603,rs25858,rs311914,rs10949380,rs10010762,rs6092488,rs116083376,rs7736354,rs12898520,rs10477478,rs6773957,rs2255336,rs181204,rs921720,rs10509186,rs4942863,rs12618628,rs6490929,rs13009582,rs73287502,rs1326548,rs8181938,rs7529293,rs113642514,rs10887759,rs1635501,rs3766191,rs3774354,rs974417,rs2878628,rs116742758,rs632111,rs747472,rs77723414,rs12764003,rs3856982,rs16922271,rs3852168,rs76675280,rs574389,rs73041379,rs74343539,rs62097447,rs1952065,rs11794905,rs1368578,rs236915,rs2165955,rs72779726,rs7449650,rs11758976,rs12479293,rs13089892,rs35002761,rs4510208,rs6479596,rs349403,rs10116813,rs9838412,rs112305679,rs4840502,rs9272363,rs1014310,rs6575888,rs2340602,rs199307,rs111569672,rs12415076,rs114561288,rs1772982,rs977719,rs61833916,rs4244804,rs562638,rs2179537,rs58552306,rs2173368,rs62031607,rs691141,rs641620,rs59752829,rs6099651,rs7239323,rs6484350,rs2304456,rs84933,rs35880748,rs10936068,rs172565,rs566183,rs11983017,rs2241511,rs10049060,rs1605964,rs76787057,rs502803,rs62274159,rs867585,rs7046384,rs39744,rs112372067,rs1975188,rs2744954,rs74703321,rs72704682,rs2531729,rs2450139,rs1880642,rs12096059,rs12592190,rs11231694,rs2713552,rs4517475,rs2507849,rs6769276,rs2668212,rs3822499,rs7941510,rs117043679,rs59500227,rs4149394,rs7768457,rs4148682,rs2315837,rs6793528,rs62186968,rs11720243,rs13193703,rs12221193,rs9844712,rs1957949,rs11216257,rs78418468,rs8058676,rs6686353,rs7873730,rs17026659,rs11114140,rs73203385,rs28383313,rs2247233,rs12694970,rs1206974,rs17236573,rs2298507,rs12207616,rs59051343,rs2899471,rs216386,rs10861990,rs11099038,rs79824108,rs35946241,rs77110134,rs10761778,rs17024218,rs34034766,rs6506858,rs4936322,rs3889461,rs266720,rs4838800,rs7762054,rs972446,rs116209328,rs10760011,rs11241153,rs10734900,rs114292719,rs7083073,rs76986350,rs12028276,rs1354091,rs1661167,rs28480369,rs7955377,rs3975804,rs12325113,rs4362633,rs644327,rs112749336,rs10792665,rs7546252,rs911001,rs3861901,rs115260061,rs9355814,rs60387553,rs9995812,rs62272105,rs1677016,rs2230061,rs11672900,rs3738172,rs13025520,rs1370038,rs4405410,rs12146565,rs1697991,rs2668196,rs1551400,rs4925084,rs1727312,rs114064152,rs7217408,rs4281086,rs942807,rs78973166,rs4699942,rs58806855,rs7082618,rs80132656,rs9894004,rs72812805,rs480028,rs3749900,rs115204445,rs2642992,rs114901942,rs10994887,rs17506295,rs79627842,rs4294655,rs13388159,rs17612333,rs10911640,rs2015453,rs62417680,rs6493489,rs17006242,rs483465,rs16922296,rs73483837,rs11684545,rs59713146,rs11071856,rs116589505,rs4764580,rs4838883,rs16952520,rs12533524,rs11216168,rs2744710,rs6506914,rs4738749,rs11747823,rs61853635,rs2526353,rs1474854,rs10810397,rs12999430,rs734936,rs3814554,rs953894,rs117616274,rs113789428,rs9313418,rs3027009,rs17482753,rs4713777,rs28825454,rs8121209,rs442083,rs7632000,rs74276996,rs56374641,rs10438417,rs72887024,rs301906,rs3733045,rs57897477,rs1374262,rs11714030,rs9581025,rs2275544,rs76091149,rs2147392,rs75559689,rs11065384,rs58834081,rs6781682,rs3821276,rs10504576,rs1699157,rs847173,rs1457486,rs114700859,rs399560,rs12654264,rs6473015,rs1179765,rs61734640,rs116107867,rs1992291,rs73287499,rs2596398,rs2352984,rs9809980,rs6734542,rs1063538,rs62417693,rs159969,rs2163804,rs6013029,rs1594307,rs73807108,rs2241941,rs4788070,rs10889333,rs16912210,rs2047210,rs114527590,rs75331569,rs7181181,rs213037,rs11631142,rs55921822,rs1014303,rs16881969,rs55917307,rs682449,rs713807,rs17124210,rs315711,rs79437344,rs7315194,rs1358910,rs41418650,rs4747443,rs1883965,rs2716701,rs2384691,rs13202636,rs62527225,rs12817695,rs9270416,rs11221364,rs17019501,rs62309729,rs763645,rs2304451,rs861615,rs8110695,rs13418227,rs74758713,rs4713899,rs9356681,rs61571919,rs1704773,rs6450175,rs889916,rs12618574,rs55792032,rs9355873,rs76976553,rs17807416,rs483532,rs62073608,rs4925054,rs7848399,rs6744570,rs6988023,rs427169,rs6587980,rs1046938,rs13153729,rs71480157,rs2511407,rs7046351,rs3794950,rs4543507,rs1793326,rs12521454,rs17115213,rs74122428,rs13171061,rs3739095,rs747209,rs7653661,rs6783245,rs266728,rs3127332,rs75348899,rs1826506,rs11948639,rs302873,rs115567193,rs4948085,rs308955,rs2298223,rs3846663,rs25958,rs7872610,rs72938355,rs881361,rs10062686,rs16895831,rs55806643,rs78409606,rs11603217,rs1531157,rs9557704,rs8100931,rs7223363,rs2246849,rs11753082,rs1776131,rs3790677,rs72886381,rs11660873,rs73377840,rs7641299,rs66986939,rs2998277,rs10498235,rs213965,rs174580,rs715619,rs315702,rs17355013,rs943475,rs907,rs11639888,rs524926,rs62121351,rs16958921,rs4744421,rs34749881,rs62255362,rs72732548,rs4098360,rs6824934,rs6694752,rs115686815,rs11923383,rs10791054,rs2482389,rs780117,rs943755,rs114727888,rs11806706,rs890913,rs11698357,rs13203649,rs11627766,rs6756280,rs1748200,rs1406892,rs7322160,rs1913517,rs4784745,rs2229115,rs112659139,rs9646785,rs7470974,rs41317049,rs2695478,rs11989309,rs7766070,rs2235350,rs3751585,rs2783963,rs77775520,rs3809358,rs1447586,rs28410096,rs10790167,rs9438979,rs80222650,rs7002027,rs28510097,rs1776180,rs114142672,rs2126888,rs1873090,rs10948007,rs9271411,rs1353577,rs4758213,rs7733090,rs8024039,rs2053979,rs8007205,rs17394318,rs72851338,rs1711161,rs9849578,rs17879956,rs73028248,rs2349059,rs10004905,rs10805455,rs114249316,rs3814140,rs12766116,rs75498499,rs9586,rs7466962,rs13160685,rs10049561,rs117938201,rs4665492,rs984440,rs10784502,rs555754,rs12453609,rs62062507,rs35962258,rs469363,rs768019,rs9905122,rs7574314,rs7520453,rs116178020,rs11237490,rs115103038,rs1403103,rs671716,rs1635512,rs74151390,rs900146,rs12986853,rs34708637,rs9455274,rs12508849,rs4938351,rs7770628,rs1168028,rs72918965,rs7794115,rs7098181,rs4817303,rs7614981,rs6698475,rs7180846,rs3003172,rs1871751,rs997112,rs4788074,rs587162,rs2733847,rs67539070,rs75346595,rs13053165,rs6659180,rs10846580,rs2296433,rs7135647,rs2132589,rs3733134,rs61290587,rs6075987,rs12247347,rs7560547,rs1783910,rs446926,rs1048932,rs17165896,rs13384967,rs58016468,rs2982285,rs11662126,rs4841363,rs17506372,rs28528079,rs62034318,rs663129,rs997892,rs67064782,rs56355754,rs6765272,rs1727320,rs17834549,rs7792368,rs59953491,rs11793255,rs881337,rs12051373,rs3744773,rs2955102,rs5030039,rs4906172,rs17567550,rs2952295,rs7511006,rs10173784,rs3108403,rs77330853,rs9636329,rs7946257,rs56245789,rs2134218,rs3750127,rs7120,rs8103728,rs133291,rs3124784,rs7997742,rs7652088,rs7503190,rs6862506,rs592859,rs7837520,rs35418445,rs10761728,rs2281919,rs9947296,rs8107192,rs1502317,rs4855845,rs72883547,rs4838807,rs6714164,rs2738207,rs1716168,rs9824387,rs13163937,rs56220882,rs57824597,rs5771104,rs10177742,rs115265552,rs114743091,rs4740047,rs2817419,rs2152876,rs2246900,rs10515157,rs9671506,rs4578808,rs9848883,rs8028838,rs1441758,rs1440024,rs17002067,rs4838831,rs10780928,rs7187202,rs4369653,rs13274888,rs7822058,rs11940266,rs76386586,rs3739020,rs7179838,rs112852659,rs10888795,rs114097132,rs180322,rs72885212,rs7873389,rs57069463,rs3788579,rs58610804,rs6476031,rs11782465,rs567209,rs2925630,</t>
  </si>
  <si>
    <t>CATG00000012985.1,CATG00000075534.1,CATG00000029718.1,CATG00000052401.1,ENSG00000232021.2,ENSG00000168496.3,CATG00000040553.1,ENSG00000253766.1,ENSG00000164091.7,ENSG00000125845.6,ENSG00000234268.1,ENSG00000207816.1,ENSG00000187772.6,ENSG00000119242.4,CATG00000077345.1,CATG00000067211.1,ENSG00000174718.7,ENSG00000100902.6,ENSG00000196735.7,ENSG00000124140.8,ENSG00000174332.3,ENSG00000133313.10,CATG00000065445.1,ENSG00000100354.16,ENSG00000139697.7,ENSG00000256034.1,ENSG00000203943.4,ENSG00000064655.14,ENSG00000116406.14,CATG00000085917.1,CATG00000032501.1,ENSG00000261186.1,CATG00000062688.1,ENSG00000164199.11,ENSG00000175175.4,CATG00000088696.1,ENSG00000133805.11,CATG00000059904.1,ENSG00000115363.9,CATG00000017403.1,ENSG00000217130.1,CATG00000019936.1,ENSG00000164266.6,ENSG00000124067.12,CATG00000038089.1,ENSG00000151320.6,CATG00000063762.1,ENSG00000119906.7,ENSG00000115839.13,ENSG00000081842.13,CATG00000021181.1,ENSG00000127914.12,ENSG00000087884.10,ENSG00000153113.19,ENSG00000220804.4,ENSG00000184371.9,CATG00000015475.1,CATG00000074931.1,ENSG00000084674.9,ENSG00000178031.11,ENSG00000130208.5,ENSG00000162591.11,ENSG00000167113.6,ENSG00000185745.8,ENSG00000198911.7,ENSG00000130287.9,CATG00000092140.1,CATG00000020659.1,ENSG00000143379.8,ENSG00000163947.7,CATG00000105780.1,CATG00000068644.1,ENSG00000272269.1,ENSG00000122033.10,CATG00000102489.1,ENSG00000162650.11,CATG00000050529.1,ENSG00000198018.6,ENSG00000268442.1,ENSG00000262136.1,ENSG00000239216.1,ENSG00000143452.11,ENSG00000136960.8,CATG00000068592.1,ENSG00000235267.1,CATG00000053672.1,CATG00000041655.1,ENSG00000171772.11,ENSG00000254829.1,CATG00000003018.1,ENSG00000178919.7,CATG00000047989.1,ENSG00000164062.8,ENSG00000196912.8,ENSG00000106927.7,ENSG00000249141.1,ENSG00000114638.3,ENSG00000010318.15,ENSG00000138829.6,ENSG00000241544.1,ENSG00000267586.2,ENSG00000185532.10,ENSG00000164542.8,CATG00000083579.1,CATG00000001647.1,ENSG00000243244.1,ENSG00000247556.2,ENSG00000182810.5,CATG00000054109.1,CATG00000047979.1,CATG00000003009.1,ENSG00000155886.7,CATG00000041150.1,CATG00000000571.1,ENSG00000054654.11,CATG00000026718.1,ENSG00000237767.1,ENSG00000166275.11,ENSG00000135119.10,ENSG00000255108.1,ENSG00000144724.14,ENSG00000183186.6,ENSG00000100335.8,ENSG00000113742.8,ENSG00000241978.5,ENSG00000133742.9,ENSG00000138380.13,CATG00000032551.1,ENSG00000172752.10,ENSG00000143702.11,ENSG00000244192.1,ENSG00000228703.1,ENSG00000224467.1,CATG00000007663.1,ENSG00000204961.5,ENSG00000165181.12,ENSG00000239569.2,ENSG00000221531.1,CATG00000103037.1,ENSG00000223865.6,ENSG00000043143.16,ENSG00000006576.12,ENSG00000226645.1,CATG00000096069.1,ENSG00000145934.11,ENSG00000272715.1,ENSG00000158864.8,CATG00000103016.1,CATG00000101207.1,CATG00000084677.1,ENSG00000135686.8,ENSG00000106608.12,ENSG00000105974.7,ENSG00000009950.11,ENSG00000260337.2,ENSG00000119004.10,ENSG00000203791.9,ENSG00000257595.2,ENSG00000239732.2,ENSG00000162402.8,ENSG00000163214.16,CATG00000046017.1,ENSG00000134242.11,ENSG00000249631.1,ENSG00000254048.1,ENSG00000112655.11,CATG00000013774.1,CATG00000081190.1,CATG00000023022.1,ENSG00000230794.1,CATG00000003954.1,ENSG00000185774.10,ENSG00000115204.10,CATG00000081694.1,ENSG00000167112.7,ENSG00000229391.3,ENSG00000157045.4,CATG00000053647.1,ENSG00000237017.1,ENSG00000227029.1,CATG00000097901.1,ENSG00000261076.1,ENSG00000164609.5,ENSG00000074706.9,CATG00000064580.1,CATG00000045621.1,CATG00000105138.1,ENSG00000167216.12,ENSG00000224078.8,ENSG00000215834.4,CATG00000028212.1,CATG00000092717.1,ENSG00000248222.1,ENSG00000213246.2,ENSG00000081818.1,ENSG00000246541.2,ENSG00000227165.3,CATG00000069628.1,ENSG00000231046.1,ENSG00000260123.1,CATG00000072010.1,ENSG00000268595.1,ENSG00000175646.3,ENSG00000118564.10,ENSG00000119227.3,ENSG00000100485.7,ENSG00000139154.10,ENSG00000165475.9,ENSG00000134812.3,ENSG00000231298.2,ENSG00000007264.9,CATG00000092629.1,CATG00000062689.1,ENSG00000165966.10,ENSG00000199980.1,ENSG00000142611.12,CATG00000057769.1,ENSG00000262703.1,ENSG00000244740.1,ENSG00000248571.1,CATG00000027297.1,ENSG00000248592.3,ENSG00000144909.7,CATG00000105639.1,CATG00000098218.1,CATG00000085320.1,ENSG00000111788.9,CATG00000018533.1,ENSG00000197555.5,ENSG00000201458.1,ENSG00000025770.14,CATG00000026624.1,CATG00000101070.1,ENSG00000138594.8,CATG00000056942.1,ENSG00000261832.1,ENSG00000176244.6,ENSG00000151687.10,ENSG00000241770.1,ENSG00000159708.13,ENSG00000263201.1,CATG00000051293.1,ENSG00000255641.1,ENSG00000186666.4,CATG00000103729.1,CATG00000109092.1,CATG00000015198.1,CATG00000075606.1,ENSG00000261136.1,ENSG00000108375.8,CATG00000077461.1,ENSG00000115207.9,ENSG00000177425.6,ENSG00000164169.8,ENSG00000199179.1,ENSG00000186704.8,ENSG00000169744.8,ENSG00000253661.1,CATG00000041486.1,ENSG00000119929.8,ENSG00000269891.1,ENSG00000175868.9,ENSG00000083622.8,CATG00000048507.1,ENSG00000249451.1,CATG00000107821.1,ENSG00000089639.6,ENSG00000273328.1,ENSG00000128918.10,ENSG00000184432.5,CATG00000084484.1,CATG00000105624.1,ENSG00000263539.1,CATG00000069911.1,ENSG00000135100.13,ENSG00000226642.1,ENSG00000204970.5,CATG00000088070.1,CATG00000017294.1,CATG00000092610.1,CATG00000088934.1,ENSG00000166922.4,ENSG00000172296.8,ENSG00000230204.1,ENSG00000175582.15,ENSG00000270028.1,CATG00000046669.1,CATG00000100659.1,CATG00000116207.1,ENSG00000137941.12,ENSG00000163993.6,ENSG00000170325.10,CATG00000118316.1,ENSG00000070882.8,ENSG00000006453.9,ENSG00000204842.10,ENSG00000202077.1,ENSG00000116954.7,ENSG00000273338.1,CATG00000019056.1,ENSG00000258683.1,ENSG00000254401.1,ENSG00000228538.1,ENSG00000197702.7,ENSG00000235954.2,CATG00000012516.1,ENSG00000213809.4,ENSG00000163788.9,ENSG00000106638.11,ENSG00000227624.2,CATG00000059888.1,ENSG00000181562.2,CATG00000033884.1,ENSG00000168758.6,ENSG00000104381.8,CATG00000048650.1,ENSG00000105851.6,ENSG00000060237.12,CATG00000081100.1,CATG00000069505.1,ENSG00000172493.16,ENSG00000142230.7,ENSG00000271555.1,ENSG00000133818.8,ENSG00000157510.9,ENSG00000172765.12,CATG00000079205.1,ENSG00000181409.7,ENSG00000163131.6,CATG00000066195.1,CATG00000002261.1,CATG00000082368.1,ENSG00000134215.11,CATG00000016093.1,ENSG00000250709.1,ENSG00000138100.9,ENSG00000136193.12,ENSG00000251169.2,ENSG00000155761.9,CATG00000071397.1,CATG00000027659.1,ENSG00000130755.8,ENSG00000108511.8,CATG00000116166.1,CATG00000101813.1,CATG00000066206.1,ENSG00000178257.2,ENSG00000141433.8,CATG00000105927.1,ENSG00000152495.6,ENSG00000137460.4,CATG00000008373.1,ENSG00000207342.1,ENSG00000131979.14,ENSG00000235724.4,ENSG00000134183.7,ENSG00000214783.5,CATG00000024436.1,CATG00000046257.1,CATG00000042214.1,ENSG00000092607.9,CATG00000064493.1,CATG00000116687.1,ENSG00000203809.5,ENSG00000177595.13,ENSG00000186834.2,ENSG00000233290.1,ENSG00000079263.14,ENSG00000253105.1,ENSG00000143412.5,CATG00000020709.1,ENSG00000198732.6,CATG00000084177.1,ENSG00000188295.10,CATG00000053541.1,ENSG00000110324.5,CATG00000104066.1,CATG00000023206.1,ENSG00000250564.1,CATG00000081437.1,CATG00000022681.1,ENSG00000105705.11,CATG00000051544.1,CATG00000060595.1,ENSG00000263470.1,ENSG00000254337.1,ENSG00000130164.7,CATG00000104071.1,ENSG00000259267.1,ENSG00000205213.9,CATG00000100858.1,ENSG00000163930.5,ENSG00000183625.10,ENSG00000127616.13,ENSG00000197165.6,ENSG00000230461.4,ENSG00000234979.1,ENSG00000223912.1,ENSG00000241388.3,ENSG00000168092.9,ENSG00000185420.14,ENSG00000211820.1,ENSG00000152463.10,ENSG00000166436.11,ENSG00000101132.5,CATG00000089895.1,ENSG00000262728.1,ENSG00000224505.2,ENSG00000116030.12,ENSG00000175893.7,ENSG00000112308.8,ENSG00000160613.8,ENSG00000229278.1,ENSG00000189319.9,ENSG00000179979.7,ENSG00000163106.6,ENSG00000176979.8,ENSG00000145817.12,ENSG00000166272.12,ENSG00000137764.15,CATG00000080051.1,ENSG00000257603.1,ENSG00000143384.8,ENSG00000245648.1,ENSG00000259673.1,ENSG00000254532.1,ENSG00000107669.13,CATG00000001615.1,ENSG00000124831.14,ENSG00000054277.8,CATG00000021387.1,ENSG00000158806.9,ENSG00000165887.7,CATG00000037655.1,ENSG00000095564.9,ENSG00000226281.2,ENSG00000267707.1,ENSG00000255819.2,CATG00000005705.1,ENSG00000183955.8,CATG00000026034.1,ENSG00000233101.6,CATG00000010640.1,CATG00000053373.1,ENSG00000141376.16,ENSG00000225611.1,CATG00000096470.1,CATG00000025043.1,ENSG00000234719.4,CATG00000066200.1,ENSG00000105829.7,CATG00000004182.1,CATG00000064422.1,ENSG00000137804.8,CATG00000066874.1,CATG00000081373.1,ENSG00000157152.12,CATG00000040232.1,ENSG00000225806.3,ENSG00000171044.6,ENSG00000108395.9,CATG00000013680.1,ENSG00000184347.10,ENSG00000173230.11,ENSG00000108270.6,ENSG00000165490.8,ENSG00000244405.3,ENSG00000106565.13,ENSG00000118473.17,ENSG00000122257.14,ENSG00000253619.1,ENSG00000268635.1,ENSG00000267444.1,ENSG00000226447.1,ENSG00000048462.6,ENSG00000196301.3,ENSG00000114867.15,ENSG00000112041.8,CATG00000076079.1,ENSG00000151327.8,ENSG00000078900.10,CATG00000060862.1,CATG00000030911.1,ENSG00000198246.7,ENSG00000165795.16,CATG00000092618.1,CATG00000023028.1,ENSG00000161888.7,ENSG00000108684.10,ENSG00000178467.13,ENSG00000143653.9,CATG00000064571.1,ENSG00000265511.1,ENSG00000179583.13,ENSG00000123066.3,CATG00000077775.1,ENSG00000185015.3,CATG00000020461.1,ENSG00000260027.3,ENSG00000233061.1,ENSG00000253734.1,CATG00000065413.1,ENSG00000137801.9,ENSG00000083838.11,ENSG00000196126.6,CATG00000079216.1,ENSG00000228559.1,ENSG00000128829.7,ENSG00000110536.9,CATG00000014020.1,ENSG00000105619.9,CATG00000087373.1,ENSG00000103197.12,ENSG00000180999.6,CATG00000079979.1,CATG00000043289.1,ENSG00000198453.8,ENSG00000258256.1,ENSG00000178252.13,ENSG00000231500.2,ENSG00000114841.13,ENSG00000235070.3,CATG00000004887.1,CATG00000001624.1,CATG00000043765.1,ENSG00000232415.1,ENSG00000134222.12,ENSG00000163463.7,ENSG00000127415.8,CATG00000091726.1,ENSG00000144426.14,ENSG00000167264.13,ENSG00000253230.2,ENSG00000235545.1,CATG00000025322.1,ENSG00000266677.1,ENSG00000164900.4,CATG00000117890.1,ENSG00000257114.1,ENSG00000198133.4,ENSG00000171724.2,CATG00000116981.1,ENSG00000130921.3,ENSG00000037474.10,ENSG00000249379.1,ENSG00000140015.15,CATG00000061185.1,ENSG00000024048.6,ENSG00000141258.8,ENSG00000140557.7,CATG00000083577.1,CATG00000030863.1,ENSG00000267670.1,ENSG00000182463.11,CATG00000102488.1,CATG00000011086.1,CATG00000035869.1,ENSG00000160200.13,ENSG00000183098.6,ENSG00000182557.3,ENSG00000136560.9,ENSG00000120262.8,CATG00000038530.1,ENSG00000108960.3,ENSG00000176160.5,CATG00000100079.1,CATG00000062266.1,ENSG00000118007.8,ENSG00000125703.10,ENSG00000004399.8,ENSG00000234945.3,ENSG00000118655.4,CATG00000076302.1,CATG00000076300.1,ENSG00000113761.7,ENSG00000111452.8,ENSG00000101278.6,ENSG00000155508.9,ENSG00000065135.7,ENSG00000109158.6,ENSG00000226025.5,ENSG00000213051.3,ENSG00000026297.11,CATG00000086797.1,ENSG00000196092.8,ENSG00000186329.5,ENSG00000164088.13,ENSG00000133812.10,CATG00000016254.1,ENSG00000152952.7,CATG00000045483.1,CATG00000001493.1,ENSG00000143951.11,ENSG00000231811.2,ENSG00000112852.4,ENSG00000222035.2,ENSG00000119138.3,CATG00000071578.1,CATG00000066604.1,CATG00000055946.1,ENSG00000134851.8,ENSG00000151062.10,CATG00000024927.1,ENSG00000270764.1,ENSG00000148935.6,ENSG00000165917.5,ENSG00000272767.1,CATG00000061501.1,ENSG00000000460.12,ENSG00000167220.7,ENSG00000021300.9,ENSG00000246477.2,ENSG00000156097.8,ENSG00000178913.5,ENSG00000168418.6,CATG00000019480.1,ENSG00000138442.5,CATG00000083581.1,CATG00000009522.1,ENSG00000273010.1,ENSG00000226652.1,ENSG00000170054.10,CATG00000078836.1,ENSG00000147465.7,ENSG00000169718.13,ENSG00000203886.4,CATG00000116288.1,ENSG00000182512.4,ENSG00000087299.7,CATG00000086904.1,ENSG00000135747.7,CATG00000005325.1,CATG00000061119.1,ENSG00000215367.6,ENSG00000104805.11,CATG00000097519.1,ENSG00000273432.1,ENSG00000128045.5,ENSG00000121988.13,CATG00000082069.1,ENSG00000172530.15,ENSG00000248408.1,CATG00000069138.1,ENSG00000120709.6,ENSG00000135698.5,ENSG00000146376.6,ENSG00000172037.9,ENSG00000167904.10,ENSG00000250777.1,ENSG00000083807.5,ENSG00000106066.9,ENSG00000157869.10,ENSG00000128872.5,CATG00000066197.1,ENSG00000226506.1,ENSG00000203740.3,ENSG00000151693.5,ENSG00000260442.1,ENSG00000165886.4,CATG00000049936.1,ENSG00000097046.8,ENSG00000095637.16,ENSG00000164713.5,ENSG00000258929.2,CATG00000047357.1,CATG00000088143.1,ENSG00000148053.11,CATG00000007297.1,CATG00000101658.1,CATG00000040547.1,ENSG00000070540.8,ENSG00000228630.1,ENSG00000151849.10,ENSG00000155846.12,ENSG00000138670.12,CATG00000076590.1,ENSG00000156273.11,ENSG00000155530.2,CATG00000014110.1,CATG00000040549.1,ENSG00000272752.1,ENSG00000233579.1,CATG00000097185.1,ENSG00000271852.1,ENSG00000150667.6,ENSG00000112511.13,ENSG00000064933.12,ENSG00000233994.2,ENSG00000129347.15,ENSG00000139631.14,ENSG00000271945.1,ENSG00000242198.1,ENSG00000145850.4,ENSG00000176731.7,ENSG00000255968.1,ENSG00000114200.5,ENSG00000163288.9,ENSG00000182179.6,ENSG00000090975.8,CATG00000106225.1,CATG00000084772.1,CATG00000072898.1,ENSG00000168237.13,ENSG00000229359.2,ENSG00000072736.14,ENSG00000168268.6,ENSG00000133059.12,ENSG00000185305.6,ENSG00000272529.1,ENSG00000160447.6,ENSG00000114113.2,CATG00000011015.1,ENSG00000260876.1,CATG00000083873.1,ENSG00000265210.1,ENSG00000212493.1,ENSG00000232952.1,ENSG00000107521.14,ENSG00000226738.1,CATG00000006265.1,CATG00000029264.1,ENSG00000250405.2,ENSG00000246596.2,CATG00000081064.1,CATG00000078797.1,ENSG00000157895.7,ENSG00000082258.8,CATG00000054946.1,ENSG00000136279.14,CATG00000085809.1,ENSG00000135211.5,ENSG00000035687.9,ENSG00000213347.6,ENSG00000169550.8,CATG00000035421.1,ENSG00000124126.9,CATG00000002256.1,ENSG00000263345.1,CATG00000081292.1,ENSG00000185404.12,ENSG00000131558.10,ENSG00000196230.8,ENSG00000114854.3,ENSG00000145996.7,ENSG00000102977.9,ENSG00000006606.4,ENSG00000101670.7,ENSG00000179818.9,ENSG00000168398.5,ENSG00000271780.1,ENSG00000145217.9,ENSG00000130202.5,ENSG00000121621.6,ENSG00000233296.1,ENSG00000062524.11,CATG00000002240.1,ENSG00000124097.7,ENSG00000165409.11,CATG00000060295.1,ENSG00000022567.5,CATG00000090947.1,CATG00000046966.1,CATG00000019281.1,ENSG00000183542.4,ENSG00000172878.9,CATG00000109156.1,ENSG00000186231.12,ENSG00000202105.1,ENSG00000198873.10,ENSG00000051825.10,ENSG00000154027.14,CATG00000027714.1,ENSG00000013297.6,ENSG00000137825.6,ENSG00000265179.2,ENSG00000127318.6,ENSG00000083544.9,ENSG00000262302.1,ENSG00000243831.1,ENSG00000180921.6,ENSG00000125952.14,CATG00000101256.1,CATG00000083570.1,CATG00000074803.1,CATG00000105429.1,CATG00000052589.1,ENSG00000152377.8,CATG00000059234.1,ENSG00000234424.1,ENSG00000134571.6,ENSG00000243176.1,CATG00000079046.1,CATG00000074547.1,ENSG00000066336.7,CATG00000087695.1,ENSG00000189050.10,ENSG00000117020.12,ENSG00000139289.9,ENSG00000204469.8,ENSG00000007908.11,ENSG00000128683.9,ENSG00000179915.16,ENSG00000149948.9,ENSG00000135365.11,ENSG00000205038.7,ENSG00000162997.11,CATG00000064661.1,ENSG00000253988.1,ENSG00000188716.5,ENSG00000260853.1,ENSG00000237647.4,ENSG00000227268.3,ENSG00000059728.6,ENSG00000129691.11,ENSG00000241684.1,ENSG00000235423.4,CATG00000052054.1,CATG00000052397.1,ENSG00000198846.5,ENSG00000169684.9,ENSG00000166387.7,ENSG00000231538.1,ENSG00000114302.11,ENSG00000183117.13,ENSG00000182667.10,CATG00000089129.1,ENSG00000213714.1,CATG00000027715.1,ENSG00000186153.12,ENSG00000163945.11,CATG00000022088.1,ENSG00000158169.7,ENSG00000114904.8,CATG00000083580.1,CATG00000065366.1,CATG00000116828.1,ENSG00000006712.10,ENSG00000068024.12,ENSG00000149452.11,ENSG00000128285.4,ENSG00000157890.13,ENSG00000197050.6,ENSG00000123407.3,CATG00000091783.1,ENSG00000038358.10,CATG00000005551.1,CATG00000009256.1,ENSG00000187446.7,ENSG00000172247.3,ENSG00000111271.10,ENSG00000115602.12,ENSG00000196104.6,CATG00000047285.1,CATG00000036588.1,ENSG00000251323.2,ENSG00000267401.1,ENSG00000198604.6,ENSG00000198105.7,ENSG00000170961.6,ENSG00000182732.12,ENSG00000185442.8,ENSG00000127418.10,ENSG00000120068.5,ENSG00000164327.8,ENSG00000131378.9,ENSG00000165923.11,ENSG00000168367.5,ENSG00000112499.8,ENSG00000186777.7,CATG00000063833.1,ENSG00000137843.7,ENSG00000227890.1,ENSG00000100427.11,CATG00000002237.1,ENSG00000144278.10,ENSG00000263724.1,ENSG00000080224.13,ENSG00000130270.12,ENSG00000151151.5,CATG00000104357.1,ENSG00000025434.14,CATG00000088075.1,ENSG00000253571.1,CATG00000046235.1,ENSG00000226650.4,ENSG00000140945.11,ENSG00000230698.1,ENSG00000231210.2,ENSG00000205488.4,ENSG00000243147.3,ENSG00000038532.10,ENSG00000156976.10,CATG00000101757.1,ENSG00000253771.1,ENSG00000079931.10,CATG00000071589.1,ENSG00000237813.3,CATG00000036699.1,ENSG00000010327.6,ENSG00000247596.4,ENSG00000154240.12,ENSG00000214070.3,ENSG00000109689.10,ENSG00000149131.11,ENSG00000110274.10,ENSG00000138107.7,CATG00000100696.1,CATG00000037676.1,ENSG00000271303.1,ENSG00000106852.11,ENSG00000171885.9,ENSG00000173728.6,ENSG00000160469.12,ENSG00000224406.1,ENSG00000261602.1,CATG00000088071.1,ENSG00000230666.1,ENSG00000162104.5,ENSG00000169242.7,CATG00000093373.1,ENSG00000115310.13,ENSG00000091831.17,ENSG00000228436.2,ENSG00000166002.2,CATG00000046273.1,CATG00000103898.1,ENSG00000231313.2,ENSG00000256746.1,CATG00000082068.1,ENSG00000240254.1,CATG00000110076.1,ENSG00000260958.2,ENSG00000106605.6,ENSG00000138162.13,ENSG00000270800.1,ENSG00000003756.12,CATG00000004935.1,ENSG00000267302.1,CATG00000091112.1,CATG00000083854.1,ENSG00000118407.10,CATG00000028478.1,CATG00000060114.1,CATG00000089324.1,ENSG00000245573.3,CATG00000060894.1,ENSG00000177398.14,CATG00000057580.1,CATG00000062856.1,ENSG00000164587.7,ENSG00000165091.11,ENSG00000256612.3,ENSG00000140521.7,ENSG00000170689.8,ENSG00000258674.5,ENSG00000181019.8,ENSG00000134198.5,ENSG00000269909.1,CATG00000081438.1,ENSG00000231365.1,ENSG00000224557.3,ENSG00000264151.1,ENSG00000163466.11,ENSG00000227835.4,ENSG00000152270.4,ENSG00000156011.12,ENSG00000249158.2,ENSG00000151148.9,CATG00000082478.1,ENSG00000121578.8,CATG00000103293.1,ENSG00000170892.6,ENSG00000256143.1,ENSG00000235024.1,ENSG00000136940.9,CATG00000003952.1,CATG00000016231.1,ENSG00000203615.2,CATG00000079105.1,ENSG00000105550.4,ENSG00000069966.14,ENSG00000259632.2,ENSG00000236823.1,ENSG00000115138.6,ENSG00000197376.2,CATG00000028125.1,ENSG00000201524.1,ENSG00000270748.1,CATG00000042213.1,CATG00000001816.1,CATG00000060867.1,ENSG00000036054.8,ENSG00000205716.4,ENSG00000114902.9,ENSG00000198373.8,CATG00000003943.1,ENSG00000240963.1,ENSG00000100739.6,CATG00000008872.1,CATG00000038547.1,CATG00000076016.1,CATG00000096728.1,ENSG00000099204.14,ENSG00000120278.10,CATG00000116489.1,ENSG00000161267.7,ENSG00000120094.6,ENSG00000218565.2,ENSG00000187775.12,CATG00000037790.1,ENSG00000236155.2,CATG00000088115.1,ENSG00000249167.1,ENSG00000135537.12,ENSG00000095397.9,CATG00000112696.1,ENSG00000235054.1,ENSG00000105877.13,ENSG00000234899.5,ENSG00000182621.12,ENSG00000054282.11,ENSG00000151746.9,ENSG00000113649.7,CATG00000058065.1,ENSG00000073169.9,ENSG00000125743.6,CATG00000061550.1,CATG00000005507.1,ENSG00000243696.4,ENSG00000257941.1,ENSG00000130876.7,ENSG00000159761.10,CATG00000066191.1,ENSG00000129351.13,ENSG00000109854.9,ENSG00000176909.7,ENSG00000212195.1,CATG00000076305.1,ENSG00000177697.13,ENSG00000189045.9,CATG00000072159.1,ENSG00000153815.12,ENSG00000143971.7,ENSG00000145734.14,ENSG00000084734.4,CATG00000010703.1,ENSG00000268583.1,ENSG00000244585.1,ENSG00000258539.1,ENSG00000255065.1,ENSG00000254237.1,ENSG00000125505.12,ENSG00000065060.12,ENSG00000145063.10,ENSG00000273415.1,CATG00000050881.1,ENSG00000175115.7,CATG00000079129.1,ENSG00000266213.1,CATG00000030588.1,ENSG00000202468.1,ENSG00000255992.1,ENSG00000223969.1,ENSG00000104093.9,CATG00000091698.1,CATG00000054732.1,CATG00000004301.1,ENSG00000146477.4,CATG00000077464.1,ENSG00000137869.9,ENSG00000152910.14,ENSG00000124920.9,ENSG00000122574.6,ENSG00000130734.5,CATG00000107989.1,ENSG00000010322.11,ENSG00000123179.9,ENSG00000049449.4,CATG00000055173.1,ENSG00000179639.6,ENSG00000106459.10,CATG00000088502.1,ENSG00000112701.13,ENSG00000257735.1,ENSG00000188266.9,ENSG00000244245.1,ENSG00000235885.3,CATG00000030912.1,CATG00000034476.1,CATG00000085966.1,ENSG00000070915.5,ENSG00000201654.1,ENSG00000152192.6,ENSG00000258134.1,CATG00000056762.1,ENSG00000166825.9,ENSG00000132535.14,ENSG00000235816.2,ENSG00000217442.3,ENSG00000160584.11,ENSG00000138439.10,ENSG00000225535.2,ENSG00000016864.12,ENSG00000035862.8,ENSG00000025423.7,CATG00000036575.1,CATG00000071579.1,ENSG00000254413.4,ENSG00000188001.5,CATG00000030049.1,CATG00000061799.1,ENSG00000133895.10,ENSG00000178952.4,ENSG00000148848.10,ENSG00000256083.1,ENSG00000101190.8,ENSG00000181458.6,ENSG00000140548.5,CATG00000002232.1,ENSG00000170396.6,CATG00000083574.1,ENSG00000116678.14,CATG00000066407.1,ENSG00000244490.1,ENSG00000174680.5,ENSG00000164530.9,ENSG00000140718.14,ENSG00000270095.1,CATG00000041148.1,ENSG00000163918.6,CATG00000017626.1,ENSG00000204952.2,CATG00000051922.1,ENSG00000197016.7,ENSG00000107902.9,CATG00000083718.1,ENSG00000164344.11,ENSG00000204381.7,ENSG00000254235.1,CATG00000053671.1,ENSG00000139793.14,ENSG00000135845.5,ENSG00000104147.4,CATG00000058727.1,ENSG00000124562.5,CATG00000008875.1,ENSG00000096060.10,CATG00000052902.1,ENSG00000240084.1,ENSG00000133030.15,ENSG00000027847.9,ENSG00000100629.12,CATG00000028998.1,ENSG00000170322.10,CATG00000052264.1,ENSG00000175161.9,CATG00000037709.1,ENSG00000137413.11,ENSG00000158882.8,ENSG00000146282.13,CATG00000035322.1,ENSG00000163312.6,CATG00000104027.1,ENSG00000133739.11,ENSG00000108389.5,ENSG00000163565.14,CATG00000027795.1,ENSG00000153157.8,ENSG00000162267.8,ENSG00000118137.5,ENSG00000105298.9,ENSG00000163933.5,ENSG00000112902.7,ENSG00000258908.1,ENSG00000176046.7,ENSG00000040608.9,ENSG00000239789.1,ENSG00000151914.13,CATG00000103295.1,ENSG00000020181.13,ENSG00000144840.4,ENSG00000168228.10,ENSG00000263126.1,ENSG00000174851.10,ENSG00000147421.13,CATG00000053372.1,CATG00000013714.1,ENSG00000152359.10,ENSG00000261051.1,ENSG00000215869.3,ENSG00000037749.7,ENSG00000114439.14,CATG00000106312.1,ENSG00000067057.12,ENSG00000102908.16,ENSG00000269113.3,ENSG00000100890.11,ENSG00000149485.12,ENSG00000136527.13,ENSG00000198670.7,ENSG00000165806.15,ENSG00000165028.7,ENSG00000103494.8,ENSG00000188038.3,ENSG00000171853.11,ENSG00000157227.8,ENSG00000181333.11,ENSG00000267889.1,ENSG00000100147.9,ENSG00000226472.3,ENSG00000163923.5,ENSG00000102466.11,CATG00000088073.1,ENSG00000163464.7,ENSG00000115241.9,ENSG00000242178.1,ENSG00000115998.3,ENSG00000249518.1,ENSG00000249618.1,ENSG00000219699.2,CATG00000088063.1,ENSG00000004799.7,ENSG00000169750.4,CATG00000084054.1,CATG00000096426.1,ENSG00000170271.6,ENSG00000102898.7,CATG00000001034.1,ENSG00000247372.2,ENSG00000235964.1,ENSG00000149262.12,ENSG00000250517.2,ENSG00000108384.10,CATG00000108843.1,CATG00000021138.1,ENSG00000062822.8,CATG00000069232.1,ENSG00000251247.5,CATG00000042286.1,ENSG00000153086.9,ENSG00000106003.8,CATG00000106456.1,ENSG00000177685.12,ENSG00000137494.9,ENSG00000131808.6,CATG00000076082.1,ENSG00000169509.5,CATG00000026333.1,ENSG00000257354.1,ENSG00000077943.7,ENSG00000104059.4,ENSG00000154174.7,CATG00000087582.1,ENSG00000179195.11,CATG00000032282.1,CATG00000065368.1,ENSG00000011465.12,ENSG00000132849.14,ENSG00000174527.5,CATG00000098999.1,ENSG00000124491.11,CATG00000051276.1,ENSG00000154898.11,ENSG00000273272.1,CATG00000070196.1,CATG00000105936.1,ENSG00000268532.1,ENSG00000116957.8,CATG00000088586.1,ENSG00000135334.8,ENSG00000154328.11,ENSG00000196072.7,ENSG00000157927.12,CATG00000052592.1,CATG00000093064.1,ENSG00000181381.9,ENSG00000058799.9,CATG00000107284.1,ENSG00000167566.12,CATG00000052632.1,ENSG00000073146.11,ENSG00000240393.1,ENSG00000229782.1,ENSG00000254536.1,ENSG00000009413.11,ENSG00000243943.5,CATG00000065534.1,ENSG00000228189.4,ENSG00000158062.16,ENSG00000111328.2,CATG00000066720.1,CATG00000107257.1,ENSG00000058091.12,ENSG00000196586.9,ENSG00000187796.9,CATG00000069305.1,ENSG00000188603.12,ENSG00000224260.2,ENSG00000187699.6,ENSG00000146216.7,ENSG00000111319.8,CATG00000080230.1,CATG00000075121.1,ENSG00000135842.12,ENSG00000168904.10,ENSG00000164061.4,ENSG00000135250.12,CATG00000009293.1,ENSG00000221883.2,ENSG00000138758.7,ENSG00000227248.1,ENSG00000172264.12,CATG00000065324.1,CATG00000072665.1,ENSG00000221886.3,ENSG00000163938.12,CATG00000076390.1,ENSG00000228828.1,ENSG00000251844.1,ENSG00000101076.12,CATG00000055167.1,CATG00000010841.1,ENSG00000196502.7,ENSG00000164076.12,ENSG00000137502.5,ENSG00000169519.15,ENSG00000205086.5,ENSG00000198598.2,CATG00000043287.1,CATG00000038483.1,ENSG00000257790.1,ENSG00000163497.2,ENSG00000113448.12,CATG00000042207.1,ENSG00000259293.1,ENSG00000138640.10,ENSG00000261441.1,ENSG00000165684.3,ENSG00000119771.10,CATG00000060192.1,ENSG00000105989.4,ENSG00000078967.8,CATG00000060742.1,ENSG00000264672.1,ENSG00000259241.1,ENSG00000120008.11,CATG00000066486.1,ENSG00000150967.13,CATG00000106979.1,CATG00000042932.1,ENSG00000244649.2,ENSG00000187244.6,ENSG00000103423.9,ENSG00000261621.1,ENSG00000228290.2,ENSG00000141452.5,ENSG00000165084.11,ENSG00000258623.1,ENSG00000231327.1,ENSG00000259288.1,ENSG00000119139.12,ENSG00000067606.11,CATG00000106534.1,ENSG00000248698.1,ENSG00000125885.9,CATG00000041280.1,ENSG00000114354.8,ENSG00000181513.10,CATG00000001273.1,ENSG00000146530.7,ENSG00000130749.5,CATG00000063145.1,ENSG00000106823.8,CATG00000073764.1,ENSG00000213204.4,ENSG00000171189.12,ENSG00000101489.14,ENSG00000181013.3,CATG00000032792.1,ENSG00000174628.12,CATG00000116287.1,ENSG00000140044.8,ENSG00000213755.3,ENSG00000158104.7,CATG00000050769.1,CATG00000019084.1,ENSG00000249345.2,ENSG00000222675.1,ENSG00000155287.6,ENSG00000164627.13,CATG00000032550.1,CATG00000016538.1,CATG00000014027.1,ENSG00000261766.1,ENSG00000135976.12,ENSG00000205639.5,ENSG00000158874.7,ENSG00000129933.16,ENSG00000243802.2,ENSG00000235910.1,ENSG00000154438.3,ENSG00000233611.3,CATG00000025651.1,ENSG00000164989.11,CATG00000069784.1,ENSG00000205559.3,ENSG00000149591.12,ENSG00000169174.9,ENSG00000137767.9,ENSG00000100749.3,CATG00000066816.1,ENSG00000168453.10,ENSG00000115137.7,ENSG00000197653.10,ENSG00000232508.1,ENSG00000178537.5,ENSG00000151715.3,CATG00000050077.1,ENSG00000171819.4,ENSG00000163568.9,CATG00000097785.1,ENSG00000080854.10,ENSG00000180509.7,ENSG00000178804.3,ENSG00000141458.8,ENSG00000234678.1,ENSG00000221439.1,ENSG00000183638.5,ENSG00000106392.6,CATG00000102480.1,ENSG00000164190.12,CATG00000108559.1,ENSG00000080845.13,ENSG00000233723.3,ENSG00000119943.6,ENSG00000228748.2,ENSG00000188906.9,CATG00000009300.1,ENSG00000148926.5,CATG00000038073.1,CATG00000081639.1,ENSG00000168944.11,ENSG00000240761.1,ENSG00000066827.11,ENSG00000120329.4,ENSG00000164068.11,ENSG00000104998.2,ENSG00000135114.8,ENSG00000049323.11,CATG00000016136.1,ENSG00000014919.8,CATG00000089084.1,ENSG00000111275.8,CATG00000009582.1,ENSG00000259899.1,ENSG00000260030.1,ENSG00000105088.4,ENSG00000262454.1,ENSG00000273088.1,ENSG00000177192.9,ENSG00000173421.12,ENSG00000163113.10,ENSG00000134575.5,ENSG00000182054.5,ENSG00000131844.11,ENSG00000106635.3,ENSG00000250067.7,CATG00000001383.1,ENSG00000157881.9,ENSG00000270617.1,ENSG00000110777.7,CATG00000033883.1,ENSG00000224238.2,ENSG00000100426.6,ENSG00000116641.11,ENSG00000243232.3,ENSG00000106829.14,ENSG00000173917.9,ENSG00000138778.7,ENSG00000141384.7,ENSG00000141101.8,ENSG00000233334.2,ENSG00000247679.2,CATG00000020718.1,CATG00000010614.1,ENSG00000144290.12,ENSG00000089154.6,ENSG00000198168.4,CATG00000101820.1,ENSG00000187498.10,CATG00000116699.1,ENSG00000079459.8,CATG00000062655.1,ENSG00000258337.1,ENSG00000249650.1,ENSG00000186575.13,CATG00000003454.1,ENSG00000140319.6,CATG00000080231.1,ENSG00000243629.1,ENSG00000230148.4,ENSG00000135205.10,ENSG00000271875.1,CATG00000091886.1,ENSG00000115211.11,ENSG00000104112.4,CATG00000067144.1,ENSG00000183579.11,ENSG00000251361.1,CATG00000060865.1,CATG00000010632.1,CATG00000081294.1,ENSG00000137266.10,ENSG00000004534.10,CATG00000047280.1,ENSG00000243224.1,ENSG00000213533.7,ENSG00000183439.5,ENSG00000172673.6,ENSG00000163793.8,CATG00000003978.1,ENSG00000115866.6,CATG00000035104.1,ENSG00000198805.7,ENSG00000088035.11,ENSG00000233086.3,ENSG00000230773.2,CATG00000020379.1,ENSG00000163681.10,ENSG00000158887.11,ENSG00000005483.15,ENSG00000176095.7,ENSG00000256028.2,CATG00000024716.1,CATG00000012559.1,CATG00000066419.1,CATG00000069142.1,ENSG00000153234.9,ENSG00000113569.11,ENSG00000087157.14,ENSG00000223820.5,ENSG00000235902.1,ENSG00000226080.1,CATG00000061795.1,ENSG00000177731.11,CATG00000115658.1,ENSG00000261617.1,CATG00000001167.1,CATG00000019904.1,ENSG00000231890.3,ENSG00000009954.6,ENSG00000271850.1,ENSG00000266273.1,ENSG00000197283.8,ENSG00000115464.10,CATG00000092110.1,ENSG00000235613.2,ENSG00000204385.6,ENSG00000248079.2,ENSG00000135966.8,ENSG00000258989.1,ENSG00000156471.8,ENSG00000133392.12,ENSG00000267462.1,ENSG00000165915.9,ENSG00000229537.1,CATG00000054942.1,CATG00000002197.1,CATG00000006256.1,ENSG00000234072.1,ENSG00000204442.2,ENSG00000105954.2,ENSG00000069399.8,ENSG00000205220.7,ENSG00000110514.14,CATG00000100664.1,CATG00000006264.1,ENSG00000125851.5,CATG00000062416.1,ENSG00000231863.1,ENSG00000133612.14,ENSG00000254862.1,CATG00000043283.1,CATG00000018053.1,CATG00000105142.1,ENSG00000254789.1,ENSG00000267279.1,CATG00000068125.1,ENSG00000114209.10,ENSG00000101311.11,CATG00000054177.1,ENSG00000199366.1,ENSG00000187122.12,ENSG00000271615.1,ENSG00000108443.9,CATG00000088145.1,ENSG00000176305.5,ENSG00000111203.7,ENSG00000187492.4,ENSG00000167491.13,ENSG00000119760.11,ENSG00000249700.4,ENSG00000174371.12,CATG00000016250.1,ENSG00000244625.1,ENSG00000152219.4,ENSG00000118513.14,CATG00000053962.1,ENSG00000255359.2,ENSG00000265479.1,ENSG00000149488.11,ENSG00000131591.13,ENSG00000198522.9,ENSG00000214595.7,ENSG00000134775.11,ENSG00000113356.6,CATG00000090731.1,ENSG00000177666.11,ENSG00000128585.13,ENSG00000175110.7,CATG00000091305.1,CATG00000107336.1,ENSG00000205269.4,ENSG00000065183.11,ENSG00000173366.11,CATG00000107469.1,ENSG00000224613.2,ENSG00000116833.9,ENSG00000133740.6,ENSG00000213658.6,ENSG00000176020.7,ENSG00000169126.11,ENSG00000164309.10,ENSG00000120341.14,ENSG00000065361.10,ENSG00000244607.1,ENSG00000102901.8,ENSG00000093010.7,CATG00000007117.1,CATG00000029971.1,CATG00000078047.1,CATG00000047873.1,ENSG00000258057.1,CATG00000105977.1,ENSG00000081148.11,ENSG00000198155.5,ENSG00000184647.6,CATG00000038859.1,ENSG00000133027.13,ENSG00000162885.8,ENSG00000112309.6,ENSG00000057294.9,CATG00000063834.1,ENSG00000142669.9,ENSG00000170525.14,ENSG00000240216.3,ENSG00000155093.13,ENSG00000121931.11,ENSG00000163435.11,CATG00000087736.1,ENSG00000158402.14,ENSG00000247137.4,ENSG00000142539.9,ENSG00000133104.8,ENSG00000251497.2,ENSG00000243305.1,ENSG00000146729.5,ENSG00000217801.5,ENSG00000188505.4,ENSG00000118308.10,ENSG00000181195.6,ENSG00000143353.7,ENSG00000106689.6,ENSG00000164574.11,ENSG00000005108.11,ENSG00000254855.1,ENSG00000103064.9,CATG00000097905.1,CATG00000041487.1,ENSG00000133106.10,ENSG00000082805.15,CATG00000036572.1,CATG00000022101.1,ENSG00000124839.8,CATG00000013837.1,CATG00000065385.1,ENSG00000107566.9,ENSG00000240038.2,CATG00000034752.1,CATG00000001138.1,ENSG00000161896.6,ENSG00000224943.1,ENSG00000267039.1,ENSG00000247287.2,ENSG00000106853.12,ENSG00000030110.8,ENSG00000126858.12,ENSG00000003147.13,CATG00000018528.1,ENSG00000136848.12,ENSG00000163798.9,ENSG00000010310.4,ENSG00000236047.1,ENSG00000086991.8,CATG00000058070.1,ENSG00000272573.1,ENSG00000205683.7,ENSG00000205560.8,ENSG00000237827.1,ENSG00000234946.1,ENSG00000143382.9,CATG00000077608.1,ENSG00000092978.6,ENSG00000113209.6,ENSG00000236404.4,ENSG00000197415.7,ENSG00000133816.9,ENSG00000171450.4,ENSG00000172590.14,ENSG00000104231.6,ENSG00000159692.11,ENSG00000229240.3,ENSG00000178631.7,ENSG00000110693.11,ENSG00000225783.2,CATG00000066713.1,ENSG00000158022.6,ENSG00000236437.1,ENSG00000101222.8,ENSG00000256879.1,ENSG00000227496.1,ENSG00000148572.10,ENSG00000250486.2,ENSG00000271557.1,ENSG00000134779.10,ENSG00000182742.5,ENSG00000241913.1,ENSG00000183091.15,ENSG00000157823.12,ENSG00000163406.6,ENSG00000182177.9,ENSG00000088876.7,ENSG00000116874.7,ENSG00000198793.8,CATG00000004804.1,ENSG00000004975.7,CATG00000000944.1,ENSG00000237937.1,CATG00000060193.1,CATG00000067491.1,ENSG00000136783.9,CATG00000072155.1,ENSG00000001629.5,ENSG00000091542.8,ENSG00000213608.5,CATG00000031646.1,CATG00000035750.1,ENSG00000242461.1,ENSG00000101098.8,ENSG00000260796.1,ENSG00000213689.5,CATG00000042556.1,ENSG00000133794.13,ENSG00000267130.1,CATG00000005766.1,ENSG00000234948.1,ENSG00000064205.6,ENSG00000234949.2,ENSG00000228560.1,ENSG00000204301.5,ENSG00000095777.10,ENSG00000237541.3,ENSG00000204965.4,ENSG00000171136.6,ENSG00000207128.1,ENSG00000196781.9,ENSG00000171174.9,ENSG00000160161.5,ENSG00000166477.8,ENSG00000050165.13,CATG00000029679.1,ENSG00000111252.6,ENSG00000160145.11,ENSG00000225329.1,ENSG00000254154.4,CATG00000017625.1,ENSG00000245937.3,ENSG00000178404.5,CATG00000025934.1,ENSG00000139223.1,ENSG00000249641.2,CATG00000005815.1,ENSG00000149187.13,ENSG00000169564.5,CATG00000027342.1,ENSG00000188991.3,ENSG00000010282.10,ENSG00000182196.9,CATG00000018088.1,ENSG00000255020.1,ENSG00000</t>
  </si>
  <si>
    <t>19016617,pha003024,22484627,21424828,pha003027,pha003018,18454146,23251661,21544081,22344221,24386095,pha003079,20370913,20303062,20421936,20237162,19079260,20818722,19557161,19151714,19802338,20876611,18193043,23555315,pha003014,pha002896,18325910,pha003007,20397748,22417934,22479202,19282985,pha003082,23669352,22065538,22028671,23563607,23307926,20011104,24064335,pha003013,19584900,19448621,22885924,pha003029,21706003,22907691,20935629,21102462,pha003022,23667675,24886709,23563609,pha003025,17255346,17200173,23424626,22885922,22044751,21701570,23192594,19913121,19936222,17903296,21777205,21862451,20018283,20935630,19448623,pha003006,24861553,19557197,21701565,23636237,23001569,23633212,22479309,18193044,24045676,21708048,pha003026,21771975,23017229,pha003015,pha003019,21700879,19851299,21448234,23818313,19079261,22131368,22344219,pha003028,20966902,19448620,20887962,23263445,22982992,24281739,23575227,pha003021,pha003017,23966867,21935397,17658951,21863005,19448619,17903299,pha003071,19165155,17903300,18454148,17855449,19714249,22267201,pha003016,19553259,22744181,22013104,24023260,23517042,19461586,23408455,19448622,23583978,23599027,23643386,17434869,22589738,pha003020,pha003012,21552555,23372041,24465431,24348519,24827717,23505185,24105470,22286219,22566560,pha003023,pha003009,24023261,22446040,18159244</t>
  </si>
  <si>
    <t>Menarche (age at onset),Bone mass and geometry,Visceral adipose tissue adjusted for BMI,Obesity and osteoporosis,Brachial circumference,Waist Circumference,Obesity (extreme),Lipoproteins,Body mass index (non-asthmatics),Confectionary intake,Adiposity in newborns,Menarche and menopause (age at onset),Body mass index (interaction),Lipid metabolism phenotypes,Body mass index (education interaction),Butyrylcholinesterase levels,Vaspin levels,Waist-hip ratio,Chemerin levels,Lean body mass and age at menarche (combined),Dietary macronutrient intake,Body Composition,Adiposity,Lipid traits,Renal sinus fat,Obesity-related traits,Monocyte chemoattractant protein-1,Antipsychotic drug-induced weight gain,Digit length ratio,Visceral fat,Body mass index,Body mass index (males),Obesity, menopause,Fat body mass,Weight loss (gastric bypass surgery),Obesity and blood pressure,Adiponectin levels,Type 2 diabetes (young onset) and obesity,Body Mass Index,Subcutaneous adipose tissue,Body mass index and cholesterol (psychopharmacological treatment),Obesity (early onset extreme),Adipocyte fatty acid-binding protein concentration, in serum,Weight,Waist circumference and related phenotypes,Waist circumference,Body Fat Distribution,Lipid levels,Waist-to-hip circumference ratio (interaction),Body mass index (females),Waist-Hip Ratio,Visceral adipose tissue/subcutaneous adipose tissue ratio,Obesity,Menopause (age at onset),Age at menarche, age at menopause</t>
  </si>
  <si>
    <t>DOID:9973</t>
  </si>
  <si>
    <t>substance dependence</t>
  </si>
  <si>
    <t>A substance-related disorder that involves the continued use of alcohol or other drugs despite problems related to use of the substance.</t>
  </si>
  <si>
    <t>rs894110,rs62429662,rs10110793,rs877900,rs12544198,rs6538725,rs1251172,rs935085,rs67382010,rs1833237,rs117813229,rs9883112,rs2567261,rs3822012,rs73508514,rs75080968,rs6538723,rs13268132,rs7232013,rs12809709,rs13268152,rs7191558,rs34867567,rs11108576,rs7962433,rs2111144,rs11081279,rs7591211,rs1660895,rs1010493,rs79379581,rs1894956,rs7191573,rs1441141,rs3796594,rs7825205,rs842796,rs1010494,rs10167178,rs6985082,rs1010495,rs1734330,rs4556595,rs4662640,rs11641691,rs13267014,rs4536541,rs12542452,rs11937820,rs1251179,rs7962327,rs7840973,rs837827,rs1431386,rs2163465,rs12549735,rs1481706,rs1990693,rs1392676,rs13314196,rs6665853,rs4662641,rs116948164,rs1420619,rs28570134,rs3856372,rs1392674,rs12604439,rs35878075,rs1905025,rs1560474,rs879533,rs1894957,rs7314750,rs9322524,rs35362051,rs12544795,rs7243173,rs6708498,rs1392675,rs10860042,rs12542951,rs2160501,rs7980921,rs6756671,rs1441142,rs17067079,rs17067077,rs10095166,rs2160502,rs34831860,rs11108575,rs1417416,rs9940857,rs2376821,rs1990694,rs2291540,rs11108558,rs13275720,rs1990696,rs2952621,rs2160500,rs2111146,rs58196857,rs1500638,rs12542947,rs1500639,rs2292849</t>
  </si>
  <si>
    <t>ENSG00000241472.2,ENSG00000248719.1,ENSG00000183117.13,ENSG00000152784.11,CATG00000010065.1,ENSG00000074771.3,ENSG00000088756.8,ENSG00000188596.5,CATG00000087401.1,ENSG00000048471.9,CATG00000026051.1,ENSG00000259899.1,ENSG00000144724.14,ENSG00000114405.6,ENSG00000177133.6,ENSG00000204460.3</t>
  </si>
  <si>
    <t>24832863,21298047,21818250</t>
  </si>
  <si>
    <t>Substance dependence phenotypes,Substance dependence</t>
  </si>
  <si>
    <t>DOID:9974</t>
  </si>
  <si>
    <t>drug dependence</t>
  </si>
  <si>
    <t>A substance dependence that involves the continued use of drugs despite problems related to use of the substance.</t>
  </si>
  <si>
    <t>rs1847057,rs1979873,rs10462380,rs9293303,rs1526920,rs1474788,rs115570974,rs1526919,rs6914223,rs1847058,rs6748491,rs10474053,rs62096746,rs6740584,rs10932201,rs7706995,rs60349741,rs62103175,rs72780409,rs1406831,rs11904814,rs75688056,rs13130711,rs2254137,rs62096745,rs77873901</t>
  </si>
  <si>
    <t>CATG00000068417.1,ENSG00000205464.7,ENSG00000163697.12,ENSG00000129159.6,CATG00000070025.1,CATG00000046401.1,ENSG00000144401.10,ENSG00000178342.4,CATG00000070028.1,ENSG00000118260.10,CATG00000085379.1</t>
  </si>
  <si>
    <t>23533358,23183491,24143882,21622719</t>
  </si>
  <si>
    <t>Pain relief with opioid treatment,Addiction,Opioid sensitivity</t>
  </si>
  <si>
    <t>DOID:9975</t>
  </si>
  <si>
    <t>cocaine dependence</t>
  </si>
  <si>
    <t>A drug dependence that is a psychological dependency on the regular use of cocaine.</t>
  </si>
  <si>
    <t>rs77608650,rs2448360,rs6053920,rs1545910,rs13111144,rs17854257,rs7003531,rs12776722,rs78649000,rs7079846,rs72840936,rs79580171,rs28464794,rs4962687,rs2456777,rs10901807,rs58822919,rs71609827,rs2448348,rs2253772,rs12679095,rs7662013,rs7007756,rs16880849,rs34949327,rs6038362,rs116878278,rs4660834,rs2456768,rs1871446,rs4299540,rs1938300,rs55864524,rs1904415,rs961098,rs10440681,rs1833319,rs2932196,rs2456775,rs2629541,rs12677819,rs17234965,rs6995441,rs75049177,rs4349560,rs11944332,rs2448358,rs72684425,rs1904416,rs6429556,rs2934435,rs7163748,rs7563952,rs9293651,rs72672002,rs2228084,rs10515200,rs780252,rs10077292,rs11185557,rs79344235,rs75864240,rs77085607,rs2219745,rs35200071,rs11245341,rs16883290,rs58310845,rs4962402,rs72684412,rs2733588,rs1351977,rs73699003,rs4531015,rs13141616,rs2448344,rs4454584,rs2456766,rs4734715,rs4301212,rs10471062,rs2161370,rs79026830,rs4408916,rs6053915,rs6076938,rs2448361,rs78878347,rs74571878,rs16953342,rs10054860,rs3850855,rs10901811,rs34032724,rs28589756,rs17806929,rs3738246,rs72684426,rs11732618,rs73763035,rs2172610,rs2293064,rs112275494,rs2448346,rs6542507,rs7593041,rs10901808,rs2456776,rs16872430,rs10794180,rs7845263,rs3789332,rs17234986,rs2456770,rs1420852,rs11736871,rs11732583,rs2456772,rs115191502,rs6085405,rs2456774,rs79600720,rs80086243,rs2131737,rs28638079,rs77737965,rs3213051,rs16870822,rs150954431,rs6758051,rs79477585,rs17624662,rs10901812,rs7821458,rs2261327,rs12247543,rs10794177,rs77168044,rs114029700,rs2453090,rs2470357,rs1938301,rs2448359,rs1113022,rs60036924,rs7837460,rs59432881,rs2629540,rs6688318,rs749923,rs2170007,rs2202152,rs2295435,rs2733590,rs74145606,rs4849762,rs1552345,rs1904417,rs58225471,rs56086213,rs11245342,rs2456778,rs2448345,rs871355,rs6085409,rs9996980,rs16880852,rs3827699,rs7097254,rs2928096,rs41312020,rs6664113,rs10163178,rs2733589,rs1422700,rs2448357,rs2559515,rs2260184,rs11245362,rs2069133,rs79574627,rs7834170,rs2470362,rs13130733,rs34475538,rs2456767,rs2234480,rs717484,rs16872459,rs74387488,rs4962699,rs74450433,rs75812576,rs2939950,rs6786239,rs72684416,rs12063524,rs78398104,rs4962696,rs6139912,rs12071360,rs11133008,rs17854256,rs7915429,rs7556873,rs7464336,rs2456765,rs76518347,rs10901813,rs6085402,rs4876461,rs2131738,rs10901809,rs2453091,rs4293756,rs2172611,rs7528534,rs2448363,rs7168550,rs74663362,rs346702,rs6117082,rs10029982,rs10027722,rs11732478,rs7006723,rs73699004,rs10074789,rs16870847,rs2470360,rs2448362,rs75861389,rs28547315,rs17855838,rs6117076,rs7476729,rs79755606,rs6085393,rs118156861,rs74145607,rs74629333,rs75446648,rs72684406,rs1474035,rs11548990,rs10095093,rs10901821,rs12672125,rs12763093,rs1446129,rs71609828,rs2456771,rs72672000,rs7705012</t>
  </si>
  <si>
    <t>ENSG00000213370.3,ENSG00000164796.13,CATG00000052401.1,ENSG00000233334.2,ENSG00000253477.1,ENSG00000162415.6,CATG00000098439.1,CATG00000025021.1,ENSG00000203791.9,ENSG00000263155.1,ENSG00000255105.1,ENSG00000137878.12,CATG00000117941.1,ENSG00000237125.4,ENSG00000126088.8,ENSG00000234315.1,ENSG00000135750.10,ENSG00000109472.9,ENSG00000196498.9,ENSG00000170312.11,ENSG00000115504.10,ENSG00000172728.11,ENSG00000115107.15,ENSG00000019169.9,ENSG00000176406.16,CATG00000116767.1,ENSG00000145700.5,CATG00000044356.1,ENSG00000189319.9,ENSG00000144119.3,ENSG00000165660.7,ENSG00000199377.1,ENSG00000157087.12,ENSG00000255529.3,CATG00000090978.1,ENSG00000126107.10,ENSG00000164934.9,ENSG00000101311.11,CATG00000117936.1,ENSG00000258539.1,ENSG00000163075.8</t>
  </si>
  <si>
    <t>Cocaine dependence</t>
  </si>
  <si>
    <t>DOID:999</t>
  </si>
  <si>
    <t>eosinophilia</t>
  </si>
  <si>
    <t>rs12905,rs1993500,rs28550075,rs10774624,rs4851612,rs4705952,rs11872989,rs4851011,rs4640583,rs1921622,rs2058656,rs873022,rs56166614,rs4851582,rs1476999,rs11955335,rs11123929,rs3771177,rs4577488,rs28756295,rs1882348,rs56386507,rs4851583,rs6750754,rs7620408,rs4851005,rs55887250,rs4705863,rs12712142,rs10061842,rs967607,rs701175,rs13357747,rs3771171,rs12321017,rs4857898,rs10039043,rs6710885,rs56208556,rs28736442,rs2252664,rs61912161,rs60052547,rs17027179,rs17027037,rs10845188,rs3771172,rs6761291,rs3732126,rs13094018,rs67723747,rs13359107,rs2053420,rs11129447,rs2287034,rs116089240,rs9646604,rs28702399,rs2034897,rs2706394,rs10056179,rs28459887,rs2241116,rs4546372,rs2335052,rs10490203,rs7642575,rs2416257,rs7705304,rs2168748,rs11683700,rs1379299,rs701173,rs1107893,rs2080289,rs79204395,rs4851570,rs59420157,rs17624563,rs66919607,rs3821203,rs13001714,rs17554123,rs1420098,rs17742332,rs13062436,rs3759259,rs7729832,rs10446456,rs28756030,rs28607138,rs4766578,rs1035130,rs56044378,rs701179,rs3771156,rs2054633,rs28690645,rs2101812,rs4705953,rs13017455,rs2335050,rs28655082,rs28397001,rs56167534,rs1370964,rs55927292,rs789987,rs4857907,rs1136444,rs3732129,rs11466750,rs701181,rs2290717,rs1109885,rs17623337,rs59571172,rs1474309,rs13069288,rs11466754,rs11123927,rs72776797,rs17027071,rs13076142,rs17082441,rs887971,rs2706389,rs75618320,rs11465633,rs12999364,rs2287037,rs75077124,rs55816694,rs12998521,rs56258475,rs28709327,rs2054194,rs59663729,rs12987977,rs11678975,rs11951907,rs9842241,rs2372317,rs10062929,rs6550050,rs4857855,rs1884464,rs3771162,rs11952682,rs4851615,rs11123928,rs1495168,rs11665533,rs72851545,rs34704109,rs11948089,rs2160202,rs653178,rs10446422,rs28666794,rs13022407,rs2168747,rs28405115,rs2277410,rs116089928,rs117101121,rs12582745,rs3782671,rs10845186,rs17027255,rs58129240,rs2706390,rs701174,rs1523204,rs17027258,rs1482577,rs3184504,rs4891398,rs55645612,rs3732125,rs7736328,rs13423423,rs3821204,rs11123923,rs8181761,rs17027006,rs2290680,rs3771150,rs10845187,rs7712015,rs1484735,rs2549008,rs6550049,rs4705864,rs6543119,rs1484732,rs7713025,rs12456334,rs2231561,rs17625012,rs1979268,rs2293225,rs11466749,rs17027166,rs56954786,rs1420101,rs4857900,rs3759260,rs17027060,rs35548916,rs61912160,rs12469506,rs4851585,rs2168746,rs28736579,rs2054195,rs887972,rs11694360,rs6740906,rs1135354,rs2062342,rs1078437,rs2270298,rs1993498,rs9518,rs10772339,rs713130,rs2417909,rs57862477,rs4851569,rs10490204,rs1285857,rs7597017,rs11664703,rs2287035,rs35006112,rs10774625,rs10172553,rs11129448,rs2216000,rs4851608</t>
  </si>
  <si>
    <t>ENSG00000135749.14,ENSG00000030419.12,ENSG00000170677.5,ENSG00000111252.6,CATG00000083548.1,ENSG00000115602.12,CATG00000046490.1,ENSG00000257595.2,ENSG00000172554.7,ENSG00000244300.2,ENSG00000115604.6,CATG00000077563.1,ENSG00000134987.7,ENSG00000145777.10,CATG00000066046.1,ENSG00000253613.2,CATG00000049492.1,CATG00000080864.1,ENSG00000125347.9,ENSG00000266304.1,ENSG00000060140.4,ENSG00000213676.6,ENSG00000229720.1,CATG00000066043.1,ENSG00000204842.10,CATG00000064133.1,ENSG00000131196.13,ENSG00000179348.7,ENSG00000115607.5,CATG00000007968.1,ENSG00000266258.1,ENSG00000168477.13,CATG00000077557.1,ENSG00000180251.4</t>
  </si>
  <si>
    <t>pha003088,19198610</t>
  </si>
  <si>
    <t>Eosinophil counts</t>
  </si>
  <si>
    <t>EFO:0000195</t>
  </si>
  <si>
    <t>experimental_factor_ontology</t>
  </si>
  <si>
    <t>metabolic syndrome</t>
  </si>
  <si>
    <t>A cluster of metabolic risk factors for CARDIOVASCULAR DISEASES and TYPE 2 DIABETES MELLITUS. The major components of metabolic syndrome X include excess ABDOMINAL FAT; atherogenic DYSLIPIDEMIA; HYPERTENSION; HYPERGLYCEMIA; INSULIN RESISTANCE; a proinflammatory state; and a prothrombotic (THROMBOSIS) state. (from AHA/NHLBI/ADA Conference Proceedings, Circulation 2004; 109:551-556)</t>
  </si>
  <si>
    <t>rs7201742,rs10838690,rs12600062,rs12444313,rs174576,rs12444188,rs7120118,rs2013867,rs63263962,rs117761434,rs114650503,rs71556715,rs2242262,rs2950835,rs2290700,rs12678604,rs73612222,rs3815173,rs1372340,rs17489185,rs73597581,rs2269434,rs4287442,rs3798519,rs566879,rs17119963,rs6499143,rs12598256,rs484066,rs11825181,rs2271294,rs75082673,rs7007609,rs113162813,rs28563117,rs509728,rs964184,rs920588,rs4841132,rs1441763,rs17120003,rs1313566,rs174549,rs12285095,rs268,rs174592,rs13240065,rs76832686,rs9932414,rs8060686,rs12056034,rs3208305,rs7007797,rs10501321,rs1449626,rs7945617,rs2119690,rs13226650,rs73597578,rs72643559,rs3791980,rs2009493,rs17489373,rs9939224,rs3743739,rs7195605,rs2410618,rs4647737,rs753992,rs706548,rs112099181,rs10500543,rs1052373,rs13339471,rs58946909,rs174541,rs886427,rs17410962,rs12445396,rs12682115,rs76595854,rs174580,rs508506,rs1975802,rs2121649,rs1558901,rs782594,rs11858759,rs17489268,rs634978,rs2054728,rs7928073,rs11974409,rs8045855,rs79323429,rs34693282,rs4389957,rs10460508,rs180326,rs11783641,rs174599,rs2410629,rs2518058,rs2410623,rs56383788,rs1084522,rs4672054,rs4128744,rs7204192,rs731720,rs17120007,rs1803924,rs56071820,rs782584,rs2279239,rs1055510,rs4715207,rs830084,rs174578,rs35879051,rs11983997,rs6589566,rs782573,rs784830,rs77219697,rs2083637,rs4523270,rs11039155,rs10503669,rs1441764,rs2596397,rs11989309,rs809732,rs17411168,rs3758673,rs2627773,rs7811265,rs193694,rs10115928,rs8062085,rs569805,rs114964604,rs35120633,rs920589,rs9938020,rs59007384,rs2285910,rs2292318,rs2586947,rs7187476,rs56182713,rs61906113,rs8084834,rs34523847,rs13234378,rs1366544,rs72556537,rs12447640,rs327,rs285,rs2206277,rs55897859,rs75909028,rs1134760,rs13234157,rs73600084,rs1372343,rs2290699,rs73591961,rs312,rs10790162,rs116317379,rs73597580,rs174598,rs10838686,rs2627765,rs8182201,rs117393842,rs11986942,rs6976930,rs782601,rs8048034,rs3729802,rs28526159,rs868612,rs983311,rs17489282,rs35493868,rs10468274,rs2410627,rs11555011,rs56224630,rs2418736,rs6986010,rs174537,rs13702,rs2083636,rs113896227,rs80236974,rs174553,rs1864163,rs113866915,rs10830962,rs1837842,rs117886201,rs6499157,rs6545506,rs34403348,rs1441753,rs78458743,rs12329050,rs6589565,rs17091909,rs174560,rs60223219,rs36043919,rs77069344,rs7798357,rs15285,rs784831,rs2292354,rs115290886,rs2627759,rs13334918,rs1051921,rs35739466,rs328,rs2285827,rs1581675,rs73593810,rs4464984,rs2410632,rs157582,rs2290146,rs17411133,rs7826306,rs78537727,rs3816725,rs61010704,rs782572,rs11039166,rs2898495,rs2254240,rs34327087,rs1975484,rs4331050,rs20549,rs1992443,rs34564316,rs4490856,rs78299715,rs12286037,rs28548264,rs73594554,rs901746,rs35432211,rs8055197,rs10769255,rs479776,rs76259755,rs782592,rs55747707,rs17661330,rs74983646,rs784832,rs830083,rs2301814,rs12598274,rs326,rs325,rs17119878,rs782602,rs4474673,rs8057119,rs7004149,rs17410914,rs62165184,rs326224,rs73591955,rs4335137,rs6993414,rs174561,rs6589564,rs12678919,rs1837843,rs34597048,rs174533,rs663129,rs286,rs62466264,rs9644637,rs579060,rs3735964,rs33951980,rs1441762,rs67114979,rs7129661,rs102275,rs77048596,rs782599,rs1919484,rs1372341,rs9548569,rs7199588,rs35332062,rs61905116,rs13232120,rs35617716,rs2410621,rs11076175,rs10838693,rs111948678,rs316643,rs782630,rs174554,rs676210,rs571312,rs12678603,rs305,rs255052,rs74024145,rs78963197,rs10769253,rs2744475,rs1306476,rs114366307,rs8057577,rs782632,rs13246490,rs1535,rs4320561,rs782578,rs2586954,rs10852439,rs174594,rs157581,rs35659126,rs782588,rs10838691,rs78300069,rs2271293,rs34763247,rs1861867,rs12274192,rs1992442,rs10769254,rs1260333,rs35624969,rs3785108,rs952439,rs2410620,rs7199443,rs12540011,rs2103325,rs56845922,rs10742801,rs17688076,rs11649091,rs2075290,rs2178296,rs11043,rs17411024,rs174570,rs7118396,rs784833,rs57641217,rs62405437,rs184017,rs7004158,rs97384,rs2409896,rs58003472,rs17145713,rs10850913,rs34942551,rs28927680,rs12541912,rs73599506,rs61421564,rs111837003,rs6968170,rs12599238,rs9548573,rs76646352,rs3809630,rs8044014,rs1441758,rs11680233,rs79236614,rs11039144,rs7187202,rs75802599,rs2281721,rs56225305,rs59567949,rs12720922,rs11991231,rs174534,rs2292316,rs1476306,rs4647725,rs509360,rs78810414,rs174555,rs174562,rs11642841,rs3825041,rs71516504,rs9931366,rs75393320,rs7185308,rs784828,rs75469215,rs75796305,rs34499461,rs56143464,rs673548,rs291,rs174577,rs102274,rs7197756,rs4149782,rs79198716,rs12598630,rs8044558,rs9923710,rs174528,rs8048364,rs10838692,rs35797675,rs34060476,rs80073370,rs1042034,rs3824065,rs4841133,rs117594705,rs113988682,rs2410625,rs496300,rs28700885,rs3916027,rs287,rs75450962,rs1260326,rs58023804,rs7002551,rs75615732,rs7204974,rs3847502,rs1260334,rs76496571,rs6499145,rs10864727,rs2165558,rs935177,rs2957873,rs13221253,rs569829,rs1441754,rs13235543,rs35495249,rs35348663,rs2586950,rs75258859,rs782568,rs316636,rs16957659,rs2290148,rs16942887,rs114566157,rs1372344,rs11126598,rs112994260,rs255054,rs7188350,rs114952239,rs2076308,rs8058690,rs297,rs35368205,rs1085093,rs2911711,rs10838689,rs2240466,rs14415,rs2305280,rs1056604,rs8046355,rs17091891,rs559480,rs174536,rs12294259,rs12934782,rs79624003,rs289,rs12287066,rs7047523,rs13231516,rs117949309,rs7201591,rs17489539,rs255049,rs74869266,rs12954782,rs6485751,rs114798927,rs6586891,rs4647726,rs17145750,rs17120016,rs780093,rs2008173,rs8056649,rs11039148,rs78358410,rs12531645,rs9922594,rs35504023,rs2286276,rs61896050,rs7189794,rs34345068,rs4922119,rs1127065,rs174529,rs76984161,rs174581,rs3781619,rs8051587,rs1441766,rs9987289,rs4585763,rs494874,rs765549,rs174544,rs7013777,rs7941837,rs76841123,rs2242261,rs782649,rs2072560,rs79577483,rs2835810,rs2627779,rs4333617,rs78368937,rs74855321,rs76419201,rs322,rs255048,rs283815,rs11820589,rs9932251,rs301,rs76975037,rs75348510,rs77532017,rs560887,rs4126104,rs7808877,rs112556034,rs6586886,rs7192187,rs1441757,rs174600,rs73594581,rs73594556,rs17278044,rs35237252,rs782600,rs174568,rs1441760,rs73612208,rs1441755,rs12599880,rs74615535,rs8048365,rs753993,rs11068660,rs7793710,rs331,rs17091905,rs6983430,rs2160669,rs2306353,rs7196789,rs115849089,rs99780,rs651821,rs2562126,rs115129770,rs13247874,rs17798852,rs7819706,rs17716118,rs62405419,rs894210,rs1059611,rs73612297,rs4752979,rs174556,rs1975487,rs10769252,rs4647741,rs4644277,rs4149269,rs3781620,rs3812316,rs16938581,rs554253,rs7594279,rs3785098,rs4375019,rs61906117,rs1065359,rs782629,rs55682260,rs2275542,rs1823893,rs11553287,rs12449157,rs765547,rs61905088,rs10742799,rs17369191,rs552976,rs62465144,rs3824866,rs782606,rs9644638,rs3743735,rs117779442,rs7395581,rs2119689,rs4359427,rs4083261,rs10496050,rs3785109,rs7930786,rs662799,rs7191129,rs1441756,rs326222,rs3762513,rs4406409,rs7016880,rs12679834,rs1178979,rs782590,rs75675187,rs75551077,rs8059305,rs4149268,rs75960393,rs765548,rs2410628,rs1569213,rs2586969,rs1246574,rs34346326,rs79862839,rs782633,rs485094,rs830085,rs3099844,rs17411031,rs11075670,rs579870,rs10750096,rs10830961,rs2279238,rs11664883,rs983309,rs894211,rs174574,rs2627776,rs78468022,rs295,rs326214,rs118005841,rs174584,rs7203984,rs9931987,rs3798526,rs12596883,rs12448677,rs13233571,rs2121650,rs2266788,rs1971546,rs2074755,rs36086450,rs2835814,rs61906114,rs11642015,rs77237194,rs57200947,rs813056,rs8047119,rs34932218,rs4149270,rs108499,rs174548,rs12222581,rs12574081,rs7120957,rs4628269,rs6728178,rs12448923,rs2586970,rs80189144,rs75278536,rs16957696,rs73208815,rs72643557,rs62165175,rs61906079,rs7205935,rs7499892,rs7187289,rs174559,rs2301216,rs2206271,rs11125581,rs4593558,rs4752973,rs8059575,rs13244268,rs1822200,rs2678379,rs56303487,rs62165197,rs111227007,rs2633083,rs11823543,rs4312532,rs4290693,rs10278336,rs10838687,rs7785479,rs782634,rs4922117,rs17489226,rs73591968,rs35465966,rs2633080,rs782637,rs559652,rs4752977,rs983308,rs4149267,rs76737188,rs10838681,rs1919487,rs35687633,rs174545,rs17411126,rs17482753,rs573225,rs174566,rs79407615,rs13816,rs2410630,rs6999813,rs782652,rs17411045,rs10090948,rs7800944,rs113258243,rs3826164,rs2281719,rs28675909,rs17410983,rs10830963,rs56374641,rs2575876,rs10466351,rs9644568,rs1534650,rs73597582,rs1178977,rs4647754,rs62405422,rs1449627,rs6739513,rs74511360,rs7184821,rs17145732,rs2627775,rs289713,rs1942880,rs79375669,rs60972755,rs174601,rs6984305,rs782595,rs17410996,rs77996485,rs72942037,rs2167079,rs17120029,rs320,rs174535,rs1051006,rs7841189,rs2126263,rs78404258,rs10099512,rs4637851,rs7933246,rs75801420,rs531676,rs73588403,rs61906078,rs3844510,rs2165556,rs174530,rs4543558,rs4244457,rs35330527,rs174547,rs174583,rs3781622,rs11570891,rs113704872,rs9928653,rs3785100,rs2410619,rs62165255,rs73612690,rs486981,rs2627782,rs1109166,rs9674047,rs2633082,rs7124958,rs59663860,rs60990105,rs2217332,rs10488699,rs61905108,rs78013771,rs75297764,rs34818360,rs17411113,rs62048402,rs1124324,rs76836953,rs35369244,rs7816447,rs7461115,rs3135506,rs174546,rs987237,rs314,rs7120158,rs4425772,rs74444640,rs12292921,rs2418739,rs4922118,rs6586884,rs714052,rs174550,rs58588228,rs484290,rs174538,rs7124955,rs12448991</t>
  </si>
  <si>
    <t>ENSG00000254237.1,ENSG00000141084.6,CATG00000056223.1,CATG00000048521.1,ENSG00000168496.3,ENSG00000160213.5,ENSG00000038358.10,CATG00000036255.1,ENSG00000141086.13,CATG00000038743.1,CATG00000002481.1,ENSG00000272501.1,CATG00000005705.1,ENSG00000095713.9,ENSG00000236437.1,ENSG00000124920.9,ENSG00000203943.4,ENSG00000165029.11,ENSG00000272606.1,CATG00000088502.1,ENSG00000237937.1,ENSG00000159708.13,ENSG00000263201.1,ENSG00000207601.1,CATG00000029357.1,CATG00000056034.1,ENSG00000159753.9,ENSG00000025434.14,ENSG00000124067.12,ENSG00000261114.1,CATG00000029679.1,ENSG00000084674.9,ENSG00000260441.1,ENSG00000128918.10,CATG00000092618.1,ENSG00000009954.6,ENSG00000124074.7,CATG00000002232.1,ENSG00000137656.7,CATG00000005706.1,ENSG00000109917.6,ENSG00000106636.3,ENSG00000140718.14,CATG00000092610.1,ENSG00000167261.9,ENSG00000134824.9,ENSG00000072736.14,ENSG00000267462.1,ENSG00000159792.5,CATG00000028517.1,ENSG00000134825.9,ENSG00000213398.3,ENSG00000263276.1,ENSG00000254235.1,ENSG00000205220.7,ENSG00000130204.8,ENSG00000110514.14,ENSG00000256746.1,CATG00000101822.1,CATG00000048522.1,ENSG00000106638.11,ENSG00000152254.6,ENSG00000103066.8,CATG00000037709.1,ENSG00000272180.1,CATG00000027648.1,ENSG00000073734.8,ENSG00000087237.6,ENSG00000167264.13,ENSG00000182810.5,ENSG00000134640.2,ENSG00000008196.8,ENSG00000270049.1,ENSG00000237989.1,CATG00000092613.1,ENSG00000051108.10,ENSG00000102977.9,ENSG00000110243.7,CATG00000029301.1,ENSG00000133115.7,CATG00000027659.1,ENSG00000103067.7,ENSG00000243802.2,CATG00000101813.1,ENSG00000130202.5,CATG00000042858.1,ENSG00000175445.10,CATG00000064388.1,ENSG00000102904.10,ENSG00000261884.2,CATG00000029677.1,ENSG00000138035.10,ENSG00000139433.5,ENSG00000263126.1,ENSG00000102901.8,CATG00000027658.1,ENSG00000226645.1,ENSG00000138041.11,ENSG00000139436.16,ENSG00000225637.1,ENSG00000262160.1,ENSG00000141098.8,ENSG00000163001.7,CATG00000092614.1,ENSG00000149485.12,CATG00000003943.1,ENSG00000218819.3,ENSG00000009950.11,ENSG00000188038.3,ENSG00000134571.6,ENSG00000162073.9,ENSG00000267620.1,ENSG00000160208.11,CATG00000056839.1,ENSG00000134574.7,CATG00000027670.1,ENSG00000267282.1,ENSG00000102898.7,ENSG00000127564.12,ENSG00000103064.9,ENSG00000233438.1,CATG00000106456.1,ENSG00000134575.5,CATG00000006600.1,ENSG00000159761.10,ENSG00000106635.3,CATG00000027660.1,ENSG00000141096.4,ENSG00000131650.9,ENSG00000058404.15,ENSG00000261469.1,ENSG00000221526.1,ENSG00000084734.4</t>
  </si>
  <si>
    <t>Metabolic syndrome,Metabolic syndrome (bivariate traits)</t>
  </si>
  <si>
    <t>EFO:0000220</t>
  </si>
  <si>
    <t>acute lymphoblastic leukemia</t>
  </si>
  <si>
    <t>When the disease process is confined to a mass lesion with no or minimal evidence of blood and less than 25% marrow involvement, the diagnosis is lymphoblastic lymphoma; with blood and greater than 25% marrow involvement, ALL is the appropriate term.</t>
  </si>
  <si>
    <t>rs114373434,rs6713254,rs58357937,rs57436966,rs4356181,rs10905279,rs10236132,rs2122817,rs2191566,rs115029585,rs4245555,rs4667420,rs4947535,rs369106,rs943189,rs1196665,rs7789635,rs10170236,rs11575548,rs477461,rs111601101,rs2102294,rs11978267,rs72738652,rs3795886,rs2280015,rs10236879,rs7803247,rs41305741,rs67628795,rs11763774,rs374641,rs12434881,rs1394802,rs11961645,rs62445869,rs17133805,rs7097972,rs62084119,rs57798917,rs7300418,rs10943413,rs6978646,rs3824661,rs11632973,rs10849033,rs11545261,rs11039538,rs12718527,rs6468911,rs1831000,rs78699863,rs10198177,rs7518773,rs698859,rs76574603,rs3807562,rs11575338,rs80119232,rs1008581,rs115257574,rs11607114,rs7580915,rs60002789,rs11575383,rs10932467,rs12071797,rs7256345,rs1170493,rs61819074,rs17549312,rs11609040,rs17133853,rs73123257,rs3779082,rs2885993,rs2239634,rs1925969,rs12794197,rs116953678,rs113429444,rs11625112,rs1196660,rs12992696,rs12081895,rs17152014,rs117834634,rs2074778,rs11600061,rs7537449,rs56171514,rs1170495,rs11763051,rs6995371,rs1996408,rs117402696,rs10899735,rs7129364,rs10741006,rs3781092,rs4747442,rs116844801,rs11575461,rs1569708,rs1555922,rs72738645,rs58024888,rs56387334,rs7075634,rs1394801,rs4667416,rs477771,rs72736474,rs73123247,rs62115513,rs76403956,rs12538187,rs12768091,rs55812285,rs6428375,rs79741509,rs4329234,rs1185671,rs7921237,rs6588194,rs3737111,rs913110,rs12723250,rs77698270,rs7081744,rs377503,rs67921963,rs10932470,rs3824662,rs79767951,rs6744828,rs78077089,rs367499,rs78221755,rs80071925,rs4947827,rs6916012,rs3802600,rs4752893,rs2534765,rs11155133,rs12734390,rs703110,rs11013046,rs66845073,rs41264881,rs10484502,rs62447519,rs2239631,rs498490,rs10754216,rs17070208,rs10215297,rs1037351,rs8105574,rs12719019,rs73123261,rs761874,rs12463472,rs10774216,rs58879795,rs6960400,rs12755054,rs2299150,rs10173317,rs7961538,rs4748814,rs34672220,rs78923989,rs10754209,rs111790043,rs7546940,rs11881151,rs75334064,rs8104605,rs7094131,rs3748557,rs17549360,rs11575462,rs75872245,rs955927,rs12241748,rs2279822,rs61731355,rs58923657,rs7094966,rs75495166,rs17694493,rs75358704,rs6973210,rs113234906,rs1170494,rs17198985,rs61819073,rs12577284,rs10850662,rs943190,rs3779083,rs4992502,rs1196663,rs41310911,rs61819118,rs3802604,rs75866857,rs4748811,rs79837139,rs55703004,rs987992,rs68059491,rs6957607,rs11609872,rs7897792,rs2270332,rs2441816,rs3807563,rs7073837,rs1750311,rs4803673,rs41308365,rs2228254,rs11593347,rs10828317,rs59963278,rs1881794,rs11665217,rs1611982,rs384544,rs72480792,rs6964823,rs12540874,rs4482396,rs73123251,rs838757,rs73734177,rs10272724,rs6721261,rs3887826,rs78281115,rs4752806,rs73123249,rs7917185,rs61016409,rs12061460,rs2298882,rs61819116,rs11155132,rs2148959,rs4984338,rs1935394,rs4748808,rs11768267,rs11039520,rs118075313,rs6951648,rs6435819,rs72480793,rs4752791,rs77809681,rs17133842,rs1402510,rs6944602,rs11552047,rs11575321,rs4915311,rs8104802,rs7954181,rs1037350,rs3810406,rs7142143,rs10905282,rs12999502,rs12718910,rs10262731,rs2878749,rs112368367,rs75282993,rs838761,rs11255504,rs7948129,rs76222288,rs12067235,rs1566729,rs73080140,rs520236,rs1184929,rs62445866,rs76557218,rs880028,rs4915304,rs4989851,rs1125638,rs2279823,rs2876827,rs62190635,rs8104437,rs4360655,rs7947811,rs4530332,rs76724704,rs12718785,rs77601591,rs10204262,rs59756444,rs10899734,rs6690730,rs17070276,rs62445903,rs79368019,rs12533940,rs76434262,rs2329365,rs4547502,rs2270993,rs662463,rs935331,rs2239632,rs11592497,rs41304071,rs56236810,rs7258517,rs2047952,rs409560,rs6485783,rs11610226,rs8341,rs7809377,rs12718528,rs10210268,rs11039522,rs1107742,rs4947709,rs10752126,rs72770058,rs1569929,rs746203,rs2265099,rs72468006,rs11013045,rs3735274,rs75742253,rs11575521,rs4132601,rs11575553,rs17791016,rs2270196,rs10849036,rs9294064,rs79560300,rs61819117,rs11039528,rs11980407,rs4129903,rs80271829,rs55826129,rs61819119,rs4580999,rs371668,rs56156635,rs7969566,rs12146350,rs2167363,rs3824660,rs60521218,rs4748810,rs2811712,rs74188363,rs11980379,rs1053454,rs1615413,rs28696237,rs7120737,rs17133807,rs10905280,rs4748816,rs28462675,rs113125091,rs838758,rs7899156,rs4299305,rs11515,rs7785224,rs2356549,rs8052440,rs35399233,rs76056662,rs12959412,rs11013048,rs6992548,rs838760,rs3781093,rs61819121,rs9783154,rs7088318,rs12232959,rs7976256,rs7410943,rs3757472,rs6700180,rs12074332,rs12718730,rs7527856,rs8057835,rs444762,rs5996,rs55782136,rs12961519,rs4500908,rs28625633,rs2296624,rs62115511,rs10430590,rs11575387,rs4667337,rs2160341,rs703109,rs1875696,rs4519164,rs1097960,rs10774871,rs2252152,rs2028944,rs9787624,rs4752808,rs35549346,rs3887825,rs59745661,rs4536618,rs7522084,rs7315385,rs7245749,rs11575562,rs1107743,rs117137623,rs115927115,rs732215,rs56669273,rs888102,rs12669559,rs10925071,rs1982406,rs1110701,rs10250794,rs1830999,rs730092,rs78089718,rs3779084,rs502958,rs55693922,rs8105571,rs8105315,rs73117270,rs12574500,rs1881796,rs1819267,rs12211803,rs6909212,rs2047812,rs80064399,rs1503185,rs78101262,rs838759,rs10838805,rs10158379,rs424535,rs61819088,rs12670555,rs4947631,rs9427922,rs263418,rs45489701,rs62115489,rs73123254,rs62447207,rs113232308,rs6490075,rs73123266,rs10925069,rs117706152,rs1196656,rs10905285,rs12718558,rs77073917,rs10204282,rs17549430,rs12718731,rs62447208,rs4433920,rs12621643,rs442220,rs4752897,rs16827013,rs56182773,rs905475,rs62115484,rs4667419,rs568727,rs874913,rs80166549,rs4433100,rs857024,rs1971579,rs1830997,rs4245556,rs4628533,rs1127661,rs10838810,rs3807566,rs10230978,rs16840607,rs77463182,rs2239630,rs10899736,rs1566733,rs62119173,rs41310925,rs10932440,rs4947581,rs2229322,rs16935346,rs2110889,rs9791887,rs6588193,rs4436083,rs17634717,rs2364115,rs7297552,rs2167364,rs6969942,rs11575575,rs75679153,rs10737688,rs768051,rs79985856,rs72736469,rs113962761,rs11771860,rs1851165,rs263419,rs75024862,rs114687756,rs9966173,rs1321172,rs17550411,rs73123264,rs7260075,rs11575520,rs62084120,rs6724414,rs11575544,rs78101437,rs78150353,rs12718529,rs3741410,rs390369,rs4532931,rs4579483,rs11674815,rs10806085,rs7255623,rs10774872,rs7159221,rs17550014,rs4378758,rs10264390,rs1349492,rs7145598,rs10828297,rs11763807,rs7916922,rs10278451,rs76546388,rs6664618,rs7797772,rs10740998,rs406103,rs703108,rs11586343,rs6701329,rs76594695,rs4455783,rs7252394,rs55771992,rs10943416,rs1881797,rs546784,rs4748812,rs2229360,rs857018,rs1196658,rs57783995,rs7255512,rs10208412,rs2247122,rs2243897,rs1196669,rs7253205,rs11680630,rs2277228,rs55981617,rs9343564,rs367209,rs45509299,rs74733668,rs12719056,rs4748813,rs905476,rs5998,rs7514071,rs11575322,rs11597659,rs11238131,rs6952409,rs10905286,rs6663209,rs1759016,rs10849031,rs3762271,rs12408496,rs61819115,rs7791875,rs3807553,rs7124949,rs55676341,rs4244139,rs7157021,rs11763809,rs10047326,rs117801883,rs56149185,rs9791817,rs11068062,rs7417769,rs10469768,rs11692296,rs112026687,rs4609506,rs10828314,rs11575410,rs11602180,rs11575286,rs11770117,rs10769317,rs58085392,rs6923,rs3737110,rs537544,rs7082618,rs7901152,rs10828316,rs3793752,rs10273657,rs12463479,rs6509138,rs11575434,rs11013051,rs5990,rs56111948,rs570730,rs2869531,rs7255315,rs857025,rs113436978,rs17345997,rs12119040,rs11575313,rs2253142,rs1536429,rs61819124,rs79698161,rs4413131,rs10216316,rs7555070,rs11603850,rs10461,rs9352438,rs7255701,rs4072901,rs61697767,rs4490786,rs10235371,rs703107,rs913109,rs62190634,rs4947582,rs1114226,rs17514309,rs10932584,rs11599936,rs35292176,rs2242041,rs12136334,rs4602840,rs1517618,rs10457040,rs1412635,rs4245549,rs1196657,rs62447205,rs6902083,rs10244632,rs905477,rs10828315,rs6909010,rs2479114,rs111822146,rs1780578,rs7911272,rs7898308,rs12677223,rs17694555,rs6713737,rs4903390,rs12209587,rs569421,rs115689770,rs11238138,rs12063141,rs55901582,rs5024641,rs11593338,rs1034024,rs4803667,rs75612853,rs61433292,rs4803675,rs9746,rs9341635,rs1332661,rs570613,rs2534764,rs2239633,rs2223720,rs6490076,rs4915308,rs4233805,rs61819089,rs6956014,rs6964969,rs72760114,rs1170492,rs12773425,rs1048244,rs10931995,rs2305982,rs3731201,rs386680,rs7587837,rs7256908,rs2329369,rs10758145,rs75816959,rs409534,rs7113857,rs7455944,rs67977965,rs62084117,rs1503190,rs56320525,rs2441814,rs7969190,rs10497047,rs75456329,rs4747443,rs598664,rs75456464,rs3779081,rs58978489,rs3781094,rs376397,rs56101767,rs4129904,rs41310927,rs2069422,rs76164362,rs9656639,rs7254261,rs12329354,rs75960470,rs11819979,rs1470748,rs4470989,rs1566734,rs4562771</t>
  </si>
  <si>
    <t>ENSG00000168283.9,ENSG00000150867.9,CATG00000002256.1,CATG00000013510.1,ENSG00000234147.1,ENSG00000148498.11,ENSG00000089916.13,ENSG00000177888.7,CATG00000041126.1,ENSG00000150347.10,CATG00000101811.1,ENSG00000197308.4,CATG00000108345.1,ENSG00000240498.2,CATG00000105217.1,CATG00000018299.1,ENSG00000147889.12,CATG00000005569.1,ENSG00000269897.1,CATG00000092298.1,ENSG00000165923.11,ENSG00000100504.12,ENSG00000143278.3,CATG00000003331.1,ENSG00000232638.1,CATG00000117599.1,ENSG00000159885.9,ENSG00000092068.14,CATG00000018904.1,ENSG00000267022.1,CATG00000117595.1,ENSG00000134365.8,CATG00000117600.1,ENSG00000263002.3,ENSG00000163545.7,ENSG00000059377.11,ENSG00000256294.3,ENSG00000264545.1,ENSG00000164500.6,ENSG00000184588.13,ENSG00000149177.8,CATG00000013511.1,ENSG00000168288.8,ENSG00000132437.13,ENSG00000196668.3,ENSG00000122728.6,ENSG00000262151.1,ENSG00000263693.1,ENSG00000185811.12,ENSG00000038532.10,ENSG00000256239.1,ENSG00000187123.10,ENSG00000186026.6,ENSG00000030066.9,ENSG00000101574.10,ENSG00000169224.8,ENSG00000260411.2,ENSG00000179583.13,ENSG00000118971.3,ENSG00000010219.9,CATG00000003325.1,CATG00000088944.1,ENSG00000159882.8,ENSG00000176406.16,CATG00000086224.1,ENSG00000106070.13,ENSG00000176463.9,ENSG00000092067.5,CATG00000108310.1,ENSG00000178386.8,ENSG00000107485.11,ENSG00000204920.6,CATG00000095892.1,ENSG00000000971.11,CATG00000092300.1,ENSG00000267144.1,ENSG00000231969.1,ENSG00000066279.12,ENSG00000132436.7,ENSG00000266921.1,ENSG00000134389.8,CATG00000087968.1,ENSG00000147883.9,ENSG00000258102.1,ENSG00000109920.8,ENSG00000152049.5</t>
  </si>
  <si>
    <t>24141364,19684604,23007406,23512250,22076464,19684603</t>
  </si>
  <si>
    <t>Acute lymphoblastic leukemia (childhood)</t>
  </si>
  <si>
    <t>EFO:0000326</t>
  </si>
  <si>
    <t>central nervous system cancer</t>
  </si>
  <si>
    <t>Benign and malignant central nervous system neoplasms derived from glial cells (i.e., astrocytes, oligodendrocytes, and ependymocytes). Astrocytes may give rise to astrocytomas ( ASTROCYTOMA) or glioblastoma multiforme (see GLIOBLASTOMA). Oligodendrocytes give rise to oligodendrogliomas ( OLIGODENDROGLIOMA) and ependymocytes may undergo transformation to become EPENDYMOMA; CHOROID PLEXUS NEOPLASMS; or colloid cysts of the third ventricle (MeSH).</t>
  </si>
  <si>
    <t>rs6659485,rs521348,rs6062298,rs12754747,rs6010986,rs79181048,rs10811647,rs7027048,rs10924558,rs505933,rs12042049,rs7556372,rs3787098,rs6669604,rs2760074,rs17121825,rs3001269,rs687513,rs7027950,rs573687,rs17267491,rs2236510,rs10802344,rs12362152,rs10890214,rs12752670,rs11216930,rs4083754,rs2810423,rs61271866,rs510370,rs323718,rs2297440,rs4498823,rs483217,rs564398,rs2427533,rs4654093,rs11217016,rs36195710,rs76497095,rs74839329,rs6701655,rs6672034,rs10811640,rs10892257,rs2276065,rs56166058,rs115934432,rs1008878,rs349406,rs6010721,rs2690015,rs641458,rs7036656,rs6683143,rs10493921,rs11485298,rs3738504,rs79666073,rs17110757,rs1570431,rs2810419,rs17121972,rs2069416,rs834164,rs3808846,rs41309367,rs4253936,rs2362252,rs2518723,rs12727498,rs2760069,rs115586409,rs1770570,rs2811713,rs12041683,rs1623866,rs17122001,rs56234700,rs1395333,rs2383207,rs6011016,rs17188937,rs7518943,rs580611,rs17189000,rs3787090,rs528969,rs659030,rs17121644,rs349405,rs6540681,rs7049105,rs6666947,rs6089953,rs644835,rs2807547,rs2473813,rs1395332,rs59995170,rs7531070,rs117251211,rs554742,rs12803321,rs10924538,rs79253638,rs76184305,rs3795461,rs3217992,rs577396,rs2810418,rs1046690,rs74400540,rs11578881,rs11166424,rs10965234,rs644273,rs7532378,rs561735,rs11216956,rs6684697,rs6010720,rs517124,rs6062492,rs4144664,rs575323,rs73446314,rs76753718,rs599452,rs12568189,rs114204888,rs6789970,rs11166412,rs3845517,rs1856746,rs6703167,rs4809323,rs7028570,rs77134167,rs10890212,rs834163,rs2297438,rs116767333,rs11166407,rs2803398,rs7030641,rs684519,rs78637929,rs495871,rs405445,rs75733496,rs34256746,rs482466,rs28651134,rs2816596,rs12742885,rs12141086,rs4907900,rs17172437,rs564562,rs2777941,rs4659862,rs10892256,rs6669548,rs79887429,rs10757263,rs7110526,rs6697816,rs76353046,rs115133454,rs57826955,rs11166396,rs3218012,rs12036284,rs6702358,rs17122062,rs4245184,rs10875286,rs2816594,rs6685526,rs79747455,rs1465483,rs974336,rs118080850,rs12730828,rs6660019,rs17121831,rs12569232,rs6658712,rs4809397,rs17122057,rs8114049,rs1151623,rs10965215,rs10924690,rs2760072,rs6062630,rs41287250,rs10892247,rs57901403,rs12035706,rs654423,rs7530361,rs834278,rs59519183,rs3787092,rs67616625,rs577539,rs624270,rs41275358,rs10790256,rs4660668,rs2367020,rs2810425,rs2236507,rs114534514,rs17761446,rs10802350,rs3825057,rs1295810,rs7124498,rs17418475,rs74769216,rs12146139,rs12047398,rs568451,rs114465516,rs2236506,rs2893426,rs17121792,rs74439105,rs511309,rs10115049,rs3806160,rs2810421,rs4955677,rs534252,rs472498,rs6475604,rs6682639,rs1892212,rs10811645,rs1051122,rs1148719,rs2151280,rs12754607,rs11581889,rs58417395,rs506044,rs17121900,rs1077236,rs10757265,rs114378029,rs7541105,rs7535372,rs2236508,rs10890210,rs12130834,rs633683,rs34585230,rs277369,rs61848984,rs5021683,rs6699449,rs10738609,rs4977753,rs6681810,rs2427532,rs10790261,rs4377388,rs6577152,rs700532,rs323716,rs2690016,rs1570433,rs79458573,rs965953,rs1892211,rs2784176,rs114029574,rs115854706,rs6577157,rs115072018,rs2345436,rs452242,rs79206717,rs1004638,rs114751930,rs17121940,rs73001406,rs1537378,rs1291209,rs111964459,rs4955678,rs28374832,rs7514752,rs2807545,rs77706751,rs631977,rs496798,rs115840260,rs1063192,rs2784177,rs559833,rs17600823,rs12046458,rs575971,rs11485555,rs11919269,rs564938,rs2249632,rs3208008,rs1360590,rs2738783,rs662463,rs3738200,rs6062490,rs545226,rs12133399,rs2274569,rs62207047,rs480958,rs7519073,rs2253829,rs6577145,rs78873927,rs2816603,rs2473814,rs12077589,rs2810424,rs834277,rs67772854,rs10779505,rs116584584,rs1892213,rs115484638,rs4659861,rs944796,rs581097,rs117914182,rs80025604,rs7554748,rs79788736,rs2690017,rs2736100,rs1340232,rs11603023,rs17267554,rs11166384,rs10120806,rs10892282,rs12130070,rs277374,rs75057473,rs6122158,rs12225399,rs17267561,rs2178401,rs117561861,rs571697,rs6011018,rs700529,rs17172435,rs7734992,rs11166391,rs78777686,rs10924556,rs6010998,rs7530204,rs4145871,rs2811712,rs17121842,rs12564436,rs7028268,rs4659521,rs28568334,rs76533361,rs12569063,rs1151624,rs4556326,rs4975538,rs76902654,rs580678,rs35791308,rs6677998,rs3218010,rs77683570,rs4422999,rs10783128,rs10737785,rs11515,rs12126596,rs277368,rs10892248,rs58739288,rs526331,rs3787091,rs4809321,rs2149190,rs5021682,rs944799,rs2985441,rs12407413,rs868047,rs877245,rs35771425,rs6062302,rs349410,rs4809320,rs78079041,rs10924554,rs45540840,rs834575,rs909334,rs547241,rs6062596,rs1291206,rs7865618,rs10811643,rs613243,rs1556515,rs17121889,rs2878077,rs17121829,rs6577158,rs3753492,rs6679980,rs115878436,rs2760078,rs7936556,rs116795376,rs78826170,rs3787088,rs6704125,rs277402,rs117218557,rs12065700,rs6010621,rs700533,rs73151219,rs28573307,rs1151622,rs2285327,rs3750149,rs6089763,rs2811708,rs28583318,rs12118470,rs10802349,rs4143056,rs3816069,rs58555027,rs2289015,rs2807552,rs12566802,rs3208007,rs75982482,rs59418901,rs17834457,rs7532782,rs2738785,rs10737786,rs7361098,rs1333037,rs7725218,rs659514,rs483598,rs6882,rs72774461,rs2236661,rs62560774,rs1333045,rs4660665,rs531174,rs529244,rs2784173,rs10757267,rs76834240,rs6122159,rs72967698,rs115655999,rs76810097,rs7853090,rs34440485,rs12021720,rs2277296,rs914559,rs5021681,rs481660,rs8181050,rs3218005,rs78501482,rs1291210,rs12563381,rs74421629,rs12411250,rs615552,rs496547,rs11216960,rs3763491,rs12408715,rs2690018,rs12733952,rs10802347,rs7531066,rs77588214,rs1537374,rs2258056,rs11216934,rs1770567,rs113618067,rs1109770,rs116260124,rs494560,rs10802348,rs1048665,rs997871,rs6062301,rs1291207,rs114131091,rs6691123,rs10924545,rs78766516,rs10802351,rs349409,rs1920116,rs12727653,rs74647865,rs7341786,rs9787046,rs76738795,rs67307131,rs496892,rs6010620,rs2760070,rs79209443,rs323714,rs78344978,rs6699888,rs3819946,rs11166416,rs10159376,rs12073609,rs3218020,rs2881153,rs2253823,rs10924557,rs10737787,rs12760117,rs116876910,rs79471979,rs2069418,rs11217014,rs10790255,rs4955676,rs3931020,rs7866783,rs12403783,rs13256078,rs2304306,rs72965775,rs679038,rs74599268,rs3218007,rs117761422,rs67764962,rs58068806,rs3218002,rs10245472,rs4639966,rs10733376,rs2784174,rs77953206,rs11216961,rs6681721,rs490669,rs10779506,rs114775204,rs35711226,rs6696764,rs75453456,rs12131455,rs559428,rs72899606,rs116023270,rs10892246,rs482778,rs2784175,rs3787089,rs525487,rs560659,rs543830,rs10738604,rs7552138,rs6662945,rs484615,rs75119298,rs77822456,rs613312,rs2853676,rs1702014,rs4243806,rs944797,rs10924539,rs17121850,rs2760081,rs504318,rs2257440,rs6577156,rs522696,rs4809324,rs10757274,rs66967207,rs11216937,rs1537376,rs77792598,rs10965219,rs6011033,rs10158777,rs7539358,rs1750492,rs576351,rs77467777,rs116207798,rs28482086,rs114396551,rs80248631,rs41298529,rs1741708,rs4654221,rs2297441,rs12406327,rs78333053,rs12133404,rs10757266,rs3761124,rs968358,rs12035782,rs2277297,rs693045,rs28879157,rs349386,rs72743233,rs10811641,rs455032,rs12743163,rs11166408,rs10733108,rs2157719,rs485619,rs17253615,rs2383204,rs555778,rs10494090,rs12403817,rs7556054,rs634537,rs59950316,rs7522428,rs1333039,rs75227345,rs3737247,rs11210705,rs2816597,rs75095270,rs11217018,rs115823056,rs4636162,rs17121827,rs561119,rs2383205,rs9803929,rs10924552,rs57879882,rs2333994,rs77287281,rs571579,rs12137787,rs79129117,rs2738778,rs482873,rs944801,rs12070304,rs115998071,rs2658648,rs10754497,rs12733930,rs77563194,rs640030,rs2304309,rs35617436,rs7341791,rs17172436,rs6677080,rs1157819,rs12225548,rs114793320,rs501700,rs116687743,rs10924559,rs526128,rs35899462,rs12143941,rs7547717,rs116143961,rs10890142,rs75726430,rs10811644,rs111567828,rs2760075,rs11166409,rs78545330,rs6426285,rs542508,rs73001486,rs10892258,rs2297433,rs6010994,rs17188916,rs1537375,rs6665958,rs112959066,rs12729996,rs28671241,rs6700036,rs2304304,rs1070281,rs573905,rs58722767,rs7532911,rs2294938,rs11805428,rs7528471,rs12411272,rs114169149,rs34538116,rs115868416,rs3808845,rs13374373,rs10924555,rs56102412,rs12043287,rs277396,rs17110755,rs12743458,rs11166389,rs2760084,rs76964725,rs114118651,rs10924553,rs73652846,rs10511701,rs76521274,rs17748,rs12760396,rs10875281,rs7035484,rs277375,rs4809322,rs79493311,rs1764447,rs10054203,rs10120688,rs11216938,rs17834367,rs11210707,rs2184061,rs2257885,rs6011291,rs944800,rs171125,rs12126083,rs2230307,rs67607946,rs45565037,rs79127597,rs6664781,rs3848669,rs3731201,rs72764847,rs2106115,rs114895875,rs8181047,rs2362253,rs17121622,rs12034019,rs7515169,rs11709840,rs1570432,rs10965235,rs629340,rs11580728,rs16847897,rs12737127,rs11580205,rs909341,rs7726159,rs6657820,rs598664,rs34027321,rs1291205,rs2383206,rs6676031,rs498872,rs6089789,rs74147727,rs34787051,rs114600647,rs12035163,rs12404020,rs3859579,rs7928371,rs2069422,rs17452162,rs78264155,rs1591136,rs11577134,rs10738605,rs77402806,rs6577155,rs611421,rs2803396,rs118159501,rs2803399,rs4659864,rs73446312,rs6658001,rs62525580,rs12567224</t>
  </si>
  <si>
    <t>ENSG00000026036.16,CATG00000001614.1,CATG00000007150.1,ENSG00000162623.11,ENSG00000085491.11,ENSG00000164008.9,ENSG00000153363.8,ENSG00000125510.11,ENSG00000118094.7,ENSG00000273154.1,CATG00000056333.1,ENSG00000197457.5,ENSG00000162897.10,ENSG00000162688.11,ENSG00000137992.10,ENSG00000162390.13,ENSG00000230937.5,ENSG00000116791.9,ENSG00000240498.2,CATG00000092846.1,CATG00000059124.1,ENSG00000171695.6,ENSG00000156876.8,ENSG00000147889.12,CATG00000055464.1,ENSG00000203706.4,CATG00000092822.1,ENSG00000101210.6,CATG00000064507.1,ENSG00000101203.12,ENSG00000101152.6,ENSG00000258366.3,ENSG00000171703.12,ENSG00000164007.6,ENSG00000162391.7,CATG00000055462.1,ENSG00000229299.2,ENSG00000196421.3,ENSG00000203896.5,ENSG00000122435.5,ENSG00000114248.5,ENSG00000264545.1,ENSG00000101246.15,CATG00000055463.1,ENSG00000226986.3,ENSG00000198276.9,CATG00000055461.1,ENSG00000271723.1,ENSG00000243509.4,ENSG00000156875.9,ENSG00000164362.14,ENSG00000143469.12,ENSG00000267848.1,ENSG00000019144.12,ENSG00000082512.10,ENSG00000273047.1,ENSG00000225169.1,ENSG00000146648.11,CATG00000040913.1,ENSG00000117385.11,ENSG00000230184.1,ENSG00000082497.7,CATG00000047993.1,CATG00000041891.1,ENSG00000266446.1,ENSG00000255422.1,ENSG00000235054.1,ENSG00000231684.2,ENSG00000215221.2,ENSG00000110367.7,ENSG00000147697.4,ENSG00000164010.9,ENSG00000264680.1,ENSG00000197114.7,ENSG00000185420.14,ENSG00000117625.9,CATG00000027173.1,CATG00000007149.1,ENSG00000228084.1,ENSG00000101161.6,ENSG00000065978.13,ENSG00000101204.11,CATG00000007151.1,CATG00000040912.1,ENSG00000125522.3,ENSG00000117620.8,ENSG00000162849.11,ENSG00000177868.7,ENSG00000137996.8,ENSG00000130584.6,ENSG00000147883.9,CATG00000092342.1,ENSG00000241073.1,ENSG00000095139.9,ENSG00000125520.9,ENSG00000122477.8,CATG00000104959.1</t>
  </si>
  <si>
    <t>24908248,21827660,21531791,19578366,22886559,19578367</t>
  </si>
  <si>
    <t>Glioma,Glioma (high-grade)</t>
  </si>
  <si>
    <t>EFO:0000540</t>
  </si>
  <si>
    <t>immune system disease</t>
  </si>
  <si>
    <t>A group of non-neoplastic and neoplastic disorders resulting from the deregulation and/or deficiency of immune system functions.  It includes autoimmune disorders (e.g., lupus erythematosus, dermatomyositis, rheumatoid arthritis), congenital and acquired immunodeficiency syndromes including the acquired immune deficiency syndrome (AIDS), and neoplasms (e.g., lymphomas and malignancies secondary to transplantation.)</t>
  </si>
  <si>
    <t>rs7666367,rs3131296,rs10800756,rs4938572,rs2252662,rs13017457,rs802737,rs774891,rs45532838,rs897628,rs11125872,rs2057061,rs11645146,rs1468671,rs80125913,rs4648563,rs10910099,rs6734736,rs2593625,rs5998672,rs874621,rs6917441,rs13239597,rs12713437,rs1555790,rs6702590,rs4310388,rs62321702,rs10184978,rs7768653,rs2058622,rs2301436,rs403214,rs10892283,rs10800755,rs12749591,rs2282861,rs115619714,rs2542148,rs4459999,rs2764840,rs4710171,rs10840565,rs2847297,rs55743914,rs2694643,rs1422674,rs7746803,rs1559127,rs12971201,rs59517722,rs6834379,rs114654404,rs2271198,rs55828835,rs4819388,rs1418600,rs1468791,rs1053862,rs2984920,rs1573895,rs62408237,rs115855818,rs7499673,rs7034492,rs4323544,rs10187319,rs2008159,rs12922090,rs56324422,rs116731546,rs2285147,rs1968268,rs2070197,rs6724322,rs114312980,rs72664840,rs4733605,rs777593,rs12212247,rs17424602,rs2569018,rs2142371,rs6739426,rs10760128,rs41412948,rs6734628,rs6545872,rs10985073,rs2055782,rs7529070,rs605777,rs17103047,rs1014530,rs116687745,rs73406789,rs1860823,rs9321626,rs115215092,rs6853093,rs4836834,rs296543,rs508214,rs2765889,rs72773819,rs6545835,rs434816,rs6750020,rs59471125,rs11663253,rs62321704,rs6478486,rs34880409,rs17533699,rs10910105,rs115708758,rs10760126,rs731774,rs1064248,rs17615336,rs13227075,rs1002658,rs57783314,rs12615783,rs3732170,rs55838263,rs10182034,rs2292627,rs13426377,rs658158,rs116394116,rs9295089,rs62150977,rs13095940,rs2284035,rs56084564,rs11883722,rs2159778,rs12713428,rs6670198,rs35858516,rs2058657,rs4851617,rs1403551,rs62323936,rs253759,rs10183178,rs918738,rs7097701,rs3755268,rs766447,rs2618444,rs12529238,rs2843403,rs1558627,rs34942362,rs3127171,rs11249210,rs3115663,rs13390252,rs2395818,rs10036748,rs3748816,rs3747093,rs62324202,rs17728260,rs72657048,rs62184012,rs7542123,rs116737990,rs2561476,rs12100841,rs2137868,rs115636180,rs11700858,rs55697721,rs10018130,rs855866,rs1057027,rs960709,rs72644701,rs1516968,rs13019784,rs12528689,rs529693,rs6747837,rs1420106,rs6724213,rs9975418,rs1861246,rs7528321,rs759382,rs2120334,rs4810485,rs28708376,rs3792788,rs60687045,rs778157,rs540180,rs7414934,rs73272871,rs2416804,rs947474,rs9459841,rs62321687,rs1359062,rs2564097,rs6880110,rs6456149,rs4821116,rs675520,rs10797437,rs13015714,rs1930786,rs2736353,rs2518553,rs2233287,rs4090473,rs2847262,rs116202923,rs7194978,rs72664819,rs8091566,rs12539741,rs60600003,rs13356414,rs12622458,rs10183971,rs4851018,rs6746271,rs886403,rs6737668,rs6709441,rs243329,rs802743,rs9990458,rs28693740,rs116592004,rs7525903,rs9459836,rs11685483,rs10739580,rs1879877,rs1016349,rs4649040,rs13422089,rs5013920,rs775322,rs212399,rs7839341,rs7678898,rs3132580,rs7864019,rs1177268,rs10751776,rs1322077,rs2266959,rs35292974,rs547268,rs114671060,rs10774625,rs115007581,rs441349,rs7421663,rs525977,rs4288027,rs12598646,rs114564314,rs10117059,rs11200629,rs2250788,rs9457259,rs926657,rs60389769,rs13096307,rs12536266,rs11712165,rs115484360,rs33932899,rs34919616,rs62323957,rs778155,rs4851614,rs3752520,rs1613599,rs10193407,rs4818887,rs72664855,rs114011334,rs11648940,rs2192758,rs9989749,rs8050084,rs114575504,rs73404463,rs4671207,rs114755061,rs114200940,rs28157,rs598047,rs114187835,rs670671,rs4840568,rs6728441,rs11200604,rs2847299,rs11125859,rs116227756,rs11759145,rs6813193,rs11574915,rs10016215,rs3732046,rs864537,rs10497872,rs115801685,rs4648653,rs8017547,rs115216195,rs7218,rs2058623,rs2984919,rs10840563,rs867435,rs113776942,rs10027398,rs11776972,rs802739,rs34518355,rs1857066,rs296545,rs11778320,rs62323903,rs2283790,rs116505389,rs67178054,rs3913893,rs802726,rs34423195,rs10946208,rs34870159,rs7046108,rs3127172,rs4851586,rs6718887,rs9929997,rs2070554,rs12126806,rs6705235,rs7550635,rs62323927,rs56322344,rs1005042,rs4648565,rs17035375,rs2288789,rs745368,rs17809756,rs7241650,rs26234,rs13096371,rs55752638,rs1182688,rs62141147,rs11571291,rs8098730,rs413024,rs3117151,rs10788284,rs590861,rs10887150,rs4958437,rs434294,rs75198077,rs6733174,rs10910111,rs4851584,rs10201184,rs4538835,rs10790261,rs10739577,rs2015478,rs79166174,rs4851610,rs11802714,rs12713439,rs34725944,rs2736332,rs296539,rs8018116,rs1265159,rs867436,rs3771170,rs8128292,rs888271,rs13136827,rs9826253,rs2298429,rs41432345,rs802740,rs10009888,rs116099232,rs3821222,rs6478484,rs886424,rs11677107,rs2416806,rs62321693,rs11876290,rs1008382,rs1871417,rs2241117,rs2237276,rs802735,rs17880969,rs9385803,rs9886724,rs1723023,rs3176826,rs6571694,rs115877582,rs2042234,rs4648662,rs114774714,rs62323948,rs10496164,rs9459854,rs1177213,rs1357471,rs62324204,rs7684187,rs7605863,rs969577,rs3980934,rs2421017,rs6448432,rs678645,rs11258238,rs12046118,rs2289688,rs953312,rs62323934,rs1214595,rs116026314,rs10026580,rs3816281,rs2222136,rs10797439,rs75034409,rs2847260,rs77382805,rs72809436,rs149597,rs2694634,rs34695944,rs72664814,rs6742381,rs938646,rs11123935,rs4330658,rs62149417,rs114434905,rs7732451,rs212396,rs67574266,rs4648356,rs2462552,rs7749278,rs34850017,rs7021049,rs116099342,rs115423851,rs12436351,rs1465321,rs115392083,rs12929112,rs6998301,rs12706861,rs10760118,rs45558836,rs11172254,rs7760495,rs2542162,rs7603250,rs6848239,rs4818892,rs10892294,rs813915,rs881375,rs7664905,rs2277461,rs62383766,rs26233,rs12124059,rs861857,rs513185,rs7314152,rs502763,rs2237277,rs11172250,rs9321623,rs9459838,rs16958175,rs7079976,rs598373,rs2843401,rs1250560,rs9989842,rs28718614,rs3849365,rs10174579,rs11258237,rs2032174,rs9459853,rs4958436,rs13129806,rs7678445,rs243318,rs10435844,rs115608780,rs2561479,rs2270297,rs35797,rs10840561,rs10191548,rs62323943,rs55688935,rs2060824,rs11589638,rs703832,rs7493705,rs7028641,rs8011242,rs6548002,rs3792792,rs8019482,rs481095,rs17879298,rs2855812,rs115512862,rs12998880,rs744254,rs2985857,rs7719549,rs802724,rs3176825,rs1646023,rs1432296,rs7513156,rs3815720,rs421946,rs11875687,rs2256617,rs114887921,rs777591,rs7528484,rs115926079,rs62183988,rs10910106,rs6855036,rs115002281,rs509260,rs140489,rs174847,rs6682013,rs13426947,rs7031752,rs1555887,rs17338998,rs7559479,rs10210680,rs7683061,rs114774938,rs1967531,rs62150982,rs12484001,rs2508916,rs6545877,rs11125885,rs3136668,rs4671914,rs887464,rs115351533,rs3767502,rs56305550,rs114637560,rs2523987,rs7631853,rs35801,rs10197284,rs2416805,rs1060404,rs10910108,rs114397228,rs243324,rs1568681,rs2524005,rs4851607,rs1559392,rs16939788,rs11688096,rs1862364,rs4648659,rs10460003,rs2152655,rs9307505,rs1558650,rs115674263,rs73846618,rs7119044,rs766448,rs9917949,rs13151961,rs6757666,rs10490574,rs4671913,rs296546,rs802733,rs17103033,rs115860703,rs7522462,rs229489,rs10197292,rs12412095,rs71327048,rs116072847,rs16902941,rs9888561,rs6923307,rs3117158,rs3748817,rs62266701,rs7237497,rs56758835,rs2272128,rs62266700,rs296548,rs56377544,rs4612730,rs906868,rs4265149,rs2476601,rs1111186,rs78506337,rs567915,rs13256690,rs7031096,rs7667951,rs2694632,rs2181059,rs840016,rs5754426,rs2177317,rs5998599,rs35802,rs2569015,rs7355584,rs10209620,rs13052840,rs942793,rs378672,rs9459845,rs28674927,rs7034390,rs4710176,rs1930785,rs9457252,rs10496090,rs1209434,rs6478487,rs117473643,rs4952111,rs13434446,rs67927699,rs2517598,rs1838978,rs114097190,rs3817465,rs3117153,rs1504215,rs114529549,rs115523581,rs1033522,rs4821108,rs4851613,rs2269061,rs2542157,rs10108770,rs2301365,rs12620692,rs2949661,rs115817461,rs115041398,rs79248435,rs667520,rs2843404,rs3761846,rs2887186,rs59655222,rs652401,rs2847257,rs1177283,rs73950681,rs35026134,rs394581,rs2847274,rs115540432,rs62321751,rs917770,rs114318558,rs73272873,rs7535818,rs10946207,rs60520190,rs11216961,rs6664969,rs56067343,rs1646019,rs3825078,rs2600663,rs73404457,rs6847129,rs6888961,rs76100675,rs4780355,rs115741741,rs4278312,rs8321,rs7014565,rs4233945,rs2008130,rs8011549,rs10484531,rs10188563,rs2518563,rs115755584,rs116686512,rs7567325,rs72872144,rs10168266,rs2305155,rs115866444,rs11465583,rs4292112,rs6753717,rs73404451,rs55734382,rs45589038,rs116495853,rs114810088,rs4508560,rs2237274,rs10083154,rs4818888,rs62184013,rs1400479,rs2852151,rs1270942,rs1548783,rs115379140,rs34007496,rs11585048,rs10034361,rs72925907,rs2298428,rs2270231,rs3861928,rs3767501,rs114199135,rs56344965,rs3099844,rs28778337,rs7226608,rs8086433,rs11571305,rs116685783,rs45499403,rs253756,rs1186710,rs2109895,rs12122809,rs1723022,rs45627241,rs77157427,rs11584383,rs1883832,rs62141115,rs10946204,rs3761847,rs6927172,rs62323935,rs9970196,rs116620438,rs9459855,rs1980493,rs1894603,rs1250549,rs9309416,rs2847277,rs1860824,rs62637734,rs2260976,rs62321696,rs1543157,rs6737119,rs116492953,rs2415258,rs115498047,rs2032931,rs2058658,rs9402913,rs3792794,rs1547624,rs9459849,rs28158,rs742718,rs10185028,rs10186325,rs1531577,rs2008157,rs802722,rs3136667,rs7445,rs4648657,rs1016350,rs77943279,rs68101593,rs12676542,rs1974882,rs4559105,rs243325,rs12620105,rs9295384,rs10760121,rs12132298,rs77027760,rs169858,rs10455982,rs7561229,rs11465728,rs10179654,rs2561477,rs855867,rs4073286,rs45450798,rs9917879,rs34683507,rs472641,rs2542152,rs2847293,rs7597819,rs10184881,rs7557230,rs6739301,rs62183992,rs3116497,rs60735058,rs212400,rs2838531,rs115832454,rs6727306,rs4675364,rs11689314,rs1916307,rs3805431,rs296563,rs115039657,rs2244234,rs7536201,rs11850487,rs56353819,rs2415284,rs3933376,rs386352,rs4851609,rs3771261,rs7532198,rs7278940,rs10752747,rs2736344,rs114908389,rs7591345,rs1031118,rs8087237,rs10797435,rs4675377,rs2288787,rs12529876,rs7523907,rs10892258,rs56739127,rs8043625,rs7908662,rs6708949,rs10892290,rs12444882,rs6904946,rs10753888,rs1876518,rs6424092,rs6709284,rs10206825,rs12922409,rs5998644,rs856057,rs1854853,rs2871474,rs7550552,rs62321695,rs6712696,rs2899832,rs2985859,rs62323926,rs114490207,rs3190930,rs6534342,rs802731,rs1810820,rs758959,rs812925,rs1373199,rs62478615,rs11089629,rs79645730,rs694069,rs10946205,rs41285280,rs3923093,rs7523412,rs12472591,rs35217978,rs2239657,rs212392,rs842630,rs114569257,rs11249213,rs3024886,rs59210712,rs3181080,rs2847259,rs1048710,rs12712155,rs35451117,rs2810886,rs78381597,rs79580477,rs4671402,rs4733862,rs7566035,rs12138909,rs7686937,rs11589573,rs10920084,rs17103522,rs3771258,rs2518562,rs4671127,rs6698817,rs8019741,rs4760168,rs60454275,rs10818482,rs10972211,rs6909180,rs1089652,rs243330,rs1541701,rs2395816,rs2764842,rs6470625,rs59926079,rs3761849,rs2069778,rs12526548,rs36090551,rs876938,rs8011060,rs115808462,rs1790189,rs7812345,rs1206,rs11043100,rs3001837,rs965321,rs10932031,rs5994638,rs6714379,rs1953126,rs62321749,rs11758213,rs7569113,rs2843402,rs2223727,rs493179,rs389884,rs402962,rs2564119,rs2421021,rs12118735,rs2249937,rs11580823,rs62025663,rs34947566,rs10018725,rs2292626,rs17449312,rs55924544,rs6505765,rs115115749,rs204990,rs59247511,rs39984,rs8127114,rs4671910,rs114426477,rs425537,rs12446094,rs62324205,rs6750851,rs45456495,rs12539476,rs2058660,rs802747,rs10751775,rs476246,rs243327,rs8019182,rs10892257,rs1600509,rs3093023,rs7154292,rs6750971,rs3770648,rs2838533,rs2280141,rs4522587,rs8009666,rs62323933,rs10463313,rs2239658,rs62321688,rs4837799,rs2138634,rs58474444,rs802744,rs212397,rs75822141,rs745367,rs802727,rs17005690,rs117944677,rs6498184,rs542829,rs444779,rs738127,rs2110734,rs28654311,rs7682281,rs6701238,rs12149160,rs212398,rs7191700,rs6701496,rs1738074,rs1926261,rs1031117,rs4648390,rs115556740,rs62183989,rs17801607,rs404339,rs17207512,rs3770650,rs3117157,rs9961827,rs669822,rs6925032,rs11715698,rs12935137,rs738129,rs11645404,rs10818484,rs6543158,rs6546390,rs3130564,rs530181,rs9457257,rs2847285,rs115017380,rs11993357,rs6849238,rs1930780,rs4648652,rs7581149,rs2167566,rs10027161,rs9932855,rs1177269,rs2181058,rs72644684,rs716611,rs4673260,rs4671658,rs10760119,rs1418601,rs11782405,rs1548784,rs62323947,rs62323958,rs6456143,rs2523989,rs2427885,rs4648889,rs3132685,rs1422673,rs9694294,rs12612982,rs6719472,rs4648890,rs17035355,rs11576681,rs62321691,rs6754346,rs72680652,rs12713436,rs774890,rs7579928,rs2233290,rs778158,rs4430924,rs11583328,rs2600660,rs7859805,rs12128982,rs35730213,rs10910098,rs2542147,rs62408236,rs57355908,rs11216956,rs1024162,rs140492,rs11583546,rs73541868,rs1729657,rs115200193,rs6725199,rs78780360,rs116598334,rs1214598,rs7602859,rs74769806,rs4299301,rs1356329,rs7241016,rs7235567,rs10038339,rs12923756,rs2288786,rs114487778,rs61056617,rs9321627,rs72932400,rs116651383,rs17111708,rs1177212,rs6854090,rs5754387,rs10209878,rs1930782,rs1321859,rs13122573,rs888269,rs12209395,rs11641715,rs1829849,rs57523508,rs3129939,rs4675374,rs4648562,rs113998099,rs62323952,rs4675365,rs3805432,rs7090696,rs10892256,rs2569016,rs16939895,rs10146691,rs10118357,rs62321703,rs4851611,rs1008381,rs922483,rs62321698,rs10187305,rs3860444,rs116480090,rs7775397,rs10760129,rs861318,rs6724109,rs75906064,rs6708413,rs10770175,rs74602955,rs3116494,rs12206203,rs960221,rs6666788,rs13195812,rs2451278,rs2985855,rs2329712,rs115027462,rs10774624,rs2181622,rs11676371,rs1992765,rs3117159,rs4671912,rs10796035,rs177055,rs4797709,rs7677941,rs77574900,rs4958438,rs2421016,rs607906,rs62321692,rs1403550,rs16889420,rs10932034,rs3087898,rs12752515,rs62323932,rs41300092,rs375637,rs3131379,rs9813011,rs905634,rs9261290,rs115874801,rs60733400,rs10903118,rs1383044,rs1867310,rs113564629,rs66912914,rs73560218,rs45553631,rs6739427,rs2289689,rs6904167,rs2241003,rs2237273,rs9989775,rs10782265,rs13140970,rs62149416,rs592390,rs1516967,rs1024798,rs4648663,rs3755267,rs2600672,rs28641066,rs35156445,rs10795791,rs7951740,rs2894446,rs11200608,rs74374575,rs2165918,rs2463102,rs78412217,rs62323939,rs72664816,rs72925920,rs1553675,rs2269060,rs9459839,rs411648,rs17529061,rs2264100,rs2016588,rs938645,rs4766578,rs212395,rs7812613,rs62383767,rs3181078,rs1048024,rs3748819,rs28520439,rs7238238,rs12484550,rs35234849,rs4821130,rs4143384,rs2387397,rs28372811,rs10101431,rs6981617,rs28676870,rs10797436,rs4445406,rs10903119,rs26232,rs10892293,rs7155697,rs55757739,rs4821124,rs56114055,rs7283760,rs10001984,rs187579,rs17449270,rs12122315,rs2016574,rs12730932,rs778140,rs6983126,rs4073285,rs4527505,rs10198357,rs6706689,rs7523328,rs889648,rs9457258,rs13122023,rs4648564,rs115549526,rs6546151,rs1177228,rs5754467,rs802738,rs4565845,rs55806663,rs2282860,rs17283712,rs6751949,rs9789444,rs4958880,rs2032933,rs716650,rs12158299,rs12482807,rs10163410,rs3087243,rs990257,rs62383768,rs2847298,rs12473138,rs2847276,rs856056,rs11089637,rs7606167,rs72925978,rs1177299,rs1678542,rs6545871,rs744253,rs1437466,rs855871,rs1884715,rs12447450,rs10496092,rs6667564,rs3184504,rs10985070,rs17035378,rs28550261,rs12468949,rs10173253,rs12712141,rs802725,rs3732171,rs3826556,rs7848332,rs2305156,rs45620941,rs855865,rs35976602,rs11156874,rs878825,rs6585827,rs10057690,rs6920858,rs4818889,rs1284464,rs17103488,rs17103044,rs34865316,rs10210292,rs114837463,rs3093025,rs812845,rs10488631,rs9365019,rs116268151,rs558702,rs12535158,rs876445,rs10008533,rs6672420,rs3734660,rs7037195,rs116099509,rs1008383,rs4648658,rs61492899,rs10063243,rs1980421,rs34135604,rs2593633,rs4672436,rs1878658,rs10909839,rs7011219,rs4238604,rs7588217,rs10103591,rs17035374,rs11645592,rs115988724,rs3755274,rs238516,rs4987053,rs3849364,rs4074789,rs6518352,rs7441808,rs62323902,rs10469840,rs2209014,rs12528323,rs4239702,rs11229,rs2038580,rs78719514,rs41299637,rs12131796,rs114961658,rs62324201,rs1564267,rs366437,rs7037140,rs1250552,rs7742214,rs35188261,rs10739579,rs7748224,rs2272129,rs9936459,rs13208636,rs28768712,rs17419032,rs62321752,rs114487324,rs116329034,rs116829723,rs405500,rs3117150,rs34265215,rs2764845,rs114649322,rs75448874,rs73404466,rs2297909,rs35800,rs11681201,rs2441465,rs3748818,rs6505769,rs7119038,rs10435843,rs10797438,rs12712156,rs7858209,rs12617911,rs57494551,rs6729638,rs637751,rs115464411,rs114398321,rs116188106,rs6739236,rs2542167,rs1250559,rs6543115,rs7444,rs10175798,rs3746963,rs6543116,rs7555518,rs2258734,rs1014286,rs13035157,rs802721,rs7677168,rs72923977,rs1177288,rs3117152,rs73404465,rs11779363,rs62323899,rs3920213,rs13003464,rs75799135,rs11579874,rs8014760,rs11682173,rs9981704,rs10484530,rs641085,rs10137019,rs3826557,rs10905713,rs1057028,rs478582,rs59278011,rs10818491,rs28602944,rs2764841,rs6545845,rs12132349,rs62321683,rs115804240,rs2736345,rs73272866,rs496547,rs114629349,rs2409780,rs11216960,rs72646003,rs10187388,rs9679557,rs61907765,rs1991797,rs6470624,rs13168551,rs62323937,rs2847258,rs41523949,rs114880603,rs6832214,rs10946203,rs243317,rs72923970,rs10910107,rs1822470,rs647108,rs2764848,rs701008,rs2004781,rs114250150,rs9619386,rs45551338,rs35393613,rs212393,rs4311997,rs1214596,rs2170083,rs11200609,rs12531054,rs778141,rs116739472,rs10197881,rs3889239,rs7034653,rs12997538,rs28532547,rs2203654,rs4821592,rs2542160,rs11794516,rs2077579,rs2239826,rs7235964,rs11571293,rs55771973,rs2847281,rs778148,rs212394,rs7021206,rs3176824,rs2192757,rs12213683,rs4422947,rs35000415,rs4145319,rs1014529,rs2233294,rs6689711,rs568999,rs9309415,rs1994564,rs28595460,rs10840560,rs3931016,rs738128,rs4936443,rs3893364,rs6543137,rs72664829,rs114702065,rs377192,rs7563678,rs118046892,rs12996059,rs116738927,rs7021880,rs71486610,rs2118305,rs62323956,rs62324206,rs415595,rs59976846,rs7554511,rs72925942,rs116025789,rs3127178,rs35469349,rs67602696,rs114169711,rs45522533,rs35171809,rs13315591,rs9295385,rs3844576,rs4851009,rs7368879,rs777590,rs7187741,rs3849366,rs2121661,rs11893432,rs62321694,rs73404440,rs7875829,rs7572603,rs62324197,rs72923984,rs12407074,rs678385,rs2421203,rs7539693,rs296547,rs62323942,rs35051965,rs12544478,rs28690427,rs28595864,rs4325730,rs5754295,rs686851,rs116729351,rs62321756,rs6427868,rs7588814,rs11465727,rs802734,rs556560,rs34493725,rs11249215,rs6923582,rs2138635,rs2109896,rs10499194,rs73239074,rs796597,rs62321685,rs7536848,rs73406767,rs12468321,rs62321757,rs7280853,rs13026755,rs115375946,rs7197188,rs33977706,rs4672423,rs115344853,rs45441794,rs4265380,rs5754422,rs802730,rs9494844,rs932036,rs59307670,rs4233946,rs17217831,rs1523203,rs28601754,rs10023971,rs802728,rs72664820,rs7117261,rs7004267,rs11640138,rs741285,rs116300399,rs12599600,rs11465729,rs62323900,rs10783832,rs12713438,rs759381,rs12478038,rs115332056,rs7569257,rs212391,rs35803,rs7523334,rs1541700,rs1031119,rs1177267,rs62023594,rs1186703,rs10190555,rs73272818,rs628791,rs116340174,rs62321686,rs72749166,rs2069777,rs3127180,rs10800746,rs11571306,rs1005043,rs9457251,rs10021037,rs4241211,rs7072204,rs1600510,rs55776317,rs62489069,rs10084881,rs2072438,rs13017599,rs10494828,rs7191538,rs2838532,rs62321750,rs6470619,rs9459846,rs4750316,rs515151,rs2847261,rs6470626,rs11465730,rs17103013,rs6543118,rs1177286,rs3828154,rs540414,rs239933,rs9459874,rs116520599,rs12142704,rs434830,rs11714843,rs1089653,rs9457249,rs2061831,rs2395817,rs6861227,rs34294744,rs2810887,rs34920518,rs10210193,rs12616709,rs2288788,rs79354668,rs10511390,rs12679235,rs80054410,rs10905718,rs9979841,rs4678,rs3127176,rs3132610,rs376286,rs4146894,rs2203652,rs7841408,rs1917534,rs11249212,rs10471017,rs78033334,rs2593632,rs448086,rs4706360,rs1877385,rs802719,rs1930781,rs11074961,rs12122721,rs6543159,rs2177961,rs73404456,rs2561482,rs653178,rs2069779,rs17630466,rs638173,rs9459835,rs3093024,rs12712145,rs968334,rs7572216,rs12208359,rs56320994,rs75290071,rs2694649,rs2057060,rs10147645,rs9399224,rs35162796,rs7189989,rs78621754,rs9457256,rs2600665,rs4938573,rs77552566,rs3821236,rs888270,rs1003431,rs12140420,rs11200606,rs7750641,rs140491,rs1186711,rs10797440,rs62321697,rs10760125,rs11893029,rs17886348,rs28676688,rs840015,rs76257979,rs10144857,rs6900701,rs115098921,rs2561478,rs169850,rs881640,rs3116496,rs11486042,rs7149602,rs10510110,rs116054367,rs12446881,rs960550,rs116617968,rs55656706,rs2266964,rs4568033,rs117773166,rs56067118,rs802732,rs6726160,rs2187668,rs7594784,rs710177,rs3805430,rs10149823,rs11889922,rs10818485,rs2838530,rs2075049,rs4851616,rs1930778,rs13413337,rs45519541,rs13143866,rs370411,rs1862363,rs4326027,rs62324203,rs61579022,rs116010480,rs45495097,rs1633256,rs2847286,rs4672431,rs11043104,rs17533727,rs3130618,rs2256615,rs3208703,rs11203203,rs115834633,rs3767498,rs9621715</t>
  </si>
  <si>
    <t>ENSG00000204366.3,CATG00000007157.1,ENSG00000108175.12,ENSG00000112182.10,CATG00000097955.1,ENSG00000137411.12,ENSG00000100902.6,CATG00000042263.1,ENSG00000196735.7,ENSG00000115602.12,ENSG00000204344.10,ENSG00000203711.7,ENSG00000143190.17,ENSG00000263080.1,CATG00000104369.1,ENSG00000142606.11,ENSG00000228962.1,ENSG00000164691.12,ENSG00000160185.9,ENSG00000128228.4,ENSG00000138688.11,ENSG00000175643.7,ENSG00000242990.2,ENSG00000211445.7,ENSG00000203395.2,CATG00000049492.1,CATG00000042262.1,ENSG00000137077.3,CATG00000048674.1,ENSG00000113845.5,ENSG00000204422.7,CATG00000043927.1,ENSG00000130363.7,ENSG00000204387.8,ENSG00000204301.5,ENSG00000163599.10,ENSG00000213066.7,CATG00000106963.1,ENSG00000137310.7,ENSG00000229191.1,ENSG00000151327.8,ENSG00000100385.9,CATG00000036954.1,CATG00000043230.1,CATG00000090869.1,ENSG00000111252.6,CATG00000057185.1,CATG00000048657.1,ENSG00000204619.3,ENSG00000255422.1,ENSG00000107679.10,ENSG00000164113.6,ENSG00000110367.7,CATG00000068131.1,ENSG00000116852.10,ENSG00000241404.2,CATG00000104367.1,CATG00000086133.1,CATG00000046013.1,ENSG00000204438.6,ENSG00000109471.4,ENSG00000020633.14,ENSG00000134954.10,ENSG00000233529.1,ENSG00000069702.6,ENSG00000238164.2,ENSG00000261025.1,ENSG00000206344.6,ENSG00000115607.5,ENSG00000205108.5,ENSG00000145901.10,CATG00000073630.1,ENSG00000144218.14,ENSG00000206503.7,CATG00000084842.1,ENSG00000204427.7,CATG00000026622.1,CATG00000000226.1,CATG00000064160.1,ENSG00000204539.3,ENSG00000204310.6,CATG00000106964.1,ENSG00000204531.11,CATG00000104081.1,ENSG00000115956.9,ENSG00000128604.14,ENSG00000235663.1,ENSG00000204516.5,CATG00000100875.1,CATG00000046292.1,ENSG00000238024.1,ENSG00000204356.7,ENSG00000168631.7,ENSG00000163600.8,ENSG00000176142.8,CATG00000024264.1,CATG00000078081.1,ENSG00000257499.2,ENSG00000258790.1,ENSG00000271913.1,CATG00000088034.1,CATG00000035184.1,CATG00000049487.1,ENSG00000163568.9,CATG00000007158.1,ENSG00000170035.11,CATG00000046284.1,CATG00000101661.1,ENSG00000081248.6,CATG00000083557.1,ENSG00000204386.6,ENSG00000178562.13,ENSG00000235237.1,ENSG00000204616.6,ENSG00000204348.5,ENSG00000106804.6,ENSG00000101017.9,ENSG00000220412.1,CATG00000117213.1,ENSG00000064419.9,ENSG00000257595.2,ENSG00000157870.10,CATG00000096867.1,ENSG00000204396.6,CATG00000043127.1,ENSG00000134242.11,ENSG00000230795.2,ENSG00000272980.1,ENSG00000243649.4,ENSG00000119403.9,ENSG00000231615.2,CATG00000089226.1,ENSG00000138684.3,ENSG00000212743.1,CATG00000090689.1,CATG00000090872.1,ENSG00000221988.8,CATG00000087978.1,ENSG00000215912.7,ENSG00000168309.12,CATG00000087410.1,CATG00000090870.1,ENSG00000234663.1,ENSG00000201823.1,ENSG00000181126.9,CATG00000090160.1,CATG00000105303.1,ENSG00000012223.8,ENSG00000234255.4,CATG00000072159.1,ENSG00000231128.1,ENSG00000162928.8,ENSG00000162927.9,CATG00000083449.1,CATG00000060000.1,ENSG00000180251.4,CATG00000086753.1,CATG00000100867.1,ENSG00000166278.10,ENSG00000204435.9,ENSG00000267654.1,ENSG00000082898.12,ENSG00000175646.3,ENSG00000226884.1,ENSG00000259090.1,CATG00000106961.1,ENSG00000204618.4,ENSG00000262703.1,CATG00000035185.1,ENSG00000115604.6,ENSG00000272501.1,CATG00000043993.1,ENSG00000178279.3,ENSG00000135454.9,ENSG00000236069.1,CATG00000026624.1,CATG00000048595.1,ENSG00000162924.9,ENSG00000213654.5,ENSG00000197043.9,ENSG00000138378.13,ENSG00000267520.2,ENSG00000198821.6,ENSG00000155849.11,CATG00000090871.1,ENSG00000272449.1,ENSG00000227262.3,ENSG00000263020.1,ENSG00000204296.7,ENSG00000161179.9,CATG00000078082.1,ENSG00000240771.2,ENSG00000254275.2,ENSG00000136573.8,ENSG00000066379.10,ENSG00000092020.6,CATG00000083562.1,ENSG00000204389.8,ENSG00000240053.8,CATG00000072158.1,ENSG00000155980.7,CATG00000056975.1,ENSG00000230533.1,ENSG00000204574.8,ENSG00000204929.7,CATG00000106965.1,ENSG00000090104.7,ENSG00000115464.10,ENSG00000204385.6,CATG00000051309.1,ENSG00000237024.1,ENSG00000204540.6,ENSG00000230521.1,ENSG00000204625.6,ENSG00000135506.11,CATG00000088018.1,ENSG00000134160.9,ENSG00000173209.18,CATG00000057187.1,ENSG00000056558.6,ENSG00000204623.4,ENSG00000204842.10,CATG00000042264.1,ENSG00000254401.1,ENSG00000175354.14,ENSG00000204394.8,CATG00000001093.1,CATG00000100868.1,ENSG00000214015.3,CATG00000020715.1,ENSG00000227598.1,CATG00000090697.1,ENSG00000168477.13,ENSG00000213719.4,CATG00000109672.1,ENSG00000135502.12,CATG00000089498.1,ENSG00000204444.6,CATG00000046290.1,ENSG00000227145.1,ENSG00000236736.1,ENSG00000163565.14,ENSG00000244040.1,CATG00000043953.1,ENSG00000214894.2,ENSG00000204544.5,ENSG00000270820.1,ENSG00000204388.5,CATG00000043006.1,ENSG00000178257.2,CATG00000086749.1,CATG00000060295.1,ENSG00000204351.7,CATG00000072156.1,ENSG00000204392.6,ENSG00000160223.12,ENSG00000152894.10,ENSG00000162929.9,ENSG00000181751.5,CATG00000070034.1,ENSG00000230359.3,ENSG00000255152.4,ENSG00000204536.9,ENSG00000100890.11,ENSG00000135439.7,ENSG00000248452.2,CATG00000084841.1,ENSG00000198369.5,ENSG00000163362.6,ENSG00000204469.8,ENSG00000237651.2,CATG00000088039.1,ENSG00000183625.10,CATG00000057183.1,ENSG00000031081.6,CATG00000090692.1,CATG00000004001.1,ENSG00000244255.1,ENSG00000112486.10,ENSG00000228414.2,ENSG00000260302.1,ENSG00000229162.1,ENSG00000204463.8,ENSG00000213676.6,ENSG00000223552.1,ENSG00000185651.10,ENSG00000163823.3,CATG00000106960.1,CATG00000028719.1,ENSG00000204410.10,CATG00000004005.1,CATG00000018528.1,ENSG00000185338.4,ENSG00000258388.3</t>
  </si>
  <si>
    <t>23055271,21383967</t>
  </si>
  <si>
    <t>Celiac disease and Rheumatoid arthritis,Myasthenia gravis</t>
  </si>
  <si>
    <t>EFO:0000677</t>
  </si>
  <si>
    <t>mental or behavioural disorder</t>
  </si>
  <si>
    <t>Psychiatric illness or diseases manifested by breakdowns in the adaptational process expressed primarily as abnormalities of thought, feeling, and behavior producing either distress or impairment of function (MeSH).</t>
  </si>
  <si>
    <t>rs2048220,rs4879678,rs79978985,rs11727030,rs4721122,rs34196306,rs12916410,rs11097408,rs55961529,rs59759359,rs594034,rs6001912,rs76294714,rs10875743,rs404154,rs11239149,rs115225723,rs62007455,rs4721184,rs435746,rs2294352,rs72948932,rs34396188,rs6945820,rs114654404,rs11062170,rs11637606,rs6970034,rs11168408,rs10832743,rs4765904,rs4431050,rs34243448,rs115505725,rs4721185,rs10042177,rs214071,rs11634312,rs6510872,rs77450572,rs13208096,rs35902873,rs4401538,rs28635466,rs10900072,rs253950,rs62006969,rs10410263,rs11062157,rs11783132,rs116687745,rs2664892,rs10900070,rs35797753,rs59277920,rs13280017,rs11239154,rs80089880,rs214927,rs13259747,rs12469282,rs6604026,rs114118218,rs4721135,rs10774035,rs6774367,rs2424637,rs67174000,rs56161817,rs4601204,rs6821438,rs645760,rs116394116,rs4234258,rs13205211,rs5995875,rs4986673,rs72501655,rs291040,rs72839477,rs493161,rs10952051,rs11750725,rs10985217,rs831266,rs11882581,rs8107734,rs28474924,rs40192,rs67040724,rs2270052,rs4822754,rs12671113,rs12537914,rs252816,rs17408014,rs8078510,rs72665608,rs34997975,rs55662398,rs73169032,rs55852431,rs17002034,rs11071644,rs61731072,rs35883476,rs73167034,rs74981514,rs10770136,rs13132963,rs35584414,rs12672286,rs3997,rs10263703,rs11135654,rs17472886,rs254151,rs80336008,rs117258297,rs72799200,rs17195098,rs3866501,rs35491955,rs2278426,rs7830662,rs6813655,rs28567076,rs2256545,rs2304393,rs926371,rs10741724,rs8009524,rs173813,rs13412008,rs2865350,rs35582663,rs10985207,rs11097417,rs1685932,rs73038113,rs13247300,rs28613890,rs10985220,rs10421536,rs2632405,rs72799142,rs12913358,rs28579683,rs4239748,rs7207087,rs12669625,rs899889,rs11953977,rs10483203,rs134902,rs6681240,rs2283288,rs7125607,rs114779419,rs34706883,rs2280546,rs10424449,rs10856909,rs10992222,rs153594,rs2171615,rs74647367,rs6954521,rs12909386,rs2404671,rs4234077,rs12702610,rs35193540,rs8922,rs12911422,rs114755061,rs3848457,rs78524264,rs114187835,rs4719311,rs7694491,rs6069760,rs76936186,rs11557347,rs957348,rs73191562,rs3106134,rs16993344,rs7832670,rs12499309,rs10832746,rs117873544,rs10818529,rs72797241,rs55817315,rs6841121,rs13207689,rs7858659,rs13197176,rs75469036,rs4986668,rs35202262,rs17271312,rs512852,rs4719319,rs12199693,rs12907567,rs10793547,rs7658581,rs214085,rs6681345,rs11024594,rs1865028,rs10992212,rs7151202,rs76286000,rs10900074,rs200949,rs77978428,rs11024187,rs10090114,rs10423680,rs550667,rs7835613,rs61457790,rs1426575,rs34064842,rs78908632,rs7792045,rs12669937,rs4808784,rs4693375,rs3811087,rs76182904,rs34662244,rs4721182,rs72746105,rs6097731,rs7044562,rs6730132,rs12505694,rs886424,rs35819751,rs200950,rs11156606,rs115891768,rs3843966,rs115877582,rs7028176,rs787,rs34546986,rs6791385,rs6771941,rs56051217,rs57185954,rs76895237,rs7083920,rs35476574,rs72625994,rs12907534,rs28403912,rs2073264,rs724260,rs1800632,rs6950151,rs2056481,rs34041593,rs390764,rs73440972,rs9819628,rs4693381,rs11773303,rs1021055,rs12518620,rs9496859,rs10023115,rs6814486,rs2056480,rs6532479,rs73697641,rs13197574,rs12082659,rs6978048,rs1344727,rs7853284,rs13192965,rs77195211,rs6851128,rs510926,rs5758619,rs13399558,rs17002027,rs11647294,rs6949794,rs58873874,rs11555596,rs78984903,rs73169057,rs116099342,rs34042779,rs11657371,rs12905403,rs10419436,rs4986661,rs78489413,rs11214253,rs41285057,rs12235310,rs11586570,rs36004142,rs12905103,rs13217620,rs116474758,rs115264513,rs7860518,rs10486158,rs71559051,rs8068884,rs12589849,rs10774036,rs7248363,rs4719353,rs34853395,rs35984974,rs4364342,rs9971924,rs4910168,rs10417339,rs35749575,rs58270016,rs77585482,rs6823404,rs188015,rs7022553,rs214087,rs10744560,rs12424245,rs13194781,rs7965923,rs7482037,rs28626462,rs17052807,rs214919,rs34465979,rs45480797,rs769087,rs17052804,rs11765639,rs11102925,rs4236271,rs2129595,rs2280550,rs2348042,rs35324423,rs9919600,rs6486352,rs214088,rs4733040,rs4298967,rs79161841,rs12665758,rs1495186,rs75929994,rs10227517,rs75314910,rs10952050,rs59248873,rs2232423,rs4610628,rs214082,rs5758623,rs7438414,rs4839436,rs7465272,rs3733033,rs4721527,rs35764401,rs10496704,rs12242558,rs214901,rs9819739,rs13205911,rs6697543,rs10875719,rs62008531,rs6503607,rs11956743,rs66868086,rs4558832,rs74767555,rs10233560,rs12667600,rs10734655,rs2288847,rs74695033,rs965807,rs11771973,rs200483,rs939946,rs13258638,rs2524005,rs167394,rs55669535,rs11844888,rs7939614,rs214920,rs2398668,rs214922,rs153593,rs9919540,rs1829575,rs58309211,rs35702040,rs28522293,rs75041518,rs252807,rs34492225,rs11984513,rs117423897,rs4449693,rs12547559,rs35030260,rs35016036,rs7658031,rs4678911,rs114852762,rs10992221,rs10417019,rs4961371,rs10900076,rs77816517,rs59559380,rs7028796,rs10743147,rs10401349,rs13399345,rs11097411,rs10820937,rs17006623,rs77255099,rs13224989,rs78318460,rs75096955,rs13213986,rs114886630,rs58212502,rs2306802,rs10016806,rs11164825,rs114097190,rs12915283,rs1344728,rs3922316,rs72663802,rs36092177,rs35051335,rs115523581,rs114383464,rs115970240,rs7109536,rs7851910,rs80298924,rs9897440,rs27125,rs72797237,rs6559986,rs35339855,rs7517541,rs10985209,rs34961072,rs10034781,rs56037701,rs28701470,rs34967784,rs72846794,rs4356203,rs13195636,rs114318558,rs16946737,rs253952,rs978141,rs214102,rs4006360,rs34071253,rs13435702,rs12579815,rs74616347,rs4421257,rs3935315,rs10008044,rs33922585,rs10132140,rs4721190,rs72948957,rs563793,rs116686512,rs58052380,rs79454656,rs12540579,rs115866444,rs4624519,rs28410716,rs12912477,rs10940135,rs35932993,rs2424630,rs767657,rs17749927,rs77448482,rs7243292,rs10407185,rs1527493,rs1976318,rs73167031,rs891140,rs115311693,rs6586899,rs6001910,rs2245957,rs7938820,rs114199135,rs13227554,rs6001965,rs10030713,rs17695758,rs56376420,rs17445042,rs34262822,rs370155,rs1532965,rs2865345,rs72854513,rs67297533,rs683305,rs10232234,rs4961266,rs72831889,rs2109776,rs13201308,rs72847313,rs76692393,rs2270576,rs249693,rs116248721,rs7439869,rs7935219,rs1129494,rs28593222,rs12311439,rs116492953,rs10738912,rs62320427,rs2016483,rs13191227,rs7939750,rs72799201,rs12536062,rs11071640,rs10410596,rs11956741,rs6692060,rs12750269,rs11024159,rs12511433,rs58222895,rs28403447,rs11644125,rs7017842,rs11241364,rs34933463,rs6510869,rs34218844,rs77810433,rs493615,rs401754,rs35729895,rs134882,rs11722476,rs214068,rs35361491,rs12537348,rs17309887,rs79135336,rs34417375,rs10922044,rs115832454,rs7652637,rs1108222,rs2087170,rs9496865,rs573297,rs115039657,rs34396849,rs10741725,rs80174601,rs11772205,rs62007764,rs34244251,rs11079842,rs77038997,rs62243131,rs9288374,rs10832752,rs1106634,rs1344725,rs6953693,rs55936433,rs28641083,rs252820,rs4879679,rs436266,rs34088392,rs12699449,rs190046,rs17376488,rs2743465,rs2276499,rs11762834,rs11024231,rs821470,rs12699477,rs28561471,rs11239147,rs13214023,rs11024148,rs6904596,rs7678054,rs7336126,rs200996,rs73068054,rs6995837,rs79844029,rs75682641,rs11167051,rs13199772,rs13096568,rs7225713,rs72760300,rs67469980,rs77494723,rs114490207,rs12531150,rs134900,rs13208643,rs6950330,rs28489448,rs1806864,rs62007448,rs2280548,rs73169056,rs61407196,rs12915585,rs36116761,rs117628157,rs2159100,rs4760679,rs2424633,rs4719468,rs35345226,rs34958705,rs1854797,rs4072458,rs12282742,rs11635880,rs10992216,rs35933265,rs3732385,rs4890158,rs10478280,rs13212651,rs9882911,rs76714255,rs10793548,rs17763089,rs114757055,rs10483393,rs41272785,rs77214189,rs114570945,rs75976225,rs6416911,rs115100417,rs34424197,rs9821223,rs62320441,rs12665804,rs10832748,rs12901055,rs12581263,rs937403,rs2632412,rs1113736,rs1061636,rs2320221,rs9496253,rs10874744,rs35037868,rs762995,rs17739113,rs114333877,rs1294651,rs2008263,rs7396382,rs28562996,rs7946010,rs34922657,rs13142645,rs13207345,rs10875749,rs10874753,rs75720703,rs12286505,rs12580309,rs4961370,rs60275794,rs35718240,rs522975,rs114375040,rs34371502,rs41269265,rs35984535,rs2171381,rs34295134,rs34234705,rs115115749,rs1651666,rs67340775,rs10875721,rs1835,rs200954,rs4693376,rs4986664,rs2811594,rs4789,rs4724976,rs10260585,rs656623,rs4961363,rs72799145,rs62179967,rs2051851,rs35929648,rs910238,rs183993,rs11953942,rs35781323,rs80171629,rs767770,rs6952808,rs16908135,rs2632399,rs4719469,rs11555593,rs1344612,rs62007791,rs9496261,rs7151842,rs7113964,rs34166054,rs6064403,rs12534131,rs12315711,rs3887854,rs12237598,rs722486,rs2032844,rs11762178,rs17623135,rs17303894,rs34676049,rs249694,rs1979603,rs61514245,rs8336,rs4438731,rs34788973,rs17002026,rs13191474,rs115339725,rs11024204,rs61742093,rs7856177,rs200952,rs35744894,rs34588114,rs115261052,rs1801368,rs401763,rs13231273,rs2056478,rs4239749,rs74248858,rs4256490,rs12747275,rs62320444,rs3847264,rs200981,rs10230383,rs7342262,rs1962412,rs7810986,rs34173668,rs10992234,rs36126734,rs4678912,rs12699404,rs7386474,rs11239148,rs3959442,rs12158872,rs7657805,rs214936,rs2220149,rs4721121,rs1509951,rs4719366,rs35716472,rs35001169,rs6014744,rs17764205,rs34396894,rs59114373,rs10401913,rs2304392,rs111959286,rs6793985,rs7386745,rs6024905,rs511119,rs86669,rs4870684,rs77655732,rs3117099,rs13392561,rs11600940,rs200485,rs3804517,rs34907378,rs2424635,rs1702985,rs13345465,rs75529060,rs13434570,rs11771451,rs72501609,rs878534,rs214076,rs6960947,rs12332433,rs28479551,rs6952727,rs11533009,rs117498441,rs77173753,rs2747054,rs616174,rs214069,rs10410809,rs2288848,rs6601414,rs977432,rs10900071,rs10782945,rs35353359,rs113998099,rs10900073,rs10950448,rs4719318,rs9326986,rs34502289,rs12699453,rs1052306,rs17310526,rs10766381,rs34546531,rs506430,rs13418981,rs11629645,rs6657809,rs2232426,rs11791101,rs7946165,rs6807771,rs4592915,rs67662114,rs72501656,rs11024158,rs2301440,rs73048162,rs2865353,rs7453944,rs9811916,rs6957894,rs1133187,rs7843924,rs6970033,rs35119291,rs73671967,rs17693963,rs1035694,rs13199906,rs7502215,rs7039494,rs79224856,rs10030586,rs4693378,rs6603971,rs13211507,rs6557584,rs11024188,rs12490215,rs10065554,rs10840469,rs35744819,rs35120058,rs149131,rs28449972,rs13391016,rs79688109,rs41271,rs28666783,rs6944877,rs35775616,rs73169060,rs35523559,rs34017665,rs4239747,rs11629598,rs34505829,rs10408625,rs27126,rs66581998,rs66525381,rs114633780,rs13178364,rs56150793,rs10950407,rs61004493,rs899890,rs5743533,rs12376078,rs79132719,rs73129284,rs252817,rs10415213,rs7792631,rs79564339,rs12902859,rs11781520,rs758170,rs4910170,rs72799143,rs17689563,rs527555,rs11768541,rs73113635,rs11168342,rs10820938,rs17303887,rs4814920,rs893876,rs13234214,rs56075693,rs1839200,rs9906942,rs7245226,rs68188794,rs10950413,rs34257602,rs114257825,rs2632401,rs61069704,rs17750747,rs12185103,rs483143,rs34878803,rs34691223,rs12199641,rs6532476,rs10856908,rs11239153,rs10744559,rs61592117,rs1930055,rs11129735,rs11629900,rs34661125,rs11634077,rs214097,rs13198809,rs1106673,rs10743145,rs77106064,rs10224497,rs76226570,rs1828327,rs2056479,rs1630171,rs425335,rs12901036,rs214084,rs529403,rs10411646,rs10028613,rs13190888,rs7749305,rs11629851,rs2303405,rs60600890,rs6123597,rs59856128,rs947473,rs72845070,rs12702611,rs2276498,rs34646089,rs200948,rs12817104,rs2232429,rs17098421,rs17581500,rs62180003,rs7852067,rs13217984,rs35072899,rs252806,rs11954632,rs11631273,rs118163254,rs34950484,rs11779275,rs33932084,rs11671526,rs67552174,rs7801211,rs11764960,rs10900075,rs214081,rs72799148,rs10235787,rs76583729,rs9480793,rs6091808,rs12154473,rs34589937,rs10807956,rs2159710,rs12728322,rs6484465,rs28481814,rs62009074,rs11062145,rs78444386,rs75989480,rs4678910,rs34765154,rs214067,rs4847217,rs9306345,rs761155,rs77290411,rs34269264,rs4565713,rs114961658,rs13135934,rs73288781,rs11740562,rs2874188,rs1006737,rs12531315,rs11239146,rs2289186,rs72946044,rs7123301,rs2306803,rs79907849,rs2664872,rs34556569,rs60902169,rs10820936,rs34105070,rs11239151,rs12905264,rs1108221,rs4678909,rs9368531,rs4841282,rs10447541,rs1970121,rs11164826,rs10848642,rs10950400,rs7927240,rs989077,rs11097414,rs66886492,rs62009109,rs214092,rs4693004,rs55690788,rs515252,rs33981648,rs12535174,rs34871267,rs3901705,rs75185078,rs214093,rs41316974,rs78163476,rs2424631,rs2416430,rs3732386,rs10005131,rs80011346,rs7209108,rs75720504,rs116689230,rs58129324,rs13195040,rs7872515,rs79681649,rs2424632,rs4986669,rs910237,rs6977733,rs17739179,rs9883001,rs4693377,rs1991316,rs4328488,rs35259011,rs214918,rs2632411,rs60465334,rs1476607,rs17807744,rs910240,rs72797243,rs5743534,rs640913,rs13203816,rs200481,rs10207816,rs17303915,rs637094,rs6069759,rs3113863,rs7435106,rs10985213,rs72846780,rs1023961,rs4721097,rs12235495,rs114250150,rs34145031,rs34789673,rs2094028,rs10832733,rs57628698,rs214075,rs214921,rs200989,rs7478986,rs10832745,rs17238096,rs17021463,rs7501863,rs34194357,rs80001830,rs10084714,rs2283287,rs2883,rs78960448,rs79173087,rs11241365,rs73290595,rs11102926,rs11954639,rs62006964,rs4742259,rs185263,rs2852014,rs2238045,rs35098436,rs35168171,rs13212318,rs576366,rs999475,rs1294626,rs79718358,rs4742260,rs75728011,rs252813,rs12819124,rs10278,rs9344640,rs75995313,rs34332556,rs6579959,rs10280993,rs2052188,rs200482,rs7139330,rs62007768,rs13204012,rs35900184,rs6550435,rs1452113,rs201002,rs511814,rs10072312,rs2286207,rs1024582,rs252809,rs675248,rs2058710,rs2238048,rs10243920,rs6896479,rs7808775,rs4236277,rs6771655,rs214923,rs2424629,rs13213152,rs73167030,rs7301003,rs6964522,rs6681429,rs2664894,rs76584945,rs17006610,rs11632560,rs901615,rs6127771,rs12133990,rs10424464,rs11638455,rs12668156,rs7024583,rs1644268,rs28360634,rs10433970,rs17376404,rs7046330,rs2632410,rs10952052,rs114496842,rs73167039,rs2190771,rs509120,rs11994668,rs899132,rs80027986,rs214083,rs114576778,rs973398,rs34311301,rs37180,rs11776290,rs28625703,rs11629559,rs13199649,rs13201681,rs115387042,rs34486946,rs35017208,rs7334650,rs214095,rs7849220,rs200995,rs11786253,rs67998226,rs35868630,rs7827290,rs12159970,rs74332073,rs214900,rs10733468,rs34383543,rs16910559,rs10950456,rs17565505,rs200484,rs2413684,rs8026,rs115029639,rs11844855,rs9496259,rs7971880,rs200990,rs11881111,rs2276910,rs35607089,rs3752644,rs76097342,rs253951,rs349785,rs214101,rs6601415,rs35995707,rs8081301,rs72831853,rs3747846,rs1472293,rs76985254,rs4793993,rs67859638,rs56189111,rs7554154,rs13217619,rs10992215,rs35670996,rs17699030,rs12901735,rs11781197,rs13218875,rs11639286,rs117480576,rs3732384,rs62179970,rs105290,rs6069757,rs11241366,rs6479403,rs6954673,rs116520599,rs7014099,rs4496206,rs6578164,rs12945070,rs12637912,rs7658243,rs34972103,rs10875716,rs28620047,rs12673108,rs17271291,rs2072857,rs6803231,rs5761614,rs2228058,rs6416912,rs77075700,rs910239,rs3828352,rs2220150,rs4719391,rs4822752,rs16966713,rs7045189,rs6894046,rs1817965,rs6001911,rs10832747,rs2276507,rs41369448,rs12746956,rs200501,rs72799144,rs9819304,rs4721134,rs2235121,rs945630,rs17751184,rs76847315,rs6014745,rs10985215,rs11614764,rs76778722,rs11102924,rs11706780,rs78817224,rs60605830,rs6046411,rs175597,rs1019445,rs11761670,rs11637967,rs77084157,rs7552212,rs10427036,rs10944421,rs73290597,rs6069764,rs9901447,rs28838299,rs2016476,rs77933352,rs36050651,rs7993937,rs10274300,rs28393650,rs10447540,rs7810038,rs11821773,rs6461005,rs11712709,rs10875718,rs12228750,rs12479580,rs6840913,rs76529212,rs214925,rs4143845,rs35633657,rs4693374,rs12488369,rs6580650,rs116617968,rs4235050,rs10075195,rs214926,rs588857,rs77964861,rs200977,rs4719308,rs67660889,rs45509595,rs3106136,rs6995859,rs12402403,rs73169098,rs117822705,rs11097409,rs12213594,rs12536261,rs2044117,rs4961372,rs5987140,rs9905428,rs4417075,rs116010480,rs7219021,rs72501603,rs4143844,rs72625995,rs10818531,rs55674424</t>
  </si>
  <si>
    <t>CATG00000095962.1,ENSG00000130517.9,ENSG00000176349.7,ENSG00000187987.5,CATG00000097388.1,ENSG00000130173.9,ENSG00000228962.1,ENSG00000009844.11,ENSG00000198271.3,ENSG00000213779.4,ENSG00000135074.11,CATG00000087892.1,ENSG00000267987.1,CATG00000087905.1,ENSG00000198315.6,ENSG00000137819.9,ENSG00000233601.1,CATG00000101237.1,ENSG00000217646.1,ENSG00000100207.14,ENSG00000256025.1,ENSG00000185130.4,ENSG00000271918.1,CATG00000066622.1,ENSG00000182572.2,ENSG00000175779.1,ENSG00000122711.4,CATG00000087916.1,ENSG00000207523.1,CATG00000091051.1,CATG00000087909.1,CATG00000058679.1,ENSG00000272278.1,ENSG00000106268.11,ENSG00000204619.3,CATG00000087900.1,CATG00000087896.1,ENSG00000204789.3,ENSG00000139219.13,ENSG00000124613.4,ENSG00000134339.4,ENSG00000011405.9,ENSG00000159210.5,ENSG00000254197.1,ENSG00000151067.16,ENSG00000198535.5,ENSG00000187626.7,ENSG00000184357.3,ENSG00000219891.2,ENSG00000204186.3,CATG00000040147.1,ENSG00000230796.1,ENSG00000176771.11,ENSG00000201695.1,CATG00000087920.1,ENSG00000206503.7,ENSG00000230071.2,ENSG00000196588.10,ENSG00000148175.8,CATG00000031655.1,ENSG00000226314.3,CATG00000091049.1,ENSG00000230058.1,ENSG00000171724.2,CATG00000008353.1,ENSG00000238024.1,ENSG00000257612.1,ENSG00000253595.1,CATG00000011013.1,CATG00000058672.1,CATG00000054515.1,ENSG00000197914.2,ENSG00000267589.1,ENSG00000107077.13,CATG00000087927.1,ENSG00000132356.7,ENSG00000248278.1,CATG00000031657.1,CATG00000069500.1,CATG00000075811.1,CATG00000095959.1,CATG00000031367.1,ENSG00000189298.9,CATG00000073165.1,CATG00000083361.1,CATG00000087941.1,ENSG00000110700.2,ENSG00000257985.1,ENSG00000204616.6,ENSG00000157470.7,ENSG00000171401.10,ENSG00000159224.4,CATG00000117213.1,ENSG00000182111.8,ENSG00000255071.1,CATG00000083393.1,ENSG00000122406.8,ENSG00000230795.2,CATG00000087910.1,ENSG00000272034.1,ENSG00000067208.10,ENSG00000100095.14,ENSG00000101425.8,ENSG00000159199.9,ENSG00000087903.8,CATG00000031662.1,ENSG00000259251.2,ENSG00000140853.11,CATG00000101644.1,ENSG00000212743.1,CATG00000084749.1,ENSG00000096654.11,CATG00000087978.1,CATG00000106022.1,CATG00000006707.1,ENSG00000064787.8,ENSG00000181126.9,ENSG00000146285.9,ENSG00000230710.1,ENSG00000254226.1,ENSG00000251795.1,ENSG00000171522.5,ENSG00000137185.7,ENSG00000106266.4,ENSG00000246541.2,CATG00000020653.1,ENSG00000163104.13,CATG00000016879.1,ENSG00000090054.9,ENSG00000162989.3,CATG00000078169.1,CATG00000083449.1,ENSG00000130158.9,CATG00000108871.1,CATG00000051341.1,CATG00000072660.1,ENSG00000015592.12,CATG00000057773.1,ENSG00000184348.2,CATG00000025203.1,ENSG00000204618.4,CATG00000106021.1,ENSG00000258386.1,CATG00000052940.1,ENSG00000259564.1,ENSG00000072952.14,ENSG00000212657.1,CATG00000117479.1,ENSG00000100122.5,ENSG00000108417.3,ENSG00000254291.1,ENSG00000196747.3,CATG00000083335.1,ENSG00000136436.10,CATG00000085119.1,CATG00000016868.1,ENSG00000036448.5,CATG00000101272.1,ENSG00000227262.3,ENSG00000241103.1,ENSG00000161082.8,ENSG00000234859.1,ENSG00000197062.7,CATG00000033886.1,CATG00000058683.1,CATG00000087897.1,ENSG00000182057.4,ENSG00000266983.1,CATG00000083373.1,ENSG00000197279.3,CATG00000004775.1,CATG00000101268.1,CATG00000079614.1,ENSG00000081087.10,CATG00000076953.1,ENSG00000094796.4,ENSG00000267262.1,ENSG00000128294.11,ENSG00000224653.1,ENSG00000219392.1,CATG00000079626.1,ENSG00000233822.3,CATG00000073164.1,CATG00000083347.1,ENSG00000230521.1,ENSG00000198576.2,ENSG00000152556.11,ENSG00000237425.1,ENSG00000086102.14,ENSG00000184669.6,ENSG00000204623.4,ENSG00000170703.11,ENSG00000070081.11,ENSG00000184349.8,CATG00000083365.1,ENSG00000173432.6,ENSG00000147416.6,CATG00000087883.1,ENSG00000150907.6,CATG00000040513.1,CATG00000101642.1,ENSG00000135577.4,CATG00000069505.1,CATG00000029725.1,CATG00000083387.1,CATG00000083353.1,CATG00000113838.1,CATG00000064407.1,ENSG00000079387.9,CATG00000087881.1,ENSG00000205702.6,CATG00000066639.1,ENSG00000134775.11,ENSG00000214894.2,ENSG00000159202.13,ENSG00000204880.6,CATG00000079625.1,CATG00000072662.1,CATG00000106151.1,ENSG00000182611.3,ENSG00000197149.4,ENSG00000198374.3,ENSG00000171396.10,ENSG00000164309.10,ENSG00000022567.5,ENSG00000102452.11,CATG00000083349.1,CATG00000097921.1,ENSG00000006059.3,ENSG00000166788.5,ENSG00000253888.1,ENSG00000228035.1,ENSG00000269293.2,CATG00000058746.1,ENSG00000249484.4,ENSG00000122484.8,ENSG00000175806.10,ENSG00000233009.1,ENSG00000162676.7,ENSG00000148180.12,CATG00000046365.1,ENSG00000158691.10,ENSG00000145781.4,ENSG00000129003.11,ENSG00000196374.5,ENSG00000226953.3,CATG00000006708.1,ENSG00000257185.1,CATG00000089152.1,ENSG00000235109.3,CATG00000107596.1,ENSG00000145592.9,ENSG00000114166.7,ENSG00000168016.9,CATG00000069498.1,ENSG00000154511.7,ENSG00000215018.5,ENSG00000236204.1,CATG00000083332.1,CATG00000085265.1,ENSG00000232040.2,CATG00000001651.1,ENSG00000137338.4,ENSG00000198090.3,ENSG00000101986.8,ENSG00000163106.6,CATG00000075679.1,ENSG00000177981.6,ENSG00000002822.11,CATG00000066556.1,ENSG00000132669.8,ENSG00000198558.2,ENSG00000229732.1,ENSG00000203863.1,CATG00000087888.1,ENSG00000256721.1,ENSG00000128285.4</t>
  </si>
  <si>
    <t>24280982,21057379,20889312,22688191</t>
  </si>
  <si>
    <t>Bipolar disorder and schizophrenia</t>
  </si>
  <si>
    <t>EFO:0000685</t>
  </si>
  <si>
    <t>response to drug</t>
  </si>
  <si>
    <t>Rheumatoid arthritis is a rheumatologic disorder described as an autoimmune disease that is usually a chronic disease and is characterized especially by pain, stiffness, inflammation, swelling, and sometimes destruction of joints.</t>
  </si>
  <si>
    <t>rs9604542,rs779460,rs12061722,rs61810300,rs9365246,rs77391665,rs009635,rs9931737,rs11022108,rs4813116,rs12138231,rs1039343,rs72694964,rs9938126,rs7258938,rs77424455,rs35511437,rs2651369,rs11583720,rs7187513,rs2278062,rs73373742,rs2111242,rs566862,rs7264061,rs11589801,rs950156,rs10911860,rs7023441,rs34564731,rs3817029,rs12217221,rs28662250,rs72713323,rs2129243,rs8052640,rs1009316,rs4067484,rs79211058,rs1105209,rs11694489,rs8058362,rs4645878,rs10267272,rs9783052,rs7540847,rs4993899,rs12934126,rs2469539,rs71565788,rs3798915,rs72694957,rs35240373,rs77815174,rs74935006,rs28620005,rs6835573,rs57747177,rs9921737,rs9937568,rs11578546,rs35405768,rs6500396,rs11066762,rs6138885,rs6661702,rs12057695,rs8111833,rs6509555,rs78217400,rs1872829,rs60391982,rs13214486,rs484743,rs1510110,rs11076572,rs118091069,rs6672638,rs62313379,rs6004902,rs7298346,rs11589922,rs118027749,rs1477134,rs12238312,rs28733392,rs10518139,rs116976106,rs11584354,rs73579366,rs2460161,rs4074453,rs10911868,rs9307834,rs34402235,rs16852172,rs12407957,rs6026992,rs17043857,rs35362134,rs6138886,rs871903,rs2278061,rs11888208,rs9921741,rs10911867,rs7195684,rs77129794,rs12990404,rs13015989,rs4915698,rs72692902,rs28877578,rs13050453,rs72692901,rs9933976,rs72713322,rs35592422,rs581146,rs1224,rs117464605,rs57038089,rs9936446,rs13029092,rs7998914,rs3872223,rs62318629,rs13023734,rs2456078,rs116016632,rs71330293,rs11591200,rs2835542,rs9937134,rs4886490,rs73579395,rs12406209,rs8141572,rs56158659,rs12406189,rs7294536,rs78401140,rs6131448,rs12539371,rs73579365,rs74719948,rs75458839,rs1824848,rs8013827,rs58426216,rs9604487,rs77020907,rs10911870,rs2027349,rs117199965,rs9936271,rs12409263,rs1841933,rs3934200,rs62318632,rs56726193,rs6455702,rs2469554,rs1543922,rs6500397,rs6492529,rs2255408,rs10020976,rs16856119,rs72694962,rs2236124,rs2456040,rs2469568,rs2144135,rs111670768,rs12934788,rs4489970,rs987335,rs72694946,rs12109539,rs11076570,rs10850208,rs7596356,rs116966865,rs1872652,rs75838545,rs3817074,rs10888569,rs12094398,rs12815656,rs10255774,rs471660,rs10911905,rs10911904,rs7197732,rs74116295,rs2221181,rs528598,rs2354578,rs10911869,rs4324757,rs78160439,rs34774689,rs72692869,rs12062743,rs9604570,rs7104941,rs4058847,rs9930199,rs75140939,rs115392786,rs3118119,rs79442331,rs13022308,rs12565755,rs10259845,rs117686735,rs2314378,rs72692895,rs10911898,rs10018377,rs4075105,rs77582696,rs8141862,rs117509810,rs3750940,rs7598104,rs655382,rs9934626,rs17520924,rs7329468,rs117123460,rs67319622,rs8042255,rs36063236,rs72694956,rs2593529,rs12016920,rs6489922,rs117483031,rs6963469,rs1039344,rs6488050,rs13004313,rs13016278,rs881922,rs6131450,rs1055876,rs12073359,rs78676616,rs6078931,rs9516878,rs6078938,rs6488051,rs13137105,rs35534711,rs11577346,rs9933329,rs35066734,rs12072364,rs28469836,rs73084101,rs699114,rs1923343,rs9516877,rs114072976,rs3900556,rs4648306,rs3850838,rs2354579,rs1923342,rs58982724,rs2670116,rs7746515,rs11787046,rs75913858,rs77392951,rs13134862,rs1474596,rs11667351,rs3743778,rs7555117,rs73048464,rs34565090,rs6138887,rs16981243,rs7993945,rs72692866,rs4926391,rs9924483,rs1273516,rs762180,rs11076571,rs36077931,rs2469538,rs2073425,rs80352758,rs494678,rs7569250,rs1329567,rs8111834,rs2387583,rs72772308,rs2318763,rs1964542,rs3798912,rs874224,rs4878674,rs11622603,rs6955048,rs20417,rs28628217,rs76245073,rs2144134,rs9941275,rs3015338,rs116873230,rs35590487,rs11671610,rs12665456,rs11624007,rs61736479,rs2619637,rs10954643,rs7657576,rs9939103,rs75016093,rs1858213,rs12110787,rs471573,rs1564979,rs79821570,rs4926412,rs1039342,rs6041954,rs1329568,rs34869216,rs10877969,rs56349882,rs1010103,rs2383516,rs1978654,rs1115758,rs2143417,rs2460155,rs2177587,rs800545,rs4880052,rs34692869,rs72692893,rs2456066,rs12535449,rs12983717,rs61532952,rs12410237,rs7521768,rs7321956,rs2989476,rs118054767,rs1929095,rs9355870,rs9662055,rs7990248,rs1882926,rs11640463,rs4648276,rs7553622,rs3787771,rs28609645,rs11643264,rs3743779,rs72692899,rs6905734,rs12727057,rs75660226,rs76451326,rs2619646,rs79035632,rs72772309,rs3762885,rs2096150,rs72694954,rs6485357,rs7993591,rs66591630,rs2140650,rs66571440,rs2078437,rs1563953,rs1461356,rs115369944,rs9922734,rs7154233,rs1382573,rs78181637,rs12901682,rs12124898,rs28753817,rs11647048,rs1115759,rs7278038,rs72692886,rs1106386,rs35921705,rs1120276,rs9365251,rs12981285,rs72694905,rs1039341,rs12334279,rs4075104,rs7206647,rs6134813,rs9783017,rs59607464,rs116440747,rs116218682,rs72694908,rs58349325,rs12174748,rs11547796,rs650724,rs779463,rs73579361,rs71428926,rs75052044,rs9604529,rs10245229,rs11066728,rs35191874,rs11695971,rs2143416,rs11583191,rs874223,rs75755602,rs17043868,rs59506714,rs2160189,rs13260,rs11586882,rs72629004,rs1003652,rs7180257,rs3736569,rs13017982,rs117101387,rs689465,rs72692898,rs56142547,rs1486411,rs112287706,rs61995684,rs11554600,rs11066741,rs2720004,rs3743780,rs72694960,rs1010104,rs7585428,rs489543,rs2357004,rs77761966,rs12563618,rs77623289,rs7554367,rs2456075,rs79885560,rs2456042,rs7995041,rs12401657,rs7550323,rs10954644,rs35931543,rs5275,rs12333522,rs1120275,rs11585801,rs67938526,rs1386042,rs12074281,rs2835539,rs34536818,rs118131381,rs3826174,rs9300398,rs17507421,rs72692897,rs1563175,rs12933948,rs564367,rs67718002,rs11645193,rs989070,rs72721568,rs36028931,rs6838603,rs2343257,rs35471125,rs2383515,rs56212907,rs118064656,rs34611879,rs28871288,rs7521783,rs2236005,rs13016836,rs72692870,rs871902,rs10009558,rs2456074,rs117736939,rs1461359,rs9924078,rs9365249,rs2066826,rs1801591,rs11205321,rs72859336,rs4648308,rs2291449,rs71428925,rs35473442,rs7530922,rs75127023,rs7520930,rs28592924,rs77921847,rs67958550,rs72694906,rs2835538,rs118093254,rs1001808,rs13396069,rs2059600,rs3208509,rs2812420,rs8140387,rs10218679,rs34114198,rs72692900,rs10954642,rs2835527,rs60440264,rs7795560,rs10850204,rs13103482,rs2469214,rs113363462,rs8134448,rs2488703,rs2456027,rs79610814,rs11205319,rs6492528,rs11667200,rs74116299,rs75702917,rs7308855,rs2835541,rs1858212,rs72692862,rs11886534,rs74378178,rs11066740,rs2728709,rs2000660,rs1980328,rs1042265,rs72694959,rs903014,rs12229856,rs13209847,rs118017153,rs11641510,rs56767915,rs3900555,rs115149347,rs112856421,rs76059356,rs28660389,rs4074937,rs116208441,rs9998576,rs58552977,rs2073303,rs72692896,rs7597431,rs4785535,rs1039340,rs4886492,rs9456620,rs7734488,rs552294,rs66633345,rs10798042,rs72694965,rs10911861,rs2456067,rs9941899,rs74659877,rs10201248,rs2357005,rs7246433,rs78441986,rs77192815,rs55647342,rs8180803,rs74922937,rs7154710,rs1864535,rs2835537,rs79688551,rs35723275,rs6004918,rs2938691,rs16852181,rs7661260,rs4926411,rs11585955,rs10490578,rs17043864,rs7699102,rs75965655,rs2488704,rs4553627,rs11883251,rs1322123,rs35723046,rs13331902,rs1909765,rs1810348,rs11647046,rs6074564,rs4926406,rs1052038,rs12105400,rs2896594,rs7685936,rs7984671,rs35220533,rs1545762,rs6131447,rs55825406,rs20432,rs9937623,rs117248128</t>
  </si>
  <si>
    <t>CATG00000086459.1,CATG00000027238.1,ENSG00000159556.5,CATG00000015720.1,ENSG00000185989.9,CATG00000025590.1,CATG00000028292.1,ENSG00000184986.6,ENSG00000087088.15,CATG00000108332.1,CATG00000017532.1,CATG00000104674.1,ENSG00000261267.1,ENSG00000267898.1,ENSG00000187498.10,ENSG00000087086.9,ENSG00000272841.1,ENSG00000167765.3,ENSG00000165983.10,ENSG00000185347.13,ENSG00000135298.9,CATG00000115694.1,ENSG00000272677.1,ENSG00000244239.1,ENSG00000136631.8,ENSG00000136546.9,ENSG00000243609.1,ENSG00000229373.4,ENSG00000157741.10,CATG00000080397.1,CATG00000025651.1,ENSG00000176102.7,ENSG00000088881.16,ENSG00000231252.1,ENSG00000041357.11,ENSG00000260086.1,ENSG00000249550.2,ENSG00000140386.8,ENSG00000101230.5,ENSG00000140374.11,CATG00000028376.1,CATG00000105357.1,CATG00000009304.1,ENSG00000228360.1,ENSG00000023902.9,CATG00000081868.1,ENSG00000104447.7,CATG00000041275.1,ENSG00000232460.3,CATG00000015869.1,CATG00000042801.1,ENSG00000133454.11,CATG00000015870.1,ENSG00000273129.1,ENSG00000087495.12,CATG00000028322.1,ENSG00000116703.12,CATG00000054322.1,ENSG00000223945.2,CATG00000048410.1,CATG00000056741.1,ENSG00000260910.1,ENSG00000050165.13,ENSG00000157181.10,ENSG00000104812.10,CATG00000020303.1,ENSG00000227757.1,ENSG00000196092.8,ENSG00000154162.9,ENSG00000259912.1,CATG00000022223.1,ENSG00000270087.1,CATG00000015859.1,ENSG00000073756.7,ENSG00000139132.10,ENSG00000156113.16,ENSG00000085511.15,CATG00000029194.1,ENSG00000172296.8,ENSG00000105497.3,ENSG00000151746.9,ENSG00000115756.8,ENSG00000174796.8,CATG00000028354.1,CATG00000029199.1,ENSG00000257231.1,ENSG00000214866.3,ENSG00000163113.10,CATG00000011678.1,CATG00000010474.1,ENSG00000139793.14,ENSG00000159267.10,ENSG00000169758.8,CATG00000025597.1,ENSG00000176148.11,CATG00000018053.1,CATG00000076540.1,CATG00000017826.1,CATG00000109942.1,ENSG00000269516.2,ENSG00000184221.8,ENSG00000163743.9,ENSG00000102921.3</t>
  </si>
  <si>
    <t>Response to tocilizumab in rheumatoid arthritis</t>
  </si>
  <si>
    <t>EFO:0000765</t>
  </si>
  <si>
    <t>aids</t>
  </si>
  <si>
    <t>An acquired defect of cellular immunity associated with infection by the human immunodeficiency virus (HIV), a CD4-positive T-lymphocyte count under 200 cells/microliter or less than 14% of total lymphocytes, and increased susceptibility to opportunistic infections and malignant neoplasms. Clinical manifestations also include emaciation (wasting) and dementia. These elements reflect criteria for AIDS as defined by the CDC in 1993.</t>
  </si>
  <si>
    <t>rs35984974,rs13207345,rs114166819,rs115914022,rs34196306,rs35749575,rs188015,rs8131240,rs13194781,rs117939252,rs114114381,rs10226880,rs34371502,rs41269265,rs34295134,rs67340775,rs115225723,rs34105070,rs200954,rs115004569,rs115960157,rs114477357,rs9368531,rs7756754,rs115566123,rs35781323,rs11239930,rs114189907,rs13219354,rs66886492,rs114369408,rs116640656,rs55690788,rs2835811,rs114048033,rs34871267,rs2232423,rs9472104,rs34243448,rs34166054,rs4713385,rs13208096,rs35902873,rs13205911,rs116765168,rs66868086,rs116023105,rs13195040,rs34676049,rs2248462,rs34788973,rs13191474,rs115555104,rs61742093,rs200483,rs115408537,rs200952,rs34588114,rs114118218,rs401763,rs116400491,rs9378109,rs116460493,rs55834529,rs651764,rs13205211,rs200981,rs72839477,rs493161,rs13203816,rs200481,rs35030260,rs35016036,rs72846780,rs56088243,rs10900313,rs115641815,rs114852762,rs67040724,rs35716472,rs3132685,rs35937775,rs3815087,rs114953817,rs200989,rs35001169,rs34194357,rs2284178,rs35883476,rs115880439,rs13213986,rs35098436,rs1015164,rs13212318,rs115919032,rs36092177,rs115108791,rs200485,rs2746150,rs114383464,rs116244412,rs115011567,rs115970240,rs80013449,rs35339855,rs34332556,rs2747054,rs56037701,rs115633574,rs72846794,rs200482,rs13195636,rs116387739,rs114803597,rs13204012,rs34071253,rs201002,rs117859884,rs35353359,rs61447047,rs115440828,rs116096635,rs8321,rs7767435,rs2844513,rs116289149,rs834058,rs13213152,rs2232426,rs114907058,rs1265099,rs116794525,rs7738658,rs67662114,rs17749927,rs115176938,rs114779419,rs34706883,rs3093662,rs28360634,rs35768595,rs115311693,rs67457459,rs114643230,rs114732617,rs17693963,rs13199906,rs115928857,rs17695758,rs116677249,rs13211507,rs2395029,rs114776668,rs116367638,rs35744819,rs370155,rs9261290,rs35120058,rs72854513,rs67297533,rs13199649,rs2835809,rs13201681,rs115993923,rs72847313,rs13201308,rs115013965,rs116248721,rs115387042,rs35017208,rs78618253,rs115292285,rs200995,rs67998226,rs13207689,rs8192591,rs116073613,rs13197176,rs13191227,rs35202262,rs34505829,rs114852835,rs200484,rs3778492,rs114919714,rs200990,rs114633780,rs115128360,rs114939115,rs67859638,rs56189111,rs116338227,rs13217619,rs34218844,rs4713380,rs13218875,rs7751728,rs401754,rs9295924,rs115690586,rs200949,rs9368699,rs6457374,rs114611870,rs116139860,rs114387279,rs34064842,rs56075693,rs35565446,rs7756521,rs1334601,rs16896658,rs34396849,rs68188794,rs114324161,rs34662244,rs834055,rs114257825,rs116151322,rs114196497,rs17750747,rs34691223,rs34878803,rs483143,rs12198173,rs200950,rs2844511,rs35819751,rs13214023,rs77153929,rs115891768,rs200501,rs6904596,rs116461835,rs34661125,rs34546986,rs2835816,rs200996,rs114894042,rs115374326,rs17751184,rs13198809,rs3823418,rs13199772,rs175597,rs425335,rs10484554,rs13190888,rs1051794,rs390764,rs7749305,rs114673097,rs36116761,rs834437,rs72845070,rs477687,rs200948,rs13197574,rs35345226,rs2232429,rs13192965,rs13217984,rs75095338,rs35072899,rs34950484,rs13212651,rs33932084,rs200977,rs17763089,rs45509595,rs114570945,rs7217319,rs73428692,rs62222314,rs115080137,rs13217620,rs114563252,rs114071422,rs116735820,rs10249241,rs71559051,rs35037868,rs114333877,rs34765154,rs115963005</t>
  </si>
  <si>
    <t>ENSG00000232810.3,CATG00000083387.1,ENSG00000254870.1,ENSG00000204580.7,CATG00000083353.1,CATG00000087873.1,ENSG00000204308.6,CATG00000087866.1,ENSG00000226314.3,ENSG00000187987.5,ENSG00000184348.2,ENSG00000204538.3,ENSG00000204618.4,ENSG00000204344.10,CATG00000087881.1,ENSG00000272501.1,ENSG00000214894.2,ENSG00000204516.5,CATG00000087892.1,ENSG00000196747.3,ENSG00000182611.3,CATG00000088030.1,CATG00000083335.1,CATG00000087905.1,ENSG00000206337.6,ENSG00000198315.6,ENSG00000197914.2,ENSG00000157680.11,ENSG00000213654.5,ENSG00000198374.3,CATG00000088029.1,CATG00000087963.1,CATG00000088022.1,ENSG00000204475.5,ENSG00000204351.7,ENSG00000227507.2,CATG00000094161.1,CATG00000087927.1,CATG00000083320.1,CATG00000056034.1,ENSG00000197062.7,ENSG00000217646.1,CATG00000083349.1,ENSG00000226979.4,ENSG00000204387.8,CATG00000030364.1,ENSG00000204301.5,ENSG00000189298.9,ENSG00000197279.3,ENSG00000172426.11,CATG00000083557.1,CATG00000083373.1,ENSG00000269293.2,ENSG00000185130.4,CATG00000083361.1,CATG00000087941.1,ENSG00000066379.10,ENSG00000204348.5,ENSG00000230832.3,ENSG00000182572.2,CATG00000087916.1,CATG00000087909.1,ENSG00000158691.10,ENSG00000204482.6,ENSG00000272278.1,ENSG00000196374.5,CATG00000056839.1,ENSG00000235109.3,ENSG00000204619.3,CATG00000083393.1,CATG00000087896.1,CATG00000087900.1,ENSG00000096080.7,ENSG00000219392.1,ENSG00000219797.2,ENSG00000204789.3,ENSG00000233822.3,CATG00000083478.1,ENSG00000124613.4,ENSG00000248482.1,ENSG00000204540.6,CATG00000083347.1,CATG00000083332.1,ENSG00000204625.6,ENSG00000237425.1,ENSG00000232040.2,ENSG00000121797.9,CATG00000087870.1,ENSG00000096654.11,ENSG00000221988.8,ENSG00000204623.4,ENSG00000204314.6,ENSG00000137338.4,ENSG00000201823.1,ENSG00000184357.3,ENSG00000187626.7,ENSG00000219891.2,ENSG00000204305.9,ENSG00000012223.8,CATG00000083365.1,ENSG00000198558.2,ENSG00000137185.7,CATG00000087888.1,CATG00000087883.1,ENSG00000168477.13,ENSG00000204520.8,ENSG00000258388.3,CATG00000087920.1</t>
  </si>
  <si>
    <t>21502085,19115949</t>
  </si>
  <si>
    <t>AIDS progression</t>
  </si>
  <si>
    <t>EFO:0001071</t>
  </si>
  <si>
    <t>lung carcinoma</t>
  </si>
  <si>
    <t>Tumors or cancer of the LUNG.</t>
  </si>
  <si>
    <t>rs28723989,rs115491205,rs111944465,rs174576,rs8040868,rs4887057,rs4687160,rs34196306,rs114448410,rs56404791,rs11639049,rs28383408,rs114594795,rs4887070,rs111875855,rs28383361,rs560134,rs27996,rs113724633,rs115825497,rs12916801,rs342706,rs62405631,rs9271400,rs3117582,rs115619714,rs55896768,rs115225723,rs7958521,rs9271474,rs113027967,rs3743075,rs2292786,rs17407257,rs718772,rs3813564,rs115377566,rs174592,rs114654404,rs7182642,rs9272463,rs115689396,rs115855818,rs114546634,rs115400288,rs3134942,rs1021070,rs116731546,rs9271432,rs34243448,rs554001,rs4887084,rs114312980,rs1064993,rs9272318,rs7181447,rs13208096,rs5763767,rs35902873,rs112747670,rs75957109,rs114153839,rs6731486,rs715523,rs62284574,rs7164665,rs116014963,rs116687745,rs174541,rs17487514,rs115215092,rs2869566,rs28383429,rs174580,rs3206817,rs9271519,rs115708758,rs114118218,rs11869819,rs8025429,rs55834529,rs62008194,rs174599,rs7181405,rs9468199,rs73402536,rs174590,rs116394116,rs75928817,rs924840,rs13205211,rs77599748,rs72839477,rs493161,rs116837008,rs111554896,rs112747517,rs36146269,rs2257914,rs1809415,rs8080440,rs115625763,rs112529870,rs12906284,rs114475231,rs3748522,rs112837060,rs115372032,rs28383376,rs3777981,rs74638570,rs4790981,rs67040724,rs29029549,rs11632604,rs12101809,rs79319702,rs114754567,rs12942774,rs17484524,rs965604,rs28383186,rs2731108,rs2956467,rs116737990,rs115636180,rs112659139,rs58414558,rs9271431,rs35883476,rs2869055,rs116230556,rs460073,rs6500777,rs4886572,rs4461039,rs1825085,rs2292785,rs4745,rs5763674,rs2746150,rs36115365,rs115485115,rs380145,rs7993131,rs1015705,rs5022780,rs34624872,rs9468201,rs9271517,rs115775635,rs10519203,rs115632661,rs11639347,rs452932,rs5029904,rs6006356,rs9271411,rs7759217,rs8034191,rs116202923,rs112140494,rs9272323,rs116636123,rs5752993,rs31484,rs2647072,rs13215072,rs114833479,rs28383427,rs347685,rs41164,rs16855122,rs9273007,rs17484235,rs116592004,rs115529279,rs8192478,rs2051764,rs116196531,rs7502307,rs114041423,rs4337577,rs114249316,rs114469371,rs12915652,rs7294341,rs12910100,rs3132580,rs7259688,rs75498499,rs62086043,rs4791300,rs112486018,rs114173983,rs115420444,rs2361836,rs114671060,rs11571833,rs114164193,rs114394496,rs1321800,rs115007581,rs1400645,rs114779419,rs34706883,rs9385012,rs3773949,rs11637635,rs114564314,rs2731091,rs35768595,rs4823073,rs115484360,rs737912,rs67457459,rs115007147,rs3813570,rs1705615,rs2705127,rs9829461,rs2147662,rs28383406,rs114011334,rs116154425,rs112791146,rs9401007,rs56226333,rs114575504,rs28383434,rs9271461,rs114999843,rs586610,rs115614600,rs116414249,rs28383344,rs12947658,rs114755061,rs114200940,rs114187835,rs7771271,rs9271540,rs1504549,rs116227756,rs16969968,rs113961302,rs112120130,rs452384,rs12899135,rs41166,rs35958032,rs27071,rs115166855,rs115801685,rs13207689,rs76643719,rs59683676,rs115216195,rs13197176,rs35202262,rs34392664,rs113776942,rs28383401,rs9272337,rs12907425,rs35583595,rs114384056,rs12902294,rs115904597,rs7171916,rs116505389,rs115848534,rs2036533,rs3958025,rs115108718,rs116358035,rs7180002,rs7534162,rs2869565,rs3788423,rs111845922,rs112624563,rs117740268,rs2731092,rs9272990,rs174533,rs77226719,rs114515013,rs73183475,rs11571378,rs34431655,rs113693217,rs56393562,rs8039449,rs402710,rs78394605,rs102275,rs1814880,rs28611053,rs200949,rs1504550,rs11617518,rs28724216,rs6902689,rs113824321,rs9271488,rs7771211,rs116332080,rs2243378,rs9348774,rs3766918,rs115496802,rs34064842,rs34138960,rs11632720,rs174554,rs113888335,rs112968327,rs9272425,rs34662244,rs11072799,rs9272353,rs113484779,rs12914385,rs456366,rs114565051,rs12907764,rs1535,rs79802316,rs116099232,rs79454074,rs140151,rs886424,rs174594,rs41268938,rs35212593,rs114447415,rs35075575,rs954144,rs12026113,rs35819751,rs1967093,rs200950,rs3094127,rs475227,rs12907519,rs692780,rs1704983,rs113353196,rs115891768,rs116667074,rs9273009,rs35031105,rs115877582,rs114774714,rs79233017,rs1462855,rs116173188,rs34546986,rs35128651,rs55853698,rs9262143,rs7762933,rs114509360,rs115187291,rs174570,rs17840121,rs11168574,rs111693298,rs9272492,rs28383373,rs482162,rs390764,rs5028811,rs114973966,rs116026314,rs11636753,rs573169,rs504417,rs7208663,rs111343881,rs4140710,rs7163204,rs9272444,rs56315139,rs13197574,rs6504551,rs116572578,rs113785384,rs116670839,rs11705932,rs2736100,rs114434905,rs9272485,rs9271624,rs4299116,rs13192965,rs532965,rs113940471,rs952215,rs509360,rs116171428,rs174562,rs1281947,rs116118889,rs13206219,rs1321798,rs116099342,rs7734992,rs1809419,rs78814385,rs12527127,rs115392083,rs518234,rs12903285,rs114700763,rs1316971,rs8053,rs6665822,rs41269945,rs2256543,rs2760993,rs1321802,rs174577,rs10908455,rs116822900,rs4713121,rs13217620,rs114019523,rs41172,rs114951502,rs71559051,rs11168580,rs116132575,rs7495616,rs113282787,rs114971637,rs9272528,rs1015704,rs35984974,rs1407185,rs564946,rs555018,rs168217,rs9380010,rs2731100,rs35749575,rs188015,rs876538,rs56276142,rs9271532,rs115608780,rs114193621,rs2072586,rs249400,rs1321815,rs13194781,rs6504548,rs58141639,rs17483548,rs4421576,rs660895,rs11870068,rs472054,rs9272420,rs9393847,rs37011,rs115512862,rs2290367,rs115614325,rs421284,rs112296425,rs77288847,rs28383418,rs1891325,rs36606,rs56084662,rs1511299,rs114887921,rs11639166,rs2523554,rs174536,rs115926079,rs421629,rs115002281,rs2232423,rs6937083,rs3825844,rs28383312,rs114774938,rs13033632,rs7732291,rs7725218,rs9272417,rs9815292,rs115351533,rs13205911,rs8023462,rs114637560,rs2523987,rs66868086,rs938682,rs3825845,rs7182583,rs116693634,rs6495307,rs115157812,rs114397228,rs200483,rs9625921,rs513970,rs2524005,rs414965,rs73995050,rs12450907,rs79449993,rs647041,rs74947410,rs10078017,rs113414682,rs11633351,rs28744409,rs28383365,rs115674263,rs9271542,rs9625935,rs111892599,rs572959,rs4246215,rs9273103,rs2731094,rs3813567,rs111278541,rs174589,rs11072796,rs113131349,rs13034253,rs115860703,rs4790905,rs4791299,rs111542599,rs113852364,rs1076137,rs174544,rs114319154,rs116072847,rs2292783,rs62010328,rs35030260,rs77487352,rs753953,rs35016036,rs56112907,rs12206257,rs1935398,rs8031948,rs6504550,rs114852762,rs28591336,rs9368528,rs12906691,rs9271521,rs11719416,rs114600165,rs2193876,rs9271643,rs4687163,rs116583219,rs114074434,rs116253018,rs114880286,rs615470,rs9272785,rs7169584,rs2904130,rs59133824,rs10445361,rs112345165,rs37009,rs28366201,rs34752872,rs111517012,rs174600,rs11637630,rs174572,rs56148300,rs28383359,rs28383343,rs4687161,rs16969894,rs13213986,rs74636204,rs2517598,rs12286,rs114097190,rs115243846,rs4683668,rs4971088,rs114059129,rs114529549,rs36092177,rs113138877,rs115523581,rs111965977,rs1705613,rs114383464,rs9272433,rs518425,rs12441354,rs115970240,rs115297319,rs28383402,rs401681,rs9271637,rs9271409,rs115817461,rs4243083,rs115041398,rs3813572,rs35339855,rs62084237,rs115719056,rs56037701,rs115540432,rs116642681,rs72846794,rs524547,rs13195636,rs114318558,rs28383378,rs3096697,rs4239932,rs62010332,rs473016,rs34071253,rs115370182,rs4887088,rs115741741,rs9468195,rs8321,rs174579,rs115546388,rs12903295,rs1809412,rs4366683,rs115755584,rs41162,rs116686512,rs17140074,rs113182435,rs12903129,rs9271470,rs115866444,rs16865696,rs951266,rs9273052,rs72738786,rs3188543,rs931794,rs17749927,rs114810088,rs31489,rs41175,rs560530,rs9272362,rs174573,rs1270942,rs114605673,rs117125588,rs115311693,rs1024946,rs28383397,rs174597,rs9273026,rs11858836,rs10851907,rs111361258,rs114199135,rs115127091,rs72743158,rs3099844,rs116685783,rs565658,rs17695758,rs536810,rs2349225,rs28383382,rs4971073,rs1373298,rs28511883,rs370155,rs116620438,rs12910984,rs72854513,rs67297533,rs13201308,rs34977123,rs72847313,rs6440060,rs174584,rs116248721,rs115236982,rs76695999,rs114435757,rs55781567,rs2731102,rs113549285,rs116492953,rs12912524,rs115498047,rs140105,rs501884,rs13191227,rs9489152,rs12449442,rs567357,rs113437968,rs114893029,rs7652340,rs1825084,rs9580740,rs75126998,rs28438420,rs4975616,rs34977583,rs455433,rs77685459,rs2535238,rs2869544,rs78474935,rs467095,rs1935390,rs34218844,rs3773950,rs9271544,rs28383441,rs401754,rs4664045,rs111695930,rs116146969,rs112127331,rs114528926,rs4823074,rs7771637,rs115832454,rs116466726,rs17879961,rs1878399,rs115432364,rs7776351,rs114544755,rs9942075,rs116202751,rs28383439,rs6504555,rs16852086,rs115039657,rs114158560,rs34396849,rs116107168,rs7171578,rs114303873,rs614348,rs3813565,rs8023822,rs28383338,rs1065048,rs9272742,rs12901300,rs34225855,rs111838566,rs115032920,rs9272319,rs59840241,rs174545,rs2794521,rs11960116,rs28366233,rs114714696,rs140135,rs9295746,rs28383404,rs13214023,rs7772046,rs1469005,rs55958997,rs6904596,rs80180464,rs114836099,rs200996,rs111678927,rs41500851,rs12324886,rs79192142,rs28724163,rs1051730,rs28732278,rs7170068,rs13199772,rs6490821,rs9271644,rs28559730,rs16865708,rs116506235,rs114490207,rs8042260,rs117323989,rs116211474,rs13178866,rs36116761,rs112526259,rs116509857,rs899997,rs114569257,rs35345226,rs9272980,rs11867401,rs28383380,rs116135402,rs9273036,rs41179,rs11264311,rs93923,rs1809409,rs530683,rs174547,rs115714701,rs342708,rs13206639,rs114774311,rs28383428,rs34581855,rs17806222,rs13212651,rs11072774,rs41177,rs115022269,rs28383467,rs12902493,rs17405217,rs17763089,rs11264333,rs745069,rs12907169,rs8079291,rs114570945,rs617578,rs116432881,rs57766297,rs28724162,rs9912770,rs7726159,rs9272456,rs579651,rs9271472,rs140125,rs9468203,rs28383377,rs451360,rs174582,rs1397763,rs74981472,rs12593229,rs2354344,rs2844573,rs9272407,rs514743,rs35037868,rs1317286,rs73465003,rs114333877,rs111251172,rs115808462,rs11656743,rs174538,rs503464,rs114003834,rs27068,rs12594247,rs1948,rs13207345,rs114053056,rs3798390,rs35971290,rs4791212,rs526784,rs944537,rs5763675,rs389884,rs7771437,rs12439240,rs2731107,rs34371502,rs41269265,rs115630465,rs11168594,rs79583183,rs34295134,rs11072766,rs13193738,rs74818935,rs115115749,rs67340775,rs13023246,rs9272973,rs200954,rs482044,rs748404,rs116669008,rs9614162,rs2731097,rs114573742,rs116660816,rs765516,rs6500776,rs114779255,rs114292861,rs12595350,rs174549,rs9357045,rs174591,rs8072225,rs35781323,rs9271426,rs115101719,rs115430062,rs114404525,rs41268940,rs76650283,rs115741842,rs11858230,rs12898346,rs34166054,rs111896154,rs6495309,rs72643559,rs116901435,rs9272486,rs113933084,rs72849277,rs13329271,rs28419411,rs9385013,rs1321803,rs9361278,rs34676049,rs2656070,rs115556740,rs9824565,rs34788973,rs13191474,rs9272461,rs34763586,rs115472351,rs10049319,rs61742093,rs200952,rs34588114,rs9295742,rs78166434,rs116210899,rs530188,rs401763,rs113060503,rs12602912,rs8192477,rs3130564,rs4433388,rs5763640,rs116300326,rs115017380,rs28383345,rs9270406,rs62284561,rs6444440,rs10935453,rs200981,rs79643724,rs6941337,rs9272347,rs61204066,rs466502,rs28534575,rs28366245,rs2523989,rs116126058,rs716984,rs5752968,rs174578,rs381949,rs370348,rs73385839,rs35716472,rs3132685,rs140108,rs174575,rs7163730,rs1504546,rs35001169,rs74345372,rs114939096,rs9890629,rs174585,rs2243379,rs11639375,rs952216,rs9273014,rs9272422,rs113329671,rs7609254,rs1469007,rs12591557,rs5763680,rs1139226,rs10747547,rs4668037,rs116007677,rs74712532,rs78975175,rs116610450,rs28480606,rs114664489,rs115200193,rs1150735,rs17408276,rs116598334,rs7216064,rs200485,rs112053914,rs28383360,rs116793060,rs9271464,rs12600941,rs2444256,rs111410640,rs80137464,rs9625919,rs9273022,rs116651383,rs737909,rs13170453,rs2747054,rs116292100,rs9271433,rs4713118,rs482205,rs4887072,rs174598,rs11629637,rs12904234,rs35675330,rs35353359,rs113998099,rs12594391,rs1504545,rs114397253,rs28383413,rs12438181,rs12916326,rs2731103,rs11852830,rs174537,rs34965214,rs9270161,rs7775397,rs2232426,rs28383369,rs112063507,rs174553,rs67662114,rs115362996,rs465498,rs7174190,rs7773070,rs4886571,rs17134959,rs28383187,rs62008174,rs174560,rs4971089,rs115027462,rs114291341,rs2844773,rs116004025,rs113521434,rs11168599,rs1994018,rs77122291,rs17693963,rs13199906,rs114199947,rs114473234,rs131278,rs28383431,rs28383372,rs9580741,rs9297,rs9271430,rs13211507,rs1700006,rs7770923,rs35744819,rs3131379,rs9261290,rs55676755,rs35120058,rs115874801,rs174593,rs12451721,rs114855991,rs459961,rs41288089,rs4140711,rs4683666,rs113518441,rs9877536,rs74970320,rs115147058,rs28724033,rs41269955,rs11634351,rs115226838,rs2731099,rs75513198,rs115319438,rs12903542,rs34505829,rs111701877,rs637137,rs9380012,rs113857565,rs9273062,rs27069,rs112585630,rs4668048,rs12916999,rs9468200,rs114742549,rs555001,rs114633780,rs9269863,rs3798393,rs115974809,rs4845408,rs9272987,rs9273025,rs111941374,rs80167808,rs1321799,rs34872586,rs174561,rs73402529,rs380286,rs11639181,rs114361604,rs34186890,rs9290939,rs79094559,rs113150735,rs56007453,rs9461401,rs929729,rs9385010,rs12593950,rs112485576,rs2808630,rs2046323,rs56075693,rs11264339,rs7177143,rs9273008,rs174569,rs68188794,rs174587,rs75924712,rs12916648,rs114257825,rs111986123,rs9272435,rs28357082,rs115652289,rs114916195,rs17750747,rs483143,rs34878803,rs34691223,rs684513,rs9614160,rs115549526,rs12537,rs1400644,rs12612465,rs10908454,rs74649513,rs9401006,rs115816856,rs28383435,rs34661125,rs9788721,rs11706480,rs72738736,rs116438822,rs12211942,rs1321816,rs13198809,rs28669908,rs9273031,rs116545108,rs9271549,rs28383407,rs12179134,rs36605,rs1870939,rs8079754,rs425335,rs9271469,rs41269951,rs114110515,rs28366244,rs31490,rs13190888,rs116638725,rs97384,rs34512594,rs34664138,rs115945668,rs9271773,rs7749305,rs4664423,rs28383411,rs114867328,rs72845070,rs112528767,rs11458,rs200948,rs4668035,rs10173597,rs112175921,rs2232429,rs112377274,rs113436343,rs77468226,rs3829786,rs462608,rs11853991,rs13217984,rs67426328,rs4887083,rs35072899,rs174534,rs114396212,rs114837463,rs28383367,rs114701055,rs3743074,rs174555,rs34950484,rs28383358,rs12602655,rs11571379,rs2904223,rs33932084,rs498227,rs116268151,rs28383400,rs558702,rs28383351,rs111556513,rs2002854,rs4887063,rs36039522,rs111255686,rs41268942,rs116099509,rs9271523,rs62085993,rs4975538,rs28257,rs1650983,rs7427596,rs753955,rs116694381,rs7776244,rs102274,rs9273040,rs71541945,rs174528,rs12914694,rs3094073,rs9271419,rs28379291,rs3743073,rs3816659,rs34765154,rs78716460,rs9368529,rs3743078,rs28383405,rs113104509,rs2170311,rs114158220,rs116314501,rs12867179,rs7137866,rs115477903,rs12441426,rs115647623,rs2861422,rs114961658,rs518261,rs9271404,rs1150752,rs8071463,rs73532347,rs113734598,rs4845708,rs543713,rs34650585,rs41174,rs4271626,rs116384287,rs457130,rs112021043,rs12910910,rs8043119,rs80225417,rs77867566,rs34105070,rs3769408,rs2059021,rs7181245,rs114487324,rs116329034,rs113459411,rs116829723,rs12912673,rs9368531,rs37008,rs114649322,rs2193877,rs4687162,rs1705614,rs475261,rs62010327,rs36578,rs13219354,rs115453294,rs113277162,rs116296008,rs66886492,rs35095850,rs62086044,rs55690788,rs2273602,rs34871267,rs115464411,rs114398321,rs116188106,rs111919185,rs114138262,rs3813571,rs8025188,rs1809424,rs11636605,rs7223813,rs35984981,rs112207759,rs9866258,rs9468217,rs12913173,rs112382456,rs342707,rs114203361,rs13195040,rs114046040,rs6903306,rs9507149,rs62084246,rs2861539,rs28498264,rs28383342,rs115712333,rs174529,rs2869563,rs174581,rs114951444,rs3935969,rs115804240,rs114629349,rs36007540,rs4243084,rs116488124,rs1065043,rs28724164,rs2858870,rs2036534,rs9877817,rs11630349,rs9272363,rs33931110,rs9271416,rs9271628,rs114880603,rs13203816,rs28383316,rs647035,rs200481,rs9359296,rs56305452,rs111432098,rs1245371,rs28383347,rs62085992,rs114561288,rs72846780,rs2216524,rs1847530,rs28383339,rs116006882,rs7579390,rs9272957,rs114250150,rs116569958,rs2394000,rs111375871,rs28724207,rs115623263,rs9271516,rs11636131,rs6504549,rs28383459,rs9380011,rs58643100,rs200989,rs116739472,rs115177236,rs6789998,rs34194357,rs75693983,rs4390169,rs9788682,rs502803,rs4362358,rs174568,rs112372067,rs2292117,rs9271554,rs12910289,rs37010,rs11948616,rs35098436,rs13212318,rs116410646,rs17487223,rs12910978,rs753954,rs112036438,rs3743063,rs11633178,rs115751506,rs114702065,rs99780,rs2017677,rs116738927,rs115374828,rs34332556,rs115790178,rs114241639,rs174556,rs116025789,rs200482,rs11072768,rs13204012,rs114169711,rs3798394,rs28383366,rs201002,rs72625801,rs481134,rs574065,rs1891326,rs131296,rs9272335,rs28724008,rs13180,rs114838817,rs5763644,rs556851,rs28383313,rs4687159,rs5019044,rs4760710,rs7972785,rs13213152,rs13205658,rs12867512,rs17426593,rs1407179,rs40182,rs116729351,rs347682,rs347686,rs1469006,rs9272358,rs114943077,rs55690619,rs36604,rs114152181,rs12906846,rs4886584,rs117484453,rs28360634,rs12441998,rs578776,rs12915366,rs116632623,rs9271520,rs12900783,rs115375946,rs116127636,rs115344853,rs114852083,rs116723504,rs28383420,rs62013185,rs2412963,rs114967942,rs174574,rs13403999,rs115005508,rs2290368,rs27070,rs115194307,rs13199649,rs116300399,rs13201681,rs4276914,rs115110712,rs115387042,rs35017208,rs1065047,rs115332056,rs10049469,rs12901971,rs200995,rs115260061,rs67998226,rs3743077,rs1825082,rs75555768,rs713875,rs13022764,rs2067808,rs28383381,rs9272955,rs114697499,rs114915632,rs111688526,rs7365544,rs532098,rs7210027,rs116340174,rs116778869,rs200484,rs28724161,rs4239933,rs2193875,rs116610729,rs200990,rs7510705,rs2109460,rs114137397,rs115425879,rs108499,rs35338015,rs7183604,rs174548,rs950776,rs546722,rs2412971,rs9468204,rs12898323,rs1412313,rs116382748,rs12915428,rs114733201,rs114901942,rs2354343,rs67859638,rs56189111,rs13217619,rs72643557,rs75211362,rs13218875,rs73407207,rs2306124,rs481139,rs9912084,rs745068,rs12899351,rs28383340,rs1705612,rs174559,rs9273063,rs9271465,rs115308342,rs12909095,rs116520599,rs9271438,rs41178,rs116383858,rs11635870,rs2731095,rs10048885,rs116330197,rs4887062,rs12451707,rs76202064,rs35565446,rs2858869,rs9271776,rs28732273,rs347684,rs2412960,rs8043227,rs115189515,rs28383383,rs114773114,rs35645934,rs3132610,rs112574272,rs116331885,rs3129791,rs7974213,rs174566,rs28383379,rs17779494,rs67407114,rs9272443,rs9614159,rs200501,rs115078601,rs1062980,rs9272983,rs12906951,rs17751184,rs116573973,rs7359276,rs471122,rs8067729,rs9393848,rs259919,rs9272995,rs175597,rs12916483,rs2938674,rs41292624,rs5763689,rs35597264,rs4318247,rs9868117,rs9271408,rs75231441,rs1825083,rs115379091,rs28383403,rs11852372,rs174601,rs114700859,rs114748268,rs66651343,rs57064725,rs174535,rs28383453,rs7750641,rs4975615,rs116609360,rs7999422,rs643889,rs114308130,rs10054203,rs28661610,rs115098921,rs2161061,rs174530,rs116254096,rs174583,rs28383349,rs4845706,rs116522348,rs13023468,rs116018922,rs116617968,rs11638830,rs55939964,rs2187668,rs200977,rs115285910,rs45509595,rs535852,rs34563625,rs116813230,rs7164594,rs10851906,rs113129660,rs174546,rs114817791,rs9272466,rs9270416,rs116010480,rs12904,rs9273048,rs9271434,rs3129763,rs114142794,rs115834633,rs2447853,rs8042238,rs174550,rs111409670,rs116589682,rs660652,rs4887074</t>
  </si>
  <si>
    <t>ENSG00000204366.3,ENSG00000139597.12,ENSG00000168496.3,ENSG00000189134.3,ENSG00000187987.5,ENSG00000196735.7,ENSG00000151532.9,ENSG00000204344.10,CATG00000002481.1,CATG00000005705.1,ENSG00000228962.1,ENSG00000100314.3,ENSG00000198648.6,CATG00000087892.1,ENSG00000186665.8,ENSG00000183091.15,CATG00000087905.1,ENSG00000198315.6,CATG00000087963.1,CATG00000083573.1,ENSG00000204422.7,ENSG00000217646.1,ENSG00000204387.8,CATG00000088075.1,ENSG00000204301.5,CATG00000107732.1,ENSG00000185130.4,ENSG00000137310.7,ENSG00000233597.3,ENSG00000196301.3,ENSG00000176998.3,ENSG00000182572.2,CATG00000077685.1,CATG00000087916.1,CATG00000087909.1,ENSG00000272278.1,ENSG00000204619.3,ENSG00000139223.1,CATG00000087896.1,CATG00000087900.1,ENSG00000260411.2,ENSG00000204789.3,ENSG00000124613.4,ENSG00000134824.9,ENSG00000241404.2,ENSG00000204655.7,CATG00000088071.1,ENSG00000137312.10,CATG00000087870.1,ENSG00000169242.7,ENSG00000134825.9,ENSG00000196126.6,ENSG00000251916.1,ENSG00000100319.11,ENSG00000204438.6,ENSG00000187626.7,ENSG00000184357.3,ENSG00000136378.10,ENSG00000239257.1,ENSG00000233529.1,ENSG00000219891.2,CATG00000014020.1,ENSG00000205955.3,ENSG00000206344.6,CATG00000087920.1,ENSG00000206503.7,ENSG00000132693.8,ENSG00000204613.6,CATG00000083579.1,ENSG00000204427.7,ENSG00000163463.7,CATG00000087873.1,CATG00000087866.1,ENSG00000226314.3,CATG00000034351.1,CATG00000083575.1,ENSG00000204539.3,CATG00000023745.1,ENSG00000204310.6,ENSG00000179344.12,ENSG00000204531.11,ENSG00000233916.1,ENSG00000235663.1,ENSG00000238024.1,ENSG00000204356.7,ENSG00000168631.7,CATG00000025651.1,ENSG00000197914.2,CATG00000083577.1,CATG00000087927.1,ENSG00000049656.9,ENSG00000136381.8,ENSG00000197376.2,ENSG00000189298.9,CATG00000083557.1,CATG00000083361.1,ENSG00000204386.6,CATG00000087941.1,ENSG00000100325.10,ENSG00000164362.14,ENSG00000204616.6,ENSG00000204348.5,ENSG00000114126.13,CATG00000083447.1,ENSG00000170949.13,ENSG00000196083.5,ENSG00000204396.6,CATG00000083393.1,ENSG00000230795.2,ENSG00000185774.10,ENSG00000243649.4,ENSG00000216915.2,ENSG00000198502.5,ENSG00000229391.3,ENSG00000073910.15,ENSG00000273088.1,ENSG00000096654.11,ENSG00000221988.8,CATG00000087978.1,ENSG00000163462.13,ENSG00000146112.7,ENSG00000201823.1,ENSG00000181126.9,ENSG00000047936.6,ENSG00000137185.7,CATG00000083581.1,ENSG00000104055.10,CATG00000083449.1,CATG00000089731.1,ENSG00000166278.10,ENSG00000204435.9,ENSG00000171634.12,CATG00000066332.1,ENSG00000184348.2,ENSG00000204618.4,ENSG00000272501.1,CATG00000085467.1,ENSG00000067369.9,ENSG00000124920.9,ENSG00000213307.4,ENSG00000196747.3,CATG00000083335.1,ENSG00000213654.5,ENSG00000002016.12,ENSG00000041357.11,ENSG00000257735.1,ENSG00000137822.8,ENSG00000188266.9,CATG00000088072.1,CATG00000016522.1,ENSG00000204287.9,ENSG00000207601.1,ENSG00000227262.3,ENSG00000263020.1,CATG00000083320.1,ENSG00000204296.7,CATG00000074964.1,ENSG00000197062.7,ENSG00000214922.5,CATG00000034353.1,CATG00000083373.1,ENSG00000169241.13,ENSG00000176635.13,ENSG00000197279.3,ENSG00000225676.1,ENSG00000066379.10,CATG00000083562.1,ENSG00000204389.8,CATG00000025648.1,ENSG00000240053.8,ENSG00000235226.1,CATG00000102764.1,CATG00000019904.1,CATG00000050387.1,CATG00000074959.1,ENSG00000266176.1,ENSG00000204574.8,CATG00000083574.1,CATG00000005706.1,CATG00000088070.1,ENSG00000183765.16,ENSG00000219392.1,ENSG00000204385.6,ENSG00000233822.3,ENSG00000227117.2,CATG00000057414.1,ENSG00000177627.5,CATG00000083347.1,ENSG00000204540.6,ENSG00000230521.1,ENSG00000204625.6,ENSG00000237425.1,CATG00000088018.1,ENSG00000204623.4,CATG00000083445.1,CATG00000083365.1,ENSG00000204394.8,CATG00000087883.1,ENSG00000166762.12,ENSG00000168477.13,ENSG00000139618.10,ENSG00000080644.11,CATG00000083387.1,CATG00000083353.1,ENSG00000213719.4,ENSG00000204444.6,CATG00000087881.1,ENSG00000196230.8,ENSG00000214894.2,CATG00000088077.1,ENSG00000273340.1,ENSG00000204388.5,ENSG00000182611.3,ENSG00000198374.3,ENSG00000137404.10,ENSG00000204351.7,ENSG00000204392.6,ENSG00000261303.1,ENSG00000164465.14,CATG00000032183.1,ENSG00000100330.11,ENSG00000204644.5,CATG00000083349.1,ENSG00000228432.1,ENSG00000179399.9,ENSG00000227214.2,ENSG00000117971.7,ENSG00000269293.2,ENSG00000255152.4,ENSG00000179085.7,ENSG00000204536.9,ENSG00000268964.1,ENSG00000149485.12,CATG00000083570.1,ENSG00000158691.10,ENSG00000230309.1,ENSG00000221736.1,CATG00000088073.1,CATG00000045442.1,ENSG00000196374.5,ENSG00000184076.10,CATG00000050386.1,ENSG00000143590.9,ENSG00000204469.8,CATG00000088063.1,CATG00000088039.1,ENSG00000235109.3,ENSG00000243753.1,ENSG00000080345.13,CATG00000088069.1,ENSG00000244255.1,CATG00000083332.1,ENSG00000169684.9,ENSG00000270604.1,ENSG00000232040.2,ENSG00000225864.1,ENSG00000204463.8,ENSG00000213676.6,ENSG00000137338.4,ENSG00000204642.9,ENSG00000159495.7,CATG00000083580.1,ENSG00000198558.2,ENSG00000225914.1,ENSG00000204410.10,CATG00000089730.1,ENSG00000185787.10,CATG00000058425.1,CATG00000087888.1,ENSG00000258388.3,CATG00000083443.1</t>
  </si>
  <si>
    <t>18385738,18978790,18780872,18385676,23143601,21725308,24880342,20304703,18978787,19654303,22899653,19414679</t>
  </si>
  <si>
    <t>Lung cancer</t>
  </si>
  <si>
    <t>EFO:0001075</t>
  </si>
  <si>
    <t>ovarian carcinoma</t>
  </si>
  <si>
    <t>Tumors or cancer of the OVARY. These neoplasms can be benign or malignant. They are classified according to the tissue of origin, such as the surface EPITHELIUM, the stromal endocrine cells, and the totipotent GERM CELLS.</t>
  </si>
  <si>
    <t>rs112254607,rs67412075,rs117673899,rs1561924,rs117087754,rs10403581,rs10406920,rs117655396,rs118041124,rs112980803,rs2429440,rs62273906,rs344061,rs12938171,rs116965894,rs117691512,rs117233587,rs78561123,rs13134489,rs117219577,rs4808075,rs73374998,rs62273908,rs17631303,rs117699225,rs2011527,rs62277142,rs62273913,rs117448730,rs199525,rs344059,rs117081795,rs117901633,rs113164110,rs757210,rs117414052,rs10188827,rs1243187,rs115668541,rs35094336,rs112258610,rs75363617,rs77106591,rs199528,rs113558395,rs62273910,rs67397200,rs118168717,rs7224296,rs112146499,rs117808236,rs112464485,rs2072590,rs4429696,rs1243192,rs11592565,rs117629818,rs118042866,rs9762579,rs76874355,rs11657964,rs12937080,rs7405776,rs168295,rs11086065,rs116969669,rs73375000,rs9917978,rs7609851,rs115686827,rs12451939,rs111854089,rs12980812,rs118120912,rs56385452,rs10424178,rs1051929,rs117960011,rs117934638,rs117277236,rs6512181,rs117716464,rs79164092,rs62273896,rs938651,rs111912558,rs10089868,rs75864264,rs1549334,rs9908452,rs116948608,rs117793672,rs117983177,rs2249131,rs8108174,rs717852,rs73374987,rs12509081,rs117638282,rs117305492,rs117106696,rs117501724,rs56069439,rs11651755,rs117369951,rs117446488,rs117127459,rs1864113,rs6710370,rs8072250,rs7501939,rs115873680,rs12982178,rs59871056,rs7521902,rs2165806,rs4748761,rs113349363,rs117822578,rs117526238,rs62277392,rs61494113,rs116979693,rs8074054,rs117658398,rs117094562,rs112364852,rs113677423,rs111418565,rs111937957,rs117817544,rs12939811,rs56115209,rs2857540,rs12603976,rs118049839,rs62277074,rs17442011,rs10401700,rs62277396,rs112539198,rs62273907,rs117033351,rs2857534,rs10962648,rs34289250,rs114277354,rs111245553,rs117005396,rs2072588,rs1243180,rs116957024,rs113931981,rs118135967,rs118189011,rs117453663,rs1243185,rs112861504,rs62273909,rs35621842,rs344014,rs116978232,rs12603920,rs4239209,rs117542455,rs62277084,rs117096664,rs12982058,rs112593050,rs117475615,rs72829846,rs12253527,rs28455755,rs8170,rs117855654,rs118105515,rs77154496,rs4430796,rs116926649,rs117164709,rs62273862,rs1042818,rs62273902,rs75265619,rs118067837,rs10007789,rs4972505,rs116367676,rs62276625,rs8064454,rs9902077,rs117548606,rs8103523,rs168248,rs1446575,rs117004473,rs113368243,rs62277075,rs6482188,rs117031805,rs117072135,rs117416018,rs199529,rs117176996,rs1542180,rs117880170,rs2857538,rs2113559,rs1562315,rs117885345,rs9991678,rs7084454,rs6982966,rs2252895,rs117873919,rs117276814,rs12951076,rs117906284,rs117093439,rs62541922,rs6755766,rs112866655,rs4808611,rs117321513,rs8067857,rs2077606,rs117935103,rs111693597,rs115485737,rs1561925,rs2113561,rs6433571,rs117601825,rs117563736,rs2072589,rs3920498,rs118172952,rs117943355,rs116265545,rs117272799,rs117074282,rs62278062,rs117818149,rs111702312,rs344017,rs6512179,rs117177427,rs117660257,rs117460980,rs117275282,rs6504158,rs62273892,rs114153399,rs1510270,rs117297395,rs113493003,rs117521858,rs61634114,rs117637690,rs117374804,rs9912530,rs344077,rs62277391,rs9904760,rs4609972,rs11263763,rs113897852,rs1243188,rs117639060,rs73012590,rs117701188,rs113412242,rs72478520,rs116917944,rs2005705,rs78420272,rs117995241,rs711830,rs74675221,rs118167449,rs62273904,rs11658063,rs113578183,rs10103314,rs117053920,rs4808616,rs117671932,rs77329569,rs62066693,rs62274041,rs1318778,rs117679798,rs62276618,rs116972200,rs116967196,rs199530,rs8079617,rs2054881,rs62273861,rs117565824,rs10098765,rs73376904,rs117763129,rs12410251,rs78949154,rs35686037,rs117717394,rs9911982,rs199526,rs2071581,rs891018,rs1864116,rs117336833,rs117686025,rs2857541,rs112534607,rs117402769,rs66753001,rs117984499,rs75696369,rs343992,rs117159173,rs2857532,rs10517825,rs7246262,rs11668840,rs6651253,rs2665390,rs344072,rs117819809,rs6470637,rs6982716,rs62276619,rs117245479,rs2050905,rs62277076,rs11868098,rs78211332,rs112806969,rs2857535,rs199454,rs62274042,rs117103359,rs62541923,rs344052,rs1965717,rs4654785,rs7635521,rs12779865,rs74807476,rs8073466,rs114729740,rs1465576,rs116269788,rs76837345,rs1270799,rs62273912,rs62277398,rs117235142,rs116984005,rs117896144,rs2113560,rs117380588,rs118096770,rs10402468,rs115440134,rs117642957,rs117822936,rs199523,rs62277073,rs4808614,rs117941968,rs16903097,rs1042822,rs10425939,rs118119757,rs891019,rs117090537,rs117275691,rs12783517,rs117295299,rs13345139,rs117251379,rs2668713,rs117689497,rs112120926,rs111754884,rs113579491,rs117317034,rs117475965,rs62273905,rs62273959,rs1533057,rs8100241,rs116293826,rs1864115,rs117487942,rs117886700,rs1243193,rs6755777,rs62274040,rs62273893,rs34963425,rs4246626,rs116904735,rs111413387,rs113798705,rs6512180,rs56038617,rs116350626,rs55859232,rs16941674,rs199524,rs112839636,rs118070701,rs117465907,rs344071,rs4239217,rs117933312,rs118066295,rs117241896,rs2551802,rs113377745,rs2326012,rs2252894,rs891017,rs2229302,rs751599,rs112523136,rs11651052,rs116766078,rs10416654,rs62273900,rs6512182,rs117439726,rs115326171,rs4133108,rs118057691,rs34084277,rs117354059,rs62278060,rs1243194,rs113613291,rs117537911,rs10418362,rs11540855,rs72628337,rs11789875,rs117805436,rs10962647,rs966801,rs11882562,rs74461106,rs117516366,rs116162242,rs10418154,rs117700702,rs117443697,rs12710308,rs12946931,rs116923426,rs2363956,rs6651252,rs117591361,rs73509996,rs117400315,rs62275160,rs35587371,rs117088971,rs118086963,rs113211824,rs112249029,rs113830390,rs199533,rs344076,rs4972504,rs10908278,rs114054439,rs111519325,rs62273899,rs57593539,rs56028644,rs117586206,rs74758321,rs117629202,rs117665459,rs62273895,rs117205063,rs118113616,rs117783241,rs12602539,rs62276620,rs111604810,rs112773568</t>
  </si>
  <si>
    <t>ENSG00000173917.9,ENSG00000173068.13,ENSG00000164695.4,ENSG00000127220.5,CATG00000062392.1,ENSG00000078403.12,ENSG00000261575.2,ENSG00000108506.7,ENSG00000264451.1,ENSG00000226363.3,CATG00000033823.1,CATG00000066599.1,ENSG00000243926.1,ENSG00000233101.6,ENSG00000230148.4,ENSG00000120071.8,ENSG00000250486.2,ENSG00000074855.6,ENSG00000136492.4,ENSG00000120093.7,CATG00000031540.1,ENSG00000105393.11,ENSG00000108510.5,ENSG00000240674.1,ENSG00000197980.7,ENSG00000183439.5,CATG00000031646.1,ENSG00000108753.8,ENSG00000271840.1,ENSG00000163659.8,ENSG00000130307.7,ENSG00000174912.6,ENSG00000254275.2,ENSG00000259549.1,CATG00000033829.1,ENSG00000141293.11,CATG00000051544.1,ENSG00000130311.6,ENSG00000120094.6,ENSG00000238723.1,ENSG00000160117.10,ENSG00000269095.1,ENSG00000230457.3,ENSG00000213326.4,CATG00000033881.1,ENSG00000160113.5,ENSG00000224189.2,CATG00000031643.1,ENSG00000108379.5,CATG00000038779.1,ENSG00000223984.1,ENSG00000128652.7,ENSG00000159314.7,ENSG00000269307.1,ENSG00000170166.5,ENSG00000266497.1,ENSG00000185829.11,ENSG00000225190.4,ENSG00000176979.8,CATG00000062386.1,CATG00000033883.1,ENSG00000130312.2,ENSG00000240875.1,ENSG00000235300.3,ENSG00000073969.14,ENSG00000128645.11,CATG00000033884.1</t>
  </si>
  <si>
    <t>19648919,21964575,23535730,20852632,23544013,20852633</t>
  </si>
  <si>
    <t>Ovarian cancer in BRCA1 mutation carriers,Ovarian cancer</t>
  </si>
  <si>
    <t>EFO:0001422</t>
  </si>
  <si>
    <t>hepatitis C infection</t>
  </si>
  <si>
    <t>Liver disease in which the normal microcirculation, the gross vascular anatomy, and the hepatic architecture have been variably destroyed and altered with fibrous septa surrounding regenerated or regenerating parenchymal nodules.</t>
  </si>
  <si>
    <t>rs11683421,rs56269347,rs6710591,rs11887259,rs10166564,rs68087924,rs6911901,rs4627569,rs1996323,rs10173553,rs7752728,rs1607059,rs3800374,rs4848256,rs12426382,rs4135094,rs60534873,rs1980190,rs4401662,rs4135076,rs4135085,rs17034946,rs10177803,rs4525705,rs4353657,rs3751207,rs1996322,rs78386811,rs9470063,rs1131244,rs2629799,rs16851720,rs79806135,rs4374383,rs17035153,rs74997542,rs4519530,rs2629798,rs16851736,rs2583230,rs10199616,rs9366890,rs6776205,rs4303721,rs6739294,rs66486378,rs4135118,rs4135078,rs11690939,rs7753746,rs3811638,rs6711146,rs3829300,rs6725192,rs3798345,rs9470055,rs4713897,rs7579906,rs78780327,rs12581921,rs9394305,rs4524124,rs9296156,rs10199083,rs4848933,rs1413896,rs10171174,rs6769676,rs9296155,rs1516627,rs17034960,rs10207820,rs2230515,rs4713891,rs6709662,rs6726639,rs3751208,rs10210692,rs6541998,rs11683409,rs7604639,rs9296157,rs4848918,rs2143404,rs10187041,rs4135082,rs3811636,rs1882019,rs73000305,rs4135150,rs4500955,rs7764472,rs4135095,rs2293626,rs4135131,rs3811637,rs6440034,rs7747190,rs7760951,rs11683819,rs4713892,rs4643544,rs79990201,rs17035129,rs11553765,rs4135086,rs11111864,rs61270966,rs4713899,rs992105,rs7592909</t>
  </si>
  <si>
    <t>ENSG00000166598.8,ENSG00000112041.8,ENSG00000139372.10,ENSG00000114125.9,ENSG00000096060.10,ENSG00000120820.8,ENSG00000153208.12,ENSG00000219023.1,ENSG00000225496.1,ENSG00000228559.1</t>
  </si>
  <si>
    <t>Hepatitis C induced liver fibrosis</t>
  </si>
  <si>
    <t>EFO:0001663</t>
  </si>
  <si>
    <t>prostate carcinoma</t>
  </si>
  <si>
    <t>One of the most common malignant tumors afflicting men.  The majority of carcinomas arise in the peripheral zone and a minority occur in the central or the transitional zone of the prostate gland.  Grossly, prostatic carcinomas appear as ill-defined yellow areas of discoloration in the prostate gland lobes.  Adenocarcinomas represent the overwhelming majority of prostatic carcinomas.  Prostatic-specific antigen (PSA) serum test is widely used as a screening test for the early detection of prostatic carcinoma.  Treatment options include radical prostatectomy, radiation therapy, androgen ablation and cryotherapy.  Watchful waiting or surveillance alone is an option for older patients with low-grade or low-stage disease.  -- 2002</t>
  </si>
  <si>
    <t>rs12622106,rs1840709,rs6062298,rs17370577,rs12087657,rs12643569,rs7697181,rs11982766,rs6984314,rs60733156,rs79374607,rs6486339,rs12741351,rs2236510,rs17165934,rs909667,rs1567780,rs887392,rs12783102,rs2281020,rs6865864,rs55788547,rs2127965,rs339353,rs1043312,rs2172448,rs7809990,rs9607685,rs3771585,rs9666924,rs7806977,rs216776,rs11039538,rs4935573,rs7405776,rs6459841,rs56052835,rs2256814,rs7797085,rs55806643,rs12053646,rs17021972,rs28433352,rs4683606,rs61286260,rs7101582,rs11245446,rs10249315,rs1980456,rs2413546,rs11004246,rs6579000,rs4242382,rs4714476,rs35714499,rs7395734,rs4872177,rs2179143,rs12533412,rs7820073,rs7632756,rs7531728,rs7289855,rs7812894,rs5995599,rs4951407,rs6465658,rs58473751,rs7011792,rs2466031,rs6065332,rs6089953,rs60209440,rs4949003,rs76268442,rs6062509,rs1001926,rs6907937,rs28551764,rs7814837,rs6065328,rs2076828,rs1130499,rs6594015,rs79508374,rs7090326,rs12505788,rs11780272,rs1569492,rs116108611,rs77043922,rs75155111,rs6011066,rs11686101,rs35436820,rs1065201,rs12151655,rs923796,rs55815535,rs759945,rs10007915,rs1321366,rs9306329,rs66606621,rs7011998,rs4403931,rs10900596,rs6944626,rs7599564,rs2297438,rs7900977,rs76341431,rs74265000,rs4560233,rs77266993,rs12771312,rs12766066,rs4581397,rs62190407,rs6699043,rs117482456,rs931849,rs57967327,rs4909223,rs2777941,rs2639504,rs10231602,rs11921816,rs7678440,rs13388333,rs6927262,rs61597100,rs55764424,rs7265394,rs3747744,rs6917270,rs76604606,rs79308483,rs1062687,rs5757165,rs7821103,rs6470499,rs9611261,rs73528886,rs4578216,rs2267393,rs7071471,rs12508849,rs10038750,rs1928462,rs8136657,rs2366639,rs2104506,rs6897609,rs9987109,rs12471291,rs74028139,rs10499419,rs58057291,rs112774011,rs35256094,rs13422328,rs4821798,rs17118922,rs6681905,rs61042478,rs7789937,rs902773,rs35565791,rs7284966,rs2414795,rs17165896,rs5757237,rs58016468,rs7939250,rs7288882,rs724016,rs2287015,rs11039520,rs115423548,rs75578357,rs56054577,rs928199,rs78500387,rs2248549,rs429410,rs4714480,rs2427532,rs2955102,rs79732011,rs7210100,rs1021954,rs6651002,rs4992383,rs1025487,rs73872711,rs1342104,rs10187185,rs3072,rs6594018,rs10590,rs1338057,rs112242888,rs6533182,rs17386695,rs11665748,rs112940654,rs763121,rs11528544,rs62186433,rs6458228,rs2335409,rs17097185,rs17165929,rs10872027,rs1891805,rs1735545,rs3208008,rs2738783,rs1406982,rs897586,rs4821809,rs147739031,rs4903329,rs4252685,rs1072557,rs59301534,rs16860515,rs11603101,rs2072881,rs78960151,rs4630241,rs2251337,rs7074524,rs2736100,rs1440024,rs2807500,rs6486340,rs1472100,rs55867175,rs12281017,rs77874425,rs6001204,rs2171689,rs6936629,rs729566,rs6062498,rs7568458,rs62003517,rs4147730,rs5757251,rs6072263,rs62190410,rs113767318,rs13275277,rs1151624,rs1543324,rs11819955,rs11656535,rs7797283,rs6854173,rs8006682,rs3827356,rs1582874,rs10193919,rs62293481,rs2267390,rs6129760,rs4252686,rs3761454,rs12518584,rs6062302,rs2289081,rs1554584,rs7541589,rs2340690,rs9636257,rs1291206,rs73340399,rs17511136,rs6729659,rs6129762,rs11990378,rs1013339,rs11166932,rs2344481,rs11004422,rs1009,rs4821808,rs114117232,rs6010621,rs79509278,rs3852484,rs72709458,rs6686873,rs8042820,rs12611084,rs17165942,rs5750652,rs77804121,rs3208007,rs6929070,rs2280003,rs3750906,rs55974173,rs28372020,rs6807596,rs7824785,rs898343,rs5757187,rs11997225,rs2347728,rs7715021,rs6122159,rs74421833,rs114347809,rs6020130,rs11598549,rs11768309,rs2038542,rs6547621,rs138705,rs75219487,rs13394027,rs77073917,rs10743180,rs2639508,rs3735183,rs114238189,rs2843562,rs1563828,rs6460937,rs2457566,rs7557535,rs9679780,rs76817691,rs10266368,rs2129430,rs114099824,rs7171982,rs6808936,rs4546703,rs11704416,rs11240760,rs1968488,rs6465654,rs7820203,rs60604866,rs2281019,rs887391,rs34575154,rs6960916,rs11070,rs1006140,rs7803621,rs55958994,rs4430796,rs4571300,rs79971938,rs12726343,rs2456453,rs61743581,rs880932,rs2253823,rs2660758,rs17165910,rs79289555,rs35107753,rs3748680,rs7804218,rs55721826,rs3770098,rs11856549,rs11919078,rs77218291,rs79481012,rs16824420,rs6967448,rs57835825,rs1058205,rs1911830,rs1935365,rs16877397,rs1556197,rs55777546,rs7592344,rs10840588,rs28566774,rs113082846,rs9343,rs77338752,rs16972650,rs9847659,rs75092916,rs13277605,rs1567669,rs1020153,rs3803362,rs5750630,rs4909268,rs2061690,rs2153784,rs11785563,rs7574337,rs3824617,rs1554587,rs80350679,rs5757140,rs10763193,rs6935782,rs7539805,rs7694162,rs4857837,rs77930236,rs1446669,rs66504230,rs1551688,rs12782469,rs1436644,rs6011033,rs1886816,rs75401941,rs6739804,rs10215266,rs2390410,rs75786553,rs1838618,rs7781993,rs10176842,rs367489,rs7544528,rs6978933,rs10900601,rs4821815,rs10808556,rs74830554,rs76733736,rs2293648,rs60277316,rs8137829,rs4775559,rs11255686,rs58931576,rs2474694,rs130067,rs56095813,rs7796884,rs12714145,rs2893613,rs1565096,rs55811034,rs4748602,rs7551495,rs57212784,rs2887429,rs10905365,rs3762876,rs4951389,rs6486341,rs5757199,rs7593969,rs4951398,rs2869531,rs2926493,rs12039454,rs474629,rs1078004,rs62190413,rs7702666,rs12453443,rs2076576,rs7907503,rs75106152,rs56923532,rs1595803,rs6001190,rs12976534,rs3769524,rs74437831,rs7586312,rs9610993,rs10182643,rs4721092,rs2807493,rs113425597,rs16860513,rs11989688,rs67289834,rs6096788,rs76328768,rs2297433,rs975658,rs11072968,rs12202378,rs6689022,rs79021913,rs59496049,rs1476332,rs7355887,rs1058588,rs35149886,rs6486343,rs5750621,rs1887414,rs4245737,rs11704021,rs10905361,rs712012,rs11764933,rs11568818,rs10268223,rs5757213,rs3734650,rs6837308,rs7604315,rs7585486,rs3752367,rs9306895,rs16972646,rs62193209,rs5757161,rs7113857,rs113623543,rs1972297,rs56209748,rs7785905,rs11639162,rs4916531,rs10900599,rs55785988,rs9611257,rs7481129,rs7726159,rs62193210,rs5750677,rs5757226,rs78662936,rs12138846,rs78647569,rs6001743,rs11004047,rs58357937,rs4077456,rs4951083,rs1435567,rs2647250,rs651164,rs77058558,rs1991534,rs62179283,rs2088396,rs73054817,rs1894292,rs35522482,rs8039607,rs17852687,rs2829996,rs1942995,rs78066682,rs6011040,rs7114836,rs56314660,rs10743176,rs77488129,rs450289,rs78176199,rs11962354,rs62113216,rs1155811,rs60929305,rs12573077,rs1043848,rs73002111,rs4349930,rs34269636,rs10184904,rs9607557,rs1344672,rs6945357,rs9489066,rs12155172,rs1623866,rs76757460,rs6001728,rs61021444,rs6426031,rs75936570,rs6001205,rs2926534,rs12669608,rs6001188,rs2028900,rs6011016,rs4475429,rs12405650,rs10900597,rs74335760,rs62190373,rs16824376,rs2639503,rs12412140,rs58362207,rs7129364,rs12191613,rs11899260,rs36049191,rs57587465,rs61547459,rs2076028,rs73058818,rs112203567,rs57196672,rs12491227,rs58021463,rs113627792,rs11043132,rs62003529,rs6889768,rs8029934,rs12997383,rs1774051,rs6785384,rs16877384,rs2866372,rs1321371,rs75942214,rs13266333,rs12262998,rs6020712,rs1020700,rs2170809,rs11072966,rs11672691,rs57390430,rs2025645,rs6737888,rs2508861,rs9907478,rs2164327,rs4809323,rs4951408,rs11264290,rs7625841,rs11938654,rs4075818,rs59413186,rs12095061,rs3014606,rs77608624,rs6465657,rs1058319,rs75055654,rs79121204,rs7606177,rs909666,rs55946717,rs2647244,rs79763854,rs7659399,rs1080945,rs6439112,rs6129733,rs7920517,rs2340689,rs4714479,rs77635586,rs67708237,rs62193171,rs1056441,rs111693809,rs140712764,rs79341287,rs75334064,rs6982104,rs9866748,rs2072796,rs2271999,rs1012691,rs1342105,rs62177795,rs9679781,rs1338058,rs1850984,rs1799929,rs59424533,rs2102423,rs8114049,rs11010436,rs1151623,rs28824820,rs9297760,rs12644587,rs4919763,rs1741275,rs3788545,rs79564261,rs6943714,rs4451736,rs10519716,rs2592551,rs5995808,rs79984567,rs12763720,rs17076100,rs115494215,rs4276648,rs11228580,rs77146632,rs59536819,rs62186400,rs2633049,rs1145531,rs116457516,rs10109547,rs6029549,rs16866940,rs2807494,rs138702,rs10019142,rs74028151,rs2807490,rs345049,rs138713,rs1556198,rs77427690,rs8102476,rs9381076,rs2045624,rs10262295,rs17166017,rs2119141,rs4919742,rs7771058,rs77809681,rs77902097,rs6029636,rs7776864,rs4252718,rs3821285,rs926299,rs35171886,rs898387,rs67347006,rs4252725,rs4297946,rs13404177,rs16915583,rs11043133,rs13427868,rs760645,rs13260084,rs10206961,rs7812429,rs6020125,rs34988175,rs56917624,rs116774988,rs74563484,rs113972237,rs45452092,rs928201,rs73054867,rs5757222,rs1476331,rs6519119,rs6062490,rs114470577,rs28510118,rs73004354,rs12668329,rs73004382,rs9297759,rs35878664,rs6945167,rs6726148,rs3771590,rs7721718,rs4992384,rs1344674,rs6810158,rs74270732,rs78137488,rs11239587,rs1481302,rs9611267,rs10176176,rs112703681,rs1473483,rs9827928,rs12595629,rs116724469,rs9821568,rs73428006,rs4975538,rs1048740,rs6439115,rs4714481,rs71350740,rs16825188,rs77247327,rs12533416,rs3803981,rs34886486,rs2242652,rs6016511,rs7289577,rs4264100,rs3734092,rs7123299,rs1021955,rs3787091,rs67451924,rs7799902,rs55885457,rs12593210,rs7363432,rs4951393,rs517973,rs74522468,rs74028147,rs7405696,rs73348257,rs10851942,rs7123312,rs339351,rs6579003,rs4909267,rs2369244,rs78242270,rs111834333,rs7641133,rs7791463,rs9655205,rs1551512,rs11657964,rs11765552,rs2454057,rs77357334,rs13386066,rs2178476,rs6950922,rs7824451,rs6460940,rs36037881,rs7290587,rs2859761,rs7291691,rs9901746,rs2647248,rs78582092,rs2289972,rs8142098,rs4951402,rs1013338,rs6460933,rs4486572,rs12671655,rs2508865,rs7767494,rs11707667,rs10437480,rs1056801,rs6578999,rs67988001,rs5750633,rs3849531,rs4812497,rs2064088,rs8036618,rs2528521,rs34565749,rs1010,rs1573019,rs3800858,rs4346380,rs17310802,rs59938443,rs4821807,rs34320230,rs11004324,rs115096632,rs6062301,rs115888961,rs2461794,rs3747170,rs6062497,rs79768864,rs4252677,rs3801294,rs6129795,rs10046491,rs885012,rs1109815,rs55897185,rs17032,rs6878145,rs9853018,rs6001182,rs6010620,rs367070,rs2002916,rs3754822,rs10259259,rs11240751,rs680660,rs74355465,rs12418968,rs1540908,rs10096902,rs79521877,rs11264287,rs74463760,rs1998172,rs2185710,rs73216784,rs7543051,rs28837144,rs73913927,rs62448569,rs6550512,rs16860634,rs9607566,rs6486342,rs7904396,rs4470881,rs9806417,rs1050347,rs1735558,rs6993736,rs4252687,rs1012462,rs76862931,rs138706,rs6095714,rs2639507,rs56010252,rs10949698,rs11920225,rs74659133,rs6943527,rs5757253,rs6679311,rs5757169,rs7612065,rs2726521,rs10793765,rs73110432,rs7013278,rs12747946,rs2045623,rs2148342,rs6977321,rs61529219,rs41412044,rs79381203,rs3801366,rs67746093,rs12416741,rs114426561,rs73528892,rs56363214,rs590732,rs5757232,rs6001773,rs11263763,rs13068733,rs4349931,rs5750627,rs79600430,rs6999725,rs7817677,rs11004584,rs8138996,rs5757162,rs4458820,rs6486344,rs10262986,rs11658063,rs7172647,rs6941125,rs5757212,rs1561198,rs17103469,rs7829558,rs3731827,rs3827357,rs5759182,rs6908104,rs73303229,rs73142696,rs12435831,rs1863868,rs35199062,rs2335407,rs2395779,rs68119320,rs16865677,rs5750659,rs3747174,rs2939820,rs56307075,rs6904998,rs10905362,rs17746508,rs6757376,rs138457,rs12570611,rs939883,rs2445610,rs11971132,rs6922497,rs4857870,rs11650886,rs75610917,rs114330680,rs12781411,rs6029568,rs60043259,rs6689543,rs7804210,rs729198,rs6682208,rs6001159,rs74766959,rs73340394,rs4721095,rs6129820,rs4857836,rs6485784,rs12897529,rs1030656,rs8039384,rs79208422,rs6928200,rs16954064,rs7290298,rs78242372,rs10808557,rs17070181,rs7803631,rs12763717,rs17070147,rs2293647,rs5757208,rs8026419,rs17311089,rs10054203,rs6486337,rs6995173,rs5750668,rs6733550,rs10515882,rs77355601,rs4245736,rs2305982,rs2807485,rs9849052,rs6579798,rs16972622,rs12784517,rs4748603,rs117426315,rs1456306,rs345048,rs7842760,rs3769525,rs10825187,rs73054898,rs6775574,rs6102287,rs6001191,rs5750662,rs4821816,rs11819979,rs7559891,rs11582856,rs17275374,rs62650858,rs16922131,rs6001214,rs13274686,rs4151685,rs1043441,rs11767962,rs5757200,rs73288158,rs4699316,rs7004019,rs67071074,rs6707521,rs115534772,rs757210,rs7734425,rs10453084,rs56246423,rs4810312,rs56034110,rs4935090,rs4721093,rs7681843,rs6020129,rs2267395,rs3752355,rs2028898,rs59883302,rs5750649,rs62499144,rs2305560,rs7082651,rs11153152,rs12981216,rs115160117,rs2076575,rs1380576,rs115844435,rs6908184,rs7909976,rs57501786,rs2235362,rs4821811,rs7288667,rs7840842,rs4988372,rs59754186,rs12773600,rs2290855,rs6817664,rs6757876,rs4903327,rs7939803,rs114250359,rs16877494,rs6758677,rs7501939,rs1887406,rs73020143,rs7126629,rs9052,rs6944055,rs17464871,rs2999046,rs6001175,rs73054827,rs57340905,rs10179195,rs7082798,rs10875446,rs17165862,rs58411385,rs12162215,rs4077457,rs2807487,rs5750626,rs79844519,rs9844203,rs5750654,rs6751690,rs7094325,rs62480204,rs55694026,rs68010019,rs4245739,rs869943,rs11263762,rs1073557,rs77615390,rs12780827,rs11004415,rs79935174,rs685201,rs1139697,rs7100949,rs5757133,rs1547325,rs6095711,rs2235230,rs8064454,rs7796334,rs35966003,rs8036808,rs10505482,rs2235367,rs16915582,rs8100926,rs111246615,rs898386,rs73056743,rs10171934,rs7699545,rs11191371,rs10519306,rs1030796,rs6124323,rs138699,rs4252694,rs73442318,rs79116221,rs6124314,rs1810020,rs6506877,rs78786886,rs1992195,rs11043134,rs12046459,rs12465081,rs11072972,rs62193207,rs11682567,rs1342106,rs117853079,rs6486336,rs673795,rs7216993,rs62330911,rs747782,rs12771627,rs77110838,rs4242384,rs17386555,rs6943534,rs5757193,rs2205802,rs2273669,rs111962601,rs60649179,rs12667317,rs1702122,rs6481982,rs12594720,rs58564340,rs3787092,rs11970018,rs10278216,rs9489065,rs6001185,rs2999035,rs900678,rs4951400,rs73622887,rs2508866,rs9306894,rs17076079,rs75904857,rs16901979,rs80272295,rs2125855,rs114241981,rs73043340,rs56339671,rs2054823,rs79474289,rs36029122,rs1979762,rs1321372,rs16865976,rs6029602,rs12756715,rs7292602,rs11010697,rs2236508,rs6519216,rs4951409,rs28556916,rs2262462,rs35306249,rs7234678,rs7904252,rs16972625,rs11891348,rs6987723,rs13426236,rs11924142,rs61105114,rs6914013,rs4274387,rs56246246,rs9787697,rs6951017,rs6762826,rs1291209,rs860221,rs1784257,rs4951080,rs55791529,rs56272612,rs6072279,rs59476799,rs78208413,rs1106853,rs7163796,rs2647247,rs11240758,rs79368019,rs6743174,rs877343,rs11845734,rs7784095,rs12418533,rs2211498,rs4621844,rs1020152,rs10886903,rs2012677,rs78835808,rs2253829,rs6020846,rs7121039,rs6982324,rs2767532,rs9611008,rs3813499,rs1326322,rs1543332,rs4675811,rs2033569,rs1438221,rs17190390,rs7292999,rs66509917,rs17791016,rs11676748,rs2504927,rs10827645,rs7767587,rs6072249,rs73054825,rs79431769,rs62190370,rs13010236,rs76071785,rs7734992,rs6029641,rs699664,rs9855015,rs6010998,rs56882727,rs266878,rs2169137,rs7120737,rs9622833,rs9381080,rs345052,rs10488155,rs11753112,rs6696628,rs13077048,rs7845933,rs1554534,rs2305983,rs2340687,rs930947,rs4821810,rs67143603,rs10191488,rs114910934,rs2335408,rs71455920,rs35496488,rs1043402,rs434124,rs115712867,rs10107700,rs1964690,rs2271494,rs2235366,rs2284073,rs630045,rs5757135,rs77029420,rs10233818,rs73008126,rs56207534,rs11888640,rs6029638,rs17165995,rs56239176,rs75187588,rs12004,rs6062504,rs66543278,rs56129392,rs57076782,rs13257371,rs2413748,rs11896232,rs2292884,rs86796,rs3792157,rs62186378,rs11781886,rs5750672,rs13165,rs12775883,rs5750669,rs78803914,rs7725218,rs11581175,rs928200,rs78123955,rs12507642,rs7449801,rs1291210,rs10097473,rs10046485,rs7106731,rs742136,rs6532491,rs79748557,rs12566957,rs2258056,rs417676,rs17432775,rs9612011,rs7625886,rs138711,rs1361152,rs6065311,rs11228565,rs16972648,rs4809221,rs6001774,rs7532236,rs2413547,rs6001209,rs12477565,rs13121500,rs12500116,rs1539596,rs10930559,rs848001,rs2071887,rs78885459,rs4821797,rs3747172,rs1237094,rs5757166,rs55905850,rs116689915,rs1056661,rs59612321,rs3760511,rs2755075,rs6579002,rs10135,rs10793766,rs73324348,rs58081878,rs4412357,rs11043135,rs58453314,rs10905363,rs115121438,rs2293255,rs6029588,rs6125818,rs972175,rs9610986,rs11724570,rs4714482,rs7940062,rs7178551,rs12241712,rs1329536,rs138716,rs73058821,rs3747173,rs7165424,rs5757211,rs76110214,rs7796586,rs1440017,rs16915613,rs6788879,rs2201207,rs2191139,rs16986916,rs3787089,rs10501410,rs6968600,rs6689638,rs2292885,rs12437314,rs55659456,rs9611004,rs10492519,rs17275527,rs7088182,rs11582917,rs2807495,rs9815835,rs138703,rs7753653,rs8180965,rs4341685,rs7600872,rs58044536,rs2297441,rs115015520,rs13418586,rs7605975,rs74500456,rs74028171,rs4634684,rs11135910,rs56846060,rs6896168,rs62113212,rs1562323,rs453755,rs6594016,rs2807486,rs7127900,rs16860478,rs61036532,rs1680094,rs7174565,rs16825181,rs2726459,rs12275055,rs61265543,rs116523980,rs2072795,rs7563787,rs2807497,rs4871022,rs60084130,rs4314621,rs62193221,rs7942031,rs41266959,rs17839824,rs17694496,rs7787390,rs2528528,rs12661470,rs4569015,rs10900592,rs1801280,rs3771587,rs17369893,rs7706544,rs72915498,rs10215258,rs12278923,rs55645375,rs1364450,rs6781489,rs4721094,rs6125821,rs3904905,rs116679801,rs55887894,rs10088308,rs6602301,rs4620729,rs4714487,rs16865262,rs880930,rs6975517,rs5757231,rs12995914,rs112799961,rs10949699,rs9680012,rs56720968,rs59060587,rs12729055,rs1982768,rs2294296,rs1378897,rs13386290,rs4757493,rs11043143,rs4776316,rs1783632,rs3731828,rs80178661,rs4644650,rs7825905,rs13032919,rs56102412,rs59739486,rs9886,rs7172773,rs3847137,rs2276046,rs9856584,rs7608074,rs78718649,rs17724926,rs8032043,rs11264286,rs10046487,rs115963429,rs2290854,rs5750658,rs1130500,rs6670599,rs7123180,rs650834,rs6001740,rs2413544,rs35270244,rs2272496,rs2659124,rs543651,rs6791072,rs33970734,rs60086365,rs10190033,rs7109474,rs115218749,rs16836521,rs1291205,rs1833459,rs57669200,rs6998061,rs3859579,rs6440007,rs3755014,rs1048739,rs6460934,rs34965005,rs10886902,rs62186411,rs57436966,rs75177774,rs77096235,rs6679717,rs73192977,rs2337711,rs72643495,rs16972624,rs5757234,rs11599333,rs9394807,rs1565097,rs4951399,rs7632381,rs72853963,rs17632542,rs2427533,rs5750664,rs77373614,rs6102334,rs57614093,rs2807488,rs3805266,rs55971080,rs12168758,rs11665698,rs78268306,rs4951075,rs2829997,rs12156322,rs7570882,rs6020122,rs2899685,rs55826659,rs76366926,rs73054839,rs10519307,rs705094,rs6459840,rs10220834,rs10840584,rs1348818,rs1056610,rs8076023,rs41309367,rs74991574,rs4719306,rs11651755,rs2235229,rs1342107,rs12547471,rs13281139,rs4076054,rs6791946,rs73058820,rs5750622,rs174776,rs79362222,rs11992541,rs2072798,rs13092681,rs6966230,rs55716301,rs6506878,rs11191372,rs62193197,rs74934949,rs559707,rs7177245,rs3764706,rs9623117,rs6966663,rs6020127,rs10505483,rs11985916,rs4810311,rs6713555,rs12610267,rs56171963,rs1837988,rs7661349,rs760699,rs902772,rs62177792,rs5757141,rs73350138,rs504217,rs900677,rs7126857,rs2076146,rs13378948,rs10085906,rs7117262,rs116776862,rs72620830,rs11004409,rs7084475,rs11239585,rs77806006,rs3844360,rs11988563,rs5750629,rs60096331,rs17081861,rs114541428,rs2273103,rs12761195,rs10222584,rs7738483,rs4252717,rs6519124,rs12130686,rs2807473,rs12529501,rs2359863,rs865702,rs4916440,rs745180,rs9600082,rs17784294,rs76698413,rs1019587,rs2611502,rs11681045,rs4675944,rs3771570,rs2223745,rs1032625,rs12125533,rs2072794,rs6029552,rs12133735,rs11239577,rs17103483,rs6737914,rs73324323,rs11240764,rs898804,rs762684,rs6470498,rs1038617,rs74826125,rs4821812,rs56156035,rs2133086,rs4903328,rs6001734,rs75448602,rs898803,rs17275416,rs17068611,rs10826127,rs2279822,rs11966104,rs73108440,rs1851779,rs1482680,rs60983130,rs872842,rs78774277,rs6016534,rs17198985,rs6440006,rs67616625,rs1510230,rs10172544,rs2005705,rs79837139,rs6547629,rs73052734,rs2236507,rs6568554,rs1295810,rs12259058,rs7753554,rs62003516,rs35416445,rs8102454,rs2647246,rs3815262,rs62113214,rs10179648,rs1572597,rs2287018,rs2660757,rs61354735,rs2236506,rs10069690,rs3788544,rs9306328,rs596726,rs6760078,rs11548491,rs10170771,rs8957,rs12216823,rs11239591,rs2278604,rs3105751,rs62193175,rs2726519,rs16823148,rs2646416,rs7759680,rs4752791,rs6001203,rs6917029,rs114368959,rs461251,rs7587716,rs11985415,rs11962337,rs10266592,rs7584475,rs76765083,rs7832071,rs10827646,rs12601991,rs77436191,rs4871789,rs996427,rs70940824,rs117801358,rs11970599,rs2427340,rs2466027,rs6785012,rs12285347,rs4821799,rs138700,rs113478147,rs6763931,rs4809329,rs72985681,rs10936632,rs116306855,rs2267394,rs111785807,rs12468394,rs5757196,rs4951401,rs7844219,rs17464981,rs12473819,rs74028138,rs4872176,rs146778617,rs902774,rs2270993,rs7832031,rs6519120,rs4239217,rs6001184,rs62186361,rs79914567,rs6485783,rs2611471,rs73288159,rs6741759,rs3852485,rs60079260,rs2075375,rs74652956,rs4714483,rs742134,rs12416156,rs16853958,rs1545985,rs75772189,rs2456451,rs998071,rs6122158,rs12678505,rs12041075,rs6012775,rs75555274,rs7075697,rs6129731,rs17165936,rs16844773,rs6439113,rs112211350,rs5757203,rs2508201,rs7787501,rs7082816,rs71422705,rs10900595,rs339341,rs6908714,rs10908278,rs7115232,rs3852483,rs10254572,rs12139477,rs75307211,rs6594019,rs7749695,rs4809321,rs1208,rs78269931,rs117298489,rs57462547,rs11072970,rs76274863,rs4951078,rs73056811,rs16824264,rs2228135,rs7517651,rs58139647,rs4736010,rs10905364,rs2292879,rs3743041,rs13405290,rs3787088,rs57345461,rs6752050,rs13186320,rs6062510,rs2079811,rs115338764,rs9311171,rs10947980,rs1151622,rs12682374,rs4988417,rs55715186,rs7603828,rs6730284,rs2457574,rs3738026,rs12619369,rs2002015,rs2456449,rs58629129,rs5995610,rs7791259,rs2271809,rs5757204,rs76851956,rs12783444,rs8065389,rs114948524,rs7123418,rs10748828,rs6764769,rs914559,rs1701001,rs17435590,rs1569716,rs6743030,rs4245738,rs2659056,rs3752366,rs7082946,rs10099413,rs73489796,rs55744236,rs7579147,rs7827234,rs6987640,rs112619564,rs76427978,rs7541350,rs2740360,rs2871960,rs5757160,rs1390358,rs74448917,rs6738645,rs3843444,rs1048665,rs78779462,rs4992382,rs1291207,rs13268116,rs11166933,rs11831942,rs11983017,rs6944618,rs7014539,rs79789118,rs12773833,rs2281021,rs57015192,rs2445612,rs3734651,rs5750673,rs16877400,rs115505059,rs73054819,rs17511088,rs2047408,rs11799384,rs138712,rs10793767,rs2293645,rs17165894,rs487288,rs77107907,rs10993994,rs3771564,rs3741410,rs6001193,rs6431544,rs17165906,rs10840603,rs7605319,rs506041,rs17311376,rs73056823,rs35817167,rs62190367,rs1906142,rs1984598,rs73106451,rs11165967,rs75683222,rs2726520,rs74738513,rs10276892,rs6095709,rs10908444,rs61749035,rs11997201,rs3096702,rs8008120,rs77822456,rs4721091,rs11240761,rs2043675,rs56229279,rs6001741,rs11577529,rs2257440,rs4328119,rs17081859,rs10743181,rs6485774,rs11667256,rs6760842,rs16901970,rs2132276,rs16958398,rs400603,rs10872028,rs1741708,rs6579001,rs4820346,rs2333852,rs1374961,rs16844777,rs35709624,rs6001189,rs2466028,rs34582151,rs34623409,rs7124949,rs74721425,rs2075402,rs2735839,rs56076328,rs11072969,rs79088356,rs2397061,rs17756782,rs6836458,rs6880234,rs113917468,rs4776315,rs472837,rs55634485,rs6519133,rs4736112,rs13425580,rs12547470,rs3850699,rs114829430,rs4951404,rs11264291,rs7704802,rs10743182,rs1906321,rs6029587,rs12593120,rs1460036,rs779788,rs6012941,rs3755015,rs10900600,rs9787877,rs16948784,rs1446668,rs6089970,rs17070144,rs112898725,rs9610995,rs16867274,rs1495744,rs7679673,rs17511304,rs138704,rs138709,rs909564,rs7127162,rs4803934,rs73006381,rs2076148,rs10215656,rs2807496,rs7787405,rs734083,rs3823844,rs11651052,rs13030651,rs2807498,rs62190415,rs80189176,rs6013029,rs753381,rs11763970,rs2257885,rs118099826,rs2656095,rs3848669,rs2611475,rs17076080,rs10278300,rs73008106,rs34916188,rs3764707,rs7581882,rs7613082,rs2456455,rs77132083,rs909341,rs6102303,rs2179142,rs2456452,rs9835,rs2569735,rs58600715,rs61736312,rs28479922,rs7650538,rs6718609,rs78534109,rs12588258,rs7583917,rs6822544,rs6983267,rs713639,rs6095722,rs684232,rs116159920</t>
  </si>
  <si>
    <t>CATG00000017636.1,ENSG00000265855.1,ENSG00000246228.2,ENSG00000226963.1,ENSG00000163959.5,ENSG00000247626.3,ENSG00000259727.1,ENSG00000235840.1,ENSG00000115540.10,ENSG00000204956.4,CATG00000052161.1,CATG00000085368.1,ENSG00000167641.6,ENSG00000115520.4,ENSG00000140406.2,ENSG00000170421.7,CATG00000098275.1,ENSG00000236048.2,ENSG00000175029.12,ENSG00000100354.16,CATG00000032035.1,ENSG00000228962.1,ENSG00000131503.16,CATG00000102511.1,CATG00000055464.1,CATG00000005569.1,CATG00000047340.1,ENSG00000165923.11,CATG00000015271.1,ENSG00000115677.12,ENSG00000115486.7,ENSG00000172671.15,ENSG00000100226.11,CATG00000081433.1,CATG00000054845.1,ENSG00000079557.3,CATG00000088298.1,ENSG00000073712.9,CATG00000004606.1,ENSG00000156206.9,CATG00000095379.1,CATG00000002792.1,ENSG00000204301.5,ENSG00000101246.15,ENSG00000144677.10,ENSG00000133477.12,ENSG00000117899.6,ENSG00000149177.8,ENSG00000081842.13,CATG00000073317.1,ENSG00000213365.3,ENSG00000226690.2,CATG00000095531.1,ENSG00000170266.11,ENSG00000100196.6,ENSG00000273047.1,ENSG00000204969.5,ENSG00000167632.10,CATG00000117496.1,CATG00000006002.1,CATG00000053275.1,ENSG00000175792.7,CATG00000047215.1,CATG00000008996.1,ENSG00000123444.9,CATG00000057696.1,CATG00000057756.1,ENSG00000253929.1,ENSG00000138107.7,ENSG00000100206.5,ENSG00000072858.6,ENSG00000149187.13,CATG00000078742.1,CATG00000117987.1,ENSG00000131495.4,CATG00000052051.1,CATG00000094822.1,ENSG00000115504.10,ENSG00000004948.9,ENSG00000167693.12,ENSG00000268485.1,ENSG00000170458.9,ENSG00000225450.1,ENSG00000198625.8,ENSG00000244491.1,ENSG00000142192.16,ENSG00000130584.6,ENSG00000241146.1,ENSG00000146530.7,ENSG00000168883.15,ENSG00000147481.9,CATG00000089573.1,ENSG00000248166.1,ENSG00000206530.4,CATG00000060907.1,ENSG00000204117.1,ENSG00000115970.14,CATG00000057697.1,ENSG00000166689.10,CATG00000078736.1,ENSG00000248464.1,ENSG00000267748.2,ENSG00000134317.13,CATG00000047339.1,CATG00000052158.1,ENSG00000165462.5,ENSG00000254996.1,ENSG00000100242.11,ENSG00000160691.14,ENSG00000138111.10,ENSG00000213523.5,CATG00000036054.1,CATG00000012003.1,ENSG00000168769.8,ENSG00000204963.4,ENSG00000174562.9,CATG00000066038.1,CATG00000085288.1,ENSG00000247844.1,ENSG00000204961.5,ENSG00000137673.4,CATG00000057694.1,ENSG00000258366.3,ENSG00000113073.10,ENSG00000134690.6,CATG00000055462.1,CATG00000048698.1,ENSG00000234753.1,ENSG00000108753.8,ENSG00000168890.9,ENSG00000239608.1,ENSG00000141252.15,ENSG00000170866.7,ENSG00000259998.1,CATG00000055461.1,ENSG00000243509.4,ENSG00000212993.3,ENSG00000164362.14,ENSG00000100294.8,CATG00000065281.1,CATG00000025706.1,ENSG00000021826.10,ENSG00000198740.4,ENSG00000162944.6,CATG00000049225.1,ENSG00000228274.3,CATG00000100806.1,ENSG00000267107.2,ENSG00000120594.12,ENSG00000115541.6,CATG00000023255.1,ENSG00000248714.2,ENSG00000267968.1,ENSG00000173406.11,ENSG00000143951.11,ENSG00000163346.12,ENSG00000142515.10,ENSG00000100211.6,ENSG00000115507.5,ENSG00000272933.1,ENSG00000167642.8,ENSG00000251431.1,ENSG00000132792.14,ENSG00000137166.10,CATG00000084730.1,ENSG00000119686.5,ENSG00000175003.8,CATG00000054839.1,ENSG00000196666.3,ENSG00000144381.12,ENSG00000264349.1,ENSG00000270361.1,CATG00000081048.1,CATG00000117970.1,ENSG00000272741.1,ENSG00000224721.1,ENSG00000115648.9,ENSG00000026036.16,ENSG00000058262.5,ENSG00000174306.17,CATG00000062111.1,ENSG00000230149.2,CATG00000057682.1,CATG00000002264.1,ENSG00000115524.11,ENSG00000226648.1,CATG00000057855.1,ENSG00000185002.5,ENSG00000153294.7,ENSG00000184949.11,ENSG00000196975.10,ENSG00000197457.5,ENSG00000115896.11,ENSG00000258867.1,ENSG00000006607.9,CATG00000054732.1,ENSG00000087338.4,ENSG00000120314.14,ENSG00000261738.2,CATG00000006003.1,ENSG00000146477.4,ENSG00000229598.1,ENSG00000239453.1,CATG00000114863.1,ENSG00000177311.6,CATG00000045523.1,CATG00000025223.1,CATG00000033899.1,ENSG00000182185.14,ENSG00000165406.11,ENSG00000150510.11,ENSG00000163110.10,ENSG00000241956.5,ENSG00000253438.2,ENSG00000164715.5,ENSG00000168906.8,ENSG00000167034.9,CATG00000105389.1,ENSG00000163344.5,ENSG00000229299.2,ENSG00000213291.3,ENSG00000168899.4,CATG00000055463.1,ENSG00000261202.1,ENSG00000118640.6,CATG00000046159.1,CATG00000085376.1,CATG00000019782.1,ENSG00000119685.15,ENSG00000171206.9,ENSG00000253768.1,CATG00000114104.1,ENSG00000156398.8,CATG00000069911.1,ENSG00000030066.9,ENSG00000173207.8,ENSG00000204970.5,ENSG00000012779.6,CATG00000090511.1,ENSG00000110092.3,ENSG00000176087.10,ENSG00000272070.1,CATG00000093100.1,CATG00000012005.1,ENSG00000256463.4,ENSG00000197114.7,ENSG00000162129.8,ENSG00000270757.1,ENSG00000132793.7,ENSG00000184669.6,ENSG00000243056.1,ENSG00000118961.10,ENSG00000226053.1,CATG00000098972.1,ENSG00000132394.6,CATG00000085291.1,ENSG00000100201.14,ENSG00000243587.6,ENSG00000221818.4,CATG00000095147.1,ENSG00000143603.14,ENSG00000081853.13,ENSG00000125520.9,ENSG00000253471.1,ENSG00000103888.11,ENSG00000237840.2,ENSG00000168385.13,CATG00000104027.1,CATG00000052050.1,CATG00000118069.1,ENSG00000233017.1,CATG00000002256.1,ENSG00000264564.1,ENSG00000236779.1,ENSG00000273154.1,ENSG00000206072.8,ENSG00000100290.2,ENSG00000170423.8,ENSG00000164393.4,ENSG00000204740.5,CATG00000068896.1,ENSG00000170927.10,CATG00000032004.1,ENSG00000152430.13,ENSG00000170445.8,CATG00000091305.1,ENSG00000253871.1,ENSG00000253236.1,ENSG00000213619.5,ENSG00000124181.10,ENSG00000113108.13,ENSG00000156006.4,ENSG00000100216.4,ENSG00000138175.8,ENSG00000115694.10,ENSG00000118690.8,ENSG00000183317.12,ENSG00000143869.5,ENSG00000091409.10,CATG00000008994.1,ENSG00000100221.6,ENSG00000113119.8,ENSG00000019995.6,CATG00000009000.1,ENSG00000163611.7,ENSG00000203896.5,ENSG00000013297.6,CATG00000102420.1,CATG00000046153.1,ENSG00000243831.1,ENSG00000204536.9,ENSG00000259549.1,CATG00000077763.1,CATG00000023809.1,ENSG00000161217.7,ENSG00000232790.2,CATG00000019800.1,ENSG00000198900.5,ENSG00000155093.13,ENSG00000213104.3,CATG00000049362.1,CATG00000066312.1,ENSG00000204967.6,CATG00000001057.1,ENSG00000170382.7,ENSG00000080546.9,ENSG00000225205.1,ENSG00000136603.9,ENSG00000113141.11,ENSG00000137834.10,CATG00000009007.1,ENSG00000167695.10,ENSG00000145681.6,ENSG00000138294.9,ENSG00000183137.10,CATG00000039219.1,ENSG00000183117.13,ENSG00000146007.6,ENSG00000249637.1,ENSG00000228326.1,CATG00000066314.1,CATG00000051173.1,ENSG00000232044.4,ENSG00000070193.4,ENSG00000132669.8,ENSG00000163820.10,ENSG00000165458.9,ENSG00000109920.8,ENSG00000224722.3,ENSG00000133056.9,ENSG00000124491.11</t>
  </si>
  <si>
    <t>19767754,18264096,21743057,18264097,22130093,23555315,17401366,pha002877,24185611,19117981,23535732,18073375,23023329,17401363,19767753,22923026,18264098,21602798,20676098,pha002878,17903305,23065704,21743467,24753544</t>
  </si>
  <si>
    <t>Prostate cancer</t>
  </si>
  <si>
    <t>EFO:0002892</t>
  </si>
  <si>
    <t>thyroid carcinoma</t>
  </si>
  <si>
    <t>rs925485,rs6478471,rs10115216,rs1478576,rs61048652,rs77060388,rs10760011,rs10739526,rs10983958,rs6736742,rs6707903,rs1561957,rs7020976,rs7034336,rs13401747,rs894673,rs12004762,rs1561962,rs13439816,rs12347191,rs907576,rs1169146,rs7853349,rs112778338,rs10512255,rs1867278,rs13004333,rs3758248,rs2194736,rs965513,rs10759944,rs10804259,rs12348304,rs58295000,rs28417086,rs62557544,rs1443435,rs12003789,rs62175475,rs7851660,rs10103930,rs6994625,rs4129579,rs1382432,rs7031386,rs10984253,rs2120264,rs10983833,rs7022148,rs12003293,rs925489,rs10100933,rs4743136,rs7847663,rs4743138,rs907577,rs74606599,rs10818213,rs13439435,rs4460498,rs10984235,rs115269261,rs8013429,rs7044799,rs1348386,rs7046645,rs1156850,rs28707398,rs6468103,rs7034249,rs11999801,rs1867280,rs3021526,rs7866436,rs994533,rs73234136,rs4733128,rs1478579,rs13288000,rs973473,rs7032086,rs10490762,rs1478577,rs10983959,rs3758249,rs7834206,rs7032019,rs925486,rs28697997,rs10983836,rs7038998,rs12550872,rs13302470,rs894672,rs12348691,rs4743130,rs3021523,rs12707704,rs7849497,rs1561961,rs4733129,rs4255258,rs10818133,rs3758251,rs2194737,rs10759960,rs72753507,rs4743140,rs944289,rs6745321,rs75574088,rs12378536,rs1465965,rs7037324,rs10818241,rs6586,rs7870540,rs1867277,rs994532,rs3802158,rs7848950,rs76783993,rs2401639,rs3808893,rs1382435,rs7048255,rs12006522,rs9299258,rs13016875,rs7034648,rs1912998,rs36213229,rs35324451,rs114008430,rs113350646,rs3824495,rs10818090,rs10983975,rs907582,rs72753509,rs7043516,rs4733130,rs7594625,rs907581,rs7849509,rs7851552,rs10984230,rs7873389,rs7870795,rs7032114,rs6981660,rs7036589,rs1443434,rs12341377,rs12238579,rs76305281,rs10046805,rs10804260,rs10116976,rs925488,rs2120262,rs3802160,rs7027221,rs874004,rs1958625,rs1579033,rs1342140,rs1867279,rs3021525</t>
  </si>
  <si>
    <t>ENSG00000136937.8,ENSG00000228174.3,ENSG00000157168.14,ENSG00000196116.6,ENSG00000257585.1,CATG00000109155.1,CATG00000109156.1,CATG00000102147.1,CATG00000109148.1,CATG00000106315.1,CATG00000098473.1,CATG00000102148.1,ENSG00000231672.2,ENSG00000178919.7,CATG00000046640.1,CATG00000109151.1,ENSG00000254049.1,ENSG00000136932.9,ENSG00000136936.6,ENSG00000136938.8,ENSG00000259104.2,ENSG00000258342.1,CATG00000106332.1,ENSG00000095383.15</t>
  </si>
  <si>
    <t>19198613,22267200,20350937,23894154</t>
  </si>
  <si>
    <t>Thyroid cancer (papillary, radiation-related),Thyroid cancer</t>
  </si>
  <si>
    <t>EFO:0003095</t>
  </si>
  <si>
    <t>cirrhosis of liver</t>
  </si>
  <si>
    <t>A term referring to fatty replacement of the hepatic parenchyma which is not related to alcohol use.</t>
  </si>
  <si>
    <t>rs6079396,rs2073080,rs1181178,rs5764044,rs7002551,rs75615732,rs36043919,rs2072905,rs4823179,rs35869328,rs13142133,rs2294433,rs12484700,rs2294922,rs3747207,rs12022704,rs2281137,rs894177,rs4823109,rs6448732,rs983309,rs926633,rs7324845,rs2235772,rs36069781,rs6577662,rs9693355,rs68040658,rs78468022,rs36055245,rs1181156,rs7289329,rs80252525,rs6006473,rs6006469,rs6006474,rs4823176,rs2896019,rs4841132,rs2645426,rs1181186,rs35966749,rs12746412,rs2401514,rs56373884,rs12033572,rs7323373,rs2294919,rs12744108,rs11864146,rs4941543,rs76357642,rs1010023,rs7556247,rs2073079,rs1883349,rs1181146,rs6006468,rs9625962,rs17661330,rs34535017,rs787796,rs67450864,rs41302750,rs12028193,rs2401513,rs59440374,rs2076207,rs11912828,rs114798927,rs11090620,rs34120986,rs6006602,rs9534335,rs56661923,rs3737835,rs2281298,rs71637818,rs9614293,rs787795,rs5764047,rs2645424,rs962366,rs2281292,rs1474745,rs34597048,rs13146248,rs61774830,rs34912062,rs2073082,rs2294916,rs2072906,rs5764451,rs2294927,rs11206230,rs11589713,rs2294510,rs2235777,rs2076211,rs11704562,rs9614300,rs11206227,rs4823180,rs643608,rs13056638,rs73176497,rs77755373,rs2235773,rs11783641,rs2235775,rs8001605,rs9987289,rs6577661,rs2686204,rs2073085,rs1305088,rs13124771,rs13055874,rs2073084,rs11090617,rs9626079,rs555922,rs983308,rs34684081,rs2294923,rs5764430,rs35621602,rs2281296,rs12744846,rs3827385,rs2008451,rs738409,rs9693603,rs12021519,rs12738083,rs1997693,rs17756892,rs61774824,rs3761077,rs14315,rs34589111,rs2073086,rs1181201,rs11705218,rs787799,rs3761472,rs1293315,rs1977080,rs4823177,rs9693612,rs1127931,rs13335951,rs6577663,rs4823178,rs2179642,rs9526151,rs12483959,rs34879941,rs2281135,rs7009302,rs79913066,rs75919326,rs2143571,rs12163794,rs2294136,rs61473277,rs2228603,rs7015195,rs4942487,rs6984305,rs1692799,rs12484809,rs5764045,rs1181145,rs1883348,rs35647900,rs35787968,rs34352134,rs913094,rs61774823,rs61774817,rs2073088,rs2294921,rs7015547,rs2126263,rs3788603,rs7521654,rs10099512,rs2092501,rs2072907,rs34523847,rs35463759,rs17716118,rs2235776,rs56219234,rs12729768,rs738408,rs2076208,rs10888815,rs13144750,rs16991175,rs2896020,rs13056555,rs59697975,rs55949318,rs71516504,rs4823173,rs2294915,rs2073083,rs2235778,rs4292726,rs1010022,rs1007863,rs16991158,rs4823182,rs1692798,rs983311,rs2281138,rs11206226,rs12580230,rs4823181,rs2401512,rs12676995,rs1977081,rs12727907,rs61774825,rs787447,rs76776153,rs4823108,rs73810130,rs12649479,rs3788604,rs738491,rs478484,rs2073081,rs6079398,rs61774809,rs7587,rs13055900,rs2281297,rs11206228,rs4841133,rs61774804,rs34403348,rs4909305</t>
  </si>
  <si>
    <t>ENSG00000254237.1,ENSG00000166558.6,ENSG00000081870.7,ENSG00000188677.10,ENSG00000100347.10,ENSG00000244171.3,ENSG00000254235.1,CATG00000071806.1,ENSG00000136167.9,CATG00000014661.1,ENSG00000079459.8,ENSG00000130287.9,ENSG00000058804.10,CATG00000113163.1,CATG00000058781.1,CATG00000067789.1,ENSG00000165733.7,CATG00000101116.1,ENSG00000058799.9,ENSG00000091490.6,ENSG00000172264.12,CATG00000014145.1,ENSG00000257322.1,ENSG00000251152.1,CATG00000071804.1,ENSG00000139508.10,ENSG00000100344.6,ENSG00000211452.6,CATG00000056197.1</t>
  </si>
  <si>
    <t>20708005,21423719,22719876,23213074</t>
  </si>
  <si>
    <t>Nonalcoholic fatty liver disease,Non-alcoholic fatty liver disease histology (other)</t>
  </si>
  <si>
    <t>EFO:0003761</t>
  </si>
  <si>
    <t>unipolar depression</t>
  </si>
  <si>
    <t>A mood disorder having a clinical course involving one or more episodes of serious psychological depression that last two or more weeks each, do not have intervening episodes of mania or hypomania, and are characterized by a loss of interest or pleasure in almost all activities and by some or all of disturbances of appetite, sleep, or psychomotor functioning, a decrease in energy, difficulties in thinking or making decisions, loss of self-esteem or feelings of guilt, and suicidal thoughts or attempts.</t>
  </si>
  <si>
    <t>rs70016,rs61568079,rs1709642,rs10811647,rs9881468,rs2074356,rs7582763,rs3850841,rs2276824,rs1949962,rs3749087,rs7241413,rs11130314,rs2883417,rs898590,rs11676581,rs215000,rs12487591,rs7752653,rs10875928,rs7571202,rs6778643,rs4851206,rs4673073,rs1495286,rs8015819,rs488673,rs13081028,rs10816155,rs2114846,rs13071584,rs62382279,rs1000409,rs4723047,rs2930554,rs214993,rs9853056,rs998909,rs2290256,rs6545776,rs7673053,rs6557227,rs9631061,rs2449113,rs7652191,rs4431050,rs12046010,rs550685,rs2286800,rs1961958,rs4850903,rs6547905,rs60509911,rs214951,rs11718420,rs10510760,rs544125,rs7371,rs10196145,rs3733041,rs1884561,rs8104261,rs1426202,rs7233508,rs6557229,rs1976700,rs4343926,rs17692896,rs2383207,rs1043293,rs10747562,rs77205829,rs9859004,rs1828182,rs12045311,rs7742030,rs4234258,rs7675285,rs1601285,rs12053566,rs4687626,rs62255362,rs6856045,rs544098,rs8058599,rs548985,rs214945,rs2230028,rs34925922,rs12741448,rs12588458,rs10484358,rs72954287,rs214954,rs9875516,rs9788876,rs7175297,rs2715151,rs1017054,rs7519691,rs34005367,rs11130308,rs4130905,rs6804145,rs6734290,rs12139286,rs45521742,rs10950852,rs55852431,rs11676272,rs7593274,rs215002,rs6892287,rs7244132,rs214943,rs11130311,rs9937841,rs45549641,rs7601730,rs805284,rs1465424,rs66513313,rs1003575,rs1457081,rs6908747,rs10934693,rs9593486,rs4625554,rs78360429,rs17149539,rs74518434,rs78142849,rs6761390,rs10158947,rs17195098,rs13060675,rs13068293,rs57154550,rs3087386,rs1321817,rs72923329,rs10875911,rs12607475,rs11768699,rs1991427,rs2242037,rs6467913,rs11187212,rs12672607,rs72696828,rs475825,rs10487804,rs9601248,rs2371214,rs7095772,rs7706851,rs62207687,rs13095332,rs4836088,rs2047101,rs2293445,rs6507580,rs17079123,rs10875910,rs6768697,rs72698842,rs2471551,rs3777970,rs16951723,rs58336603,rs3828316,rs4330029,rs11634026,rs279893,rs4933750,rs492904,rs12513663,rs72954284,rs13087772,rs4143760,rs7558062,rs11205383,rs214964,rs214987,rs4777033,rs2522837,rs7642198,rs12958569,rs9967555,rs17022629,rs1044639,rs2039055,rs9384000,rs72981271,rs177330,rs10152450,rs214980,rs2159644,rs34610142,rs9593488,rs1709644,rs12233086,rs553642,rs12464535,rs7520978,rs6708861,rs11719685,rs2079929,rs28369943,rs1034821,rs7614981,rs12580349,rs13438494,rs6591223,rs6445529,rs1047585,rs2033656,rs75765068,rs1980062,rs2296562,rs6617,rs12309994,rs72696841,rs11711421,rs3792134,rs7570,rs67539070,rs7611731,rs7953169,rs717454,rs13410999,rs7601470,rs490448,rs678793,rs2118826,rs6583850,rs73282769,rs2289249,rs34537256,rs841131,rs882631,rs10783304,rs1133415,rs2319777,rs76774286,rs2284225,rs9374658,rs604973,rs12120683,rs17711223,rs77354816,rs116160359,rs1561337,rs2239550,rs55678971,rs73402209,rs7814461,rs6922473,rs7570953,rs34431655,rs10201780,rs10802533,rs2015676,rs4705372,rs2291993,rs10791889,rs28560019,rs12214156,rs11168838,rs6989226,rs10738609,rs34538325,rs3792149,rs7560996,rs4851204,rs863615,rs17826053,rs11902994,rs28548600,rs9651184,rs9459086,rs57476451,rs17654872,rs2106993,rs61051886,rs1584648,rs58174354,rs66629131,rs508931,rs1556406,rs4970768,rs6583845,rs549720,rs67305930,rs9993116,rs9942536,rs2309614,rs13010695,rs550065,rs1476137,rs11670169,rs55860232,rs6747472,rs640039,rs7948839,rs11548650,rs6950868,rs75429165,rs502268,rs11630865,rs8031335,rs77620891,rs12714256,rs604222,rs2242128,rs10144122,rs4687629,rs11588184,rs34755378,rs60207481,rs485996,rs17149547,rs9601465,rs4331993,rs7807638,rs4456806,rs2715155,rs77195211,rs17079281,rs6821873,rs2783129,rs9933940,rs36020363,rs2268025,rs6821572,rs3087403,rs6720885,rs34941759,rs4334980,rs2715153,rs12033376,rs12145082,rs28517363,rs568408,rs6762813,rs10263778,rs71457194,rs9959326,rs17022564,rs3774355,rs9879090,rs1709638,rs72698870,rs11227610,rs7568106,rs10127988,rs1874908,rs7690523,rs9942542,rs662959,rs8106493,rs11123775,rs77270176,rs67342571,rs2162644,rs9382951,rs17258073,rs12131376,rs11892441,rs214996,rs12637632,rs7580081,rs754536,rs843370,rs10444805,rs2071044,rs2623958,rs3741619,rs214997,rs11641981,rs215005,rs2980370,rs12932368,rs1203233,rs11580764,rs16835780,rs6494730,rs55973252,rs2117029,rs7567674,rs16961733,rs9318717,rs13085895,rs3741194,rs2623934,rs2242663,rs13022144,rs17285933,rs58048722,rs214946,rs8058416,rs6977739,rs2031564,rs17259202,rs7172076,rs114827292,rs7609108,rs17052256,rs2715154,rs34954168,rs1509525,rs11205386,rs1865157,rs3733033,rs214952,rs4234633,rs12134634,rs2273601,rs11588221,rs11892869,rs1008385,rs7174755,rs3792136,rs12023963,rs17144437,rs3733046,rs12931273,rs3796353,rs2304275,rs1333045,rs7766519,rs843357,rs7094393,rs2449116,rs62322005,rs10519197,rs3774365,rs8004488,rs214973,rs34215106,rs1582602,rs77358020,rs4687550,rs2715150,rs12130082,rs12148843,rs10783302,rs4933755,rs4921511,rs58086269,rs34571177,rs35599105,rs2098167,rs3792144,rs61390089,rs8906,rs59762451,rs12497998,rs58568869,rs3827102,rs11235,rs10780035,rs6682956,rs73429729,rs10187843,rs56200554,rs3617,rs6957680,rs4678911,rs41287082,rs7522820,rs7755223,rs117788595,rs13018274,rs1044745,rs4912527,rs2173763,rs62253733,rs7341786,rs10865315,rs9397512,rs12471796,rs13621,rs114398621,rs11158653,rs11589873,rs1971115,rs11576289,rs11205368,rs9944662,rs3772851,rs57242893,rs45609336,rs55698707,rs2239549,rs9324,rs16853903,rs11130324,rs34848955,rs2336542,rs2010553,rs4481150,rs35107891,rs41444645,rs7165355,rs9572418,rs4703570,rs579464,rs78439478,rs12714258,rs11683651,rs6445531,rs7799923,rs13065851,rs6713608,rs12668093,rs74127616,rs214969,rs9954741,rs169974,rs3811555,rs4624519,rs4341989,rs3791212,rs13074853,rs7914571,rs767418,rs10786063,rs11130323,rs72954262,rs7692257,rs214944,rs2096199,rs62382272,rs7759578,rs57576544,rs12959024,rs3741621,rs1274726,rs215003,rs78284235,rs11720432,rs45549532,rs1890832,rs9564674,rs1532965,rs6956661,rs214994,rs1345420,rs2371215,rs2268027,rs72696808,rs10433615,rs9601462,rs549981,rs17575742,rs45503798,rs2286798,rs4930390,rs10950853,rs6919000,rs178025,rs7090837,rs2302417,rs2522832,rs10853540,rs1969253,rs9957219,rs2072390,rs11765159,rs13069481,rs7711477,rs1020842,rs3792142,rs17715679,rs7433760,rs58947391,rs2241617,rs6537837,rs1499963,rs6942067,rs75201067,rs6752378,rs7567997,rs3792137,rs9383622,rs76956000,rs35580020,rs2300149,rs1138908,rs2623969,rs77810433,rs2590838,rs7923502,rs127196,rs6977539,rs10157206,rs2715157,rs1343965,rs12486554,rs2257207,rs56393712,rs11811950,rs36023386,rs7652637,rs16836143,rs12489828,rs12333136,rs4687552,rs2561284,rs10182181,rs551681,rs11946186,rs9397106,rs12464785,rs7666278,rs9823535,rs6445528,rs7587419,rs35699789,rs2296565,rs28756446,rs59400883,rs2230534,rs4851208,rs7172098,rs6955106,rs35322831,rs731831,rs7771568,rs67409736,rs9869147,rs2015971,rs28369925,rs57456946,rs1909808,rs6459343,rs16836940,rs7608391,rs11588874,rs4687624,rs73280987,rs7930203,rs1839667,rs1537375,rs4705367,rs34436857,rs73068054,rs58464461,rs2753,rs7192628,rs11168874,rs11101969,rs12443433,rs77494723,rs1961959,rs2384057,rs1042779,rs214962,rs8012776,rs17711241,rs70018,rs4687548,rs8039057,rs214965,rs113775984,rs2623970,rs964531,rs10511701,rs79624290,rs11631030,rs4318888,rs11664458,rs7743249,rs214967,rs2471554,rs4574653,rs7594838,rs2715148,rs7552883,rs166789,rs12714255,rs72956308,rs605873,rs6709240,rs4072458,rs9672310,rs3732385,rs111438880,rs17104202,rs12746776,rs214941,rs9882911,rs11130312,rs17264436,rs7198166,rs3737182,rs4296587,rs35737120,rs736408,rs2309576,rs9371252,rs9821223,rs56405744,rs4850901,rs1457082,rs13081155,rs2383206,rs13083798,rs10865973,rs11123785,rs12631961,rs59178618,rs2289250,rs70015,rs7537507,rs2251219,rs11803546,rs11584070,rs6904183,rs6573768,rs7606977,rs10875913,rs41264139,rs11096638,rs12145630,rs7585721,rs3755806,rs13303,rs12496634,rs56146479,rs2878632,rs7786781,rs214979,rs3777971,rs6079225,rs1075653,rs8003327,rs11168890,rs12714257,rs45473093,rs45466200,rs13076398,rs3792152,rs55700060,rs731350,rs45474405,rs45579433,rs1874169,rs492921,rs214970,rs9672383,rs72956387,rs4475032,rs4535093,rs214942,rs57565292,rs1376443,rs215001,rs4789,rs111646115,rs9631062,rs8045299,rs12615519,rs1076425,rs6557226,rs6414569,rs17104114,rs11587682,rs2305354,rs9812755,rs7568484,rs57139546,rs2201422,rs2535627,rs1054442,rs10400559,rs279894,rs2279596,rs3772853,rs12507761,rs4679113,rs16836230,rs12621141,rs1499961,rs2141908,rs55941639,rs6920163,rs13205813,rs45543841,rs527021,rs8084251,rs3852066,rs10444850,rs28661185,rs11168827,rs8013943,rs17024195,rs10438462,rs2189248,rs9383995,rs8023652,rs279891,rs72954283,rs2241727,rs2290261,rs11899745,rs2783130,rs10857100,rs4775778,rs62207686,rs7536292,rs2274829,rs2522838,rs62255396,rs17836511,rs8035431,rs55954911,rs2309585,rs10875912,rs10779902,rs4777036,rs966365,rs6941337,rs214963,rs4678912,rs17086649,rs7355073,rs12138453,rs182480,rs12472043,rs9923598,rs34157897,rs4665736,rs9903,rs55816515,rs7919095,rs10804564,rs6556428,rs3768486,rs11761050,rs17149601,rs843362,rs4723046,rs1714392,rs13079063,rs7800628,rs11709448,rs17258066,rs74488232,rs11685870,rs11117279,rs2164885,rs2157871,rs4304177,rs12142874,rs7762190,rs2239551,rs12607968,rs11130310,rs34017441,rs2535629,rs7670240,rs10040177,rs7793414,rs4472421,rs34739010,rs35249778,rs6557228,rs67733549,rs1011546,rs72956312,rs2336149,rs2384059,rs11155853,rs34317927,rs2289247,rs35440925,rs8099409,rs9366321,rs79457385,rs11674278,rs2122748,rs11634149,rs59780240,rs55934950,rs10509647,rs10750790,rs7639267,rs6580701,rs12326518,rs1799875,rs72717396,rs578359,rs2715159,rs4984794,rs2240919,rs2051950,rs41300865,rs876333,rs45539339,rs3862206,rs9923479,rs7954521,rs764039,rs2290257,rs7756410,rs6542879,rs9811916,rs2033655,rs6732750,rs12935781,rs13407913,rs58958283,rs7561079,rs72830211,rs6778786,rs12583575,rs116745303,rs6915547,rs12629701,rs35811681,rs12131083,rs72867280,rs6836758,rs2037640,rs34016266,rs12488461,rs116529867,rs12049330,rs117378941,rs4590170,rs2715152,rs10160758,rs1112284,rs6778844,rs4148829,rs309583,rs11096637,rs4777034,rs72698829,rs7775384,rs12456691,rs3777972,rs2710323,rs2270197,rs7785206,rs3755798,rs33967311,rs73199383,rs41264059,rs7666484,rs2715156,rs74430471,rs559479,rs34115864,rs6976,rs9601466,rs11177,rs2281676,rs36029278,rs7228616,rs2247523,rs525210,rs12739019,rs6901589,rs79176760,rs8088717,rs2309617,rs1974807,rs7579403,rs12637627,rs17149606,rs3741364,rs2242036,rs11006261,rs6747473,rs34740832,rs1039225,rs6902037,rs13028869,rs11130315,rs7763880,rs20585,rs17140799,rs9745780,rs3818671,rs2301230,rs2746418,rs13082960,rs2293446,rs1948696,rs7969091,rs4141663,rs7597141,rs2268023,rs1004638,rs11810577,rs6445535,rs2114845,rs8005876,rs116780502,rs41273537,rs2336545,rs4984789,rs4984792,rs35211965,rs843360,rs8057839,rs34761292,rs9371599,rs4687638,rs17711388,rs11129735,rs13065019,rs77463367,rs8022657,rs62433102,rs3525,rs9489155,rs78433352,rs1909807,rs73108517,rs7763343,rs35780288,rs6686809,rs1556390,rs2243,rs8027628,rs1108842,rs214981,rs7622694,rs41264469,rs6717515,rs12142178,rs74177686,rs892115,rs6828748,rs7651709,rs80329272,rs12046107,rs56133109,rs10747559,rs877484,rs7598629,rs7769540,rs1007856,rs6748200,rs12116970,rs77517452,rs4434138,rs9646303,rs6711977,rs13013984,rs4851205,rs68069953,rs77146033,rs2274822,rs1554782,rs62433108,rs2237301,rs10783301,rs600585,rs10132093,rs74565591,rs7742824,rs113497482,rs6436426,rs11738167,rs9593487,rs45552832,rs8061364,rs45505301,rs13074444,rs11168894,rs13064064,rs2590846,rs2240920,rs7795411,rs6542880,rs6583852,rs34003030,rs7623489,rs1172294,rs2623968,rs9833545,rs1884559,rs12618779,rs12475639,rs11614738,rs11168839,rs72735009,rs7081789,rs882632,rs7589365,rs4678910,rs3777980,rs10950855,rs3774366,rs10783299,rs72696824,rs550070,rs4933244,rs12731738,rs7584127,rs2301229,rs1610294,rs843812,rs12129491,rs2077432,rs9884682,rs61103312,rs7174574,rs7251031,rs60757438,rs1050818,rs62253740,rs7151898,rs11717043,rs6856467,rs34001546,rs7602923,rs4678909,rs28507630,rs17575798,rs56321031,rs45437295,rs11663360,rs12136332,rs11205362,rs7493580,rs6749422,rs551900,rs6936540,rs3733039,rs2302476,rs11130327,rs1584647,rs55953428,rs6778329,rs9371603,rs8007696,rs6955428,rs521514,rs10085205,rs7915463,rs6691984,rs4946258,rs12635140,rs72698868,rs13082208,rs11587687,rs72698822,rs9572412,rs72696842,rs3732386,rs3774354,rs1056475,rs2522835,rs2878628,rs77432186,rs62010875,rs17659542,rs7085308,rs6974357,rs6445534,rs79589606,rs12136802,rs10875934,rs45443210,rs11928547,rs33964154,rs11709284,rs1451246,rs9883001,rs17654854,rs4851209,rs11884686,rs10808302,rs11130317,rs942453,rs1558477,rs75066526,rs544863,rs12489732,rs3741622,rs1010552,rs79942583,rs73284892,rs12487445,rs13209706,rs11743128,rs115578438,rs17807744,rs34693034,rs10865974,rs1537374,rs78523446,rs3782357,rs73199391,rs754537,rs6557230,rs11919795,rs9788139,rs12757823,rs7586892,rs28521373,rs473101,rs7417465,rs1056875,rs67719147,rs2296561,rs1122247,rs16881977,rs7636227,rs4984786,rs7788404,rs7698125,rs7542510,rs55815229,rs79048909,rs7157126,rs4723045,rs16874903,rs7238397,rs12037970,rs877483,rs7755437,rs79683478,rs6800657,rs76033005,rs1378295,rs62382271,rs7782310,rs7561616,rs11762318,rs2710331,rs55772024,rs9325145,rs10747561,rs7227951,rs1473732,rs12957440,rs7565124,rs7553095,rs70017,rs7773700,rs2365389,rs1582601,rs72696807,rs1889470,rs11720243,rs7916984,rs68178754,rs13415152,rs3792146,rs10733376,rs72700806,rs6550435,rs73429745,rs57470202,rs11589632,rs1321238,rs214976,rs11687870,rs2018055,rs13085775,rs1890831,rs58175526,rs1866268,rs6670974,rs1029871,rs10182458,rs56168551,rs4687551,rs4984788,rs7597045,rs6711073,rs34208724,rs12233126,rs1738438,rs6771655,rs3792135,rs587893,rs214949,rs10409274,rs35094010,rs12496476,rs10149615,rs1909806,rs61966217,rs492233,rs10406787,rs7542068,rs36122812,rs75003387,rs1057725,rs7563462,rs944797,rs28803540,rs506181,rs10484359,rs73553978,rs2230535,rs6963266,rs7793276,rs11123786,rs10757274,rs4912474,rs1537376,rs62207685,rs11584761,rs2384058,rs6775140,rs11928651,rs2241726,rs12138787,rs72700810,rs6935537,rs4687625,rs2290255,rs17711318,rs58883601,rs12153640,rs548400,rs3772852,rs214961,rs12438012,rs115525461,rs9371601,rs11587606,rs56711864,rs10875915,rs13061423,rs6925067,rs3928441,rs62255364,rs74335909,rs60992701,rs6954589,rs12104697,rs10875914,rs1053544,rs7156119,rs77528713,rs28362581,rs11773089,rs6658855,rs169975,rs6714244,rs8007866,rs10945987,rs4282054,rs3732384,rs2522833,rs2028216,rs522437,rs11168854,rs56321241,rs6467912,rs7341791,rs34126784,rs4704564,rs3791213,rs62380635,rs12141218,rs12637912,rs10147362,rs73279056,rs11641296,rs17052259,rs11130313,rs13192969,rs12579015,rs7755453,rs67903303,rs3774349,rs7169897,rs6573758,rs9371254,rs4673072,rs3793345,rs10494041,rs11600959,rs7614498,rs13216575,rs77274206,rs11937064,rs279892,rs6787154,rs2268026,rs11117274,rs9593490,rs9788140,rs6746013,rs66989829,rs3798380,rs6778735,rs9819304,rs185350,rs215004,rs12486847,rs7558074,rs55874609,rs34893137,rs3733045,rs11706780,rs11714030,rs13208369,rs4618640,rs214947,rs35027055,rs505303,rs45540936,rs45547639,rs2132571,rs11548267,rs59198499,rs214978,rs11720159,rs9884299,rs2721937,rs13019192,rs7574135,rs9601461,rs214971,rs13011424,rs80102754,rs214974,rs11587837,rs7916038,rs12044778,rs2899425,rs678,rs12052986,rs59842359,rs6722022,rs7591212,rs2189970,rs1570,rs11808242,rs2049833,rs7638808,rs270578,rs3732293,rs2241615,rs7919589,rs2083180,rs11576293,rs60676431,rs72956346,rs7355157,rs312500,rs12526930,rs2243131,rs9397518,rs12623540,rs214995,rs2715158,rs17149512,rs17122036,rs10065906,rs279911,rs6851489,rs62382274,rs1451243</t>
  </si>
  <si>
    <t>CATG00000089731.1,ENSG00000138031.10,ENSG00000134243.7,ENSG00000134001.8,CATG00000078024.1,ENSG00000267714.1,ENSG00000256969.1,ENSG00000120549.11,CATG00000115252.1,ENSG00000101251.7,ENSG00000167552.9,ENSG00000237686.2,ENSG00000153885.10,CATG00000092189.1,CATG00000021416.1,ENSG00000115514.7,ENSG00000158417.6,ENSG00000105186.10,CATG00000085467.1,ENSG00000229155.1,ENSG00000173621.8,ENSG00000240498.2,ENSG00000082781.7,CATG00000075358.1,ENSG00000248592.3,ENSG00000234378.1,ENSG00000117360.8,ENSG00000117362.8,ENSG00000068697.6,CATG00000012311.1,ENSG00000187145.10,ENSG00000016391.6,ENSG00000186197.8,ENSG00000122870.7,ENSG00000139636.11,ENSG00000173715.11,CATG00000019375.1,ENSG00000260750.1,CATG00000099680.1,ENSG00000101782.10,ENSG00000272721.1,ENSG00000204422.7,ENSG00000189350.8,ENSG00000215264.4,CATG00000055276.1,CATG00000076492.1,ENSG00000244405.3,ENSG00000134490.9,CATG00000060189.1,ENSG00000104447.7,CATG00000075456.1,ENSG00000175040.4,CATG00000066352.1,ENSG00000183111.7,ENSG00000137090.7,CATG00000079541.1,ENSG00000249738.2,ENSG00000181929.7,ENSG00000197256.6,CATG00000017605.1,ENSG00000016864.12,ENSG00000163938.12,ENSG00000155846.12,ENSG00000261425.1,CATG00000002705.1,ENSG00000073331.13,CATG00000026215.1,CATG00000075260.1,CATG00000077362.1,ENSG00000186472.15,ENSG00000010327.6,CATG00000046834.1,ENSG00000161888.7,ENSG00000137216.14,CATG00000080416.1,ENSG00000161202.13,ENSG00000005448.12,CATG00000002693.1,ENSG00000118298.6,CATG00000043910.1,ENSG00000226193.1,ENSG00000173064.6,ENSG00000162650.11,ENSG00000118971.3,ENSG00000185674.5,ENSG00000180992.5,ENSG00000137198.5,ENSG00000261083.1,ENSG00000163125.11,ENSG00000168268.6,ENSG00000144214.5,CATG00000019377.1,CATG00000107470.1,ENSG00000072415.4,CATG00000103397.1,ENSG00000168811.2,ENSG00000212493.1,ENSG00000189283.5,CATG00000008846.1,ENSG00000143374.10,ENSG00000078549.10,ENSG00000161203.9,CATG00000012609.1,ENSG00000167548.10,CATG00000078316.1,CATG00000022492.1,CATG00000021414.1,ENSG00000260657.1,CATG00000021417.1,CATG00000077150.1,ENSG00000135945.5,ENSG00000005471.11,ENSG00000005469.7,ENSG00000255552.3,ENSG00000116337.11,ENSG00000055955.11,CATG00000060349.1,ENSG00000167553.10,ENSG00000140941.8,ENSG00000250641.1,ENSG00000181418.7,ENSG00000257346.1,ENSG00000167550.6,ENSG00000123416.11,ENSG00000166206.9,CATG00000039077.1,ENSG00000260710.1,ENSG00000255302.3,ENSG00000244040.1,ENSG00000118292.4,ENSG00000162267.8,CATG00000062083.1,ENSG00000131018.18,ENSG00000228126.1,ENSG00000169018.5,ENSG00000100554.7,ENSG00000226673.1,ENSG00000140948.7,CATG00000098023.1,CATG00000076388.1,ENSG00000253154.1,ENSG00000173898.7,ENSG00000055957.6,ENSG00000163939.14,ENSG00000115137.7,ENSG00000134183.7,CATG00000087586.1,CATG00000002689.1,ENSG00000114993.11,ENSG00000172717.11,CATG00000038550.1,ENSG00000164465.14,CATG00000075427.1,ENSG00000241962.5,ENSG00000064218.4,ENSG00000185634.7,ENSG00000171723.11,CATG00000044649.1,ENSG00000139549.2,CATG00000016162.1,ENSG00000212452.1,ENSG00000114902.9,ENSG00000145191.7,ENSG00000223734.2,ENSG00000146674.10,CATG00000012184.1,ENSG00000065135.7,ENSG00000138190.12,CATG00000019372.1,ENSG00000137809.12,CATG00000005914.1,ENSG00000259747.1,ENSG00000257913.1,ENSG00000204420.4,ENSG00000229765.2,ENSG00000143106.8,ENSG00000152413.10,CATG00000070588.1,ENSG00000198838.7,ENSG00000038427.11,CATG00000015432.1,CATG00000042135.1,ENSG00000173933.15,ENSG00000168016.9,CATG00000008842.1,ENSG00000105877.13,CATG00000015227.1,ENSG00000224165.1,ENSG00000173653.3,CATG00000080290.1,ENSG00000143369.10,ENSG00000087510.5,ENSG00000152056.12,ENSG00000145681.6,CATG00000043906.1,ENSG00000243696.4,ENSG00000159208.11,ENSG00000180861.5,CATG00000015508.1,ENSG00000130876.7,CATG00000027485.1,CATG00000035307.1,ENSG00000100558.4,ENSG00000156097.8,ENSG00000114904.8,ENSG00000233321.1,ENSG00000174080.6,CATG00000011063.1,ENSG00000105866.9,ENSG00000047936.6,ENSG00000199047.1,ENSG00000258017.1,ENSG00000204424.8,CATG00000089730.1,ENSG00000168273.3,CATG00000049413.1,ENSG00000173599.9,ENSG00000173200.8,ENSG00000171951.4,CATG00000090795.1,CATG00000075416.1,ENSG00000157388.9,ENSG00000231881.1,CATG00000100379.1</t>
  </si>
  <si>
    <t>21521612,19065144,20673876,20516156,19107115,21042317,23377640,22915352,23149448,pha002850,23857890,21621269,20125088,22472876</t>
  </si>
  <si>
    <t>Major depressive disorder</t>
  </si>
  <si>
    <t>EFO:0003784</t>
  </si>
  <si>
    <t>skin pigmentation</t>
  </si>
  <si>
    <t>Coloration of the skin.</t>
  </si>
  <si>
    <t>rs7178106,rs1320051,rs73400372,rs74013866,rs77451050,rs140605,rs2620361,rs2965316,rs2433394,rs11634866,rs11070629,rs964611,rs1982473,rs56216064,rs3985833,rs2924572,rs11635140,rs8032420,rs16952956,rs2279366,rs12593011,rs2245752,rs2303500,rs8029993,rs28406940,rs16960656,rs28730795,rs2965303,rs17329501,rs12592157,rs363832,rs10519177,rs1426654,rs11633336,rs58827852,rs114797569,rs6493307,rs58898269,rs1025200,rs2279367,rs115570199,rs10851468,rs113874151,rs668842,rs67904691,rs1869456,rs2934193,rs8025421,rs2291342,rs28416764,rs8029972,rs12913316,rs2013984,rs8030205,rs2965312,rs2934188,rs58922278,rs2965302,rs12591372,rs74011998,rs983880,rs4325499,rs117316010,rs116431874,rs12594618,rs4775760,rs6493328,rs7171359,rs2042747,rs117783167,rs2934190,rs1968825,rs60899194,rs7174204,rs8033965,rs1478348,rs2924578,rs2924577,rs115594332,rs12203592,rs8027384,rs3784618,rs12442921,rs4774517,rs1125537,rs1030399,rs60545295,rs6493320,rs7179535,rs12441867,rs1042078,rs114962075,rs2291340,rs76581091,rs73398676,rs74336735,rs7162626,rs7176696,rs2924573,rs12101348,rs12912107,rs8041414,rs12910492,rs115471014,rs68004907,rs16961062,rs10851471,rs1843144,rs74012002,rs2413886,rs73400356,rs79687690,rs1377681,rs34224664,rs11855410,rs2555470,rs9806595,rs74013841,rs6493321,rs4775728,rs12440364,rs2114438,rs12592155,rs7168944,rs9652424,rs1377678,rs17467239,rs7170537,rs28421836,rs78646127,rs2924570,rs1677249,rs714290,rs8034591,rs77583442,rs16960682,rs10519259,rs16891982,rs2675349,rs2934189,rs6493311,rs7164585,rs9652450,rs7184016,rs16961806,rs8039702,rs74012001,rs28481454,rs73398680,rs8029997,rs8037626,rs117868055,rs8034563,rs2924574,rs1677251,rs16960462,rs16960758,rs4774522,rs751467,rs2306352,rs10163162,rs8037482,rs2291341,rs17350938,rs12909283,rs1042602,rs74013871,rs11637235,rs2934192,rs75022449,rs3784619,rs7176767,rs2413888,rs3784615,rs7164277,rs75533826,rs35405890,rs12438598,rs114444724,rs57974067,rs11635924,rs73283845,rs75319471,rs3891625,rs1320052,rs1869454,rs2070768,rs16960737,rs6493314,rs10519174,rs74013842,rs7178974,rs60820695,rs11631385,rs34722053,rs8026751,rs1812873,rs16960489,rs7174051,rs60287809,rs4774513,rs755251,rs28654563,rs8039427,rs1699402,rs2466792,rs2413887,rs10851465,rs8032357,rs73398682,rs4143837,rs1467953,rs113891247,rs2303502,rs8037963,rs73400373,rs2470102,rs61364280,rs59260313,rs77377526,rs59038611,rs78892635,rs113239537,rs1699400,rs9806163,rs10851463,rs12442530,rs1377680,rs4775762,rs3213882,rs4775730,rs1426718,rs1506524,rs3929051,rs16961610,rs74013861,rs2965315,rs1805007,rs11854679,rs11636115,rs12916536,rs7179027,rs56686382,rs1377679,rs8042136,rs2924571,rs16960398,rs1531916,rs784411,rs74011994,rs2279369,rs529702,rs72737965,rs2934191,rs9920570,rs60896516,rs28730794,rs10152424,rs7170239,rs3817315,rs78191328,rs12904216,rs1114203,rs8034192,rs73283867,rs73283859,rs74013860,rs1377672,rs66823218,rs58178717,rs11631880,rs11070644,rs7176599,rs784406,rs8035547,rs35026266,rs79301889,rs8036173,rs16960461,rs2413890,rs2413906,rs2965304,rs8028919,rs12050648,rs6416442,rs2924576,rs16960901,rs73398678,rs3784621,rs494230,rs72623972,rs74011991,rs8027473,rs76749119,rs11070641,rs2279365,rs7171330,rs73400610,rs2965313,rs11636073</t>
  </si>
  <si>
    <t>ENSG00000104043.10,ENSG00000259006.1,ENSG00000259700.2,ENSG00000198211.8,ENSG00000223959.4,ENSG00000141002.14,ENSG00000267048.1,ENSG00000104177.13,ENSG00000259235.1,ENSG00000204991.6,ENSG00000259572.1,ENSG00000259488.1,CATG00000024861.1,CATG00000022942.1,ENSG00000259705.1,ENSG00000258839.2,ENSG00000103995.9,ENSG00000128951.9,ENSG00000256390.1,ENSG00000255302.3,ENSG00000137265.10,ENSG00000259754.1,ENSG00000166147.9,ENSG00000074803.13,ENSG00000077498.8,ENSG00000185634.7,ENSG00000188467.6,CATG00000024857.1,ENSG00000164175.10,ENSG00000137872.11,ENSG00000233932.3</t>
  </si>
  <si>
    <t>23548203,17999355</t>
  </si>
  <si>
    <t>Skin pigmentation,Non-melanoma skin cancer</t>
  </si>
  <si>
    <t>EFO:0003785</t>
  </si>
  <si>
    <t>allergy</t>
  </si>
  <si>
    <t>An immune system disease that is an exaggerated immune response to allergens, such as insect venom, dust mites, pollen, pet dander, drugs or some foods.</t>
  </si>
  <si>
    <t>rs115216656,rs10815390,rs8034004,rs11557466,rs1536263,rs56859134,rs8142880,rs118125134,rs2508746,rs1921622,rs1983631,rs115655843,rs9501571,rs1956440,rs1700820,rs113465719,rs4787427,rs3771181,rs72823646,rs3771177,rs17613585,rs6760891,rs56718086,rs1555849,rs115792023,rs55658871,rs343476,rs17132798,rs58312523,rs114221007,rs530722,rs66735315,rs6710885,rs115951456,rs114477357,rs73236628,rs7149939,rs9274505,rs3771172,rs3902920,rs700688,rs62068174,rs6761291,rs3732126,rs1011818,rs1265763,rs114719937,rs9807962,rs700690,rs2281333,rs9274335,rs12919828,rs7197422,rs58374969,rs2287034,rs34138206,rs7462675,rs10134502,rs1127348,rs2847337,rs13296970,rs17843723,rs9273807,rs59164529,rs847,rs484416,rs6906175,rs7739273,rs2241116,rs12733312,rs4530809,rs3771164,rs4485584,rs10183869,rs115219819,rs74020121,rs4685,rs11123912,rs56750287,rs3821203,rs1429417,rs11727978,rs113964240,rs7558339,rs116428036,rs10173193,rs72743482,rs2244271,rs7608638,rs11090049,rs2781233,rs17804470,rs72823628,rs116282626,rs114775993,rs12419147,rs7685,rs8081462,rs1379300,rs2513514,rs1465325,rs115130831,rs10941515,rs10975516,rs11241096,rs61327788,rs17401924,rs77996142,rs2941522,rs770658,rs73236632,rs6594498,rs771009,rs17768466,rs45605540,rs2523557,rs116745114,rs115878045,rs193436,rs116462901,rs16924624,rs10115883,rs907092,rs10492971,rs11466617,rs78280924,rs1998140,rs12474258,rs1536501,rs5758368,rs13018263,rs4240248,rs7192695,rs36095411,rs66819621,rs3902024,rs61894543,rs79130357,rs2844579,rs10062929,rs2189521,rs115625625,rs7664687,rs113843392,rs6843043,rs10208293,rs7689284,rs113461895,rs1362348,rs12882311,rs117803979,rs6837037,rs700664,rs16899524,rs700681,rs2305480,rs2565161,rs13218331,rs34708051,rs2146598,rs117008983,rs55775495,rs112763802,rs7665774,rs7582536,rs4900971,rs1700818,rs115363057,rs9273549,rs7681314,rs115105525,rs699319,rs12403443,rs17401966,rs8019,rs2027331,rs12514810,rs4300410,rs6752482,rs871657,rs10947208,rs12151726,rs35032408,rs114621171,rs4065275,rs1950886,rs17027258,rs116204553,rs6540931,rs1536500,rs16866970,rs10174323,rs6021270,rs11466643,rs20541,rs58015965,rs11795355,rs2290680,rs77296290,rs10452136,rs951192,rs75909202,rs59672618,rs116861351,rs7744001,rs13289925,rs5751072,rs72823661,rs67206233,rs13408569,rs9910826,rs10187031,rs2235852,rs5743560,rs11722889,rs700685,rs3748577,rs3806932,rs115807384,rs11096957,rs28431078,rs114877365,rs12603332,rs7034720,rs2185252,rs115670196,rs4945096,rs2395401,rs9308857,rs2182659,rs751727,rs12734068,rs111856630,rs66510675,rs746881,rs4850808,rs17533167,rs11587854,rs2180632,rs8019549,rs10856838,rs72823669,rs59384771,rs7422899,rs6457401,rs76453615,rs117938201,rs11730661,rs10050834,rs10931793,rs700640,rs6498021,rs73142652,rs10975512,rs3924113,rs1188529,rs12905,rs12130563,rs1155456,rs16924591,rs12757288,rs1956442,rs7161228,rs5743592,rs873022,rs2160227,rs2513504,rs114398973,rs3927586,rs11123929,rs116481167,rs771013,rs35895227,rs62068175,rs10455025,rs5751074,rs66922907,rs791588,rs73236617,rs16924356,rs4851566,rs55887250,rs11587495,rs61778404,rs3755284,rs3097384,rs10061842,rs10852935,rs700649,rs700693,rs11465705,rs116367134,rs4505848,rs4562997,rs771005,rs34778121,rs76390226,rs10039043,rs1556917,rs75030547,rs5758297,rs3771175,rs115536899,rs9611528,rs2290400,rs1429414,rs700674,rs5743557,rs7568250,rs7553935,rs2516467,rs45610037,rs11241098,rs2301747,rs116498567,rs4850812,rs741174,rs1307497,rs700654,rs61138871,rs10815393,rs12472862,rs13330724,rs10143976,rs3985275,rs4833095,rs36038753,rs2381288,rs7143956,rs10059658,rs3771187,rs10758786,rs11123925,rs2073045,rs6434932,rs77130699,rs6126246,rs8056098,rs12233799,rs17554123,rs4850786,rs1896857,rs466545,rs6021269,rs10491424,rs17613643,rs11722813,rs876476,rs114045064,rs4851565,rs79545281,rs117552134,rs6852188,rs13408661,rs115859846,rs16924626,rs530614,rs73401025,rs56167534,rs45568341,rs6434943,rs2071593,rs114679330,rs115576545,rs4237164,rs6021268,rs9295988,rs2289259,rs12734551,rs9461907,rs115345993,rs115924973,rs5758307,rs788016,rs1453559,rs3771180,rs12137880,rs887971,rs7696349,rs12999364,rs4988957,rs756138,rs2313640,rs788023,rs10176820,rs12936231,rs2381290,rs10739098,rs59663729,rs2241130,rs114010990,rs970552,rs8069202,rs12722830,rs1041973,rs13029495,rs6531663,rs117677337,rs3880459,rs2195510,rs12912010,rs2508759,rs7732974,rs33962342,rs17132758,rs28393318,rs1307490,rs1049887,rs1317230,rs34540843,rs61778406,rs10192157,rs499691,rs3817969,rs12253731,rs10931791,rs10149217,rs72928581,rs62067034,rs3748579,rs12725210,rs34899546,rs114483728,rs7605813,rs17027255,rs11722836,rs4845930,rs1876143,rs114743091,rs2110727,rs1031460,rs1339458,rs12645200,rs1135430,rs3213734,rs35498631,rs9274408,rs6825115,rs17624673,rs928414,rs66979032,rs2286975,rs117454760,rs9501374,rs114535635,rs115503670,rs12153402,rs12683567,rs3891176,rs10149161,rs62558390,rs116959129,rs67616109,rs6718039,rs3924112,rs7873756,rs11466645,rs7592511,rs4851015,rs1420101,rs17027060,rs13034353,rs67224409,rs112960431,rs9274282,rs1453560,rs73142654,rs10975605,rs75240434,rs116550709,rs8052325,rs2235846,rs2284079,rs1013952,rs28666972,rs2037590,rs2241099,rs17613549,rs6749114,rs12921922,rs10490204,rs622623,rs1866320,rs13156086,rs4145717,rs6531674,rs620405,rs114035917,rs7123361,rs3781701,rs7685212,rs17616434,rs7029772,rs4781027,rs9274511,rs3917265,rs17533090,rs35759975,rs17410793,rs2278546,rs12518884,rs4900918,rs1535540,rs56179005,rs1950884,rs28650929,rs1476999,rs7209742,rs9923455,rs17843724,rs756139,rs114970147,rs11955335,rs7160774,rs6734762,rs12572136,rs1061808,rs2289276,rs55806963,rs36057482,rs3732127,rs1044265,rs28461348,rs741176,rs7664452,rs11078928,rs7185202,rs10189629,rs114773933,rs73236646,rs114470046,rs12712142,rs13395030,rs77726226,rs13431828,rs13357747,rs10140175,rs115642648,rs16958082,rs966068,rs17553936,rs4845931,rs4550664,rs2155220,rs67723747,rs9273803,rs72914969,rs115501623,rs57562559,rs12708713,rs114887921,rs1929929,rs17613563,rs34608683,rs2508756,rs10491423,rs397081,rs1307494,rs9807934,rs11241100,rs7189071,rs73142673,rs2071595,rs77887875,rs7142673,rs700650,rs700669,rs3197153,rs10185897,rs7705304,rs3891175,rs700668,rs73142641,rs1369511,rs7857628,rs115225594,rs1436131,rs10852936,rs75107956,rs116172817,rs7184815,rs35837142,rs1435568,rs10144334,rs3894193,rs12402052,rs12708492,rs6709635,rs1003603,rs9303280,rs2160203,rs2858330,rs10182710,rs4850809,rs72689561,rs6531673,rs4475756,rs652049,rs5743551,rs1457114,rs7025417,rs10070903,rs61907714,rs12807383,rs4742211,rs6742931,rs12474373,rs34584722,rs11241082,rs11576866,rs116705419,rs9274134,rs907091,rs10975627,rs1987430,rs9303279,rs11466754,rs45609936,rs1939467,rs1157160,rs12806750,rs9996228,rs6859041,rs2483686,rs12935657,rs12751375,rs2305479,rs11465736,rs4129009,rs79098571,rs79338029,rs11678975,rs6734561,rs7694115,rs7201658,rs34189114,rs6710530,rs3771162,rs2508740,rs2272127,rs28634154,rs10776483,rs117324942,rs118072961,rs1263763,rs117512423,rs9914973,rs35569035,rs114724356,rs2041733,rs67088699,rs10004195,rs17637748,rs73414826,rs13186410,rs7107058,rs1598729,rs8061859,rs17410217,rs115168029,rs2276100,rs7212938,rs700663,rs117486637,rs7849201,rs62323898,rs11883902,rs115858108,rs9380379,rs8076131,rs11639295,rs117077597,rs1956433,rs204995,rs80296113,rs114895130,rs666103,rs696815,rs35111552,rs130072,rs9288280,rs28445734,rs11606394,rs7852539,rs5743580,rs700686,rs1523204,rs10197862,rs788019,rs2065075,rs1008723,rs688209,rs7130588,rs10033036,rs7179893,rs17496549,rs6021264,rs9274251,rs1903419,rs4833103,rs16924634,rs1876140,rs115982681,rs1974675,rs4534865,rs9274465,rs2395446,rs2251075,rs6915136,rs80160034,rs3749946,rs55766949,rs7723819,rs111697879,rs4795403,rs1318691,rs7153867,rs5743595,rs3771188,rs2217837,rs114924854,rs10899219,rs1307489,rs10012016,rs743077,rs6571798,rs11689730,rs45493291,rs4851585,rs12927543,rs887972,rs12476585,rs4543123,rs79198297,rs7221814,rs2844510,rs4900966,rs12467251,rs3917285,rs2596574,rs114118219,rs912961,rs9273530,rs113999119,rs56177082,rs36045143,rs6856416,rs77749396,rs1420099,rs1558640,rs114656621,rs7659256,rs3917273,rs114846581,rs2075186,rs7530167,rs1898671,rs6729473,rs55739615,rs61893515,rs115653241,rs10135285,rs115814077,rs114092652,rs13185610,rs114282649,rs2089128,rs3771186,rs62026377,rs34083796,rs189348,rs1882348,rs7942257,rs12473710,rs4850429,rs116473572,rs13431673,rs13020778,rs11078925,rs17843727,rs11466740,rs55830619,rs12132134,rs7658893,rs7143938,rs3771171,rs114629221,rs2060488,rs700671,rs79748582,rs7664239,rs116288322,rs9761637,rs73307935,rs72743477,rs114655458,rs7185491,rs7493775,rs9274130,rs7767142,rs2890664,rs12712144,rs72687036,rs11078926,rs10168222,rs1011082,rs5751080,rs3792159,rs12358961,rs3755276,rs4846210,rs7207600,rs7148710,rs597438,rs2034897,rs6889889,rs6865932,rs7657170,rs11692304,rs12151767,rs9274498,rs11650661,rs11722421,rs11255967,rs10491836,rs11899188,rs6751977,rs4141723,rs55813500,rs4851570,rs59785529,rs9274476,rs1375,rs66919607,rs56083757,rs34946515,rs79634461,rs6754556,rs1342768,rs10947436,rs700666,rs115961869,rs2235850,rs10032644,rs2589559,rs9274623,rs79748991,rs3748578,rs115073924,rs117108003,rs17145118,rs28618095,rs6815814,rs1035130,rs114768553,rs56408159,rs3792160,rs114787263,rs9907088,rs1158700,rs770662,rs115040800,rs7696175,rs10030742,rs4833092,rs115510687,rs2341778,rs13017455,rs9999985,rs5751071,rs10021161,rs6753450,rs116154775,rs10758784,rs115727786,rs2442719,rs9273453,rs2605039,rs6543124,rs7184431,rs6531672,rs4901012,rs9273455,rs2286974,rs76947914,rs11585794,rs116240557,rs116031752,rs17609240,rs10060003,rs2234651,rs10029775,rs1993465,rs7655305,rs56258475,rs10440635,rs1950824,rs12987977,rs2182326,rs73416828,rs12118323,rs72823663,rs2565163,rs949963,rs4272809,rs2293223,rs1429418,rs9904624,rs7851921,rs10204137,rs34636442,rs11948089,rs10931794,rs80108948,rs78807872,rs9273595,rs55904957,rs11221247,rs115954638,rs4742199,rs3828081,rs13424006,rs66730758,rs7927515,rs11638064,rs11680291,rs11725779,rs114090555,rs114160205,rs13330160,rs114460771,rs11870965,rs3755287,rs11687698,rs9940674,rs115345246,rs2075188,rs700683,rs12753426,rs4795405,rs7717304,rs114936047,rs62376846,rs116583941,rs12522383,rs6745660,rs714229,rs696817,rs10931784,rs6477086,rs1031458,rs1979239,rs7604700,rs9808453,rs2054933,rs3732125,rs115255509,rs2857607,rs11466640,rs2506889,rs7553228,rs11121531,rs35445172,rs2415391,rs3771150,rs7603730,rs787990,rs912963,rs4833820,rs7190969,rs5743562,rs11736617,rs6741380,rs75260399,rs3732131,rs113471308,rs116598056,rs6543119,rs116739740,rs2024566,rs2395004,rs7681215,rs28705856,rs77300459,rs28760527,rs17616765,rs943476,rs11121551,rs7546364,rs56380902,rs11694360,rs4833099,rs7146958,rs2178899,rs10026487,rs116644991,rs7699742,rs4504265,rs1007654,rs4846212,rs7572123,rs5743618,rs11096955,rs34215045,rs6592635,rs4458030,rs4851569,rs1154688,rs118116490,rs13416555,rs12515367,rs66509816,rs116288224,rs6827784,rs9306967,rs10002420,rs3771166,rs11466661,rs17132810,rs13179305,rs9274292,rs2216000,rs917994,rs11940396,rs2289261,rs9926615,rs11241081,rs699318,rs61423750,rs2286972,rs2058656,rs720130,rs4851582,rs116097288,rs6758443,rs10758787,rs4333852,rs12923849,rs787983,rs10173081,rs10145536,rs2287048,rs13030642,rs7212944,rs4851583,rs10174949,rs2056417,rs10194716,rs79173012,rs700682,rs6856864,rs76212701,rs9273529,rs11241090,rs115714029,rs11465723,rs7926009,rs17027037,rs115619172,rs11688559,rs115278825,rs12132635,rs12521169,rs9274437,rs10150704,rs340935,rs7752348,rs1522435,rs3817999,rs13392100,rs6592645,rs391755,rs700665,rs1929992,rs1468788,rs78043801,rs8018823,rs544289,rs2513517,rs3806933,rs6674843,rs723586,rs7216558,rs10490203,rs115385728,rs116879155,rs4900967,rs11683700,rs6907610,rs113974384,rs1379299,rs1598728,rs10073277,rs17027029,rs13001714,rs17624563,rs1346649,rs3744246,rs700673,rs11255965,rs869402,rs4850813,rs9891174,rs35181686,rs7767216,rs741173,rs1861548,rs112564603,rs9274442,rs9273873,rs11751943,rs112737094,rs17554224,rs7561950,rs721653,rs10739097,rs9274474,rs11096962,rs10856839,rs3771156,rs10975507,rs12339348,rs4957300,rs76675570,rs17229044,rs6735214,rs17624321,rs115775466,rs2112541,rs12499753,rs115695678,rs9998678,rs3781699,rs6457402,rs2844523,rs7605606,rs28690449,rs11096956,rs9501572,rs79881201,rs7038893,rs10752155,rs2229687,rs10184523,rs7583215,rs17623337,rs7224129,rs871656,rs10122116,rs10166535,rs2182658,rs10793167,rs3771157,rs73236615,rs12127604,rs1956443,rs9288281,rs12998521,rs117275633,rs12939457,rs11951907,rs9273520,rs9889711,rs10815392,rs58566767,rs10815391,rs114820193,rs73236616,rs11791651,rs73236629,rs944973,rs6602392,rs78319592,rs35137324,rs3755285,rs343475,rs4245443,rs56199421,rs8009361,rs636291,rs75623765,rs12141246,rs35736272,rs28663019,rs487835,rs1188530,rs7761068,rs12896336,rs7184093,rs4851017,rs12924112,rs2287041,rs11688573,rs700653,rs114576848,rs11466741,rs75625516,rs4795397,rs11891750,rs4625500,rs4851605,rs5743563,rs6822503,rs2069763,rs7520935,rs28642853,rs13147049,rs10043846,rs57151617,rs4851016,rs55645612,rs12375,rs5010059,rs10931779,rs13283381,rs45515895,rs11576459,rs1295686,rs771018,rs10045255,rs57193538,rs16924171,rs11578788,rs700638,rs56741530,rs117400157,rs9998350,rs9273463,rs1876144,rs7197754,rs7713025,rs115604865,rs7865955,rs73236633,rs115444066,rs1904522,rs921650,rs3739654,rs35318065,rs34582516,rs1814005,rs6503525,rs117106455,rs17843722,rs10497806,rs72687029,rs12738317,rs2252223,rs115043599,rs10931780,rs11790625,rs3771184,rs7590010,rs115975124,rs11792633,rs6434942,rs6884870,rs9268831,rs10492972,rs115257533,rs1002076,rs7653908,rs117840351,rs3135392,rs887864,rs7720838,rs4380997,rs6543123,rs72825956,rs115320990,rs11557467,rs3821206,rs788022,rs970551,rs78318003,rs115409002,rs12120191,rs3917304,rs770657,rs12709365,rs17801791,rs4742170,rs4850436,rs731945,rs13186912,rs114643230,rs11074952,rs115377761,rs4988958,rs4850807,rs10192036,rs700655,rs35732840,rs2302620,rs10793169,rs11466619,rs17599077,rs56386507,rs114903578,rs12376117,rs700667,rs111812333,rs1013953,rs10210006,rs1563103,rs10192466,rs1064213,rs11725309,rs1989084,rs7072398,rs1383046,rs2235845,rs35799924,rs11936050,rs79833061,rs9937309,rs12451084,rs57862683,rs57573835,rs955754,rs7702774,rs114878174,rs16950687,rs7272453,rs78503863,rs114055571,rs2889363,rs56357984,rs117888627,rs3219184,rs56289835,rs4485585,rs7223318,rs7658651,rs114544105,rs75228250,rs680608,rs114783216,rs10041894,rs996916,rs13153937,rs55718051,rs17411502,rs4845934,rs10038177,rs45588337,rs1861245,rs2416257,rs2080289,rs7145475,rs10975515,rs1043828,rs58291302,rs10170583,rs2513508,rs7687447,rs11792139,rs17423753,rs111273753,rs34555121,rs10055177,rs8539,rs700684,rs7729832,rs115081529,rs1998949,rs10856837,rs77190260,rs75379843,rs7671357,rs12468673,rs9368737,rs56044378,rs2275424,rs115608555,rs10852330,rs10030125,rs1468790,rs9926590,rs55977477,rs10899217,rs78568895,rs61778401,rs10856840,rs3087876,rs17613606,rs204993,rs770659,rs3732129,rs116583816,rs7560478,rs1558641,rs115326485,rs4846209,rs116198758,rs3129878,rs7669329,rs12346455,rs7364221,rs114272556,rs700691,rs6742782,rs12946510,rs34613310,rs10056760,rs6871834,rs11241097,rs7693745,rs12120042,rs58053556,rs10206753,rs6498135,rs11743867,rs4851615,rs11123928,rs28461360,rs2281332,rs2289277,rs2160202,rs67719080,rs2039778,rs4623,rs700692,rs17106954,rs5743556,rs9461905,rs7167532,rs4900972,rs1158701,rs115838115,rs9274297,rs11236752,rs700675,rs2513513,rs9292778,rs464306,rs714230,rs741175,rs75188672,rs67657812,rs9611527,rs12593904,rs12913547,rs116490515,rs661272,rs4794820,rs9295990,rs3821204,rs7219923,rs17027006,rs56396280,rs2480777,rs113265161,rs59716545,rs2025345,rs2381289,rs6921772,rs17730989,rs77970458,rs4795402,rs9931964,rs9273519,rs2038438,rs17026825,rs504698,rs10864448,rs17623144,rs6928482,rs4321646,rs2293225,rs9274497,rs11466749,rs115423459,rs7035413,rs6751967,rs73389036,rs12469546,rs12131441,rs9715841,rs12125535,rs13416449,rs17132785,rs12139981,rs7143494,rs114892830,rs4795400,rs3171692,rs5743593,rs897800,rs35139442,rs117151189,rs56245262,rs788017,rs700651,rs12409754,rs9933623,rs17132795,rs7597017,rs4237163,rs6906021,rs60667221,rs3771182,rs35123741,rs2101521,rs5743566,rs9611546,rs12472872,rs77061255,rs2302621,rs5743604,rs116138574,rs4851612,rs7662500,rs4988955,rs648399,rs56166614,rs116023339,rs10776482,rs34225619,rs114360486,rs9807989,rs2508741,rs10198606,rs9274253,rs9889716,rs6761919,rs10975514,rs73176685,rs12741973,rs3771161,rs4851005,rs7725052,rs114654655,rs114494568,rs76572590,rs17230818,rs13178997,rs2564389,rs34415928,rs549652,rs61894507,rs8065777,rs79288809,rs28397975,rs2065074,rs7722241,rs73236618,rs4988956,rs16997701,rs17027179,rs12737239,rs62376847,rs734037,rs13359107,rs12934193,rs73416829,rs788018,rs116123955,rs4795404,rs28576899,rs700687,rs11241095,rs114234440,rs10005625,rs73236649,rs700662,rs61422440,rs17145095,rs12341955,rs112660930,rs7842724,rs10056179,rs116489331,rs28360855,rs1889309,rs1057536,rs114171373,rs943473,rs17498196,rs12291771,rs12924259,rs13291472,rs2026792,rs6434930,rs10497807,rs623813,rs115729121,rs3901386,rs6880924,rs11121552,rs3755292,rs1420098,rs115498839,rs5743565,rs12130220,rs1157159,rs9761781,rs1956439,rs10947428,rs7572853,rs11255961,rs11579365,rs13406331,rs4833837,rs114188680,rs34306440,rs116123774,rs2506892,rs75353524,rs2508755,rs115404981,rs116359848,rs12233690,rs6824319,rs114194329,rs716501,rs115419464,rs11679146,rs55896948,rs10905504,rs7145768,rs76729373,rs13380815,rs1370964,rs10038058,rs696816,rs74599649,rs28613877,rs1369512,rs9274509,rs1116734,rs11123927,rs114437091,rs10012017,rs7944463,rs80084476,rs2395447,rs12110124,rs10034903,rs2287037,rs2513523,rs3917279,rs1556916,rs700648,rs13412022,rs6594497,rs28628758,rs75083875,rs4851606,rs1435570,rs6734781,rs10975603,rs11465702,rs17133733,rs17582919,rs4846213,rs2513520,rs72930511,rs11241099,rs10051830,rs1307491,rs5743596,rs10975583,rs62026376,rs1330383,rs6743671,rs115264705,rs114782831,rs3814711,rs10941516,rs17583068,rs2103890,rs12117635,rs7572871,rs11078927,rs75313558,rs7143872,rs6592657,rs10211202,rs2310241,rs115784049,rs116269636,rs74460762,rs9283753,rs346835,rs3917267,rs1065949,rs10758783,rs1922291,rs2302612,rs114505996,rs3891174,rs11123923,rs8064154,rs10975504,rs1997502,rs117128196,rs4713676,rs2302557,rs7712015,rs3902025,rs3816470,rs2513511,rs597723,rs3731570,rs1991993,rs72820194,rs4833093,rs1308520,rs61784580,rs4463484,rs17027166,rs6734742,rs11695627,rs79479517,rs4425550,rs17034643,rs13337016,rs1403,rs7159456,rs3753037,rs1135354,rs3894194,rs11553814,rs11156962,rs114032050,rs114300842,rs72689565,rs2523545,rs7663239,rs11722788,rs12718488,rs684119,rs113347788,rs10167431,rs12912045,rs2287035,rs12888204,rs76552338,rs1024791,rs7681628,rs2286973,rs7601800,rs6911777,rs112572902,rs9895948,rs6880351,rs116860055,rs2483677,rs12886692,rs115521141,rs4851011,rs3917318,rs10975509,rs176095,rs9273494,rs2236678,rs67712706,rs6911419,rs2208211,rs11121545,rs7520651,rs76356253,rs116699341,rs10758785,rs2596428,rs55799002,rs62376845,rs11956705,rs11255998,rs73416822,rs1379298,rs1956434,rs8848,rs9273786,rs12233670,rs6734096,rs4495224,rs2508753,rs10204837,rs72823677,rs17294280,rs2565160,rs3771158,rs17613578,rs7851003,rs968350,rs6820957,rs55969942,rs770661,rs34188221,rs116420756,rs6477087,rs7199305,rs8076474,rs1263764,rs112821975,rs343495,rs114455056,rs9274266,rs1295685,rs13030675,rs5743571,rs570963,rs6743219,rs116566084,rs55903115,rs9935174,rs700689,rs2024567,rs17132800,rs3177928,rs75164522,rs79866309,rs68051257,rs2069772,rs4795399,rs7019575,rs17613613,rs4274855,rs12708714,rs34757365,rs34962120,rs9715769,rs13298500,rs10118795,rs114667288,rs608971,rs6731042,rs2033570,rs2235849,rs3743976,rs3136534,rs74961551,rs6541089,rs1320644,rs12122029,rs75934478,rs891058,rs2060489,rs73265363,rs8079416,rs7673348,rs1007655,rs1985372,rs3755286,rs177831,rs1563340,rs77408166,rs9332414,rs2596480,rs570749,rs9273371,rs11241083,rs11587309,rs12408430,rs8062923,rs3781700,rs883770,rs55927292,rs10198860,rs77194953,rs11727369,rs11466750,rs10492973,rs1474309,rs7194305,rs2174284,rs35743441,rs602399,rs9901483,rs17027071,rs72776797,rs79986241,rs11465633,rs7033258,rs7876000,rs7941790,rs36096180,rs11466621,rs3737155,rs11121532,rs62323944,rs11952682,rs16924631,rs116567150,rs5751077,rs12525722,rs12347573,rs115146939,rs73399080,rs7404554,rs114500655,rs2089127,rs73142667,rs4144896,rs848,rs77793850,rs6503524,rs13161853,rs7679798,rs3792158,rs3771185,rs919433,rs9274514,rs700670,rs11688568,rs4820435,rs12141201,rs45454992,rs115057925,rs2034896,rs2513525,rs10125914,rs6881147,rs2282611,rs4711350,rs1398553,rs113415086,rs17802927,rs1435569,rs771010,rs4850437,rs117007900,rs12233776,rs2239709,rs80149837,rs10043631,rs3849361,rs648324,rs7146935,rs12801570,rs9303281,rs1876142,rs9273504,rs10176664,rs17495592,rs9913044,rs17388568,rs7681513,rs12451100,rs8007653,rs1865586,rs17625012,rs596537,rs115595191,rs114682638,rs5743810,rs661256,rs7165382,rs7216389,rs1109151,rs115638298,rs4900969,rs658087,rs12469506,rs17613599,rs10213846,rs78468647,rs8081437,rs60743860,rs118038522,rs12621129,rs6126249,rs700672,rs2221903,rs2270298,rs696814,rs114783026,rs2145179,rs3213733,rs4957311,rs73142650,rs3746420,rs17034821,rs10208708,rs2107357,rs8013855,rs9611542,rs2075187,rs9303277,rs112196771,rs9274413,rs2480782,rs10172553,rs12141416,rs10048735,rs6704565,rs4851608</t>
  </si>
  <si>
    <t>ENSG00000142657.16,ENSG00000115524.11,ENSG00000247626.3,ENSG00000258414.1,ENSG00000231852.2,ENSG00000167914.6,ENSG00000115540.10,ENSG00000115602.12,ENSG00000107036.7,ENSG00000204344.10,ENSG00000115520.4,ENSG00000228789.2,ENSG00000115896.11,ENSG00000229917.2,ENSG00000204304.7,ENSG00000115604.6,CATG00000079607.1,ENSG00000170777.9,ENSG00000272501.1,ENSG00000213588.4,ENSG00000201785.1,ENSG00000228962.1,ENSG00000259087.1,ENSG00000145777.10,CATG00000083550.1,ENSG00000138688.11,CATG00000080858.1,CATG00000031305.1,ENSG00000167074.10,ENSG00000120215.5,CATG00000033595.1,CATG00000049492.1,ENSG00000273333.1,ENSG00000229664.1,ENSG00000206337.6,CATG00000075669.1,ENSG00000213654.5,CATG00000083638.1,ENSG00000147854.12,CATG00000068371.1,ENSG00000234745.5,CATG00000088072.1,CATG00000018592.1,ENSG00000204287.9,CATG00000083634.1,ENSG00000204296.7,CATG00000104631.1,ENSG00000096433.6,ENSG00000223442.1,CATG00000080870.1,ENSG00000264968.1,ENSG00000226979.4,ENSG00000228285.2,ENSG00000204387.8,ENSG00000234006.1,ENSG00000077238.9,CATG00000088062.1,ENSG00000204525.10,ENSG00000204301.5,CATG00000027002.1,ENSG00000266509.1,ENSG00000115594.7,CATG00000046159.1,ENSG00000230174.1,ENSG00000196301.3,ENSG00000226925.1,ENSG00000232940.1,CATG00000068365.1,ENSG00000038532.10,CATG00000107585.1,ENSG00000237649.3,CATG00000104364.1,ENSG00000100413.12,ENSG00000160049.7,CATG00000068362.1,ENSG00000129514.4,ENSG00000197283.8,ENSG00000175279.17,ENSG00000112511.13,CATG00000004289.1,ENSG00000261329.1,ENSG00000099219.9,ENSG00000219797.2,ENSG00000179583.13,ENSG00000164113.6,ENSG00000204385.6,CATG00000107582.1,ENSG00000236977.1,ENSG00000204540.6,ENSG00000231389.3,ENSG00000236790.1,CATG00000053605.1,CATG00000028700.1,ENSG00000270757.1,ENSG00000236304.1,CATG00000033613.1,ENSG00000258708.1,ENSG00000241563.2,ENSG00000196126.6,CATG00000014056.1,CATG00000046147.1,CATG00000051167.1,CATG00000104622.1,ENSG00000100410.3,CATG00000028709.1,ENSG00000047578.8,ENSG00000109471.4,ENSG00000112514.11,ENSG00000134460.11,CATG00000031299.1,ENSG00000204498.6,ENSG00000174130.8,ENSG00000204305.9,ENSG00000225979.1,CATG00000020751.1,ENSG00000103522.11,CATG00000018591.1,CATG00000092282.1,ENSG00000204394.8,ENSG00000115607.5,CATG00000075668.1,ENSG00000182108.5,ENSG00000168477.13,ENSG00000204520.8,ENSG00000231500.2,CATG00000028706.1,ENSG00000073605.14,ENSG00000115598.5,ENSG00000254870.1,ENSG00000255135.3,CATG00000079611.1,CATG00000080859.1,ENSG00000169194.5,ENSG00000259202.1,CATG00000028705.1,ENSG00000100403.10,ENSG00000233183.2,ENSG00000054523.12,ENSG00000204444.6,CATG00000038834.1,ENSG00000142655.8,ENSG00000137507.7,ENSG00000227145.1,ENSG00000204539.3,ENSG00000204310.6,ENSG00000158636.12,ENSG00000234752.1,ENSG00000213791.4,ENSG00000179344.12,ENSG00000152430.13,ENSG00000204531.11,ENSG00000201680.1,ENSG00000224557.3,ENSG00000204516.5,CATG00000075667.1,ENSG00000265236.1,CATG00000079615.1,CATG00000088077.1,ENSG00000253613.2,ENSG00000262222.1,CATG00000080864.1,CATG00000088014.1,ENSG00000100401.15,CATG00000083624.1,ENSG00000152495.6,ENSG00000248966.1,ENSG00000204351.7,ENSG00000223865.6,ENSG00000223501.4,CATG00000046418.1,ENSG00000172057.5,ENSG00000228432.1,ENSG00000130939.14,ENSG00000233367.1,CATG00000070034.1,ENSG00000214784.4,ENSG00000161904.7,ENSG00000205716.4,CATG00000083553.1,CATG00000102988.1,ENSG00000151338.14,ENSG00000204536.9,ENSG00000174123.6,ENSG00000204511.2,ENSG00000169181.8,CATG00000028702.1,ENSG00000137288.5,ENSG00000204348.5,ENSG00000162944.6,ENSG00000251503.3,CATG00000046393.1,CATG00000068366.1,CATG00000117279.1,ENSG00000100412.11,ENSG00000105656.8,ENSG00000186075.8,ENSG00000115541.6,ENSG00000213104.3,ENSG00000204420.4,ENSG00000168944.11,CATG00000117270.1,ENSG00000139865.12,CATG00000088115.1,ENSG00000204396.6,ENSG00000263575.1,ENSG00000213722.4,ENSG00000203469.2,ENSG00000254810.1,ENSG00000183354.7,ENSG00000155666.7,ENSG00000197712.7,ENSG00000179240.4,ENSG00000134987.7,ENSG00000271581.1,ENSG00000137033.7,ENSG00000243649.4,CATG00000079612.1,ENSG00000244255.1,CATG00000026619.1,ENSG00000101096.15,ENSG00000249346.2,ENSG00000227057.3,ENSG00000198563.9,ENSG00000138684.3,ENSG00000178445.8,CATG00000025430.1,ENSG00000204463.8,ENSG00000183032.6,ENSG00000161405.12,ENSG00000271989.1,ENSG00000144381.12,ENSG00000223808.1,CATG00000051173.1,ENSG00000213760.6,CATG00000104629.1,CATG00000083580.1,CATG00000075670.1,ENSG00000096395.6,CATG00000083581.1,ENSG00000161896.6,ENSG00000065413.12,ENSG00000030110.8,ENSG00000223534.1,CATG00000046152.1,CATG00000117277.1,ENSG00000166949.11,ENSG00000174125.3,ENSG00000258388.3,CATG00000070055.1,ENSG00000180251.4</t>
  </si>
  <si>
    <t>Self-reported allergy</t>
  </si>
  <si>
    <t>EFO:0003821</t>
  </si>
  <si>
    <t>migraine disorder</t>
  </si>
  <si>
    <t>A class of disabling primary headache disorders, characterized by recurrent unilateral pulsatile headaches. The two major subtypes are common migraine (without aura) and classic migraine (with aura or neurological symptoms). (International Classification of Headache Disorders, 2nd ed. Cephalalgia 2004: suppl 1)</t>
  </si>
  <si>
    <t>rs3790454,rs56941405,rs6599640,rs11562954,rs4918826,rs56075249,rs532573,rs34030532,rs1890566,rs72761002,rs12571568,rs62499790,rs4501548,rs1926037,rs9298047,rs7912404,rs17868384,rs6880211,rs13244694,rs73902914,rs1014342,rs9423239,rs2025445,rs10906467,rs564398,rs13265869,rs2896334,rs28419182,rs2860838,rs2425088,rs309685,rs35446233,rs12784384,rs7901197,rs6510709,rs10883868,rs2425093,rs7921574,rs284857,rs1163087,rs13299513,rs11188403,rs7089271,rs6780369,rs33985936,rs4837499,rs12480826,rs2273622,rs943543,rs17881215,rs7906682,rs13044,rs10189040,rs12534834,rs7817853,rs1171561,rs12777068,rs932809,rs1605285,rs1536225,rs78122913,rs4570478,rs7718104,rs273218,rs6651265,rs1800639,rs73283830,rs12547941,rs12414609,rs12785223,rs3732215,rs12539091,rs2474730,rs17302884,rs9313754,rs7273668,rs211170,rs10954851,rs2863730,rs67456501,rs55757426,rs6069315,rs13177386,rs3740397,rs2811713,rs3740387,rs309683,rs2281890,rs10078566,rs11191424,rs3189926,rs2271367,rs2506146,rs117216347,rs663436,rs917653,rs2134560,rs4240603,rs750677,rs6693724,rs75230655,rs12480119,rs11699793,rs4588795,rs600306,rs487645,rs12537989,rs682211,rs11874712,rs4980172,rs7077291,rs34295220,rs2292807,rs10748838,rs1171551,rs7706612,rs10068127,rs153521,rs11191654,rs6470802,rs10883859,rs2299986,rs9423237,rs6058356,rs11191438,rs2241717,rs10751699,rs17864742,rs6666549,rs78084033,rs2104417,rs61839429,rs4917386,rs2327621,rs2946503,rs1541213,rs10490012,rs104136,rs7799354,rs4733768,rs2421143,rs11696527,rs10883836,rs156442,rs2474727,rs12542580,rs10056655,rs11191688,rs11000063,rs7411689,rs76804732,rs7776792,rs9649465,rs13271667,rs3896409,rs743572,rs2425086,rs3736585,rs272617,rs7030641,rs8093880,rs446001,rs9646718,rs272606,rs6993713,rs10883801,rs7902804,rs6060558,rs4130145,rs17725614,rs8095608,rs4880789,rs114568171,rs3790455,rs11191467,rs2425149,rs11699690,rs28694780,rs1466535,rs7562971,rs685787,rs58965402,rs12480846,rs9381801,rs4343858,rs9490315,rs1046778,rs56116518,rs17418531,rs566078,rs968402,rs12084046,rs2425119,rs11241656,rs6058302,rs73905955,rs4919691,rs73275433,rs3790457,rs10883858,rs156841,rs7096249,rs7832896,rs3095267,rs2052692,rs3935174,rs284855,rs8117302,rs11949767,rs2236253,rs1496417,rs56946876,rs3897401,rs11191589,rs2660216,rs12479750,rs9646720,rs1042194,rs12779263,rs4918003,rs7902802,rs714116,rs9783888,rs115888974,rs612711,rs4976682,rs7718446,rs4284929,rs3808378,rs309671,rs60044183,rs2134559,rs2425071,rs1496331,rs11073463,rs9793107,rs10927738,rs7602303,rs1506635,rs153519,rs79255803,rs10883795,rs12207570,rs12763665,rs4742236,rs74301385,rs7905968,rs7921096,rs4507498,rs10906465,rs117736055,rs10091313,rs4910165,rs55835877,rs6060704,rs11760496,rs7809453,rs11907811,rs17093027,rs6741751,rs4917994,rs12681963,rs6471265,rs2336237,rs1008539,rs12701929,rs7912517,rs4976681,rs17663738,rs7831,rs2295356,rs1171554,rs11191553,rs378733,rs8139,rs13172353,rs2236251,rs9373978,rs7813902,rs113898331,rs2421145,rs406079,rs35525740,rs1537378,rs10233526,rs603901,rs4836242,rs7068921,rs13734,rs11191549,rs8085444,rs2108168,rs10519991,rs11258570,rs1063192,rs2425102,rs6556309,rs7724386,rs7357468,rs608482,rs12569873,rs6950373,rs76711702,rs12055256,rs10883824,rs7897663,rs3733875,rs7071373,rs2302153,rs13381709,rs4373488,rs10095065,rs8095031,rs6738375,rs4733780,rs153520,rs3753316,rs4492075,rs2286431,rs2506155,rs12411744,rs10903405,rs11129403,rs12479820,rs3790460,rs6584550,rs7739181,rs43902,rs2425114,rs9357624,rs2299983,rs10170399,rs11082510,rs7807744,rs12055325,rs11258585,rs6944031,rs2152915,rs7075426,rs113320337,rs2098839,rs11872985,rs4750403,rs11191577,rs2297027,rs114375202,rs747500,rs2284199,rs55689128,rs11661945,rs72664002,rs10490014,rs4909945,rs74332544,rs1006764,rs8124505,rs10786741,rs12766205,rs7735211,rs2554374,rs11777826,rs6580,rs2274491,rs1128287,rs13095260,rs1065027,rs7898770,rs62575331,rs28535847,rs28504655,rs17663744,rs72751243,rs6994263,rs3820063,rs3781287,rs7915980,rs12546206,rs28371675,rs2237432,rs4738869,rs2225950,rs3807634,rs2109725,rs9486719,rs10253850,rs11765478,rs60405463,rs9332105,rs1560671,rs60816986,rs11042902,rs10215466,rs3790459,rs56328556,rs1005568,rs642990,rs11557571,rs11919589,rs7893480,rs12118406,rs1138489,rs3088050,rs747499,rs2901354,rs58448091,rs6921291,rs1063461,rs12545969,rs10270877,rs13210597,rs6971297,rs881421,rs12481228,rs4918007,rs11087218,rs1843314,rs2506145,rs10924534,rs11241669,rs7753655,rs1001875,rs309668,rs11191459,rs10956514,rs10416269,rs4283801,rs72873204,rs1506642,rs2064947,rs10794731,rs13275089,rs7912578,rs2305513,rs7732768,rs3736583,rs13099628,rs17523578,rs72764715,rs1333037,rs2050729,rs2012992,rs62472101,rs7803287,rs6162,rs59064961,rs7085104,rs11765790,rs12415209,rs4233636,rs11172113,rs655274,rs67699390,rs114962656,rs1866107,rs4759277,rs30056,rs10883863,rs13225220,rs883248,rs10883817,rs2274317,rs12415199,rs4262195,rs2378414,rs6886255,rs10954872,rs11167280,rs2302155,rs9834,rs11984896,rs12131289,rs16876419,rs7100697,rs6740118,rs79770071,rs1800637,rs7169450,rs679200,rs13285093,rs73912881,rs28444253,rs76136891,rs917434,rs4867001,rs284858,rs16922510,rs13154044,rs7969195,rs6464431,rs12518529,rs2425079,rs2286831,rs17663750,rs3736582,rs3790327,rs2460343,rs3740382,rs2425084,rs11785581,rs78688514,rs10902853,rs824343,rs2946505,rs4339600,rs2421147,rs10228367,rs55633050,rs10424313,rs3790458,rs4437389,rs7244921,rs1476665,rs10956511,rs2559796,rs7791183,rs1171558,rs6060560,rs3757504,rs78851916,rs492447,rs3781280,rs943036,rs11699815,rs11258572,rs10942,rs10786725,rs6060578,rs13159710,rs12537287,rs17092784,rs1926030,rs9395514,rs768010,rs7094843,rs12988953,rs1355412,rs11736008,rs10803666,rs11191489,rs2085065,rs9633708,rs66739755,rs7069346,rs7902218,rs7896290,rs758275,rs9423295,rs6709005,rs6120994,rs11195958,rs13159114,rs7018225,rs10803369,rs7894407,rs61871160,rs13093915,rs11611695,rs12201449,rs6470796,rs4880792,rs6951138,rs11086504,rs4836701,rs62352798,rs10490010,rs34938313,rs16904191,rs2863731,rs2425109,rs4806880,rs1644814,rs10956790,rs7897654,rs4980239,rs543830,rs10956791,rs12531955,rs2395988,rs72764744,rs7097872,rs34242791,rs10216413,rs4917997,rs10786738,rs6060726,rs10444558,rs1890470,rs285098,rs6426278,rs2817126,rs1627080,rs10215473,rs6064237,rs2109723,rs10786712,rs10786719,rs2425081,rs28932178,rs12954405,rs11699899,rs9662034,rs35442415,rs9783884,rs8116836,rs28715668,rs7823643,rs34842366,rs1054787,rs7846033,rs75879507,rs2281877,rs3736922,rs2670884,rs4677083,rs2274319,rs255730,rs2425122,rs156438,rs6058312,rs34405903,rs3790461,rs284860,rs177935,rs1496418,rs1808458,rs634537,rs156384,rs2099408,rs28684504,rs1333039,rs35073073,rs893302,rs55746316,rs8104536,rs72813180,rs11563060,rs12954944,rs1891293,rs598115,rs4867002,rs10110267,rs73368049,rs11202038,rs9367362,rs13088577,rs12219247,rs2862507,rs35341304,rs4450010,rs944801,rs3807640,rs3824207,rs12132151,rs10418996,rs12338876,rs12570771,rs6058303,rs76079033,rs7074395,rs3797072,rs4880788,rs10450542,rs2986014,rs4740850,rs12658694,rs16876489,rs4532960,rs11598702,rs7832592,rs1171548,rs4631,rs917432,rs6136149,rs10883845,rs17736369,rs6549436,rs2159200,rs10093786,rs10107457,rs34832871,rs13193931,rs3781282,rs13230294,rs4501550,rs11872954,rs34104646,rs7810857,rs11786324,rs1832433,rs2474713,rs3807636,rs28580074,rs2282286,rs582220,rs9381800,rs8094902,rs2421155,rs10077929,rs2506961,rs17303101,rs9260632,rs1511167,rs2459345,rs6872201,rs35448195,rs2161156,rs13258946,rs11191676,rs10796118,rs1163083,rs9664591,rs117214017,rs185057,rs10924523,rs12219346,rs4442541,rs80097588,rs8938,rs284862,rs2425117,rs1416086,rs60646509,rs1033773,rs737636,rs2052128,rs3740400,rs2506147,rs1800640,rs12138127,rs11664764,rs78167602,rs6060597,rs61191623,rs17083712,rs2237436,rs28395268,rs17663720,rs7793274,rs942900,rs78320598,rs55773619,rs4726435,rs10927736,rs2275408,rs1478870,rs1558921,rs77982589,rs35486656,rs10876965,rs6669550,rs10786721,rs1029843,rs59285308,rs7302357,rs3824685,rs17862921,rs7719125,rs17863842,rs35835168,rs10748835,rs9783886,rs6583998,rs11697903,rs2742675,rs687050,rs7903004,rs4917387,rs7903436,rs2425111,rs36045108,rs77420690,rs11924818,rs6966470,rs10983150,rs13038622,rs1926034,rs7902253,rs10748839,rs28750250,rs17863841,rs2317033,rs11191602,rs80330268,rs56278134,rs35615718,rs7562952,rs6868833,rs9643319,rs7261284,rs13080116,rs4911519,rs7100369,rs2317035,rs883490,rs7844812,rs13230230,rs10066638,rs2425118,rs746293,rs612836,rs1537430,rs6466881,rs608447,rs1978550,rs10883796,rs2895581,rs6464435,rs11671001,rs11172114,rs11258582,rs7900134,rs16876504,rs10063803,rs11812230,rs468182,rs867748,rs7597012,rs4986894,rs28629349,rs11129402,rs6711120,rs10090988,rs1008878,rs1469288,rs10412087,rs1926711,rs274369,rs4493873,rs4733566,rs6967889,rs718781,rs12659737,rs2651899,rs4515507,rs10786740,rs34907121,rs34343839,rs309669,rs6121026,rs12260436,rs6872993,rs72816654,rs17528296,rs2421158,rs10883857,rs3776189,rs11664534,rs1326832,rs2256624,rs72760998,rs72761001,rs13162058,rs1496337,rs623655,rs11167275,rs3829829,rs77539670,rs7068341,rs7954643,rs12660023,rs10887610,rs364671,rs7835270,rs7896033,rs10876964,rs12208011,rs13161602,rs1736522,rs73902913,rs10929309,rs10509679,rs154003,rs71601343,rs10112331,rs6898107,rs2066323,rs982927,rs2421149,rs77708995,rs62524598,rs12774901,rs2425092,rs2977086,rs4919683,rs688383,rs73902932,rs11696947,rs10751700,rs6990531,rs1003540,rs10269196,rs978201,rs66818288,rs7264414,rs7894588,rs78536546,rs11770041,rs3815458,rs12244388,rs10457159,rs12473889,rs154000,rs77397017,rs12355831,rs2275271,rs1935323,rs2298787,rs2281891,rs6060572,rs2395974,rs7725769,rs11191666,rs2787993,rs4075972,rs6080751,rs1163084,rs1712510,rs3740505,rs4504072,rs284854,rs77823628,rs2281860,rs599452,rs1042192,rs8081,rs4676856,rs10786744,rs2425089,rs35507656,rs156440,rs28461408,rs7820904,rs10736220,rs1807298,rs2159201,rs11594437,rs3797071,rs943096,rs9298048,rs2474731,rs309686,rs3734238,rs1870558,rs28362590,rs17092980,rs13175695,rs72952729,rs2215173,rs6060569,rs2024527,rs17149663,rs7267759,rs4976680,rs11557703,rs35801915,rs273217,rs6981007,rs4759044,rs7558436,rs10457146,rs3790136,rs11248348,rs78405626,rs55746012,rs111992647,rs3191333,rs11251876,rs917433,rs67345186,rs1434281,rs8089150,rs4880487,rs11952102,rs3958047,rs2114196,rs8125393,rs12481365,rs6950659,rs1180,rs7843665,rs7014578,rs10883837,rs72816638,rs16884251,rs72764714,rs11698796,rs1004478,rs7547103,rs4371451,rs12414232,rs3740386,rs66496757,rs34016647,rs4918930,rs1342442,rs6058325,rs3781281,rs34130454,rs2506153,rs1010759,rs10887612,rs2474725,rs7845133,rs746527,rs13239184,rs10903404,rs8653,rs1109751,rs7794281,rs10106729,rs13190036,rs1163089,rs1521039,rs1005567,rs11258571,rs17353856,rs10811022,rs6060557,rs4984501,rs16876492,rs6475604,rs763914,rs6060524,rs62524650,rs3776190,rs6060664,rs7093667,rs7917650,rs2336405,rs8092674,rs10775586,rs9918929,rs6879874,rs72868379,rs12706546,rs3758580,rs6959682,rs13230338,rs55723854,rs1073670,rs12038396,rs3736584,rs11697851,rs9369909,rs943544,rs9423292,rs67646620,rs10908505,rs4733781,rs16876487,rs1132274,rs2273466,rs13079538,rs12542178,rs12513640,rs3779260,rs4572070,rs45563939,rs12537072,rs481477,rs1044931,rs598189,rs2877098,rs28757346,rs17402447,rs7896547,rs4385206,rs9395508,rs562408,rs12470426,rs78394675,rs116983154,rs1052432,rs13185252,rs12538876,rs4917985,rs3798296,rs6060566,rs6598163,rs4363528,rs1385526,rs12098606,rs73576734,rs6923212,rs10883867,rs702496,rs428213,rs2299982,rs11153018,rs10883855,rs67941743,rs9395513,rs1985222,rs10794583,rs6431648,rs72665769,rs9369650,rs4918016,rs2274339,rs10786727,rs9381500,rs2742673,rs1835740,rs747498,rs12572351,rs10906466,rs965661,rs1468656,rs72794701,rs72607717,rs7780086,rs1163086,rs7753545,rs11250340,rs2460341,rs11191513,rs4511227,rs2425098,rs1926029,rs729211,rs11696912,rs4733141,rs4880790,rs9783887,rs725638,rs10737909,rs7092200,rs6458545,rs10485510,rs114946677,rs9641717,rs78515405,rs6060567,rs6885410,rs6163,rs7261614,rs7913682,rs12190520,rs2378392,rs11191672,rs62524640,rs17431878,rs1876898,rs7096475,rs6464432,rs10263517,rs112428364,rs10413272,rs6060642,rs73905926,rs2436046,rs156437,rs3805639,rs11949435,rs10883814,rs4814630,rs665867,rs1568464,rs6877611,rs3814146,rs10956793,rs2565,rs10929319,rs9919485,rs12547330,rs35805353,rs66754417,rs6060699,rs11191573,rs12675542,rs1993820,rs7091404,rs11592348,rs2066066,rs7074199,rs12783717,rs1591915,rs2425078,rs7865618,rs10037055,rs2421154,rs7096614,rs1556515,rs671584,rs966185,rs13186221,rs156380,rs35198526,rs768680,rs9395512,rs76335892,rs10803665,rs7913461,rs7748624,rs11250327,rs4367982,rs4980171,rs2295672,rs28412155,rs10786715,rs2286430,rs9962380,rs8110583,rs9962458,rs30040,rs516243,rs11563216,rs12765337,rs56181324,rs2421144,rs13263107,rs56396297,rs6060580,rs12655985,rs686930,rs11191547,rs11191414,rs9681087,rs7085563,rs16904190,rs1549934,rs7828996,rs12120959,rs2787970,rs75451240,rs1550005,rs309667,rs60267524,rs9332184,rs6700679,rs7909591,rs66463340,rs7033392,rs13225110,rs7940646,rs943035,rs6692531,rs1171563,rs28563911,rs2554373,rs2787965,rs1363405,rs1171557,rs3757505,rs6599641,rs2589237,rs187974,rs4807347,rs10908504,rs45595739,rs2425103,rs8181050,rs10224062,rs12461895,rs12637758,rs11759769,rs154002,rs615552,rs10490625,rs619824,rs10883829,rs10093561,rs6080750,rs7604471,rs4244285,rs11191578,rs2788009,rs28471687,rs10956792,rs28429767,rs76594533,rs10883826,rs7244950,rs911347,rs16876445,rs12355120,rs3781286,rs11594111,rs7093039,rs1624023,rs2788007,rs2254574,rs10876477,rs630602,rs11153023,rs11264486,rs13224762,rs75902457,rs7096183,rs11700250,rs115576616,rs11087217,rs10787446,rs928341,rs392714,rs1056196,rs75023853,rs602848,rs1507905,rs4290163,rs2236252,rs6468131,rs2425123,rs1416089,rs3733874,rs6880798,rs10924535,rs11699044,rs6060643,rs17663726,rs17528324,rs2069418,rs34467921,rs6120998,rs6069313,rs67324184,rs2108810,rs10887609,rs7866783,rs4984499,rs491334,rs7894959,rs10238422,rs679038,rs11697087,rs4733384,rs889903,rs67779882,rs168861,rs12778026,rs76065652,rs7074224,rs2299985,rs79083901,rs12257410,rs309689,rs1891292,rs4663986,rs1560672,rs2236250,rs11774947,rs2108809,rs79719394,rs6069314,rs17588292,rs10883785,rs12218115,rs7464885,rs4257011,rs4362080,rs3807635,rs1485395,rs12530462,rs272612,rs7815938,rs750439,rs13269187,rs613312,rs79804055,rs1416087,rs61869827,rs2425072,rs7773249,rs7894629,rs1163085,rs12218353,rs2281861,rs11915204,rs12412772,rs3827029,rs11769381,rs12136856,rs7851723,rs6060666,rs2421148,rs7821959,rs4803455,rs10786745,rs3756357,rs3798295,rs2421146,rs1437588,rs2474712,rs28969381,rs2362290,rs4568579,rs2425116,rs12193732,rs7081075,rs2237435,rs590041,rs8083998,rs74792599,rs6963231,rs4555829,rs10883830,rs1800636,rs2157719,rs34777815,rs10840457,rs1925950,rs73092284,rs10794730,rs7896519,rs12055251,rs2425100,rs17093026,rs7902273,rs4663990,rs67969,rs2297786,rs758276,rs6058296,rs2383205,rs2317032,rs6484437,rs2255740,rs8088881,rs2878686,rs2274664,rs1506641,rs10748836,rs182120,rs28611501,rs6060570,rs6889220,rs2860837,rs10786722,rs2474728,rs11777119,rs7904581,rs7092690,rs4977338,rs2256368,rs12334996,rs7911789,rs2153029,rs2787969,rs140174,rs2161157,rs3758543,rs2787963,rs28532950,rs12141791,rs7067970,rs9641715,rs2425120,rs9633709,rs2298037,rs2279780,rs55946040,rs9945606,rs3779261,rs11751075,rs7845508,rs2425121,rs2085066,rs7844277,rs11596522,rs2109724,rs192569,rs9945751,rs17663755,rs6058304,rs4663988,rs557944,rs7805759,rs6058311,rs9400016,rs6064238,rs9369908,rs156828,rs13263568,rs6599639,rs4320030,rs10883842,rs2436936,rs2274320,rs12770034,rs59744322,rs6658917,rs7904113,rs9332113,rs7910900,rs1046411,rs73793736,rs11241668,rs3734239,rs10094000,rs9423238,rs3818463,rs7597116,rs35208023,rs13099670,rs643428,rs11241658,rs6916232,rs2425094,rs2436940,rs26371,rs7900085,rs1050316,rs4734654,rs17862920,rs8097521,rs16985493,rs7681,rs10487806,rs7095304,rs2425127,rs7096169,rs284856,rs274366,rs7095889,rs2184061,rs156385,rs7909286,rs7810727,rs824342,rs4424567,rs2274316,rs2901355,rs2425090,rs73905949,rs77741267,rs11191686,rs10786724,rs16898772,rs12219246,rs1163238,rs3766460,rs11128246,rs1780588,rs28699609,rs71601344,rs35752744,rs13028228,rs7077097,rs468026,rs35134124,rs255725,rs1798246,rs887061,rs34718272,rs7915874,rs3801158,rs10883799,rs7017839,rs2108167,rs917435,rs12480819</t>
  </si>
  <si>
    <t>CATG00000097258.1,ENSG00000173915.8,ENSG00000170807.11,ENSG00000259786.2,CATG00000020473.1,ENSG00000253738.1,ENSG00000237827.1,CATG00000116079.1,CATG00000054683.1,ENSG00000157216.11,CATG00000020498.1,ENSG00000272256.1,ENSG00000123384.9,ENSG00000109339.14,ENSG00000272686.1,ENSG00000119969.10,ENSG00000256040.1,ENSG00000248964.2,ENSG00000152457.13,ENSG00000149646.8,ENSG00000240498.2,ENSG00000072952.14,ENSG00000152455.11,CATG00000117070.1,CATG00000077868.1,ENSG00000236947.1,ENSG00000059573.4,ENSG00000152234.11,ENSG00000133872.9,ENSG00000122641.9,ENSG00000251361.1,ENSG00000148842.13,ENSG00000270077.1,ENSG00000270706.1,ENSG00000128322.6,CATG00000099535.1,CATG00000103463.1,ENSG00000185736.11,ENSG00000172987.8,ENSG00000139797.7,ENSG00000267063.1,ENSG00000205189.7,ENSG00000088340.11,ENSG00000116604.13,ENSG00000214954.4,CATG00000000687.1,ENSG00000247809.3,ENSG00000025293.11,ENSG00000095637.16,CATG00000104132.1,ENSG00000061656.5,CATG00000024181.1,ENSG00000228315.7,ENSG00000168356.7,ENSG00000125844.11,ENSG00000023041.7,CATG00000000936.1,ENSG00000148219.12,CATG00000082812.1,ENSG00000152767.11,CATG00000098397.1,CATG00000000690.1,CATG00000081508.1,CATG00000090513.1,ENSG00000176998.3,ENSG00000110315.2,CATG00000102120.1,ENSG00000224287.2,ENSG00000171222.6,CATG00000000681.1,ENSG00000165841.5,ENSG00000118507.11,CATG00000116290.1,ENSG00000238258.1,ENSG00000116221.11,CATG00000001497.1,CATG00000089786.1,ENSG00000198598.2,ENSG00000172006.7,ENSG00000106299.7,ENSG00000096401.7,ENSG00000014123.9,ENSG00000168938.5,CATG00000093779.1,CATG00000089989.1,CATG00000020513.1,ENSG00000166860.2,CATG00000104126.1,ENSG00000148835.9,ENSG00000182752.8,ENSG00000153310.14,ENSG00000125991.14,CATG00000098396.1,ENSG00000131051.16,ENSG00000151474.15,ENSG00000148484.13,CATG00000101165.1,ENSG00000152240.8,ENSG00000240729.1,ENSG00000125995.11,ENSG00000185305.6,ENSG00000169230.5,CATG00000069294.1,CATG00000104122.1,ENSG00000170653.14,CATG00000049779.1,ENSG00000135390.13,ENSG00000148798.5,ENSG00000153317.10,ENSG00000171729.9,CATG00000106837.1,ENSG00000185933.6,ENSG00000125868.11,CATG00000077326.1,CATG00000000691.1,ENSG00000148843.9,CATG00000060546.1,CATG00000082156.1,ENSG00000234109.1,ENSG00000138829.6,ENSG00000213277.3,CATG00000101171.1,CATG00000081504.1,ENSG00000172461.6,CATG00000054680.1,CATG00000116275.1,ENSG00000185532.10,CATG00000086480.1,CATG00000020483.1,CATG00000101680.1,CATG00000117022.1,CATG00000116287.1,ENSG00000106302.5,CATG00000055254.1,ENSG00000155090.10,ENSG00000253553.1,ENSG00000244462.3,ENSG00000213347.6,ENSG00000156374.10,ENSG00000165671.14,ENSG00000155100.6,ENSG00000170214.3,CATG00000117071.1,ENSG00000095574.7,ENSG00000253379.1,ENSG00000234699.1,ENSG00000166881.5,CATG00000035843.1,ENSG00000241511.1,CATG00000054684.1,ENSG00000123485.7,ENSG00000091010.4,ENSG00000166275.11,CATG00000100041.1,CATG00000097026.1,ENSG00000201221.1,ENSG00000146809.8,ENSG00000196177.8,CATG00000053107.1,ENSG00000152061.17,ENSG00000138109.9,ENSG00000270316.1,ENSG00000267281.2,ENSG00000205302.2,ENSG00000177112.3,ENSG00000125629.10,ENSG00000233797.1,ENSG00000107104.14,CATG00000060429.1,CATG00000081509.1,ENSG00000104660.13,CATG00000052764.1,CATG00000115032.1,ENSG00000112214.6,CATG00000088485.1,ENSG00000108242.8,ENSG00000225357.3,ENSG00000197142.6,CATG00000075818.1,CATG00000075811.1,CATG00000102113.1,ENSG00000064652.6,ENSG00000148795.5,ENSG00000264545.1,CATG00000118087.1,CATG00000077870.1,ENSG00000214435.3,ENSG00000214078.7,ENSG00000186300.7,ENSG00000138172.6,ENSG00000250305.4,ENSG00000112077.11,ENSG00000241163.3,CATG00000044060.1,CATG00000100949.1,ENSG00000112137.12,ENSG00000224116.2,CATG00000077871.1,CATG00000035840.1,CATG00000077869.1,CATG00000020415.1,CATG00000102119.1,CATG00000117347.1,ENSG00000099250.13,CATG00000116160.1,ENSG00000236857.3,ENSG00000076685.14,ENSG00000235376.5,ENSG00000144481.12,CATG00000000670.1,CATG00000059673.1,CATG00000017845.1,CATG00000115726.1,ENSG00000272897.1,CATG00000059022.1,CATG00000047090.1,ENSG00000251867.2,CATG00000116280.1,ENSG00000172000.3,CATG00000101168.1,CATG00000100036.1,ENSG00000185420.14,ENSG00000197261.7,ENSG00000147606.4,CATG00000116278.1,CATG00000025492.1,CATG00000085602.1,ENSG00000244005.8,ENSG00000169228.9,CATG00000081505.1,ENSG00000177669.3,ENSG00000062650.13,ENSG00000152229.14,ENSG00000230131.1,ENSG00000105329.5,ENSG00000230442.1,ENSG00000249996.1,ENSG00000166272.12,ENSG00000147883.9,ENSG00000248626.1,ENSG00000179988.9,CATG00000084021.1,CATG00000000497.1,ENSG00000177182.6,ENSG00000130940.10,ENSG00000228714.2,ENSG00000203886.4,CATG00000116288.1,ENSG00000179253.3,ENSG00000170516.12,CATG00000083443.1</t>
  </si>
  <si>
    <t>Migraine - clinic-based,Migraine,Migraine without aura</t>
  </si>
  <si>
    <t>EFO:0003885</t>
  </si>
  <si>
    <t>oligoclonal band measurement</t>
  </si>
  <si>
    <t>An autoimmune disorder mainly affecting young adults and characterized by destruction of myelin in the central nervous system. Pathologic findings include multiple sharply demarcated areas of demyelination throughout the white matter of the central nervous system. Clinical manifestations include visual loss, extra-ocular movement disorders, paresthesias, loss of sensation, weakness, dysarthria, spasticity, ataxia, and bladder dysfunction. The usual pattern is one of recurrent attacks followed by partial recovery (see MULTIPLE SCLEROSIS, RELAPSING-REMITTING), but acute fulminating and chronic progressive forms (see MULTIPLE SCLEROSIS, CHRONIC PROGRESSIVE) also occur. (Adams et al., Principles of Neurology, 6th ed, p903)</t>
  </si>
  <si>
    <t>rs9271631,rs9269858,rs113734026,rs116462107,rs9271117,rs112774109,rs9270946,rs113845942,rs9270874,rs9271075,rs9269899,rs116653075,rs9270922,rs9270031,rs72845727,rs9271176,rs9271058,rs74371950,rs113593344,rs112532723,rs9270912,rs9270215,rs76413308,rs112575025,rs9271156,rs9270075,rs9270891,rs9270994,rs115312438,rs9269817,rs114350506,rs9271004,rs9273384,rs9271149,rs9270237,rs9270225,rs9269813,rs117749017,rs9270967,rs9269827,rs9270934,rs77512282,rs9271525,rs9270962,rs9271078,rs9271011,rs73403125,rs9270970,rs112619528,rs73395587,rs9270890,rs9270885,rs34288859,rs9269912,rs9270927,rs113528942,rs9270468,rs9269900,rs73397417,rs9271089,rs9271049,rs4959030,rs9270998,rs4286817,rs9271212,rs9269844,rs9269821,rs78995218,rs9270948,rs9270902,rs9269852,rs9270096,rs9269693,rs9271060,rs1064701,rs68109409,rs116575200,rs115161103,rs9270920,rs114872385,rs9270322,rs9269640,rs4959108,rs9271162,rs9269909,rs76185397,rs9270881,rs9270904,rs113996162,rs9269898,rs9271636,rs9270926,rs9271121,rs112314594,rs9269905,rs112825823,rs9271150,rs75420341,rs114828170,rs9269874,rs112080536,rs72508447,rs9271640,rs17612503,rs3129871,rs9271529,rs9270226,rs9271079,rs9270886,rs9269911,rs9271108,rs9271144,rs9269622,rs9271775,rs74933827,rs9269762,rs113596745,rs9270916,rs78115934,rs9270939,rs9271103,rs114459930,rs9271209,rs112480946,rs9270041,rs112638707,rs9271055,rs9273032,rs9270949,rs9271466,rs112319761,rs9269915,rs9271006,rs4571570,rs9271771,rs9271148,rs9270964,rs9270387,rs9270281,rs9272458,rs9270145,rs9271635,rs78093064,rs9270918,rs7745797,rs9270909,rs9270019,rs72845730,rs9270977,rs9271171,rs9270101,rs9270935,rs9270326,rs115719435,rs9270069,rs9271088,rs77212406,rs9271101,rs9271061,rs111608017,rs78110223,rs9270873,rs66884109,rs9270892,rs115931671,rs67452113,rs9271106,rs9271536,rs9270204,rs9269913,rs9271159,rs73395560,rs113022490,rs9272627,rs114241655,rs9269661,rs112055084,rs115602633,rs9271005,rs112795139,rs9270940,rs9270091,rs9270945,rs116025180,rs114652893,rs115084676,rs113025416,rs9271639,rs9270887,rs9270971,rs9271072,rs9269914,rs9270107,rs9271074,rs62405633,rs9269828,rs115738559,rs113164324,rs9270879,rs9271077,rs9271098,rs9271085,rs9272328,rs9270923,rs9271092,rs75142923,rs9270974,rs113362368,rs36183131,rs9270913,rs9270236,rs9270997,rs9270099,rs72844177,rs9271163,rs72508455,rs9269825,rs9271421,rs28383200,rs9271151,rs116344849,rs587495,rs112424089,rs112833698,rs9271211,rs112722721,rs9271115,rs9271107,rs9270992,rs9270905,rs74476209,rs9271007,rs9271172,rs9269876,rs9271051,rs9269859,rs9270898,rs76235285,rs9271774,rs9283487,rs9271012,rs9270141,rs9271422,rs111487226,rs9271145,rs111232699,rs9271119,rs9270908,rs114193205,rs111454690,rs9271118,rs9270944,rs36192217,rs9269668,rs9271068,rs72849280,rs9270963,rs9271629,rs113462448,rs9270090,rs115481587,rs9270931,rs116277398,rs9271161,rs9270018,rs9271413,rs9271056,rs36215042,rs61615404,rs1064707,rs112762698,rs9270914,rs9270979,rs71534545,rs111998127,rs113205727,rs9270936,rs9270206,rs9270917,rs9269910,rs9269626,rs9271160,rs9271082,rs9269881,rs66482188,rs111418223,rs9270180,rs113967828,rs115940887,rs111877524,rs9270924,rs115329755,rs35570280,rs9269688,rs9271423,rs9271013,rs73727913,rs9271165,rs34195497,rs9271112,rs9269870,rs9271008,rs116691706,rs9271109,rs9273342,rs113389919,rs9270489,rs113230016,rs78650231,rs9481752,rs9269836,rs76771988,rs9270404,rs9271173,rs9271100,rs9269634,rs35767951,rs114730467,rs9270928,rs9270026,rs116508225,rs9270158,rs72508429,rs116584491,rs9271003,rs9271622,rs9271081,rs9270498,rs9271179,rs28615351,rs9271073,rs9270362,rs28624101,rs115420917,rs9270035,rs112640290,rs28455809,rs115307019,rs115163973,rs9271052,rs115729463,rs9270882,rs2760994,rs9271020,rs9269938,rs9269854,rs9271418,rs9270947,rs113417311,rs9270015,rs9271090,rs9270921,rs114362020,rs67456882,rs9269823,rs9270906,rs79939898,rs9271087,rs3180268,rs9270969,rs115851225,rs116143544,rs9270008,rs9270933,rs112578072,rs9269766,rs9271155,rs9271213,rs111823233,rs9270187,rs9271146,rs9271097,rs77993032,rs9271152,rs9271178,rs9270980,rs9271062,rs9270907,rs112997206,rs9270054,rs9272410,rs9489258,rs72844190,rs9269819,rs9270089,rs9271164,rs9269773,rs59117905,rs9271116,rs9270932,rs9270950,rs115238241,rs9270022,rs9271168,rs9269764,rs28534491,rs9272336,rs112412042,rs9271170,rs111662020,rs111511242,rs116436195,rs72492326,rs115080362,rs72844134,rs9274407,rs9270043,rs9271083,rs9270366,rs116644729,rs112208663,rs9270502,rs9269867,rs9271094,rs9270991,rs9271050,rs9269627,rs9270051,rs9271166,rs9270978,rs34328493,rs9270025,rs9271070,rs72844167,rs9270229,rs9271066,rs116670730,rs9270875,rs9269841,rs9271153,rs9270223,rs62405634,rs9270968,rs78135308,rs4520043,rs116008969,rs9271063,rs9271174,rs9271009,rs9271010,rs9271205,rs4530904,rs116370429,rs9271772,rs9270478,rs9270050,rs113451008,rs9270972,rs9271080,rs9269853,rs9271091,rs9270915,rs113950375,rs9269840,rs9271122,rs77102498,rs9270941,rs68176300,rs3828840,rs113229010,rs9271019,rs9270021,rs9269919,rs9270937,rs9270111,rs9271645,rs9271096,rs116054316,rs9272349,rs72844166,rs115279755,rs9271086,rs9270088,rs9271111,rs9271093,rs111765571,rs35455030,rs114319384,rs68097662,rs72849276,rs9270893,rs9270105,rs72844137,rs9269778,rs9271076,rs9271104,rs66468365,rs72508433,rs9270102,rs9270925,rs73731427,rs9270938,rs114365244,rs9271143,rs77039514,rs9271641,rs9270258,rs9271634,rs9271105,rs9271110,rs9271053,rs9271147,rs9270999,rs111936136,rs9270981,rs113751852,rs9271154,rs9271069</t>
  </si>
  <si>
    <t>ENSG00000271860.1,CATG00000083579.1,CATG00000083570.1,CATG00000083575.1,ENSG00000196735.7,CATG00000088073.1,CATG00000083574.1,CATG00000088063.1,ENSG00000179344.12,CATG00000088070.1,CATG00000088069.1,ENSG00000198502.5,ENSG00000229391.3,CATG00000088071.1,CATG00000083577.1,CATG00000083573.1,ENSG00000196126.6,ENSG00000223960.2,CATG00000088072.1,ENSG00000226684.2,ENSG00000251916.1,ENSG00000204287.9,CATG00000088064.1,ENSG00000204296.7,CATG00000088065.1,CATG00000083580.1,ENSG00000225914.1,ENSG00000180228.8,CATG00000088075.1,ENSG00000204301.5,ENSG00000223534.1,ENSG00000196301.3</t>
  </si>
  <si>
    <t>23785401,23472185</t>
  </si>
  <si>
    <t>Multiple sclerosis (OCB status)</t>
  </si>
  <si>
    <t>EFO:0003924</t>
  </si>
  <si>
    <t>hair color</t>
  </si>
  <si>
    <t>Color of hair or fur.</t>
  </si>
  <si>
    <t>rs916976,rs2924534,rs11645183,rs74962884,rs4324129,rs3785275,rs4433810,rs45456401,rs291689,rs2305498,rs73362615,rs11641790,rs6500449,rs17233176,rs6591370,rs11645970,rs12600047,rs7496228,rs186026,rs11640198,rs12149952,rs11643495,rs7950657,rs1057042,rs17227064,rs62054253,rs6497292,rs2302162,rs7188458,rs11076623,rs72930611,rs8051915,rs7127082,rs2074963,rs258322,rs117952314,rs62052187,rs58827852,rs72930625,rs291707,rs158672,rs4785721,rs58489208,rs4930265,rs16950941,rs11642080,rs291697,rs10896420,rs7165158,rs62056097,rs11648552,rs293732,rs7107680,rs34604714,rs1006548,rs11639925,rs72930627,rs7196840,rs11648689,rs7203511,rs77847775,rs61368565,rs4785727,rs17233253,rs4627348,rs12919804,rs75411849,rs59660050,rs4365288,rs4427799,rs78517194,rs2881294,rs12598737,rs7110274,rs8049660,rs2493034,rs4785763,rs77238289,rs7931790,rs6119395,rs7185897,rs62052222,rs1061646,rs72919428,rs3743859,rs2239357,rs12600051,rs1476761,rs11639788,rs291671,rs57492102,rs58523311,rs9544612,rs12203592,rs7205993,rs11640336,rs61356367,rs4785587,rs35405,rs2075880,rs17227057,rs3212346,rs76653853,rs2011877,rs731974,rs72714141,rs11647174,rs6500452,rs74800773,rs11076624,rs4930264,rs72928652,rs8028689,rs2290421,rs8051733,rs62052168,rs57179075,rs12931267,rs1466222,rs8166,rs72807526,rs12918575,rs886951,rs6500437,rs11644804,rs4785755,rs7403279,rs4930644,rs62056061,rs3750965,rs1144386,rs149236,rs11076658,rs7196459,rs73362608,rs8063761,rs11076622,rs11645376,rs77338959,rs4930651,rs17226498,rs76378121,rs291698,rs62053702,rs17233623,rs72919432,rs17233497,rs3803686,rs12931432,rs11647958,rs35415928,rs34027607,rs74853090,rs117449907,rs11649510,rs62052250,rs9746953,rs62052214,rs75570604,rs11604251,rs57267516,rs373618,rs11640450,rs3746460,rs1007932,rs8044026,rs11076649,rs35131670,rs78259905,rs291691,rs4238833,rs11645240,rs72928701,rs62054252,rs12924572,rs6903640,rs1074683,rs12924138,rs8039195,rs2239356,rs10896421,rs2228479,rs11074326,rs45567439,rs55651102,rs17232735,rs291672,rs3751694,rs2235129,rs74417197,rs12448860,rs7200842,rs8017054,rs11076620,rs17227263,rs11076625,rs62052189,rs34878706,rs17226428,rs8025035,rs17233868,rs6909013,rs2159113,rs1800355,rs62054571,rs11649465,rs185146,rs62052184,rs7189711,rs2286392,rs2238529,rs1551306,rs12904397,rs11649211,rs449493,rs62052241,rs7338403,rs921675,rs56296040,rs4930643,rs74037150,rs2238525,rs12930606,rs63413261,rs117575274,rs7205053,rs12285865,rs9931722,rs164741,rs2270459,rs7497270,rs17232910,rs17233455,rs1109334,rs1110331,rs8182077,rs1123665,rs12709095,rs12933317,rs2353032,rs114135590,rs17232630,rs75319471,rs7192770,rs72919412,rs1800331,rs4785592,rs8046243,rs35518096,rs11649196,rs6500447,rs13330431,rs2239358,rs7184960,rs7200111,rs7205604,rs61756153,rs11640188,rs34141697,rs657040,rs17226512,rs10153196,rs4785720,rs74033837,rs9806894,rs7189734,rs4144266,rs6500441,rs7199685,rs3027096,rs74873294,rs7206570,rs291705,rs291674,rs4371157,rs8031097,rs5351,rs1800344,rs74251537,rs291694,rs10135448,rs1933432,rs56203690,rs2982490,rs2346050,rs11644967,rs7495174,rs7206308,rs62052180,rs62052711,rs11642267,rs11644213,rs72928636,rs62052714,rs11641552,rs6120329,rs62054224,rs164742,rs62052252,rs62052240,rs73276534,rs75499835,rs11636232,rs11646374,rs62052174,rs8030794,rs17226966,rs56112321,rs62052185,rs61057353,rs2924533,rs258335,rs9806913,rs164744,rs291686,rs12592363,rs3856,rs62056068,rs11649162,rs3743855,rs77692272,rs210074,rs1144387,rs74412556,rs76042350,rs293721,rs62054570,rs1800330,rs74400391,rs35542367,rs2016236,rs73362658,rs9972861,rs1668619,rs62056069,rs58164482,rs2239360,rs12922197,rs35264875,rs62054609,rs4785713,rs36114385,rs7495114,rs2190808,rs1987271,rs75165924,rs12597913,rs11642451,rs17404047,rs61585051,rs7497759,rs4785591,rs12709092,rs6500448,rs291680,rs4785723,rs1146928,rs12709094,rs2253658,rs12593929,rs11649501,rs209677,rs9544643,rs8044210,rs11641897,rs62068387,rs3168115,rs4287569,rs62068372,rs3765437,rs12597296,rs28777,rs61511707,rs1800345,rs7937006,rs9928396,rs12596583,rs35176381,rs62052225,rs35407,rs2376885,rs896969,rs7191836,rs3785279,rs7330412,rs3819569,rs72928659,rs16950960,rs11866420,rs7195906,rs1279667,rs62052249,rs12913832,rs57189560,rs57079108,rs258336,rs62056092,rs8036159,rs7170852,rs2353033,rs11641639,rs1146927,rs3213183,rs2238527,rs466001,rs7494942,rs17226980,rs62056087,rs6500459,rs11641201,rs7933746,rs8036480,rs76734820,rs12596492,rs11641675,rs10153055,rs3757114,rs11643713,rs4785712,rs17177891,rs11643147,rs2071056,rs9544655,rs79963156,rs2293584,rs7496326,rs73362642,rs62056064,rs12443954,rs62054257,rs3829236,rs13335395,rs34120897,rs3785276,rs10162958,rs1800337,rs62054639,rs57668191,rs2241039,rs79097182,rs58950526,rs4442808,rs4785722,rs72930621,rs4785760,rs4935969,rs74251568,rs8047486,rs62052255,rs62054640,rs16950972,rs7195226,rs62052210,rs2228478,rs4930260,rs72919409,rs4257207,rs72917389,rs61887932,rs17232840,rs7163496,rs35256109,rs2099105,rs3376,rs9282681,rs11640702,rs62054611,rs2346051,rs55648928,rs74490382,rs2240201,rs12709093,rs10431948,rs11645916,rs7206120,rs34689166,rs184110,rs2016968,rs75019069,rs62052226,rs17233567,rs61329240,rs9941108,rs62054599,rs2240203,rs12285715,rs62056099,rs4530137,rs1108063,rs2074904,rs62052660,rs6500460,rs75110337,rs16950979,rs76581091,rs7274811,rs8051231,rs117285117,rs11649210,rs1007931,rs74336735,rs62056066,rs77522907,rs117195074,rs62052213,rs2434871,rs2286393,rs1924916,rs17226274,rs3213180,rs7195752,rs60025758,rs72919415,rs2241038,rs3803683,rs12597095,rs12596146,rs419151,rs12930056,rs10941073,rs117880578,rs7192275,rs56140802,rs7940235,rs11228490,rs76512054,rs2238530,rs17134857,rs57940434,rs9282682,rs3819568,rs2283565,rs11645212,rs11860203,rs35395,rs8044906,rs6500453,rs62054601,rs62056063,rs4268748,rs72928644,rs111334430,rs12209219,rs59027140,rs62054572,rs17784386,rs2238531,rs11631797,rs79087600,rs291677,rs62054610,rs158676,rs117406136,rs60990888,rs78331410,rs11642428,rs8062311,rs16891982,rs2238526,rs8182028,rs62052173,rs9922515,rs62052710,rs11640209,rs12709096,rs7186976,rs11649155,rs4785715,rs76228202,rs2278007,rs1146926,rs1800340,rs72930631,rs11646448,rs11828017,rs1800339,rs17226973,rs79441750,rs1006547,rs11649642,rs3212369,rs12928364,rs1109838,rs12883151,rs62054251,rs62053701,rs291695,rs72477006,rs62052212,rs8032355,rs55990870,rs17226519,rs11864372,rs117207109,rs12596934,rs1129038,rs6590206,rs2071054,rs34420680,rs17226841,rs45524643,rs7206721,rs62056103,rs11619200,rs75501824,rs76075456,rs12929831,rs3819574,rs74251570,rs12598214,rs16950927,rs34489266,rs7204478,rs8058009,rs12917681,rs77528309,rs2003522,rs1968109,rs11641726,rs886952,rs17233664,rs62056090,rs11646766,rs11649100,rs11644526,rs2376880,rs11076619,rs2016277,rs78530336,rs3743860,rs4785593,rs61881027,rs2238289,rs293733,rs56283750,rs896978,rs73283845,rs2074903,rs2277096,rs12600151,rs34033205,rs4408545,rs12599473,rs17809188,rs12599561,rs12932473,rs11642010,rs35762120,rs3785281,rs3743827,rs17233448,rs8045232,rs3213150,rs1137042,rs3803684,rs293713,rs76885005,rs11648881,rs7201028,rs79957186,rs2240204,rs35337391,rs61757160,rs12598276,rs916977,rs2293586,rs58656226,rs12921177,rs12445695,rs36034474,rs28661943,rs59660294,rs258337,rs61881024,rs4911356,rs57713848,rs113891247,rs1800358,rs11639906,rs12918773,rs59038611,rs9933901,rs1635166,rs73362613,rs62056110,rs9302376,rs76517692,rs8060934,rs16950930,rs2525913,rs62052239,rs13331995,rs60828994,rs1805007,rs3935591,rs1800287,rs11641147,rs17233441,rs72930637,rs75973130,rs12597299,rs4328441,rs4785762,rs2238532,rs62054638,rs62056091,rs291700,rs11643288,rs8049897,rs11647746,rs79164713,rs3212371,rs117842744,rs35389,rs74542234,rs17227085,rs34665267,rs12445480,rs28630471,rs62054600,rs79948219,rs12924124,rs11645271,rs4350572,rs3819567,rs2016571,rs921670,rs11862382,rs116086643,rs4785759,rs4785594,rs117675822,rs3764258,rs12929899,rs62054258,rs62056102,rs12598316,rs73283867,rs73283859,rs7203255,rs56240434,rs78001663,rs62056065,rs34272502,rs17226666,rs72919430,rs12599180,rs1558183,rs12925087,rs2240202,rs11640734,rs1542334,rs2270461,rs117221661,rs12446791,rs3759475,rs77186129,rs62052186,rs12280942,rs291669,rs79244293,rs1079558,rs56144975,rs4365287,rs62056100,rs12598756,rs2377043,rs8047576,rs11648433,rs62054259</t>
  </si>
  <si>
    <t>ENSG00000140995.12,ENSG00000101391.16,CATG00000030356.1,ENSG00000187741.10,ENSG00000261373.1,ENSG00000233379.1,ENSG00000223959.4,CATG00000030349.1,ENSG00000267048.1,ENSG00000271803.1,ENSG00000204991.6,ENSG00000101412.9,ENSG00000003249.9,ENSG00000177946.4,ENSG00000131165.10,CATG00000017551.1,ENSG00000256390.1,ENSG00000137265.10,ENSG00000101400.5,ENSG00000162341.11,ENSG00000158792.11,ENSG00000015413.5,ENSG00000182584.4,ENSG00000139737.17,CATG00000005989.1,ENSG00000164175.10,ENSG00000104044.11,CATG00000028360.1,ENSG00000075399.8,ENSG00000185324.17,CATG00000005990.1,ENSG00000260259.1,ENSG00000259006.1,ENSG00000234377.3,ENSG00000198211.8,CATG00000028351.1,ENSG00000141002.14,ENSG00000101417.7,CATG00000030348.1,ENSG00000151388.6,CATG00000005987.1,ENSG00000078699.17,ENSG00000128731.11,ENSG00000131061.9,ENSG00000258839.2,ENSG00000167523.9,ENSG00000167522.10,CATG00000030350.1,CATG00000019940.1,ENSG00000141013.10,ENSG00000149571.6,ENSG00000125967.12,ENSG00000258947.2,CATG00000028352.1,ENSG00000112685.9,ENSG00000136160.10,ENSG00000158805.7,CATG00000017549.1,ENSG00000140090.13</t>
  </si>
  <si>
    <t>18488028,23548203,18483556,17952075,20585627,22556244</t>
  </si>
  <si>
    <t>Blond vs. brown hair color,Black vs. blond hair color,Hair color,Red vs non-red hair color,Black vs. red hair color</t>
  </si>
  <si>
    <t>EFO:0003949</t>
  </si>
  <si>
    <t>eye color</t>
  </si>
  <si>
    <t>Color of the iris.</t>
  </si>
  <si>
    <t>rs916976,rs8477,rs9981226,rs12945187,rs10960778,rs57304625,rs2835586,rs2187101,rs11074319,rs72858893,rs2835658,rs55992706,rs73362615,rs1155787,rs6565621,rs1063948,rs9904137,rs77168505,rs1128922,rs7277657,rs61252917,rs7496228,rs12910433,rs55917554,rs6497292,rs9905639,rs3123305,rs9694133,rs7495599,rs8081064,rs3787788,rs11911508,rs4778245,rs11651264,rs73369234,rs12943115,rs8029695,rs8043281,rs2212742,rs8128474,rs7275984,rs16950941,rs2835618,rs12552462,rs58398000,rs6497287,rs73371230,rs7165158,rs9985082,rs57009707,rs61368565,rs3787782,rs75411849,rs6497270,rs9674872,rs10775262,rs12439067,rs2881294,rs79012563,rs12325815,rs55837949,rs7406828,rs13050226,rs17852306,rs59637309,rs2298683,rs2835595,rs3104209,rs12914580,rs72714143,rs9806328,rs74596919,rs73371237,rs10809836,rs3737540,rs56835867,rs58523311,rs12203592,rs288147,rs2762460,rs9709130,rs76653853,rs6497282,rs7502870,rs10960759,rs12949741,rs7497014,rs34203932,rs1235345,rs3787780,rs72714141,rs2835639,rs1326789,rs7165923,rs34118862,rs34724580,rs8028689,rs7406522,rs8041145,rs57179075,rs7497403,rs56268364,rs4817849,rs9748184,rs1900758,rs12915877,rs7403279,rs10152874,rs6565623,rs77182473,rs73362608,rs2835659,rs7169133,rs4778221,rs767998,rs7170989,rs12942988,rs7275582,rs762139,rs4411798,rs10960779,rs7503679,rs35619236,rs2835638,rs3794606,rs34033471,rs12938873,rs7502337,rs12901047,rs7220310,rs74853090,rs34876268,rs2762464,rs1034357,rs35823119,rs4074915,rs2935214,rs6497271,rs10765196,rs2835585,rs8130846,rs56141149,rs730502,rs73369302,rs8039195,rs56892497,rs35387685,rs11074326,rs59145035,rs2835579,rs2298684,rs3787787,rs7207979,rs9889642,rs56192849,rs72714142,rs117219845,rs11546280,rs67703038,rs4261789,rs34273703,rs11867462,rs6416603,rs74417197,rs8017054,rs4778247,rs1981432,rs1137360,rs728405,rs35646762,rs8025035,rs7502491,rs1132803,rs2835642,rs13046844,rs12441727,rs55740803,rs12904397,rs78962084,rs66656434,rs7217415,rs35939148,rs2835578,rs12913692,rs6565624,rs1543748,rs34897798,rs7405901,rs158609,rs7497270,rs2762461,rs55793808,rs2835589,rs8182077,rs73371232,rs1128812,rs7402990,rs114135590,rs60041560,rs7502521,rs3787786,rs6565609,rs58292586,rs7406003,rs61756153,rs13288130,rs2835590,rs2835575,rs10852220,rs2156076,rs2093830,rs4074916,rs4144266,rs17161080,rs35815547,rs11546630,rs8031097,rs10135448,rs2346050,rs286744,rs7495174,rs1134311,rs11074322,rs2835598,rs4372669,rs1800411,rs6497272,rs8076090,rs2835676,rs7215601,rs7276917,rs35243579,rs2835584,rs4778140,rs1155785,rs7496305,rs11635884,rs11074323,rs11636232,rs7276711,rs59874864,rs8030794,rs3913538,rs7502802,rs9902264,rs2032063,rs1155786,rs7503233,rs2186337,rs12592363,rs34276461,rs56809329,rs34378781,rs61756152,rs7036011,rs2249947,rs74400391,rs75909135,rs7502869,rs6565616,rs288143,rs2006941,rs2016236,rs286741,rs73362658,rs34815730,rs57654048,rs6565604,rs79356272,rs4932620,rs73371233,rs59178598,rs58164482,rs34975185,rs9980353,rs12946356,rs286743,rs7214664,rs1800404,rs2835576,rs1543750,rs728404,rs7495114,rs12591531,rs15158,rs75165924,rs7173419,rs61585051,rs58976732,rs7497759,rs1954772,rs112417725,rs12940151,rs2835629,rs67519107,rs2156077,rs2835577,rs12593929,rs12520016,rs2000413,rs1133001,rs12948099,rs34730558,rs1981433,rs6517402,rs9747080,rs9974286,rs61511707,rs2835664,rs73371206,rs34058970,rs8079963,rs1800410,rs2298685,rs9977314,rs16950960,rs12913832,rs34264473,rs12789914,rs8039411,rs57189560,rs57079108,rs3830068,rs8036159,rs7170852,rs7494942,rs36074783,rs8070488,rs56058441,rs8036480,rs55842573,rs35618583,rs2835615,rs7176930,rs9748176,rs61701101,rs62077217,rs2835662,rs7496326,rs73362642,rs7107143,rs4778141,rs73369286,rs34709589,rs8041209,rs78163298,rs1128805,rs10162958,rs2835594,rs7280371,rs12440942,rs11652797,rs79097182,rs34056188,rs6517405,rs12942665,rs11074320,rs2298682,rs8081683,rs10960758,rs2835592,rs9975361,rs3010769,rs158173,rs16950972,rs7209877,rs61177234,rs9981715,rs7021368,rs7163496,rs3205137,rs67606182,rs2835640,rs2762457,rs73369285,rs921221,rs2346051,rs2240201,rs7276569,rs34341886,rs1408794,rs7405937,rs6579,rs12946662,rs73371205,rs11018528,rs61329240,rs8133549,rs11074321,rs2240203,rs1137134,rs2835635,rs7502109,rs16950979,rs34379910,rs78593750,rs34982711,rs1326797,rs60447195,rs1126835,rs58008706,rs2017966,rs7280251,rs56713834,rs11088381,rs28503645,rs11856675,rs764175,rs2835582,rs13864,rs8128387,rs4778248,rs2252893,rs7226091,rs7183877,rs60025758,rs2835630,rs7210026,rs7406219,rs9747119,rs8024526,rs12515105,rs4073541,rs1015551,rs4778249,rs6497274,rs73379661,rs76512054,rs55814747,rs2835574,rs2835634,rs11829,rs60909116,rs9974374,rs4932618,rs2251161,rs7495441,rs16950949,rs10871499,rs2000417,rs12791412,rs11546631,rs2835597,rs111334430,rs59027140,rs6517404,rs73201942,rs11631797,rs79087600,rs2835593,rs2835602,rs73371204,rs72714147,rs7282195,rs6565612,rs9977602,rs34631866,rs1126809,rs7406382,rs1063949,rs35821128,rs58358515,rs75620448,rs73369296,rs16891982,rs68189488,rs6565617,rs35633108,rs7503172,rs8182028,rs4778242,rs11638265,rs76228202,rs35569308,rs17567007,rs11868024,rs10491742,rs4572679,rs72714109,rs7222241,rs28666643,rs1053966,rs66517022,rs12951171,rs10154032,rs2257091,rs12325956,rs12883151,rs72857181,rs34675863,rs34384005,rs8032355,rs117207109,rs35953598,rs2187577,rs1129038,rs8127496,rs423987,rs8080624,rs75501824,rs10775263,rs4778142,rs16950927,rs9894429,rs3794603,rs73371263,rs3787783,rs2733831,rs72858812,rs11857135,rs3753073,rs2835633,rs2016277,rs2238289,rs683,rs73369254,rs972335,rs17809188,rs4778231,rs9906979,rs28717704,rs7180054,rs7495989,rs3794609,rs9975168,rs6565619,rs2835601,rs73371251,rs2835620,rs2240204,rs12442916,rs3935543,rs61757160,rs6565622,rs57135500,rs916977,rs3992,rs59660294,rs66826982,rs1015549,rs77901116,rs2835652,rs7406825,rs2835588,rs57713848,rs35868252,rs34670159,rs2305252,rs2154537,rs35302910,rs7495875,rs57660144,rs12325950,rs7406040,rs7502320,rs1053808,rs1635166,rs73362613,rs2000416,rs56263019,rs9302376,rs76517692,rs12325955,rs12270717,rs158606,rs16950930,rs2525913,rs3753070,rs2835619,rs61456370,rs1326788,rs7214125,rs3002288,rs35199609,rs3935591,rs12593141,rs79482383,rs8071044,rs74002480,rs4778243,rs35118028,rs61591073,rs75973130,rs7039325,rs12438034,rs288144,rs13050757,rs4778252,rs4078290,rs2252402,rs78608009,rs9920172,rs11655346,rs72860530,rs73369300,rs79164713,rs73369283,rs35092522,rs3123304,rs2835599,rs9788702,rs2733832,rs72858892,rs7223613,rs9978998,rs11701556,rs12952375,rs2835653,rs7209180,rs35380443,rs12915041,rs2835613,rs68177983,rs56240434,rs12603868,rs9974494,rs60389196,rs2018521,rs2251952,rs117174633,rs60153251,rs2835660,rs34153944,rs4778244,rs7162812,rs7179994,rs2240202,rs2835587,rs7112446,rs35435780,rs2835600,rs8066889,rs8030709,rs77186129,rs7495755,rs1543749,rs58274256,rs63521961,rs2835657,rs12949340,rs3794604,rs34784238,rs8024600,rs8129231,rs1053984,rs7217518,rs4778214,rs58136184,rs2835621</t>
  </si>
  <si>
    <t>ENSG00000112941.8,ENSG00000235448.1,ENSG00000157538.9,CATG00000076959.1,ENSG00000185808.9,ENSG00000262814.2,CATG00000034859.1,ENSG00000137265.10,ENSG00000242553.1,ENSG00000251365.1,ENSG00000185527.7,ENSG00000185359.8,ENSG00000183048.7,ENSG00000143494.11,ENSG00000182670.9,ENSG00000164175.10,CATG00000006560.1,ENSG00000104044.11,ENSG00000262660.1,ENSG00000182612.6,CATG00000056019.1,CATG00000080797.1,ENSG00000145743.11,ENSG00000253507.1,CATG00000034860.1,ENSG00000153714.5,CATG00000093594.1,ENSG00000204237.4,ENSG00000107165.8,ENSG00000182446.9,ENSG00000214087.4,ENSG00000128731.11,CATG00000019940.1,ENSG00000077498.8,CATG00000093611.1,ENSG00000185298.8,ENSG00000262049.1,ENSG00000230366.5,ENSG00000140090.13</t>
  </si>
  <si>
    <t>23486544,18488028,23548203,23118974,20585627,20463881,17952075,18252221</t>
  </si>
  <si>
    <t>Eye color,Blue vs. brown eyes,Iris color,Blue vs. green eyes</t>
  </si>
  <si>
    <t>EFO:0003959</t>
  </si>
  <si>
    <t>progranulin measurement</t>
  </si>
  <si>
    <t>Congenital defect in the upper lip where the maxillary prominence fails to merge with the merged medial nasal prominences. It is thought to be caused by faulty migration of the mesoderm in the head region.</t>
  </si>
  <si>
    <t>rs710715,rs3764769,rs775469,rs73139115,rs871851,rs2291494,rs902338,rs10839230,rs812657,rs9290003,rs12340574,rs9614903,rs4109176,rs3752355,rs7623587,rs12375983,rs11039538,rs74940995,rs8006797,rs1499780,rs11159178,rs41305104,rs4147804,rs1048866,rs79434472,rs12435962,rs7555285,rs775496,rs10100830,rs6806178,rs6735671,rs17816327,rs7649349,rs6767441,rs6540563,rs10782980,rs73139147,rs4920520,rs67875014,rs11215466,rs7737863,rs9429825,rs35491248,rs11900952,rs9661159,rs3737845,rs1765618,rs12056376,rs73139117,rs793486,rs58637469,rs3781566,rs13385292,rs10839238,rs793469,rs932347,rs1952254,rs33979934,rs12034758,rs793437,rs6540549,rs2205985,rs793501,rs1470206,rs793447,rs6776886,rs61148087,rs7650466,rs17015309,rs4590530,rs17072246,rs59689207,rs775492,rs497868,rs481931,rs775501,rs35207525,rs57078845,rs2179254,rs10956453,rs2275249,rs1334567,rs12403599,rs35898529,rs11576360,rs4303719,rs1718244,rs7650184,rs656566,rs680331,rs13137088,rs12050761,rs7599564,rs1718235,rs227223,rs1054750,rs73139121,rs72997346,rs6752,rs4791270,rs10116453,rs10859970,rs7545467,rs4556361,rs7552299,rs73139133,rs7469476,rs6540555,rs7846606,rs11165105,rs11784385,rs6685077,rs17241253,rs16958561,rs6540550,rs7108779,rs58639050,rs4921798,rs4674443,rs661849,rs2236908,rs1430049,rs7541569,rs6534434,rs987524,rs73139148,rs6685775,rs220652,rs2246627,rs2277389,rs11665980,rs792829,rs796976,rs4581900,rs598174,rs3752217,rs793462,rs793499,rs34147228,rs55918563,rs7833975,rs6683243,rs2316263,rs72705375,rs4074459,rs11787169,rs13248707,rs11627986,rs74551197,rs8081799,rs2073485,rs78455855,rs17174947,rs6803204,rs13059754,rs667681,rs10169772,rs126280,rs2249922,rs7571487,rs11039520,rs11239965,rs4240233,rs56393815,rs7536759,rs7525951,rs11165132,rs3789451,rs16930092,rs75610637,rs2600520,rs7036797,rs927088,rs6798114,rs2056314,rs7948129,rs116476973,rs12056838,rs55707701,rs10797126,rs1076815,rs62285478,rs793439,rs73139127,rs2279823,rs7947811,rs6700223,rs879846,rs8074130,rs12997119,rs76536361,rs2076150,rs79368019,rs79307481,rs7539638,rs1007693,rs15653,rs2697936,rs12434176,rs655712,rs35968370,rs4147816,rs669694,rs793445,rs17801380,rs28675124,rs16929986,rs12056842,rs77373345,rs775470,rs3769556,rs227221,rs4844891,rs13275724,rs6659549,rs1472100,rs1337531,rs17791016,rs74444088,rs3769528,rs3820915,rs10222474,rs3827712,rs1835323,rs11780050,rs73137382,rs56233205,rs12129718,rs3138512,rs7120737,rs793475,rs57848867,rs61311596,rs9908143,rs3737848,rs7627991,rs704583,rs11989880,rs1688766,rs28403314,rs12636710,rs73139135,rs17031097,rs6540552,rs742215,rs11196,rs885305,rs2073487,rs73139118,rs6742108,rs78879958,rs655713,rs7516430,rs2485890,rs112459305,rs17379739,rs3937886,rs1979167,rs7522045,rs1441994,rs7522250,rs9410320,rs3742533,rs16939317,rs202673,rs11776303,rs1538466,rs1209068,rs11888640,rs11119428,rs10078210,rs9585308,rs4844895,rs7548219,rs1579748,rs2013162,rs2272867,rs7545538,rs9872871,rs12433929,rs12636275,rs9430015,rs3769567,rs6544641,rs17031056,rs12546244,rs8015267,rs2249925,rs1384062,rs935336,rs17106937,rs17024820,rs2047812,rs7563089,rs4577503,rs2600527,rs75874509,rs793442,rs1628833,rs909710,rs7531962,rs7157154,rs595139,rs10863786,rs12033668,rs12056836,rs77073917,rs755793,rs2280588,rs3743106,rs4240231,rs10124184,rs3814835,rs17015183,rs6593751,rs628445,rs72737673,rs12025057,rs10511177,rs61245991,rs2049998,rs3753606,rs793465,rs10054436,rs117369495,rs4832654,rs10114167,rs13266585,rs35340152,rs10443184,rs12335094,rs76757304,rs72705397,rs7543663,rs704581,rs7010446,rs11119337,rs6692012,rs202701,rs62122693,rs757059,rs45483393,rs1711557,rs7821930,rs6739888,rs57821950,rs28696324,rs2291495,rs11108317,rs4791268,rs1873556,rs66969630,rs62285462,rs1866982,rs6772953,rs10129727,rs1364701,rs34154601,rs793502,rs9430017,rs726322,rs1387647,rs17031102,rs11622843,rs793467,rs6540564,rs11119340,rs4132699,rs12030655,rs935337,rs10868024,rs17072679,rs3820130,rs7018093,rs3769557,rs73137393,rs62133874,rs56384416,rs989240,rs7629487,rs58704213,rs79635114,rs66644399,rs17820135,rs1334568,rs3817821,rs28455859,rs59470270,rs17015379,rs1415543,rs73137395,rs55735499,rs4147812,rs2028518,rs7600872,rs6765027,rs1372450,rs10411989,rs12436470,rs12548721,rs112252173,rs28585618,rs674433,rs972156,rs12059226,rs61820582,rs2600525,rs66501488,rs10957258,rs3766524,rs7159631,rs10859971,rs71313585,rs1372449,rs17184173,rs1073150,rs7144326,rs710717,rs4263114,rs34900466,rs6694552,rs7046854,rs7566780,rs4832656,rs12131636,rs11903457,rs12402309,rs10936008,rs2869531,rs16958734,rs2064148,rs10157973,rs467920,rs2253838,rs720688,rs3825862,rs793440,rs58837313,rs2452320,rs12404113,rs116500938,rs595918,rs11831752,rs4733666,rs1519851,rs6715054,rs6809988,rs11157914,rs4244711,rs12056580,rs11850114,rs111817136,rs592694,rs1606481,rs12547241,rs17241908,rs2235373,rs79347271,rs12416787,rs6540551,rs793470,rs7017252,rs13032919,rs2145127,rs9557352,rs11810817,rs13267257,rs3769534,rs73710312,rs7636447,rs674804,rs1765622,rs1879164,rs13069311,rs6658763,rs2600519,rs4928150,rs7596480,rs7511989,rs13272774,rs113159718,rs7113857,rs1962735,rs4441472,rs12582750,rs926348,rs793460,rs2007530,rs7550857,rs79269549,rs6743149,rs68092024,rs11627989,rs1979169,rs7570487,rs61580176,rs793468,rs57436966,rs10874840,rs58357937,rs10164502,rs9837602,rs3138503,rs2609084,rs7144509,rs1929130,rs12710731,rs6881824,rs10075025,rs2767539,rs846810,rs2840190,rs13266086,rs11998097,rs17734627,rs793472,rs793446,rs17015250,rs775468,rs2236909,rs4928230,rs775493,rs73139129,rs10495788,rs616544,rs793461,rs12060420,rs17015361,rs11783808,rs6810262,rs4319933,rs13542,rs796977,rs220653,rs202705,rs35777905,rs745763,rs11119339,rs77995226,rs12436562,rs5007413,rs59100111,rs7871395,rs751233,rs3780136,rs12086634,rs793457,rs4928232,rs28728267,rs796978,rs2082351,rs227224,rs7536882,rs4674442,rs10188861,rs12244454,rs7129364,rs6679405,rs11899260,rs5765956,rs879845,rs710714,rs7815713,rs72809921,rs7358352,rs79278654,rs41281116,rs1319072,rs570926,rs7545542,rs1021102,rs9900753,rs7839874,rs7835741,rs12477823,rs6857137,rs6696463,rs79185255,rs17389184,rs117404534,rs7632502,rs17389436,rs59606861,rs2049091,rs657861,rs4964460,rs12025114,rs710713,rs7924724,rs28756786,rs1765621,rs1850889,rs66941142,rs7469453,rs6440938,rs72705374,rs7113355,rs3820912,rs35508116,rs12549494,rs4147803,rs4920521,rs12079960,rs2289835,rs4479633,rs11124931,rs4495524,rs793487,rs10519742,rs1055616,rs6758733,rs11165090,rs775497,rs111511488,rs1808191,rs77853663,rs73093853,rs12568866,rs75334064,rs73710310,rs35124509,rs58025312,rs2279822,rs10907325,rs12056579,rs8005709,rs73137387,rs7629426,rs12613096,rs55707612,rs4075038,rs861020,rs11628699,rs1607993,rs17198985,rs1512185,rs1895705,rs78212762,rs879255,rs793474,rs9815439,rs79837139,rs66840797,rs11239964,rs35885423,rs467951,rs7535547,rs7924702,rs9814549,rs10179648,rs4421592,rs10162539,rs6572850,rs7605661,rs6865183,rs7514322,rs9308411,rs2391467,rs56107503,rs10908914,rs1287284,rs2130369,rs12468063,rs4240234,rs61747285,rs2117137,rs935338,rs1871345,rs1765649,rs9430016,rs1883583,rs77141535,rs35645305,rs7552,rs9912402,rs35577546,rs10172734,rs73137381,rs8003291,rs77809681,rs4752791,rs1411700,rs6544667,rs7516902,rs7817443,rs1902865,rs926346,rs8009033,rs1037627,rs6694347,rs74487105,rs28414020,rs775495,rs2236907,rs2090735,rs17085106,rs6995235,rs73139134,rs4674444,rs6540553,rs987525,rs11897432,rs73139139,rs4832652,rs202719,rs2111780,rs6685182,rs793463,rs1372448,rs12548036,rs792828,rs590223,rs686582,rs2073486,rs7613864,rs793485,rs1532586,rs13265167,rs6540554,rs2270993,rs55865336,rs3789431,rs11119427,rs59537046,rs11630940,rs3135743,rs59435160,rs1979715,rs6485783,rs4488663,rs1416468,rs3789432,rs742214,rs12129172,rs10120108,rs10779513,rs7298576,rs7552506,rs6802422,rs112802365,rs115193871,rs643118,rs976406,rs7926211,rs77624124,rs7538484,rs6790877,rs3752218,rs5007483,rs34362234,rs9683429,rs2600526,rs77105145,rs7532324,rs2196457,rs629120,rs7573656,rs1687970,rs3088224,rs4990735,rs4703822,rs13253056,rs58629661,rs1872609,rs72790935,rs10778463,rs114467813,rs17024787,rs3753518,rs220649,rs1688782,rs7551944,rs9817005,rs77801740,rs3764628,rs793471,rs599649,rs704582,rs6541411,rs13269457,rs7822165,rs34439163,rs793476,rs11579626,rs11991038,rs1999642,rs7036818,rs2816019,rs654470,rs4610058,rs11119336,rs12468506,rs11119341,rs809415,rs72997355,rs13317017,rs10166054,rs585627,rs28425489,rs7594374,rs2161438,rs6485963,rs11670437,rs2205984,rs1411698,rs793503,rs6665715,rs1187363,rs3135730,rs3754830,rs12056369,rs649275,rs6860533,rs11668413,rs17015224,rs13323143,rs4088516,rs11921985,rs1866981,rs793464,rs3769558,rs2076152,rs68074367,rs4790966,rs1994706,rs1979168,rs10489342,rs73139125,rs6540556,rs13264707,rs12639506,rs9828079,rs2117914,rs202672,rs75308488,rs4611646,rs6585429,rs6802817,rs2452321,rs9429826,rs2303568,rs8006717,rs74736916,rs17015218,rs793494,rs622832,rs17816321,rs7604544,rs3765240,rs1541098,rs2547016,rs13427041,rs6698154,rs11040359,rs2357230,rs61248595,rs2600524,rs7566781,rs112071294,rs59844464,rs61747221,rs56062950,rs1287283,rs12436846,rs74935119,rs7548781,rs4832655,rs76970481,rs3741410,rs6750883,rs7543000,rs2273665,rs73137384,rs1411701,rs6543677,rs6879567,rs9847283,rs17015169,rs10808812,rs72726600,rs6544640,rs1934057,rs902337,rs57315825,rs11924356,rs17733882,rs1765623,rs56883841,rs4240232,rs1017967,rs7388305,rs654984,rs10863785,rs79245005,rs11157913,rs9323232,rs17807815,rs3762717,rs12120361,rs11119429,rs17015330,rs4791269,rs202689,rs2235375,rs75144062,rs80332434,rs7555501,rs6704504,rs1519850,rs6790535,rs73139144,rs77599330,rs1155582,rs793466,rs1489816,rs7124949,rs7815993,rs72707306,rs10174126,rs4505466,rs4832653,rs71420056,rs4400383,rs7078823,rs11239968,rs1711554,rs1879163,rs17317411,rs627670,rs7523300,rs6539264,rs6675890,rs17015226,rs7024024,rs73994204,rs73139119,rs7511996,rs17072282,rs4928153,rs4733684,rs3135732,rs2543391,rs6708479,rs12322558,rs793488,rs2494189,rs2297752,rs2294408,rs6843899,rs813218,rs116770625,rs8016583,rs4147811,rs6593755,rs6680778,rs1688758,rs11784358,rs1565747,rs11627896,rs4507108,rs17024778,rs17497801,rs10507065,rs2064163,rs766327,rs611861,rs926347,rs1334569,rs6758077,rs1519852,rs12631313,rs11265876,rs75374238,rs6679631,rs6702301,rs1044516,rs6691905,rs3788618,rs11165120,rs3792572,rs1519849,rs3766612,rs1209515,rs77518999,rs710716,rs73139131,rs58432030,rs6717933,rs1021103,rs4244713,rs4832657,rs28379322,rs7602181,rs55847434,rs1020561,rs2305982,rs11884433,rs1010316,rs793443,rs10891823,rs2235372,rs752981,rs1999826,rs17389198,rs8004186,rs1016914,rs220654,rs685248,rs72728736,rs117805570,rs2273184,rs627069,rs11177793,rs11829518,rs10839270,rs2119756,rs117611138,rs7580013,rs7469438,rs13257555,rs3922885,rs7650727,rs7521461,rs11819979,rs7036039,rs7559891,rs11776624,rs4928149</t>
  </si>
  <si>
    <t>ENSG00000266820.1,CATG00000002282.1,ENSG00000113805.8,ENSG00000087301.4,ENSG00000230876.2,ENSG00000018699.7,ENSG00000166046.6,CATG00000033682.1,ENSG00000226835.1,ENSG00000086205.12,ENSG00000234610.1,CATG00000005569.1,ENSG00000165923.11,ENSG00000137563.7,ENSG00000253858.1,CATG00000092417.1,ENSG00000235156.3,ENSG00000148704.8,ENSG00000187164.13,ENSG00000100815.8,ENSG00000136026.9,ENSG00000185942.7,CATG00000092416.1,CATG00000108976.1,ENSG00000009790.10,CATG00000100914.1,ENSG00000043355.6,ENSG00000148053.11,ENSG00000254275.2,ENSG00000215769.4,ENSG00000129422.9,ENSG00000131781.8,ENSG00000149177.8,ENSG00000230969.2,ENSG00000231363.1,ENSG00000253661.1,ENSG00000236098.1,CATG00000021861.1,ENSG00000162757.3,CATG00000033703.1,CATG00000092476.1,ENSG00000250400.3,ENSG00000239498.1,CATG00000005574.1,CATG00000104085.1,ENSG00000214176.5,CATG00000047734.1,ENSG00000030066.9,ENSG00000258343.1,ENSG00000117594.5,CATG00000100909.1,ENSG00000182132.8,ENSG00000261083.1,ENSG00000197872.7,CATG00000032111.1,ENSG00000232222.1,ENSG00000144810.11,ENSG00000152518.5,ENSG00000127325.14,ENSG00000134516.11,ENSG00000165972.8,CATG00000074501.1,CATG00000108968.1,ENSG00000065320.4,CATG00000061079.1,ENSG00000235172.3,CATG00000074502.1,ENSG00000130147.11,CATG00000038842.1,CATG00000070099.1,ENSG00000115970.14,CATG00000002256.1,CATG00000070098.1,CATG00000106082.1,CATG00000065360.1,ENSG00000248905.4,CATG00000106075.1,ENSG00000066468.16,ENSG00000089916.13,ENSG00000130222.6,ENSG00000261372.1,CATG00000042610.1,ENSG00000248405.5,CATG00000019935.1,CATG00000036521.1,ENSG00000253647.1,CATG00000013178.1,ENSG00000205035.4,CATG00000079015.1,ENSG00000117597.13,ENSG00000131778.13,CATG00000092493.1,ENSG00000137962.8,CATG00000061075.1,CATG00000100918.1,CATG00000021616.1,ENSG00000233482.1,CATG00000068251.1,CATG00000099691.1,ENSG00000184220.6,CATG00000074500.1,ENSG00000238389.1,ENSG00000188316.9,ENSG00000176566.3,CATG00000008832.1,CATG00000065362.1,ENSG00000167487.7,ENSG00000143469.12,CATG00000108815.1,CATG00000033744.1,ENSG00000196092.8,CATG00000049362.1,ENSG00000066427.17,CATG00000017586.1,ENSG00000049323.11,CATG00000092419.1,ENSG00000139343.6,ENSG00000180998.7,ENSG00000227591.1,ENSG00000196878.8,ENSG00000113319.7,ENSG00000117595.6,ENSG00000182985.12,CATG00000081984.1,ENSG00000227308.2,ENSG00000187764.7,ENSG00000241484.5,ENSG00000140092.10,ENSG00000009709.7,CATG00000100922.1,ENSG00000198691.7,CATG00000051981.1,CATG00000015462.1,CATG00000100927.1,CATG00000065366.1,ENSG00000109920.8,ENSG00000139800.8,ENSG00000168386.14,ENSG00000044524.6,ENSG00000234936.1</t>
  </si>
  <si>
    <t>19270707,22863734,22419666,19656524,20023658</t>
  </si>
  <si>
    <t>Orofacial clefts</t>
  </si>
  <si>
    <t>EFO:0003963</t>
  </si>
  <si>
    <t>freckles</t>
  </si>
  <si>
    <t>Disorders of increased melanin pigmentation that develop without preceding inflammatory disease.</t>
  </si>
  <si>
    <t>rs55776749,rs73283845,rs75319471,rs4311550,rs73283867,rs73283859,rs1805007,rs1042602,rs35415928,rs113891247,rs76581091,rs58827852,rs12924124,rs12203592,rs59038611,rs12931267,rs619865,rs74336735,rs75570604</t>
  </si>
  <si>
    <t>ENSG00000259006.1,ENSG00000242372.2,ENSG00000187741.10,ENSG00000126005.11,ENSG00000198211.8,ENSG00000223959.4,ENSG00000141002.14,ENSG00000267048.1,ENSG00000261582.1,ENSG00000088298.8,ENSG00000204991.6,ENSG00000258839.2,ENSG00000131165.10,ENSG00000137265.10,ENSG00000167523.9,ENSG00000256390.1,ENSG00000077498.8,ENSG00000125966.8,CATG00000082306.1,ENSG00000158805.7</t>
  </si>
  <si>
    <t>17952075,20585627</t>
  </si>
  <si>
    <t>Freckling,Freckles</t>
  </si>
  <si>
    <t>EFO:0004197</t>
  </si>
  <si>
    <t>hepatitis B infection</t>
  </si>
  <si>
    <t>INFLAMMATION of the LIVER in humans caused by a member of the ORTHOHEPADNAVIRUS genus, HEPATITIS B VIRUS. It is primarily transmitted by parenteral exposure, such as transfusion of contaminated blood or blood products, but can also be transmitted via sexual or intimate personal contact.</t>
  </si>
  <si>
    <t>rs6547521,rs12422864,rs79976090,rs1536263,rs1528533,rs114139590,rs7980579,rs114629030,rs439205,rs16941759,rs75080135,rs9274574,rs2580761,rs5998672,rs12484700,rs115126562,rs1555849,rs2269803,rs4823109,rs9277419,rs3739095,rs10849981,rs114408626,rs739497,rs12722115,rs116536033,rs2274459,rs12319165,rs11066090,rs9274624,rs9357156,rs652888,rs9277341,rs6489820,rs79416507,rs12733312,rs2076207,rs114369500,rs813592,rs2301220,rs2071351,rs3741998,rs11695549,rs115461295,rs2269801,rs1395,rs628825,rs1265115,rs77684561,rs10850023,rs181997,rs9277558,rs115142084,rs9274606,rs17401924,rs7295450,rs9273527,rs1647276,rs877187,rs3752631,rs9277359,rs10492971,rs3180553,rs34472165,rs9269081,rs6489819,rs11090617,rs1275537,rs12579336,rs68168863,rs7309325,rs35073769,rs3827385,rs11066080,rs3213628,rs780117,rs115854500,rs3747093,rs9277410,rs1275522,rs6716894,rs9277565,rs2301621,rs79843668,rs9277409,rs1275530,rs12403443,rs17401966,rs61473277,rs8019,rs9274500,rs2027331,rs10849948,rs2285809,rs1419881,rs7299849,rs9276991,rs115845232,rs7294623,rs4821116,rs649406,rs58965570,rs616513,rs7977752,rs77005271,rs10744775,rs61612992,rs61670030,rs7965040,rs1260328,rs74187049,rs9274617,rs7136469,rs3748577,rs7316563,rs1010022,rs2185252,rs115105101,rs704791,rs11066089,rs12734068,rs10161290,rs114212090,rs1042544,rs1859433,rs746881,rs2266959,rs74721334,rs4646778,rs11587854,rs1934952,rs4648328,rs2073081,rs9276583,rs9277568,rs72947412,rs116460236,rs8047883,rs9277515,rs9274484,rs12130563,rs2037745,rs12757288,rs12579851,rs2303369,rs6914849,rs11587495,rs9274622,rs114702501,rs11066098,rs61778404,rs36055245,rs4665958,rs1556917,rs9348904,rs12423126,rs4823176,rs77211491,rs12582302,rs115960503,rs729376,rs7136874,rs114068262,rs7553935,rs58865370,rs57168159,rs12204992,rs80111670,rs7312260,rs7751953,rs116603005,rs117991538,rs12427185,rs2283790,rs71565402,rs9274527,rs6489837,rs10849992,rs34778247,rs12579287,rs2296749,rs3179779,rs2272417,rs2283358,rs7975437,rs66670017,rs80014305,rs10849983,rs7453920,rs780110,rs10850014,rs13391837,rs5875436,rs2076211,rs6489829,rs9274569,rs9277551,rs616559,rs116742693,rs6749393,rs12734551,rs114009083,rs116816228,rs115190895,rs117283696,rs12137880,rs9277386,rs115614955,rs2298429,rs7756516,rs34139049,rs114201286,rs3128963,rs114921580,rs7295665,rs9277395,rs35621602,rs1647284,rs74237645,rs12722830,rs7602534,rs4538748,rs114917491,rs9469329,rs1275528,rs112932713,rs72860013,rs10219716,rs1260333,rs9277426,rs114609171,rs668774,rs1049887,rs2281919,rs114011847,rs2879603,rs61778406,rs116344031,rs116156118,rs6489793,rs688812,rs11887784,rs12725210,rs3748579,rs115470008,rs73426310,rs3782886,rs3769143,rs4845930,rs57866673,rs73199895,rs1339458,rs115668285,rs34352134,rs9296097,rs7972112,rs79367753,rs1122227,rs11126932,rs7204418,rs2293572,rs66480035,rs115187323,rs114642386,rs11065898,rs2281138,rs10182937,rs115425547,rs12205378,rs7202950,rs4646777,rs114918174,rs1013952,rs4821114,rs72817533,rs6141,rs9277488,rs12423572,rs861857,rs11066074,rs115440545,rs847898,rs115690024,rs12190155,rs12211490,rs3077,rs16941703,rs1260326,rs73424286,rs115058257,rs3131034,rs35759975,rs7586601,rs115108000,rs17410793,rs1260334,rs59929559,rs9461896,rs1060431,rs7952986,rs11684134,rs2301224,rs12425329,rs2051549,rs115346060,rs114818321,rs2281137,rs2395451,rs80190218,rs60569935,rs115445355,rs2301723,rs116190116,rs74849450,rs12661400,rs4845931,rs2911711,rs116449581,rs116687300,rs56373884,rs6489832,rs624716,rs9274531,rs12195409,rs140489,rs3117039,rs114878632,rs12211565,rs9277463,rs6905282,rs2345826,rs12484001,rs10214910,rs35837142,rs659964,rs2281298,rs9273358,rs12402052,rs7295294,rs76513735,rs8395,rs56884502,rs2235777,rs116087639,rs4475756,rs34368158,rs115238630,rs4823180,rs3128961,rs3129987,rs115967922,rs11576866,rs12199132,rs115148805,rs57072497,rs2071551,rs2894349,rs630512,rs7311641,rs12751375,rs114289471,rs2294923,rs11066207,rs2303370,rs8062299,rs7593448,rs5754426,rs5998599,rs1967628,rs17410217,rs114001460,rs2276100,rs114049315,rs9274652,rs116679521,rs1260345,rs1431401,rs9276394,rs9277428,rs4767522,rs35111552,rs9380336,rs2248373,rs9277464,rs12423268,rs116739017,rs4821108,rs2294921,rs114156527,rs7300320,rs12582100,rs114195294,rs141711945,rs3845687,rs4665959,rs11608,rs4823173,rs1980364,rs67854583,rs115475053,rs6489824,rs16941909,rs12662447,rs116649724,rs114533601,rs117066377,rs9469554,rs11066254,rs116283696,rs11065923,rs912961,rs3130188,rs114972130,rs9277546,rs116716035,rs11609628,rs60998439,rs610769,rs3803170,rs3793080,rs12193658,rs1647265,rs2073080,rs10947432,rs7530167,rs9366816,rs17005956,rs10849947,rs115295510,rs7768538,rs2298428,rs2294433,rs6489830,rs116107901,rs11126918,rs78783055,rs115819304,rs2285695,rs7757722,rs36069781,rs12132134,rs3134996,rs114232243,rs12475426,rs2158292,rs11066126,rs2243103,rs7970397,rs7973898,rs13207666,rs72817536,rs115866623,rs3177647,rs3091281,rs115272444,rs114393291,rs116592890,rs1883349,rs114384365,rs4846210,rs9625962,rs7445,rs5745582,rs7978068,rs12663103,rs780107,rs57454118,rs9277541,rs114385226,rs115765220,rs7973309,rs114761804,rs115864736,rs77176084,rs3748578,rs36081724,rs116471469,rs9380338,rs2280737,rs115863713,rs11693052,rs79761579,rs114398048,rs12427276,rs9274567,rs9274538,rs73176497,rs1492378,rs4767068,rs9277469,rs12660955,rs114115575,rs114389012,rs34339105,rs116369303,rs13208494,rs1431403,rs11585794,rs114782971,rs2567279,rs12660597,rs2078616,rs2182326,rs11077095,rs12118323,rs5000563,rs738409,rs2008451,rs7977828,rs715326,rs79750290,rs10947463,rs61712778,rs11126935,rs2281917,rs34636442,rs41271247,rs3828081,rs12580175,rs9276396,rs5998644,rs12582964,rs2854028,rs3091282,rs12753426,rs11679220,rs115288819,rs3742003,rs11089629,rs116651593,rs111715660,rs7553228,rs6716850,rs11121531,rs115390162,rs9277535,rs912963,rs145619190,rs7133881,rs2073950,rs115533527,rs115537548,rs115651989,rs9277392,rs9268645,rs2294915,rs7770370,rs115526267,rs4803,rs11121551,rs7546364,rs34884883,rs6717980,rs5745587,rs34869648,rs57646770,rs4846212,rs441,rs58886972,rs12579123,rs688920,rs4665978,rs4823108,rs848129,rs34215045,rs7296313,rs13213149,rs115008006,rs116735758,rs642536,rs8179252,rs13055900,rs113353646,rs4665969,rs1260330,rs4766764,rs154977,rs780104,rs5994638,rs2950835,rs116067921,rs116335534,rs61440627,rs116015970,rs9788231,rs4333852,rs780100,rs6913427,rs7132863,rs115810879,rs3747207,rs1104,rs116790970,rs4767202,rs11066077,rs7978737,rs2107205,rs12423041,rs2283357,rs78202368,rs10205219,rs115275824,rs11866328,rs2896019,rs2580759,rs1313566,rs115424889,rs9277566,rs3806107,rs12132635,rs1989949,rs1260329,rs2296328,rs780108,rs7974772,rs1010023,rs6065,rs7310545,rs2051598,rs10169261,rs9469331,rs115089010,rs6674843,rs7979255,rs114661772,rs1056318,rs11613713,rs751095,rs7484754,rs115755801,rs738127,rs116173008,rs3809274,rs115377398,rs9277550,rs6500857,rs75648992,rs2072906,rs1647266,rs9277378,rs17613592,rs738129,rs9277533,rs78745958,rs35698850,rs7114,rs9277549,rs9865833,rs56768778,rs847895,rs2106972,rs58368428,rs3135021,rs2229687,rs2213565,rs116771249,rs739496,rs2395174,rs12204620,rs3180554,rs9277480,rs12127604,rs7959619,rs11066001,rs9626079,rs4646776,rs3752632,rs17843719,rs602276,rs9300319,rs62130714,rs10849995,rs7575245,rs12316525,rs2238154,rs154972,rs11685326,rs9469529,rs12141246,rs3761472,rs1977080,rs4823177,rs7304572,rs115603897,rs11662362,rs12196992,rs886205,rs115111251,rs9274627,rs140492,rs7314232,rs10205592,rs10850013,rs4148871,rs809058,rs7520935,rs2233861,rs78973394,rs115907945,rs11576459,rs9274487,rs4665960,rs10850003,rs11578788,rs56076827,rs114926188,rs61012856,rs5754387,rs9273507,rs1141313,rs10456420,rs9274440,rs113905965,rs10849982,rs3742001,rs9274571,rs1260341,rs6760828,rs12738317,rs5754323,rs6500863,rs8049493,rs114535641,rs11608565,rs9469325,rs17034618,rs79068130,rs762815,rs114502213,rs2285727,rs9277477,rs1014531,rs10492972,rs1002076,rs11681351,rs13318034,rs9805104,rs11066095,rs114899534,rs11066079,rs114459399,rs632650,rs2339816,rs9277394,rs35959442,rs12120191,rs5745568,rs4766462,rs9469332,rs116229259,rs1029388,rs9277432,rs640783,rs116737096,rs1013953,rs2301226,rs9274449,rs9274653,rs809673,rs12662717,rs9830382,rs60631624,rs12210887,rs3809276,rs12211554,rs2401514,rs3117229,rs115107409,rs6914422,rs780112,rs115114271,rs115940431,rs9274645,rs62407631,rs28362508,rs116021664,rs1431399,rs11066055,rs9938245,rs17411502,rs12319315,rs4845934,rs116035345,rs2876971,rs2293571,rs6489833,rs9469341,rs12580300,rs9274504,rs34912062,rs2275424,rs12426493,rs3117228,rs12189725,rs12484550,rs4821130,rs13472,rs115259770,rs61778401,rs2239195,rs12426566,rs9277479,rs204993,rs4821124,rs11066322,rs140490,rs3830066,rs114775991,rs1557685,rs4846209,rs11693660,rs1049817,rs7296841,rs9273490,rs7963329,rs2339818,rs6490294,rs11127013,rs609230,rs2238152,rs12120042,rs12300518,rs58053556,rs5754467,rs35095444,rs111954877,rs16941724,rs9274563,rs116113126,rs114481632,rs3128968,rs11077101,rs2039778,rs12158299,rs4623,rs4823178,rs1260327,rs3741993,rs11089637,rs116631459,rs36122085,rs3748080,rs2339941,rs2274195,rs1406295,rs4148876,rs6789153,rs12300496,rs8062094,rs12580246,rs35274562,rs9274463,rs878825,rs9274576,rs116255670,rs3818532,rs13214874,rs115292764,rs11572177,rs12312538,rs2896020,rs114304166,rs10864448,rs2269802,rs77030808,rs9277471,rs12190954,rs11126999,rs12131441,rs116813267,rs114396961,rs35662477,rs12125535,rs9274634,rs115987759,rs11066156,rs116111058,rs12139981,rs116873087,rs116752637,rs627308,rs12409754,rs9277538,rs11089620,rs1126542,rs6906021,rs4582,rs3752630,rs10849984,rs9277557,rs78693422,rs111430987,rs7775537,rs73426314,rs115500469,rs2072905,rs114847380,rs2281831,rs421446,rs34225619,rs3519,rs3845686,rs2294922,rs7970181,rs7137889,rs3097652,rs926633,rs1431400,rs114955099,rs9277396,rs9277472,rs9276395,rs8139079,rs59131168,rs12737239,rs617044,rs115399944,rs4713641,rs116735198,rs13022659,rs9971746,rs11066195,rs1544396,rs1260342,rs1889309,rs9296095,rs9277540,rs10774631,rs4786125,rs7444,rs28452918,rs3189152,rs75462074,rs11121552,rs10849985,rs115316773,rs116193012,rs780093,rs115591110,rs12130220,rs2253705,rs7959011,rs12205398,rs112935615,rs9274522,rs2294916,rs2281918,rs7965261,rs8057091,rs11579365,rs116633022,rs12296574,rs114717252,rs6743819,rs3846855,rs115024771,rs13056638,rs2296340,rs630616,rs115591205,rs13204162,rs7973120,rs3097650,rs9277437,rs9274577,rs10849949,rs1556916,rs7309841,rs928976,rs2071353,rs9619386,rs4767939,rs11066054,rs112499813,rs11066112,rs115694990,rs4846213,rs75710243,rs12483959,rs9277357,rs2281135,rs12117635,rs2285520,rs2143571,rs75313558,rs116398929,rs7313773,rs492899,rs115973003,rs116653007,rs11066128,rs704795,rs58249241,rs11682621,rs1260320,rs80017658,rs738128,rs9274620,rs10850007,rs9274477,rs78729142,rs2092501,rs780106,rs9277458,rs62399262,rs2235776,rs2296737,rs115186402,rs7956676,rs738408,rs13056555,rs115054748,rs61784580,rs9276427,rs115160946,rs7297760,rs116504061,rs17034643,rs6914995,rs3753037,rs4665963,rs11760139,rs7296651,rs6729709,rs2272308,rs115954330,rs11644404,rs9277468,rs11126934,rs114633440,rs595529,rs5754295,rs73426362,rs9277554,rs9274600,rs1975384,rs116425814,rs9277542,rs115509556,rs3130648,rs10947464,rs9277534,rs12321677,rs671,rs7294902,rs4823179,rs2236678,rs780102,rs55694657,rs11121545,rs5754422,rs2308911,rs115322705,rs7520651,rs2243873,rs7962138,rs2014252,rs12203688,rs114150262,rs114403438,rs9277547,rs13200063,rs6500859,rs115200188,rs116291161,rs1042190,rs9273481,rs35721478,rs10849951,rs2073079,rs3117225,rs2301756,rs2293432,rs9274632,rs453295,rs3130186,rs11126936,rs59905228,rs9274420,rs115055805,rs114031082,rs3742000,rs74880605,rs6541089,rs116791231,rs1474745,rs12122029,rs12424641,rs13388159,rs634389,rs9332414,rs3739092,rs12306814,rs11587309,rs809059,rs12408430,rs12214429,rs10492973,rs13055874,rs116508927,rs115688984,rs4767376,rs56120917,rs11066082,rs115987915,rs115762318,rs3737155,rs11121532,rs1997693,rs1275538,rs72817542,rs12423788,rs2532932,rs3104399,rs3818526,rs34879941,rs1492376,rs12141201,rs13408252,rs35646598,rs12427012,rs12484809,rs715325,rs1883348,rs1992291,rs9277495,rs9277356,rs140491,rs12153877,rs1981517,rs1647267,rs2072907,rs7640237,rs4665965,rs11066015,rs9277462,rs142658973,rs74636821,rs58742238,rs77522654,rs4766705,rs2097701,rs9277492,rs16991175,rs655107,rs12423960,rs724311,rs2266964,rs10744773,rs2301271,rs6489818,rs1262430,rs16991158,rs710177,rs62130713,rs60743860,rs72819536,rs4823181,rs2401512,rs1977081,rs2056698,rs2854272,rs35445446,rs17214519,rs17034821,rs4640928,rs666951,rs7294753,rs28525994,rs3128964,rs12141416,rs115444759,rs11066127,rs9621715,rs115479873,rs2301622</t>
  </si>
  <si>
    <t>ENSG00000179295.11,ENSG00000204580.7,ENSG00000142657.16,ENSG00000213453.3,CATG00000010438.1,ENSG00000137411.12,CATG00000026483.1,ENSG00000108523.11,CATG00000013334.1,ENSG00000111271.10,ENSG00000115194.6,ENSG00000204304.7,ENSG00000135148.7,ENSG00000272501.1,ENSG00000204267.9,ENSG00000204252.8,ENSG00000196260.3,CATG00000026477.1,CATG00000026480.1,ENSG00000227939.1,ENSG00000140575.8,ENSG00000128228.4,ENSG00000115211.11,ENSG00000213654.5,ENSG00000204228.3,CATG00000083638.1,CATG00000088022.1,ENSG00000234745.5,ENSG00000204287.9,CATG00000083634.1,ENSG00000096433.6,ENSG00000163793.8,ENSG00000161179.9,ENSG00000224796.1,ENSG00000204387.8,CATG00000013327.1,ENSG00000115207.9,CATG00000013322.1,ENSG00000204525.10,ENSG00000138002.10,ENSG00000108528.9,CATG00000088087.1,ENSG00000114861.14,ENSG00000237541.3,ENSG00000137310.7,ENSG00000250264.1,ENSG00000196301.3,CATG00000088019.1,ENSG00000257767.2,ENSG00000078328.15,ENSG00000261617.1,ENSG00000111252.6,ENSG00000237649.3,CATG00000057185.1,ENSG00000090534.13,ENSG00000258373.1,CATG00000042207.1,ENSG00000112511.13,ENSG00000234608.3,ENSG00000260411.2,ENSG00000173064.6,ENSG00000163794.6,ENSG00000115234.6,CATG00000060518.1,ENSG00000231389.3,ENSG00000138085.12,ENSG00000108518.7,ENSG00000235267.1,ENSG00000198270.8,ENSG00000196126.6,CATG00000014056.1,ENSG00000100347.10,CATG00000057187.1,ENSG00000234072.1,ENSG00000237923.1,ENSG00000204842.10,ENSG00000163795.9,CATG00000088064.1,ENSG00000258099.1,ENSG00000112514.11,ENSG00000266269.1,ENSG00000089234.11,ENSG00000206344.6,CATG00000083596.1,ENSG00000108515.13,ENSG00000197251.3,CATG00000047979.1,ENSG00000111300.5,ENSG00000054523.12,ENSG00000089022.9,ENSG00000170579.10,CATG00000013335.1,ENSG00000138100.9,ENSG00000138074.10,ENSG00000179344.12,ENSG00000237080.1,ENSG00000204531.11,ENSG00000214894.2,ENSG00000224557.3,CATG00000088077.1,CATG00000088105.1,ENSG00000183454.9,ENSG00000237398.1,ENSG00000115226.5,ENSG00000157992.8,ENSG00000232080.3,CATG00000083624.1,ENSG00000204351.7,ENSG00000242574.4,CATG00000042205.1,ENSG00000084774.9,ENSG00000223865.6,CATG00000046418.1,ENSG00000112339.10,ENSG00000130939.14,ENSG00000204371.7,CATG00000058781.1,ENSG00000161904.7,ENSG00000204536.9,ENSG00000137288.5,ENSG00000234945.3,CATG00000083570.1,CATG00000046393.1,ENSG00000231925.7,CATG00000026504.1,ENSG00000115216.9,CATG00000083609.1,ENSG00000204231.6,ENSG00000204188.3,ENSG00000115241.9,ENSG00000089009.11,CATG00000057183.1,ENSG00000111275.8,ENSG00000271581.1,ENSG00000115204.10,CATG00000063098.1,ENSG00000249346.2,ENSG00000233438.1,ENSG00000138115.9,ENSG00000188677.10,ENSG00000204227.4,ENSG00000185651.10,ENSG00000248594.2,ENSG00000089248.6,ENSG00000096395.6,CATG00000083581.1,ENSG00000161896.6,ENSG00000030110.8,ENSG00000084734.4,ENSG00000223534.1,ENSG00000232629.4,ENSG00000100344.6,ENSG00000185245.6</t>
  </si>
  <si>
    <t>23760081,21750111,24940741,22737229,22004137,24162738,19349983</t>
  </si>
  <si>
    <t>Hepatitis B (viral clearance),Chronic hepatitis B infection,Hepatitis B</t>
  </si>
  <si>
    <t>EFO:0004274</t>
  </si>
  <si>
    <t>urate measurement</t>
  </si>
  <si>
    <t>Hereditary metabolic disorder characterized by recurrent acute arthritis, hyperuricemia and deposition of sodium urate in and around the joints, sometimes with formation of uric acid calculi.</t>
  </si>
  <si>
    <t>rs12562939,rs116509172,rs6925912,rs933199,rs853676,rs4645927,rs3217,rs900347,rs2580761,rs115847566,rs13006184,rs12478841,rs12230839,rs13002853,rs9366637,rs55811736,rs6939175,rs2032450,rs17409460,rs661292,rs727995,rs73921482,rs6833142,rs1165148,rs2241479,rs79987947,rs3822241,rs114420725,rs12504246,rs2032449,rs9393727,rs13226650,rs34243448,rs4502681,rs11264345,rs35289776,rs16892493,rs11759668,rs6928493,rs369799,rs4525975,rs73216755,rs16827671,rs62286327,rs4461524,rs1892248,rs1800758,rs3796839,rs2845638,rs7676318,rs34661924,rs6911522,rs4711095,rs500830,rs55924263,rs28507715,rs2231148,rs2622605,rs117367762,rs4697730,rs6927689,rs1169314,rs117452869,rs6833988,rs116466084,rs4697972,rs59293950,rs464096,rs9467622,rs114339461,rs116564028,rs78917351,rs4634439,rs34351439,rs2581784,rs13118801,rs78460223,rs2943552,rs7613013,rs6719175,rs7676605,rs1541521,rs7301155,rs76850735,rs114918688,rs12646099,rs41266839,rs12411216,rs3796826,rs12648610,rs73575086,rs814295,rs4697975,rs7349721,rs55921149,rs116437099,rs4318649,rs3796830,rs492175,rs77790614,rs79496699,rs997219,rs35782983,rs13202688,rs34741056,rs79881182,rs1040419,rs12640611,rs1165153,rs6845554,rs948494,rs550480,rs2070803,rs115373122,rs198853,rs16889260,rs2941483,rs12207059,rs7970695,rs56334709,rs565427,rs4930404,rs3792253,rs4712960,rs79867288,rs3756237,rs56386026,rs112704531,rs17247314,rs7758527,rs9393710,rs1892251,rs2666558,rs13148836,rs7670709,rs195527,rs12499142,rs11726425,rs301382,rs4617927,rs76738832,rs6908263,rs7528773,rs9895661,rs34525648,rs7695531,rs2581830,rs4567398,rs13103207,rs2243616,rs16894886,rs2941468,rs2977938,rs2178198,rs79866595,rs10003001,rs12203927,rs3820716,rs35307327,rs6727388,rs7758716,rs7557294,rs7678732,rs151838,rs1419183,rs78798541,rs13152653,rs76469957,rs1783811,rs1345994,rs2725203,rs77340408,rs2869732,rs10008241,rs4148153,rs1536746,rs7697416,rs199750,rs3827500,rs683841,rs12646380,rs78921276,rs6456701,rs12798408,rs2256355,rs13391837,rs17299478,rs10946798,rs12201071,rs6826814,rs3775944,rs4711088,rs1974584,rs73089928,rs34064842,rs77694735,rs41271827,rs56267284,rs9393715,rs1860909,rs199741,rs28798076,rs487105,rs4697739,rs10489077,rs1647284,rs72704652,rs11721485,rs17689625,rs4697984,rs11732818,rs12313762,rs116656058,rs2853750,rs199738,rs1860895,rs10896026,rs4697999,rs12540011,rs2013063,rs12808002,rs9379785,rs61952904,rs2384656,rs117748340,rs12467336,rs1165200,rs7674986,rs73921478,rs73212889,rs11961143,rs1972060,rs12210098,rs938557,rs2743555,rs35411989,rs1169288,rs71557334,rs10516195,rs1747551,rs9358938,rs1334576,rs6456708,rs2867383,rs13134726,rs115943454,rs76355571,rs1324087,rs2350358,rs73921518,rs10946785,rs7224610,rs4697710,rs11126932,rs12509955,rs7654258,rs62253603,rs7955571,rs10484432,rs116583487,rs759028,rs475642,rs6448742,rs28362606,rs4697988,rs17268697,rs10024904,rs2192094,rs6833292,rs4698013,rs12649073,rs1169301,rs6827467,rs4573076,rs77162249,rs11006692,rs4698050,rs11604451,rs6760250,rs12640013,rs4698032,rs4645933,rs6854794,rs6838644,rs11751487,rs1979,rs28544414,rs77251002,rs11886876,rs11755032,rs78422890,rs523200,rs74293932,rs7938455,rs6724056,rs76528043,rs968997,rs10489076,rs1473163,rs7671266,rs73119306,rs35402046,rs2240466,rs13198474,rs1169289,rs116611024,rs4698026,rs10032742,rs77658810,rs75310211,rs2336722,rs2232423,rs392465,rs116074954,rs4665383,rs74802499,rs115228664,rs78383299,rs7436833,rs10758188,rs57652769,rs13205911,rs9291641,rs13118272,rs2564961,rs72843579,rs80218920,rs8395,rs11130338,rs1911127,rs9291645,rs80013780,rs1171647,rs77090459,rs16895675,rs115559258,rs78909842,rs489192,rs644740,rs3813580,rs66968227,rs10000104,rs4466013,rs6935691,rs35057037,rs2051542,rs10033612,rs2078267,rs114852762,rs7518156,rs3756227,rs13393935,rs16895836,rs887725,rs4148152,rs11736479,rs1171616,rs4072037,rs7200841,rs10117038,rs73089967,rs28449439,rs12507861,rs757628,rs13107466,rs4665377,rs195532,rs3756238,rs9502560,rs13213986,rs17270561,rs116383093,rs2075568,rs12503603,rs116608329,rs6828222,rs6810699,rs9379778,rs36092177,rs9991340,rs114383464,rs6939997,rs1165205,rs115970240,rs13247874,rs1284303,rs4665385,rs9468334,rs2337373,rs4697966,rs35201034,rs72846794,rs6489244,rs9467613,rs13124305,rs7193778,rs114186328,rs116434976,rs1171615,rs198814,rs7094971,rs407934,rs198813,rs569602,rs764751,rs12505056,rs6819790,rs7167076,rs74508472,rs78736791,rs11724141,rs62394299,rs2728125,rs11737601,rs12640038,rs73575085,rs6812811,rs73802906,rs41268389,rs1830798,rs35334203,rs6822257,rs2241474,rs518053,rs4235355,rs7681250,rs3796825,rs4575545,rs34346326,rs6587542,rs62286662,rs11126918,rs17695758,rs4697743,rs1937132,rs11231845,rs6727215,rs1561536,rs4970859,rs75450008,rs4698049,rs2280204,rs370155,rs59281021,rs67297533,rs12475426,rs2943549,rs116248721,rs17320558,rs11072385,rs62394294,rs198834,rs3815138,rs62285986,rs17586553,rs7667452,rs10939710,rs72704685,rs35866697,rs3780489,rs1800182,rs2725263,rs1471629,rs1185976,rs13441,rs74469609,rs73224414,rs111759223,rs17410735,rs12507330,rs17474174,rs73104537,rs3915740,rs1152627,rs11600918,rs552307,rs887733,rs9461235,rs2073531,rs13021208,rs116094201,rs11724760,rs6769931,rs34396849,rs36084205,rs2267918,rs7785479,rs62394540,rs2941471,rs917825,rs2581828,rs114612085,rs2080074,rs2078616,rs7760799,rs4697960,rs214055,rs10029208,rs198824,rs4524380,rs11636251,rs13197334,rs759031,rs35276762,rs6904596,rs73082047,rs62394274,rs13020949,rs6829727,rs475688,rs2089082,rs4758686,rs2231153,rs2068834,rs12228493,rs62138966,rs17145732,rs77696829,rs913513,rs9467664,rs742130,rs58825580,rs8025333,rs36116761,rs115643688,rs10030570,rs4320137,rs17382781,rs45592144,rs541918,rs16894893,rs11601686,rs16890999,rs3923,rs62396181,rs116524197,rs28460143,rs62130724,rs2213284,rs573396,rs13119002,rs3949215,rs12365089,rs10456324,rs13212651,rs4698006,rs73484568,rs2235251,rs715941,rs73742521,rs17763089,rs13191296,rs115810,rs1546818,rs7746950,rs4711097,rs62394550,rs9295673,rs1886251,rs10209635,rs4665978,rs1275525,rs61884406,rs56107510,rs4280729,rs12509674,rs35037868,rs114333877,rs114805773,rs114653688,rs13207345,rs2725201,rs11731597,rs28709958,rs12209125,rs13135578,rs1558489,rs12642537,rs780100,rs2564929,rs34371502,rs10001632,rs11604568,rs1860908,rs2943551,rs78766204,rs34295134,rs76987183,rs10939819,rs68176600,rs1150658,rs6435138,rs2259816,rs9358883,rs10205219,rs9358871,rs4233718,rs6445566,rs35670731,rs2580759,rs1313566,rs2941484,rs9379784,rs10939436,rs116306449,rs12233771,rs4970986,rs11737588,rs79876692,rs2581783,rs7771690,rs198852,rs1177441,rs12528639,rs116285101,rs4463062,rs3736594,rs301395,rs9348697,rs12650204,rs3804108,rs66790453,rs6822889,rs73212828,rs6837659,rs420098,rs2941469,rs55706012,rs2977937,rs7312210,rs9461230,rs56125990,rs198840,rs11793020,rs3752417,rs1185567,rs548987,rs7695555,rs10484439,rs4697705,rs60579898,rs9824325,rs35249105,rs6753044,rs7747095,rs1471634,rs7667034,rs1171625,rs62309962,rs780090,rs6448856,rs10016136,rs12192635,rs6818572,rs11974409,rs68141011,rs79518687,rs7960277,rs7696971,rs3792252,rs116613191,rs72815843,rs72704656,rs4428284,rs114217657,rs1183200,rs2192095,rs1892252,rs115087975,rs212936,rs3822246,rs634497,rs115398536,rs74788991,rs744877,rs2943591,rs7575245,rs11557743,rs4697970,rs66538112,rs35506517,rs734122,rs2868419,rs75725129,rs2159864,rs11603861,rs115253859,rs1165215,rs2241478,rs12648479,rs4697971,rs4282174,rs3817588,rs73212817,rs13211947,rs4541501,rs4564736,rs6744393,rs79999834,rs2393775,rs6824636,rs6827401,rs56076827,rs45493498,rs2747054,rs7746609,rs1141313,rs73212821,rs28629903,rs13112782,rs12464616,rs10939671,rs1531032,rs1260341,rs897172,rs57058868,rs2073529,rs16828270,rs9996956,rs4575994,rs73222570,rs72613829,rs55638122,rs73092173,rs531750,rs2725269,rs606458,rs73096069,rs10456326,rs1169315,rs12641340,rs2071301,rs7485054,rs651578,rs4697738,rs346785,rs28519672,rs1892245,rs7176235,rs62394268,rs4697983,rs13199906,rs4698014,rs13030345,rs1051921,rs10938749,rs12464254,rs28796640,rs115301551,rs7577311,rs1980453,rs6449445,rs9868263,rs56725354,rs9358937,rs809673,rs3780488,rs7177266,rs4697698,rs2241484,rs13199775,rs1747550,rs495212,rs6449423,rs7577342,rs2794720,rs4697733,rs198803,rs55817941,rs1334577,rs59234705,rs13001416,rs62253604,rs17598658,rs114633780,rs7760713,rs929577,rs71579862,rs10807006,rs2257764,rs2041216,rs2279056,rs12641877,rs78594917,rs12208531,rs301383,rs4697987,rs113501411,rs4972317,rs12647883,rs28525382,rs7685396,rs17407324,rs34530577,rs16891923,rs35209863,rs2286464,rs6826450,rs11733306,rs78558633,rs114177656,rs13472,rs16891235,rs75581103,rs28553891,rs497829,rs7979478,rs10022012,rs7685865,rs4406017,rs9868406,rs4697740,rs3756236,rs1049817,rs3821831,rs7029897,rs10032880,rs6449419,rs112519205,rs72834677,rs1023945,rs198857,rs10939514,rs3822239,rs2868942,rs2959652,rs2725207,rs115893429,rs7529194,rs13198809,rs7664612,rs1747522,rs9295666,rs116284607,rs9376037,rs28730480,rs7440119,rs1465451,rs1047796,rs7312323,rs17299124,rs76013440,rs3768566,rs1406295,rs4777541,rs62288518,rs6968170,rs6835189,rs4972322,rs1321252,rs2110028,rs3822250,rs487662,rs2229357,rs2943612,rs12992231,rs13217984,rs1829413,rs1324088,rs4697976,rs34950484,rs12768968,rs527511,rs199751,rs114443723,rs4698009,rs11731110,rs7697004,rs74915949,rs6858209,rs3756225,rs10012779,rs12363578,rs79835095,rs80197047,rs56205495,rs76586169,rs73385070,rs2240720,rs74511315,rs2077393,rs75074378,rs1887803,rs34765154,rs2075569,rs73220609,rs2375335,rs116679934,rs6448996,rs114534077,rs62286748,rs13402420,rs111748162,rs2241469,rs114139028,rs6714106,rs13221253,rs3756226,rs9358872,rs12509714,rs4697967,rs35249036,rs3775935,rs2728124,rs6810784,rs34438249,rs13022659,rs2032443,rs62255929,rs9291642,rs28673739,rs2393667,rs1171614,rs11061602,rs9467614,rs10738905,rs3809113,rs34878490,rs73220628,rs1061482,rs3802947,rs2251468,rs62286699,rs56687083,rs56079809,rs66757203,rs12204800,rs7521592,rs151837,rs6743819,rs10030776,rs114633574,rs16890900,rs4235356,rs1179087,rs28501212,rs2056090,rs73742520,rs2725215,rs978466,rs72875479,rs1853591,rs61267391,rs73807208,rs6847162,rs200481,rs6820756,rs2215690,rs1017124,rs4698023,rs10003864,rs759020,rs114809283,rs7975001,rs1197790,rs76984581,rs1275526,rs2762355,rs80292866,rs115585354,rs4697729,rs57757169,rs12513165,rs7770139,rs6913795,rs16895984,rs116362153,rs4390169,rs116411566,rs73092183,rs6777975,rs1860910,rs4712944,rs12506562,rs12510176,rs11725857,rs35098436,rs11589458,rs704795,rs13212318,rs11723559,rs9379859,rs73222546,rs496914,rs7171728,rs11800855,rs301372,rs198847,rs7678012,rs16895631,rs1185977,rs4311315,rs1012899,rs6819959,rs2080077,rs115358631,rs6843443,rs2941479,rs13220495,rs2708101,rs115285830,rs2098231,rs16868313,rs6811292,rs4665963,rs9669675,rs9628662,rs3775945,rs526338,rs115989114,rs115103442,rs3756230,rs16895313,rs2099531,rs7743957,rs1778511,rs3830057,rs36033628,rs62392334,rs17767904,rs7973372,rs12216125,rs1076556,rs12505722,rs12524429,rs9467663,rs4144,rs6836916,rs1165216,rs7676442,rs883245,rs516117,rs7678287,rs3768018,rs2728108,rs12174631,rs55775442,rs13128385,rs117367828,rs6836606,rs11732729,rs6839820,rs2864869,rs853678,rs13233571,rs12402939,rs62394275,rs9997234,rs73104536,rs580396,rs35512765,rs11725910,rs115024987,rs200990,rs55950520,rs73216761,rs13125086,rs35942482,rs7694496,rs2093825,rs10813957,rs59538462,rs759032,rs7929627,rs116727530,rs13115776,rs2241487,rs9861233,rs3739092,rs301380,rs7488268,rs62394537,rs9468321,rs34644460,rs2867388,rs72843569,rs1165163,rs3922699,rs2581829,rs1015096,rs16895915,rs34264803,rs1865760,rs34455506,rs11552369,rs3734528,rs11735623,rs11964886,rs13206501,rs1040417,rs35271694,rs57739734,rs12501256,rs3804111,rs12576766,rs62285985,rs7565875,rs17474238,rs10939373,rs2240721,rs60463044,rs7769016,rs13101772,rs115458769,rs637732,rs7593570,rs2072850,rs35555795,rs12511989,rs17050272,rs6738887,rs1468692,rs715325,rs62288092,rs853685,rs10034180,rs13195402,rs62394295,rs56322912,rs530252,rs10942549,rs2241482,rs523237,rs13120348,rs13110188,rs73385016,rs1471628,rs28496435,rs376290,rs724311,rs2231156,rs1262430,rs2286462,rs10939820,rs115018816,rs10813950,rs2237228,rs78175596,rs4712968,rs10025247,rs17767742,rs593394,rs73806918,rs9845484,rs62255931,rs13195509,rs11231837,rs12904,rs917824,rs10939829,rs7662229,rs6547521,rs12506364,rs58722186,rs7690319,rs6449414,rs1171659,rs34196306,rs3768016,rs4529049,rs3887266,rs73089988,rs4145220,rs77648749,rs198841,rs9461219,rs2294344,rs4697991,rs637332,rs4522862,rs4543113,rs195518,rs665362,rs114942359,rs10994731,rs7939965,rs11722345,rs11888096,rs4697950,rs115449637,rs2110029,rs28378345,rs580374,rs62286666,rs56306116,rs28607641,rs55813730,rs2622621,rs11695549,rs3857546,rs77327087,rs10939762,rs58159883,rs79298064,rs4776614,rs13027200,rs1558201,rs742132,rs4582144,rs4971101,rs7573037,rs1169286,rs13196552,rs2255531,rs11733687,rs2241472,rs1212146,rs11217257,rs68137036,rs2272667,rs7689060,rs6456703,rs3825074,rs493161,rs78040053,rs3731700,rs6449213,rs1783813,rs35438220,rs734074,rs11737564,rs35073769,rs1990292,rs3796820,rs73921560,rs556339,rs77548782,rs28759327,rs1940804,rs73088327,rs61794272,rs10939816,rs3799340,rs7753253,rs11606370,rs62255926,rs13104360,rs73924407,rs7663044,rs1747568,rs977125,rs73120022,rs72704654,rs10460259,rs2564921,rs116427821,rs17491869,rs78250033,rs7956686,rs2275904,rs17509527,rs35333155,rs7661555,rs74784979,rs28451062,rs1165172,rs58965570,rs4604059,rs6913879,rs115829020,rs9994391,rs113995811,rs6532040,rs6910741,rs73084845,rs151836,rs213243,rs9379814,rs12729321,rs57015798,rs4697982,rs9358894,rs6449351,rs9393681,rs4970874,rs7954039,rs3804105,rs1990473,rs35493868,rs1529910,rs4541507,rs75429814,rs12227350,rs11729685,rs62392736,rs4698018,rs2725206,rs4260502,rs73921472,rs2408874,rs114779419,rs34706883,rs12477908,rs9467675,rs7102344,rs79600636,rs13128352,rs1552172,rs2159865,rs3903852,rs6856544,rs11079428,rs114531205,rs4643800,rs2303369,rs7434744,rs10489080,rs4777542,rs11726987,rs1860907,rs301384,rs198848,rs501220,rs2241477,rs11944560,rs74787950,rs11264343,rs11614136,rs115030193,rs2725221,rs60123863,rs13192365,rs13197176,rs35202262,rs502567,rs6835741,rs115928138,rs6783748,rs703845,rs2192092,rs12374320,rs77179073,rs972087,rs55766779,rs10516200,rs9728345,rs16824590,rs58199976,rs17187075,rs6849962,rs2192100,rs6792363,rs10851885,rs73212864,rs9572784,rs78170284,rs9358886,rs13116244,rs2079742,rs1165155,rs75544042,rs11231853,rs7929296,rs62288124,rs17266491,rs6449454,rs7749823,rs13133766,rs1679709,rs34662244,rs58891380,rs1165158,rs4697706,rs2064127,rs1972658,rs12233884,rs35659126,rs8384,rs7602534,rs4777534,rs1275528,rs61884411,rs72860013,rs6448846,rs12213891,rs116479039,rs1260333,rs10783816,rs11728055,rs6706968,rs2581782,rs3809117,rs12530084,rs6449352,rs11887784,rs521793,rs13108998,rs10897524,rs4758687,rs79960123,rs4697968,rs6489242,rs914615,rs1122227,rs28414564,rs2943554,rs116665648,rs2159863,rs2293572,rs78621122,rs1137642,rs1413700,rs12223914,rs7769572,rs9348712,rs1807042,rs1027699,rs741756,rs617104,rs78552853,rs10121987,rs942379,rs2072851,rs55668474,rs2941485,rs2253796,rs1937126,rs56105921,rs301394,rs13139055,rs10182937,rs1911128,rs17197769,rs62288521,rs3796832,rs6837339,rs9358939,rs4697728,rs72817533,rs13217620,rs35797675,rs117280820,rs7666514,rs12227347,rs2720364,rs7675450,rs4128494,rs9348698,rs11231842,rs3785837,rs9757079,rs2286465,rs77931180,rs66823108,rs6781896,rs35749575,rs10738907,rs28686816,rs188015,rs10031699,rs913214,rs13194781,rs11552229,rs55659641,rs2728118,rs1165168,rs71579894,rs16892069,rs12572003,rs73807232,rs74630263,rs1165162,rs12512476,rs7697246,rs12499240,rs10116966,rs10946788,rs7749149,rs6846692,rs3796838,rs59876138,rs3756229,rs74429612,rs116056998,rs7696388,rs13231516,rs2725212,rs74175068,rs1892249,rs17145750,rs11605289,rs887732,rs3778272,rs9358885,rs4698008,rs198836,rs34532891,rs66868086,rs2868415,rs4578809,rs930122,rs12505144,rs3796351,rs3823155,rs11725858,rs78714229,rs6924794,rs1336899,rs4334315,rs13194155,rs2231138,rs16892475,rs4345181,rs1519098,rs72839025,rs4930402,rs35182775,rs115350389,rs6938233,rs35030260,rs78272916,rs2241488,rs9393713,rs3775936,rs2303370,rs10012880,rs11612551,rs6812851,rs17658027,rs7696983,rs9379783,rs28641705,rs448940,rs4971059,rs77666565,rs4712950,rs74037508,rs115267262,rs853679,rs13191445,rs10484435,rs10027882,rs4621429,rs4697997,rs4713140,rs4760636,rs62392694,rs73575095,rs28357094,rs7683832,rs7793710,rs34407859,rs1436310,rs62288123,rs4698001,rs34768406,rs16892474,rs3804116,rs549461,rs3731696,rs35339855,rs7669296,rs56037701,rs1883259,rs67713662,rs62394291,rs12786214,rs752376,rs2728109,rs4549382,rs62138965,rs3756220,rs9985952,rs6449452,rs28662360,rs59683970,rs3734542,rs7757280,rs12638996,rs6656535,rs2275905,rs1078968,rs993172,rs56307229,rs195522,rs301373,rs56170676,rs116371822,rs1889740,rs6817836,rs2725237,rs10939465,rs1406927,rs493573,rs891368,rs7615099,rs17749927,rs2253209,rs157505,rs1892256,rs10004524,rs117705251,rs11939276,rs17005956,rs13111638,rs12640315,rs10459647,rs10896025,rs62288488,rs7691087,rs2276961,rs112044574,rs2651201,rs115242908,rs13106922,rs56294283,rs114280637,rs9838517,rs72854513,rs1477141,rs13201308,rs72847313,rs6908390,rs1165191,rs2564923,rs4697986,rs1800165,rs1207179,rs57691523,rs72817536,rs2307394,rs213244,rs2990246,rs13201821,rs13191227,rs57731161,rs9291680,rs12498474,rs17253044,rs7666545,rs780107,rs7753366,rs4318650,rs10938839,rs1165207,rs62288528,rs2024283,rs2864873,rs2072803,rs2974929,rs12190612,rs12498927,rs2476824,rs11065385,rs2049805,rs489574,rs9393654,rs2082947,rs77537177,rs4697994,rs6920256,rs4711093,rs61289224,rs1780966,rs10033951,rs11231869,rs61863104,rs2000350,rs7776337,rs198842,rs1034050,rs9729027,rs11602411,rs115841646,rs3804106,rs6820712,rs13102085,rs62394270,rs198827,rs34325511,rs2098230,rs12469015,rs4547795,rs4698028,rs1165169,rs715326,rs11735905,rs2762356,rs34104395,rs13214023,rs4712971,rs73921471,rs8024986,rs13108259,rs793144,rs887727,rs6940698,rs7937990,rs68112369,rs11006679,rs13199772,rs55654381,rs2242206,rs881643,rs10939690,rs6810792,rs2278121,rs6547735,rs41266779,rs2102872,rs117150713,rs12194699,rs35345226,rs6716850,rs2564944,rs198816,rs378713,rs116599346,rs3756233,rs11607663,rs12174639,rs6856396,rs3780495,rs66827971,rs11264333,rs2728100,rs13113918,rs10738906,rs4803,rs9283699,rs114570945,rs3863226,rs917822,rs73224405,rs12174602,rs12785488,rs56259873,rs169946,rs16869474,rs17478453,rs56143194,rs10489074,rs4698030,rs1171618,rs11727398,rs9295675,rs7700161,rs1260330,rs4665969,rs10002984,rs28385589,rs6449395,rs62286701,rs116090682,rs61794271,rs2236682,rs245143,rs9358890,rs1541522,rs1545207,rs13012311,rs10484431,rs4698016,rs2073530,rs4697736,rs28502741,rs4467792,rs76979899,rs2544025,rs881642,rs2257962,rs9980,rs443970,rs13127090,rs115246164,rs11751732,rs12499734,rs1860896,rs73399723,rs35509001,rs35781323,rs589852,rs11901963,rs2241486,rs477549,rs12056034,rs212941,rs62396167,rs2110027,rs36109883,rs35627490,rs1408280,rs759027,rs1182933,rs35782952,rs9393718,rs1679732,rs3757132,rs114290616,rs9358893,rs13632,rs887735,rs35250962,rs164106,rs4559085,rs10004571,rs116201501,rs7548516,rs11723976,rs2360869,rs199755,rs34588114,rs1401439,rs11794,rs35692796,rs13147761,rs6937846,rs7746944,rs73109505,rs2286463,rs116539767,rs200981,rs2066981,rs665723,rs7956397,rs2154217,rs12068264,rs917826,rs11726996,rs72704658,rs115476014,rs2241475,rs12508233,rs73224422,rs4697731,rs35716472,rs4484299,rs746429,rs198835,rs6456704,rs73385005,rs34246779,rs3846838,rs35001169,rs35565862,rs56970590,rs12468226,rs3775940,rs1171658,rs56256619,rs10028997,rs17587226,rs4697985,rs4075869,rs408734,rs4697742,rs521985,rs12067685,rs2564942,rs10027448,rs12108411,rs2024281,rs6435134,rs11962024,rs73805439,rs79734141,rs17467308,rs3756218,rs7437,rs11723591,rs7696092,rs68072215,rs2240722,rs56934553,rs6903257,rs379503,rs58834901,rs12123298,rs1182814,rs10025980,rs2039068,rs13113730,rs1165201,rs10805364,rs10939654,rs9472031,rs7954331,rs7681519,rs12215823,rs73225835,rs73802916,rs6942072,rs2845637,rs10019130,rs12418845,rs114420705,rs10939672,rs78299229,rs198806,rs667237,rs3749147,rs114289230,rs7675945,rs11689803,rs61895678,rs504915,rs10783815,rs9379875,rs693591,rs2259820,rs198854,rs662228,rs11727390,rs4697707,rs10022499,rs10305714,rs2564920,rs11728025,rs116205001,rs74637523,rs3796831,rs780112,rs2725270,rs1842488,rs74968960,rs7672759,rs35411115,rs13114386,rs12405726,rs1030317,rs11231841,rs10011206,rs1165156,rs36162392,rs75730045,rs11732380,rs301393,rs7663019,rs2293571,rs1140648,rs6922556,rs12725120,rs4617,rs12510549,rs112510056,rs10014800,rs8033073,rs11737821,rs2943553,rs10805314,rs2064126,rs6833095,rs74795309,rs1045537,rs1515020,rs11264339,rs2108878,rs3756231,rs12528262,rs2762353,rs114257825,rs114283179,rs6811536,rs2076907,rs75361743,rs483143,rs11734783,rs114596994,rs80343450,rs11172147,rs58994916,rs7440232,rs7678211,rs74454549,rs10425,rs34605993,rs11737578,rs77173767,rs727996,rs1165150,rs11693959,rs56069761,rs35750364,rs1185569,rs17528178,rs11723388,rs13190888,rs1860906,rs11731652,rs2192101,rs62286326,rs79342744,rs10456362,rs6856199,rs13149985,rs2241476,rs11945358,rs1171655,rs2842895,rs11242,rs1860911,rs68149500,rs73224489,rs57964375,rs12987055,rs61080409,rs10031265,rs11587444,rs6449453,rs73212899,rs2024276,rs73092411,rs9366627,rs2228099,rs68147365,rs532374,rs10939814,rs12444166,rs12529272,rs9358887,rs195534,rs56047188,rs195524,rs75245044,rs10939817,rs3861113,rs2192093,rs34060476,rs2977944,rs7677318,rs9379815,rs9461223,rs34454739,rs6449268,rs10897504,rs55668232,rs574578,rs56205943,rs62392752,rs1892253,rs9993652,rs1107710,rs3775946,rs73089966,rs116022269,rs3845686,rs74904971,rs2163167,rs4712972,rs6810623,rs3796841,rs76138462,rs2295593,rs116603070,rs28504259,rs1210879,rs9858469,rs9732,rs12342831,rs4391034,rs9356988,rs589691,rs3822238,rs35758343,rs198825,rs61795096,rs10971438,rs13200797,rs2021860,rs2073798,rs3780490,rs1165206,rs55690788,rs948493,rs73107014,rs34871267,rs72845428,rs8444,rs7770037,rs76664732,rs10022923,rs615311,rs10946789,rs6813592,rs6809973,rs9461446,rs112213976,rs6827785,rs77435813,rs7696304,rs115646677,rs35995899,rs3796822,rs73385071,rs13007770,rs12221796,rs3213545,rs195525,rs34038664,rs940688,rs10018666,rs4451553,rs4698000,rs116602069,rs35162296,rs7485577,rs2725220,rs2564922,rs72846780,rs6857912,rs1990470,rs1165167,rs62086312,rs9467626,rs28672255,rs11614506,rs2957562,rs7681229,rs200989,rs1275519,rs72817537,rs116138123,rs34194357,rs1165161,rs1864367,rs1892250,rs3804115,rs114290083,rs72704682,rs7671856,rs2728101,rs9467552,rs4533774,rs7128467,rs3796837,rs620006,rs62253649,rs112199358,rs6855334,rs3804113,rs780106,rs36079122,rs2231137,rs734662,rs76634717,rs6825888,rs301392,rs2336723,rs34974633,rs4485819,rs714436,rs6769944,rs72659631,rs6449438,rs116381490,rs55795546,rs2071313,rs2080071,rs6910549,rs6704596,rs34946581,rs6834555,rs7654169,rs13213152,rs12346,rs1165160,rs2943539,rs4760654,rs1975384,rs73224439,rs75138755,rs301374,rs74682871,rs576076,rs6445565,rs2941473,rs71557308,rs780102,rs9291575,rs2868416,rs3825016,rs9986596,rs12509713,rs2051543,rs11634260,rs13112980,rs12508991,rs11721501,rs7964148,rs3919506,rs7418,rs13201681,rs2794719,rs3815136,rs12511548,rs4896048,rs198826,rs1171617,rs67998226,rs10007517,rs28696325,rs2024282,rs1408281,rs2230061,rs2154218,rs4148157,rs7365544,rs403768,rs67968745,rs2278122,rs13130674,rs2858993,rs72832596,rs73807211,rs11899836,rs60599851,rs198815,rs116216379,rs2005859,rs115649441,rs12289836,rs917821,rs1633462,rs115204445,rs67859638,rs10489075,rs13217619,rs34502053,rs2272669,rs2231164,rs11724092,rs115151057,rs13388159,rs116137216,rs7671092,rs115883393,rs17006242,rs28889982,rs61884370,rs9461210,rs993173,rs887726,rs77504334,rs9380069,rs1014290,rs4698031,rs733175,rs2280574,rs6824256,rs2071297,rs56149813,rs13033589,rs115819864,rs4698020,rs12506560,rs112506310,rs1275538,rs72817542,rs73095794,rs10792445,rs2990245,rs28825454,rs2318299,rs212930,rs55731306,rs653178,rs34968063,rs114138772,rs77004138,rs4697993,rs13141629,rs2284301,rs11065384,rs12529390,rs1572982,rs80841,rs3775930,rs2018027,rs62017600,rs1860912,rs12199135,rs4698025,rs10758189,rs1992291,rs116601501,rs707889,rs1395324,rs11732042,rs61863103,rs56195001,rs28733364,rs3889401,rs17354678,rs2139240,rs198843,rs115522290,rs2003267,rs114819433,rs1122966,rs10000312,rs200977,rs6906460,rs6924782,rs77398860,rs34104130,rs6922788,rs6828023,rs12173854,rs13150928,rs7497433,rs887734,rs79919139,rs3850986,rs61391968,rs66647240,rs199754,rs2728134,rs10939708,rs157507,rs604182,rs35528636,rs115199022,rs8047723,rs57171822,rs3733588,rs10032109,rs2581774,rs80100173,rs2259852,rs4712952,rs301370,rs3794748,rs2725223,rs1904071,rs3739095,rs74945830,rs4697996,rs115225723,rs56252443,rs6925389,rs66536062,rs58693775,rs2845635,rs56391253,rs11582281,rs2941475,rs3775941,rs3799373,rs74948999,rs1680649,rs2294345,rs2098236,rs73212830,rs9358859,rs74727665,rs11644758,rs3752419,rs1394125,rs16892449,rs73397697,rs4360119,rs1324084,rs34107459,rs4886755,rs9379821,rs17352469,rs77034824,rs114299178,rs66769576,rs62394288,rs2030745,rs2009610,rs114893268,rs3756222,rs62286282,rs1647276,rs7700047,rs115574961,rs12192649,rs12463798,rs114308307,rs11204749,rs1408268,rs72839477,rs198817,rs2728104,rs1275537,rs62394271,rs11065991,rs4666000,rs114778600,rs11901133,rs73220606,rs4666011,rs9379871,rs1317817,rs11983997,rs76157774,rs12374229,rs74905965,rs780117,rs12525376,rs530775,rs16889264,rs79885202,rs3775948,rs1978,rs1275522,rs10489072,rs114863499,rs35883476,rs10939600,rs195529,rs79725037,rs1275530,rs2054576,rs9393675,rs75709759,rs56777435,rs495130,rs7938380,rs4745,rs9379856,rs1165190,rs7898923,rs9461448,rs1954598,rs2277312,rs34893238,rs942377,rs4292327,rs9348696,rs483962,rs9366633,rs2769701,rs17472370,rs79860867,rs6476398,rs2230655,rs1464258,rs4698022,rs7772312,rs116053642,rs10965,rs2072847,rs9379864,rs13109005,rs12085336,rs704791,rs2280208,rs2012249,rs116370606,rs2868937,rs73217499,rs9683700,rs62394542,rs56133633,rs9393658,rs6854212,rs10813949,rs2280205,rs2012237,rs542907,rs9467636,rs1165181,rs13204572,rs73224437,rs6761131,rs7679724,rs10938799,rs35768595,rs887728,rs67457459,rs12512051,rs74723388,rs17146216,rs6845818,rs55661740,rs760698,rs10113903,rs9859,rs10009838,rs6808387,rs13207689,rs2974930,rs55747707,rs13117275,rs9990501,rs7310409,rs7766342,rs34709913,rs12505410,rs9356996,rs1800708,rs16890970,rs2272417,rs663129,rs34961555,rs684720,rs93177,rs3904600,rs11932349,rs114698462,rs114405564,rs7681699,rs9993196,rs55721900,rs17252870,rs17268650,rs2215688,rs77774696,rs11723742,rs7775000,rs571312,rs72843532,rs9884403,rs412384,rs10897518,rs3775938,rs2192085,rs2240109,rs686171,rs751092,rs10821877,rs13140527,rs9467656,rs9357006,rs6677420,rs4970866,rs200950,rs1800702,rs1207212,rs34546986,rs13106539,rs2296199,rs114960377,rs6449451,rs114763044,rs2350809,rs9488822,rs4697964,rs532747,rs13195279,rs17145713,rs390764,rs115265552,rs4698003,rs4578808,rs116496587,rs17300895,rs13197574,rs116798697,rs111540469,rs6836878,rs11172124,rs7754961,rs9366656,rs7677939,rs78002135,rs73212891,rs13220395,rs16869379,rs112857659,rs4712961,rs5028371,rs78626603,rs2666560,rs116733861,rs198828,rs79217332,rs2725235,rs62253602,rs116545242,rs10031694,rs3798236,rs7532045,rs12209856,rs2581800,rs115365466,rs3796833,rs11943824,rs2941488,rs7127926,rs7223342,rs1275529,rs35984974,rs76044373,rs12998770,rs1260326,rs7751062,rs1171656,rs7586601,rs1260334,rs76729773,rs2311597,rs1569483,rs2215687,rs9867023,rs11684134,rs74576993,rs12502475,rs4993730,rs506338,rs2518907,rs2264782,rs28712348,rs2941480,rs4421576,rs642803,rs4697969,rs9461196,rs2328893,rs2241471,rs13150639,rs7669090,rs3806817,rs11937853,rs3733585,rs7450342,rs6834620,rs73212880,rs198856,rs73225831,rs7687349,rs14415,rs67554133,rs4697948,rs6829883,rs4697921,rs1165178,rs77706196,rs7663032,rs12421615,rs7979473,rs4236039,rs1004807,rs36033494,rs116206223,rs1401440,rs61884449,rs10209020,rs12199626,rs2941487,rs1165151,rs12507050,rs2192098,rs2047866,rs301391,rs2725219,rs1047813,rs61794270,rs10201247,rs10025702,rs73921473,rs4393994,rs4235354,rs2098237,rs1165187,rs72927984,rs17418329,rs1169284,rs3822245,rs4697748,rs2977945,rs4974823,rs28674077,rs301385,rs113140671,rs198844,rs1143937,rs56356036,rs6832085,rs7691156,rs4713139,rs11937220,rs11728574,rs76591343,rs1860905,rs7940321,rs6836248,rs881641,rs4078226,rs11006681,rs56112907,rs116806369,rs10484433,rs114369838,rs2230414,rs76069509,rs1878275,rs12201170,rs117118803,rs2032444,rs13132187,rs10485107,rs3782906,rs2108879,rs73216759,rs11728093,rs1260345,rs10016022,rs7749342,rs76658848,rs12990262,rs12509677,rs3822237,rs555460,rs115728785,rs62286563,rs73099474,rs11730940,rs28582982,rs13103452,rs780092,rs4886748,rs2941465,rs60815225,rs10805313,rs12500810,rs17531978,rs6821843,rs117761897,rs28360595,rs10173720,rs4665959,rs7686718,rs2279057,rs73216749,rs2169612,rs1347567,rs12510727,rs35698830,rs58011016,rs13319872,rs56874662,rs1860913,rs1967551,rs12192077,rs10939680,rs10001941,rs115952815,rs11737114,rs16824599,rs75574814,rs115265154,rs6937800,rs7686078,rs61076578,rs1647265,rs115311693,rs769091,rs114569633,rs3741414,rs11929850,rs603089,rs36058283,rs10030521,rs4970931,rs6822988,rs4971073,rs2276014,rs3775947,rs489748,rs12331682,rs6857978,rs13129974,rs13121211,rs956312,rs34521641,rs116679383,rs1318016,rs13027706,rs10010656,rs73222526,rs34027818,rs12504600,rs6833035,rs28517717,rs116779297,rs17418533,rs1778508,rs7769257,rs17407555,rs4459989,rs6900218,rs13214280,rs73806483,rs2011465,rs4698017,rs9348695,rs12053113,rs62288546,rs1004327,rs2280737,rs1996228,rs1171648,rs4337632,rs874079,rs55910353,rs9358875,rs3757130,rs2799079,rs4697744,rs1317510,rs11693052,rs117097631,rs13200462,rs115658408,rs4930556,rs4149177,rs11727818,rs2384629,rs1045253,rs9461432,rs61884413,rs67808744,rs4348091,rs3756217,rs9997918,rs4760742,rs2725210,rs9461218,rs6853056,rs195520,rs9845352,rs7683755,rs2728131,rs35501905,rs506035,rs1043470,rs759030,rs4698036,rs62286702,rs2024277,rs1285884,rs61796845,rs116109808,rs56240429,rs200996,rs11065987,rs4608811,rs114355249,rs2215691,rs547066,rs3734523,rs2205936,rs10813948,rs1811351,rs4697995,rs3733589,rs9393711,rs4712970,rs2240723,rs6849736,rs114588426,rs2728121,rs78928733,rs56370926,rs1481013,rs10399658,rs9468345,rs56364136,rs753762,rs12793347,rs7176223,rs1179086,rs73088322,rs57679331,rs2867295,rs4758654,rs4244816,rs114418153,rs7398391,rs4616435,rs10516799,rs11732054,rs6700022,rs998021,rs11613352,rs3796821,rs73212870,rs2073527,rs10400348,rs7659924,rs1805098,rs1883260,rs34273322,rs4697734,rs301375,rs13130003,rs717615,rs972086,rs4971093,rs2082946,rs7688620,rs674297,rs79368359,rs12367434,rs8179252,rs714052,rs9356995,rs7940108,rs11604462,rs1184804,rs115465984,rs71556715,rs780104,rs7696536,rs9468287,rs7850878,rs6547820,rs9461183,rs1924471,rs41269265,rs1104,rs13030973,rs2280206,rs1169294,rs35764187,rs11642757,rs67340775,rs6903765,rs10023068,rs11734375,rs7383628,rs16891926,rs4299205,rs11231859,rs1076017,rs75665979,rs7932775,rs574453,rs67300439,rs35676593,rs10744335,rs10484591,rs780108,rs10169261,rs4697725,rs898032,rs13022873,rs157510,rs1408273,rs6476399,rs2230654,rs3825018,rs17410228,rs73097911,rs12499857,rs11737042,rs34676049,rs2728103,rs36068229,rs6928951,rs1647266,rs73809506,rs200952,rs11736389,rs13114106,rs6829559,rs401763,rs1171619,rs6820230,rs10489073,rs2002478,rs1317816,rs56383788,rs1165180,rs1828911,rs6853389,rs4666010,rs7769908,rs8180562,rs942378,rs6836200,rs6836961,rs13026650,rs11006690,rs13013484,rs73224436,rs73212840,rs917827,rs78680773,rs1800924,rs11204723,rs116212189,rs76031043,rs9683876,rs17587597,rs4464787,rs2868936,rs115561317,rs6905887,rs1336900,rs450681,rs3799383,rs3822858,rs2622604,rs79651229,rs17418478,rs28427256,rs7583698,rs13214169,rs10205592,rs6449265,rs13161,rs200485,rs62394272,rs1210877,rs13141594,rs3884025,rs63151761,rs2728105,rs524023,rs421502,rs10791822,rs9356985,rs34067542,rs41294396,rs17475334,rs2360873,rs56684065,rs61127718,rs35353359,rs2072806,rs6760828,rs57897925,rs2157050,rs28600873,rs75601653,rs10792443,rs77709767,rs114535981,rs6918586,rs71557318,rs115764731,rs11681351,rs2232426,rs1800164,rs2253685,rs67662114,rs13399758,rs6826764,rs17372915,rs9468325,rs10774624,rs669976,rs17596719,rs4697963,rs2275235,rs113188021,rs9685502,rs2943540,rs4235359,rs198809,rs11820322,rs9689245,rs35744819,rs680273,rs4963223,rs61010704,rs117195876,rs74726039,rs4385059,rs73807220,rs16895419,rs2666559,rs10022367,rs1850744,rs10813951,rs9366655,rs6449450,rs9286836,rs9994013,rs117606792,rs2186087,rs1056314,rs9393714,rs62394289,rs4886466,rs2294346,rs7585867,rs4712969,rs2075571,rs12649529,rs62131871,rs34160786,rs2581787,rs2304597,rs115163648,rs490980,rs1474267,rs7738307,rs4766578,rs13120201,rs2253675,rs77048596,rs115392169,rs114088521,rs35332062,rs6830786,rs13124141,rs759029,rs4711098,rs114978950,rs17406107,rs56075693,rs79347355,rs77251997,rs35686396,rs11231825,rs11722522,rs9467662,rs12630819,rs9998739,rs11693660,rs10752826,rs6827754,rs62286749,rs9393648,rs3780491,rs35463245,rs115576624,rs391629,rs72554040,rs114808031,rs60512607,rs34691223,rs11127013,rs474707,rs6901039,rs12224611,rs79050509,rs4697992,rs34763247,rs28682539,rs12402787,rs2231142,rs11227299,rs35624969,rs13392645,rs2868418,rs28412066,rs1260327,rs198838,rs57247752,rs3799352,rs10029311,rs2272825,rs68194335,rs2564940,rs714871,rs12163882,rs9348704,rs7379816,rs1794120,rs7749305,rs3809076,rs16891315,rs4760652,rs37542</t>
  </si>
  <si>
    <t>ENSG00000163798.9,ENSG00000079337.11,CATG00000075534.1,CATG00000087923.1,ENSG00000236047.1,ENSG00000272573.1,ENSG00000220875.1,ENSG00000189134.3,ENSG00000187987.5,ENSG00000148541.8,ENSG00000049540.12,CATG00000115260.1,CATG00000036255.1,ENSG00000259159.1,CATG00000002572.1,ENSG00000175827.2,ENSG00000204217.8,ENSG00000168242.3,ENSG00000196812.4,CATG00000010640.1,ENSG00000141376.16,ENSG00000138641.11,ENSG00000231971.1,CATG00000023573.1,ENSG00000148584.10,CATG00000087892.1,ENSG00000168298.4,ENSG00000079689.9,ENSG00000165659.12,ENSG00000256546.1,ENSG00000243943.5,CATG00000012124.1,CATG00000087905.1,ENSG00000198315.6,ENSG00000158373.7,ENSG00000117281.11,ENSG00000111087.5,ENSG00000143437.16,CATG00000015242.1,ENSG00000173457.6,CATG00000060193.1,ENSG00000227890.1,ENSG00000196176.7,ENSG00000182450.8,ENSG00000121989.10,ENSG00000217646.1,ENSG00000118777.6,ENSG00000164508.3,CATG00000005766.1,CATG00000083261.1,CATG00000060194.1,ENSG00000185130.4,CATG00000073067.1,CATG00000046235.1,ENSG00000171174.9,ENSG00000169752.12,ENSG00000111816.6,CATG00000098210.1,ENSG00000149781.8,ENSG00000124557.8,ENSG00000243147.3,ENSG00000182572.2,ENSG00000168065.11,ENSG00000173511.5,CATG00000087916.1,CATG00000024257.1,CATG00000008961.1,ENSG00000055044.6,CATG00000087909.1,CATG00000087822.1,ENSG00000111252.6,CATG00000092618.1,ENSG00000175727.9,ENSG00000272278.1,CATG00000017625.1,CATG00000002612.1,CATG00000042207.1,ENSG00000255120.1,ENSG00000143379.8,CATG00000087900.1,CATG00000087896.1,CATG00000005815.1,CATG00000060192.1,ENSG00000204789.3,ENSG00000173153.9,ENSG00000124613.4,ENSG00000168067.7,ENSG00000261390.1,ENSG00000163794.6,ENSG00000178163.3,CATG00000044960.1,ENSG00000262136.1,ENSG00000143452.11,ENSG00000223086.1,CATG00000087870.1,ENSG00000169242.7,ENSG00000235267.1,ENSG00000272462.2,ENSG00000173113.2,ENSG00000259357.1,ENSG00000258001.1,ENSG00000163795.9,CATG00000067739.1,ENSG00000187626.7,ENSG00000184357.3,ENSG00000219891.2,CATG00000047989.1,ENSG00000236700.1,CATG00000047998.1,ENSG00000089234.11,ENSG00000115947.9,CATG00000067708.1,ENSG00000204406.7,ENSG00000121848.9,ENSG00000187475.4,CATG00000087920.1,ENSG00000182329.6,ENSG00000086062.8,CATG00000069329.1,CATG00000002653.1,CATG00000044969.1,ENSG00000232415.1,ENSG00000055955.11,ENSG00000163463.7,ENSG00000140463.9,ENSG00000112343.8,CATG00000087873.1,CATG00000087866.1,ENSG00000226314.3,CATG00000047979.1,CATG00000067736.1,ENSG00000223469.1,ENSG00000181019.8,ENSG00000138074.10,ENSG00000196226.2,ENSG00000036672.11,CATG00000002605.1,ENSG00000172977.8,ENSG00000160766.10,CATG00000012133.1,ENSG00000251599.1,ENSG00000197891.7,ENSG00000197914.2,ENSG00000115226.5,ENSG00000140367.7,CATG00000071776.1,ENSG00000129646.9,ENSG00000221531.1,CATG00000073065.1,ENSG00000124529.3,CATG00000042205.1,CATG00000087927.1,ENSG00000068976.9,ENSG00000176714.9,CATG00000067698.1,ENSG00000254740.2,ENSG00000111801.11,CATG00000096069.1,CATG00000019939.1,ENSG00000178762.3,ENSG00000223109.1,ENSG00000124549.10,ENSG00000196866.2,ENSG00000176444.14,ENSG00000124564.13,CATG00000042213.1,ENSG00000189298.9,ENSG00000158019.16,ENSG00000124693.2,CATG00000083361.1,CATG00000087941.1,ENSG00000183199.6,ENSG00000182379.9,ENSG00000173171.10,ENSG00000160767.16,CATG00000092614.1,ENSG00000234945.3,ENSG00000199289.1,ENSG00000197409.6,ENSG00000009950.11,ENSG00000137259.2,ENSG00000259887.1,ENSG00000261839.1,ENSG00000257595.2,CATG00000067715.1,ENSG00000216436.2,ENSG00000110987.4,CATG00000002652.1,ENSG00000271748.1,ENSG00000175202.3,ENSG00000118762.3,CATG00000011967.1,CATG00000083393.1,ENSG00000273456.1,ENSG00000162302.8,ENSG00000135114.8,ENSG00000222035.2,ENSG00000115204.10,CATG00000087827.1,ENSG00000273088.1,CATG00000005802.1,ENSG00000243696.4,ENSG00000218690.1,ENSG00000096654.11,ENSG00000163462.13,CATG00000067712.1,ENSG00000185499.12,ENSG00000106635.3,ENSG00000263096.1,ENSG00000260144.1,ENSG00000257069.1,ENSG00000137185.7,ENSG00000084734.4,ENSG00000112337.6,ENSG00000249001.1,ENSG00000139269.2,ENSG00000118785.9,CATG00000002596.1,CATG00000005818.1,CATG00000087828.1,ENSG00000186146.1,ENSG00000141101.8,ENSG00000186234.7,ENSG00000071127.12,ENSG00000213453.3,CATG00000083264.1,ENSG00000184348.2,CATG00000025587.1,CATG00000092629.1,ENSG00000109684.10,ENSG00000115194.6,ENSG00000123384.9,CATG00000049830.1,CATG00000042212.1,ENSG00000232500.1,ENSG00000226261.1,ENSG00000152595.12,ENSG00000173486.8,CATG00000026104.1,CATG00000027984.1,CATG00000071782.1,ENSG00000146215.9,ENSG00000198366.5,ENSG00000248592.3,ENSG00000115211.11,ENSG00000269038.1,ENSG00000235718.3,ENSG00000196747.3,CATG00000083335.1,ENSG00000250413.1,ENSG00000108924.9,CATG00000075516.1,ENSG00000256018.1,ENSG00000213533.7,ENSG00000234816.2,CATG00000017644.1,ENSG00000163932.9,ENSG00000182199.6,CATG00000083320.1,ENSG00000175877.3,ENSG00000163793.8,ENSG00000197062.7,CATG00000080189.1,ENSG00000077800.7,CATG00000073068.1,ENSG00000115207.9,ENSG00000079691.15,ENSG00000138002.10,ENSG00000197279.3,ENSG00000182952.4,ENSG00000169241.13,CATG00000083373.1,ENSG00000159322.13,ENSG00000188987.2,ENSG00000180573.8,ENSG00000233554.1,ENSG00000215979.1,ENSG00000168071.17,ENSG00000225940.1,ENSG00000133895.10,ENSG00000211584.9,ENSG00000137204.10,ENSG00000267131.1,CATG00000019904.1,ENSG00000009954.6,CATG00000071769.1,CATG00000010636.1,ENSG00000271852.1,ENSG00000135100.13,ENSG00000261490.1,CATG00000005870.1,ENSG00000219392.1,CATG00000092610.1,ENSG00000110076.14,ENSG00000233822.3,CATG00000050325.1,ENSG00000254470.2,ENSG00000168066.16,CATG00000005774.1,CATG00000083347.1,ENSG00000115234.6,ENSG00000237425.1,ENSG00000256940.1,ENSG00000138085.12,ENSG00000172922.4,ENSG00000109667.7,ENSG00000234072.1,ENSG00000260876.1,ENSG00000068831.14,ENSG00000205334.2,ENSG00000204842.10,ENSG00000061273.13,ENSG00000124782.15,ENSG00000231064.1,ENSG00000197061.3,ENSG00000180596.7,CATG00000083365.1,ENSG00000106638.11,CATG00000087824.1,ENSG00000185633.6,ENSG00000165449.7,CATG00000087883.1,ENSG00000197846.3,CATG00000037709.1,ENSG00000173039.14,CATG00000067714.1,ENSG00000172818.5,ENSG00000157895.7,ENSG00000237410.1,ENSG00000171467.11,CATG00000083387.1,CATG00000083353.1,CATG00000073059.1,ENSG00000260772.1,ENSG00000242387.1,ENSG00000186364.7,ENSG00000010704.14,ENSG00000119760.11,ENSG00000163131.6,CATG00000017720.1,CATG00000087881.1,CATG00000087830.1,ENSG00000146109.3,ENSG00000138100.9,CATG00000071777.1,ENSG00000169231.9,CATG00000092613.1,ENSG00000260898.1,ENSG00000198522.9,CATG00000083367.1,CATG00000067716.1,ENSG00000257086.1,ENSG00000186141.4,ENSG00000131788.11,ENSG00000164749.7,CATG00000087853.1,ENSG00000143409.11,ENSG00000161542.12,ENSG00000163933.5,ENSG00000179912.15,ENSG00000182611.3,ENSG00000124610.3,ENSG00000259080.1,ENSG00000198374.3,ENSG00000026950.12,ENSG00000157992.8,CATG00000019981.1,ENSG00000112763.11,ENSG00000143363.11,ENSG00000084774.9,ENSG00000173327.3,CATG00000083294.1,CATG00000005809.1,CATG00000042214.1,CATG00000011972.1,ENSG00000186470.9,CATG00000083349.1,CATG00000071786.1,CATG00000044397.1,ENSG00000143457.6,ENSG00000246375.2,ENSG00000231492.2,ENSG00000197136.4,ENSG00000149782.7,ENSG00000269293.2,CATG00000079860.1,ENSG00000102908.16,ENSG00000143412.5,ENSG00000179085.7,ENSG00000223953.3,ENSG00000219435.3,ENSG00000187837.2,ENSG00000241549.4,ENSG00000267889.1,ENSG00000177628.11,ENSG00000174827.9,ENSG00000115216.9,ENSG00000158691.10,ENSG00000267620.1,ENSG00000196374.5,ENSG00000163935.9,ENSG00000115241.9,ENSG00000143387.8,ENSG00000213445.4,CATG00000087270.1,CATG00000067697.1,ENSG00000235109.3,ENSG00000175189.3,CATG00000083271.1,ENSG00000146039.6,ENSG00000231680.1,CATG00000067721.1,CATG00000064661.1,ENSG00000124508.12,ENSG00000146047.4,ENSG00000241388.3,ENSG00000157111.8,ENSG00000245248.3,ENSG00000236935.1,CATG00000025583.1,CATG00000083332.1,ENSG00000116030.12,ENSG00000232040.2,ENSG00000233438.1,ENSG00000264931.1,ENSG00000126432.9,ENSG00000169676.4,CATG00000027715.1,ENSG00000124568.6,CATG00000002598.1,ENSG00000137338.4,CATG00000069341.1,CATG00000012129.1,ENSG00000143418.15,ENSG00000249334.1,CATG00000071789.1,ENSG00000198558.2,CATG00000013627.1,ENSG00000167196.9,ENSG00000258830.1,CATG00000087888.1,CATG00000067726.1,ENSG00000216331.1,ENSG00000196532.4,CATG00000051276.1</t>
  </si>
  <si>
    <t>18327256,21768215,18834626,18179892,23263486,18327257,17997608,20884846</t>
  </si>
  <si>
    <t>Urate levels</t>
  </si>
  <si>
    <t>EFO:0004286</t>
  </si>
  <si>
    <t>venous thromboembolism</t>
  </si>
  <si>
    <t>Obstruction of a vein or VEINS (embolism) by a blood clot ( THROMBUS) in the blood stream.</t>
  </si>
  <si>
    <t>rs475419,rs2066865,rs60486111,rs11937208,rs11805562,rs13404513,rs6427196,rs7036642,rs56006260,rs763550,rs7548127,rs7656149,rs72793212,rs10022624,rs613423,rs74967728,rs7519279,rs643434,rs10741930,rs4868111,rs2052933,rs75493115,rs12126266,rs13106075,rs10737547,rs10800430,rs12082748,rs2420008,rs12124144,rs2303291,rs16916856,rs12741540,rs10800406,rs7667167,rs6842047,rs1323922,rs111926180,rs4656671,rs6796822,rs449288,rs56343119,rs6692649,rs67485965,rs10737546,rs75538885,rs1994700,rs12117884,rs398302,rs2288074,rs12124049,rs2339608,rs59996104,rs676996,rs6700375,rs36101491,rs72795824,rs547643,rs77534642,rs12752748,rs13387930,rs1894694,rs11244052,rs10919104,rs4669111,rs10919079,rs62243827,rs635634,rs3124766,rs476410,rs579459,rs7701475,rs3766095,rs10800428,rs1557572,rs6712017,rs12736110,rs56810541,rs200852,rs1358712,rs6670848,rs79299366,rs8176737,rs62574567,rs9557837,rs4868110,rs12119479,rs7538157,rs4253407,rs2420015,rs4656657,rs7648704,rs11125607,rs532436,rs4669112,rs12744341,rs3766052,rs11950199,rs2301515,rs722145,rs512770,rs114275778,rs574347,rs12081030,rs6021,rs78637025,rs16861990,rs4524,rs10919082,rs79196243,rs1133814,rs56309147,rs11244053,rs11125608,rs4962115,rs60011235,rs6576745,rs10800408,rs9332643,rs649129,rs6701330,rs27027,rs677355,rs4656669,rs12052954,rs2073827,rs57018586,rs1573484,rs34847919,rs62574565,rs12116683,rs72789910,rs10081960,rs59315951,rs12086665,rs6427185,rs1892092,rs9784114,rs687289,rs12741323,rs12086983,rs4962116,rs79185723,rs1384,rs10800407,rs10919174,rs6695223,rs2066861,rs1517746,rs2891382,rs7873635,rs9949226,rs10489189,rs4132688,rs4656187,rs1419323,rs1320967,rs2289252,rs7546347,rs4589164,rs4076855,rs9287092,rs7552323,rs17490626,rs11927331,rs3766109,rs8176736,rs315112,rs1517747,rs17577184,rs4907020,rs3758348,rs12121346,rs12057856,rs10919076,rs8176690,rs1877320,rs57776592,rs72704035,rs3124765,rs12724812,rs11809180,rs12118611,rs17349271,rs12730053,rs59732929,rs3134929,rs75142230,rs1121789,rs574311,rs10800443,rs9310995,rs10460551,rs12724802,rs1367226,rs4241823,rs12554336,rs4907130,rs3766053,rs9917315,rs62253764,rs17349677,rs8083464,rs2113795,rs9887903,rs10192600,rs72797831,rs59590825,rs550057,rs75112989,rs527210,rs17349222,rs2384007,rs674302,rs16916820,rs644234,rs376210,rs10471184,rs12739337,rs6696217,rs12138150,rs12812860,rs17676901,rs12499243,rs7466962,rs10919168,rs10919156,rs3766082,rs12072226,rs8176715,rs6427197,rs9332651,rs72795832,rs12121891,rs12048188,rs676457,rs12082810,rs4862665,rs12564596,rs6843711,rs16865716,rs12733626,rs7010751,rs35107735,rs75221577,rs35042871,rs9332620,rs9332655,rs80340160,rs597411,rs1014965,rs909928,rs6825640,rs79213829,rs4598243,rs7988980,rs10199334,rs688976,rs10789177,rs7018227,rs1062445,rs1799963,rs970740,rs4962040,rs9411370,rs6553831,rs6030,rs12410387,rs547332,rs9332667,rs2769071,rs663367,rs12061405,rs6787974,rs78277513,rs9557850,rs112132091,rs17120570,rs12092528,rs12124168,rs551322,rs4132338,rs12565852,rs12745732,rs549331,rs12354315,rs612169,rs6757057,rs12736517,rs549443,rs73209801,rs12089118,rs1037644,rs1986478,rs12751062,rs12137282,rs75990306,rs80032696,rs659104,rs491626,rs12675786,rs16916865,rs4915685,rs7481951,rs11802239,rs9332627,rs13433809,rs2213868,rs115339271,rs575259,rs12079856,rs425133,rs1517744,rs2292425,rs9951841,rs4253425,rs9650179,rs9411473,rs78502500,rs12067139,rs12025397,rs2187953,rs4907128,rs1336474,rs116566668,rs7527703,rs12744655,rs78266198,rs559723,rs6757275,rs10489417,rs2420010,rs315132,rs6032,rs62342955,rs657152,rs17345531,rs77831588,rs16916906,rs1430189,rs10022553,rs115877627,rs2176120,rs6687813,rs687621,rs3765227,rs493246,rs12125057,rs115348311,rs739468,rs2157597,rs4656180,rs3766100,rs3733861,rs75505858,rs72789923,rs6662696,rs517414,rs4595880,rs582118,rs115587162,rs57821905,rs7475662,rs2901092,rs4497784,rs115606635,rs10800420,rs6453022,rs488775,rs10489190,rs61106989,rs10800447,rs72706084,rs1320965,rs6656822,rs17345170,rs10176347,rs9411474,rs3124764,rs10504130,rs35133990,rs9411488,rs111956855,rs10919153,rs12092952,rs581107,rs2073825,rs543968,rs8176727,rs10833719,rs12084793,rs7529904,rs12062884,rs35458577,rs11943995,rs2519093,rs8176728,rs76877865,rs3766054,rs9332599,rs6662593,rs474279,rs112655244,rs6050,rs1511800,rs10919107,rs12562404,rs9557842,rs1336472,rs2001155,rs80071971,rs568203,rs4276263,rs7338421,rs7849280,rs6682179,rs12144832,rs9887854,rs4772455,rs72793208,rs2303292,rs8176668,rs4907132,rs544873,rs3905328,rs8176719,rs6681402,rs9887916,rs1593,rs7047076,rs11789207,rs12120960,rs2187952,rs10919172,rs12061601,rs7535409,rs10929456,rs641959,rs36079696,rs1517745,rs34216622,rs12121185,rs493014,rs579483,rs13105844,rs11778849,rs112843485,rs7604097,rs58081338,rs9332666,rs75487543,rs12143965,rs28368426,rs4132337,rs641943,rs745921,rs57078129,rs75371481,rs13146272,rs55640042,rs505922,rs116253320,rs12125501,rs12758208,rs1855982,rs35235920,rs118116154,rs9332635,rs500499,rs4253417,rs8176634,rs2292426,rs72793980,rs507666,rs2300159,rs3811762,rs6009,rs9300722,rs9887857,rs9332600,rs9411364,rs3820053,rs79612913,rs34364864,rs12145939,rs1889924,rs2420372,rs4241824,rs6753814,rs34929759,rs1320977,rs1517742,rs4962153,rs10919178,rs6677191,rs1265351,rs2339607,rs613534,rs1118823,rs13172686,rs9332582,rs115478735,rs645026,rs11949845,rs12022787,rs17009384,rs514659,rs1367225,rs12755385,rs62253765,rs35278513,rs12059944,rs537895,rs7164569,rs2102575,rs9917321,rs3766088,rs7517849,rs8176682,rs6771316,rs10919075,rs494242,rs3820059,rs12074492,rs17789375,rs6597616,rs116257613,rs12129132,rs1829286,rs3766055,rs73051120,rs2179491,rs1448881,rs12140967,rs7544446,rs55663547,rs2001156,rs3756009,rs11784869,rs547495,rs1534984,rs554833,rs10002754,rs13434824,rs1892093,rs62574563,rs12042082,rs12091844,rs4253403,rs2321744,rs16865717,rs626035,rs79727212,rs1124843,rs9585880,rs3750280,rs12740040,rs4656678,rs28376671,rs56101051,rs12410456,rs61808940,rs10919173,rs1855981,rs11781330,rs4656687,rs1037643,rs6708328,rs12554595,rs925451,rs12744184,rs7552484,rs13129922,rs4907131,rs714531,rs582094,rs1994698,rs898035,rs6431837,rs2551181,rs12401966,rs4656677,rs12402774,rs72700067,rs62243858,rs1208134,rs10173949,rs4253421,rs6016,rs9917355,rs566183,rs12118645,rs78967023,rs514708,rs651007,rs6681619,rs7426380,rs17518147,rs3734101,rs11934988,rs17345184,rs12022768,rs77712895,rs7025839,rs4656654,rs970741,rs12989595,rs12747074,rs12145897,rs77082359,rs11949860,rs3087505,rs3737683,rs2239852,rs2420373,rs9332619,rs35037551,rs8096390,rs12120007,rs3766092,rs72706088,rs78998839,rs71635617,rs10901253,rs12386103,rs11943937,rs7714670,rs645982,rs12186257,rs638756,rs74681723,rs28362003,rs2073828,rs1400836,rs4909034,rs4909032,rs9332694,rs4363269,rs56314577,rs421273,rs10800445,rs8176740,rs62574564,rs4243775,rs2036914,rs1563458,rs6768,rs12430913,rs2157581,rs76820947,rs41461649,rs72793213,rs77602872,rs10800453,rs17119333,rs2179490,rs2012763,rs41453644,rs932394,rs10958305,rs8176717,rs315130,rs12028208,rs7524348,rs17589972,rs55661701,rs9585886,rs10494478,rs8176691,rs6684766,rs622656,rs9650180,rs61808870,rs2038024,rs10185445,rs2066864,rs75191191,rs958581,rs4668515,rs12117559,rs113323463,rs4909035,rs7710068,rs1563455,rs1430191,rs2084494,rs7414819,rs17345156,rs1320976,rs8176745,rs4962114,rs7685345,rs76261464,rs12082618,rs77814655,rs880811,rs73208976,rs625593,rs28585691,rs8695,rs6017,rs116552240,rs493211,rs664910,rs6675244,rs4525,rs974793,rs3756008,rs3736455,rs74470633,rs4656653,rs10919106,rs13292932,rs10919158,rs3766104,rs2073826,rs3733860,rs6427180,rs2543662,rs9328546,rs3820060,rs56090813,rs12143131,rs10732287,rs4862668,rs78711174,rs113423093,rs4979078,rs41383647,rs35447001,rs600038,rs1633513,rs9995366,rs12410548,rs2303296,rs6818105,rs12658131,rs12074013,rs12117362,rs10919127,rs3822057,rs4868109,rs675201,rs3731626,rs8176669,rs4656182,rs6491676,rs378259,rs495203,rs1344732,rs12066426,rs1037641,rs630014,rs1889925,rs932395,rs500498,rs61803315,rs4656668,rs1018827,rs1894692,rs2420370,rs7529937,rs529565,rs75219463,rs2213866,rs6427194,rs8176718,rs7857390,rs6672589,rs6670393,rs75257860,rs79011457,rs9554860,rs72647308,rs660340,rs6431838,rs9300723,rs624601,rs12735503,rs114133365,rs117182573,rs1557570,rs12615158,rs549446,rs28362572,rs12072953,rs72787383,rs2143287,rs2384008,rs79478286,rs74953260,rs10919157,rs2891380,rs6686805,rs73209776,rs1563456,rs12063863,rs17119338,rs6025,rs41386946,rs6597617,rs8176732,rs2239851,rs9332653,rs74769823,rs9997491,rs12751593,rs7527292,rs10919128,rs3124761,rs1491403,rs745922,rs12554339,rs80143499,rs379169,rs6576747,rs10800454,rs8176748,rs74455515,rs2165076,rs8176702,rs2420371,rs551100,rs6871548,rs1409814,rs4656667,rs78270478,rs17099213,rs9812082,rs13395596,rs4772458,rs10516089,rs374283,rs74725315,rs3756011,rs9650305,rs12074966,rs11161516,rs12071630,rs73208977,rs9332665,rs8176714,rs12991466,rs113209447,rs58971404,rs75826750,rs4909017,rs36093383,rs4907129,rs12128350,rs3766090,rs114661926,rs3766101,rs10800421,rs2288073,rs6847407,rs4656655,rs2000321,rs10919110,rs579622,rs55814348,rs1320968,rs77445791,rs8176649,rs10175668,rs4656181,rs673578,rs6697727,rs8176681,rs2303297,rs916438,rs17733015,rs545971,rs315125,rs34502197,rs77979353,rs57400207,rs4656656,rs4656680,rs3094379,rs8176742,rs12143790,rs6427195,rs1419324,rs35386129,rs2213867,rs113577600,rs4491628,rs450634,rs6825827,rs12059281,rs1208135,rs12127613,rs4656685,rs2227244,rs76846744,rs1430190,rs74946949,rs4253399,rs72647428,rs552148,rs78707713,rs492488,rs672316,rs495828,rs4352264,rs630510</t>
  </si>
  <si>
    <t>ENSG00000234437.1,ENSG00000214944.5,ENSG00000232642.1,CATG00000000018.1,ENSG00000203601.3,CATG00000015170.1,ENSG00000266118.1,ENSG00000075336.7,ENSG00000078674.13,ENSG00000237707.1,ENSG00000147485.8,ENSG00000160325.10,ENSG00000145451.8,ENSG00000219626.4,ENSG00000171714.10,ENSG00000117475.9,ENSG00000074416.9,ENSG00000115380.14,ENSG00000251805.1,CATG00000102428.1,ENSG00000271875.1,ENSG00000228962.1,ENSG00000171560.10,ENSG00000168300.9,CATG00000085845.1,ENSG00000148297.11,ENSG00000143153.8,ENSG00000160326.9,ENSG00000204031.3,ENSG00000156011.12,ENSG00000156006.4,ENSG00000169918.5,ENSG00000055732.8,ENSG00000180210.10,ENSG00000134321.7,ENSG00000148296.5,ENSG00000122012.9,CATG00000098832.1,CATG00000071510.1,ENSG00000099282.5,ENSG00000186453.8,ENSG00000143156.9,ENSG00000204301.5,ENSG00000198756.6,ENSG00000127337.2,ENSG00000241163.3,ENSG00000104763.13,ENSG00000213062.3,CATG00000036566.1,ENSG00000243319.3,ENSG00000133119.8,CATG00000110016.1,ENSG00000242609.1,ENSG00000162643.8,CATG00000012386.1,ENSG00000162433.10,ENSG00000102466.11,CATG00000082283.1,ENSG00000234604.2,ENSG00000168594.11,CATG00000012385.1,ENSG00000206557.5,ENSG00000141665.7,ENSG00000148248.9,CATG00000078663.1,ENSG00000228801.5,CATG00000082298.1,ENSG00000171557.12,ENSG00000198734.6,ENSG00000090382.2,ENSG00000117477.8,ENSG00000198860.7,CATG00000098834.1,ENSG00000164344.11,ENSG00000145476.11,CATG00000038003.1,ENSG00000160323.14,ENSG00000251165.1,CATG00000087234.1,ENSG00000188404.4,ENSG00000088926.9,ENSG00000106868.12,CATG00000082006.1,ENSG00000117479.8,ENSG00000250348.1,ENSG00000198399.10,CATG00000074865.1,CATG00000042127.1,ENSG00000257764.2,ENSG00000153898.8,ENSG00000251102.1,ENSG00000272180.1,ENSG00000175164.9</t>
  </si>
  <si>
    <t>23509962,19278955,21980494,22672568,23650146</t>
  </si>
  <si>
    <t>Venous thromboembolism (gene x gene interaction),Venous thromboembolism</t>
  </si>
  <si>
    <t>EFO:0004290</t>
  </si>
  <si>
    <t>sensory perception of smell</t>
  </si>
  <si>
    <t>The sudden, forceful, involuntary expulsion of air from the NOSE and MOUTH caused by irritation to the MUCOUS MEMBRANES of the upper RESPIRATORY TRACT.</t>
  </si>
  <si>
    <t>rs3856551,rs6436103,rs10960778,rs6060137,rs11645183,rs74962884,rs4785580,rs3785275,rs3787212,rs45456401,rs2001508,rs11018564,rs9392026,rs819157,rs2338018,rs6500449,rs9943225,rs17233176,rs11645970,rs250416,rs55904044,rs12149952,rs11643495,rs1057042,rs62054253,rs12910433,rs6497292,rs117859270,rs7188458,rs11076623,rs7495599,rs7544362,rs3007714,rs8051915,rs2762458,rs6059928,rs9378374,rs2065912,rs2074963,rs4778245,rs449882,rs62052187,rs116899024,rs1205357,rs6436101,rs4785721,rs2303774,rs9935289,rs78809963,rs7361656,rs1053590,rs1556546,rs4845419,rs1006548,rs7150923,rs11639925,rs819137,rs7196840,rs11648689,rs7203511,rs77847775,rs61368565,rs4785727,rs17233253,rs75411849,rs7349332,rs6497270,rs2077574,rs7187436,rs59660050,rs4365288,rs6088412,rs10775262,rs3803680,rs12439067,rs2881294,rs4911392,rs12598737,rs8049660,rs76319088,rs6058112,rs6059662,rs154656,rs2493034,rs1544175,rs6119447,rs7185897,rs74251528,rs3803677,rs4932145,rs1061646,rs819155,rs2239357,rs9405213,rs1883705,rs12600051,rs1476761,rs10809836,rs2281626,rs11640336,rs1800401,rs6088594,rs6058192,rs4785587,rs1998232,rs17227057,rs76653853,rs2999550,rs3809641,rs3815949,rs8060502,rs2011877,rs7497014,rs731974,rs9391997,rs2424991,rs11585119,rs72714141,rs57654699,rs11647174,rs1326789,rs7165923,rs6500452,rs4930264,rs8028689,rs8051733,rs6060003,rs6058077,rs2043882,rs8166,rs62070324,rs72807526,rs3934737,rs946767,rs6697835,rs12915877,rs886951,rs2130526,rs34029605,rs4930644,rs4639798,rs3750965,rs6120810,rs3751680,rs73362608,rs55952217,rs8063761,rs7169133,rs258323,rs11203346,rs2437957,rs11076622,rs11645376,rs7170989,rs2300194,rs4930651,rs17226498,rs67260051,rs117555004,rs76378121,rs2434858,rs7183156,rs10788816,rs884544,rs17233623,rs61113720,rs6723140,rs11647958,rs34027607,rs12033735,rs1556967,rs62052250,rs3935312,rs72646785,rs9746953,rs11546155,rs3787220,rs11604251,rs882100,rs12952,rs11640450,rs2241035,rs8044026,rs10765196,rs11076649,rs78259905,rs4238833,rs164745,rs730502,rs12924138,rs10896421,rs11074326,rs9503852,rs17232735,rs8577,rs2050652,rs12596885,rs6574158,rs2268089,rs2284389,rs3751694,rs4845664,rs390849,rs2235129,rs6057961,rs4785780,rs12448860,rs7200842,rs4778247,rs115142628,rs11076620,rs6088660,rs11076625,rs62052189,rs8025035,rs17233868,rs2159113,rs1205355,rs28675364,rs62054571,rs75268076,rs7189711,rs2286392,rs1551306,rs35394,rs6658925,rs11649211,rs1033180,rs67543600,rs2424988,rs2999537,rs62052241,rs872071,rs60626519,rs12930606,rs74005262,rs3743817,rs1042602,rs6088658,rs57646147,rs2999548,rs12888069,rs1538705,rs61345389,rs17232910,rs2762461,rs2871875,rs17233455,rs1109334,rs4911395,rs3927687,rs7173483,rs11205014,rs1800331,rs4785592,rs8046243,rs35518096,rs1496041,rs11649196,rs819134,rs13330431,rs4347628,rs1490188,rs61756153,rs463181,rs11640188,rs34141697,rs2174292,rs2434868,rs7178909,rs4785690,rs61341205,rs74033837,rs2093830,rs10485506,rs10733247,rs7189734,rs910872,rs4911157,rs7199685,rs7206570,rs1800344,rs2056309,rs56203690,rs7495174,rs62390361,rs7206308,rs6088677,rs1873311,rs10738290,rs1800411,rs11644213,rs6497272,rs4984458,rs62052714,rs35336871,rs2425067,rs11641552,rs10852122,rs1556547,rs7153587,rs819144,rs7496305,rs946765,rs62052252,rs10873265,rs258321,rs11074323,rs73276534,rs62070320,rs4785574,rs17226966,rs16966142,rs62052185,rs6914271,rs4712502,rs12592363,rs3856,rs1387835,rs12924902,rs62056068,rs3743855,rs76042350,rs74412556,rs648548,rs2999552,rs4243645,rs7036011,rs2016236,rs73362658,rs761233,rs77117947,rs17096228,rs62056069,rs58164482,rs7515376,rs8034116,rs258317,rs9392020,rs4785713,rs7069263,rs1800404,rs7495114,rs2190808,rs7571111,rs1987271,rs75165924,rs12597913,rs7173419,rs11642451,rs185145,rs60720253,rs6500448,rs1954772,rs4785723,rs17092080,rs28468074,rs12709094,rs2253658,rs78751799,rs2295443,rs11649501,rs1496036,rs62068387,rs3794635,rs6059910,rs3168115,rs17310328,rs3765437,rs60378263,rs28680862,rs12597296,rs61511707,rs2460455,rs6142199,rs6060001,rs9928396,rs3890534,rs28479058,rs1538701,rs62052225,rs2376885,rs6060254,rs896969,rs6060034,rs3007676,rs3785279,rs45585744,rs3819569,rs11866420,rs7195906,rs8039411,rs258336,rs460984,rs10960740,rs2165070,rs11641639,rs4785581,rs7169513,rs6500459,rs2284388,rs1884432,rs12596492,rs11641675,rs819145,rs2070993,rs2241032,rs11643713,rs79799075,rs4785712,rs11643147,rs13196789,rs6060042,rs75824542,rs6058117,rs62056064,rs7107143,rs1048910,rs34120897,rs1535466,rs1800337,rs9925045,rs6903896,rs13293905,rs2223553,rs11623625,rs12440942,rs79097182,rs902315,rs3001978,rs11159067,rs57505611,rs58950526,rs2424987,rs9356735,rs74251568,rs9503858,rs6059709,rs62052255,rs62054640,rs62052210,rs12928752,rs35274032,rs4257207,rs17232840,rs7163496,rs6688663,rs80219035,rs882099,rs35256109,rs9936215,rs12909243,rs3376,rs4410773,rs11640702,rs9282681,rs819142,rs2762457,rs62054611,rs10830254,rs6060253,rs2346051,rs921221,rs60628917,rs74490382,rs2240201,rs2235597,rs12197732,rs4778198,rs11645916,rs7206120,rs76324086,rs34689166,rs2016968,rs75019069,rs62052226,rs6060127,rs467035,rs1910587,rs11018528,rs4672907,rs12589973,rs17233567,rs866027,rs12880122,rs9941108,rs10170248,rs11074321,rs62054599,rs12285715,rs2240203,rs11074318,rs10852218,rs10151964,rs2460456,rs8051247,rs7271084,rs6702777,rs117683412,rs6059635,rs4911456,rs1326797,rs1007931,rs4911430,rs35024451,rs4911407,rs28590733,rs62052213,rs117195074,rs28706835,rs6088454,rs2434871,rs258319,rs2286393,rs17226274,rs4778248,rs1131473,rs946762,rs7907546,rs7195752,rs12596146,rs12930056,rs8024526,rs4911396,rs10888451,rs7192275,rs633784,rs6058079,rs76512054,rs2733836,rs2932567,rs11829,rs2999559,rs2358628,rs11860203,rs40132,rs8044906,rs7495441,rs1205349,rs62054601,rs4268748,rs111334430,rs57495888,rs62054572,rs17784386,rs2238531,rs79087600,rs35398,rs11895563,rs3743821,rs10459674,rs6087602,rs3761142,rs6059710,rs60997773,rs117406136,rs4911154,rs2425007,rs3922634,rs60990888,rs1126809,rs749846,rs2238526,rs4911147,rs7183532,rs62052173,rs11638265,rs3787223,rs8046182,rs62052710,rs1053588,rs11640209,rs11649155,rs382745,rs463938,rs6088411,rs76228202,rs4911402,rs17567007,rs10491742,rs1800340,rs72714109,rs950039,rs10932786,rs28708457,rs13329466,rs6088722,rs11828017,rs6058115,rs17226973,rs1006547,rs8055162,rs6059723,rs12928364,rs6860,rs11159061,rs1544176,rs12596934,rs35489390,rs6142291,rs45524643,rs8004050,rs7206721,rs3007673,rs10775263,rs4778142,rs7140415,rs12598214,rs34675,rs16950927,rs6902538,rs3794603,rs11076605,rs2733831,rs1968109,rs8035374,rs11646766,rs11649100,rs2496253,rs11644526,rs6060218,rs2376880,rs78530336,rs4785593,rs17583707,rs1538709,rs2281695,rs2074903,rs12600151,rs34033205,rs55829662,rs55684421,rs2295885,rs3784387,rs12599561,rs2424985,rs4778231,rs11642010,rs35762120,rs79650492,rs11073450,rs3785281,rs7180054,rs557057,rs74736114,rs17233448,rs8045232,rs4511532,rs1137042,rs819147,rs2889849,rs3803684,rs76885005,rs2460448,rs7150815,rs79957186,rs932542,rs8054489,rs2240204,rs4984455,rs7571600,rs1883707,rs9366353,rs57715404,rs28661943,rs4845420,rs2206448,rs10151810,rs67632157,rs477621,rs4911409,rs1635166,rs11159057,rs8060934,rs924087,rs12893367,rs60828994,rs6691350,rs11641147,rs17233441,rs6060143,rs4778243,rs72646789,rs56218989,rs6060025,rs75973130,rs12597299,rs7039325,rs12438034,rs7176632,rs2238532,rs62054638,rs62056091,rs6704157,rs11647746,rs3212371,rs4712495,rs28865973,rs74542234,rs2224863,rs17227085,rs16975638,rs2999535,rs34665267,rs12445480,rs9788702,rs28630471,rs11645271,rs1934541,rs4350572,rs3819567,rs921670,rs7269526,rs12920969,rs1934542,rs9940093,rs3764258,rs117675822,rs12929899,rs62054258,rs28607212,rs62056102,rs56924014,rs11846445,rs4785684,rs7182958,rs2153388,rs62056065,rs6060255,rs28754854,rs62070327,rs12599180,rs258330,rs6120519,rs35890454,rs6059919,rs9378837,rs6060154,rs1050979,rs11640734,rs116079017,rs76311593,rs2270461,rs447735,rs7112446,rs62052186,rs7495755,rs910,rs819138,rs417323,rs164748,rs647747,rs1079558,rs12598756,rs4365287,rs62056100,rs2377043,rs11648433,rs8024929,rs4911394,rs12882888,rs62054259,rs4674348,rs4785718,rs6941175,rs6735914,rs1877179,rs11074319,rs8123521,rs7271289,rs4911145,rs11585118,rs1873312,rs258332,rs11641790,rs11622838,rs946766,rs733086,rs4646858,rs4329923,rs12600047,rs11889698,rs7496228,rs4968050,rs7171867,rs11640198,rs7950657,rs116954456,rs7146708,rs17227064,rs11640186,rs9465751,rs11581947,rs2302162,rs746861,rs6688371,rs79681023,rs117952314,rs680716,rs58489208,rs4930265,rs16950941,rs11642080,rs12552462,rs7165158,rs10896420,rs62056097,rs11648552,rs397891,rs34604714,rs7107680,rs4674350,rs35406,rs6142098,rs6060217,rs12919804,rs34850199,rs78517194,rs908028,rs79012563,rs11639901,rs74033827,rs6059931,rs4785763,rs2999538,rs77238289,rs62052222,rs6088603,rs77936256,rs12914580,rs74596919,rs4911453,rs17092148,rs3743859,rs3853640,rs4911405,rs11639788,rs57492102,rs78534595,rs7205993,rs819177,rs2762460,rs61356367,rs11159063,rs4785686,rs9465747,rs2075880,rs3212346,rs6497282,rs10960759,rs1883706,rs73616623,rs864702,rs6060124,rs1555075,rs4574113,rs4785679,rs164746,rs6702640,rs11076624,rs3784386,rs2290421,rs73259132,rs8041145,rs62052168,rs1466222,rs7497403,rs2241034,rs3803676,rs2004753,rs12918575,rs9392540,rs1538704,rs12597774,rs1900758,rs6500437,rs11644804,rs4785755,rs1556545,rs62056061,rs6436100,rs11696338,rs1055857,rs77182473,rs4778221,rs10788821,rs28590551,rs819159,rs4911382,rs77338959,rs35393,rs4417778,rs6088515,rs3867167,rs10960779,rs62053702,rs2935208,rs57696383,rs17233497,rs28547518,rs3803686,rs4911160,rs3794606,rs1966402,rs1333651,rs79284383,rs6060173,rs12901047,rs11697947,rs74853090,rs117449907,rs11649510,rs819136,rs819156,rs6059733,rs2762464,rs62052214,rs57267516,rs76878855,rs6497271,rs1007932,rs35131670,rs115636819,rs6436102,rs445537,rs77884786,rs11645240,rs62054252,rs12924572,rs6903640,rs1468507,rs2239356,rs2228479,rs28372736,rs45567439,rs56192849,rs11074314,rs819133,rs6416603,rs74417197,rs728405,rs17227263,rs819143,rs17226428,rs3825866,rs117930424,rs4785689,rs465507,rs6909013,rs1800355,rs10177996,rs4899502,rs28390128,rs62052184,rs7161955,rs12441727,rs2238529,rs946764,rs12904397,rs28583925,rs1800335,rs1556548,rs4579760,rs4600467,rs946763,rs56296040,rs4930643,rs11204912,rs2238525,rs115768963,rs34389617,rs12913692,rs63413261,rs932388,rs117575274,rs7205053,rs9931722,rs12285865,rs2270459,rs1387834,rs7497270,rs34370890,rs1110331,rs6119559,rs8182077,rs8003212,rs1123665,rs12709095,rs12933317,rs17232630,rs2932588,rs9298683,rs7742317,rs2424990,rs26722,rs908951,rs6060009,rs6087657,rs1806319,rs4785711,rs6500447,rs7163930,rs2239358,rs7184960,rs7200111,rs7205604,rs2460453,rs13288130,rs17226512,rs10153196,rs164749,rs10852220,rs4785720,rs1333652,rs2424989,rs9806894,rs6500441,rs3784038,rs6059961,rs74873294,rs4371157,rs8031097,rs74251537,rs4512212,rs74843342,rs2982490,rs2346050,rs4672908,rs1134311,rs11644967,rs11074322,rs62052180,rs62052711,rs11642267,rs819162,rs460879,rs6059711,rs115646795,rs4012234,rs4778140,rs62054224,rs164742,rs11635884,rs62052240,rs645019,rs11646374,rs62052174,rs62020473,rs3913538,rs56112321,rs61057353,rs2378334,rs258335,rs9806913,rs164744,rs3778607,rs4785691,rs74333950,rs1333649,rs72694821,rs6587641,rs55776749,rs666210,rs11649162,rs77692272,rs4785571,rs62054570,rs1800330,rs74400391,rs75909135,rs35542367,rs2946630,rs79068217,rs7516127,rs9972861,rs4932620,rs10150366,rs6087663,rs1131471,rs2239360,rs6903087,rs62054609,rs36114385,rs4364913,rs728404,rs61585051,rs154657,rs2425009,rs7497759,rs12709092,rs4785591,rs28719833,rs1805006,rs12593929,rs12437459,rs8044210,rs11641897,rs4785569,rs62068372,rs6059915,rs4311550,rs4287569,rs1984511,rs62070326,rs1800345,rs7937006,rs819158,rs35396,rs115292133,rs459920,rs12596583,rs4911410,rs35176381,rs9502102,rs6723251,rs2295886,rs1800410,rs7191836,rs4347629,rs62052249,rs819151,rs12789914,rs57079108,rs2295094,rs62056092,rs2072293,rs8036159,rs7924538,rs3751687,rs2238527,rs466001,rs17226980,rs62056087,rs2239557,rs4911408,rs11641201,rs2434870,rs9378816,rs35392,rs34101249,rs114770696,rs8036480,rs76734820,rs4911148,rs10153055,rs59788230,rs463930,rs2999551,rs3757114,rs10888452,rs4437520,rs8022907,rs924318,rs17177891,rs1122174,rs2290351,rs7148058,rs1205352,rs8029469,rs2295701,rs76493153,rs2293584,rs12443954,rs62054257,rs7174330,rs4778141,rs3829236,rs4778211,rs13335395,rs55653896,rs3785276,rs10162958,rs8038480,rs62054639,rs1558151,rs6142101,rs4911401,rs6119484,rs1007090,rs4442808,rs4785722,rs11074320,rs57554775,rs4785760,rs10960758,rs2115401,rs946761,rs8047486,rs2105117,rs7195226,rs2228478,rs4930260,rs4785685,rs116846145,rs4845393,rs61887932,rs7021368,rs6698060,rs60679101,rs2099105,rs6059916,rs4302281,rs28701914,rs11584287,rs7193472,rs74474228,rs12929254,rs12709093,rs2270447,rs73077106,rs17177787,rs6060017,rs62007485,rs1408794,rs3922633,rs4778218,rs4911393,rs28525318,rs4785677,rs3007679,rs4142034,rs6060180,rs1050976,rs1137134,rs62056099,rs1108063,rs2074904,rs62052660,rs6500460,rs1884431,rs607006,rs75110337,rs4366353,rs752449,rs16950979,rs17421899,rs10080764,rs971888,rs8051231,rs117285117,rs11649210,rs2282296,rs819146,rs1205366,rs1885115,rs7072944,rs62056066,rs4291902,rs1037208,rs7179633,rs2017966,rs12922302,rs7265992,rs77522907,rs425215,rs73265357,rs9931446,rs67367269,rs6060243,rs959945,rs6060128,rs7951935,rs4337974,rs60025758,rs7532721,rs258328,rs3803683,rs12597095,rs419151,rs61020978,rs4778249,rs117880578,rs6497274,rs910871,rs2999547,rs11228490,rs2238530,rs17134857,rs57940434,rs9282682,rs3819568,rs2283565,rs11645212,rs4932618,rs6500453,rs12791412,rs62056063,rs2303773,rs11018569,rs2144956,rs2999536,rs12209219,rs28582047,rs9652369,rs8037225,rs1050975,rs2235596,rs62054610,rs6060043,rs819141,rs902314,rs78331410,rs11642428,rs6483483,rs8182028,rs4778242,rs8059968,rs9922515,rs10140966,rs17310782,rs12709096,rs28574687,rs7186976,rs10960780,rs4785715,rs1538703,rs6579218,rs28643511,rs11646448,rs28692768,rs1998233,rs1800339,rs6087561,rs79441750,rs11649642,rs4674347,rs3212369,rs1552607,rs1109838,rs62054251,rs352939,rs12599306,rs164747,rs3746430,rs3803679,rs62053701,rs72477006,rs62052212,rs17226519,rs11864372,rs1538710,rs117207109,rs4339511,rs11862081,rs11585357,rs34420680,rs17226841,rs6587630,rs2043881,rs2338203,rs463701,rs62056103,rs4785687,rs75501824,rs76075456,rs12929831,rs3819574,rs74251570,rs2434872,rs55754521,rs7204478,rs8058009,rs12917681,rs77528309,rs2397971,rs2003522,rs11857135,rs11641726,rs2425014,rs886952,rs17233664,rs118148658,rs62056090,rs11076619,rs35504206,rs2016277,rs3743860,rs11547464,rs61881027,rs683,rs56283750,rs896978,rs9922341,rs12906344,rs2277096,rs7160336,rs5004816,rs7153160,rs34836016,rs12599473,rs972335,rs6060047,rs17652091,rs4354569,rs6142300,rs3931863,rs7495989,rs3794609,rs61501849,rs11648881,rs467357,rs7201028,rs12442916,rs3853638,rs12598276,rs2293586,rs12445695,rs10764456,rs36034474,rs258337,rs61881024,rs6142237,rs2305252,rs1800358,rs7495875,rs11639906,rs9405661,rs12480555,rs4911144,rs9933901,rs8023306,rs62056110,rs76517692,rs2932571,rs2385199,rs12270717,rs2525913,rs4959951,rs3753448,rs62052239,rs1326788,rs6060040,rs13331995,rs12593141,rs1800287,rs12265888,rs3751692,rs12050940,rs4778252,rs9920172,rs76607656,rs11643288,rs8049897,rs79164713,rs117842744,rs1544177,rs3007674,rs6060030,rs432936,rs2733832,rs819148,rs62054600,rs6702450,rs79948219,rs2016571,rs11862382,rs116086643,rs78306418,rs4785594,rs12598316,rs12915041,rs4984607,rs6087557,rs7203255,rs3007677,rs78001663,rs34272502,rs17226666,rs8052076,rs74527172,rs1558183,rs2460451,rs4778244,rs7179994,rs7162812,rs2240202,rs4579350,rs16950455,rs2932572,rs12446791,rs60789653,rs36030304,rs6058017,rs77186129,rs12280942,rs6088433,rs2068474,rs3794604,rs2914460,rs3784388,rs6919174,rs79244293,rs8033554,rs2424984,rs6060250,rs902316,rs4778214</t>
  </si>
  <si>
    <t>ENSG00000078804.8,CATG00000053051.1,ENSG00000261373.1,ENSG00000168959.10,ENSG00000120549.11,ENSG00000267048.1,ENSG00000256390.1,ENSG00000137265.10,ENSG00000015413.5,CATG00000026016.1,CATG00000051562.1,CATG00000005989.1,ENSG00000112679.10,ENSG00000157823.12,CATG00000018232.1,ENSG00000078747.8,ENSG00000101019.17,CATG00000087083.1,ENSG00000261118.1,CATG00000030350.1,CATG00000024176.1,CATG00000054637.1,ENSG00000061656.5,ENSG00000201151.1,ENSG00000159445.8,ENSG00000112685.9,ENSG00000197747.4,ENSG00000158805.7,ENSG00000250021.3,ENSG00000142619.4,ENSG00000140995.12,ENSG00000101444.8,CATG00000030349.1,ENSG00000228958.1,CATG00000024020.1,ENSG00000204991.6,ENSG00000242498.3,ENSG00000101464.6,ENSG00000125971.12,CATG00000053087.1,ENSG00000186207.4,ENSG00000198646.9,CATG00000005990.1,CATG00000046669.1,ENSG00000119711.8,ENSG00000153714.5,ENSG00000141002.14,ENSG00000107165.8,ENSG00000100991.7,ENSG00000258839.2,ENSG00000141013.10,ENSG00000206344.6,ENSG00000258947.2,ENSG00000205659.6,CATG00000053061.1,ENSG00000235448.1,CATG00000030356.1,CATG00000082304.1,ENSG00000187741.10,ENSG00000228265.1,CATG00000018218.1,ENSG00000228135.1,ENSG00000088298.8,ENSG00000240667.1,ENSG00000229021.2,CATG00000026017.1,ENSG00000162341.11,CATG00000054662.1,CATG00000050538.1,ENSG00000104044.11,CATG00000082676.1,ENSG00000259006.1,ENSG00000260259.1,ENSG00000131069.15,ENSG00000198211.8,ENSG00000101460.8,CATG00000030348.1,CATG00000005987.1,ENSG00000128731.11,ENSG00000235024.1,ENSG00000167523.9,ENSG00000214185.3,ENSG00000163191.5,CATG00000054663.1,CATG00000054648.1,ENSG00000160179.14,ENSG00000223959.4,ENSG00000119636.11,ENSG00000100983.5,ENSG00000215853.3,ENSG00000003249.9,ENSG00000177946.4,ENSG00000125970.7,ENSG00000131165.10,ENSG00000101440.5,CATG00000053077.1,ENSG00000158792.11,CATG00000053050.1,ENSG00000131067.12,CATG00000087322.1,CATG00000006560.1,ENSG00000164175.10,ENSG00000075399.8,CATG00000028363.1,ENSG00000125977.6,ENSG00000185324.17,ENSG00000187097.8,CATG00000028351.1,ENSG00000250917.1,CATG00000076241.1,CATG00000024172.1,ENSG00000237975.2,CATG00000101622.1,CATG00000054650.1,ENSG00000222019.3,ENSG00000078814.11,ENSG00000169509.5,ENSG00000135925.4,ENSG00000167522.10,CATG00000087082.1,ENSG00000077498.8,CATG00000082306.1,ENSG00000197912.9,CATG00000076338.1,CATG00000028352.1,CATG00000053094.1,CATG00000053054.1,ENSG00000034053.10,ENSG00000225246.1</t>
  </si>
  <si>
    <t>Common traits (Other)</t>
  </si>
  <si>
    <t>EFO:0004296</t>
  </si>
  <si>
    <t>thyroid function</t>
  </si>
  <si>
    <t>Physiological activity and functions of the highly vascular thyroid gland, such as producing the thyroid hormones which are concerned in regulating the metabolic rate of the body.</t>
  </si>
  <si>
    <t>rs58722186,rs35790025,rs9391236,rs77789260,rs6924632,rs41486546,rs4575545,rs9386426,rs76729773,rs8047723,rs211791,rs62419356,rs9486003,rs5027167,rs7020976,rs78287223,rs2400052,rs9499993,rs1561962,rs11642757,rs11578263,rs9322812,rs76895334,rs17020011,rs7764251,rs7759427,rs211793,rs72990886,rs9391229,rs6945297,rs965513,rs10759944,rs13233821,rs79451333,rs9391235,rs9386432,rs4147302,rs74637523,rs9499992,rs13134311,rs16950997,rs17486801,rs925489,rs4531036,rs11646791,rs2792043,rs11644758,rs6900902,rs6945533,rs7847663,rs9404575,rs73078118,rs11588186,rs12566129,rs11150187,rs9486011,rs17020010,rs57652769,rs79748332,rs9322817,rs34930303,rs9391238,rs10799821,rs6571212,rs7773123,rs2745217,rs62418773,rs7187128,rs4334315,rs3813580,rs1551481,rs9499968,rs6906928,rs9322810,rs211790,rs7032019,rs4394682,rs17689625,rs1320978,rs75783933,rs13152267,rs12747334,rs12563783,rs4242363,rs72705644,rs11729527,rs6920403,rs4743130,rs7463848,rs73575086,rs8048928,rs74037508,rs4922975,rs951219,rs9391228,rs9391237,rs73575095,rs17117233,rs7202770,rs1995311,rs34216340,rs10519990,rs2222449,rs75125154,rs10818090,rs11150188,rs6922070,rs4915073,rs12672320,rs9322820,rs16950982,rs9968300,rs9377668,rs9386427,rs9499939,rs12444166,rs17767742,rs925488,rs9499932,rs3757468,rs963949,rs73575085,rs3813582,rs71616602,rs10917499,rs12673970,rs9377675,rs73575083,rs17767904</t>
  </si>
  <si>
    <t>CATG00000091534.1,CATG00000040343.1,CATG00000074129.1,CATG00000049587.1,ENSG00000250357.1,ENSG00000173436.9,ENSG00000162600.7,ENSG00000271099.1,CATG00000091593.1,ENSG00000226965.1,CATG00000109155.1,ENSG00000260876.1,ENSG00000171714.10,ENSG00000134215.11,ENSG00000085382.7,ENSG00000235185.1,ENSG00000270136.1,CATG00000027984.1,ENSG00000214803.3,ENSG00000261390.1,ENSG00000173452.9</t>
  </si>
  <si>
    <t>24852370,24722205,17903292,18514160,20826269,22494929</t>
  </si>
  <si>
    <t>Thyroid stimulating hormone,Thyroid function</t>
  </si>
  <si>
    <t>EFO:0004305</t>
  </si>
  <si>
    <t>erythrocyte count</t>
  </si>
  <si>
    <t>The number of red blood cellsÂ per unit volume in a sample of venous blood.</t>
  </si>
  <si>
    <t>rs2237261,rs35959442,rs9399141,rs55683605,rs7757054,rs210939,rs12205603,rs218259,rs56002646,rs62429819,rs12663543,rs6922903,rs218260,rs210962,rs210938,rs3819409,rs1041479,rs9321493,rs3752383,rs56329496,rs6920829,rs3819410,rs9321490,rs9494167,rs9385719,rs11965277,rs210943,rs9402694,rs12660713,rs9483798,rs210942,rs7775140,rs56748859,rs10872428,rs11154794,rs743589,rs9402691,rs2327586,rs1320961,rs62429816,rs210796,rs9402696,rs210949,rs6936293,rs6903449,rs115928125,rs7738267,rs6938173,rs17706858,rs723388,rs9389278,rs114374015,rs210950,rs1022506,rs74435840,rs6903655,rs61593090,rs76577602,rs11965249</t>
  </si>
  <si>
    <t>ENSG00000118513.14,ENSG00000112339.10,CATG00000086051.1,ENSG00000118514.9,CATG00000072573.1,CATG00000068610.1,CATG00000090117.1,ENSG00000236703.1</t>
  </si>
  <si>
    <t>Red blood cell count</t>
  </si>
  <si>
    <t>EFO:0004310</t>
  </si>
  <si>
    <t>partial thromboplastin time</t>
  </si>
  <si>
    <t>The time required for the appearance ofÃÂ FIBRINÃÂ strands following the mixing ofÃÂ PLASMAÃÂ with phospholipid platelet substitute (e.g., crude cephalins, soybean phosphatides). It is a test of the intrinsic pathway (factors VIII, IX, XI, and XII) and the common pathway (fibrinogen, prothrombin, factors V and X) ofÃÂ BLOOD COAGULATION. It is used as a screening test and to monitorÃÂ HEPARINÃÂ therapy.</t>
  </si>
  <si>
    <t>rs475419,rs7273734,rs2731672,rs867186,rs17092215,rs166479,rs9869244,rs112944884,rs16860992,rs742127,rs28496811,rs1624230,rs5029975,rs505922,rs56376528,rs6060257,rs643434,rs1624569,rs3775303,rs56363533,rs500499,rs493833,rs4253417,rs2295888,rs5029999,rs507666,rs6579210,rs2304452,rs3856930,rs9411364,rs4253303,rs2480952,rs1469859,rs1622922,rs676996,rs1656925,rs11905081,rs2304455,rs3917777,rs613534,rs6862195,rs4686798,rs1836860,rs115478735,rs6556319,rs10485508,rs2228243,rs72625027,rs3733159,rs74543591,rs635634,rs514659,rs510335,rs5029969,rs57690120,rs476410,rs579459,rs266723,rs56810541,rs494242,rs1511802,rs698078,rs822366,rs6597616,rs55734215,rs111641740,rs4253305,rs4253407,rs1656922,rs3756009,rs532436,rs554833,rs34832217,rs1033799,rs4253403,rs5030093,rs5030047,rs3917750,rs3766126,rs6420095,rs3812035,rs55785724,rs6120843,rs66707192,rs75287019,rs59123177,rs582094,rs649129,rs112274850,rs1648699,rs677355,rs488703,rs117755215,rs2304456,rs6039,rs7274866,rs7381103,rs75888794,rs6120844,rs79048371,rs2304595,rs2292423,rs73903017,rs17092297,rs4253421,rs4253297,rs651007,rs687289,rs9882598,rs76507298,rs7025839,rs6579211,rs10665,rs78704804,rs5030009,rs9898,rs3806688,rs1656914,rs5030027,rs1621816,rs80109502,rs7261167,rs2287694,rs8123978,rs2289252,rs1851665,rs1656917,rs34174778,rs645982,rs12186257,rs1403694,rs8118978,rs4253320,rs1648700,rs1656910,rs710446,rs4363269,rs5030873,rs17317888,rs33921462,rs6579208,rs8119827,rs41268617,rs1042445,rs16860974,rs6042,rs60866116,rs2062632,rs5030032,rs6420094,rs550057,rs527210,rs72625026,rs674302,rs11908683,rs5030072,rs5030025,rs644234,rs17876031,rs2175495,rs73903009,rs7466962,rs6556317,rs3093253,rs5030044,rs74893744,rs7269138,rs73905030,rs56297224,rs1648713,rs2069940,rs1050274,rs1656916,rs676457,rs13317089,rs6843711,rs56289894,rs2378115,rs4253304,rs13177732,rs266760,rs116552240,rs3756008,rs13292932,rs75535620,rs1656918,rs77437249,rs569557,rs9328546,rs9411370,rs2769071,rs73905041,rs6060244,rs1851664,rs3806689,rs2050190,rs6028,rs600038,rs73903019,rs2651640,rs2480953,rs55946144,rs6060242,rs612169,rs491098,rs5030028,rs5029970,rs1648697,rs659104,rs491626,rs822362,rs2295700,rs1523435,rs495203,rs5030073,rs117616040,rs500498,rs4253425,rs2731674,rs529565,rs8117847,rs9411473,rs561241,rs8124662,rs266725,rs6556316,rs4253308,rs11906318,rs1648716,rs7447593,rs28607874,rs5030039,rs660340,rs11908100,rs822364,rs657152,rs12105996,rs1801020,rs2689197,rs5030011,rs4241822,rs17876032,rs2181540,rs6060245,rs687621,rs7625980,rs5030091,rs493246,rs75537616,rs6597617,rs582118,rs710448,rs5030074,rs5030059,rs2545801,rs1656908,rs1648712,rs2239854,rs3756011,rs9411474,rs35610898,rs581107,rs4253295,rs6041,rs3917854,rs543968,rs1656911,rs1656921,rs5030060,rs114948279,rs2519093,rs5030020,rs5030062,rs2304454,rs11905354,rs11906160,rs5030058,rs474671,rs2731673,rs11907438,rs545971,rs11908232,rs5030023,rs1648715,rs266724,rs7849280,rs114501661,rs13095338,rs544873,rs1593,rs1648698,rs11789207,rs7047076,rs56400038,rs17310467,rs2304451,rs1648722,rs8118005,rs822363,rs1894700,rs35552264,rs492488,rs75648520,rs495828,rs2298903,rs1033797</t>
  </si>
  <si>
    <t>ENSG00000236524.1,ENSG00000057593.9,ENSG00000126217.16,ENSG00000100983.5,ENSG00000088298.8,ENSG00000113905.4,ENSG00000131188.7,ENSG00000198055.6,CATG00000053087.1,CATG00000054662.1,ENSG00000271875.1,ENSG00000131067.12,CATG00000071397.1,ENSG00000101000.4,ENSG00000113889.7,ENSG00000198734.6,ENSG00000126218.7,ENSG00000164344.11,ENSG00000174175.12,ENSG00000251165.1,ENSG00000090512.7,ENSG00000100991.7,ENSG00000131187.5,ENSG00000204296.7,ENSG00000088926.9,ENSG00000078814.11,ENSG00000197099.4,CATG00000054663.1,ENSG00000246334.2,ENSG00000131183.6,CATG00000074787.1,ENSG00000175164.9</t>
  </si>
  <si>
    <t>20303064,22703881,23188048</t>
  </si>
  <si>
    <t>Prothrombin time,Activated partial thromboplastin time</t>
  </si>
  <si>
    <t>EFO:0004311</t>
  </si>
  <si>
    <t>heart function measurement</t>
  </si>
  <si>
    <t>A heart function measurement is a measurement of some heart function or process typically used to establish normal heart function or in process of diagnosis</t>
  </si>
  <si>
    <t>rs58391860,rs77351539,rs7966951,rs66672811,rs12884929,rs2877729,rs12894478,rs61380056,rs7484657,rs55697000,rs62132535,rs34347034,rs6672289,rs3810998,rs35151594,rs6753260,rs34524083,rs13191610,rs4767282,rs10457342,rs12891975,rs117953218,rs6675002,rs2213857,rs11685402,rs757744,rs35054229,rs3784062,rs17767553,rs11710077,rs3796041,rs34479834,rs35621718,rs34011442,rs763254,rs9636429,rs7536370,rs62133105,rs12881957,rs61989373,rs35260692,rs12879243,rs34281405,rs11968351,rs11694342,rs61991250,rs11153763,rs7300371,rs1859643,rs72958930,rs6723869,rs35029749,rs62132521,rs6913012,rs74738164,rs17038861,rs7912892,rs11758375,rs62133082,rs7720917,rs17633401,rs4074536,rs12031293,rs17427116,rs11674811,rs3734381,rs6580083,rs4670642,rs1123648,rs4946350,rs11682782,rs2798321,rs6936178,rs927348,rs67832971,rs12214483,rs62133108,rs34748537,rs34767050,rs12880291,rs3914956,rs4670645,rs34057981,rs72692227,rs10495869,rs61991246,rs72952771,rs12889866,rs10457337,rs11752626,rs6940985,rs35613269,rs72692220,rs11766153,rs10850405,rs62133104,rs78757409,rs62133077,rs17767499,rs17389822,rs582521,rs2372788,rs722633,rs62133081,rs80335285,rs59671368,rs11082410,rs7147668,rs6569020,rs66761782,rs6709006,rs60572996,rs6675415,rs12197337,rs72690490,rs12661338,rs2286136,rs17608766,rs2356491,rs1896312,rs6574016,rs2213856,rs3825719,rs2160411,rs11968176,rs73825705,rs35122644,rs59952755,rs11755121,rs35822724,rs7966651,rs72692274,rs41312411,rs62132520,rs17020143,rs12199463,rs1124477,rs62133110,rs56233647,rs34674149,rs2109276,rs7452622,rs12601850,rs7758614,rs67700546,rs10137642,rs34454371,rs7487237,rs7156460,rs7977151,rs62133071,rs7772214,rs12199346,rs6712162,rs35620527,rs12894016,rs62132551,rs2356183,rs7156313,rs7751467,rs12878989,rs9320663,rs61933462,rs1896356,rs34528131,rs34388001,rs17767523,rs4767281,rs4945623,rs61991248,rs12660455,rs725673,rs1990241,rs2384555,rs7068695,rs3798420,rs34873919,rs66462949,rs73840299,rs34469007,rs72690488,rs10457338,rs10850404,rs8015004,rs12198461,rs11874,rs4122458,rs17178234,rs56363446,rs7525814,rs61991247,rs10132111,rs72692216,rs62133080,rs11153748,rs11895180,rs6544050,rs61991249,rs7311039,rs17178206,rs35589413,rs6681713,rs72965660,rs61989367,rs36093218,rs10456917,rs12954183,rs7311915,rs9320665,rs767139,rs4766748,rs72692218,rs7980361,rs34725136,rs3770770,rs56180634,rs7147434,rs17633437,rs11965985,rs6657750,rs10850406,rs17020125,rs7140354,rs10744836,rs6927800,rs7142180,rs3811005,rs8003478,rs734200,rs34061264,rs62133107,rs2286135,rs11067327,rs2798322,rs17825652,rs3811003,rs7430191,rs883079,rs4140799,rs1007823,rs17020136,rs36057816,rs2356492,rs72952795</t>
  </si>
  <si>
    <t>CATG00000010504.1,ENSG00000108433.11,CATG00000013396.1,ENSG00000259146.2,ENSG00000263142.1,ENSG00000207444.1,ENSG00000230585.2,CATG00000013399.1,ENSG00000154229.7,ENSG00000089225.15,ENSG00000118729.10,CATG00000058300.1,CATG00000091886.1,CATG00000019461.1,ENSG00000213500.3,ENSG00000115808.7,ENSG00000198523.5,ENSG00000197555.5,ENSG00000152217.12,ENSG00000163931.11,CATG00000058292.1,ENSG00000111860.9,ENSG00000164576.7,ENSG00000196376.6,ENSG00000123080.6,ENSG00000254293.1,ENSG00000261872.1,ENSG00000262633.1,ENSG00000008869.7,CATG00000089740.1,CATG00000083746.1,ENSG00000204006.4,ENSG00000185104.15,CATG00000116439.1,ENSG00000183873.11,ENSG00000242330.2</t>
  </si>
  <si>
    <t>Ventricular conduction</t>
  </si>
  <si>
    <t>EFO:0004314</t>
  </si>
  <si>
    <t>fev fec ratio</t>
  </si>
  <si>
    <t>Measure of the maximum amount of air that can be expelled in a given number of seconds during aÃÂ FORCED VITAL CAPACITYÃÂ determination . It is usually given asÃÂ FEVÃÂ followed by a subscript indicating the number of seconds over which the measurement is made, although it is sometimes given as a percentage of forced vital capacity.</t>
  </si>
  <si>
    <t>rs7189407,rs8040868,rs2206030,rs28448271,rs13361606,rs72671826,rs2282041,rs9350405,rs72669995,rs3743606,rs11168049,rs28510415,rs4993969,rs247432,rs12374256,rs2161684,rs28457693,rs16909902,rs72673860,rs6906266,rs12290623,rs11644306,rs3995090,rs42472,rs1008348,rs8057084,rs6926620,rs10745736,rs11172114,rs3851734,rs3784936,rs10739469,rs72671853,rs4331881,rs12998823,rs17696696,rs8048677,rs3780573,rs247450,rs11724839,rs10946495,rs2282040,rs6564259,rs2637264,rs977986,rs72671805,rs11824050,rs2447861,rs59462153,rs28390100,rs2869967,rs8064966,rs79057214,rs9435662,rs59925771,rs2900131,rs6906468,rs6580550,rs9371833,rs876480,rs72671811,rs9384299,rs35415181,rs11643410,rs7185640,rs12449177,rs75109191,rs10207587,rs6922326,rs1364077,rs4469792,rs3844219,rs1544810,rs7550758,rs6564260,rs13353878,rs4888388,rs72671885,rs7952686,rs7581955,rs11646677,rs8054769,rs16862599,rs6885962,rs12098734,rs1362778,rs9384262,rs4243111,rs10876964,rs1035673,rs1280634,rs34539062,rs7122560,rs72671852,rs4888418,rs72671862,rs7105681,rs7951072,rs11865296,rs17071756,rs3743609,rs112628073,rs35683383,rs9397229,rs11731417,rs79382647,rs7934218,rs2447862,rs1030261,rs977987,rs4887816,rs35787595,rs72673832,rs34222958,rs34904236,rs2637265,rs8056236,rs11649638,rs1805155,rs62062568,rs76764824,rs12051137,rs6564252,rs10745553,rs12282282,rs1964516,rs34021527,rs11640674,rs11235729,rs78053199,rs59015093,rs2073619,rs7733410,rs2865531,rs2113232,rs11862684,rs2125409,rs7125949,rs10519203,rs34428576,rs761421,rs9322255,rs60924672,rs28601668,rs11826896,rs2456206,rs11861810,rs2869966,rs3851733,rs112654776,rs7299632,rs8034191,rs12221133,rs9371830,rs11155242,rs1002127,rs2399797,rs2679535,rs11105996,rs9383747,rs4888378,rs11733093,rs7105705,rs3734729,rs7201989,rs28446321,rs10514396,rs11823913,rs13361953,rs11257613,rs4368711,rs1892855,rs34996006,rs1407243,rs1466535,rs80245547,rs72673853,rs8063068,rs8050059,rs1329707,rs60576099,rs4243112,rs10037493,rs77289134,rs17178377,rs4759044,rs3824488,rs2298807,rs7190910,rs11728044,rs7192155,rs11860231,rs7188604,rs2456199,rs4888425,rs17036310,rs7199062,rs8051611,rs1907299,rs112840535,rs2447859,rs7499872,rs6837671,rs7027788,rs4762637,rs72669993,rs7200053,rs1938777,rs7930880,rs78599391,rs2447860,rs11862095,rs9384270,rs7199132,rs7114009,rs11726094,rs79412014,rs1997352,rs4416442,rs2271804,rs7947515,rs10898917,rs3782580,rs11134775,rs247425,rs11653243,rs2447863,rs2304488,rs55676755,rs4888404,rs10484733,rs7753001,rs16862617,rs1246642,rs1035434,rs74237872,rs55750792,rs3088214,rs12447579,rs6557376,rs73780219,rs1549306,rs2268578,rs2241773,rs16969968,rs56343285,rs11544310,rs3743563,rs2118018,rs185052,rs16909892,rs11732629,rs17036139,rs10871313,rs17079521,rs17696831,rs12930452,rs56363880,rs7872429,rs12448947,rs12935787,rs6564261,rs6900233,rs77308892,rs28520225,rs1011121,rs11149815,rs3741151,rs114485923,rs28641751,rs7180002,rs2241774,rs6436860,rs12277924,rs9371831,rs2036963,rs4888413,rs1063281,rs2399796,rs1019270,rs7203157,rs2059256,rs76091039,rs8039449,rs72671828,rs28469297,rs11823923,rs10516525,rs2863747,rs11134828,rs880317,rs37596,rs12449170,rs2130799,rs2076605,rs76656200,rs1074961,rs10035961,rs4888422,rs17036129,rs7202083,rs4887825,rs12914385,rs111882289,rs11864102,rs9905861,rs2704587,rs17036120,rs11824614,rs2927687,rs1385526,rs9384259,rs1542864,rs72787160,rs9322253,rs12907519,rs10735336,rs8056080,rs6916406,rs17036258,rs9788721,rs918949,rs12929673,rs55853698,rs6922607,rs4888415,rs37605,rs16909898,rs11257619,rs35209155,rs12927562,rs80317870,rs72671840,rs7194035,rs3784935,rs4373160,rs11642572,rs2977268,rs2865530,rs4888405,rs74917833,rs6557375,rs2880661,rs9322254,rs11149821,rs1153582,rs4972897,rs7736804,rs12930768,rs113767110,rs75696354,rs1991161,rs4887829,rs1512283,rs67426328,rs28372566,rs73780221,rs4146810,rs12999089,rs12293998,rs2447864,rs468079,rs12928898,rs111594449,rs2059257,rs9435731,rs2252711,rs7090277,rs1036429,rs75912489,rs977985,rs1559339,rs77505915,rs11640018,rs8055974,rs11865004,rs2277027,rs4888412,rs8055609,rs35937717,rs999019,rs4888391,rs3743607,rs2693024,rs2637263,rs74497593,rs12918797,rs79571438,rs1718549,rs114702817,rs7107905,rs1030262,rs7676975,rs1362777,rs75614054,rs6813090,rs76419734,rs721807,rs9923834,rs7595752,rs1946164,rs28494679,rs12213892,rs34673655,rs11858992,rs9313617,rs72671808,rs10866659,rs9898150,rs2637261,rs4888387,rs28488297,rs4888390,rs6881590,rs9397234,rs17566555,rs247443,rs7202284,rs8046416,rs72673866,rs11658483,rs78845670,rs2456202,rs12241367,rs17696749,rs74749711,rs7137751,rs11644592,rs9926705,rs60700454,rs11149832,rs11820929,rs72671886,rs28474857,rs7715901,rs75817507,rs10871312,rs766522,rs4367982,rs9435659,rs76610873,rs3741836,rs11728716,rs11723225,rs37606,rs75007932,rs7118057,rs8057203,rs28429270,rs2544526,rs28673156,rs3741149,rs34177861,rs2045517,rs1109341,rs7962359,rs2216336,rs2609264,rs11149813,rs4888427,rs8051407,rs10983236,rs4887828,rs247436,rs17036125,rs17054657,rs3003423,rs4888426,rs2284748,rs12149063,rs2161967,rs11172113,rs247442,rs3782579,rs9383732,rs17036177,rs8057849,rs11727500,rs7976294,rs12197866,rs4759277,rs9934007,rs11733223,rs766521,rs3754512,rs112528936,rs4888374,rs57062879,rs100912,rs2027763,rs4243084,rs2298469,rs72671856,rs207673,rs10871307,rs11257615,rs17036105,rs11759653,rs11727735,rs11105998,rs10777747,rs4887820,rs1436124,rs4888394,rs79770071,rs11149812,rs28446116,rs74346863,rs2456203,rs12522418,rs28711421,rs8031948,rs867452,rs11149831,rs75259420,rs12231718,rs7115806,rs1010630,rs11645691,rs76062908,rs17036327,rs2447865,rs4762633,rs115543707,rs79623427,rs7594321,rs11105989,rs4521068,rs2571445,rs12999257,rs56004344,rs35214308,rs2284746,rs11641532,rs9371834,rs72671815,rs2693026,rs10050159,rs11752478,rs9926547,rs9397780,rs61705659,rs111248783,rs7896600,rs28493225,rs7131383,rs17487223,rs4888392,rs73542929,rs16909904,rs76860059,rs9989421,rs10513821,rs947837,rs72671809,rs4888386,rs2284747,rs703693,rs4993970,rs12291233,rs77127734,rs28706464,rs2571461,rs7115605,rs1035672,rs7729274,rs2544529,rs4507125,rs918950,rs1885242,rs12933281,rs8048527,rs6592521,rs7075724,rs4888395,rs76570090,rs11155716,rs2025977,rs7204984,rs10906104,rs71394219,rs2693019,rs4511740,rs34007467,rs11643209,rs11149820,rs7308921,rs6899147,rs6936990,rs80228231,rs11727189,rs7118982,rs62404665,rs10777748,rs3003429,rs4973193,rs3784937,rs1422795,rs11108310,rs10745733,rs114256679,rs72673870,rs11820037,rs2579760,rs6912639,rs10459859,rs28558946,rs12820313,rs4888420,rs4257011,rs951266,rs10777744,rs72671824,rs72738786,rs2903033,rs36042706,rs11149814,rs931794,rs13153959,rs2294775,rs9371843,rs11105999,rs12767576,rs4888414,rs9403386,rs6918943,rs4888375,rs113154802,rs7225025,rs10078178,rs1989153,rs2456204,rs11149833,rs11257600,rs28377268,rs3791979,rs10851907,rs7733088,rs4888411,rs72743158,rs3851736,rs4993971,rs12779647,rs6657613,rs2552520,rs2282043,rs247454,rs2568875,rs7930907,rs11723639,rs1895490,rs7202596,rs61505022,rs10745734,rs7943721,rs4888393,rs17853500,rs1907300,rs4888396,rs72671858,rs58364325,rs72673858,rs3115960,rs11860284,rs1898177,rs4397742,rs55781567,rs11134779,rs35552529,rs2285225,rs2447866,rs11722225,rs12662622,rs11105995,rs12932606,rs12099129,rs74776668,rs11828904,rs75721806,rs10777291,rs72671854,rs7607057,rs11641430,rs28655617,rs3741152,rs12447804,rs8046697,rs7122825,rs3851735,rs3734730,rs72671837,rs11149818,rs4888379,rs72673834,rs4888430,rs72673872,rs10512249,rs114171212,rs2027761,rs6900087,rs35263058,rs2977266,rs1286647,rs80155616,rs8050769,rs4888376,rs10199715,rs7728609,rs72671835,rs4638613,rs2056777,rs10859966,rs11821094,rs247434,rs2070600,rs4433590,rs4888416,rs4762249,rs10871311,rs2579761,rs9928232,rs11732650,rs6899205,rs62062564,rs59465235,rs4887821,rs1109342,rs10777749,rs11639783,rs4836750,rs77692516,rs8046184,rs2027760,rs1892856,rs1010631,rs12928036,rs11726124,rs11645329,rs17036123,rs7198873,rs28418339,rs72671844,rs72671820,rs7029693,rs77935559,rs12918974,rs16909922,rs4887824,rs1050779,rs34072732,rs11730354,rs111873045,rs7941454,rs4888400,rs2242405,rs7857286,rs73542976,rs7930454,rs2637260,rs73542979,rs4888377,rs56149656,rs55958997,rs3734030,rs7102787,rs9371362,rs9350404,rs7757571,rs1364078,rs3863445,rs1051730,rs12425795,rs55918832,rs11644741,rs6538678,rs34624768,rs11640473,rs207670,rs11726569,rs78433080,rs11106058,rs1898178,rs3741835,rs17178293,rs11641249,rs12917651,rs59155720,rs59347518,rs56801796,rs9922008,rs13290997,rs2738809,rs77246010,rs9371852,rs11641587,rs4611499,rs4579242,rs28676757,rs72671849,rs10050333,rs11731386,rs4146809,rs61056441,rs78843682,rs12929908,rs35370743,rs11723240,rs7951174,rs207667,rs1585258,rs7206665,rs3741834,rs1003818,rs3170740,rs11643207,rs9384264,rs74237873,rs247447,rs1436426,rs2579762,rs77758509,rs17244602,rs2693027,rs6564258,rs1920716,rs11134789,rs28583690,rs72673873,rs10876965,rs11733150,rs9397777,rs28535536,rs77988914,rs1364079,rs2544527,rs40217,rs4870392,rs72671836,rs73309982,rs9435733,rs1989154,rs34822294,rs8048816,rs9462085,rs11134774,rs7068966,rs4888383,rs4888389,rs115503383,rs7674369,rs74467859,rs74855582,rs36119524,rs8054586,rs2456205,rs2609265,rs60078907,rs17685540,rs1317286,rs73465003,rs17036308,rs12445726,rs7135740</t>
  </si>
  <si>
    <t>ENSG00000054967.8,CATG00000069660.1,ENSG00000080644.11,CATG00000029903.1,ENSG00000204308.6,ENSG00000187720.10,CATG00000006126.1,ENSG00000272168.1,CATG00000067177.1,ENSG00000123384.9,ENSG00000112414.10,ENSG00000139329.4,CATG00000023745.1,ENSG00000226526.1,CATG00000106242.1,ENSG00000224049.1,CATG00000078273.1,CATG00000083145.1,ENSG00000260785.1,ENSG00000159363.13,ENSG00000135074.11,CATG00000025651.1,ENSG00000054965.6,CATG00000066776.1,ENSG00000256448.1,ENSG00000259999.1,ENSG00000188266.9,ENSG00000166822.8,ENSG00000110237.3,ENSG00000138780.10,CATG00000046956.1,ENSG00000261717.1,ENSG00000213949.4,ENSG00000142623.8,ENSG00000138785.10,CATG00000009904.1,ENSG00000153774.4,ENSG00000271155.1,ENSG00000170180.15,ENSG00000117971.7,ENSG00000252122.1,ENSG00000148655.10,ENSG00000148219.12,ENSG00000142619.4,CATG00000067180.1,ENSG00000198729.4,CATG00000033137.1,ENSG00000230894.1,CATG00000006127.1,ENSG00000151465.9,ENSG00000185920.11,ENSG00000257038.1,ENSG00000251175.1,ENSG00000229105.1,CATG00000064030.1,ENSG00000187957.7,CATG00000002886.1,ENSG00000258343.1,ENSG00000079308.12,CATG00000032317.1,ENSG00000138640.10,ENSG00000271314.1,ENSG00000256148.1,CATG00000069365.1,ENSG00000139343.6,ENSG00000261476.1,CATG00000115678.1,ENSG00000183196.4,CATG00000027881.1,CATG00000083710.1,ENSG00000232023.2,ENSG00000204655.7,ENSG00000169684.9,CATG00000027882.1,ENSG00000153820.8,ENSG00000117122.9,ENSG00000164270.13,CATG00000083147.1,ENSG00000165972.8,ENSG00000204305.9,ENSG00000102996.4,ENSG00000231031.2,CATG00000077984.1,ENSG00000171631.10,CATG00000027880.1,ENSG00000011465.12,CATG00000074029.1,ENSG00000227744.4,CATG00000117328.1,ENSG00000236699.4,ENSG00000168743.8</t>
  </si>
  <si>
    <t>Pulmonary function (interaction)</t>
  </si>
  <si>
    <t>EFO:0004318</t>
  </si>
  <si>
    <t>smoking behavior</t>
  </si>
  <si>
    <t>Inhaling and exhaling the smoke of tobacco or something similar to tobacco.</t>
  </si>
  <si>
    <t>rs28401552,rs7551758,rs8040868,rs153106,rs7708782,rs29938,rs4887057,rs2542496,rs55792032,rs11639049,rs11105745,rs35142762,rs4887070,rs71480157,rs29941,rs7181033,rs12916801,rs10141794,rs17788930,rs12418852,rs3844443,rs7944119,rs12372778,rs7247910,rs1329650,rs111268124,rs7251570,rs2196128,rs3755335,rs4788083,rs11039426,rs61737565,rs227416,rs1131817,rs72793818,rs79304747,rs3743075,rs117002828,rs17407257,rs3129,rs3813564,rs3101338,rs12605215,rs4658628,rs10416399,rs115855642,rs7182642,rs113809575,rs11864107,rs1021070,rs3733829,rs4887084,rs7181447,rs1917810,rs4149390,rs6779816,rs7164665,rs3843043,rs17487514,rs2869566,rs41278158,rs11150183,rs11209943,rs62036617,rs1558901,rs2277545,rs2300876,rs892413,rs10859022,rs8025429,rs2644916,rs2542523,rs62008194,rs27426,rs7181405,rs4838547,rs56871315,rs924840,rs1424234,rs1130050,rs12973666,rs4852780,rs36146269,rs4800487,rs1809415,rs2670711,rs12906284,rs7126013,rs6685190,rs74764373,rs6452953,rs1967554,rs7124442,rs27027,rs7711430,rs11632604,rs12101809,rs7796148,rs151303,rs71407299,rs34422348,rs2896241,rs6982753,rs17484524,rs965604,rs34817887,rs7107726,rs75127228,rs9581853,rs7949017,rs3099397,rs3027409,rs4800495,rs7188071,rs2869055,rs4923456,rs74752114,rs2982847,rs34910028,rs4886572,rs25900,rs4461039,rs75223378,rs4622841,rs1429935,rs1825085,rs11992803,rs116562702,rs25898,rs5022780,rs116175156,rs242597,rs7249124,rs10519203,rs11639347,rs29943,rs10840058,rs411758,rs7193733,rs5029904,rs56051501,rs891387,rs73430668,rs8034191,rs3098708,rs10838724,rs3133656,rs2053979,rs2604895,rs11083571,rs2008514,rs62034323,rs10007099,rs17484235,rs7934396,rs8192478,rs74990643,rs111384198,rs4752845,rs12915652,rs12910100,rs11238441,rs215607,rs1072003,rs10871766,rs55991577,rs6498091,rs17726276,rs2604911,rs10857526,rs11637635,rs6866923,rs1367084,rs4752856,rs4658419,rs60163900,rs42341,rs79745728,rs3813570,rs116140080,rs10859021,rs2236707,rs12632806,rs2300878,rs6666739,rs1801272,rs11541599,rs28410083,rs75055770,rs1530801,rs10514465,rs7498665,rs1538879,rs10840060,rs181206,rs8049439,rs116389769,rs34449854,rs4788074,rs1504549,rs7799229,rs16969968,rs856608,rs56369405,rs12899135,rs10181148,rs8055197,rs4758067,rs59683676,rs11634450,rs987052,rs4788095,rs2293577,rs12907425,rs35583595,rs4149389,rs13397218,rs12902294,rs7171916,rs2036533,rs1363839,rs1804020,rs79913558,rs7180002,rs2869565,rs7249450,rs113927489,rs2041527,rs11105747,rs6790630,rs39481,rs117740268,rs12569001,rs62034318,rs3101336,rs663129,rs12459249,rs1847461,rs3098725,rs56400411,rs8039449,rs115136622,rs10514464,rs1814880,rs78554547,rs1504550,rs10857522,rs76452314,rs4149398,rs10838747,rs2904880,rs6664817,rs6566816,rs34138960,rs11632720,rs571312,rs492044,rs3101458,rs3924376,rs1800863,rs17243470,rs11072799,rs12914385,rs11881577,rs12907764,rs79802316,rs34835,rs4072402,rs755555,rs2871753,rs3026779,rs3098712,rs13383758,rs7910648,rs35212593,rs111338759,rs13066717,rs954144,rs12903203,rs1580498,rs12907519,rs692780,rs7112153,rs1117254,rs11642449,rs35031105,rs2289921,rs72711957,rs55853698,rs11607981,rs8061590,rs10840087,rs12101270,rs9929088,rs7185232,rs11543742,rs957446,rs3099401,rs79064508,rs16969920,rs7254192,rs4131072,rs4887082,rs2215914,rs11636753,rs7187575,rs6743784,rs55830740,rs7163204,rs115139091,rs4886592,rs1317164,rs12327049,rs3133651,rs181207,rs10734557,rs3099412,rs4923461,rs4299116,rs2644898,rs11105744,rs3885951,rs113940471,rs13392164,rs952215,rs2192622,rs28613330,rs11642841,rs112262084,rs1809419,rs151301,rs12277932,rs6537547,rs10116852,rs41960,rs28729187,rs12903285,rs883058,rs77389451,rs1316971,rs8053,rs1564499,rs11039390,rs2077031,rs75840293,rs2925630,rs13400108,rs41956,rs113402086,rs7910805,rs11601603,rs3743057,rs72793811,rs12901331,rs3781625,rs6745147,rs79406228,rs7495616,rs154649,rs17363630,rs13397663,rs555018,rs12444171,rs4710999,rs76629768,rs7307,rs56276142,rs7964256,rs227417,rs6565300,rs3098718,rs4658632,rs77581854,rs17483548,rs6466647,rs2807946,rs9579087,rs20598,rs7120333,rs472054,rs9424976,rs10871767,rs39491,rs2182244,rs8060365,rs1049245,rs151182,rs9806693,rs7120065,rs10203007,rs4752838,rs62036622,rs2084946,rs2242250,rs77288847,rs11639166,rs7505285,rs72733527,rs9643853,rs76539006,rs3742897,rs608233,rs2545757,rs3825844,rs17707300,rs12954782,rs75920811,rs7242209,rs76663089,rs12448419,rs7779933,rs10769907,rs3743963,rs112523714,rs8023462,rs12787112,rs58609749,rs1652343,rs2904228,rs938682,rs12986371,rs3825845,rs73467212,rs7182583,rs1968752,rs6495307,rs6753560,rs75273069,rs6576866,rs6565259,rs7717673,rs181209,rs2036627,rs6743785,rs647041,rs17158594,rs74947410,rs11633351,rs7187776,rs11165677,rs3813567,rs11072796,rs535011,rs12790913,rs1317149,rs12417017,rs12457261,rs113208333,rs62010328,rs77487352,rs7074319,rs55927797,rs10109864,rs11605774,rs8031948,rs7184597,rs867559,rs12906691,rs3755334,rs615470,rs73528999,rs7169584,rs2904130,rs59133824,rs17050782,rs2316204,rs6437740,rs11637630,rs3102877,rs11105743,rs16969894,rs2411453,rs1976007,rs8029659,rs79646394,rs14810,rs35175818,rs11860513,rs935370,rs2856650,rs12286,rs12032943,rs6588415,rs28673403,rs55876153,rs611282,rs2604893,rs3802012,rs2058900,rs2930969,rs518425,rs12441354,rs41947,rs4141028,rs12443881,rs4243083,rs2542503,rs3813572,rs115617772,rs11105750,rs2419077,rs10913469,rs12433177,rs9298629,rs12986712,rs62010332,rs78312195,rs545608,rs4887088,rs4788085,rs9886333,rs8046545,rs75820128,rs4922788,rs11859512,rs62036657,rs12903295,rs1809412,rs10171071,rs4366683,rs8109848,rs11030029,rs12903129,rs951266,rs116502920,rs153109,rs28408315,rs12112697,rs41954,rs72738786,rs42234,rs931794,rs992035,rs1585290,rs1023766,rs75938423,rs2960578,rs7940536,rs76384106,rs6498089,rs2071305,rs72733528,rs13424541,rs10838708,rs11858836,rs10851907,rs1374263,rs72743158,rs2277546,rs9655829,rs506589,rs10857529,rs28574858,rs6265,rs7242218,rs149271,rs6676789,rs28511883,rs4838394,rs12910984,rs7505334,rs12446550,rs11205896,rs2644899,rs56186137,rs10840055,rs76695999,rs10267938,rs4115668,rs55781567,rs2809925,rs7251418,rs34851962,rs12912524,rs12964689,rs41958,rs6580742,rs115856657,rs856615,rs1825084,rs1924074,rs28438420,rs11642015,rs9921354,rs3888190,rs117390243,rs57421385,rs3133657,rs8132375,rs6760748,rs60841920,rs7500623,rs115806083,rs2869544,rs35361454,rs7549792,rs11030100,rs3133649,rs1805082,rs180744,rs41959,rs2528528,rs34515332,rs29944,rs2542534,rs979652,rs231977,rs1878399,rs12798028,rs10782060,rs4838549,rs7171578,rs3813565,rs3761964,rs10742803,rs8023822,rs11039412,rs2305797,rs116738793,rs12901300,rs7715402,rs34225855,rs7832639,rs72793809,rs2542490,rs62036616,rs11101202,rs7167806,rs114405775,rs6484307,rs34172643,rs55958997,rs4341710,rs7893332,rs3102841,rs7234958,rs2607415,rs637871,rs10840056,rs509325,rs34958982,rs4752873,rs12324886,rs61924895,rs55719896,rs3817334,rs2099788,rs2268986,rs10401345,rs1051730,rs7170068,rs17832351,rs755553,rs62036624,rs896816,rs7239575,rs9656260,rs8042260,rs12595538,rs2925629,rs6484311,rs303761,rs79128373,rs9909,rs2545755,rs10063683,rs115404610,rs11039265,rs41952,rs10769910,rs899997,rs9931989,rs7192056,rs11639044,rs1530802,rs72840990,rs3786552,rs1809409,rs10840047,rs7336332,rs11600581,rs10871736,rs6507716,rs11072774,rs7260329,rs7229481,rs73530957,rs215610,rs117964594,rs293138,rs12902493,rs1491850,rs17405217,rs11948056,rs11864750,rs12907169,rs55677087,rs62048402,rs12110065,rs3844444,rs4803368,rs10853742,rs11011216,rs1372047,rs7824614,rs2402322,rs12441088,rs12593229,rs114962056,rs3088215,rs514743,rs10838757,rs1317286,rs73465003,rs2160779,rs1990775,rs6698826,rs26528,rs151174,rs4788102,rs503464,rs11041929,rs1820025,rs12594247,rs1948,rs40815,rs11861132,rs11664076,rs11878429,rs12439240,rs4086168,rs3020803,rs11072766,rs10838704,rs1808579,rs4802104,rs40836,rs1652376,rs11639714,rs1788781,rs4902672,rs2696852,rs40834,rs11948075,rs4343391,rs11542286,rs12595350,rs57728226,rs4803419,rs113334868,rs4926562,rs57609901,rs3825807,rs71448830,rs3102874,rs7812298,rs25897,rs2609502,rs3781627,rs59989824,rs11858230,rs7177699,rs3099398,rs12898346,rs2542532,rs58747753,rs1987472,rs6495309,rs58013871,rs116901435,rs29942,rs28634025,rs4788069,rs4923460,rs6714723,rs13329271,rs3740688,rs357781,rs7189927,rs7174367,rs2656070,rs7245595,rs4149393,rs149299,rs2896242,rs1623060,rs62034324,rs8192477,rs3026776,rs10227326,rs2304297,rs2607424,rs10857527,rs7581030,rs2542511,rs62034351,rs114006538,rs61204066,rs11039307,rs2856661,rs2293580,rs1990773,rs7582707,rs3101457,rs28534575,rs76498480,rs7705465,rs1864393,rs12264845,rs6948096,rs2542489,rs77741025,rs2495222,rs72793812,rs2075911,rs7163730,rs29937,rs1504546,rs112270518,rs79071212,rs28491128,rs27427,rs2542528,rs6507708,rs11663558,rs7937331,rs1530848,rs1889899,rs61305,rs2290850,rs11639375,rs952216,rs6751994,rs12591557,rs1668174,rs74753416,rs1131816,rs74712532,rs2607414,rs12904545,rs28480606,rs17408276,rs11039255,rs2293578,rs12590241,rs1900273,rs1446464,rs56354901,rs1015424,rs74919892,rs4258332,rs6578968,rs11039212,rs28698667,rs34099810,rs769435,rs10859023,rs4887072,rs12151282,rs4752857,rs118046324,rs6686259,rs11629637,rs12904234,rs116368002,rs1054032,rs12594391,rs1504545,rs227419,rs12905740,rs12787330,rs12438181,rs12916326,rs10456250,rs13417248,rs6474415,rs11852830,rs638585,rs4838548,rs72842803,rs62034319,rs896079,rs3205718,rs3859172,rs10812465,rs2670716,rs762634,rs1678623,rs11646653,rs12713748,rs7174190,rs4802090,rs4886571,rs1631685,rs10419102,rs62008174,rs151226,rs7507049,rs1009145,rs11041944,rs28449958,rs4451951,rs80127885,rs13132563,rs1994018,rs56057809,rs79808443,rs10767649,rs879048,rs36045869,rs4073568,rs1700006,rs8062405,rs55676755,rs7828366,rs3133648,rs112060627,rs2670719,rs4992357,rs34577742,rs76197780,rs78497227,rs7520502,rs13076468,rs113134267,rs28695518,rs7191618,rs7105851,rs61208420,rs11634351,rs1061731,rs7507090,rs12903542,rs637137,rs1149538,rs12916999,rs28772958,rs28403629,rs8062207,rs57440424,rs2217732,rs10114193,rs56031625,rs55828312,rs74914393,rs10109429,rs4838393,rs1542321,rs12440014,rs41955,rs13065073,rs1013443,rs61328879,rs113934061,rs10888740,rs11639181,rs10165298,rs3781624,rs12773930,rs56007453,rs10859020,rs17250987,rs1995662,rs1613186,rs11570094,rs12593950,rs227412,rs114099309,rs7825907,rs7177143,rs11547373,rs750155,rs2510344,rs12916648,rs7924485,rs78883056,rs11632102,rs1568431,rs12633433,rs684513,rs74649513,rs10840051,rs8034658,rs1861867,rs9788721,rs72738736,rs5769209,rs3098709,rs7898250,rs4620720,rs28669908,rs11649091,rs11039219,rs3817335,rs28501554,rs1530800,rs1517032,rs2670718,rs34664138,rs114853635,rs1891263,rs10859019,rs2419078,rs2495225,rs2921387,rs743590,rs77989629,rs35712350,rs3829786,rs12887943,rs67426328,rs11860941,rs4887083,rs10835197,rs3743074,rs3732234,rs2904223,rs3101337,rs9581866,rs1424233,rs891386,rs935052,rs2002854,rs35624992,rs4887063,rs2192620,rs11105748,rs1024890,rs11030084,rs11601173,rs28610385,rs2450558,rs1303719,rs4800493,rs3020805,rs2542505,rs10419205,rs11631955,rs4800488,rs7925389,rs11860827,rs2842586,rs10085904,rs71541945,rs12914694,rs10857523,rs111473904,rs12078415,rs3743073,rs3743078,rs2869887,rs2170311,rs1201783,rs1042157,rs2271566,rs734287,rs12441426,rs3102878,rs6495328,rs240702,rs27741,rs6484308,rs73467215,rs12910910,rs8043119,rs11105749,rs908078,rs10859018,rs2257136,rs2604894,rs62036626,rs7181245,rs62036620,rs6588416,rs7105282,rs1652344,rs12912673,rs11030030,rs1799939,rs41957,rs2119460,rs62037367,rs871058,rs62037371,rs6997909,rs117244556,rs62010327,rs2192619,rs215608,rs10859025,rs73048928,rs181204,rs115017468,rs2542508,rs3099407,rs41948,rs10159558,rs4800162,rs7252227,rs7526552,rs3813571,rs8025188,rs12448902,rs1809424,rs6867219,rs11770353,rs11636605,rs2747525,rs2510340,rs117498479,rs7096367,rs41953,rs75766968,rs12913173,rs1488830,rs117103706,rs7092548,rs149301,rs3910566,rs10045280,rs7543897,rs12446589,rs9782996,rs1285445,rs7937,rs34839,rs2921385,rs885769,rs28498264,rs4802091,rs3793798,rs10226152,rs113864525,rs7187604,rs61924896,rs1788761,rs115622525,rs2869563,rs7578166,rs41949,rs17107592,rs10742178,rs2528521,rs10953864,rs7718387,rs6474414,rs7127507,rs4243084,rs3786551,rs2036534,rs11630349,rs66511710,rs115662468,rs2056407,rs2381831,rs736756,rs34128973,rs62036658,rs13280604,rs11636431,rs3781626,rs12052092,rs40831,rs75445692,rs3128341,rs2289923,rs2670752,rs8055982,rs8056890,rs2353512,rs4244804,rs1847530,rs10754827,rs3971703,rs62031607,rs35858034,rs1402284,rs11672227,rs7173267,rs59099419,rs9298628,rs3133654,rs8045689,rs11636131,rs7359397,rs9326098,rs58643100,rs35902101,rs9833354,rs11150609,rs7140,rs6466648,rs856610,rs6752763,rs9579086,rs17141125,rs9788682,rs7198606,rs4362358,rs34311408,rs2268985,rs4788099,rs2292117,rs28513586,rs6508960,rs12910289,rs13139498,rs79792807,rs11238465,rs151181,rs73548851,rs2542516,rs17487223,rs36120511,rs12910978,rs7797855,rs3743063,rs11633178,rs56358680,rs4149394,rs2103082,rs11638321,rs4752832,rs11165676,rs2869868,rs3133645,rs7796145,rs11072768,rs10409069,rs10511775,rs12890357,rs12794570,rs180743,rs2795001,rs6576865,rs10769908,rs72625801,rs481134,rs3736329,rs950063,rs393091,rs8058676,rs11861174,rs7541944,rs6869048,rs393893,rs13180,rs2795002,rs17115490,rs28676837,rs10838748,rs9300091,rs5019044,rs1057233,rs1805081,rs10425359,rs6943527,rs118171014,rs231976,rs11039200,rs7931604,rs758642,rs11030099,rs56030824,rs117947621,rs55690619,rs31566,rs12906846,rs2542506,rs4886584,rs77168012,rs117484453,rs12441998,rs578776,rs3844445,rs12915366,rs2604910,rs35796073,rs10767654,rs12900783,rs10203419,rs1618725,rs151179,rs12928404,rs3825739,rs6507720,rs196052,rs62013185,rs28480369,rs11664883,rs12325113,rs2435307,rs11878883,rs4950,rs755554,rs1866845,rs41950,rs8055138,rs9319366,rs11105746,rs11665867,rs1968751,rs28669060,rs41951,rs2106480,rs7178270,rs12901971,rs3743077,rs4852784,rs7824155,rs2542513,rs1825082,rs75555768,rs6942513,rs10087172,rs4073570,rs7845663,rs2067808,rs62036621,rs41946,rs76826387,rs78613234,rs114662018,rs2249835,rs3740686,rs7498555,rs78332053,rs12146565,rs7935708,rs62037369,rs34067845,rs11856903,rs1538881,rs3765687,rs3020804,rs7183604,rs950776,rs2077725,rs3026762,rs12898323,rs240704,rs12915428,rs3732235,rs2188654,rs35184771,rs6484326,rs12899351,rs10769258,rs6578969,rs7248187,rs25899,rs113191396,rs11635870,rs13114827,rs7132908,rs4887062,rs7921281,rs7718871,rs4803369,rs72840993,rs4787458,rs1809420,rs13429035,rs3098719,rs29939,rs3026782,rs12038318,rs1130045,rs8043227,rs3098716,rs12537795,rs9643891,rs6761961,rs35645934,rs114584665,rs11151967,rs3101341,rs10411195,rs40837,rs3102859,rs762633,rs12372394,rs3785354,rs3025327,rs1062980,rs12906951,rs7359276,rs10499,rs12966114,rs1374262,rs2604869,rs17588,rs10421447,rs56404918,rs11011239,rs10191042,rs12916483,rs78957675,rs40833,rs13120181,rs2938674,rs7004108,rs9950463,rs1036377,rs11205897,rs2013708,rs12798346,rs12954357,rs73167243,rs1825083,rs11852372,rs11823126,rs4803418,rs1140458,rs2405861,rs6744076,rs57064725,rs1028936,rs116746600,rs78036448,rs2670757,rs10838738,rs6658945,rs28661610,rs11042002,rs4788070,rs3133658,rs4752999,rs2925628,rs74014814,rs1064608,rs10407807,rs11150184,rs11638830,rs12091191,rs9920506,rs74460092,rs11979012,rs4788068,rs1652348,rs7507118,rs4788073,rs6548240,rs34563625,rs17640009,rs7164594,rs10851906,rs3176926,rs55921159,rs8375,rs12885068,rs2279011,rs11158827,rs767107,rs34954534,rs6749375,rs2071304,rs71519599,rs8042238,rs62382294,rs4887074,rs660652,rs4244531,rs612674</t>
  </si>
  <si>
    <t>ENSG00000164944.7,ENSG00000077312.4,CATG00000005551.1,ENSG00000268532.1,CATG00000029009.1,ENSG00000172247.3,CATG00000036255.1,ENSG00000272168.1,ENSG00000153885.10,ENSG00000267268.1,ENSG00000130413.11,ENSG00000235831.2,ENSG00000233968.2,ENSG00000256771.2,ENSG00000271557.1,ENSG00000259347.1,ENSG00000176697.14,ENSG00000165923.11,ENSG00000213307.4,CATG00000043315.1,ENSG00000261832.1,ENSG00000041357.11,ENSG00000188266.9,ENSG00000188603.12,CATG00000048939.1,ENSG00000109881.12,CATG00000095055.1,CATG00000012526.1,CATG00000000438.1,CATG00000021489.1,CATG00000002237.1,ENSG00000260442.1,ENSG00000254261.1,ENSG00000128534.3,ENSG00000260796.1,ENSG00000268797.1,ENSG00000261067.2,ENSG00000255197.1,CATG00000096951.1,ENSG00000147432.2,CATG00000027047.1,ENSG00000135472.4,ENSG00000184730.6,ENSG00000184635.9,ENSG00000166426.7,CATG00000025648.1,ENSG00000169682.13,ENSG00000196502.7,CATG00000014110.1,ENSG00000113369.4,ENSG00000178952.4,CATG00000098639.1,ENSG00000254154.4,ENSG00000123444.9,ENSG00000078618.15,ENSG00000030066.9,CATG00000093644.1,ENSG00000233994.2,ENSG00000147434.4,ENSG00000198915.7,CATG00000000858.1,CATG00000041012.1,ENSG00000233622.1,ENSG00000149187.13,ENSG00000140718.14,CATG00000002254.1,ENSG00000122033.10,ENSG00000050767.11,CATG00000093100.1,CATG00000009893.1,ENSG00000173728.6,ENSG00000124374.8,CATG00000076629.1,ENSG00000178188.10,ENSG00000004948.9,ENSG00000264455.1,ENSG00000165915.9,ENSG00000141452.5,ENSG00000145832.8,ENSG00000148943.7,ENSG00000260876.1,ENSG00000177455.7,ENSG00000103811.11,ENSG00000136378.10,ENSG00000058335.11,ENSG00000110536.9,ENSG00000265467.1,CATG00000021461.1,ENSG00000254862.1,ENSG00000215421.5,ENSG00000143603.14,ENSG00000107742.8,CATG00000073686.1,ENSG00000054611.9,CATG00000102296.1,ENSG00000168488.14,CATG00000028998.1,ENSG00000251102.1,ENSG00000131446.11,CATG00000037709.1,CATG00000040747.1,ENSG00000199366.1,CATG00000040565.1,CATG00000025662.1,ENSG00000265817.1,CATG00000035322.1,ENSG00000080644.11,CATG00000002249.1,ENSG00000196990.4,ENSG00000245573.3,ENSG00000072110.9,CATG00000002256.1,CATG00000002261.1,ENSG00000178645.8,CATG00000053458.1,ENSG00000170624.9,ENSG00000245688.1,ENSG00000196296.9,ENSG00000256612.3,CATG00000023745.1,CATG00000037049.1,ENSG00000253704.1,ENSG00000261766.1,ENSG00000234226.4,ENSG00000267272.1,CATG00000029301.1,ENSG00000213619.5,ENSG00000176046.7,CATG00000050033.1,ENSG00000004660.10,CATG00000025651.1,ENSG00000075420.8,ENSG00000121621.6,ENSG00000086544.2,CATG00000002240.1,ENSG00000213658.6,CATG00000004376.1,ENSG00000171570.6,ENSG00000120341.14,ENSG00000142039.3,ENSG00000145391.9,ENSG00000136381.8,ENSG00000166562.4,ENSG00000269858.1,ENSG00000261303.1,CATG00000109807.1,ENSG00000197272.2,ENSG00000185958.5,CATG00000005563.1,CATG00000076640.1,ENSG00000117971.7,ENSG00000141458.8,ENSG00000267419.1,ENSG00000114439.14,ENSG00000165731.13,ENSG00000237118.2,CATG00000001816.1,ENSG00000169826.6,ENSG00000264247.1,ENSG00000198732.6,ENSG00000176476.4,CATG00000093626.1,ENSG00000169213.6,ENSG00000136527.13,CATG00000056036.1,ENSG00000070748.13,ENSG00000075292.14,ENSG00000165916.4,CATG00000047374.1,CATG00000008872.1,ENSG00000134571.6,ENSG00000231121.2,ENSG00000181744.4,ENSG00000066336.7,ENSG00000267620.1,CATG00000100937.1,ENSG00000134107.4,CATG00000078238.1,CATG00000002235.1,CATG00000001493.1,ENSG00000267581.1,ENSG00000205213.9,ENSG00000167578.12,ENSG00000197165.6,CATG00000002239.1,ENSG00000154678.12,ENSG00000109919.5,CATG00000070396.1,ENSG00000166436.11,ENSG00000081665.9,ENSG00000169684.9,ENSG00000183287.9,ENSG00000196405.8,CATG00000005113.1,ENSG00000165917.5,CATG00000022044.1,ENSG00000196666.3,ENSG00000176953.6,ENSG00000153936.12,CATG00000058438.1,ENSG00000255974.2,ENSG00000105329.5,ENSG00000197408.4,ENSG00000267774.1,CATG00000001804.1,ENSG00000106013.8,ENSG00000197275.8,ENSG00000189221.5,ENSG00000185787.10,ENSG00000177548.8,ENSG00000109920.8,ENSG00000172260.9</t>
  </si>
  <si>
    <t>19247474,19188921,23049750,20418888,22832964,20418890,20418889,22006218</t>
  </si>
  <si>
    <t>Smoking behavior</t>
  </si>
  <si>
    <t>EFO:0004326</t>
  </si>
  <si>
    <t>heart rate</t>
  </si>
  <si>
    <t>The number of times theÂ HEART VENTRICLESÂ contract per unit of time, usually per minute.</t>
  </si>
  <si>
    <t>rs17083156,rs2287729,rs28401552,rs16934917,rs174576,rs16829016,rs62434680,rs6069225,rs8176592,rs9366917,rs6457748,rs12614600,rs1805152,rs180239,rs13191610,rs62336127,rs10457342,rs6706,rs6891790,rs2745980,rs3738646,rs6127471,rs13245899,rs60541514,rs4531906,rs7722600,rs2488250,rs7444370,rs76178721,rs180270,rs12775330,rs3738633,rs7973992,rs6830178,rs62433645,rs116185378,rs4946561,rs62435803,rs6069234,rs11579772,rs10247962,rs12066538,rs11065706,rs35154566,rs4811602,rs10933368,rs17083397,rs3771061,rs3757868,rs412768,rs174549,rs61783988,rs4687716,rs6127448,rs76484580,rs78455529,rs1542204,rs3754329,rs72807595,rs6741554,rs3746471,rs74613655,rs77105272,rs13374460,rs174592,rs1474742,rs6123471,rs945421,rs12758813,rs9372668,rs1912846,rs56783248,rs7522233,rs11758375,rs3026443,rs221800,rs34919402,rs1053932,rs13062474,rs11580454,rs10499102,rs3734381,rs1739841,rs35187553,rs1889785,rs1074327,rs77090613,rs72643559,rs73299268,rs12993290,rs2724368,rs365990,rs62336128,rs605266,rs2798321,rs6936178,rs67832971,rs221793,rs1499813,rs62435798,rs10212996,rs6592355,rs11720070,rs760998,rs72952771,rs1962149,rs174541,rs1052897,rs11118961,rs6500857,rs826856,rs10457337,rs174580,rs11752626,rs1763601,rs1970530,rs17171584,rs6671947,rs1528233,rs945422,rs826879,rs75540618,rs6569020,rs11580769,rs58900680,rs174599,rs78623676,rs3754323,rs114722823,rs3827594,rs12661338,rs2731359,rs1973916,rs75747353,rs11578506,rs13244629,rs9375071,rs1398057,rs7693661,rs75973176,rs12565089,rs17362588,rs2294911,rs12475053,rs76873618,rs174578,rs62336094,rs13090836,rs7958683,rs72713384,rs11953842,rs826851,rs79191863,rs12175261,rs11579110,rs115671492,rs136337,rs12212972,rs12568741,rs750766,rs8176526,rs75082736,rs511987,rs945420,rs11580436,rs2356183,rs12196824,rs17083091,rs7751467,rs9388010,rs864324,rs883433,rs2724392,rs826886,rs10499103,rs221784,rs3738640,rs2276103,rs62435806,rs6827651,rs115887800,rs4585597,rs12208772,rs6709092,rs80068653,rs10732554,rs62434686,rs12198461,rs76397776,rs11584869,rs12775743,rs62336114,rs13059189,rs11169142,rs8176525,rs1706276,rs534043,rs698592,rs7570928,rs78982630,rs9320665,rs221798,rs7552993,rs174598,rs3754324,rs12693471,rs6701735,rs136343,rs452036,rs4820899,rs35356517,rs6753700,rs62435801,rs6927800,rs13343794,rs174537,rs17083356,rs5026717,rs2798322,rs17825652,rs3786839,rs7971226,rs12748911,rs698582,rs174553,rs112803146,rs844115,rs1739844,rs6024001,rs116536894,rs72952795,rs681223,rs10083038,rs28488032,rs174560,rs180261,rs35720264,rs1048237,rs56113315,rs55697000,rs1893229,rs62336125,rs72715412,rs883394,rs11579778,rs7980799,rs76072953,rs4855075,rs2213857,rs7591567,rs4262,rs752046,rs12729571,rs826858,rs74896820,rs1919873,rs17083421,rs2071166,rs1406667,rs136345,rs2289263,rs7315028,rs7931059,rs16935090,rs7950205,rs11153763,rs7457868,rs1204706,rs973399,rs1001222,rs17184923,rs17083375,rs10203781,rs28475524,rs826881,rs761760,rs2277923,rs77903963,rs4298175,rs62336123,rs1912848,rs72729053,rs7118558,rs2595503,rs221783,rs78146159,rs6604904,rs73298155,rs945416,rs67006021,rs76963517,rs12214483,rs10213045,rs6433738,rs11578698,rs79924380,rs180269,rs174561,rs7759673,rs117383901,rs17083211,rs78410692,rs8176528,rs608251,rs59301753,rs7573700,rs4729600,rs174533,rs58796031,rs2281289,rs7517152,rs1932824,rs3805788,rs4882283,rs117718953,rs11579609,rs10743492,rs102275,rs11578041,rs10792938,rs79653718,rs59671368,rs79629995,rs2905586,rs55871860,rs11581407,rs62336126,rs62434682,rs6734390,rs1763596,rs698590,rs17083385,rs7519609,rs3786851,rs174554,rs17171731,rs1486345,rs35232605,rs1048238,rs7433287,rs74826756,rs2213856,rs10449303,rs13374332,rs13101181,rs1572381,rs12312513,rs1535,rs56986882,rs117347796,rs1739842,rs1534967,rs10499110,rs174594,rs76734697,rs2796283,rs9320843,rs10212988,rs79146658,rs9401463,rs136344,rs56345539,rs6127466,rs34028708,rs76743037,rs6697277,rs2058670,rs6724505,rs7452622,rs36029422,rs13030174,rs10212994,rs77470382,rs62336124,rs1074328,rs180271,rs893473,rs2071165,rs506597,rs78182683,rs1905427,rs6715628,rs174570,rs62435804,rs12063025,rs17884589,rs2166528,rs9320663,rs97384,rs4944697,rs10824549,rs79604592,rs8176506,rs945419,rs3798420,rs180260,rs75391399,rs3821184,rs4894803,rs45451292,rs6795127,rs2724382,rs2745938,rs11118960,rs8062094,rs11153748,rs2035660,rs2796268,rs35935287,rs72615166,rs117524737,rs1343676,rs7519724,rs17135097,rs180262,rs2589266,rs72965660,rs174534,rs696092,rs36125179,rs180238,rs509360,rs174555,rs174562,rs62434683,rs76569679,rs7117070,rs1371458,rs6123474,rs1486357,rs1912849,rs221792,rs80245260,rs75013764,rs12614599,rs11118555,rs12065224,rs12705091,rs174577,rs102274,rs3757859,rs945417,rs1355520,rs7678113,rs174528,rs859706,rs12104503,rs12273325,rs6701558,rs76903305,rs3802811,rs112068007,rs1106724,rs11579530,rs12673102,rs117595934,rs34599386,rs221794,rs10844582,rs35649338,rs77901384,rs2724375,rs10515496,rs12126269,rs3755815,rs62336122,rs3738643,rs35100559,rs12693473,rs440466,rs55797717,rs34479834,rs115566586,rs34415799,rs2339525,rs763254,rs7157716,rs2724400,rs2279144,rs11968351,rs6127467,rs7655654,rs4811601,rs72958930,rs12998237,rs78776423,rs62172532,rs73299219,rs11168985,rs118027382,rs180274,rs826870,rs174536,rs17052877,rs2306569,rs9401596,rs3805786,rs17135105,rs17427116,rs2724389,rs75595624,rs10499108,rs4946350,rs4786125,rs55844607,rs11580286,rs13226502,rs74387383,rs74876818,rs927348,rs11052705,rs10792940,rs10875979,rs17083420,rs860400,rs1763607,rs221803,rs1355521,rs62435772,rs17171580,rs10927892,rs11065612,rs77915370,rs3026482,rs2488255,rs10880914,rs78757409,rs35149591,rs10492229,rs10927887,rs1891423,rs4714014,rs3923664,rs174529,rs12401619,rs174581,rs7143356,rs12079386,rs12666989,rs1919872,rs76181418,rs7144,rs12197337,rs858744,rs9812118,rs7649323,rs3732834,rs11578744,rs2356491,rs2030976,rs62435800,rs2796272,rs1728690,rs10744765,rs174544,rs4545589,rs11968176,rs8111746,rs650470,rs765020,rs10792937,rs11755121,rs1739840,rs12705092,rs7947510,rs12568382,rs826855,rs7541230,rs12731740,rs8062299,rs10931284,rs17759502,rs36110670,rs2259397,rs59678707,rs1564900,rs7758614,rs3754331,rs7586970,rs564449,rs2724398,rs2488254,rs7772214,rs2724394,rs1048245,rs6891174,rs35495179,rs11131980,rs174600,rs2028004,rs6069232,rs12694890,rs4400838,rs6775364,rs76079930,rs174568,rs17881696,rs76029943,rs732286,rs67285003,rs3786848,rs34480549,rs11579568,rs3026433,rs74995883,rs99780,rs1320760,rs73300168,rs10898664,rs111866505,rs62435790,rs174556,rs9652060,rs180240,rs10803408,rs75424060,rs2745969,rs2796271,rs28438575,rs11959181,rs60718898,rs1053931,rs180242,rs980777,rs28624276,rs5749161,rs1953654,rs7661707,rs1632282,rs78067941,rs79040695,rs826876,rs1763604,rs10403540,rs698893,rs10194247,rs35029161,rs3771067,rs11644404,rs3849274,rs7511980,rs11955012,rs35952414,rs17083358,rs1763599,rs34120121,rs12999051,rs76929088,rs2029213,rs1932825,rs221786,rs2017577,rs9795768,rs58391860,rs66672811,rs2389194,rs11118958,rs2595507,rs9888363,rs6580755,rs36092684,rs17083633,rs75562388,rs72783237,rs28597910,rs2724386,rs113108144,rs77716448,rs4964484,rs11685426,rs34129533,rs10751153,rs3754322,rs10927886,rs859705,rs6765204,rs174574,rs11957567,rs74775566,rs2595508,rs2488253,rs687826,rs67492154,rs314370,rs77679441,rs6127461,rs13386827,rs174584,rs7576066,rs10445830,rs73532215,rs79274950,rs80164664,rs62435799,rs17460016,rs1860561,rs35029749,rs13025087,rs649185,rs6913012,rs761275,rs507920,rs9327807,rs12765436,rs34461385,rs698593,rs4988606,rs12462270,rs136354,rs17083302,rs761759,rs4550723,rs12753391,rs826873,rs1015451,rs1739843,rs108499,rs174548,rs17083405,rs2040862,rs1919876,rs11579848,rs78179329,rs2785632,rs236374,rs3745859,rs2276102,rs72643557,rs2745975,rs73973186,rs1734907,rs6940985,rs7955162,rs72713383,rs62435802,rs174559,rs13082092,rs62434685,rs236373,rs2290130,rs8107416,rs13392310,rs3746467,rs12705089,rs76051064,rs62172376,rs78278479,rs221797,rs78654705,rs117161311,rs111733694,rs4945683,rs77785556,rs12667888,rs10792936,rs860859,rs2488252,rs116706417,rs16940970,rs4727457,rs1684395,rs4946560,rs11581797,rs2905588,rs174545,rs3810843,rs12199463,rs174566,rs6742228,rs221796,rs8176498,rs2284651,rs11583119,rs13019491,rs10194145,rs17083389,rs74614020,rs61771057,rs13152799,rs4972800,rs75304322,rs376439,rs3864937,rs79788801,rs11118962,rs2303040,rs7598858,rs62336119,rs2745967,rs1048334,rs11903296,rs698588,rs1010069,rs116847364,rs10174735,rs76083652,rs698583,rs12705095,rs75409354,rs174601,rs4945623,rs12660455,rs35184598,rs10457338,rs174535,rs11169169,rs4144169,rs10160981,rs2724388,rs826874,rs11957898,rs17083417,rs12066493,rs2133674,rs35899323,rs7251903,rs3026444,rs61550917,rs1204708,rs2902488,rs1719848,rs17083360,rs6733349,rs174530,rs180265,rs174547,rs4972801,rs1355519,rs174583,rs34513890,rs7512286,rs12066542,rs10456917,rs767139,rs17788344,rs12404817,rs492430,rs10076361,rs80228010,rs11578508,rs11965985,rs6606687,rs11065688,rs1168980,rs17821321,rs8176501,rs174546,rs7172796,rs76869342,rs3786845,rs2724387,rs35733768,rs1763597,rs826878,rs36074690,rs2356492,rs59799974,rs403739,rs77444371,rs6606689,rs174550,rs11579168,rs17069038,rs77368650,rs62434684,rs2724359,rs174538,rs2977293</t>
  </si>
  <si>
    <t>ENSG00000168496.3,ENSG00000128655.12,CATG00000089784.1,ENSG00000267892.1,ENSG00000246323.2,ENSG00000111231.4,ENSG00000232456.1,ENSG00000177733.4,CATG00000033239.1,CATG00000002481.1,CATG00000005705.1,CATG00000026477.1,ENSG00000124920.9,CATG00000008606.1,ENSG00000184792.11,CATG00000096624.1,ENSG00000151164.14,ENSG00000106327.8,ENSG00000146839.14,CATG00000086994.1,ENSG00000003436.10,CATG00000113348.1,CATG00000091921.1,ENSG00000207601.1,CATG00000085625.1,ENSG00000173641.13,CATG00000085596.1,ENSG00000064989.8,CATG00000064672.1,ENSG00000162290.12,ENSG00000092054.12,ENSG00000142619.4,ENSG00000203709.5,ENSG00000258902.1,CATG00000060207.1,ENSG00000186298.7,ENSG00000146021.10,CATG00000077705.1,CATG00000047024.1,CATG00000005706.1,ENSG00000198915.7,ENSG00000111229.11,ENSG00000204856.7,ENSG00000196850.4,ENSG00000127928.8,ENSG00000163492.9,ENSG00000134824.9,ENSG00000061492.7,ENSG00000120729.5,ENSG00000134825.9,ENSG00000111860.9,CATG00000078716.1,ENSG00000196376.6,ENSG00000183888.4,ENSG00000111237.14,CATG00000010423.1,ENSG00000146350.9,ENSG00000116809.7,ENSG00000172336.4,ENSG00000087077.7,CATG00000096622.1,ENSG00000197616.7,ENSG00000087087.14,ENSG00000130427.2,ENSG00000182472.4,ENSG00000166575.12,ENSG00000183072.9,CATG00000008581.1,CATG00000033166.1,ENSG00000156966.6,ENSG00000259202.1,ENSG00000223485.1,CATG00000045691.1,CATG00000062981.1,ENSG00000077080.5,ENSG00000100916.9,CATG00000093280.1,CATG00000117930.1,ENSG00000174437.12,CATG00000085616.1,ENSG00000152661.7,CATG00000092063.1,ENSG00000258444.1,ENSG00000175548.4,ENSG00000250159.2,CATG00000004243.1,CATG00000053171.1,CATG00000059703.1,CATG00000093267.1,ENSG00000075420.8,ENSG00000122986.9,CATG00000093273.1,ENSG00000130402.7,ENSG00000134532.11,CATG00000045899.1,ENSG00000149633.7,CATG00000047025.1,CATG00000013305.1,ENSG00000255864.1,CATG00000093276.1,ENSG00000117335.14,ENSG00000267375.1,CATG00000071171.1,ENSG00000114450.5,ENSG00000078795.12,CATG00000089796.1,CATG00000096625.1,ENSG00000174059.12,ENSG00000111783.8,ENSG00000149485.12,ENSG00000146830.9,ENSG00000122970.11,ENSG00000164434.7,ENSG00000224063.1,ENSG00000031003.6,ENSG00000146828.13,ENSG00000139117.9,CATG00000082047.1,ENSG00000111785.14,ENSG00000156113.16,ENSG00000261257.1,ENSG00000151615.3,ENSG00000258210.1,CATG00000088116.1,CATG00000071168.1,CATG00000018307.1,ENSG00000163536.8,ENSG00000176125.3,ENSG00000198523.5,ENSG00000144320.9,ENSG00000207182.1,ENSG00000163931.11,ENSG00000204852.11,ENSG00000110975.4,ENSG00000138622.3,CATG00000089825.1,ENSG00000127920.5,CATG00000000183.1,ENSG00000250260.1,CATG00000045621.1,ENSG00000124772.7,ENSG00000087085.9,CATG00000071146.1,CATG00000089740.1,ENSG00000264323.1,ENSG00000186510.7,ENSG00000157388.9,ENSG00000136848.12</t>
  </si>
  <si>
    <t>23534349,pha003053,23583979,pha003054,pha003051</t>
  </si>
  <si>
    <t>Heart Rate,Heart rate</t>
  </si>
  <si>
    <t>EFO:0004329</t>
  </si>
  <si>
    <t>alcohol drinking</t>
  </si>
  <si>
    <t>Behaviors associated with the ingesting of alcoholic beverages, including social drinking.</t>
  </si>
  <si>
    <t>rs10483681,rs8177297,rs10266547,rs1464937,rs2718796,rs10133958,rs2038860,rs115175878,rs2074356,rs55925606,rs113465719,rs11065766,rs2269245,rs11610779,rs2269778,rs115960994,rs12705418,rs7562952,rs1229966,rs56718086,rs34252038,rs6969375,rs7488411,rs2023709,rs1405022,rs55658871,rs7016480,rs115718561,rs3811647,rs8177259,rs2692668,rs61414862,rs66735315,rs116190841,rs10500553,rs6814837,rs2070898,rs1880368,rs7782475,rs73236628,rs57643304,rs3828347,rs61117606,rs17863848,rs115714616,rs10901077,rs114719937,rs3823956,rs6573132,rs7016174,rs78169999,rs6489822,rs11065753,rs57483319,rs700665,rs11049633,rs1534166,rs10808154,rs636503,rs8021887,rs78820567,rs7650925,rs11208260,rs2271971,rs17144687,rs2301610,rs41295778,rs1524518,rs77583279,rs6953344,rs34120252,rs73290117,rs3782889,rs4699738,rs2023711,rs13226923,rs11727978,rs113964240,rs1464787,rs6957740,rs8177184,rs6466178,rs10133566,rs6489821,rs8177186,rs117139109,rs4612984,rs2715607,rs6735214,rs4741,rs3742577,rs72681456,rs2293375,rs16840994,rs10140987,rs115130831,rs13245080,rs12027168,rs28690449,rs11096956,rs1684889,rs8177248,rs61327788,rs770658,rs73236632,rs116711620,rs12825471,rs78789273,rs34906225,rs1980783,rs2749097,rs6809513,rs10498486,rs10136423,rs11466617,rs591833,rs73236615,rs10808367,rs11066001,rs4646776,rs9288281,rs114784256,rs4048387,rs72698729,rs66819621,rs6773777,rs6952281,rs8177303,rs114325431,rs1911109,rs982664,rs73236616,rs61423883,rs4677910,rs6843043,rs73236629,rs117607209,rs6954837,rs62282383,rs2395887,rs59798370,rs115522852,rs8177253,rs762849,rs560612,rs114352037,rs59790260,rs700653,rs35303761,rs12473889,rs3732484,rs11891750,rs1043147,rs3736904,rs1189903,rs16843539,rs5743563,rs1408272,rs1858929,rs7615183,rs3742578,rs6573133,rs12151726,rs112904410,rs4930102,rs8177224,rs2749100,rs16866970,rs4360064,rs117595162,rs1895919,rs771018,rs2269234,rs2188561,rs9805710,rs13224313,rs4315061,rs3811660,rs10135879,rs8177215,rs16843169,rs57763208,rs541978,rs8177185,rs67206233,rs73236633,rs1800277,rs5743560,rs11722889,rs59317432,rs9918496,rs115807384,rs1880669,rs6460537,rs10515153,rs982663,rs1464788,rs10254839,rs3093911,rs13004520,rs113858497,rs7562971,rs645654,rs114023102,rs114796206,rs1858881,rs34550139,rs6434942,rs61943000,rs4850808,rs7653908,rs77329547,rs2819176,rs4730258,rs4854760,rs10258298,rs8177245,rs4969,rs62942960,rs12769,rs700640,rs2269235,rs7305904,rs28946912,rs114976414,rs11065747,rs970551,rs3924113,rs28414114,rs10139409,rs8177252,rs7155721,rs10229027,rs11065758,rs59426248,rs1555788,rs113614011,rs28581477,rs5743592,rs7626433,rs11208257,rs10135064,rs116649293,rs8016426,rs12698896,rs6439439,rs700655,rs10148605,rs3846984,rs771013,rs11707869,rs10229155,rs16843553,rs66922907,rs4854732,rs73236617,rs9323304,rs10849914,rs843235,rs7792775,rs1064213,rs10192466,rs11725309,rs700649,rs11049655,rs10005290,rs700693,rs3750952,rs11936050,rs13279103,rs7553212,rs57862683,rs646689,rs2339598,rs10950199,rs116541370,rs872134,rs115662565,rs1804820,rs3782888,rs7787927,rs5743557,rs2280613,rs56357984,rs7160447,rs10808366,rs56289835,rs4678073,rs115922945,rs1180659,rs700654,rs75957797,rs7658651,rs3735606,rs35508581,rs10484210,rs4833095,rs3811658,rs1189904,rs2269233,rs45588337,rs79220007,rs1041263,rs9995799,rs1049296,rs10234892,rs13250895,rs16876027,rs1534164,rs6439441,rs8177313,rs6970857,rs78985567,rs7687447,rs111273753,rs1799899,rs116526271,rs9943637,rs11722813,rs2712210,rs6460542,rs12648974,rs1423725,rs115376465,rs4901768,rs60243676,rs3847153,rs10131757,rs4929982,rs36061340,rs115699574,rs8177191,rs34241425,rs2269241,rs2075633,rs11065751,rs6967697,rs705510,rs78244760,rs11980149,rs61310516,rs73290112,rs11208264,rs1478331,rs2071629,rs739518,rs12470426,rs788016,rs16834907,rs6976581,rs11921187,rs7148502,rs116198758,rs7669329,rs2658432,rs1189899,rs11065752,rs12472151,rs6742782,rs700691,rs970552,rs17376019,rs117528052,rs11845312,rs77213515,rs13029495,rs12488035,rs6531663,rs115067011,rs4130735,rs4428180,rs2712218,rs3811659,rs1171827,rs8177203,rs8019850,rs12698895,rs67719080,rs28393318,rs74759412,rs2332664,rs79191875,rs10277411,rs6773354,rs5743556,rs72928581,rs6773891,rs8177261,rs3782886,rs11722836,rs28885807,rs10486875,rs67657812,rs7312231,rs10246631,rs1135430,rs10234614,rs859033,rs3817524,rs66979032,rs855349,rs7152744,rs10849915,rs11208265,rs3847154,rs6796795,rs2749096,rs10145188,rs7669776,rs17730989,rs6793673,rs3860498,rs115609835,rs67616109,rs6718039,rs10033960,rs7016436,rs3924112,rs2293374,rs11466645,rs12540351,rs13034353,rs111535158,rs8180850,rs3843551,rs1889720,rs9715841,rs57976868,rs1404274,rs73142654,rs12374873,rs77066662,rs116873087,rs58851383,rs5743593,rs1229984,rs4280163,rs10889436,rs56245262,rs4241357,rs8177220,rs3847684,rs3801940,rs116180830,rs11208261,rs11065749,rs3790857,rs9323303,rs7012929,rs2101521,rs2712211,rs5743566,rs75422121,rs13231387,rs73217233,rs5743604,rs1534165,rs7519583,rs12698871,rs61703539,rs10130517,rs76827810,rs74495791,rs2269242,rs17616434,rs56123979,rs8177260,rs4854762,rs11730075,rs11208259,rs10134515,rs4527377,rs2380243,rs10274201,rs10776482,rs10808368,rs10235781,rs110420,rs4758317,rs58023964,rs75423873,rs756872,rs2066701,rs10198606,rs6953220,rs1042026,rs114215410,rs77089125,rs11065773,rs1464786,rs10849917,rs73236646,rs10135805,rs10515739,rs76229347,rs8003535,rs2072134,rs74033873,rs1171811,rs6769792,rs2271970,rs7141911,rs6670731,rs10147790,rs73236618,rs6993814,rs7798991,rs6439442,rs8177217,rs62243537,rs57897158,rs58758786,rs10955242,rs2360159,rs16959116,rs12698857,rs13020968,rs8177247,rs34608683,rs1813977,rs10005625,rs79033629,rs73236649,rs7141198,rs8177221,rs916164,rs78900292,rs4854729,rs10497807,rs700650,rs700669,rs1369511,rs2280614,rs7981680,rs73857582,rs11710936,rs5743565,rs8177256,rs34585460,rs1107413,rs1358023,rs7013576,rs114157837,rs11208263,rs4355280,rs7131389,rs13035632,rs11846972,rs10769847,rs74960999,rs35318210,rs3735607,rs13197942,rs6975897,rs10914505,rs2301055,rs10244275,rs16843481,rs1525889,rs5743551,rs916730,rs6797713,rs113404589,rs3825389,rs114643193,rs975833,rs6460543,rs10131287,rs12155138,rs1369512,rs114579820,rs11065763,rs7016087,rs1358024,rs10012017,rs111475255,rs2072065,rs8177235,rs6762719,rs77291795,rs10251416,rs12231049,rs10034903,rs11836748,rs4129009,rs3790858,rs2283353,rs2301698,rs61943010,rs6734561,rs700648,rs2072064,rs111644397,rs4854761,rs2265059,rs12641947,rs10166496,rs10776483,rs10889435,rs4929980,rs16835033,rs1574473,rs8177321,rs705511,rs12539555,rs10004195,rs11065770,rs1800562,rs11065769,rs10486874,rs17237245,rs11883902,rs34399054,rs5743596,rs1189896,rs6743671,rs12705421,rs79920061,rs13024825,rs35445752,rs78534681,rs35364999,rs5743580,rs1799852,rs13249189,rs675530,rs8294,rs1867506,rs115714636,rs1065949,rs17826842,rs10133193,rs10137456,rs2269247,rs3843553,rs17148121,rs2395911,rs1189900,rs28690459,rs110419,rs9512372,rs7152967,rs3819197,rs10914504,rs13276772,rs57174035,rs1525892,rs3731570,rs6974826,rs4075352,rs76166421,rs41528047,rs73221176,rs7638018,rs1814975,rs34032602,rs4833093,rs5743595,rs9995425,rs2217837,rs4677909,rs1035785,rs61203002,rs75878326,rs6785365,rs78064071,rs3847152,rs4543123,rs3093891,rs34745961,rs2103132,rs13221252,rs12698897,rs35866478,rs686729,rs12992084,rs115814355,rs3811657,rs6671606,rs11722788,rs72698731,rs79500973,rs4459901,rs116805394,rs681038,rs10237263,rs115608470,rs58785116,rs1426399,rs682654,rs2301054,rs6955309,rs9843728,rs114846581,rs7952320,rs7156217,rs7593557,rs113224589,rs9651640,rs1130459,rs671,rs1927522,rs116251535,rs67712706,rs57678991,rs2866277,rs73029111,rs114256985,rs79317306,rs11065750,rs17868387,rs1346182,rs116018617,rs3811655,rs12490148,rs855350,rs7781603,rs2293373,rs79196604,rs12637730,rs1189897,rs55830619,rs7658893,rs6475646,rs2479505,rs36038921,rs12595,rs12233670,rs11065764,rs3843552,rs34986332,rs72698728,rs6734096,rs8177213,rs6451409,rs6956243,rs7664239,rs7787612,rs3093878,rs600035,rs1444600,rs693370,rs1684914,rs35794819,rs8177271,rs2712208,rs2269238,rs1171822,rs17864749,rs12311834,rs77294228,rs58731679,rs1357759,rs112173995,rs11955400,rs1880663,rs9816354,rs61101261,rs117205316,rs113585446,rs8177198,rs5743571,rs55903115,rs700689,rs60142346,rs12151767,rs16843535,rs639233,rs4274855,rs1358021,rs8177258,rs9715769,rs115480128,rs10137379,rs55813500,rs78454630,rs56083757,rs6763627,rs10169266,rs34945392,rs10774609,rs74884317,rs11576729,rs35477997,rs2060489,rs61765315,rs6815814,rs66710928,rs7673348,rs56408159,rs16841004,rs2222544,rs2237679,rs4643,rs4481157,rs10255946,rs8015967,rs10135635,rs8177262,rs10488838,rs2715609,rs684484,rs855330,rs3735609,rs6753450,rs682204,rs6573137,rs16843451,rs73955668,rs10256062,rs12268832,rs2174284,rs10774610,rs28948671,rs6834581,rs75066440,rs59677118,rs1506400,rs7541882,rs8177197,rs10935070,rs16843735,rs11851015,rs2877777,rs2712207,rs3847151,rs116490121,rs2040571,rs1171823,rs17310413,rs10140993,rs4017074,rs646370,rs11707556,rs2269246,rs58751921,rs4532136,rs10237685,rs3843554,rs3093927,rs2692695,rs3792158,rs115397488,rs2866278,rs11725779,rs8011504,rs11687698,rs2141604,rs10133137,rs6786236,rs61765292,rs10464815,rs115245853,rs6745660,rs2881345,rs7799308,rs13061,rs59994890,rs13274060,rs7706715,rs11766329,rs66567403,rs2692667,rs1842155,rs855355,rs17093005,rs204926,rs1263362,rs11466640,rs57847564,rs771010,rs8177240,rs4699739,rs114996949,rs1203336,rs4850437,rs16843454,rs204928,rs11066015,rs116423797,rs787990,rs10143527,rs6785596,rs5743562,rs8177272,rs11065756,rs6794361,rs16834952,rs10280622,rs56975682,rs75437797,rs6869092,rs116525498,rs2715608,rs8177212,rs677429,rs11065762,rs116680972,rs16898759,rs2296954,rs10234844,rs7157608,rs1189902,rs35893718,rs6439443,rs2013012,rs34743278,rs17550549,rs12122838,rs61942999,rs12698899,rs17826872,rs4833099,rs2692672,rs4504265,rs696814,rs13226711,rs6573131,rs5743618,rs8177257,rs9918544,rs17863842,rs2269240,rs2038861,rs7303257,rs60328452,rs2269239,rs9306967,rs17093041,rs6943555,rs76654418,rs10048735,rs10808365</t>
  </si>
  <si>
    <t>ENSG00000141101.8,CATG00000096796.1,ENSG00000109736.10,ENSG00000151025.9,ENSG00000115524.11,ENSG00000247626.3,ENSG00000115540.10,CATG00000001369.1,ENSG00000111271.10,ENSG00000115520.4,CATG00000097771.1,ENSG00000115896.11,CATG00000118234.1,CATG00000098061.1,ENSG00000087274.12,CATG00000118233.1,ENSG00000252237.1,CATG00000068371.1,CATG00000068332.1,ENSG00000225546.1,ENSG00000170819.4,ENSG00000105879.7,CATG00000045268.1,CATG00000001489.1,CATG00000066151.1,CATG00000046159.1,CATG00000092575.1,ENSG00000016864.12,ENSG00000163938.12,CATG00000068365.1,ENSG00000172955.13,CATG00000003036.1,ENSG00000246090.2,ENSG00000111245.10,ENSG00000091138.8,CATG00000097427.1,ENSG00000107263.14,ENSG00000173064.6,ENSG00000102755.6,ENSG00000249993.1,ENSG00000009765.10,ENSG00000262136.1,ENSG00000261602.1,ENSG00000270757.1,CATG00000061870.1,CATG00000054077.1,CATG00000075060.1,ENSG00000184007.13,ENSG00000079739.11,ENSG00000154917.6,CATG00000051167.1,ENSG00000249065.2,ENSG00000140829.7,ENSG00000212493.1,ENSG00000234840.1,CATG00000107234.1,ENSG00000180596.7,ENSG00000174130.8,CATG00000020359.1,ENSG00000250983.1,ENSG00000231304.1,ENSG00000125388.15,ENSG00000089234.11,ENSG00000187758.3,ENSG00000187008.2,CATG00000021238.1,ENSG00000196482.12,ENSG00000185559.9,ENSG00000187475.4,CATG00000099978.1,ENSG00000122025.10,ENSG00000102967.7,ENSG00000108091.10,ENSG00000111300.5,CATG00000115266.1,ENSG00000010704.14,CATG00000093649.1,ENSG00000170624.9,ENSG00000174607.6,ENSG00000271758.1,ENSG00000162267.8,ENSG00000181019.8,CATG00000098185.1,CATG00000107789.1,ENSG00000152430.13,ENSG00000163781.8,ENSG00000250629.1,ENSG00000175455.10,ENSG00000091513.10,ENSG00000176399.3,ENSG00000222489.1,ENSG00000272667.1,CATG00000045193.1,ENSG00000196616.8,ENSG00000249673.2,ENSG00000144868.9,ENSG00000158321.11,CATG00000019107.1,ENSG00000055957.6,ENSG00000163939.14,ENSG00000174640.8,ENSG00000223109.1,CATG00000075061.1,ENSG00000124564.13,ENSG00000102908.16,ENSG00000174123.6,CATG00000014130.1,ENSG00000162944.6,CATG00000060979.1,ENSG00000144867.7,ENSG00000053770.7,CATG00000080989.1,CATG00000068366.1,ENSG00000111331.8,ENSG00000065371.13,ENSG00000123106.6,ENSG00000091137.7,ENSG00000144481.12,ENSG00000179935.5,ENSG00000111275.8,ENSG00000197712.7,ENSG00000129484.9,ENSG00000249085.1,CATG00000071631.1,ENSG00000233642.1,CATG00000092568.1,ENSG00000132975.6,ENSG00000242337.1,ENSG00000144381.12,ENSG00000173093.8,ENSG00000241764.3,ENSG00000114904.8,ENSG00000087269.11,CATG00000051173.1,ENSG00000259001.2,ENSG00000070367.11,ENSG00000166407.9,ENSG00000100814.13,CATG00000066148.1,ENSG00000087266.11,ENSG00000174125.3</t>
  </si>
  <si>
    <t>21471458,23953852,23555315,22613542,pha001397,21665994,pha001402,pha001398,23942779,21270382,pha001400,23743675</t>
  </si>
  <si>
    <t>Alcohol consumption (transferrin glycosylation),Alcohol consumption</t>
  </si>
  <si>
    <t>EFO:0004330</t>
  </si>
  <si>
    <t>coffee consumption</t>
  </si>
  <si>
    <t>Behaviors associated with the ingesting of coffee</t>
  </si>
  <si>
    <t>rs12594447,rs11790827,rs12903201,rs116496979,rs11061975,rs71556715,rs7935901,rs2282886,rs6495115,rs11072520,rs7163775,rs12909335,rs11857695,rs17101398,rs13221253,rs13235543,rs4324083,rs35348663,rs2120019,rs8033925,rs7154845,rs6970465,rs8021280,rs11610397,rs58302291,rs12148488,rs11854025,rs117859270,rs3784789,rs11858525,rs11629946,rs2359237,rs35368205,rs11852760,rs7156590,rs74941528,rs115457226,rs14415,rs2240466,rs11852291,rs13240065,rs59094290,rs6968865,rs2415253,rs8016389,rs12056034,rs79624003,rs17101410,rs4887159,rs2290573,rs13231516,rs58521053,rs12917376,rs12592906,rs4887147,rs13226650,rs34655806,rs12324912,rs11854461,rs75383327,rs79600239,rs4480762,rs6495116,rs17145750,rs4886652,rs7167285,rs12913293,rs7497342,rs34237279,rs8025976,rs12441932,rs12531645,rs12904897,rs4567370,rs2070599,rs2286276,rs12101482,rs2068982,rs3765066,rs11639413,rs12591119,rs11974409,rs12593566,rs114293049,rs4887151,rs6495141,rs12898997,rs8014289,rs8010840,rs74781061,rs56383788,rs117339703,rs8036573,rs76411014,rs28362872,rs7168680,rs12532771,rs7144654,rs17422130,rs34582157,rs2289187,rs3213716,rs12899062,rs34965545,rs2237298,rs11625594,rs8033837,rs11983997,rs6495101,rs11629749,rs6495105,rs76289907,rs2884668,rs7808877,rs4899536,rs61192812,rs12669580,rs62029167,rs8040169,rs1378940,rs4887145,rs12147862,rs11638130,rs6951212,rs117151260,rs12588415,rs7811265,rs12440654,rs28362902,rs75704050,rs3742786,rs1133323,rs1867148,rs7793710,rs2304899,rs67544533,rs8036197,rs6968554,rs3802083,rs11072493,rs1130741,rs77655065,rs13234378,rs13247874,rs4903262,rs1127796,rs117379081,rs10141438,rs79734141,rs9635320,rs2083730,rs13234157,rs11852686,rs4887150,rs75339802,rs8029116,rs115358631,rs11061979,rs3812316,rs2853779,rs76388116,rs73026970,rs2289582,rs6976930,rs4886598,rs11790277,rs35493868,rs2070598,rs62465144,rs2304902,rs4903267,rs12912343,rs7173833,rs12900654,rs3826041,rs8042409,rs11855521,rs35577967,rs11159109,rs76148857,rs74025818,rs2003490,rs12900072,rs11630918,rs1178979,rs973879,rs4886641,rs10148293,rs11856835,rs12334499,rs2106727,rs62444550,rs7798357,rs34346326,rs79862839,rs8014374,rs1051921,rs2286913,rs10138360,rs6495117,rs2237299,rs8043032,rs4372642,rs2359240,rs55662551,rs4887163,rs888413,rs61010704,rs74938301,rs1992145,rs8043181,rs3985310,rs1821848,rs8025915,rs115682075,rs2012008,rs2286382,rs2415251,rs10483863,rs13233571,rs17338045,rs2725221,rs2080087,rs1133322,rs12591513,rs16969247,rs55747707,rs4887149,rs2074755,rs6427659,rs2168518,rs7176095,rs7495739,rs13056,rs12911254,rs2470890,rs4886599,rs116278620,rs8028163,rs116216379,rs7153700,rs2044157,rs2420912,rs113501411,rs682835,rs56148911,rs8036030,rs80189144,rs75871325,rs34913788,rs7169985,rs12911421,rs2470893,rs16857812,rs7342169,rs16969393,rs62466264,rs1178970,rs33951980,rs7150254,rs11788237,rs4887153,rs8054489,rs6495118,rs77048596,rs1078011,rs6495144,rs12185102,rs11610838,rs118029409,rs12439178,rs35332062,rs13244268,rs13232120,rs7163362,rs11633472,rs10139018,rs11072494,rs28362912,rs1378941,rs2415245,rs8041807,rs11159104,rs2017998,rs4886636,rs2289188,rs11854975,rs8014204,rs11072492,rs1866113,rs7785479,rs3786276,rs8025068,rs115841646,rs6574201,rs2725236,rs2029056,rs1306476,rs13246490,rs73083829,rs114808031,rs76160708,rs2120020,rs74788606,rs35659126,rs10459648,rs12910644,rs4899539,rs4887162,rs12901243,rs12903353,rs2472304,rs34763247,rs2230237,rs16966142,rs7800944,rs8039755,rs11856413,rs34862454,rs35624969,rs3850093,rs8037211,rs12912839,rs12540011,rs2083731,rs12050820,rs8025655,rs4468560,rs8025447,rs11636952,rs1178977,rs11072514,rs1030889,rs12487,rs7167261,rs11199758,rs7163636,rs17145732,rs11776754,rs11159105,rs6495139,rs17145713,rs79342744,rs2300596,rs115265552,rs2304903,rs7162900,rs11072496,rs6968170,rs111837003,rs4887155,rs382140,rs7175720,rs4886651,rs116665648,rs4886601,rs2415249,rs12905199,rs6495106,rs3742790,rs35330527,rs12898259,rs10144023,rs76628030,rs58473469,rs12888998,rs8036474,rs1867149,rs12909515,rs1799900,rs117234510,rs11614622,rs4887166,rs74903425,rs4886648,rs7166701,rs34063670,rs11854704,rs116274864,rs8027066,rs115869598,rs1867146,rs3890534,rs957345,rs34060476,rs35797675,rs12891131,rs4887152,rs714052,rs6574200,rs59945415,rs11072495,rs11635664</t>
  </si>
  <si>
    <t>ENSG00000140474.8,ENSG00000232415.1,ENSG00000260919.1,ENSG00000187741.10,ENSG00000140497.12,ENSG00000261606.1,ENSG00000237773.1,ENSG00000049540.12,CATG00000103430.1,CATG00000023615.1,CATG00000092629.1,ENSG00000198794.7,CATG00000025548.1,CATG00000023614.1,CATG00000023625.1,CATG00000092613.1,ENSG00000260152.2,ENSG00000259606.2,CATG00000025554.1,ENSG00000109944.6,ENSG00000006831.9,CATG00000023623.1,ENSG00000258587.1,ENSG00000138629.11,CATG00000025533.1,ENSG00000175877.3,ENSG00000075643.5,CATG00000096069.1,CATG00000066436.1,ENSG00000077800.7,CATG00000073068.1,ENSG00000138621.7,CATG00000023634.1,CATG00000025564.1,ENSG00000109943.4,CATG00000023636.1,CATG00000092614.1,CATG00000025549.1,ENSG00000009950.11,ENSG00000091129.15,CATG00000023617.1,ENSG00000236318.1,ENSG00000140506.12,ENSG00000260824.1,ENSG00000204991.6,ENSG00000140505.6,CATG00000025559.1,ENSG00000119689.10,ENSG00000162745.6,CATG00000092618.1,ENSG00000009954.6,ENSG00000260103.2,CATG00000025563.1,ENSG00000247240.3,ENSG00000236039.1,CATG00000001057.1,ENSG00000138623.5,CATG00000106612.1,ENSG00000179151.7,ENSG00000118762.3,ENSG00000179361.13,CATG00000092610.1,CATG00000025536.1,ENSG00000119596.13,CATG00000025537.1,ENSG00000178741.7,ENSG00000243663.1,ENSG00000264386.1,ENSG00000198208.7,CATG00000023635.1,ENSG00000106546.8,ENSG00000111186.8,CATG00000080463.1,ENSG00000106635.3,ENSG00000178802.13,CATG00000025560.1,ENSG00000179335.14,ENSG00000106638.11,ENSG00000103653.12,ENSG00000241131.1,ENSG00000178761.10,ENSG00000140465.9,ENSG00000178718.5</t>
  </si>
  <si>
    <t>21490707,21876539,21357676</t>
  </si>
  <si>
    <t>Coffee consumption,Caffeine consumption</t>
  </si>
  <si>
    <t>EFO:0004342</t>
  </si>
  <si>
    <t>waist circumference</t>
  </si>
  <si>
    <t>The measurement around the body at the level of theÂ ABDOMENÂ and just above the hip bone. The measurement is usually taken immediately after exhalation.</t>
  </si>
  <si>
    <t>rs1501872,rs6438398,rs2055029,rs28524988,rs62121306,rs917783,rs1469995,rs13005379,rs10483598,rs6798632,rs7583915,rs6744570,rs4737670,rs3809614,rs7562917,rs35936816,rs7154516,rs13077206,rs13405355,rs12436126,rs28856016,rs10202244,rs74947928,rs4480534,rs2082729,rs630850,rs12619365,rs1393188,rs13424953,rs79592569,rs9688715,rs1438307,rs6977764,rs4776232,rs2322446,rs545708,rs3780681,rs66830343,rs892715,rs1673518,rs2814943,rs2744939,rs799485,rs116338575,rs7156414,rs6457839,rs10017983,rs74724882,rs12450227,rs11719486,rs12867589,rs303211,rs12304889,rs2229869,rs17008969,rs43034,rs2322818,rs58921885,rs6572653,rs11854477,rs13071062,rs35883702,rs748841,rs17008958,rs1354147,rs245919,rs62135004,rs28693552,rs10201872,rs9825513,rs77891166,rs73210107,rs1499830,rs80225482,rs34443280,rs13031275,rs4760816,rs2034276,rs3213889,rs2068294,rs1470457,rs3762117,rs4310196,rs870297,rs115927649,rs10487365,rs9391254,rs4669381,rs6578894,rs7842662,rs4758214,rs309176,rs56392543,rs213965,rs10192751,rs612846,rs9462103,rs9858858,rs13379306,rs1558901,rs6827869,rs7049026,rs7035028,rs2143404,rs13269312,rs314280,rs72681826,rs1363952,rs13127915,rs13203645,rs43036,rs7583273,rs2051718,rs11070466,rs11963018,rs12485721,rs62121351,rs7110070,rs56348046,rs7617085,rs618284,rs4497396,rs10953844,rs1393185,rs35673360,rs66898918,rs4420638,rs77152455,rs67183375,rs12765317,rs1354151,rs6755383,rs665974,rs3800457,rs10496737,rs9298238,rs7589832,rs4954279,rs4098360,rs4290270,rs309179,rs9867074,rs7357267,rs6911901,rs7667654,rs17206814,rs10193254,rs3800374,rs12882986,rs10511369,rs9462012,rs6743955,rs117555494,rs314265,rs75576172,rs799494,rs62121309,rs12419059,rs43035,rs10173394,rs10204847,rs12084348,rs1498786,rs17476739,rs11625046,rs4515189,rs12528131,rs10051232,rs3820794,rs213974,rs10877896,rs2095812,rs4782648,rs191079,rs12295163,rs3800461,rs13426106,rs9289083,rs309181,rs11679508,rs77847382,rs652034,rs12207399,rs12478944,rs869851,rs2322660,rs11018202,rs11070467,rs4713897,rs7183187,rs10193043,rs8084834,rs79337578,rs10953845,rs687670,rs8136226,rs6786344,rs62524065,rs4148703,rs712313,rs7936377,rs4758213,rs7305115,rs56053740,rs12200251,rs213968,rs4836955,rs11179023,rs925462,rs34494028,rs13326227,rs4988183,rs11721241,rs10192759,rs9296157,rs565970,rs7557418,rs2078753,rs13179963,rs2092344,rs1875516,rs4410896,rs10115669,rs62121275,rs13424046,rs73958618,rs3811600,rs10498246,rs35804300,rs3205718,rs2744938,rs9469860,rs12778654,rs115559918,rs2299445,rs8032835,rs60453613,rs3780683,rs413130,rs9790104,rs10172687,rs34855578,rs12453609,rs62062507,rs745500,rs6708957,rs739517,rs35788002,rs4701252,rs7569057,rs11616499,rs188680,rs683024,rs1447905,rs34456592,rs9834110,rs2744937,rs4401662,rs4783817,rs213936,rs4148699,rs2814973,rs10134448,rs4791236,rs62246325,rs6504277,rs11710737,rs66526558,rs6789151,rs4954490,rs7679399,rs9386433,rs11850720,rs2088913,rs7298492,rs4923366,rs13256983,rs9366890,rs12270208,rs12548001,rs73213566,rs72603595,rs682614,rs8055197,rs8046354,rs76398508,rs10804463,rs213967,rs7784537,rs9989735,rs78347107,rs571480,rs77448308,rs9867393,rs55693281,rs1732513,rs62121308,rs73213573,rs3761963,rs10135395,rs74512977,rs3798345,rs2814994,rs13412397,rs62246326,rs12537601,rs1104862,rs10188066,rs591166,rs4148711,rs9394305,rs10186843,rs3780014,rs10203328,rs13384967,rs4296698,rs1580855,rs2176866,rs1846404,rs73075705,rs117243,rs2814985,rs2304599,rs12485703,rs10121751,rs13065073,rs1475120,rs2237722,rs4836956,rs663129,rs4713891,rs72949463,rs1011361,rs9462007,rs218174,rs502921,rs11676012,rs12628020,rs13397012,rs12476665,rs12921543,rs10850832,rs57911164,rs28567450,rs2744956,rs4730779,rs1438305,rs1843811,rs60963894,rs7901816,rs309130,rs4317976,rs78969163,rs571312,rs992105,rs10173784,rs2237725,rs12366801,rs876144,rs1469996,rs10220781,rs305372,rs2134218,rs12480949,rs314262,rs10208740,rs11754600,rs6802235,rs6719488,rs8018657,rs13066717,rs799663,rs12357452,rs1861867,rs114213780,rs11714512,rs67117446,rs12485222,rs7639287,rs79858475,rs78051279,rs2133303,rs1847023,rs1375132,rs6430585,rs11649091,rs43033,rs7755822,rs2296532,rs4299513,rs13091185,rs4324564,rs10181704,rs10192441,rs924720,rs799496,rs213971,rs12998387,rs56220882,rs16930969,rs4148713,rs6716753,rs61950092,rs10177742,rs2236783,rs7634587,rs2057391,rs12804488,rs116608671,rs10201907,rs7580743,rs67945876,rs12198109,rs4492365,rs61878574,rs4148698,rs309164,rs309137,rs3795884,rs12616520,rs2402205,rs28734119,rs3769005,rs12469551,rs589850,rs79914894,rs62246327,rs6472847,rs10185363,rs1712354,rs2237723,rs3739020,rs11642841,rs12319219,rs12614347,rs370771,rs2814993,rs7049157,rs34649298,rs4760815,rs1909336,rs6738805,rs28452354,rs2159792,rs9462014,rs4954493,rs74647295,rs666181,rs7669949,rs10047927,rs76496856,rs9867543,rs10186746,rs7648036,rs11068505,rs10093891,rs62121305,rs872593,rs6799099,rs62135007,rs11857628,rs10179619,rs2131949,rs1619975,rs213943,rs10064586,rs13384605,rs11617647,rs12473825,rs4309759,rs975918,rs7784156,rs28813082,rs2051312,rs10059139,rs7746850,rs7225502,rs213937,rs16866981,rs9874907,rs12892114,rs41264165,rs8043291,rs43031,rs56360536,rs7759938,rs1104863,rs2027944,rs12213967,rs16894959,rs17458312,rs9470063,rs638702,rs7162249,rs34812471,rs7596570,rs13411008,rs9832537,rs36018692,rs2814996,rs7582857,rs11840121,rs3811599,rs7948882,rs72649249,rs117244556,rs114076825,rs12464251,rs4954280,rs56693020,rs34445328,rs11627092,rs7608045,rs4353266,rs182549,rs4148714,rs9470055,rs309134,rs474112,rs55943240,rs7588636,rs10856988,rs4713903,rs1909337,rs117841217,rs213964,rs12954782,rs1501867,rs17628643,rs10940012,rs7158706,rs10928542,rs6837818,rs1042077,rs1093314,rs13254381,rs7571753,rs1946410,rs117745563,rs6754640,rs1042486,rs4148697,rs10096726,rs13384955,rs13082421,rs7808424,rs39315,rs1501871,rs11705856,rs7161844,rs6436370,rs4714557,rs213942,rs115747877,rs712310,rs4782647,rs2402204,rs116094891,rs12472609,rs799456,rs624093,rs6809506,rs17715073,rs6979652,rs7846006,rs76187722,rs76983006,rs12477546,rs1673514,rs9989746,rs2815005,rs1865452,rs957461,rs11661721,rs74052000,rs43032,rs118035310,rs10278130,rs12475160,rs6979185,rs12545409,rs1910043,rs10131991,rs10487369,rs192822,rs10153576,rs7677984,rs12185095,rs10149742,rs12469510,rs60194001,rs12271537,rs10209615,rs562622,rs213935,rs6912833,rs78378985,rs6772008,rs6437740,rs7569295,rs7579771,rs656326,rs62192061,rs28445040,rs6572646,rs61989495,rs1487280,rs2051311,rs12901878,rs2744954,rs7302017,rs8032875,rs9462016,rs11692729,rs799475,rs951295,rs10471642,rs12465802,rs36120511,rs11710637,rs10953843,rs12592190,rs55913393,rs62135012,rs13059762,rs2055031,rs17207620,rs917782,rs8042519,rs2055032,rs10760308,rs9989899,rs3826113,rs314264,rs12471083,rs4148682,rs2188555,rs7034780,rs76295318,rs7152358,rs13387963,rs76969540,rs4440245,rs4148696,rs2764205,rs10093042,rs4516643,rs799489,rs72681823,rs1948758,rs7563433,rs713134,rs4836957,rs559623,rs58344931,rs4148724,rs1494498,rs72756879,rs2017069,rs1501866,rs1738799,rs10760307,rs12468457,rs1847024,rs7598144,rs11070464,rs1438304,rs4758217,rs6992221,rs10144333,rs8083466,rs314263,rs576781,rs10143352,rs73075709,rs10255917,rs10191238,rs1808918,rs309178,rs12906442,rs1732518,rs2049340,rs680428,rs79228904,rs6816881,rs2744955,rs71474930,rs79297376,rs7752728,rs13215373,rs1501865,rs79232311,rs7133455,rs6743984,rs10207652,rs799467,rs72949491,rs13426594,rs6714750,rs59142559,rs12295621,rs12481467,rs35008063,rs11664883,rs963110,rs34743211,rs12594515,rs11849389,rs62121352,rs10017336,rs13277749,rs11719399,rs10760310,rs2237726,rs6710839,rs7750982,rs3861901,rs2164210,rs1910041,rs28575639,rs7153434,rs78841821,rs62263961,rs10928545,rs11854554,rs79730536,rs13385151,rs7753746,rs73850172,rs4610024,rs13117893,rs2143932,rs13950,rs7158151,rs6436922,rs11642015,rs7645105,rs1170932,rs2239957,rs4954276,rs6957317,rs12988076,rs72949472,rs7932813,rs1374329,rs2322659,rs8043528,rs111969968,rs11647936,rs57738191,rs4627537,rs1475041,rs6911549,rs10198539,rs12792768,rs17122125,rs683430,rs13068949,rs799493,rs3754686,rs11842927,rs10483452,rs34799284,rs12478982,rs4988226,rs11684545,rs7635869,rs17476669,rs73398718,rs7132908,rs1446584,rs12274672,rs10249651,rs13416389,rs57299255,rs12533524,rs12994270,rs1627716,rs1029396,rs649721,rs1393186,rs115445205,rs7760951,rs3761964,rs213973,rs9287442,rs10739635,rs61878570,rs9908587,rs6938239,rs221616,rs1910042,rs309180,rs11070465,rs7667914,rs1487279,rs9677760,rs28404785,rs4988168,rs313523,rs62121307,rs117200971,rs61431557,rs309168,rs116752464,rs12484989,rs221617,rs4711703,rs1354145,rs10210653,rs10818907,rs4838093,rs10153575,rs8027286,rs11625507,rs674868,rs4535259,rs6969138,rs1942880,rs10504576,rs55825471,rs712305,rs3780680,rs11638145,rs2027945,rs1111578,rs4333413,rs917784,rs1350341,rs8032878,rs395962,rs6807117,rs35803195,rs2814944,rs2075064,rs56023843,rs4299512,rs4758215,rs10760309,rs9989835,rs4308382,rs611428,rs309160,rs35857956,rs62121350,rs11715679,rs13384787,rs68114480,rs35937932,rs2068295,rs2278544,rs8033148,rs13284685,rs1413896,rs213963,rs80266029,rs9469913,rs2605486,rs1446585,rs6732236,rs4988235,rs8020226,rs6760329,rs3808183,rs1501864,rs11686872,rs62048402,rs72649248,rs6817633,rs6438397,rs213966,rs43030,rs13194688,rs10170149,rs7042632,rs117778522,rs7975840,rs7962607,rs9404590,rs9871235,rs12464411,rs7423615,rs11156878,rs62134980,rs993887,rs12475055,rs11682006,rs56389410,rs314281,rs13418227,rs13414373,rs7645035,rs67379719,rs4493567,rs4481419,rs56412446,rs4713899</t>
  </si>
  <si>
    <t>ENSG00000087299.7,ENSG00000065060.12,ENSG00000232021.2,ENSG00000253766.1,CATG00000020718.1,ENSG00000207816.1,ENSG00000187772.6,ENSG00000100485.7,ENSG00000202468.1,ENSG00000121988.13,ENSG00000100902.6,ENSG00000076003.4,CATG00000036255.1,ENSG00000115602.12,ENSG00000248408.1,ENSG00000199980.1,CATG00000036588.1,ENSG00000234921.1,ENSG00000112576.8,ENSG00000198604.6,ENSG00000162390.13,ENSG00000144224.12,ENSG00000240393.1,CATG00000000380.1,CATG00000018533.1,ENSG00000254377.1,ENSG00000183091.15,ENSG00000163412.8,CATG00000065534.1,ENSG00000186777.7,CATG00000030111.1,ENSG00000135899.12,ENSG00000106066.9,CATG00000057894.1,ENSG00000272288.1,ENSG00000151693.5,ENSG00000100483.9,ENSG00000100883.7,ENSG00000250312.2,ENSG00000115866.6,ENSG00000217130.1,ENSG00000258929.2,CATG00000009293.1,ENSG00000135472.4,CATG00000088143.1,ENSG00000171435.9,CATG00000018522.1,ENSG00000255436.2,ENSG00000199179.1,ENSG00000115839.13,ENSG00000143196.4,ENSG00000092020.6,ENSG00000216863.5,CATG00000076079.1,ENSG00000112041.8,ENSG00000151327.8,CATG00000010841.1,ENSG00000120063.5,ENSG00000083622.8,ENSG00000130208.5,CATG00000001167.1,ENSG00000253554.1,ENSG00000231890.3,ENSG00000214070.3,ENSG00000185745.8,ENSG00000166394.10,ENSG00000271303.1,ENSG00000140718.14,ENSG00000105989.4,ENSG00000214285.1,ENSG00000048991.12,CATG00000072898.1,CATG00000083718.1,ENSG00000077063.6,ENSG00000267462.1,ENSG00000253734.1,ENSG00000219023.1,ENSG00000259200.1,CATG00000081921.1,ENSG00000228559.1,CATG00000012216.1,ENSG00000124562.5,ENSG00000226806.1,ENSG00000096060.10,ENSG00000197701.7,CATG00000029264.1,ENSG00000104381.8,CATG00000037709.1,ENSG00000152049.5,CATG00000083854.1,CATG00000088145.1,CATG00000025322.1,ENSG00000169550.8,CATG00000044692.1,ENSG00000185404.12,ENSG00000271758.1,ENSG00000196821.5,ENSG00000249345.2,ENSG00000250709.1,ENSG00000120669.11,ENSG00000236668.2,ENSG00000242715.3,ENSG00000115850.5,CATG00000029301.1,ENSG00000144724.14,ENSG00000153015.11,ENSG00000154438.3,CATG00000080043.1,ENSG00000258790.1,CATG00000018539.1,ENSG00000137767.9,CATG00000090520.1,ENSG00000256143.1,CATG00000024436.1,CATG00000046817.1,CATG00000050077.1,ENSG00000203809.5,CATG00000072931.1,ENSG00000114439.14,ENSG00000198155.5,ENSG00000079263.14,ENSG00000205716.4,CATG00000020709.1,ENSG00000158019.16,ENSG00000271723.1,ENSG00000135686.8,ENSG00000100890.11,ENSG00000270299.1,CATG00000008872.1,ENSG00000253596.1,ENSG00000267620.1,ENSG00000133104.8,ENSG00000263470.1,ENSG00000179915.16,CATG00000099405.1,CATG00000018531.1,ENSG00000106689.6,ENSG00000166387.7,ENSG00000183287.9,ENSG00000001626.10,ENSG00000139287.8,ENSG00000074706.9,ENSG00000257354.1,ENSG00000267774.1,ENSG00000258704.1,CATG00000018528.1,CATG00000052211.1</t>
  </si>
  <si>
    <t>pha003025,pha003024,20966902,23966867,19557197,17903300,pha003023</t>
  </si>
  <si>
    <t>Waist circumference,Waist Circumference</t>
  </si>
  <si>
    <t>EFO:0004345</t>
  </si>
  <si>
    <t>corneal topography</t>
  </si>
  <si>
    <t>The measurement of curvature and shape of the anterior surface of the cornea using techniques such as keratometry, keratoscopy, photokeratoscopy, profile photography, computer-assisted image processing and videokeratography. This measurement is often applied in the fitting of contact lenses and in diagnosing corneal diseases or corneal changes including keratoconus, which occur after keratotomy and keratoplasty.</t>
  </si>
  <si>
    <t>rs11171806,rs11787585,rs6492926,rs9991165,rs1469995,rs68147025,rs4358459,rs12926024,rs6812482,rs801211,rs77301647,rs4894414,rs883108,rs7691129,rs2082729,rs62279170,rs16832440,rs7868892,rs56858978,rs7090871,rs4880079,rs1974769,rs8033531,rs4988145,rs2481962,rs4718307,rs6961155,rs114857361,rs2707856,rs2322818,rs11204213,rs74798200,rs73958637,rs748841,rs2444240,rs7560053,rs4864863,rs7165361,rs16838320,rs10278014,rs1152777,rs470941,rs744051,rs4857405,rs35034167,rs2275526,rs34443280,rs2034276,rs1723275,rs1470457,rs1105825,rs6499199,rs58509842,rs6978429,rs11145945,rs10821955,rs12141961,rs11211511,rs4675171,rs309176,rs809025,rs8031500,rs72856980,rs309159,rs59123273,rs3743349,rs2280824,rs11946576,rs11575232,rs1363952,rs12598940,rs3778917,rs1435577,rs3125630,rs1800810,rs2066818,rs72871462,rs3769012,rs4279493,rs12909761,rs1860468,rs9633535,rs28625958,rs11731400,rs7522400,rs56028712,rs3125628,rs781145,rs13301993,rs55803206,rs75389345,rs10281080,rs7789460,rs3857688,rs3730381,rs17235633,rs12472293,rs4718403,rs34708051,rs6724569,rs1802236,rs3820794,rs41363748,rs191079,rs3749530,rs77447765,rs795047,rs309181,rs721765,rs4282823,rs1880555,rs10274773,rs10908289,rs494965,rs2322660,rs77031930,rs4880175,rs9868587,rs74673257,rs2420168,rs3800812,rs34022452,rs74990953,rs16838492,rs4717275,rs2659891,rs10842183,rs9551421,rs309171,rs1080247,rs8033300,rs9691480,rs12898685,rs10982086,rs1800813,rs10496738,rs33392,rs2462573,rs9791712,rs13432793,rs73958618,rs1370095,rs778708,rs721717,rs778722,rs7800620,rs2659897,rs6850748,rs7181543,rs12137491,rs2755237,rs745500,rs77469808,rs6708957,rs7177311,rs1870717,rs188680,rs709609,rs12373779,rs4948502,rs7688997,rs57684115,rs4242708,rs7181877,rs10781527,rs2291621,rs2275528,rs2271869,rs880166,rs11987235,rs16832162,rs114760827,rs11575234,rs2250402,rs28710386,rs28578007,rs59107957,rs309118,rs74907857,rs2695789,rs4864864,rs6460304,rs12117241,rs13420297,rs78142404,rs35144554,rs55773927,rs75718857,rs13068223,rs8025126,rs6554162,rs778694,rs890203,rs4864861,rs62465434,rs2273127,rs7521145,rs74225561,rs3749260,rs3846973,rs1167406,rs13242290,rs56351126,rs12911370,rs778702,rs60098078,rs113157952,rs11792444,rs17036411,rs1274496,rs12698526,rs773652,rs2304599,rs6728205,rs7789554,rs1800812,rs1144895,rs67051312,rs1011361,rs1643374,rs79826902,rs17552387,rs117705946,rs34454281,rs3816155,rs35648084,rs4700664,rs12918094,rs12143172,rs6442925,rs309130,rs2707854,rs12645745,rs3845486,rs78965683,rs908829,rs470876,rs56306166,rs7308126,rs12464050,rs2659895,rs2055682,rs12533585,rs1274490,rs9672951,rs7862602,rs4876271,rs2008188,rs709597,rs78121408,rs58791678,rs778711,rs115469964,rs12912010,rs59257065,rs1042712,rs8116696,rs12140947,rs73252950,rs6711493,rs4643535,rs77120931,rs12132215,rs1829943,rs884218,rs9633557,rs6430585,rs2444239,rs77341088,rs10189064,rs77761655,rs1016265,rs309152,rs781143,rs4608502,rs12124598,rs6716070,rs2420827,rs2695782,rs3851992,rs2300090,rs28547403,rs1860470,rs1981798,rs2236783,rs72758850,rs10173844,rs10249404,rs10821953,rs77096272,rs55787025,rs1771798,rs309165,rs2275522,rs12552193,rs11145959,rs6971897,rs78108399,rs309137,rs16838349,rs12471801,rs3769005,rs28815324,rs2027245,rs17036416,rs10205224,rs58233308,rs9436838,rs3740353,rs3739020,rs62279172,rs28445340,rs2742080,rs12148121,rs2249458,rs7403354,rs16950804,rs13242467,rs10031538,rs6689687,rs6425966,rs2077593,rs2003294,rs7302992,rs237250,rs16832417,rs3099428,rs62466794,rs7635832,rs13289286,rs6947808,rs2231318,rs1866320,rs2191268,rs908833,rs1444935,rs10064586,rs7789768,rs6029617,rs12719930,rs112931321,rs10781528,rs75939420,rs74670146,rs10807697,rs11575229,rs6976714,rs1469536,rs78271920,rs61045038,rs6862857,rs7868723,rs11630071,rs8059139,rs35231655,rs3767705,rs28673870,rs3098103,rs11787588,rs773664,rs73957037,rs4718405,rs72761097,rs7959567,rs17118439,rs57953080,rs4728472,rs7872382,rs2095973,rs7681399,rs2659900,rs778721,rs35526714,rs909708,rs6946143,rs57279772,rs16953610,rs12117235,rs76466034,rs41274516,rs13226693,rs10928542,rs2821095,rs78171702,rs59699848,rs1553609,rs896691,rs10870148,rs8031440,rs2742081,rs309113,rs7677751,rs12708492,rs2386136,rs9650068,rs309161,rs12033825,rs12142905,rs2386137,rs547124,rs4718383,rs531260,rs2278670,rs79151635,rs77415512,rs11247253,rs8116803,rs7201034,rs1354272,rs2659892,rs3730379,rs1865452,rs4273746,rs12145459,rs11259972,rs13396374,rs344035,rs3754689,rs2707853,rs2335276,rs2020854,rs75995933,rs6460302,rs79824801,rs11630342,rs41269821,rs1664099,rs1695820,rs11263858,rs709595,rs8031319,rs2289790,rs73252946,rs11917436,rs11639295,rs76151170,rs12505491,rs35809595,rs13400300,rs8040504,rs12448211,rs79979354,rs11074272,rs740145,rs470725,rs13429656,rs2307049,rs2275942,rs62279163,rs73137982,rs10031194,rs1144894,rs3800823,rs12595334,rs2114039,rs28498458,rs9636213,rs908839,rs8038403,rs13226170,rs13283724,rs3769008,rs3765903,rs529681,rs80193813,rs35378740,rs8057716,rs4717300,rs2063442,rs7809814,rs10215132,rs801216,rs1182882,rs17036421,rs13382832,rs56100046,rs2659889,rs10229345,rs778715,rs4776905,rs56030803,rs4894535,rs309166,rs881285,rs96067,rs10263935,rs10950044,rs309178,rs2472725,rs680428,rs1800809,rs13300320,rs75271563,rs6714750,rs9791713,rs885070,rs12143731,rs1917563,rs868102,rs28650939,rs2909688,rs75223002,rs58136452,rs8034616,rs2164210,rs3740354,rs309122,rs6460300,rs10928545,rs58435984,rs28480509,rs17118403,rs11088316,rs28528897,rs778696,rs6460296,rs12644749,rs470645,rs58852079,rs2659904,rs4842879,rs12139042,rs778700,rs1981799,rs12988076,rs1879827,rs2322659,rs17593163,rs72856979,rs1565669,rs2322813,rs118130855,rs8037546,rs12644751,rs9554210,rs12673450,rs3754686,rs9938149,rs1988659,rs778707,rs2643623,rs12471781,rs2271872,rs7708044,rs6722977,rs12935558,rs1968126,rs11773628,rs6760188,rs12900758,rs9287442,rs4776922,rs6445055,rs12122483,rs908837,rs2307101,rs3099427,rs9922572,rs9677760,rs6720554,rs7698425,rs57817160,rs116535779,rs1564892,rs309168,rs59626664,rs13294373,rs4305262,rs11247277,rs66538320,rs7699170,rs11638064,rs11616662,rs10518716,rs2220626,rs1152776,rs1159105,rs111885088,rs2231317,rs2659899,rs13395921,rs11857324,rs55825471,rs36126086,rs550164,rs3769001,rs12125835,rs72956609,rs7673853,rs12698522,rs73252948,rs116849218,rs7679903,rs3778909,rs2293162,rs6970357,rs4988201,rs59419007,rs79955809,rs7801282,rs2278682,rs6978028,rs2278544,rs732465,rs9925231,rs9633556,rs73148609,rs9633534,rs111682961,rs113281911,rs6732236,rs2758741,rs4988235,rs62302291,rs12593138,rs2066819,rs1553610,rs11121697,rs8057342,rs10177910,rs697968,rs1363055,rs28714531,rs781144,rs4467826,rs3743342,rs344067,rs4635872,rs811880,rs11761542,rs2306693,rs2304370,rs1560414,rs11793934,rs868961,rs79718165,rs2707837,rs778712,rs2280823,rs75667274,rs3981131,rs2721051,rs12144023,rs58670479,rs12117270,rs117739083,rs4864504,rs8792,rs3925058,rs309162,rs12118083,rs61253125,rs12619365,rs78084790,rs12119863,rs892715,rs115553816,rs28600756,rs13099331,rs10471654,rs72958670,rs7500824,rs76430365,rs4243401,rs6497000,rs5008341,rs3737611,rs17264166,rs1880556,rs17235612,rs6979382,rs2003301,rs4718428,rs2659906,rs6947339,rs11971949,rs60253740,rs2393730,rs2066807,rs78698483,rs1468510,rs76509852,rs28374326,rs730005,rs35070132,rs72856930,rs12116957,rs79101914,rs77768890,rs778699,rs8043243,rs3740352,rs12467770,rs12143194,rs13302464,rs908915,rs8032007,rs11145951,rs61348003,rs11772264,rs61047802,rs57717739,rs13301994,rs1057031,rs4843047,rs7693893,rs76593596,rs12917612,rs8025774,rs7809991,rs1444936,rs4718377,rs12698550,rs6955582,rs77853814,rs6755383,rs10496737,rs4954279,rs7589832,rs2420824,rs309179,rs12641563,rs3800820,rs13135170,rs4864865,rs1110414,rs12124629,rs2076658,rs7860696,rs2071006,rs56145315,rs6951302,rs4864862,rs7792762,rs2420611,rs12351283,rs1183245,rs113055615,rs10752586,rs2271868,rs1167411,rs7851235,rs34111024,rs77051175,rs9436412,rs875971,rs3754080,rs11679508,rs7404292,rs11211517,rs34191148,rs6974355,rs1033891,rs4954623,rs12935576,rs687670,rs344027,rs75265219,rs7607174,rs13105499,rs10876882,rs703830,rs67507817,rs3785076,rs117779516,rs4988183,rs13289108,rs11709829,rs12535036,rs75754909,rs6700737,rs8059298,rs4838968,rs868080,rs17103186,rs801209,rs10178538,rs35597368,rs59466412,rs309158,rs12081669,rs117951208,rs60453613,rs2643626,rs114013076,rs1129531,rs34887308,rs7569057,rs6978178,rs10438355,rs6497006,rs2707847,rs75753154,rs7791814,rs13232191,rs35886370,rs2371454,rs4652900,rs11071940,rs4653160,rs7606267,rs4880172,rs13401530,rs12122254,rs344028,rs77293243,rs709604,rs12551860,rs77195550,rs4954490,rs72956621,rs778720,rs10950050,rs13396148,rs11886852,rs12915601,rs709596,rs17532455,rs73699792,rs4948296,rs7170370,rs1968225,rs12447690,rs937215,rs7686588,rs11765965,rs12591489,rs2707839,rs6666361,rs6734846,rs13408039,rs2161065,rs13412397,rs28698464,rs12534637,rs10188066,rs4718421,rs309151,rs10186843,rs76745316,rs11636578,rs28378192,rs925936,rs9934580,rs12698534,rs13432639,rs12122575,rs4718278,rs11630455,rs7040705,rs35510581,rs72958643,rs4594504,rs3781223,rs74910801,rs2732509,rs17118431,rs3769013,rs12141233,rs13407360,rs35526611,rs218174,rs12125777,rs9285356,rs309167,rs778710,rs8038272,rs1438305,rs8031627,rs60963894,rs4776906,rs1962050,rs7170235,rs3099429,rs6945775,rs62418396,rs4542025,rs10172516,rs4988163,rs7668190,rs3125633,rs34356500,rs1469996,rs801217,rs7781698,rs930847,rs75274818,rs6719488,rs529657,rs116322383,rs7803416,rs2013908,rs974239,rs561498,rs2393729,rs3213890,rs58727676,rs12185927,rs34277251,rs79939258,rs10817573,rs10111334,rs75915455,rs7167532,rs778680,rs12136339,rs488672,rs115378528,rs10252765,rs12913547,rs2460432,rs2304601,rs2302918,rs2307121,rs13293168,rs111837148,rs16838464,rs13227951,rs309164,rs12616520,rs12551078,rs12469551,rs2109297,rs11793787,rs12551097,rs118009701,rs732749,rs7834164,rs2024192,rs28412533,rs59243420,rs79750959,rs11211503,rs11575231,rs6445054,rs55760351,rs4954493,rs16832205,rs1860469,rs17036353,rs12637941,rs61045524,rs4238407,rs28526212,rs13422013,rs35933592,rs6970030,rs871130,rs1050115,rs34639626,rs28364839,rs77032009,rs1830070,rs752092,rs7859131,rs12698523,rs2755238,rs67388297,rs2275525,rs4718357,rs12773075,rs9530,rs35417004,rs7673027,rs2290868,rs7789615,rs12142212,rs17036539,rs74496027,rs4718343,rs2393728,rs10281499,rs78221809,rs4717292,rs74041921,rs80052412,rs2304371,rs12778514,rs6955837,rs12141131,rs13224319,rs77306281,rs79633114,rs2707824,rs2015532,rs4954280,rs12643367,rs9640926,rs4938790,rs7608045,rs182549,rs778692,rs808919,rs57870697,rs3815685,rs41392645,rs28360855,rs309134,rs35179524,rs59219097,rs77604741,rs62279162,rs59811639,rs6963048,rs12555781,rs7782320,rs274754,rs60806423,rs11171803,rs11028,rs13301523,rs2277911,rs801215,rs7040970,rs6535581,rs12141008,rs309172,rs66559844,rs6664471,rs11211527,rs72871407,rs1983372,rs3743347,rs13227219,rs1643388,rs28698552,rs11789276,rs4717315,rs12116962,rs13080090,rs309123,rs117178087,rs13382202,rs9644317,rs7632729,rs4717319,rs6497004,rs75024619,rs67600360,rs11772819,rs12476127,rs192822,rs17036350,rs10163040,rs11769079,rs1167408,rs7573555,rs17024380,rs59862925,rs2291361,rs12719931,rs17103075,rs2460421,rs41423244,rs2701857,rs773665,rs77478131,rs10950043,rs272833,rs7579771,rs12915085,rs656326,rs2016325,rs7786892,rs470370,rs17036418,rs13536,rs10163187,rs2622923,rs7182945,rs111466222,rs28380422,rs72958638,rs9644261,rs12033824,rs12121319,rs115944351,rs72761096,rs56797473,rs778682,rs1274493,rs3098104,rs344034,rs6975044,rs1167399,rs17036508,rs16845236,rs74740267,rs78553942,rs12533997,rs12532998,rs4726019,rs7166081,rs6728946,rs57866200,rs4718344,rs57137641,rs17084051,rs2821096,rs79064754,rs11263860,rs12476,rs78839407,rs8038652,rs2066808,rs62466796,rs2229307,rs12475516,rs17235654,rs1361133,rs697970,rs12145341,rs6975195,rs309133,rs12912045,rs737381,rs12478005,rs8033360,rs17566701,rs4936509,rs56269347,rs12698521,rs11631804,rs17118409,rs13061457,rs7690503,rs2087647,rs6693322,rs117683816,rs10207652,rs67101161,rs7788576,rs1304541,rs80317430,rs3764903,rs2371494,rs75598973,rs2272608,rs58116536,rs116040400,rs10207586,rs7782587,rs566935,rs4432221,rs35513875,rs7537052,rs117732839,rs6855761,rs56022659,rs34272107,rs12644709,rs17179419,rs13292961,rs2306694,rs778706,rs697969,rs7181556,rs2244022,rs11790360,rs3753237,rs114246274,rs2536,rs59213715,rs115718919,rs670855,rs12142442,rs7169562,rs4988226,rs309170,rs11788014,rs9633555,rs2695788,rs1167390,rs1446584,rs1033890,rs28489067,rs17747530,rs2076656,rs2296268,rs58301703,rs2289262,rs77131854,rs778697,rs1152775,rs4653162,rs309180,rs9650067,rs1083554,rs614193,rs4880081,rs2307050,rs313523,rs78430653,rs3754691,rs10427505,rs10278371,rs41274512,rs17278348,rs2504220,rs13308803,rs778705,rs13226966,rs55962648,rs7542594,rs1565670,rs17035153,rs78495928,rs3098102,rs12506290,rs78149779,rs59295315,rs605374,rs2629447,rs736270,rs36029373,rs6560652,rs79436528,rs3087343,rs117305040,rs12719932,rs61293565,rs6535580,rs4894531,rs7606754,rs17036414,rs11763189,rs17289724,rs10190396,rs74389227,rs2273335,rs79239594,rs2291619,rs3857684,rs72856978,rs309160,rs3125624,rs7689569,rs10065275,rs7660560,rs67279506,rs6958484,rs746857,rs58770287,rs2289791,rs62466793,rs7165382,rs4954218,rs12117032,rs6760329,rs1968127,rs1643375,rs4514077,rs7033713,rs10028020,rs2659893,rs2898984,rs13069468,rs2707845,rs4610622,rs2271870,rs11765791,rs4880078,rs35850374,rs76097170,rs4652902,rs6961990,rs2286417,rs10950049,rs2707850</t>
  </si>
  <si>
    <t>ENSG00000174306.17,ENSG00000170776.15,ENSG00000226648.1,ENSG00000169919.12,ENSG00000103591.8,ENSG00000076003.4,ENSG00000172530.15,ENSG00000134853.7,ENSG00000164889.8,ENSG00000228409.1,ENSG00000230337.1,ENSG00000140319.6,ENSG00000218052.4,ENSG00000144224.12,ENSG00000235831.2,ENSG00000122574.6,ENSG00000176601.7,CATG00000016561.1,ENSG00000159216.14,ENSG00000013374.11,ENSG00000260798.1,CATG00000004063.1,CATG00000111005.1,ENSG00000198793.8,ENSG00000116871.11,CATG00000096238.1,ENSG00000229180.4,CATG00000095992.1,ENSG00000162368.9,ENSG00000232125.2,ENSG00000106617.9,ENSG00000115866.6,CATG00000096002.1,ENSG00000054116.7,ENSG00000259630.2,ENSG00000196715.5,CATG00000062391.1,ENSG00000259182.1,CATG00000030269.1,ENSG00000135912.6,ENSG00000231890.3,ENSG00000263711.1,ENSG00000214070.3,CATG00000084640.1,CATG00000109541.1,ENSG00000039068.14,ENSG00000176984.2,ENSG00000237310.1,ENSG00000187260.11,CATG00000023940.1,ENSG00000205596.4,ENSG00000126522.12,CATG00000017843.1,ENSG00000154165.3,ENSG00000257727.1,ENSG00000048991.12,ENSG00000106609.12,ENSG00000120820.8,ENSG00000127152.13,CATG00000066860.1,ENSG00000226824.2,ENSG00000049192.10,ENSG00000249319.1,ENSG00000244657.1,ENSG00000071205.7,ENSG00000272831.1,ENSG00000171812.6,ENSG00000128829.7,CATG00000095998.1,ENSG00000107317.7,ENSG00000169031.14,CATG00000092485.1,CATG00000110627.1,CATG00000118282.1,ENSG00000226806.1,CATG00000095991.1,ENSG00000184925.7,ENSG00000116649.5,ENSG00000240875.1,CATG00000024312.1,ENSG00000248839.1,ENSG00000121933.13,ENSG00000159069.9,ENSG00000150907.6,ENSG00000062485.14,ENSG00000238268.2,ENSG00000120254.11,ENSG00000172461.6,CATG00000023943.1,ENSG00000106615.5,ENSG00000260704.1,CATG00000096015.1,ENSG00000259202.1,ENSG00000223473.1,ENSG00000154710.11,CATG00000026130.1,CATG00000044692.1,ENSG00000248508.2,ENSG00000179406.6,ENSG00000243335.4,ENSG00000124406.12,CATG00000054939.1,ENSG00000150347.10,ENSG00000232559.2,ENSG00000243926.1,ENSG00000171824.9,ENSG00000257303.1,ENSG00000115850.5,ENSG00000130635.11,ENSG00000135469.9,ENSG00000145216.11,ENSG00000147677.6,ENSG00000153015.11,CATG00000013219.1,CATG00000089308.1,ENSG00000231234.1,ENSG00000075420.8,ENSG00000124181.10,ENSG00000183016.9,ENSG00000131873.5,CATG00000080043.1,ENSG00000104728.11,CATG00000026140.1,ENSG00000241258.2,ENSG00000170581.9,CATG00000072568.1,ENSG00000134532.11,ENSG00000135473.10,CATG00000094617.1,ENSG00000176919.7,CATG00000050077.1,ENSG00000110944.4,CATG00000092486.1,ENSG00000171819.4,ENSG00000163659.8,ENSG00000080819.2,ENSG00000198454.2,ENSG00000135913.6,CATG00000044695.1,CATG00000016617.1,CATG00000025329.1,CATG00000096019.1,ENSG00000168958.15,ENSG00000182256.8,CATG00000009125.1,ENSG00000198900.5,ENSG00000120278.10,ENSG00000236432.3,ENSG00000164885.8,ENSG00000169902.9,ENSG00000230457.3,ENSG00000180389.6,ENSG00000184232.4,ENSG00000139645.9,ENSG00000235118.3,CATG00000012098.1,CATG00000110480.1,ENSG00000168955.3,ENSG00000236204.1,ENSG00000080822.12,CATG00000029692.1,ENSG00000138814.12,CATG00000050073.1,ENSG00000114948.8,ENSG00000230583.2,ENSG00000103599.15,ENSG00000127191.13,ENSG00000242670.1,ENSG00000139540.7,ENSG00000154237.8,ENSG00000139515.5,CATG00000076082.1,ENSG00000107618.4,ENSG00000151623.10,ENSG00000144785.4,ENSG00000165556.9,CATG00000095995.1,ENSG00000137699.12,ENSG00000232546.1,CATG00000057917.1,CATG00000092477.1,ENSG00000166949.11,CATG00000080051.1,ENSG00000181234.8,ENSG00000123473.11</t>
  </si>
  <si>
    <t>21979947,24963161,23401653,23291589,22969067,21665993,22003120</t>
  </si>
  <si>
    <t>Corneal curvature,Corneal structure</t>
  </si>
  <si>
    <t>EFO:0004458</t>
  </si>
  <si>
    <t>interleukin 6 measurement</t>
  </si>
  <si>
    <t>C-reactive protein (CRP) measurement is a measurement of the level of C-reactive protein in the blood.  Levels are known to rise in response to inflammation, CRP is therefore used as a clinical measure of inflammation. The measurement is used in the process of clinical diagnosis as high levels of CRP are associated with cardiovascular disease, diabetes and hypertension and in some cancers.</t>
  </si>
  <si>
    <t>rs2683037,rs6857,rs59909009,rs6547521,rs643442,rs31597,rs12469822,rs1528533,rs12407048,rs360729,rs1169303,rs157580,rs11118209,rs160803,rs212739,rs73257238,rs3797685,rs1834481,rs34016998,rs479333,rs2366736,rs2191849,rs9603703,rs2580761,rs116912734,rs13398125,rs2259852,rs4326616,rs643434,rs12478841,rs3739095,rs4705863,rs6678033,rs13002853,rs157590,rs1800497,rs7519119,rs62158854,rs11265205,rs1990448,rs116793622,rs10797041,rs2683043,rs17162308,rs1004306,rs11265632,rs114966270,rs12971201,rs7549785,rs11579070,rs676996,rs12034502,rs7953249,rs1408079,rs11208687,rs6687175,rs4579753,rs1919127,rs4292989,rs2683051,rs4546372,rs13226650,rs11265613,rs7988338,rs10447251,rs2518570,rs813592,rs635634,rs7119114,rs13023094,rs11745926,rs1646314,rs476410,rs1915379,rs216544,rs7135337,rs7592356,rs56188865,rs6687726,rs67129560,rs11695549,rs3806185,rs7523344,rs1395,rs4655537,rs12995952,rs212703,rs9824886,rs3027012,rs3769602,rs4239612,rs1169286,rs4655743,rs1559486,rs2255531,rs6687518,rs12255393,rs34247538,rs4682806,rs4666002,rs1169314,rs11783641,rs1647276,rs1981815,rs2494262,rs4646530,rs13157374,rs6946938,rs2301005,rs2154384,rs1275537,rs4666000,rs72950891,rs2242500,rs115020571,rs79662683,rs35073769,rs11983997,rs55896126,rs677355,rs780117,rs1892534,rs796130,rs10925025,rs2269204,rs6794475,rs6578596,rs17162326,rs12028134,rs4393147,rs2301016,rs212737,rs1275522,rs2075649,rs60466849,rs6716894,rs4682810,rs687289,rs115415899,rs10741146,rs2190517,rs12477867,rs1275530,rs999082,rs1558430,rs863002,rs13189235,rs7811265,rs17343290,rs11682107,rs2252226,rs4845622,rs8093291,rs7789697,rs7763511,rs6709048,rs6129084,rs34523847,rs12509826,rs7518632,rs408813,rs13234378,rs58965570,rs57903075,rs1171270,rs6722922,rs77005271,rs7516904,rs4845619,rs6700296,rs2256985,rs2847262,rs4952209,rs17138879,rs1260328,rs7553602,rs2808629,rs12796114,rs55966874,rs1005857,rs10477550,rs7970695,rs17186848,rs212698,rs6976930,rs55759160,rs2683030,rs983311,rs7954039,rs11941435,rs2683036,rs3762273,rs35493868,rs550057,rs11556505,rs704791,rs10800501,rs1467528,rs1290624,rs3093077,rs601356,rs644234,rs6689191,rs2104564,rs1915380,rs6657868,rs9462674,rs1546077,rs7466962,rs212718,rs10789184,rs34403348,rs2154381,rs4655539,rs9326998,rs2733751,rs12658214,rs2242591,rs7561519,rs676457,rs862989,rs6913547,rs11101085,rs2708104,rs822039,rs17757858,rs3797692,rs115392736,rs67200893,rs2733750,rs4925546,rs12470196,rs3797680,rs10188292,rs157582,rs2303369,rs4655811,rs4845372,rs12721046,rs6743171,rs4019751,rs111299969,rs6894471,rs370575,rs10129270,rs9411370,rs2243616,rs4665958,rs115462863,rs5018567,rs59043882,rs112472273,rs601410,rs2847299,rs3756598,rs4129267,rs13427170,rs13175917,rs12722605,rs4952252,rs9436299,rs659239,rs34940390,rs17162179,rs2814780,rs28636722,rs1976366,rs1938484,rs6727388,rs56283216,rs55747707,rs7310409,rs75584535,rs822040,rs160801,rs6898524,rs6467243,rs6761276,rs845736,rs2250417,rs6953598,rs12605316,rs11621525,rs11208690,rs735396,rs2272417,rs933102,rs845735,rs212715,rs12205768,rs1004304,rs4655740,rs11677043,rs780110,rs33951980,rs10248810,rs11265621,rs13391837,rs72663520,rs13386602,rs2241693,rs17756658,rs61079448,rs13232120,rs4925657,rs1160985,rs12522977,rs559723,rs7965349,rs6749393,rs3093068,rs888271,rs904317,rs12203329,rs12505221,rs9606,rs12041437,rs56861054,rs12131358,rs4655564,rs1306476,rs12037271,rs11576522,rs12526742,rs2280172,rs3753175,rs12196790,rs11803366,rs360718,rs1647284,rs493246,rs67044455,rs7726794,rs3797674,rs12567990,rs35659126,rs55968726,rs11876290,rs7602534,rs2427836,rs12656712,rs646816,rs1275528,rs28371538,rs72860013,rs11940645,rs1260333,rs7521382,rs2071496,rs12540011,rs25915,rs4638123,rs72862282,rs4512645,rs2042164,rs2384656,rs3790422,rs1794336,rs11887784,rs2259690,rs61781363,rs212734,rs9411474,rs1169288,rs17145713,rs3769143,rs2566886,rs769449,rs7900669,rs12034243,rs111837003,rs1122227,rs11946653,rs11126932,rs12403552,rs7588883,rs798844,rs2293572,rs58948178,rs11214128,rs57971483,rs360720,rs212759,rs212749,rs3797690,rs10429943,rs2511520,rs12075,rs7849280,rs1079594,rs10182937,rs9471491,rs4845647,rs2427827,rs57263220,rs7047076,rs3762274,rs2542162,rs41313908,rs1290625,rs1417353,rs72817533,rs11206430,rs59521415,rs35797675,rs10477973,rs1169301,rs7555955,rs2220678,rs11101086,rs360719,rs4841133,rs4660877,rs1169313,rs11208683,rs822038,rs12998770,rs1260326,rs4844599,rs13355543,rs6760250,rs7002551,rs75615732,rs7586601,rs2244608,rs1260334,rs11124276,rs876538,rs2260399,rs10889568,rs505922,rs11684134,rs127125,rs1800961,rs2264782,rs17641108,rs61781364,rs507666,rs10764749,rs4655566,rs6772051,rs1915381,rs6946288,rs9411364,rs2911711,rs117283736,rs4440569,rs2240466,rs14415,rs10889557,rs67629125,rs796157,rs8107240,rs1169289,rs4584384,rs9427082,rs2301109,rs3769606,rs10736740,rs115978693,rs7979473,rs1805096,rs28371493,rs4145013,rs13231516,rs115478735,rs55892993,rs1169306,rs74175068,rs4665383,rs58372192,rs11139776,rs514659,rs114798927,rs7553515,rs5744276,rs10789190,rs17145750,rs157584,rs1938496,rs2708100,rs12047230,rs12531645,rs4478801,rs17264866,rs11214112,rs6597616,rs2251746,rs7243921,rs3828033,rs8395,rs1169311,rs1038026,rs11117956,rs795467,rs1169284,rs3790423,rs3851310,rs9436300,rs2242593,rs5744249,rs6691117,rs12568083,rs495524,rs12039306,rs735265,rs2706389,rs2031061,rs55877106,rs6809381,rs187238,rs75606298,rs582094,rs12652404,rs2303370,rs10184259,rs1475397,rs2683033,rs10076543,rs7593448,rs6700896,rs681417,rs10849829,rs7808877,rs31600,rs651007,rs1417352,rs7532282,rs1467524,rs1260345,rs72641129,rs3797681,rs59226168,rs13163089,rs17127849,rs16847202,rs4655557,rs7546242,rs10172468,rs614709,rs11208689,rs7793710,rs11673070,rs61811370,rs17138866,rs7131696,rs2542157,rs34342646,rs645982,rs4682809,rs2280967,rs494569,rs1046011,rs212743,rs13247874,rs2277438,rs6750559,rs11678119,rs10459450,rs435572,rs2847257,rs2296257,rs3845687,rs4665959,rs212679,rs4705864,rs11101132,rs11608,rs2131091,rs3812316,rs79618277,rs3091244,rs7549338,rs1205,rs2683029,rs10908711,rs116295897,rs12119111,rs79637296,rs12753666,rs253244,rs11662586,rs10496901,rs17471855,rs7074999,rs11683760,rs80013865,rs62142080,rs1137100,rs7623460,rs12036785,rs13077923,rs112873743,rs4845623,rs1647265,rs2852151,rs12032275,rs11606049,rs419677,rs17005956,rs3769604,rs2259693,rs7748513,rs12082485,rs34346326,rs80279927,rs12425790,rs11124278,rs405697,rs2015698,rs3027008,rs11241041,rs10208246,rs11126918,rs116552240,rs6966595,rs466125,rs6727215,rs906640,rs2283265,rs933103,rs2284991,rs61781390,rs983309,rs13292932,rs9462677,rs1920792,rs78468022,rs9328546,rs12024269,rs12475426,rs12617289,rs212745,rs11208685,rs961663,rs11241042,rs2847277,rs4443888,rs2190515,rs617436,rs72817536,rs600038,rs1805041,rs7554485,rs12466799,rs12136771,rs4537545,rs1079727,rs8106922,rs212757,rs2357114,rs11265622,rs1382341,rs10789862,rs56114955,rs12753680,rs2264778,rs61811372,rs780107,rs2301111,rs13407813,rs2161123,rs78172215,rs2683034,rs4845652,rs17639305,rs372062,rs2427837,rs500498,rs80189144,rs11676938,rs2542152,rs549908,rs4909764,rs9471495,rs2280737,rs11065385,rs458395,rs73253250,rs72678110,rs9311386,rs12409877,rs11693052,rs4705953,rs11677088,rs13021208,rs8022690,rs11130085,rs13065737,rs13244268,rs212727,rs117986012,rs11118167,rs3797670,rs16880576,rs75440393,rs7581432,rs7785479,rs926634,rs35164357,rs2148684,rs931273,rs8062335,rs2078616,rs10429953,rs10797040,rs8087237,rs2794521,rs469305,rs61821510,rs715326,rs11208692,rs58799271,rs12189512,rs7800944,rs6482777,rs12124964,rs11126935,rs11208657,rs7519977,rs13020949,rs11265634,rs1359757,rs2683041,rs62134021,rs4660293,rs28371527,rs2068834,rs360721,rs1169296,rs17145732,rs61781392,rs11679220,rs2284999,rs12034598,rs7572964,rs471155,rs2078265,rs10038829,rs7518199,rs7610518,rs845741,rs79795098,rs2126263,rs7736328,rs633420,rs10099512,rs7549250,rs6716850,rs78818156,rs56387457,rs61828219,rs35330527,rs4616435,rs1171269,rs31598,rs17162298,rs7516341,rs34404554,rs62242796,rs59966205,rs17138861,rs2274566,rs545971,rs71352238,rs1467522,rs9876587,rs12972970,rs438298,rs4803,rs3790433,rs6658175,rs7794622,rs1290619,rs737452,rs4540655,rs6717980,rs2301002,rs11208658,rs1874795,rs2814779,rs67997427,rs1594468,rs6808074,rs2683050,rs4665978,rs67308919,rs12711751,rs78616514,rs4239617,rs1124491,rs4845373,rs2494263,rs492488,rs8179252,rs714052,rs113353646,rs630510,rs854215,rs475419,rs6965046,rs4665969,rs1260330,rs12104666,rs2241353,rs71556715,rs780104,rs2303303,rs3753174,rs7539745,rs9640138,rs2950835,rs12040007,rs6676002,rs12532964,rs10059767,rs780100,rs36111470,rs1919128,rs61812598,rs4942143,rs385076,rs1104,rs35525457,rs13030973,rs1169294,rs6667434,rs2077221,rs17708232,rs7100507,rs114426477,rs2259816,rs111770735,rs45456495,rs10205219,rs6738349,rs12639598,rs2257962,rs13153918,rs4841132,rs2580759,rs1313566,rs13090809,rs5744258,rs56343119,rs798847,rs13240065,rs1260329,rs3027013,rs780108,rs12757487,rs12056034,rs10169261,rs13022873,rs10148514,rs1182933,rs35780891,rs579459,rs12192302,rs12734030,rs6723154,rs212748,rs212721,rs212758,rs76146217,rs10169599,rs9628657,rs25914,rs2068663,rs67229007,rs55796887,rs3093062,rs6743376,rs1647266,rs3797676,rs10889551,rs212717,rs2259883,rs11208693,rs11214105,rs2427828,rs11974409,rs2068964,rs4388249,rs532436,rs212731,rs13389457,rs10041575,rs4433388,rs2847285,rs2075654,rs12192311,rs10925026,rs56383788,rs1467523,rs646817,rs11694630,rs12496322,rs116412460,rs4420638,rs4453032,rs1775246,rs6664201,rs9471490,rs10751037,rs457846,rs3819904,rs4988359,rs1076560,rs62130714,rs12025906,rs649129,rs61779359,rs7575245,rs7531110,rs11685326,rs4553185,rs11130080,rs115073977,rs212726,rs430759,rs6689393,rs2494265,rs1131538,rs62158853,rs1654592,rs1171268,rs1293344,rs2511214,rs2464196,rs4646526,rs466126,rs10205592,rs809058,rs160805,rs3745150,rs31601,rs6669117,rs7631598,rs59007384,rs9436747,rs4345797,rs10891339,rs17556665,rs11676475,rs12535287,rs114487778,rs2393775,rs6717209,rs4665960,rs3758348,rs56076827,rs13234157,rs114291535,rs12434438,rs189667,rs11896904,rs1752688,rs12539513,rs77369522,rs1141313,rs888269,rs60766381,rs9711,rs2301010,rs12464616,rs1260341,rs932448,rs6760828,rs11891557,rs2228145,rs527210,rs6764042,rs55908418,rs12118018,rs674302,rs157588,rs1169309,rs117925261,rs12656080,rs68184415,rs3797684,rs2857028,rs11681351,rs13189822,rs6694817,rs3740423,rs7954331,rs4143904,rs12972156,rs212695,rs17162307,rs78395008,rs7516840,rs12659765,rs482571,rs1030184,rs1169315,rs3733097,rs7131094,rs10774579,rs78414421,rs2947240,rs36043919,rs435494,rs7798357,rs1305062,rs3790421,rs1079595,rs212723,rs10908710,rs4797709,rs1051921,rs80000823,rs7121554,rs3749147,rs4655729,rs76586167,rs2256973,rs4845625,rs3790420,rs28456100,rs7577311,rs8005745,rs4660808,rs57941031,rs28638007,rs1171274,rs2259820,rs3753176,rs12067936,rs8192284,rs11803956,rs4569915,rs10732836,rs2733760,rs10789189,rs61010704,rs2769071,rs1539019,rs809673,rs17532515,rs13409371,rs7531867,rs2280781,rs10176274,rs455803,rs10439444,rs60631624,rs11124274,rs11158358,rs16826349,rs10889570,rs2072604,rs11979476,rs592390,rs780112,rs612169,rs17661330,rs6894052,rs1171273,rs11678375,rs6489786,rs845742,rs2782862,rs4952220,rs10164495,rs7529229,rs659104,rs491626,rs9462675,rs7915976,rs2257764,rs12420140,rs5744222,rs4845620,rs11208686,rs12730036,rs28438770,rs2264750,rs1604069,rs6778896,rs4660311,rs2293571,rs17814562,rs34597048,rs12591786,rs3796375,rs62466264,rs9411473,rs11214127,rs1169292,rs25916,rs67566754,rs77048596,rs212699,rs35332062,rs13472,rs3790439,rs6517147,rs2301017,rs12617290,rs12797880,rs1382342,rs9851060,rs61821537,rs1359758,rs6690625,rs2808630,rs730983,rs7979478,rs657152,rs7305618,rs1169300,rs55923265,rs8107923,rs11265142,rs1467529,rs61232586,rs212752,rs11208655,rs11693660,rs253243,rs1049817,rs4845618,rs6881643,rs13246490,rs687621,rs11127013,rs212762,rs73027965,rs6725184,rs12654396,rs4899056,rs157581,rs7592239,rs1909595,rs2518569,rs212686,rs11265204,rs9659222,rs10075192,rs34763247,rs582118,rs59583434,rs212738,rs6700421,rs461144,rs1746659,rs35624969,rs127124,rs61822978,rs1976367,rs1260327,rs12134866,rs11265612,rs2511213,rs12532955,rs1938485,rs5744256,rs223661,rs2847298,rs11117959,rs1500005,rs2847276,rs184017,rs6667499,rs212760,rs2706390,rs3093075,rs112418827,rs9533158,rs1406295,rs360712,rs7549647,rs17682410,rs581107,rs67090117,rs6968170,rs543968,rs2566483,rs71423444,rs455060,rs10515405,rs2294179,rs2519093,rs12477866,rs77994623,rs12187114,rs12987055,rs10774580,rs6467241,rs3756599,rs11208691,rs11118131,rs931704,rs2549008,rs6467242,rs10889569,rs691807,rs1327115,rs1392290,rs1938497,rs71516504,rs2808628,rs4258846,rs61781391,rs11126999,rs4655555,rs34565150,rs525425,rs2305929,rs75030591,rs4808326,rs10908709,rs544873,rs6660775,rs11789207,rs56946275,rs59632925,rs12143656,rs2283603,rs12465351,rs75271287,rs7551130,rs10889556,rs34060476,rs35342188,rs4582,rs12134669,rs970468,rs212714,rs2886393,rs56044923,rs4420065,rs769450,rs760136,rs1475398,rs3797689,rs1169299,rs7551346,rs1417938,rs12467476,rs2272406,rs12068561,rs2056694,rs7605242,rs3849266,rs360717,rs650877,rs13221253,rs405509,rs13235543,rs35348663,rs78436300,rs4655598,rs12656720,rs751553,rs3845686,rs1909596,rs61822977,rs11208688,rs586608,rs28371487,rs1137101,rs2794520,rs6752375,rs500499,rs17046851,rs2566885,rs12711750,rs457453,rs212687,rs3093059,rs35368205,rs7534511,rs6815776,rs13022659,rs66479871,rs4655556,rs6588153,rs61811371,rs79624003,rs6734238,rs613534,rs2075650,rs1957757,rs2542167,rs1260342,rs2190516,rs12614686,rs6588147,rs4907183,rs10181720,rs1327116,rs6278,rs10954231,rs12435848,rs7550664,rs62104401,rs428002,rs2251468,rs780093,rs253245,rs1867830,rs1290618,rs36233781,rs2393791,rs6686276,rs72863940,rs2683028,rs10908725,rs1325800,rs641085,rs10137529,rs3826557,rs494242,rs2286276,rs2351825,rs6716179,rs17767988,rs6743819,rs478582,rs6759676,rs3093066,rs1411464,rs554833,rs3213545,rs62106282,rs56047170,rs440446,rs57552008,rs9987289,rs2847258,rs85204,rs9637425,rs1183910,rs6684921,rs68187585,rs17172042,rs11689817,rs6690239,rs9752651,rs2102960,rs7118900,rs1991817,rs9638963,rs60606290,rs12753193,rs11956236,rs28371492,rs4903031,rs933104,rs741780,rs283815,rs904318,rs10889558,rs4141495,rs11124277,rs2209706,rs12232182,rs2542160,rs3811787,rs360730,rs2274567,rs2847281,rs7025839,rs443609,rs4720870,rs212724,rs4845371,rs31599,rs704795,rs10076661,rs11682621,rs1260320,rs3886100,rs9483281,rs9471489,rs13409360,rs12997026,rs6871227,rs72641130,rs3882892,rs780106,rs41302545,rs10751038,rs11693750,rs17162347,rs17716118,rs4363269,rs7370704,rs10736741,rs74337980,rs117711550,rs7566162,rs212735,rs2708101,rs599948,rs4845378,rs12470143,rs157585,rs6737500,rs12405556,rs58650325,rs4576655,rs62465144,rs3751464,rs12034383,rs4665963,rs6729709,rs7957197,rs12427353,rs212701,rs16842559,rs55879344,rs61779814,rs34878901,rs7553796,rs34595717,rs212753,rs1938495,rs3797672,rs11126934,rs112508908,rs212746,rs35945232,rs11118166,rs55834942,rs4584635,rs28371521,rs1178979,rs61781377,rs10829713,rs12656073,rs12656279,rs6688776,rs72909612,rs1975384,rs421192,rs4705952,rs585680,rs1272585,rs223621,rs79862839,rs10736402,rs780102,rs7694726,rs2301108,rs61781393,rs2191850,rs1169310,rs1130864,rs2301003,rs7540268,rs7536110,rs7529650,rs2025804,rs2014252,rs755249,rs2301013,rs73472312,rs28788506,rs1290349,rs12035330,rs11214115,rs3783752,rs2683040,rs9471493,rs7718483,rs13233571,rs2283613,rs966824,rs2074755,rs3752252,rs1438662,rs2706394,rs11126936,rs73013355,rs4683180,rs78579681,rs12711752,rs58136890,rs495203,rs4666374,rs7542544,rs6748621,rs630014,rs529565,rs34502053,rs4725259,rs13388159,rs551042,rs2847261,rs4141493,rs2280171,rs3739092,rs2268797,rs360715,rs2256972,rs809059,rs2683039,rs41280625,rs10478293,rs660340,rs3737002,rs12635657,rs10873142,rs339969,rs4921069,rs72698182,rs1546078,rs3752916,rs6784214,rs1570228,rs2104563,rs983308,rs56120917,rs1169312,rs3027009,rs1022413,rs6597617,rs1275538,rs72817542,rs1179996,rs2258287,rs769005,rs7533108,rs12567973,rs1129495,rs59429923,rs795468,rs9405112,rs1169302,rs2683035,rs1800947,rs212755,rs906641,rs1178977,rs10157379,rs79596781,rs2366297,rs11065384,rs6427658,rs684578,rs12239046,rs13408252,rs9311387,rs212756,rs6984305,rs11118196,rs854216,rs715325,rs212716,rs59508186,rs12566875,rs12141410,rs1992291,rs7718843,rs17513135,rs3752917,rs13073861,rs2293476,rs2258043,rs11887823,rs1647267,rs667386,rs4665965,rs212733,rs11683842,rs6868564,rs6800484,rs17162341,rs7542446,rs7143164,rs2260445,rs514257,rs550297,rs960550,rs4074436,rs4646507,rs724311,rs2464195,rs35537559,rs9436741,rs7130110,rs1262430,rs602300,rs212744,rs3776932,rs62130713,rs466837,rs7726343,rs62376382,rs72819536,rs6689654,rs751552,rs6664608,rs12028034,rs12475443,rs4849150,rs9471494,rs223665,rs10119,rs2847286,rs177083,rs11130086,rs10447233,rs160804,rs17078495,rs212730,rs495828,rs16842568,rs11265174,rs2734836</t>
  </si>
  <si>
    <t>ENSG00000254237.1,ENSG00000163798.9,ENSG00000267654.1,ENSG00000213453.3,CATG00000070196.1,ENSG00000258964.1,ENSG00000120549.11,ENSG00000203710.6,ENSG00000228060.1,CATG00000077438.1,ENSG00000163909.6,CATG00000077117.1,ENSG00000115194.6,CATG00000061401.1,CATG00000035185.1,ENSG00000257703.1,ENSG00000182732.12,CATG00000010640.1,ENSG00000271875.1,ENSG00000173578.6,ENSG00000242307.1,ENSG00000225067.3,ENSG00000115211.11,CATG00000049698.1,ENSG00000225830.6,CATG00000111122.1,ENSG00000103449.7,CATG00000097080.1,ENSG00000243943.5,ENSG00000112893.5,ENSG00000197580.7,ENSG00000162711.12,CATG00000003130.1,ENSG00000179639.6,ENSG00000090621.9,CATG00000076981.1,CATG00000108784.1,CATG00000059990.1,ENSG00000219607.2,CATG00000118054.1,ENSG00000148773.8,ENSG00000203740.3,ENSG00000170209.4,ENSG00000163793.8,CATG00000042293.1,ENSG00000248442.2,ENSG00000234426.1,CATG00000083827.1,ENSG00000229086.3,ENSG00000115207.9,ENSG00000228560.1,ENSG00000138002.10,ENSG00000179242.11,ENSG00000171174.9,CATG00000003061.1,ENSG00000101076.12,ENSG00000235226.1,CATG00000049696.1,ENSG00000130208.5,ENSG00000162706.8,ENSG00000108010.7,ENSG00000009954.6,CATG00000092618.1,CATG00000080836.1,CATG00000059956.1,ENSG00000163239.8,CATG00000010636.1,ENSG00000165606.4,CATG00000042207.1,ENSG00000135100.13,ENSG00000116678.14,CATG00000059992.1,ENSG00000213088.5,ENSG00000021574.7,CATG00000092610.1,ENSG00000236208.1,CATG00000059985.1,ENSG00000049319.2,ENSG00000163794.6,ENSG00000115234.6,CATG00000048060.1,ENSG00000112195.8,ENSG00000138085.12,CATG00000064488.1,ENSG00000128578.5,ENSG00000235267.1,ENSG00000233008.1,ENSG00000214113.6,ENSG00000160716.4,ENSG00000150782.7,ENSG00000258537.1,ENSG00000234072.1,ENSG00000254235.1,ENSG00000205334.2,ENSG00000177354.7,ENSG00000163795.9,ENSG00000130204.8,ENSG00000228430.4,ENSG00000271849.1,CATG00000003133.1,ENSG00000134460.11,ENSG00000271429.1,ENSG00000175354.14,ENSG00000106638.11,CATG00000101398.1,CATG00000077557.1,ENSG00000272716.1,CATG00000049699.1,ENSG00000132693.8,ENSG00000162959.9,ENSG00000157895.7,ENSG00000205301.7,ENSG00000168702.12,ENSG00000232916.1,ENSG00000120659.10,ENSG00000162961.9,CATG00000047979.1,CATG00000079205.1,CATG00000080833.1,ENSG00000230058.1,ENSG00000149295.9,ENSG00000255292.2,ENSG00000258777.1,CATG00000061261.1,ENSG00000198597.4,ENSG00000163565.14,ENSG00000095970.12,ENSG00000171724.2,CATG00000019532.1,CATG00000064485.1,ENSG00000138100.9,CATG00000064486.1,ENSG00000186529.10,CATG00000042034.1,ENSG00000138074.10,CATG00000042301.1,CATG00000092613.1,ENSG00000198522.9,ENSG00000109424.3,ENSG00000255178.1,ENSG00000229780.1,ENSG00000150275.13,ENSG00000122490.14,CATG00000042296.1,ENSG00000100644.12,ENSG00000130202.5,ENSG00000139926.11,ENSG00000186526.8,ENSG00000125347.9,ENSG00000259080.1,ENSG00000157992.8,ENSG00000115226.5,ENSG00000243970.1,CATG00000061316.1,CATG00000089993.1,ENSG00000151136.10,ENSG00000143869.5,ENSG00000221531.1,CATG00000025177.1,CATG00000042205.1,CATG00000042059.1,ENSG00000084774.9,ENSG00000130203.5,ENSG00000249992.1,ENSG00000176714.9,CATG00000042214.1,CATG00000064487.1,CATG00000077356.1,ENSG00000163568.9,ENSG00000157837.11,CATG00000095078.1,CATG00000042213.1,CATG00000079107.1,ENSG00000183807.6,ENSG00000152683.10,ENSG00000158019.16,ENSG00000231100.1,CATG00000092614.1,ENSG00000234945.3,ENSG00000152268.8,CATG00000076989.1,ENSG00000223647.1,ENSG00000009950.11,CATG00000083570.1,ENSG00000136697.8,ENSG00000183682.7,CATG00000059988.1,ENSG00000115216.9,ENSG00000160712.8,CATG00000059995.1,ENSG00000145781.4,CATG00000003129.1,ENSG00000069667.11,ENSG00000115241.9,ENSG00000225670.3,ENSG00000158467.12,CATG00000077120.1,CATG00000004651.1,CATG00000077563.1,ENSG00000091106.14,ENSG00000135114.8,ENSG00000147724.7,CATG00000010638.1,ENSG00000267282.1,CATG00000044216.1,CATG00000064482.1,ENSG00000118960.8,ENSG00000202512.1,CATG00000019220.1,CATG00000021878.1,ENSG00000148248.9,ENSG00000241388.3,CATG00000049697.1,ENSG00000115204.10,ENSG00000169291.5,ENSG00000226742.3,ENSG00000237797.1,ENSG00000260302.1,ENSG00000233438.1,CATG00000079285.1,ENSG00000258667.1,ENSG00000213625.4,CATG00000095756.1,ENSG00000106635.3,CATG00000027291.1,CATG00000089510.1,ENSG00000136689.14,ENSG00000150783.5,ENSG00000163820.10,ENSG00000224943.1,ENSG00000084734.4,ENSG00000254638.1,CATG00000059994.1,ENSG00000269516.2,ENSG00000160714.5,ENSG00000182109.3,ENSG00000175164.9,ENSG00000077420.11</t>
  </si>
  <si>
    <t>22228203,21196492,22939635,17903293,24763700,23696881,18439548,21647738,23505291,22291609,24182552,23844046,22492993,21300955,pha003070,18439552,19567438</t>
  </si>
  <si>
    <t>Inflammatory biomarkers,C-reactive protein,Select biomarker traits,C-Reactive Protein</t>
  </si>
  <si>
    <t>EFO:0004461</t>
  </si>
  <si>
    <t>ferritin measurement</t>
  </si>
  <si>
    <t>An iron biomarker measurement is a measurement of some molecule e.g. protein or metabolite which is used as a measure of iron metabolism</t>
  </si>
  <si>
    <t>rs12808524,rs1749733,rs8177297,rs1822744,rs718847,rs2698528,rs7898307,rs2718796,rs1785823,rs55925606,rs135167,rs115679597,rs41267783,rs73781672,rs1436309,rs17174502,rs1563606,rs34252038,rs3799112,rs12419364,rs12419262,rs10828663,rs17119963,rs12577646,rs2305838,rs473172,rs12110735,rs3811647,rs8177259,rs2692668,rs11825181,rs2178144,rs56858978,rs1150658,rs80176492,rs2032450,rs509728,rs964184,rs12804122,rs6938478,rs660083,rs28912069,rs17120003,rs11605327,rs12285095,rs1799989,rs79250148,rs3799373,rs7115242,rs1286468,rs12616819,rs78273613,rs41266791,rs1263499,rs79277945,rs6924330,rs1563609,rs3799120,rs494356,rs9354877,rs12200962,rs10750103,rs2032449,rs3752419,rs6935994,rs8182287,rs28914812,rs1993483,rs9461230,rs9358893,rs9379819,rs10892061,rs8177184,rs6589576,rs1324084,rs9379821,rs17342717,rs6928951,rs76657379,rs1540273,rs8177186,rs2715607,rs12192635,rs73601360,rs1784042,rs2009610,rs760719,rs2293375,rs16840994,rs7752533,rs8177248,rs180326,rs12192649,rs1790548,rs56119992,rs116711620,rs6920725,rs1871757,rs1242229,rs7931335,rs2076085,rs129128,rs12662657,rs17120007,rs10892082,rs4938354,rs1563608,rs59246098,rs10750100,rs1286493,rs115447064,rs8177303,rs7109070,rs115573179,rs3764446,rs12419341,rs6589566,rs12497513,rs11767177,rs9346327,rs7114963,rs74822836,rs198833,rs1573527,rs7120565,rs1426710,rs6905887,rs8177253,rs3846838,rs16882078,rs3772680,rs236911,rs7753253,rs960144,rs12792959,rs76098152,rs55683719,rs114957551,rs7925256,rs1320668,rs1043147,rs77838845,rs11216267,rs1617184,rs1790557,rs634960,rs1408272,rs7615183,rs9393675,rs7763213,rs2290710,rs1785824,rs35120633,rs112961043,rs10790167,rs488962,rs4225,rs3752789,rs2918092,rs1065341,rs7929991,rs1790549,rs10047462,rs8177224,rs10892072,rs62408999,rs451413,rs79881182,rs76665444,rs114891703,rs56182713,rs61906113,rs10892060,rs2542063,rs9379820,rs2555442,rs13055107,rs72834627,rs10047459,rs4938331,rs228129,rs10508387,rs8177215,rs16971600,rs72839015,rs236919,rs8177185,rs10790162,rs9346328,rs7598519,rs9379814,rs7772312,rs1728407,rs2513093,rs9358894,rs6932113,rs9467658,rs9393681,rs79867288,rs12618616,rs75580845,rs2157050,rs56034365,rs496958,rs56224630,rs114452072,rs664082,rs9346333,rs4854760,rs645258,rs508487,rs10456326,rs9467636,rs8177245,rs9360404,rs474488,rs12769,rs2071301,rs11216316,rs114976414,rs1785822,rs6589565,rs4251776,rs8177252,rs11216242,rs114995001,rs58668302,rs6935991,rs1130000,rs562179,rs10175391,rs7626433,rs3903852,rs717551,rs6439439,rs4938351,rs16963927,rs59738216,rs11707869,rs7925468,rs1286462,rs9354880,rs6589575,rs2413450,rs4707343,rs72834647,rs115102797,rs1563607,rs4516970,rs58839383,rs6589589,rs6589592,rs12286037,rs9354885,rs2274089,rs6918407,rs115922945,rs12420237,rs72645459,rs4938332,rs2794720,rs900012,rs533556,rs115345739,rs9943680,rs7766342,rs3811658,rs9354876,rs5110,rs17119878,rs171052,rs573549,rs79220007,rs10807006,rs34902592,rs7931770,rs9346352,rs2469862,rs472111,rs6589564,rs78650563,rs476399,rs1933755,rs73802948,rs3752790,rs2305062,rs115376465,rs79118964,rs10892079,rs1286467,rs7078849,rs57333944,rs11014137,rs7752664,rs61905116,rs57913618,rs1321247,rs5756504,rs5750612,rs12530146,rs8080032,rs9467662,rs2071300,rs4849592,rs1286495,rs7308126,rs9467656,rs116254443,rs7946257,rs2428366,rs2125024,rs13398336,rs7128382,rs77345729,rs76752399,rs660443,rs7747371,rs8384,rs73585626,rs2735482,rs1800702,rs4428180,rs12274192,rs56133835,rs3811659,rs8177203,rs2013063,rs9364050,rs73585623,rs1240513,rs2075290,rs869739,rs6773354,rs1060211,rs45559535,rs1165200,rs855791,rs7120309,rs57641217,rs12210098,rs1993481,rs8177261,rs7385804,rs3752787,rs429964,rs9348704,rs7766267,rs2876691,rs6456708,rs116623770,rs28927680,rs56315277,rs111802009,rs116304592,rs2858996,rs2502597,rs6589602,rs1078026,rs4938315,rs2297330,rs7123517,rs74662600,rs4516910,rs73585625,rs61133750,rs12285074,rs78975171,rs16971624,rs56225305,rs3799371,rs60928822,rs528806,rs11912963,rs2622934,rs1790543,rs3825041,rs10484432,rs2293374,rs116654079,rs6482396,rs111535158,rs9354890,rs11216161,rs59296134,rs17318575,rs77442798,rs55760351,rs1457492,rs80240607,rs68008067,rs7302992,rs9919599,rs567209,rs56143464,rs12524904,rs58851383,rs1321248,rs11695642,rs2735183,rs7629752,rs5756505,rs8177220,rs116180830,rs73585648,rs72834621,rs11160184,rs75752477,rs9467550,rs73217233,rs13088006,rs1534165,rs2000615,rs6909708,rs9346335,rs9348698,rs1457499,rs73601308,rs5756506,rs9379815,rs10891354,rs2125023,rs8177260,rs3804103,rs4854762,rs12808283,rs17752593,rs474339,rs1543680,rs114215410,rs116678121,rs2075672,rs56749189,rs4402187,rs1035237,rs10892064,rs74293932,rs7450342,rs4938334,rs6769792,rs9351776,rs474981,rs396554,rs2471884,rs2032445,rs10789876,rs12420674,rs912449,rs11014135,rs2032443,rs7959567,rs8177247,rs2127905,rs12294259,rs1457500,rs12287066,rs928774,rs4820268,rs74830,rs198846,rs965984,rs7115562,rs6000550,rs11913600,rs90192,rs2150651,rs12199626,rs524467,rs1061482,rs9354891,rs11710936,rs2305837,rs8177256,rs17120016,rs7910985,rs526602,rs1358023,rs10892063,rs12204800,rs4355280,rs10736487,rs2235321,rs4604928,rs56852782,rs11014130,rs236915,rs877908,rs12416188,rs114645627,rs10892059,rs76553074,rs198812,rs1525889,rs117396876,rs74443481,rs11891859,rs3736120,rs6797713,rs8521,rs10502221,rs34975809,rs58827219,rs1792137,rs7742087,rs76591343,rs2000614,rs12800436,rs1358024,rs6937779,rs1853591,rs2075292,rs8177235,rs6762719,rs3752420,rs236918,rs3799119,rs1286465,rs6908466,rs6938233,rs73781668,rs12201678,rs3799372,rs12420348,rs2072560,rs58596059,rs1542412,rs4854761,rs10891355,rs641620,rs1351452,rs9402257,rs12201170,rs2032444,rs1728404,rs7770139,rs77645953,rs16971585,rs75348510,rs116724124,rs1800562,rs72830103,rs112066334,rs61327158,rs9360399,rs7749342,rs9364061,rs79920061,rs17270561,rs664971,rs7276908,rs1783948,rs484646,rs4245168,rs7894936,rs114000765,rs11018530,rs1799852,rs2160669,rs664922,rs6589590,rs9360405,rs1436310,rs7741758,rs521171,rs3214021,rs7122944,rs2366916,rs56246159,rs651821,rs3111605,rs10807007,rs1525892,rs4075352,rs7638018,rs9342767,rs4938350,rs12211184,rs11216257,rs10732856,rs114186328,rs61906117,rs1785825,rs9185,rs1286460,rs4348273,rs61905088,rs10205816,rs4938347,rs6781238,rs115548648,rs1286469,rs59804735,rs7743876,rs1783950,rs6589574,rs3752421,rs77795898,rs73802631,rs7930786,rs7120449,rs4459901,rs662799,rs7752351,rs116805394,rs114712909,rs3830057,rs236916,rs56030803,rs12216125,rs7950364,rs116313344,rs942742,rs9843728,rs9467556,rs998338,rs9346344,rs111498696,rs12417632,rs9467663,rs585849,rs10750096,rs8136339,rs113278237,rs17576663,rs116018617,rs12411975,rs1026441,rs3821508,rs74526462,rs35851175,rs12490148,rs2293373,rs12637730,rs4936366,rs10892058,rs9364046,rs7769953,rs8138791,rs12595,rs2794719,rs1573528,rs7951434,rs1790561,rs9364056,rs8177271,rs7929015,rs115196588,rs1542413,rs2266788,rs4938349,rs1617185,rs9346354,rs9816354,rs10892065,rs61906114,rs575280,rs2071298,rs2858993,rs7107152,rs114640839,rs57200947,rs60142346,rs1150659,rs8177258,rs73599370,rs2006089,rs1993482,rs7112513,rs890481,rs12808785,rs114345023,rs28590104,rs689243,rs1939258,rs511676,rs9346342,rs2881080,rs74884317,rs2076086,rs12419071,rs7895820,rs61906079,rs7127881,rs16841004,rs1242127,rs2229768,rs2305839,rs2075548,rs28914818,rs1902655,rs7749509,rs4481157,rs13194984,rs1014527,rs198851,rs75327537,rs80141289,rs7755489,rs59517104,rs8177262,rs2715609,rs9295674,rs10790175,rs11756844,rs7209512,rs9358895,rs7215146,rs4729597,rs11823543,rs7898302,rs78744511,rs10891353,rs890482,rs4938352,rs921972,rs75080831,rs1003688,rs59459704,rs2072860,rs2289893,rs2071297,rs2000616,rs1865760,rs8177197,rs8136338,rs9346353,rs4938348,rs12421505,rs9354882,rs9398953,rs61740410,rs6904680,rs2328891,rs4532136,rs3799117,rs1902654,rs16971620,rs10790172,rs9461229,rs7113829,rs12807810,rs41258374,rs6786236,rs10790169,rs17519736,rs2698530,rs56329220,rs115245853,rs7732059,rs60972755,rs2155583,rs579890,rs9294851,rs11652294,rs116533264,rs2555441,rs116753125,rs11124222,rs2692667,rs7121347,rs73415539,rs17120029,rs6709447,rs9351772,rs707889,rs2269396,rs13184352,rs7940310,rs12661224,rs8177240,rs57847564,rs9360406,rs114996949,rs10892074,rs73588403,rs61906078,rs4936367,rs2071299,rs1573529,rs500389,rs8177272,rs56026359,rs6455337,rs10206669,rs16868145,rs61333171,rs111633603,rs2715608,rs9346343,rs1286463,rs2032446,rs41483246,rs61905108,rs1446105,rs7121898,rs395935,rs7914255,rs77398860,rs9295673,rs2513095,rs3135506,rs652455,rs12225187,rs198805,rs588534,rs4938353,rs74444640,rs1799945,rs12292921,rs56107510,rs236914,rs2735483,rs72484025,rs13034275,rs3111607</t>
  </si>
  <si>
    <t>CATG00000087828.1,ENSG00000224298.2,ENSG00000112096.12,ENSG00000176349.7,ENSG00000258935.1,ENSG00000267347.1,ENSG00000234268.1,ENSG00000120549.11,CATG00000083264.1,CATG00000007118.1,ENSG00000267578.1,ENSG00000231865.1,ENSG00000219085.1,CATG00000058559.1,ENSG00000236437.1,CATG00000033495.1,ENSG00000198366.5,ENSG00000128309.12,ENSG00000201078.1,ENSG00000146453.8,ENSG00000079689.9,CATG00000084316.1,ENSG00000152527.9,ENSG00000112159.7,ENSG00000106327.8,CATG00000087865.1,ENSG00000237937.1,CATG00000048747.1,CATG00000056794.1,ENSG00000234816.2,ENSG00000196176.7,CATG00000083320.1,ENSG00000100379.13,CATG00000031197.1,ENSG00000228636.1,ENSG00000170819.4,CATG00000066151.1,CATG00000083261.1,ENSG00000079691.15,CATG00000028205.1,ENSG00000177103.9,ENSG00000160584.11,ENSG00000180573.8,ENSG00000172653.7,ENSG00000124557.8,ENSG00000112812.11,ENSG00000266999.1,ENSG00000224077.1,ENSG00000141127.10,ENSG00000137656.7,ENSG00000154768.4,ENSG00000109917.6,ENSG00000254968.2,CATG00000075712.1,ENSG00000249993.1,CATG00000087870.1,ENSG00000110245.7,ENSG00000272462.2,CATG00000075713.1,ENSG00000154917.6,ENSG00000168216.6,ENSG00000197061.3,ENSG00000180596.7,ENSG00000120437.7,ENSG00000149256.10,ENSG00000236267.1,ENSG00000187475.4,CATG00000089972.1,ENSG00000112343.8,ENSG00000161570.4,ENSG00000187045.12,ENSG00000165914.10,ENSG00000010704.14,ENSG00000112964.9,CATG00000057207.1,ENSG00000110244.5,ENSG00000163781.8,ENSG00000196226.2,ENSG00000138075.7,ENSG00000091513.10,ENSG00000110243.7,ENSG00000187456.9,ENSG00000235910.1,CATG00000093267.1,ENSG00000124610.3,ENSG00000144868.9,ENSG00000149591.12,ENSG00000124529.3,ENSG00000237805.1,CATG00000003952.1,ENSG00000091527.11,ENSG00000226645.1,CATG00000047298.1,CATG00000007117.1,ENSG00000124564.13,ENSG00000251988.1,ENSG00000124693.2,ENSG00000187837.2,CATG00000003943.1,ENSG00000241549.4,ENSG00000137259.2,ENSG00000144867.7,ENSG00000254678.1,ENSG00000176769.9,CATG00000056798.1,ENSG00000112110.5,ENSG00000172660.7,CATG00000003954.1,ENSG00000129270.11,CATG00000056792.1,ENSG00000168092.9,CATG00000049753.1,ENSG00000266972.1,CATG00000087827.1,CATG00000088816.1,ENSG00000146457.10,ENSG00000160613.8,ENSG00000149577.11,ENSG00000124568.6,CATG00000035245.1,ENSG00000242337.1,ENSG00000225889.3,ENSG00000120438.7,ENSG00000077498.8,CATG00000066148.1,ENSG00000170054.10,ENSG00000112337.6,ENSG00000119862.8,ENSG00000181234.8,ENSG00000196532.4</t>
  </si>
  <si>
    <t>19820699,21149283,19880490,21483845,21208937,19084217,pha002876</t>
  </si>
  <si>
    <t>Iron levels,Iron status biomarkers</t>
  </si>
  <si>
    <t>EFO:0004464</t>
  </si>
  <si>
    <t>brain measurement</t>
  </si>
  <si>
    <t>rs45511097,rs3781287,rs11627525,rs2736609,rs1926034,rs10748839,rs12571568,rs11191602,rs80189955,rs1591915,rs1926037,rs1135889,rs727757,rs56018637,rs67665996,rs55675376,rs7100369,rs2247476,rs878371,rs746293,rs78362087,rs116044941,rs2758605,rs11620680,rs2540173,rs55910626,rs9900122,rs2241107,rs10883796,rs111531042,rs2842882,rs2758619,rs12784384,rs10786715,rs1137703,rs7901197,rs7921574,rs284857,rs35355477,rs74410877,rs10852766,rs58363746,rs12765337,rs2853646,rs11191459,rs3744017,rs909269,rs11191547,rs57056972,rs11191414,rs9302994,rs1463486,rs10159384,rs17824827,rs1135688,rs17831675,rs1551619,rs8066711,rs7912578,rs12785223,rs2853643,rs936396,rs7909591,rs6162,rs10786740,rs943035,rs7085104,rs2758609,rs17581728,rs56248937,rs2467099,rs17831706,rs12260436,rs11868566,rs3740397,rs1135640,rs2853641,rs7222757,rs7089422,rs62073280,rs55791907,rs17724534,rs936393,rs4791242,rs3740387,rs10883817,rs4076073,rs12415199,rs11191424,rs4239089,rs619824,rs10883829,rs33998702,rs11191578,rs41265025,rs2608882,rs55805916,rs2251636,rs7077291,rs58524282,rs9906971,rs12947222,rs10748838,rs284858,rs10883826,rs72708291,rs10883859,rs3781286,rs12355120,rs2066323,rs55868394,rs2842871,rs62073283,rs11191438,rs4791250,rs2842864,rs1495790,rs4919683,rs35575637,rs80227295,rs7221792,rs1463485,rs62062478,rs7096183,rs2736613,rs7894588,rs4917386,rs1541213,rs7222393,rs12244388,rs708486,rs3742609,rs2248080,rs3781280,rs76585972,rs943036,rs4290163,rs2275271,rs1935323,rs10786725,rs3744009,rs17831682,rs2540183,rs10883836,rs284854,rs60616322,rs9903200,rs1926030,rs2984615,rs7094843,rs7145628,rs10786744,rs11191489,rs2758600,rs2410859,rs2290769,rs1807298,rs7896290,rs10891,rs743572,rs55956362,rs76771252,rs7894407,rs7902804,rs8078452,rs56901103,rs74056445,rs12588256,rs7218498,rs9891076,rs12942189,rs17831669,rs2236222,rs4791249,rs8067076,rs9675230,rs61462713,rs2758608,rs10883785,rs11870883,rs34968651,rs11625623,rs7897654,rs2842869,rs1046778,rs7537084,rs71379903,rs4572466,rs11629135,rs12953318,rs61510938,rs2017005,rs78866233,rs62065481,rs12031640,rs7097872,rs3001790,rs4917997,rs10786738,rs41312492,rs936394,rs11623395,rs4919691,rs75060370,rs1969175,rs10786712,rs10786719,rs1163085,rs3744015,rs68189149,rs7096249,rs9910274,rs8007506,rs2758603,rs10883837,rs2168855,rs2241109,rs2253809,rs284855,rs17685439,rs1838080,rs10786745,rs12414232,rs3740386,rs59875761,rs2842865,rs56946876,rs62062479,rs11191589,rs6427307,rs3781281,rs34130454,rs7217432,rs3744021,rs9671840,rs12939956,rs9894009,rs7081075,rs62065479,rs58644746,rs111516983,rs9897770,rs2467100,rs2281877,rs117435672,rs3736922,rs62073282,rs35287494,rs3760128,rs10883830,rs9895947,rs2842870,rs8012229,rs284860,rs2244144,rs7896519,rs7140860,rs763914,rs78289333,rs9908862,rs35151435,rs10883795,rs7093667,rs2297786,rs12763665,rs7917650,rs2736606,rs56000661,rs55793071,rs72860390,rs4398150,rs2666003,rs1390375,rs71377802,rs887953,rs75960392,rs12219247,rs10748836,rs3744028,rs112267124,rs58615327,rs11621195,rs2842857,rs7074395,rs10786722,rs4917994,rs1060604,rs7092690,rs7911789,rs4532960,rs59867239,rs2251847,rs11598702,rs4791243,rs66584478,rs7912517,rs7222755,rs3758543,rs76154832,rs7865316,rs723594,rs1052053,rs7896547,rs7067970,rs2608880,rs11191553,rs8139,rs7216615,rs2842868,rs62073285,rs11868308,rs2842873,rs35525740,rs3781282,rs35292793,rs10789242,rs192569,rs4917985,rs74360300,rs4363528,rs34104646,rs2290771,rs41312462,rs1055129,rs9894383,rs11191549,rs12103594,rs10883855,rs60059537,rs80318983,rs3682,rs10883842,rs8003567,rs10883824,rs7897663,rs12770034,rs4918016,rs2274339,rs10786727,rs11621442,rs7904113,rs7071373,rs1105917,rs11622591,rs2241108,rs7910900,rs3785437,rs1046411,rs2253677,rs11209162,rs3001789,rs8076385,rs2666005,rs71422076,rs2305913,rs936391,rs12219346,rs56007903,rs9901840,rs1926029,rs729211,rs284862,rs62073281,rs3744020,rs7095304,rs11624854,rs2869067,rs11079553,rs7096169,rs7092200,rs3744006,rs3740400,rs7370,rs284856,rs7537276,rs2044178,rs7909286,rs2608881,rs71377801,rs3744008,rs6163,rs10814318,rs6501843,rs8078208,rs41315114,rs6476504,rs7913682,rs11191577,rs34476326,rs3744010,rs10786724,rs7096475,rs7501452,rs34974290,rs55991250,rs55689128,rs57287238,rs12219246,rs1163238,rs1046446,rs10786721,rs12766205,rs10883814,rs7077097,rs9902371,rs2072499,rs12944772,rs7898770,rs62073275,rs10748835,rs3744027,rs9919485,rs10789240,rs72860389,rs34236606,rs10883799,rs3818239,rs7223416,rs11191573</t>
  </si>
  <si>
    <t>ENSG00000172380.5,CATG00000116275.1,CATG00000032436.1,ENSG00000259116.1,ENSG00000126803.8,ENSG00000132471.7,CATG00000116287.1,ENSG00000231518.1,ENSG00000237827.1,ENSG00000156374.10,ENSG00000132481.2,CATG00000032438.1,CATG00000032125.1,ENSG00000160785.9,CATG00000021082.1,ENSG00000204316.8,CATG00000078060.1,ENSG00000258824.2,ENSG00000234699.1,ENSG00000179841.8,CATG00000034282.1,ENSG00000232284.3,ENSG00000166275.11,CATG00000021091.1,ENSG00000092929.7,CATG00000021088.1,CATG00000078061.1,ENSG00000270316.1,ENSG00000160783.15,ENSG00000148842.13,ENSG00000188878.12,ENSG00000148795.5,ENSG00000267342.1,ENSG00000196189.8,ENSG00000168229.3,ENSG00000214435.3,ENSG00000132478.5,ENSG00000141569.6,ENSG00000260238.1,CATG00000101711.1,CATG00000000690.1,CATG00000032122.1,CATG00000034280.1,CATG00000000681.1,ENSG00000120063.5,CATG00000116290.1,ENSG00000076685.14,ENSG00000148835.9,ENSG00000235376.5,CATG00000000670.1,CATG00000116280.1,ENSG00000161533.7,ENSG00000267426.1,ENSG00000089775.7,ENSG00000165807.3,CATG00000116278.1,ENSG00000148798.5,ENSG00000185933.6,ENSG00000126804.9,CATG00000020280.1,CATG00000032432.1,CATG00000000691.1,ENSG00000148843.9,ENSG00000166272.12,ENSG00000267801.1,ENSG00000100714.11,CATG00000032120.1,CATG00000116288.1,ENSG00000203886.4,ENSG00000213277.3</t>
  </si>
  <si>
    <t>23674528,21681796</t>
  </si>
  <si>
    <t>White matter hyperintensity burden,white matter hyperintensity burden</t>
  </si>
  <si>
    <t>EFO:0004465</t>
  </si>
  <si>
    <t>fasting blood glucose measurement</t>
  </si>
  <si>
    <t>An fasting blood glucose measurement is a measurement of glucose in the blood of a patient at some defined time point after eating.</t>
  </si>
  <si>
    <t>rs1217396,rs4147594,rs10858017,rs853791,rs551754,rs12806569,rs2797412,rs2650099,rs16856252,rs12566340,rs569829,rs1217233,rs2599656,rs2298525,rs482508,rs1217407,rs527150,rs566879,rs3729709,rs2685806,rs484066,rs11925190,rs61749187,rs2359170,rs4833694,rs2544360,rs11880446,rs12277675,rs4145859,rs34090145,rs1230685,rs10737515,rs4657456,rs72680434,rs12044534,rs6663679,rs16849917,rs722105,rs2358994,rs7945617,rs79747994,rs1554316,rs10918223,rs1799884,rs17125414,rs1451680,rs1230646,rs10857076,rs9856607,rs2722419,rs6781464,rs12797524,rs508506,rs9981885,rs2121649,rs2358995,rs1217237,rs2599652,rs2722415,rs59569393,rs1230649,rs10838192,rs1217421,rs1450353,rs494874,rs2093436,rs2599644,rs80147522,rs4147596,rs2599657,rs1004558,rs7941837,rs4565712,rs1217234,rs503931,rs1599971,rs1777237,rs339416,rs3761936,rs2359167,rs2599645,rs13427272,rs12804082,rs2075066,rs1217413,rs12421319,rs2685803,rs74655516,rs497692,rs4147593,rs560887,rs2295853,rs1230679,rs508743,rs853790,rs7482199,rs2167364,rs1936398,rs11037710,rs4935776,rs4147599,rs569805,rs2685813,rs11037713,rs1230659,rs2271819,rs565412,rs1777238,rs1217410,rs79393891,rs1217388,rs758982,rs495714,rs1217203,rs2599650,rs1037351,rs552976,rs1217235,rs17552136,rs73713160,rs1981319,rs4607517,rs6451130,rs2685807,rs519887,rs11037702,rs2599653,rs4838997,rs2722414,rs1230661,rs58512362,rs12285364,rs10830962,rs4423005,rs1581397,rs2250677,rs2797408,rs6893779,rs7112662,rs12285564,rs2685814,rs34857458,rs1217199,rs2971668,rs2599659,rs485094,rs10858019,rs2685804,rs472614,rs1349334,rs2908282,rs10830961,rs2685810,rs116761287,rs12041547,rs1495594,rs9429730,rs33911995,rs11552449,rs11037698,rs2722417,rs2257036,rs2797409,rs4331050,rs12362664,rs2599648,rs4147592,rs2908286,rs7537189,rs1217232,rs2121650,rs1146182,rs6537792,rs3729708,rs7529353,rs1217204,rs73070668,rs1217192,rs61817589,rs478333,rs1217201,rs11037718,rs579275,rs567074,rs1230678,rs2488457,rs12431748,rs1217236,rs79111037,rs10800118,rs579060,rs12040685,rs853772,rs1230647,rs4755755,rs11102702,rs1113523,rs1217412,rs16889787,rs11037720,rs1217389,rs2292888,rs7107050,rs11037714,rs35501825,rs2685808,rs2599649,rs1235687,rs12565589,rs519035,rs1921617,rs3828628,rs10080058,rs4839335,rs1217395,rs2971667,rs1230645,rs2599643,rs1530799,rs11501162,rs6778682,rs496550,rs10510634,rs573225,rs3755157,rs2977451,rs72944193,rs2599647,rs12104357,rs13052098,rs555975,rs10830963,rs10466351,rs33984624,rs1450459,rs11571943,rs987482,rs10858018,rs479682,rs73051388,rs2636014,rs10857075,rs9298599,rs2685811,rs732360,rs2556416,rs60210746,rs3740983,rs473351,rs55671509,rs917793,rs480562,rs2544367,rs1778842,rs11102661,rs1217416,rs116260467,rs60228070,rs76532479,rs4833187,rs77601801,rs116920913,rs486981,rs57505943,rs3755158,rs6698586,rs2722416,rs2685812,rs59675216,rs1230640,rs1237682,rs1217193,rs72944130,rs2685805,rs11915471,rs6803401,rs63380762,rs2589927,rs11102691,rs4682484,rs2298813,rs1230658,rs1511314,rs531772,rs575671,rs10497997,rs1217200,rs3824948,rs11102669,rs2488458,rs10858021,rs73235080,rs2636013</t>
  </si>
  <si>
    <t>ENSG00000118655.4,ENSG00000197176.3,CATG00000046496.1,ENSG00000206530.4,ENSG00000186895.2,ENSG00000243849.1,CATG00000069998.1,ENSG00000081019.9,CATG00000042777.1,ENSG00000134640.2,CATG00000013312.1,ENSG00000137642.8,ENSG00000096401.7,CATG00000075172.1,ENSG00000129991.8,CATG00000059666.1,ENSG00000267577.1,ENSG00000213693.4,ENSG00000166199.8,CATG00000039833.1,ENSG00000106633.11,CATG00000081498.1,ENSG00000134242.11,ENSG00000188761.7,ENSG00000106636.3,CATG00000081190.1,ENSG00000236206.1,CATG00000046501.1,ENSG00000267110.1,ENSG00000259758.1,ENSG00000143198.8,ENSG00000244926.2,ENSG00000138738.6,ENSG00000080031.5,CATG00000043553.1,ENSG00000134262.8,ENSG00000116793.11,CATG00000075531.1,CATG00000020091.1,CATG00000059671.1,ENSG00000159618.11,ENSG00000129990.10,ENSG00000246250.2,CATG00000081521.1,ENSG00000078295.11,CATG00000006600.1,CATG00000069999.1,CATG00000039832.1,CATG00000051440.1,ENSG00000058404.15,ENSG00000152254.6,CATG00000064087.1,CATG00000081511.1,ENSG00000105048.12,ENSG00000123908.7,ENSG00000231128.1,CATG00000098636.1,ENSG00000081026.14,ENSG00000165061.10,CATG00000055642.1,CATG00000092123.1,ENSG00000132437.13,ENSG00000073734.8</t>
  </si>
  <si>
    <t>17903298,19651812,19060909,18521185,18451265,19060907,22508271</t>
  </si>
  <si>
    <t>Fasting plasma glucose</t>
  </si>
  <si>
    <t>EFO:0004466</t>
  </si>
  <si>
    <t>HOMA IR</t>
  </si>
  <si>
    <t>A fasting blood insulin measurement is a measurement of insulin in the blood at a predetermined point after the patient has fasted</t>
  </si>
  <si>
    <t>rs205286,rs1280,rs1260330,rs4665969,rs7755926,rs6547521,rs174576,rs6694509,rs1528533,rs11920090,rs780104,rs889140,rs10501320,rs2950835,rs10872311,rs889138,rs13108763,rs2580761,rs3734264,rs780100,rs13088452,rs1104,rs566879,rs72964564,rs3739095,rs4624858,rs484066,rs2820436,rs9469859,rs10195252,rs10205219,rs10513685,rs4841132,rs2580759,rs1313566,rs6713419,rs1664798,rs116957230,rs174549,rs35522627,rs174591,rs7774697,rs2744957,rs174592,rs1260329,rs7585533,rs780108,rs12034686,rs5406,rs3786901,rs7041847,rs10169261,rs35767,rs7945617,rs7646014,rs72643559,rs6906759,rs1694068,rs813592,rs17207196,rs35355828,rs6541228,rs71304097,rs1799884,rs6541225,rs2605094,rs205283,rs11695549,rs12487589,rs1998702,rs2292622,rs174541,rs61836180,rs35057507,rs1395,rs8109191,rs11711206,rs1647266,rs174580,rs8106165,rs508506,rs2121649,rs1558901,rs2038841,rs11558471,rs6900847,rs11783641,rs1647276,rs1801282,rs174599,rs174590,rs847859,rs6686253,rs458741,rs9469914,rs1694067,rs3892354,rs1275537,rs35515350,rs10814918,rs114788573,rs1004558,rs7020673,rs62130714,rs35073769,rs7575245,rs174578,rs1425486,rs780117,rs11757370,rs2605091,rs1425492,rs1167793,rs174575,rs3734626,rs11685326,rs1982499,rs7250869,rs1275522,rs7752060,rs11759151,rs13066157,rs6716894,rs1167807,rs174585,rs4282407,rs11709119,rs7341267,rs1275530,rs10205592,rs809058,rs2814974,rs569805,rs7752390,rs10123313,rs912716,rs10513686,rs1664793,rs2713556,rs2198550,rs34523847,rs58965570,rs12641088,rs4665960,rs1936809,rs77005271,rs11707746,rs56076827,rs7759227,rs17617028,rs4380994,rs1260328,rs12794698,rs1141313,rs12486657,rs2744949,rs174598,rs6833341,rs6768568,rs1260341,rs10116772,rs2814991,rs983311,rs6760828,rs6679784,rs704791,rs11755420,rs1979033,rs4607517,rs11118307,rs174537,rs2713553,rs35316189,rs11681351,rs11755393,rs9469867,rs10758593,rs4846302,rs174553,rs9394248,rs16855617,rs10830962,rs55989805,rs34403348,rs2489628,rs12692735,rs13071168,rs10758592,rs174560,rs2820464,rs459193,rs1167802,rs36043919,rs6899938,rs1574285,rs4488811,rs11720145,rs1425485,rs392794,rs10974438,rs2303369,rs6476836,rs55927885,rs2296360,rs6698475,rs2605098,rs1092834,rs10513688,rs174593,rs4665958,rs10513687,rs809673,rs4331050,rs6752978,rs2814969,rs878781,rs60631624,rs6717858,rs2908286,rs1167795,rs780112,rs4646926,rs17661330,rs13067702,rs2235568,rs7945565,rs2800708,rs3798352,rs9469885,rs6934662,rs2272417,rs3734268,rs17036160,rs174561,rs2293571,rs34597048,rs174533,rs780110,rs579060,rs11118311,rs13391837,rs9462021,rs102275,rs3802177,rs1167799,rs6902080,rs13472,rs13070993,rs13204656,rs340875,rs10403360,rs6749393,rs10953792,rs174554,rs9462009,rs12029812,rs174569,rs2605096,rs174587,rs11693660,rs114274450,rs1049817,rs13064760,rs1535,rs11127013,rs2971667,rs157512,rs6805092,rs1647284,rs174594,rs8103728,rs9469862,rs4805881,rs7602534,rs987469,rs1167801,rs412392,rs71304096,rs1275528,rs72860013,rs6785803,rs1260333,rs10513689,rs7643425,rs10187501,rs9462019,rs1260327,rs11649091,rs7629805,rs4318902,rs7614016,rs75762942,rs895356,rs174570,rs7638998,rs11721319,rs11887784,rs118010687,rs116908325,rs97384,rs11118309,rs3769143,rs13065423,rs6754919,rs1406295,rs12487486,rs61791106,rs1469246,rs7769820,rs1167794,rs1122227,rs340835,rs917793,rs11126932,rs2293572,rs7258031,rs7652520,rs34856298,rs13215181,rs6541227,rs2235569,rs2814968,rs174534,rs509360,rs5402,rs174555,rs174562,rs11642841,rs71516504,rs6457796,rs80135045,rs11126999,rs4646949,rs6689100,rs60354090,rs10182937,rs2605097,rs7752522,rs2744959,rs1530559,rs12201281,rs174577,rs1668935,rs102274,rs10758591,rs72817533,rs11917504,rs174528,rs4582,rs10814916,rs4841133,rs10974435,rs7546202,rs2162100,rs1260326,rs7002551,rs9469857,rs7768189,rs75615732,rs7586601,rs340839,rs3822076,rs1260334,rs2605101,rs569829,rs11684134,rs7945689,rs3845686,rs1867012,rs9469863,rs7613951,rs6753142,rs10738078,rs34685612,rs9491699,rs34642857,rs1167796,rs2911711,rs2713557,rs2605093,rs13022659,rs11708978,rs174536,rs1260342,rs1664795,rs7741437,rs7769961,rs58671447,rs1694071,rs8107837,rs114798927,rs6689021,rs57884925,rs71304089,rs6436620,rs780093,rs2605092,rs1664794,rs4259246,rs9469887,rs17035231,rs6738627,rs10814915,rs11605924,rs8395,rs6684169,rs2162679,rs6743819,rs5394,rs174529,rs6837319,rs174581,rs5393,rs11712085,rs2814967,rs7756405,rs6938763,rs2647256,rs11924648,rs3923113,rs9987289,rs174589,rs11100083,rs494874,rs6541223,rs71304093,rs6940395,rs6932207,rs174544,rs7941837,rs2764208,rs55679742,rs2605102,rs2303370,rs56087297,rs5400,rs2075066,rs6694150,rs6476839,rs188190,rs35552008,rs35297160,rs2814995,rs9653282,rs7593448,rs560887,rs6786675,rs11711437,rs11929535,rs174600,rs1260345,rs174572,rs6792867,rs925735,rs1167797,rs78518024,rs174568,rs66683764,rs11721223,rs4846303,rs704795,rs9469918,rs1260320,rs11682621,rs10814914,rs2713552,rs11719201,rs55641619,rs1167800,rs1499820,rs28675115,rs9808956,rs99780,rs10122677,rs794356,rs780106,rs12403994,rs464605,rs17716118,rs983473,rs4665959,rs4805878,rs3845687,rs71304090,rs174556,rs11608,rs1167798,rs7034200,rs7555150,rs35146940,rs61169219,rs758982,rs7755982,rs9469884,rs66615477,rs340874,rs34657938,rs114122247,rs10000702,rs552976,rs174579,rs4665963,rs6729709,rs7609045,rs11126934,rs6684734,rs11039165,rs10457487,rs1201873,rs1996220,rs2814971,rs57951780,rs6855363,rs10779360,rs11039182,rs10495121,rs2764207,rs174573,rs1647265,rs1975384,rs7756009,rs11720578,rs17005956,rs9462020,rs117082374,rs174597,rs58284370,rs10184004,rs61791107,rs2971668,rs780102,rs485094,rs11126918,rs2908282,rs2814970,rs10830961,rs62331150,rs983309,rs2014252,rs174574,rs78468022,rs702634,rs4237150,rs9469917,rs2489629,rs12475426,rs9995178,rs10930133,rs2800709,rs174584,rs6476842,rs6712203,rs9462015,rs1664797,rs2605095,rs983310,rs465002,rs72817536,rs2503326,rs2121650,rs1892172,rs7649970,rs56791644,rs1664781,rs56819515,rs11642015,rs9482769,rs13266634,rs11126936,rs9296127,rs71304098,rs780107,rs7944584,rs9462010,rs1816164,rs108499,rs61791066,rs174548,rs30351,rs72643557,rs12403367,rs35877199,rs2280737,rs13388159,rs11693052,rs2764206,rs174559,rs3739092,rs9469870,rs809059,rs908252,rs2067819,rs173964,rs1401419,rs10179126,rs11928798,rs983308,rs2078616,rs56120917,rs889139,rs71304092,rs1201874,rs731839,rs4382293,rs174545,rs1275538,rs715326,rs573225,rs1664796,rs174566,rs72817542,rs256903,rs7867224,rs3800458,rs11126935,rs7024686,rs11039149,rs9469883,rs10830963,rs10466351,rs2814992,rs6436615,rs2815001,rs8104606,rs11720108,rs11679220,rs13408252,rs174601,rs6984305,rs9462030,rs715325,rs1992291,rs732360,rs12692737,rs174535,rs1515096,rs7256564,rs2126263,rs1562877,rs10099512,rs1647267,rs4665965,rs6716850,rs9469871,rs93923,rs174530,rs116260467,rs10406327,rs174547,rs174583,rs1167836,rs4865796,rs486981,rs340876,rs6689370,rs724311,rs9469886,rs3786897,rs8101286,rs1262430,rs3817473,rs13083375,rs10433537,rs62130713,rs4803,rs62048402,rs3786898,rs72819536,rs2605100,rs6717980,rs7341253,rs1515116,rs12647922,rs174546,rs467022,rs2292621,rs6806926,rs4665978,rs174582,rs9491698,rs2292620,rs10422861,rs11923694,rs8179252,rs174550,rs113353646,rs6698625,rs1694070,rs5404,rs174538</t>
  </si>
  <si>
    <t>ENSG00000254237.1,ENSG00000065060.12,ENSG00000235070.3,ENSG00000168496.3,ENSG00000121671.7,ENSG00000228322.1,ENSG00000082258.8,ENSG00000213453.3,CATG00000088145.1,CATG00000047979.1,ENSG00000225026.1,ENSG00000134640.2,ENSG00000230024.1,ENSG00000148737.11,ENSG00000115194.6,ENSG00000196821.5,ENSG00000173175.10,ENSG00000138100.9,CATG00000002481.1,CATG00000044677.1,CATG00000005705.1,ENSG00000138074.10,ENSG00000064999.12,ENSG00000163581.9,CATG00000063766.1,ENSG00000124920.9,ENSG00000251586.1,ENSG00000006606.4,CATG00000029301.1,ENSG00000176601.7,ENSG00000115211.11,ENSG00000082438.11,ENSG00000135213.8,CATG00000089908.1,ENSG00000164756.8,ENSG00000117707.11,ENSG00000127946.12,ENSG00000168769.8,ENSG00000157992.8,ENSG00000115226.5,ENSG00000236062.1,ENSG00000272288.1,ENSG00000084774.9,CATG00000042205.1,ENSG00000207601.1,ENSG00000157152.12,ENSG00000163793.8,ENSG00000157150.4,CATG00000002472.1,ENSG00000217130.1,ENSG00000064995.12,CATG00000088143.1,ENSG00000025434.14,ENSG00000132170.15,ENSG00000115207.9,ENSG00000138002.10,CATG00000063762.1,CATG00000079860.1,ENSG00000011347.5,CATG00000073317.1,ENSG00000149485.12,ENSG00000107249.17,ENSG00000234945.3,CATG00000070724.1,ENSG00000225940.1,CATG00000088142.1,ENSG00000115216.9,ENSG00000017427.11,ENSG00000115241.9,ENSG00000146374.9,CATG00000042207.1,ENSG00000106633.11,CATG00000005706.1,ENSG00000138640.10,ENSG00000106636.3,ENSG00000140718.14,ENSG00000230461.4,CATG00000089910.1,ENSG00000115204.10,ENSG00000163794.6,ENSG00000115234.6,ENSG00000124299.9,ENSG00000134824.9,CATG00000089895.1,ENSG00000143353.7,ENSG00000185305.6,ENSG00000138085.12,CATG00000103728.1,ENSG00000134825.9,ENSG00000235267.1,ENSG00000233438.1,ENSG00000234072.1,ENSG00000254235.1,ENSG00000163795.9,CATG00000006600.1,ENSG00000110514.14,ENSG00000256746.1,ENSG00000124562.5,ENSG00000058404.15,ENSG00000152254.6,ENSG00000084734.4,ENSG00000145431.6,CATG00000092123.1,ENSG00000073734.8</t>
  </si>
  <si>
    <t>22885922,22885924,20081858</t>
  </si>
  <si>
    <t>Fasting insulin-related traits</t>
  </si>
  <si>
    <t>EFO:0004468</t>
  </si>
  <si>
    <t>metabolite measurement</t>
  </si>
  <si>
    <t>Is any quantification of glucose.</t>
  </si>
  <si>
    <t>rs1937841,rs6547521,rs1704773,rs174576,rs10168333,rs11211401,rs1528533,rs114650503,rs2289331,rs3733588,rs838144,rs2580761,rs1898883,rs2259852,rs11153277,rs6935759,rs6839534,rs4353,rs643434,rs1136001,rs4646267,rs3739095,rs484066,rs7007609,rs6678033,rs603985,rs117507208,rs12623271,rs719909,rs55695203,rs1781934,rs7745613,rs1676863,rs459809,rs10085931,rs174592,rs35510369,rs676996,rs12034502,rs7953249,rs272842,rs12080585,rs7007797,rs28378345,rs10095072,rs7587577,rs3916,rs3791980,rs813592,rs476410,rs4646493,rs77773255,rs7135337,rs4525975,rs76234559,rs1989574,rs11695549,rs2281591,rs272881,rs9450299,rs174541,rs17410962,rs1395,rs12682115,rs174580,rs10431386,rs1135999,rs7462703,rs1169286,rs4655743,rs2075965,rs2255531,rs72789542,rs7660895,rs10904419,rs503279,rs1169314,rs1647276,rs12828810,rs174599,rs272875,rs1163251,rs7689060,rs3785114,rs6705489,rs4128744,rs6449213,rs75819536,rs9487627,rs4985124,rs2307022,rs4949674,rs2154384,rs1275537,rs10431384,rs3961282,rs9362226,rs78917351,rs13538,rs17134523,rs4985154,rs35073769,rs11737564,rs677355,rs780117,rs1892534,rs4149052,rs8102288,rs1472631,rs11153283,rs4977164,rs3775948,rs1275522,rs3812617,rs6716894,rs3803575,rs4697975,rs687289,rs11024613,rs274561,rs7349721,rs10503669,rs7663044,rs45615240,rs10489070,rs56057523,rs11989309,rs445349,rs28770304,rs1275530,rs13137069,rs2029681,rs13262341,rs112153756,rs273900,rs6546852,rs35782983,rs58813541,rs1992272,rs681343,rs56273049,rs12146883,rs495469,rs4241818,rs272869,rs58965570,rs35288242,rs77005271,rs2631365,rs11161510,rs12898710,rs9450286,rs10766469,rs1260328,rs532303,rs2133134,rs2808629,rs9450278,rs17277546,rs7679753,rs2652822,rs7970695,rs4646486,rs274557,rs12829722,rs273913,rs7954039,rs9450294,rs7162825,rs9444356,rs929596,rs704791,rs2037867,rs35525135,rs10095159,rs9342047,rs1761604,rs4325,rs10175809,rs644234,rs4757638,rs2868937,rs272849,rs56071396,rs7679724,rs676457,rs1146588,rs240955,rs4241815,rs4150606,rs9393821,rs9487668,rs328,rs240954,rs1146579,rs2303369,rs1465468,rs80007464,rs6499166,rs1881245,rs6922226,rs4463232,rs2638280,rs2243616,rs4351,rs4665958,rs4342,rs1688264,rs35081622,rs11006661,rs14347,rs11161493,rs55750616,rs16966953,rs4261716,rs679574,rs4500751,rs4149054,rs498289,rs2075966,rs76259755,rs1146581,rs60673338,rs7310409,rs12775468,rs325,rs17843929,rs1111571,rs7598396,rs13282367,rs114752222,rs35599677,rs272860,rs7070862,rs6900341,rs7004149,rs9353317,rs1741,rs55766779,rs17410914,rs4753073,rs735396,rs2272417,rs6993414,rs3818855,rs520090,rs4553819,rs174533,rs76946121,rs780110,rs579060,rs13391837,rs4611171,rs102275,rs10872066,rs1781932,rs2421550,rs11153294,rs11638033,rs3775944,rs7683856,rs973579,rs887829,rs6749393,rs462493,rs11723742,rs1937845,rs174554,rs676210,rs12678603,rs78963197,rs6723247,rs1665787,rs2801882,rs751092,rs114366307,rs1535,rs34734847,rs72686191,rs1647284,rs493246,rs3803573,rs174594,rs6546849,rs4149067,rs7602534,rs4149076,rs12911691,rs111533912,rs11993554,rs4148325,rs1275528,rs72860013,rs3760002,rs7550974,rs1260333,rs10766467,rs2638282,rs4559448,rs13263342,rs11070270,rs17411024,rs9444371,rs9393804,rs174570,rs662243,rs11887784,rs35351724,rs12777243,rs10173355,rs1169288,rs3769143,rs462779,rs2740,rs6930790,rs569970,rs4242785,rs2403254,rs1530643,rs6546850,rs10179094,rs1122227,rs11126932,rs12509955,rs11185819,rs7299630,rs2293572,rs2159863,rs11680233,rs79236614,rs4985149,rs240995,rs75802599,rs458486,rs272867,rs11991231,rs61269242,rs509360,rs174562,rs6546853,rs6546860,rs17134471,rs4646495,rs4478887,rs9791208,rs455726,rs1250874,rs75469215,rs10182937,rs6558292,rs11546144,rs1694419,rs4698029,rs9450307,rs1465470,rs4347832,rs9366722,rs3999408,rs6740223,rs673548,rs62039480,rs174577,rs4775633,rs462832,rs463854,rs10832923,rs72817533,rs73381332,rs11070267,rs80073370,rs1169301,rs11006692,rs1169313,rs11990511,rs11045889,rs1260326,rs7586601,rs4698032,rs10518693,rs2244608,rs1260334,rs7203220,rs10168416,rs4646487,rs569829,rs1498312,rs505922,rs11684134,rs2264782,rs73114872,rs114566157,rs1110570,rs112994260,rs13256214,rs1251075,rs13281660,rs75501607,rs4977196,rs1597023,rs4985147,rs57830821,rs55916375,rs4149074,rs7004186,rs12528808,rs35984397,rs7671266,rs9359674,rs12594313,rs74891740,rs2911711,rs6937422,rs6745480,rs4150678,rs662138,rs1169289,rs3796838,rs4149036,rs677277,rs174536,rs4783553,rs7663032,rs7979473,rs1805096,rs9332998,rs6736508,rs1169306,rs34955778,rs4362,rs514659,rs116916763,rs11986602,rs887732,rs11884776,rs1453184,rs12136754,rs2295601,rs676388,rs8395,rs9487666,rs4253282,rs1169311,rs7313271,rs4359,rs1052162,rs5745458,rs1169284,rs465795,rs1127096,rs11790,rs492602,rs2186175,rs494874,rs7194378,rs174544,rs6902638,rs6558295,rs516316,rs17843966,rs4330,rs6558293,rs1761602,rs2056486,rs582094,rs2303370,rs1781939,rs1564348,rs74855321,rs10841759,rs4326,rs7080497,rs17843902,rs7593448,rs270602,rs6700896,rs76975037,rs7696983,rs7764591,rs6546838,rs560887,rs11728093,rs9450309,rs453776,rs11722185,rs562038,rs274567,rs174600,rs1260345,rs4149044,rs7930067,rs6937734,rs118202,rs13391258,rs483180,rs17127849,rs12503603,rs7100517,rs7766610,rs4655557,rs7546242,rs74615535,rs4341,rs11208689,rs6546847,rs10841758,rs17091905,rs6983430,rs838147,rs17864701,rs7775788,rs2569266,rs645982,rs56138570,rs7738777,rs34768406,rs7819706,rs9374263,rs9379974,rs211761,rs10168155,rs1059611,rs3845687,rs4665959,rs633372,rs11608,rs73379171,rs6920014,rs7608175,rs1205,rs115871014,rs455650,rs4783554,rs7094971,rs3777909,rs552976,rs494688,rs6546857,rs73067080,rs466923,rs4149038,rs7821112,rs374886,rs11632012,rs3781638,rs2153126,rs4646246,rs12830367,rs7016880,rs4697703,rs1612097,rs3813227,rs1770890,rs1647265,rs76215734,rs1251077,rs17005956,rs13111638,rs8034177,rs6685,rs3752531,rs461646,rs11126918,rs116552240,rs4697743,rs35811052,rs76108580,rs13292932,rs6536365,rs3775947,rs10765578,rs1920792,rs1251078,rs427248,rs7829844,rs12475426,rs4646243,rs478093,rs174584,rs10193972,rs942270,rs4253255,rs58636152,rs3824603,rs9991278,rs72817536,rs17843919,rs516246,rs11070268,rs3021338,rs6759892,rs4321,rs1770887,rs17418533,rs74469609,rs7666545,rs2540654,rs61854738,rs2264778,rs780107,rs4646961,rs9410,rs8396,rs500498,rs7661701,rs75278536,rs6930543,rs1313071,rs273914,rs4334,rs496198,rs7306541,rs2305565,rs2280737,rs11065385,rs9353319,rs3785119,rs9444353,rs11693052,rs1303169,rs6742078,rs1761603,rs11136254,rs7100167,rs6714634,rs4149042,rs2801883,rs4599602,rs12410657,rs561931,rs281379,rs10832918,rs17489226,rs4697957,rs13255347,rs6753320,rs4698036,rs2078616,rs13427832,rs459403,rs174545,rs274563,rs573225,rs715326,rs7919795,rs4985155,rs3826167,rs6856561,rs6558296,rs11126935,rs28675909,rs17410983,rs240993,rs4608811,rs7750792,rs72825108,rs2518047,rs4775622,rs1534471,rs11679220,rs11986647,rs12387,rs517533,rs17410996,rs7461665,rs74858361,rs4320137,rs12543080,rs7841189,rs507766,rs539708,rs9487645,rs6716850,rs7823319,rs753762,rs4149080,rs2025269,rs4881396,rs2941253,rs174547,rs1447351,rs7199750,rs6726694,rs6707722,rs486981,rs6546859,rs7516341,rs10832920,rs13250446,rs7404524,rs9359656,rs545971,rs4977165,rs13113918,rs12126607,rs78013771,rs4803,rs12792653,rs1002475,rs6717980,rs7816447,rs7200543,rs17606561,rs11513225,rs4665978,rs6724485,rs1121,rs1055086,rs7954542,rs6740766,rs3766196,rs4698030,rs492488,rs11161521,rs8179252,rs2275378,rs113353646,rs6756987,rs174538,rs475419,rs4665969,rs1260330,rs34030695,rs9362225,rs594400,rs780104,rs12678604,rs2950835,rs522915,rs240974,rs10765576,rs640093,rs17489185,rs780100,rs9450279,rs274558,rs3812137,rs1104,rs566879,rs1169294,rs4458647,rs10939819,rs75082673,rs3961283,rs274562,rs12127402,rs2259816,rs10205219,rs2863979,rs3802967,rs2257962,rs2580759,rs1313566,rs174549,rs6499173,rs9351063,rs2289329,rs11737481,rs7744309,rs7200049,rs6546851,rs477992,rs4344,rs1260329,rs780108,rs4149075,rs55727637,rs10169261,rs4241817,rs464401,rs4149053,rs72643559,rs1182933,rs4253252,rs2518049,rs58946909,rs1251079,rs4949877,rs28441463,rs12190634,rs7017102,rs1647266,rs6933627,rs78591545,rs4332,rs6984764,rs508506,rs11208693,rs16966952,rs1937840,rs11153280,rs9487644,rs12148069,rs6913634,rs2298305,rs10206899,rs9362209,rs1146580,rs4149045,rs72815843,rs272852,rs4428284,rs4337,rs3766197,rs35771722,rs7088788,rs11576162,rs1803924,rs12532771,rs917826,rs11006690,rs3820080,rs504963,rs7822232,rs62130714,rs11136255,rs174578,rs7575245,rs112874886,rs7405315,rs465565,rs4484299,rs272874,rs9393822,rs2788654,rs11685326,rs3771341,rs2398186,rs77219697,rs1623806,rs10795245,rs4406791,rs7091485,rs4753072,rs3021337,rs4612705,rs17418478,rs112693965,rs56827,rs2464196,rs12055597,rs11680450,rs10205592,rs10018663,rs809058,rs3851225,rs114964604,rs569805,rs10939650,rs6929024,rs9450304,rs6968554,rs7752105,rs2657880,rs2229524,rs2393775,rs12549149,rs4665960,rs6827401,rs35583283,rs56076827,rs4637402,rs6736743,rs11761383,rs73600084,rs10741743,rs455335,rs12979278,rs3775298,rs1141313,rs72686164,rs1799958,rs7696092,rs813497,rs10209517,rs174598,rs1260341,rs799261,rs6760828,rs1781935,rs11780884,rs527210,rs602662,rs58310495,rs3812139,rs1744121,rs674302,rs6724782,rs1169309,rs174537,rs10805364,rs11681351,rs6546839,rs11943372,rs115538216,rs7954331,rs4705933,rs174553,rs4783558,rs4150628,rs2014355,rs2289330,rs1169315,rs1978274,rs78458743,rs2631370,rs7898263,rs17091909,rs174560,rs10774579,rs11735543,rs60223219,rs62444550,rs272894,rs77069344,rs463860,rs7404526,rs17306779,rs4698014,rs550499,rs7192234,rs10775304,rs73381329,rs460594,rs12723575,rs33988101,rs507711,rs4655729,rs7563561,rs456871,rs240990,rs2259820,rs9450295,rs12067936,rs2631363,rs6932739,rs2769071,rs809673,rs4385059,rs1511801,rs7531867,rs4324,rs11727390,rs4308,rs73379179,rs11990558,rs60631624,rs4149084,rs78299715,rs1530644,rs466765,rs11075255,rs10889570,rs456865,rs9368506,rs3812616,rs780112,rs274560,rs6546854,rs612169,rs74983646,rs4148324,rs7003860,rs6489786,rs9351066,rs1493367,rs13002774,rs2343614,rs4646492,rs6546861,rs11070271,rs7951037,rs659104,rs491626,rs2694919,rs10841757,rs11024606,rs2257764,rs4149056,rs28592748,rs11211402,rs2024280,rs274559,rs10190219,rs7745932,rs174561,rs2264750,rs4947122,rs2293571,rs12678919,rs286,rs4690909,rs3735964,rs7752361,rs10109286,rs12510549,rs1169292,rs9450308,rs35209863,rs527670,rs692854,rs13472,rs3790439,rs3777905,rs774211,rs2421577,rs7577677,rs485186,rs17406107,rs7979478,rs657152,rs9400476,rs272889,rs240991,rs9374262,rs7305618,rs1169300,rs73379180,rs7087111,rs399219,rs11693660,rs4343,rs12775701,rs495472,rs1049817,rs11153293,rs687621,rs11127013,rs10091401,rs2070629,rs2657879,rs78300069,rs112854952,rs6499167,rs9888796,rs2297939,rs582118,rs6568677,rs383022,rs4530361,rs6753569,rs6498540,rs116745803,rs1260327,rs1043011,rs1938485,rs1155931,rs1781937,rs638745,rs9450263,rs7004158,rs28730480,rs11723388,rs9450269,rs97384,rs11731652,rs9387012,rs1406295,rs581107,rs418464,rs62288518,rs543968,rs11020127,rs12978752,rs116353027,rs10171367,rs4241816,rs60889939,rs12317268,rs9635324,rs72789541,rs4150581,rs59095288,rs7524467,rs7909379,rs1781933,rs11208691,rs78847256,rs272893,rs174534,rs10889569,rs4329,rs78810414,rs110732,rs174555,rs1938497,rs2808628,rs12511337,rs76166855,rs11126999,rs2638314,rs4698009,rs4253281,rs67481496,rs2516788,rs7744622,rs11985815,rs9994216,rs2185436,rs9332990,rs544873,rs459147,rs4880716,rs2070959,rs102274,rs79198716,rs174528,rs11185773,rs4547554,rs4582,rs1042034,rs77585835,rs113988682,rs7836836,rs4420065,rs7596773,rs13015720,rs7586110,rs6985623,rs12504643,rs4327,rs10445704,rs274546,rs76496571,rs1761601,rs2070630,rs3775946,rs6546856,rs72774845,rs7749600,rs3845686,rs10207220,rs17587071,rs3796841,rs11126598,rs2794520,rs274568,rs500499,rs2305564,rs117118645,rs11161511,rs16966947,rs4149079,rs118203,rs494562,rs6910543,rs13022659,rs17091891,rs6588153,rs6558300,rs6968865,rs6420182,rs457492,rs9291642,rs1781938,rs522129,rs12505475,rs7207,rs6498541,rs613534,rs2631361,rs272879,rs1260342,rs4150644,rs270613,rs6546858,rs1562444,rs1007177,rs7090038,rs74869266,rs10841762,rs1447350,rs632111,rs4529048,rs2251468,rs780093,rs7576245,rs2393791,rs35574015,rs78358410,rs3935209,rs494242,rs11153287,rs6546836,rs6743819,rs174529,rs174581,rs554833,rs3213545,rs75361772,rs2638315,rs1146574,rs10873685,rs1183910,rs272884,rs4753426,rs11185820,rs3750573,rs12753193,rs4698023,rs76656738,rs13431267,rs7101071,rs4335,rs11153279,rs7085249,rs2066938,rs1984793,rs17539197,rs1912826,rs10841760,rs55686478,rs1767458,rs12498742,rs9450313,rs496195,rs485073,rs2729812,rs16890979,rs174568,rs1871395,rs4985148,rs9931501,rs611084,rs704795,rs554113,rs6910806,rs11682621,rs1260320,rs4924457,rs1061337,rs4977195,rs8056893,rs115849089,rs99780,rs4311,rs115129770,rs115854988,rs780106,rs4660980,rs11252922,rs11730631,rs4150589,rs2154309,rs174556,rs17675361,rs838133,rs929575,rs13125646,rs10881612,rs714436,rs2708101,rs13362715,rs12550729,rs10939833,rs4665963,rs7074004,rs3733402,rs12091720,rs6729709,rs2295890,rs117779442,rs6558294,rs17389602,rs1938495,rs11126934,rs12529,rs8034416,rs12679834,rs11070272,rs11784574,rs455645,rs75675187,rs3796835,rs75551077,rs1975384,rs541503,rs9918016,rs2048,rs11024614,rs2106727,rs467042,rs240994,rs272886,rs780102,rs4144,rs485094,rs6499165,rs4320,rs1169310,rs56165099,rs4149048,rs7004867,rs11045879,rs2014252,rs174574,rs4149051,rs7930592,rs7678287,rs465796,rs11721501,rs4331,rs74778870,rs2173378,rs2518803,rs6900270,rs117367828,rs4363,rs6546837,rs458806,rs7302925,rs1868159,rs6558297,rs11672900,rs455732,rs34614532,rs274566,rs77237194,rs6753344,rs10203266,rs4881397,rs11126936,rs4591605,rs4253248,rs272857,rs108499,rs174548,rs495203,rs7534754,rs10766468,rs462432,rs6728178,rs1611823,rs1781940,rs4253238,rs6747843,rs529565,rs72643557,rs13388159,rs12978750,rs717959,rs174559,rs3739092,rs7594511,rs7759825,rs809059,rs7170846,rs9344538,rs2678379,rs7753022,rs270605,rs1744122,rs4612758,rs74811816,rs660340,rs3766195,rs6499172,rs80193476,rs11161515,rs12214380,rs9450271,rs1014290,rs4698031,rs733175,rs4149078,rs11024622,rs4381598,rs4977194,rs56120917,rs76737188,rs12211763,rs2540653,rs1169312,rs456569,rs72823376,rs17482753,rs1275538,rs174566,rs72817542,rs79407615,rs6999813,rs7566364,rs2258287,rs4338954,rs463853,rs2895055,rs10939835,rs2292038,rs11541805,rs9644568,rs6699682,rs9468308,rs7669607,rs637346,rs11065384,rs4253311,rs59976468,rs74511360,rs61797339,rs13408252,rs174601,rs715325,rs6705977,rs59508186,rs117710468,rs1992291,rs1937882,rs174535,rs7067921,rs2412523,rs11756643,rs34673751,rs78404258,rs441969,rs7680126,rs4149050,rs1647267,rs4665965,rs4333,rs10766471,rs12123977,rs11161626,rs1558487,rs75801420,rs6711001,rs56372488,rs662602,rs174530,rs9333029,rs11570891,rs174583,rs666930,rs7542446,rs724311,rs9357040,rs2464195,rs6568680,rs629735,rs1262430,rs6902904,rs62130713,rs17411113,rs4336,rs72819536,rs274555,rs455247,rs9689727,rs174546,rs9450270,rs1987692,rs4697745,rs6586884,rs4316,rs174550,rs35866622,rs521005</t>
  </si>
  <si>
    <t>ENSG00000231046.1,ENSG00000071127.12,ENSG00000168496.3,ENSG00000213453.3,CATG00000029682.1,ENSG00000135423.8,ENSG00000115194.6,CATG00000085325.1,ENSG00000182264.4,ENSG00000230177.1,ENSG00000198610.6,CATG00000002481.1,CATG00000005705.1,CATG00000101333.1,CATG00000010640.1,ENSG00000124920.9,ENSG00000176402.5,CATG00000049008.1,ENSG00000256364.1,ENSG00000115211.11,ENSG00000135316.13,ENSG00000009413.11,ENSG00000250413.1,ENSG00000187048.8,ENSG00000264813.1,ENSG00000196139.7,ENSG00000233006.2,ENSG00000207601.1,ENSG00000163793.8,ENSG00000244122.2,ENSG00000255224.1,ENSG00000140320.7,ENSG00000185088.8,ENSG00000115207.9,CATG00000009138.1,ENSG00000138002.10,ENSG00000021461.12,ENSG00000092621.7,ENSG00000135317.8,ENSG00000128944.9,ENSG00000227802.1,ENSG00000271817.1,ENSG00000104852.10,CATG00000101334.1,ENSG00000084674.9,ENSG00000117054.9,CATG00000039609.1,ENSG00000260441.1,ENSG00000179526.12,CATG00000024683.1,ENSG00000063176.11,ENSG00000237517.4,CATG00000010636.1,CATG00000042207.1,ENSG00000135100.13,ENSG00000116678.14,CATG00000005706.1,ENSG00000261490.1,ENSG00000242366.2,ENSG00000234155.1,ENSG00000173214.5,ENSG00000171503.7,ENSG00000179632.5,CATG00000024682.1,ENSG00000057468.6,ENSG00000163794.6,ENSG00000134824.9,ENSG00000115234.6,ENSG00000105523.3,CATG00000008291.1,ENSG00000223086.1,ENSG00000138085.12,ENSG00000106546.8,ENSG00000231889.3,ENSG00000164344.11,ENSG00000134825.9,ENSG00000105479.11,ENSG00000235267.1,ENSG00000140323.4,ENSG00000132600.12,ENSG00000109667.7,ENSG00000234072.1,CATG00000008292.1,ENSG00000163795.9,ENSG00000197375.8,ENSG00000176920.10,ENSG00000259797.1,ENSG00000179889.14,CATG00000003133.1,ENSG00000103642.7,CATG00000041280.1,CATG00000101822.1,ENSG00000152254.6,ENSG00000134538.2,CATG00000010629.1,ENSG00000085721.8,CATG00000067708.1,ENSG00000214460.3,ENSG00000178193.5,ENSG00000165449.7,CATG00000022714.1,CATG00000074787.1,CATG00000063171.1,CATG00000067714.1,ENSG00000073734.8,ENSG00000132693.8,ENSG00000157895.7,CATG00000013586.1,ENSG00000237773.1,ENSG00000103056.7,CATG00000047979.1,CATG00000024686.1,ENSG00000134640.2,ENSG00000196326.6,ENSG00000178814.11,ENSG00000135318.7,ENSG00000222177.1,ENSG00000137955.11,ENSG00000153157.8,ENSG00000241635.3,ENSG00000271793.1,ENSG00000138100.9,ENSG00000233041.4,ENSG00000138074.10,CATG00000089605.1,ENSG00000146833.11,ENSG00000144035.3,ENSG00000175970.7,ENSG00000110756.13,CATG00000101813.1,ENSG00000135517.6,ENSG00000175445.10,CATG00000024680.1,ENSG00000056972.14,ENSG00000156006.4,ENSG00000222686.1,CATG00000115944.1,ENSG00000115226.5,ENSG00000157992.8,CATG00000061316.1,ENSG00000110768.7,CATG00000042205.1,ENSG00000084774.9,CATG00000089147.1,ENSG00000198997.1,ENSG00000176422.10,CATG00000070753.1,ENSG00000179698.9,ENSG00000178896.6,ENSG00000105550.4,ENSG00000159640.10,CATG00000071786.1,ENSG00000105538.4,ENSG00000084453.12,ENSG00000110917.3,ENSG00000149485.12,ENSG00000234945.3,ENSG00000218819.3,ENSG00000142973.8,ENSG00000171497.4,CATG00000104457.1,ENSG00000115216.9,CATG00000084711.1,ENSG00000115241.9,CATG00000067715.1,CATG00000082704.1,ENSG00000179832.13,ENSG00000135114.8,CATG00000084696.1,CATG00000067721.1,ENSG00000272356.1,CATG00000039607.1,ENSG00000178836.6,CATG00000021878.1,ENSG00000241388.3,ENSG00000197977.3,ENSG00000115204.10,ENSG00000076067.7,ENSG00000105483.12,ENSG00000179091.4,ENSG00000103061.7,ENSG00000157045.4,ENSG00000233438.1,ENSG00000103064.9,ENSG00000175003.8,ENSG00000224034.1,CATG00000067712.1,ENSG00000167165.14,ENSG00000112394.12,ENSG00000116127.13,CATG00000093239.1,ENSG00000122971.4,ENSG00000197208.5,ENSG00000176909.7,ENSG00000197858.6,ENSG00000128928.4,ENSG00000181227.2,ENSG00000218766.1,CATG00000084689.1,ENSG00000230314.2,ENSG00000084734.4,ENSG00000175164.9,ENSG00000152782.12</t>
  </si>
  <si>
    <t>19060910,21886157</t>
  </si>
  <si>
    <t>Metabolic traits</t>
  </si>
  <si>
    <t>EFO:0004469</t>
  </si>
  <si>
    <t>fasting blood insulin measurement</t>
  </si>
  <si>
    <t>The HOMA-B measurement employs the homeostatic model assessment (HOMA)  to quantify beta-cell function.</t>
  </si>
  <si>
    <t>rs1280,rs9472506,rs174576,rs1260326,rs853791,rs551754,rs11920090,rs340839,rs9287904,rs1041334,rs1260334,rs2950835,rs12192817,rs16856252,rs10765576,rs569829,rs6048191,rs482508,rs527150,rs566879,rs72964564,rs2685806,rs484066,rs7613951,rs1597023,rs2544360,rs16856247,rs830194,rs10513685,rs34642857,rs1313566,rs116957230,rs174549,rs2911711,rs174591,rs174592,rs5406,rs174536,rs7041847,rs552445,rs7945617,rs7646014,rs72643559,rs1562444,rs1974,rs6048192,rs1447350,rs57884925,rs1799884,rs560952,rs780093,rs1203894,rs12487589,rs2292622,rs174541,rs16873510,rs471087,rs11711206,rs174580,rs6535581,rs1203884,rs10814915,rs12202314,rs2121649,rs508506,rs5394,rs11946576,rs174529,rs174581,rs5393,rs481067,rs559113,rs174599,rs11924648,rs174590,rs174589,rs6048196,rs487756,rs494874,rs11731400,rs3892354,rs174544,rs4753426,rs10814918,rs1004558,rs7941837,rs7020673,rs55679742,rs503931,rs174578,rs5400,rs2075066,rs2277764,rs6476839,rs2685803,rs174575,rs17024380,rs35297160,rs497692,rs1203883,rs526418,rs560887,rs35611098,rs11711437,rs4406791,rs11929535,rs174600,rs508743,rs4753072,rs853790,rs174585,rs174572,rs7930067,rs174568,rs66683764,rs7582529,rs7758107,rs569805,rs2685813,rs10814914,rs3763191,rs2177076,rs11719201,rs55641619,rs10123313,rs10513686,rs1499820,rs565412,rs99780,rs10122677,rs12403994,rs531328,rs11707746,rs10031194,rs1203877,rs174556,rs4380994,rs7034200,rs12486657,rs61169219,rs495714,rs758982,rs2685798,rs174598,rs340874,rs10116772,rs552976,rs508423,rs174579,rs4607517,rs174537,rs2685807,rs519887,rs1996220,rs6709087,rs10758593,rs58512362,rs174553,rs16855617,rs3781638,rs10830962,rs1581397,rs532779,rs2250677,rs55989805,rs10758592,rs501303,rs174573,rs174560,rs1203905,rs2685814,rs12664797,rs174597,rs58284370,rs9463100,rs1574285,rs61791107,rs2971668,rs1203880,rs485094,rs2685804,rs1203875,rs11720145,rs472614,rs505283,rs10974438,rs2908282,rs10830961,rs2685810,rs6476836,rs4815127,rs174574,rs1203889,rs7930592,rs2277763,rs1203910,rs10765578,rs10513688,rs4237150,rs174593,rs10513687,rs4331050,rs174584,rs6476842,rs2908286,rs1203876,rs1928531,rs830020,rs11087388,rs2121650,rs56791644,rs56819515,rs2471,rs497808,rs7951037,rs478333,rs108499,rs61791066,rs1879827,rs174548,rs474538,rs579275,rs4753073,rs567074,rs68057028,rs174561,rs174533,rs72643557,rs579060,rs6048206,rs522893,rs853772,rs4611171,rs102275,rs174559,rs474751,rs72470563,rs1203886,rs1928529,rs4612758,rs114776339,rs340875,rs2685808,rs174554,rs1203902,rs519035,rs174569,rs28675349,rs174587,rs10930337,rs7752324,rs114274450,rs1055080,rs932560,rs11928798,rs1535,rs2971667,rs36083800,rs1337919,rs174594,rs174545,rs496550,rs573225,rs3755157,rs174566,rs7867224,rs1203892,rs12664796,rs6785803,rs7024686,rs1260333,rs555975,rs10830963,rs10513689,rs10466351,rs7643425,rs11087387,rs7614016,rs174570,rs11720108,rs7638998,rs11721319,rs116908325,rs118010687,rs1928530,rs479682,rs97384,rs472233,rs174601,rs12201995,rs12487486,rs61791106,rs2685811,rs732360,rs174535,rs11020127,rs473351,rs6535580,rs340835,rs917793,rs2293162,rs480562,rs495135,rs2544367,rs93923,rs174530,rs116260467,rs1447351,rs174547,rs174583,rs1928532,rs77601801,rs174534,rs486981,rs509360,rs340876,rs5402,rs174562,rs174555,rs7758317,rs3755158,rs1203907,rs80135045,rs578521,rs2685812,rs10031538,rs531864,rs2685805,rs12792653,rs1203879,rs73016686,rs60354090,rs174546,rs2292621,rs495074,rs6806926,rs174582,rs2277762,rs10758591,rs102274,rs174577,rs575671,rs531772,rs1203881,rs2292620,rs11917504,rs174528,rs11923694,rs6048205,rs10814916,rs174550,rs10974435,rs5404,rs174538</t>
  </si>
  <si>
    <t>ENSG00000149485.12,ENSG00000107249.17,ENSG00000163072.10,ENSG00000168496.3,ENSG00000228322.1,ENSG00000237396.1,ENSG00000125798.10,ENSG00000134640.2,ENSG00000173175.10,CATG00000002481.1,ENSG00000106633.11,CATG00000005705.1,CATG00000005706.1,ENSG00000106636.3,ENSG00000230461.4,ENSG00000163581.9,ENSG00000124920.9,CATG00000083946.1,ENSG00000134824.9,ENSG00000117707.11,ENSG00000259974.2,ENSG00000134825.9,ENSG00000233438.1,ENSG00000071205.7,CATG00000006600.1,ENSG00000207601.1,ENSG00000151623.10,ENSG00000058404.15,CATG00000002472.1,ENSG00000261080.1,ENSG00000152254.6,ENSG00000152253.4,ENSG00000084734.4,ENSG00000011347.5,CATG00000092123.1,ENSG00000073734.8</t>
  </si>
  <si>
    <t>20152958,20081858</t>
  </si>
  <si>
    <t>Fasting glucose-related traits</t>
  </si>
  <si>
    <t>EFO:0004518</t>
  </si>
  <si>
    <t>serum creatinine measurement</t>
  </si>
  <si>
    <t>A serum creatinine measurement is a measure of the metabolite creatinine performed in the serum, and is used in assessment of kidney function.</t>
  </si>
  <si>
    <t>rs17252554,rs11079429,rs2016867,rs17238882,rs10123584,rs11670575,rs11871637,rs11668595,rs7215858,rs12952625,rs7246178,rs6546856,rs1571639,rs2279463,rs10207220,rs6510300,rs7215775,rs2270114,rs1881245,rs4805834,rs62071306,rs6426299,rs10193972,rs17206282,rs11868532,rs11671987,rs76803688,rs6546837,rs11668597,rs6745480,rs3740958,rs17206261,rs11671966,rs10817345,rs56367238,rs6546851,rs11666472,rs11084679,rs6546854,rs60673338,rs4805840,rs2043292,rs7598396,rs11671229,rs6753344,rs10981397,rs6546861,rs12151145,rs6546858,rs56049812,rs7587577,rs8074151,rs7245980,rs7247715,rs4805835,rs34446110,rs11665689,rs4978489,rs73041776,rs10190219,rs7576245,rs73035335,rs4272041,rs8078036,rs11884776,rs17272190,rs76182445,rs79065831,rs2286526,rs2287877,rs6546836,rs11670103,rs8073698,rs56734203,rs879588,rs2421550,rs7594511,rs4805837,rs1052162,rs36073178,rs1000423,rs11671643,rs10924727,rs3849577,rs17206254,rs2421577,rs58026555,rs3119311,rs12150890,rs16916995,rs10206899,rs745959,rs3746024,rs6705489,rs745960,rs3798156,rs3127579,rs6723247,rs11671862,rs9891115,rs12151363,rs12340838,rs13538,rs10981399,rs10817336,rs13427832,rs2240736,rs72657825,rs13431267,rs17272197,rs2056486,rs9650733,rs6546849,rs12953970,rs3119309,rs78610632,rs73041748,rs3127578,rs57483679,rs7566364,rs62071307,rs13284471,rs6546838,rs117950683,rs11665717,rs55977451,rs10817343,rs1058004,rs60858882,rs17206303,rs58018786,rs1534471,rs10981412,rs13391258,rs4796972,rs77321774,rs11667425,rs4266316,rs2404712,rs4635450,rs6546847,rs12710001,rs6705977,rs57910615,rs6546852,rs17206198,rs17272274,rs10853031,rs907446,rs6546850,rs17206212,rs7246326,rs11668777,rs7253595,rs10418340,rs11666273,rs11673502,rs76304237,rs3813152,rs9905140,rs6711001,rs2868197,rs11084672,rs73036807,rs55970832,rs4797743,rs73035337,rs6726694,rs79703085,rs6707722,rs6546859,rs76375203,rs76316637,rs4536580,rs6546853,rs12961455,rs6546860,rs10209517,rs73035338,rs3769451,rs8068318,rs79896483,rs1571638,rs11668337,rs10802398,rs58653211,rs6546857,rs1057987,rs6724782,rs6740223,rs11671809,rs8104077,rs6546839,rs34442540,rs1865038,rs75674520,rs6740766,rs4547554,rs745961,rs3813227,rs729781,rs7260149,rs1876535,rs6756987,rs7596773</t>
  </si>
  <si>
    <t>ENSG00000267239.1,ENSG00000186326.3,ENSG00000112499.8,ENSG00000213965.3,ENSG00000118804.7,ENSG00000267131.1,ENSG00000201967.1,ENSG00000116127.13,ENSG00000267280.1,ENSG00000135362.9,ENSG00000163749.13,ENSG00000187013.2,ENSG00000230234.1,ENSG00000021488.8,ENSG00000121068.9,ENSG00000146477.4,ENSG00000196141.8,ENSG00000173809.11,ENSG00000119471.10,CATG00000049008.1,ENSG00000144035.3,ENSG00000121289.13,ENSG00000131944.5,CATG00000035202.1,ENSG00000267475.1,ENSG00000185420.14</t>
  </si>
  <si>
    <t>pha003069,20383145,20222955</t>
  </si>
  <si>
    <t>Creatinine levels</t>
  </si>
  <si>
    <t>EFO:0004526</t>
  </si>
  <si>
    <t>mean corpuscular volume</t>
  </si>
  <si>
    <t>A mean corpuscular volume is the result of calculation of the mean volume of erythrocytes in a blood sample.</t>
  </si>
  <si>
    <t>rs6569986,rs131807,rs55945931,rs55925606,rs9859401,rs135167,rs2876282,rs6927569,rs949882,rs3887266,rs9349202,rs3788449,rs13072608,rs1041479,rs7789635,rs4712952,rs2235324,rs9402694,rs12664898,rs9374071,rs1150658,rs41300431,rs10487157,rs6903765,rs150551,rs80176492,rs11085818,rs2231172,rs7383628,rs11763774,rs3218114,rs925483,rs11153165,rs7155275,rs12527646,rs6978646,rs1053872,rs73399723,rs2685123,rs4586342,rs10484591,rs17091657,rs78273613,rs62482237,rs41266791,rs198852,rs76577602,rs6969697,rs5754111,rs3804108,rs2239641,rs131814,rs9990392,rs9386797,rs2239640,rs9386796,rs77383092,rs5749445,rs3804139,rs7155454,rs2543514,rs13196486,rs9858727,rs295258,rs9321493,rs738982,rs35571217,rs3819410,rs9381095,rs17342717,rs353052,rs742132,rs199755,rs62394288,rs55668741,rs1320961,rs9487048,rs3176416,rs760719,rs10758657,rs62482239,rs28508049,rs74871623,rs9487051,rs4520025,rs11627485,rs6936293,rs9357371,rs2300775,rs2076085,rs129128,rs1022506,rs74435840,rs5749449,rs11965249,rs62394271,rs9399141,rs9471667,rs9487052,rs115573179,rs449850,rs12525376,rs2743824,rs2267178,rs7203560,rs9385719,rs9372205,rs3788448,rs114287623,rs10872428,rs3218092,rs1408272,rs2293682,rs707896,rs112961043,rs377436,rs6902650,rs6913093,rs62394272,rs3817672,rs2743820,rs1040419,rs198820,rs114891703,rs11962024,rs72834627,rs412754,rs9610646,rs228129,rs2230655,rs131813,rs2543513,rs8141597,rs11757723,rs5749448,rs9369313,rs198853,rs9610647,rs12660713,rs2072847,rs75580845,rs3804105,rs12719019,rs12663447,rs351729,rs1008084,rs9394834,rs707890,rs736852,rs56034365,rs115451541,rs79797986,rs9487060,rs79479462,rs71557318,rs9381093,rs62394292,rs11107,rs2305796,rs1891453,rs6903449,rs9374070,rs10758656,rs17091582,rs1146246,rs112262841,rs11751953,rs9320282,rs6940878,rs6903695,rs1410492,rs35959442,rs6942072,rs55730975,rs9349204,rs1003967,rs62429819,rs10424001,rs79377806,rs1133129,rs2236496,rs9461188,rs210962,rs4318867,rs5005289,rs79933456,rs17698823,rs198810,rs10815094,rs7291957,rs9321490,rs830554,rs3752416,rs380774,rs3091397,rs2413450,rs9846149,rs1029299,rs11983745,rs72834647,rs74726039,rs12476132,rs198848,rs58839383,rs131801,rs1260595,rs9402696,rs17772071,rs210949,rs3827633,rs2274089,rs2072846,rs4466998,rs77803857,rs62394296,rs396000,rs6964823,rs62394289,rs7757054,rs715542,rs13336641,rs855788,rs79220007,rs9356996,rs118084882,rs351727,rs12663543,rs218260,rs11089821,rs3788450,rs3218084,rs79615955,rs2782,rs199750,rs3752383,rs3827500,rs6920829,rs9384705,rs131808,rs7754155,rs79149155,rs2253961,rs62396748,rs17803780,rs1773284,rs77030234,rs351731,rs8393,rs2064126,rs9938041,rs2269501,rs11153161,rs12718910,rs9859260,rs7775000,rs17706858,rs13203155,rs7908745,rs1321247,rs5756504,rs12528262,rs13209277,rs9384701,rs9471653,rs964686,rs351730,rs9461189,rs9386784,rs6518786,rs2064127,rs6901039,rs2185798,rs7747371,rs8384,rs115170319,rs10425,rs28360509,rs10420014,rs9926112,rs2856645,rs12435835,rs6969584,rs7853365,rs79274058,rs10484496,rs12767823,rs12718785,rs5750378,rs12609744,rs12533940,rs9726,rs75949939,rs1260596,rs9374080,rs3827335,rs925484,rs77903365,rs855791,rs2267176,rs419106,rs115853572,rs11966072,rs2300778,rs115928125,rs2876691,rs7289616,rs62394297,rs210950,rs2858996,rs10946785,rs9398191,rs1321252,rs2235320,rs12205603,rs2543515,rs9394837,rs13214669,rs78975171,rs16891344,rs4548045,rs13203365,rs11718657,rs11912963,rs2072851,rs351756,rs2418568,rs6511842,rs352837,rs5998500,rs199751,rs11754021,rs470119,rs111535158,rs806976,rs9483798,rs17318575,rs9386795,rs7148590,rs1546723,rs7868737,rs13196590,rs351737,rs61466555,rs4580893,rs2269503,rs1321248,rs74293938,rs5756505,rs2856646,rs2251655,rs72834621,rs2077393,rs6930698,rs71558769,rs1761608,rs9467550,rs13200047,rs9367112,rs3861397,rs5756506,rs112519549,rs830556,rs2395795,rs12718730,rs12148,rs1033407,rs6511840,rs56002646,rs3804103,rs1569483,rs7250751,rs5749450,rs2269502,rs11759062,rs13197750,rs3819409,rs1124820,rs707899,rs5756492,rs11770389,rs1543680,rs56329496,rs2077544,rs113515013,rs1341271,rs7775140,rs210942,rs74293932,rs56748859,rs743589,rs3804114,rs140523,rs6925777,rs2017764,rs12663810,rs10946788,rs131795,rs7249143,rs2543511,rs35587059,rs12669559,rs3218086,rs12172465,rs10419408,rs963029,rs6931863,rs2025951,rs2237261,rs4820268,rs11770534,rs198846,rs13064,rs4646870,rs11913600,rs7756117,rs77919048,rs13191948,rs73170760,rs111948785,rs2111833,rs10946789,rs13336827,rs12199626,rs9480924,rs2242514,rs210938,rs4614850,rs78113327,rs56932717,rs11085823,rs422113,rs131798,rs12204800,rs17091585,rs707894,rs11965277,rs35398242,rs11239541,rs9386779,rs72843579,rs2235321,rs12670555,rs56852782,rs351736,rs75688563,rs877908,rs13196219,rs9384703,rs35880970,rs16891325,rs198812,rs16890900,rs2275748,rs2284890,rs2142718,rs2236498,rs3747753,rs2290688,rs9487020,rs2543510,rs9400272,rs2254936,rs12718731,rs3804281,rs4804737,rs11964516,rs73156234,rs5749447,rs7457024,rs10498752,rs1773285,rs2254805,rs429534,rs114938973,rs3218108,rs5754109,rs5756509,rs6922603,rs199752,rs12664455,rs7786877,rs5756507,rs2031847,rs10900220,rs1800562,rs28648615,rs28384513,rs351726,rs210943,rs10426080,rs34981677,rs74812490,rs9381097,rs1341272,rs10900218,rs62429816,rs10411443,rs3806113,rs6969942,rs6940258,rs74571768,rs3747749,rs4594969,rs131794,rs79920061,rs4427037,rs7751329,rs10815095,rs2413451,rs7773490,rs11153168,rs707893,rs9467552,rs4895437,rs6930844,rs1260594,rs9487049,rs112146912,rs6511843,rs55683605,rs41303510,rs7757347,rs56246159,rs210939,rs3747750,rs198847,rs6905726,rs11153167,rs2236495,rs9374069,rs7812123,rs6922903,rs715567,rs11085822,rs10407116,rs62394291,rs9606957,rs10974815,rs396635,rs198839,rs17271121,rs10947987,rs11628273,rs7757280,rs12523672,rs9931005,rs115548648,rs4434553,rs7761964,rs210796,rs12205050,rs3218097,rs12346,rs9384704,rs1406927,rs75574814,rs62394299,rs6938173,rs3804142,rs8006419,rs1211375,rs7752351,rs10807268,rs2300776,rs2267179,rs2290689,rs4301336,rs2231170,rs7740510,rs10947995,rs707898,rs198850,rs7754722,rs6902892,rs9467556,rs446974,rs1421312,rs12524429,rs7354804,rs9400262,rs6899616,rs2743825,rs5756508,rs1203973,rs5754115,rs5756512,rs73407376,rs4451150,rs79348850,rs351735,rs1546722,rs4820079,rs77398106,rs8138791,rs3745648,rs11154794,rs2327586,rs6908390,rs2300780,rs2858011,rs351732,rs115816096,rs707892,rs738265,rs707901,rs7189020,rs3804112,rs2032447,rs75065714,rs10404876,rs56164974,rs62394294,rs726668,rs198834,rs11627531,rs56328569,rs62394275,rs8111370,rs114374015,rs6903655,rs1150663,rs59606579,rs75947499,rs3824430,rs1150659,rs56180823,rs218259,rs1997672,rs11770117,rs198815,rs113738048,rs4899159,rs11759077,rs6931542,rs4821066,rs6900218,rs1078264,rs2075674,rs2076086,rs4804209,rs2014639,rs2229768,rs2274578,rs410449,rs140522,rs198851,rs75327537,rs8048222,rs74525158,rs1029302,rs11764045,rs949881,rs6930733,rs9487053,rs2281075,rs2285089,rs9398192,rs56027330,rs9400273,rs72843569,rs723388,rs131804,rs5998513,rs131805,rs198855,rs75080831,rs1003688,rs2072860,rs3804106,rs2300777,rs5987027,rs353053,rs34221479,rs1051130,rs9487058,rs738981,rs56215622,rs448496,rs5754110,rs9374072,rs2247590,rs112506310,rs1029298,rs5754116,rs198818,rs61740410,rs7744284,rs2328891,rs7745289,rs2235323,rs707891,rs62394274,rs6920559,rs11153166,rs8110185,rs738264,rs9402691,rs9381096,rs2072850,rs12529390,rs56329220,rs131806,rs3789135,rs2284889,rs7738267,rs9467664,rs2543509,rs9389278,rs73415539,rs7761700,rs566164,rs4328728,rs2242512,rs9607412,rs61593090,rs707889,rs361725,rs6511841,rs61738647,rs62394295,rs7291067,rs6918512,rs1029301,rs59673,rs5750373,rs932223,rs2213284,rs449736,rs56026359,rs11753673,rs9386780,rs111633603,rs7772031,rs9400276,rs5756510,rs3804109,rs9494167,rs7874244,rs738295,rs351723,rs11757567,rs115810,rs3761717,rs2300774,rs2236497,rs2267177,rs13202939,rs55677234,rs6922788,rs5754117,rs5756511,rs198805,rs5749446,rs198845,rs12532878,rs6919423,rs7812235,rs9394831,rs11767547,rs4804738,rs6925339,rs9374081,rs4729601,rs11154791,rs2072814,rs7251196,rs2479724,rs199754,rs3804140,rs131793,rs9877119,rs9356995,rs11185506,rs75472244,rs2858942,rs131816</t>
  </si>
  <si>
    <t>ENSG00000025708.8,CATG00000087828.1,ENSG00000199065.2,ENSG00000135535.10,ENSG00000106330.7,ENSG00000120158.7,ENSG00000187045.12,ENSG00000112343.8,ENSG00000106333.8,CATG00000026162.1,ENSG00000077080.5,ENSG00000096088.12,ENSG00000010704.14,CATG00000072573.1,ENSG00000188536.8,ENSG00000164663.9,CATG00000058559.1,ENSG00000118513.14,ENSG00000112576.8,ENSG00000196226.2,ENSG00000103148.11,CATG00000086051.1,ENSG00000118514.9,ENSG00000200807.1,ENSG00000198366.5,ENSG00000128309.12,ENSG00000201078.1,ENSG00000125954.8,ENSG00000207371.1,ENSG00000079689.9,CATG00000093267.1,ENSG00000124593.10,CATG00000019279.1,CATG00000088309.1,ENSG00000124610.3,ENSG00000232876.1,ENSG00000007392.12,ENSG00000025770.14,ENSG00000267735.1,CATG00000093273.1,CATG00000114024.1,ENSG00000184459.4,ENSG00000165406.11,ENSG00000106327.8,CATG00000117975.1,ENSG00000177989.9,ENSG00000185666.10,ENSG00000234816.2,ENSG00000196176.7,CATG00000090117.1,CATG00000083320.1,ENSG00000236703.1,ENSG00000100379.13,ENSG00000137218.6,ENSG00000112339.10,ENSG00000124564.13,ENSG00000226571.1,ENSG00000079691.15,ENSG00000124693.2,ENSG00000130489.8,CATG00000063492.1,ENSG00000187837.2,ENSG00000180573.8,ENSG00000167930.11,ENSG00000124641.10,ENSG00000185811.12,ENSG00000267424.1,ENSG00000241549.4,ENSG00000112812.11,ENSG00000203799.6,ENSG00000137259.2,ENSG00000132026.9,ENSG00000224729.4,ENSG00000112578.5,ENSG00000072274.8,CATG00000048636.1,CATG00000088310.1,ENSG00000105612.4,CATG00000028391.1,ENSG00000105613.5,CATG00000087827.1,ENSG00000257365.3,CATG00000026163.1,ENSG00000214736.3,ENSG00000137166.10,ENSG00000223929.1,CATG00000087870.1,CATG00000088304.1,ENSG00000130830.10,CATG00000089574.1,ENSG00000272462.2,ENSG00000231467.2,ENSG00000124568.6,CATG00000083853.1,CATG00000068610.1,CATG00000095892.1,ENSG00000197061.3,ENSG00000180596.7,ENSG00000243587.6,ENSG00000103152.7,ENSG00000100225.13,ENSG00000269881.1,ENSG00000090565.11,CATG00000090094.1,CATG00000088306.1,ENSG00000187475.4,ENSG00000196532.4</t>
  </si>
  <si>
    <t>22560525,23263863,19862010</t>
  </si>
  <si>
    <t>Mean corpuscular volume</t>
  </si>
  <si>
    <t>EFO:0004527</t>
  </si>
  <si>
    <t>mean corpuscular hemoglobin</t>
  </si>
  <si>
    <t>The MCH is  the average mass of hemoglobin per red blood cell in a sample of blood and is calculated by dividing the total mass of hemoglobin by the RBC count</t>
  </si>
  <si>
    <t>rs6569986,rs28817420,rs2572218,rs55945931,rs2727100,rs10751449,rs55925606,rs55770518,rs135167,rs2876282,rs12594547,rs3887266,rs9349202,rs1436309,rs2009218,rs2518491,rs3788449,rs1041479,rs2235324,rs422772,rs9402694,rs12110735,rs12664898,rs1061554,rs6494532,rs1150658,rs34571450,rs80176492,rs2032450,rs7175692,rs12914495,rs2727103,rs2482963,rs2414884,rs28687977,rs6655965,rs79607990,rs1053872,rs3799373,rs2685123,rs6494537,rs78273613,rs41266791,rs2572210,rs198852,rs11915082,rs8042366,rs28522490,rs76577602,rs5754111,rs3743171,rs2032449,rs3752419,rs9461230,rs77383092,rs5749445,rs12899850,rs77346695,rs2543514,rs13196486,rs9358893,rs9379819,rs12910525,rs295258,rs9321493,rs738982,rs35571217,rs1324084,rs80211072,rs3819410,rs9381095,rs9379821,rs17342717,rs6928951,rs28475561,rs1540273,rs11545071,rs28557173,rs11071848,rs2228445,rs199755,rs62394288,rs1320961,rs12161932,rs4338743,rs3760049,rs3176416,rs2009610,rs760719,rs10758657,rs10751451,rs28508049,rs6494521,rs8029478,rs4520025,rs6936293,rs12192649,rs9357371,rs12594061,rs8110787,rs2076085,rs129128,rs1022506,rs74435840,rs2967897,rs5749449,rs35014299,rs11965249,rs62394271,rs1054334,rs9399141,rs9471667,rs2246434,rs2235325,rs2727101,rs631095,rs115573179,rs2743824,rs2267178,rs7203560,rs41301371,rs9385719,rs6905887,rs603621,rs714602,rs3846838,rs10451496,rs3788448,rs3785307,rs6494531,rs7753253,rs10872428,rs2281092,rs28537807,rs55868763,rs603267,rs551118,rs1550026,rs1408272,rs860762,rs9393675,rs707896,rs10736845,rs112961043,rs9920210,rs635728,rs28574727,rs62394272,rs2743820,rs79881182,rs352479,rs198820,rs114891703,rs2572207,rs12916843,rs9379820,rs7167740,rs72834627,rs9610646,rs228129,rs2230655,rs28661781,rs2543513,rs8141597,rs2974749,rs11757723,rs5749448,rs9369313,rs198853,rs9379814,rs2437145,rs9610647,rs7179378,rs12899659,rs2926776,rs7772312,rs627804,rs9358894,rs6932113,rs12660713,rs9467658,rs9393681,rs75580845,rs12902500,rs12663447,rs2157050,rs9394834,rs2281090,rs707890,rs736852,rs56034365,rs12909009,rs7167810,rs79797986,rs79479462,rs71557318,rs9381093,rs62394292,rs11107,rs1891453,rs6903449,rs10758656,rs28621005,rs112262841,rs10456326,rs9467636,rs6940878,rs2071301,rs10751450,rs9920201,rs1410492,rs35959442,rs6942072,rs2060455,rs28377658,rs9349204,rs1130000,rs733655,rs62429819,rs79377806,rs1133129,rs2236496,rs3903852,rs3825891,rs210962,rs17698823,rs198810,rs10815094,rs7291957,rs9321490,rs3752416,rs60583942,rs116374652,rs113948862,rs2289045,rs2727104,rs7227,rs2413450,rs17810074,rs16948959,rs1029299,rs28575576,rs1369312,rs72834647,rs1541255,rs74726039,rs198848,rs28733369,rs11636148,rs58839383,rs9402696,rs17772071,rs210949,rs7496362,rs3827633,rs2274089,rs2794720,rs77803857,rs62394296,rs2071978,rs2899709,rs2965214,rs62394289,rs7757054,rs7766342,rs715542,rs11632310,rs13336641,rs12592786,rs2572212,rs855788,rs79220007,rs9356996,rs10807006,rs77389,rs1541252,rs7166453,rs12663543,rs218260,rs11089821,rs3788450,rs3218084,rs2518489,rs79615955,rs2009222,rs199750,rs3752383,rs741702,rs6920829,rs8038209,rs7178584,rs28477708,rs79149155,rs863327,rs17803780,rs1773284,rs2779116,rs7180725,rs76176848,rs9938041,rs2269501,rs17706858,rs1060218,rs1321247,rs5756504,rs9467662,rs11265005,rs7172335,rs9471653,rs2071300,rs1369313,rs9467656,rs6518786,rs2060454,rs4366668,rs6901039,rs7171289,rs837763,rs7747371,rs8384,rs115170319,rs10425,rs28360509,rs9926112,rs76167489,rs1800702,rs2856645,rs7853365,rs79274058,rs10484496,rs5750378,rs11864655,rs9726,rs2013063,rs12591647,rs8041579,rs2572205,rs2239488,rs11545072,rs6697384,rs3827335,rs77903365,rs2543521,rs855791,rs116698525,rs2414883,rs2267176,rs115853572,rs12210098,rs11240733,rs28671582,rs28654378,rs9348704,rs8023716,rs62108438,rs28533914,rs115928125,rs1122794,rs2876691,rs6456708,rs7289616,rs62394297,rs210950,rs2160906,rs2858996,rs2572211,rs79775818,rs8182006,rs2235320,rs12205603,rs2543515,rs9635366,rs2242517,rs9394837,rs2572213,rs13214669,rs78975171,rs28523581,rs3799371,rs16891344,rs11912963,rs1049481,rs10484432,rs34121578,rs5998500,rs199751,rs11754021,rs6494520,rs111535158,rs806976,rs9483798,rs17318575,rs7868737,rs2281091,rs8042807,rs28754459,rs4580893,rs2269503,rs1321248,rs12913171,rs74293938,rs581430,rs60057661,rs5756505,rs2856646,rs7496335,rs2251655,rs72834621,rs71558769,rs9467550,rs28474963,rs9367112,rs9348698,rs3861397,rs5756506,rs9379815,rs112519549,rs2543520,rs2974755,rs2395795,rs3326,rs1033407,rs56002646,rs3804103,rs5749450,rs2269502,rs8063034,rs11759062,rs13197750,rs3819409,rs707899,rs5756492,rs1543680,rs56329496,rs2022002,rs2974752,rs113515013,rs28513670,rs2033611,rs7775140,rs210942,rs74293932,rs56748859,rs7450342,rs16948871,rs452306,rs743589,rs2017764,rs11637431,rs12663810,rs2032445,rs68192600,rs28556680,rs2543511,rs2019848,rs28687655,rs8030562,rs2032443,rs12172465,rs1062198,rs10751452,rs6931863,rs78189029,rs660931,rs2237261,rs4820268,rs198846,rs7178686,rs13064,rs4646870,rs919999,rs11913600,rs7756117,rs77919048,rs2852635,rs111948785,rs7199562,rs2251963,rs2111833,rs13336827,rs12199626,rs2852637,rs555412,rs210938,rs1061482,rs28613841,rs2293683,rs2251964,rs78113327,rs56932717,rs9384,rs12204800,rs857691,rs707894,rs11965277,rs28661744,rs72843579,rs2235321,rs16948859,rs2518490,rs56852782,rs75688563,rs877908,rs2466949,rs7165102,rs35880970,rs16891325,rs198812,rs1699937,rs2968479,rs41271823,rs870022,rs16948947,rs2142718,rs2236498,rs2543510,rs6494528,rs76591343,rs4351999,rs1853591,rs11860412,rs3752420,rs2572209,rs5749447,rs28727558,rs28457012,rs6938233,rs12201678,rs1773285,rs3799372,rs114938973,rs3218108,rs11864059,rs2543519,rs5754109,rs5756509,rs590958,rs6922603,rs199752,rs2032444,rs5756507,rs16948954,rs2031847,rs7770139,rs3759852,rs56397034,rs1800562,rs28648615,rs28384513,rs210943,rs74812490,rs9381097,rs857689,rs7749342,rs3806113,rs62429816,rs6940258,rs74571768,rs2022003,rs3747749,rs4594969,rs79920061,rs10815095,rs2413451,rs707893,rs35771797,rs4895437,rs8031179,rs2727098,rs116977132,rs1799918,rs6600226,rs112146912,rs2414885,rs118050826,rs1436310,rs55683605,rs7286184,rs56246159,rs210939,rs3747750,rs198847,rs17809330,rs2236495,rs600664,rs3928450,rs2852634,rs28444423,rs10807007,rs6922903,rs715567,rs62394291,rs9606957,rs732755,rs7163482,rs12905244,rs12898708,rs114186328,rs8113575,rs10974815,rs198839,rs28587460,rs17271121,rs11071849,rs28368718,rs591980,rs9931005,rs2572217,rs115548648,rs1369314,rs4434553,rs7761964,rs210796,rs12205050,rs3218097,rs12346,rs3752421,rs75574814,rs62394299,rs6938173,rs113355794,rs1211375,rs7752351,rs75381459,rs11865960,rs10807268,rs2267179,rs3830057,rs12216125,rs707898,rs198850,rs7754722,rs732756,rs9467556,rs857725,rs1421312,rs2414882,rs9467663,rs7354804,rs2743825,rs5756508,rs1203973,rs5754115,rs74526462,rs5756512,rs8048662,rs4451150,rs79348850,rs4820079,rs56270606,rs28528947,rs77398106,rs8138791,rs11154794,rs2327586,rs2794719,rs4951081,rs2858011,rs2926775,rs707892,rs738265,rs707901,rs2032447,rs75065714,rs56164974,rs62394294,rs198834,rs62394275,rs114374015,rs6903655,rs2518493,rs1150663,rs2266928,rs3826233,rs2858993,rs2071298,rs75947499,rs3824430,rs2157691,rs2727099,rs1150659,rs218259,rs28484623,rs198815,rs113738048,rs35806739,rs2968478,rs28602458,rs11759077,rs6931542,rs4821066,rs6900218,rs12901660,rs352476,rs2076086,rs2229768,rs11085825,rs198851,rs75327537,rs8048222,rs74525158,rs1029302,rs16948719,rs9295674,rs2285089,rs2572208,rs1010222,rs9358895,rs56027330,rs2572206,rs72843569,rs723388,rs5998513,rs28651806,rs198855,rs75080831,rs1003688,rs6494529,rs2072860,rs28665840,rs2071297,rs28522606,rs1865760,rs738981,rs56215622,rs5754110,rs2247590,rs112506310,rs1029298,rs68142025,rs12906196,rs5754116,rs198818,rs61740410,rs7176565,rs2328891,rs7745289,rs2235323,rs707891,rs62394274,rs28507448,rs28657784,rs28674909,rs7167567,rs79691301,rs35241445,rs738264,rs9402691,rs9381096,rs8027260,rs12914034,rs9461229,rs2727102,rs8139988,rs2974750,rs12101597,rs7178242,rs56329220,rs17706531,rs61512373,rs7167657,rs9467664,rs7738267,rs2543509,rs9389278,rs73415539,rs4328728,rs9607412,rs61593090,rs707889,rs12592280,rs61738647,rs62394295,rs11071846,rs7291067,rs11455,rs6918512,rs861409,rs1029301,rs28640237,rs5750373,rs2071299,rs7162974,rs2213284,rs56026359,rs11753673,rs1419114,rs2967893,rs8028238,rs111633603,rs228904,rs7772031,rs409987,rs5756510,rs9494167,rs2032446,rs7874244,rs738295,rs34410145,rs115810,rs2032018,rs2236497,rs16948965,rs12909511,rs2267177,rs77398860,rs6922788,rs9295673,rs8035639,rs5754117,rs5756511,rs198805,rs5749446,rs593647,rs198845,rs7349507,rs3784448,rs11085824,rs9394831,rs857721,rs11240734,rs11154791,rs2072814,rs1029083,rs56107510,rs199754,rs9356995,rs9934705,rs75472244,rs2858942</t>
  </si>
  <si>
    <t>CATG00000087828.1,ENSG00000199065.2,ENSG00000120158.7,ENSG00000266975.1,ENSG00000187045.12,ENSG00000163554.7,ENSG00000112343.8,ENSG00000074696.8,CATG00000083264.1,CATG00000026162.1,ENSG00000096088.12,ENSG00000010704.14,CATG00000072573.1,ENSG00000188536.8,ENSG00000164663.9,CATG00000058559.1,ENSG00000138614.10,ENSG00000118513.14,ENSG00000112576.8,CATG00000025291.1,ENSG00000196226.2,ENSG00000103148.11,CATG00000086051.1,ENSG00000118514.9,ENSG00000198366.5,ENSG00000231434.1,ENSG00000128309.12,CATG00000028303.1,ENSG00000201078.1,ENSG00000207371.1,ENSG00000079689.9,CATG00000093267.1,ENSG00000124593.10,CATG00000088309.1,ENSG00000124610.3,ENSG00000232876.1,ENSG00000007392.12,ENSG00000267735.1,ENSG00000184459.4,ENSG00000106327.8,ENSG00000161860.7,ENSG00000185666.10,ENSG00000124529.3,ENSG00000234816.2,ENSG00000196176.7,ENSG00000266721.1,ENSG00000179115.6,CATG00000040340.1,CATG00000090117.1,ENSG00000259924.1,CATG00000083320.1,ENSG00000236703.1,ENSG00000100379.13,ENSG00000137218.6,ENSG00000112339.10,CATG00000030292.1,ENSG00000124564.13,ENSG00000226571.1,ENSG00000105610.4,CATG00000025290.1,ENSG00000079691.15,ENSG00000124693.2,ENSG00000179262.5,CATG00000063492.1,ENSG00000187837.2,ENSG00000180573.8,ENSG00000167930.11,ENSG00000124641.10,ENSG00000241549.4,ENSG00000112812.11,ENSG00000137259.2,CATG00000028304.1,ENSG00000174485.10,ENSG00000112578.5,ENSG00000072274.8,ENSG00000103742.7,CATG00000088310.1,CATG00000028391.1,CATG00000087827.1,CATG00000026163.1,ENSG00000214736.3,ENSG00000074621.9,CATG00000087870.1,ENSG00000105607.8,CATG00000088304.1,ENSG00000272462.2,ENSG00000231467.2,ENSG00000179218.9,ENSG00000124568.6,CATG00000083853.1,CATG00000068610.1,ENSG00000103326.6,ENSG00000197061.3,ENSG00000180596.7,ENSG00000103769.5,ENSG00000103152.7,ENSG00000100225.13,ENSG00000269881.1,ENSG00000058668.10,ENSG00000090565.11,CATG00000090094.1,CATG00000088306.1,ENSG00000112337.6,ENSG00000187475.4,ENSG00000196532.4,ENSG00000074603.14</t>
  </si>
  <si>
    <t>Mean corpuscular hemoglobin concentration,Mean corpuscular hemoglobin</t>
  </si>
  <si>
    <t>EFO:0004532</t>
  </si>
  <si>
    <t>serum gamma glutamyl transferase measurement</t>
  </si>
  <si>
    <t>Serum gamma-glutamyl transferase level measurement is the quantification of gamma-glutamyl transferase in blood. Gamma-glutamyl transferase is used as a marker for liver/bile duct problems and alcohol abuse.</t>
  </si>
  <si>
    <t>rs1280,rs1260330,rs4665969,rs6547521,rs786906,rs1704773,rs12159837,rs7678352,rs601338,rs1528533,rs8041523,rs2074356,rs11920090,rs780104,rs71556715,rs9382280,rs2950835,rs5760489,rs838144,rs72706640,rs2580761,rs2817216,rs780100,rs2259852,rs1104,rs1169294,rs3739095,rs118167166,rs12373325,rs55738779,rs2259816,rs10205219,rs10513685,rs2257962,rs603985,rs117507208,rs4715438,rs2580759,rs1313566,rs11639277,rs4646830,rs2278218,rs1260329,rs13240065,rs780108,rs7953249,rs5406,rs12056034,rs10169261,rs786914,rs444329,rs4503880,rs7646014,rs13226650,rs1182933,rs813592,rs786916,rs4973548,rs10006310,rs634683,rs4595491,rs11695549,rs7682289,rs10003835,rs7099526,rs12487589,rs2292622,rs1395,rs1647266,rs77071436,rs1169286,rs5760485,rs2070477,rs11974409,rs503279,rs1169314,rs1647276,rs56383788,rs2076317,rs1275537,rs76568169,rs4822455,rs430600,rs504963,rs62130714,rs35073769,rs7575245,rs11983997,rs780117,rs8102288,rs77212242,rs11685326,rs1883415,rs1275522,rs2111061,rs786920,rs8027745,rs80220430,rs6716894,rs5760099,rs3816661,rs117740286,rs786908,rs1275530,rs2464196,rs7811265,rs5760486,rs10205592,rs809058,rs4745,rs10513686,rs681343,rs7604500,rs13234378,rs2393775,rs58965570,rs4665960,rs77005271,rs56076827,rs13234157,rs2287132,rs12979278,rs1260328,rs1141313,rs12486657,rs2760115,rs7970695,rs10131298,rs1260341,rs6976930,rs6760828,rs35493868,rs2076316,rs2278578,rs704791,rs2817219,rs602662,rs61462345,rs1169309,rs76711100,rs11681351,rs5992135,rs16855617,rs2744579,rs36027406,rs1169315,rs55989805,rs11805357,rs4971089,rs7798357,rs11720145,rs6671230,rs4839101,rs1051921,rs786918,rs10494126,rs33988101,rs507711,rs35530564,rs11543269,rs9297,rs34765012,rs9366572,rs2303369,rs2259820,rs11852484,rs2817207,rs2638280,rs4835265,rs10513688,rs2243616,rs61010704,rs67613802,rs4665958,rs10513687,rs809673,rs1688264,rs384804,rs2817223,rs5992925,rs60631624,rs7604422,rs679574,rs8041181,rs11574488,rs10430531,rs780112,rs55747707,rs7310409,rs35749556,rs1359561,rs6489786,rs35596292,rs35092718,rs7798412,rs4656065,rs2257764,rs4835023,rs325886,rs67059283,rs4074793,rs35339956,rs2760144,rs2073398,rs735396,rs2272417,rs2264750,rs9959832,rs2293571,rs12591786,rs9370258,rs62466264,rs780110,rs33951980,rs8032531,rs1169292,rs11689178,rs13391837,rs692854,rs77048596,rs2154593,rs35332062,rs13472,rs117592693,rs973579,rs13232120,rs36007872,rs485186,rs7662069,rs5760108,rs6749393,rs2245668,rs11264339,rs7979478,rs17510929,rs2744584,rs1169300,rs7514887,rs11693660,rs1049817,rs5760493,rs36086195,rs7775073,rs1306476,rs1126617,rs13246490,rs11127013,rs2291013,rs1772795,rs1647284,rs61805898,rs35659126,rs7602534,rs112854952,rs34763247,rs1275528,rs72860013,rs6785803,rs1260333,rs35624969,rs2638282,rs10513689,rs325911,rs7643425,rs12540011,rs1260327,rs4822451,rs5751775,rs4146105,rs56209234,rs2330635,rs7638998,rs11721319,rs11887784,rs5760102,rs1169288,rs17145713,rs3769143,rs1406295,rs569970,rs12487486,rs61791106,rs2760114,rs418464,rs17101241,rs111837003,rs6968170,rs12978752,rs2817224,rs1122227,rs2291011,rs2760117,rs11126932,rs2293572,rs9393560,rs4646841,rs2760129,rs5402,rs817582,rs67257650,rs12220902,rs11126999,rs10182937,rs72834958,rs72817533,rs2744575,rs35797675,rs34060476,rs1169301,rs4582,rs7662070,rs1169313,rs1260326,rs7586601,rs1260334,rs2244608,rs1335645,rs2817225,rs13221253,rs2760131,rs13235543,rs11684134,rs35348663,rs3845686,rs170038,rs2264782,rs6679817,rs4421576,rs786922,rs7151779,rs2760116,rs61072898,rs35368205,rs2911711,rs11574495,rs2240466,rs14415,rs13022659,rs2744567,rs1169289,rs2185859,rs79624003,rs4835263,rs61855849,rs13019004,rs7979473,rs13231516,rs1260342,rs5751776,rs1169306,rs76495120,rs59643720,rs2760141,rs2154611,rs17145750,rs632111,rs2251468,rs780093,rs10933401,rs2393791,rs12531645,rs56273250,rs9907350,rs4309483,rs2286276,rs8395,rs676388,rs6743819,rs1169311,rs1169284,rs3213545,rs61804560,rs3806340,rs7150997,rs11924648,rs492602,rs11574497,rs1183910,rs56112907,rs1043096,rs55679742,rs2744568,rs516316,rs12968116,rs2303370,rs1027841,rs5400,rs35297160,rs7593448,rs7808877,rs11711437,rs11929535,rs4390169,rs36003087,rs1260345,rs485073,rs66683764,rs1047955,rs5751777,rs77688257,rs704795,rs7793710,rs1260320,rs11682621,rs4971088,rs2760140,rs2245674,rs55641619,rs838147,rs1499820,rs72834956,rs13247874,rs780106,rs2297066,rs4665959,rs3845687,rs633372,rs11608,rs838133,rs13025919,rs61169219,rs3812316,rs2708101,rs2186366,rs603726,rs56740658,rs9899301,rs786913,rs62465144,rs760903,rs4665963,rs6729709,rs5760107,rs12220328,rs8032727,rs11126934,rs1996220,rs374886,rs9913936,rs1178979,rs13168878,rs1647265,rs1975384,rs17005956,rs12591553,rs7541301,rs79862839,rs34346326,rs61791107,rs780102,rs61418148,rs1169310,rs11126918,rs4820572,rs2296380,rs4971073,rs2014252,rs427248,rs4820599,rs12475426,rs4276914,rs2297067,rs13233571,rs72817536,rs2744577,rs6501519,rs516246,rs11672900,rs56791644,rs2074755,rs56819515,rs7365544,rs4822454,rs786912,rs11126936,rs2264778,rs780107,rs4853568,rs13013390,rs874852,rs61791066,rs5760098,rs80189144,rs2280737,rs13388159,rs11152071,rs11683367,rs11065385,rs12978750,rs2817246,rs11693052,rs3739092,rs10494127,rs809059,rs7450517,rs13244268,rs7216619,rs339969,rs870992,rs281379,rs67493833,rs7785479,rs11928798,rs2817244,rs9428015,rs6704784,rs2078616,rs56120917,rs12623832,rs1169312,rs11072434,rs6501516,rs1275538,rs715326,rs72817542,rs2877178,rs2258287,rs7800944,rs11126935,rs5751904,rs2275122,rs4973050,rs6501518,rs7518750,rs1178977,rs786915,rs11065384,rs944002,rs17145732,rs11679220,rs13408252,rs5751770,rs786907,rs11857768,rs715325,rs1992291,rs754466,rs8038465,rs56956502,rs507766,rs55910200,rs1647267,rs4665965,rs6716850,rs56273356,rs9637973,rs35330527,rs62006947,rs12594627,rs11002322,rs1325831,rs724311,rs2464195,rs2760126,rs1262430,rs11264333,rs1591456,rs62130713,rs4803,rs72819536,rs6717980,rs7519518,rs2292621,rs62181520,rs2330805,rs4665978,rs4839104,rs6662965,rs2292620,rs12904,rs61804623,rs11923694,rs2817213,rs12220311,rs8179252,rs2760118,rs2244216,rs714052,rs113353646,rs35866622</t>
  </si>
  <si>
    <t>ENSG00000157895.7,ENSG00000112294.8,ENSG00000213453.3,ENSG00000163463.7,ENSG00000243446.2,ENSG00000227959.1,CATG00000047979.1,ENSG00000081923.6,CATG00000047069.1,ENSG00000115194.6,ENSG00000182264.4,ENSG00000065243.14,ENSG00000241668.2,ENSG00000138100.9,CATG00000025490.1,ENSG00000138074.10,CATG00000092613.1,CATG00000010640.1,ENSG00000115468.7,ENSG00000163581.9,ENSG00000128641.13,ENSG00000151208.12,CATG00000007123.1,ENSG00000225282.1,ENSG00000115211.11,ENSG00000103855.13,ENSG00000156642.12,CATG00000023584.1,ENSG00000134255.9,ENSG00000259650.1,ENSG00000157992.8,ENSG00000115226.5,ENSG00000243156.3,CATG00000025177.1,CATG00000042205.1,ENSG00000084774.9,ENSG00000237505.2,ENSG00000215481.4,ENSG00000213949.4,ENSG00000163793.8,ENSG00000105550.4,CATG00000025491.1,ENSG00000105538.4,ENSG00000151612.11,ENSG00000227542.1,ENSG00000115207.9,ENSG00000138002.10,ENSG00000169241.13,ENSG00000179085.7,ENSG00000100031.14,ENSG00000183324.6,CATG00000092614.1,ENSG00000234945.3,ENSG00000009950.11,ENSG00000233871.1,ENSG00000067141.12,ENSG00000104852.10,ENSG00000162777.12,CATG00000039609.1,ENSG00000115216.9,CATG00000019904.1,CATG00000058305.1,ENSG00000273221.1,CATG00000092618.1,ENSG00000009954.6,ENSG00000063176.11,ENSG00000069667.11,ENSG00000115241.9,CATG00000010636.1,CATG00000042207.1,ENSG00000259444.1,CATG00000046017.1,ENSG00000135100.13,ENSG00000135114.8,CATG00000092610.1,ENSG00000049759.12,CATG00000039607.1,ENSG00000234899.5,ENSG00000173064.6,ENSG00000241388.3,ENSG00000115204.10,ENSG00000163794.6,ENSG00000105523.3,ENSG00000115234.6,ENSG00000273088.1,ENSG00000105483.12,ENSG00000112293.10,CATG00000037659.1,ENSG00000138085.12,ENSG00000169242.7,ENSG00000105479.11,ENSG00000235267.1,ENSG00000235050.2,ENSG00000233438.1,ENSG00000163462.13,ENSG00000234072.1,ENSG00000163795.9,ENSG00000267040.2,ENSG00000176920.10,ENSG00000204049.1,ENSG00000106635.3,ENSG00000176909.7,CATG00000041280.1,ENSG00000106638.11,ENSG00000178026.8,ENSG00000205436.3,ENSG00000084734.4,ENSG00000156171.10</t>
  </si>
  <si>
    <t>21909109,22001757,22010049</t>
  </si>
  <si>
    <t>Gamma glutamyl transpeptidase,Liver enzyme levels (gamma-glutamyl transferase),Gamma gluatamyl transferase levels</t>
  </si>
  <si>
    <t>EFO:0004533</t>
  </si>
  <si>
    <t>alkaline phosphatase measurement</t>
  </si>
  <si>
    <t>Alkaline phosphatase measurement is a quantification of alkaline phosphatase in blood. AP is a marker for bone and liver disease.</t>
  </si>
  <si>
    <t>rs174576,rs871690,rs72837690,rs2817216,rs75255003,rs35666277,rs4815404,rs6982502,rs10740128,rs12413730,rs376742,rs2980870,rs72829170,rs7185448,rs6083853,rs3002698,rs2261794,rs1061259,rs4841132,rs6132819,rs2954021,rs1904296,rs174549,rs6083845,rs281377,rs6050602,rs4646830,rs174592,rs2145126,rs2016413,rs72837056,rs10822179,rs2393969,rs6988140,rs2257991,rs10790802,rs72643559,rs10966,rs635634,rs404394,rs579459,rs7358152,rs1541061,rs174541,rs10509189,rs10761723,rs174580,rs10822150,rs10761773,rs16856332,rs907,rs1130694,rs532436,rs6138556,rs6107015,rs78223310,rs11783641,rs174599,rs2259873,rs9971294,rs58536620,rs2076317,rs2257432,rs2616628,rs10733788,rs4379723,rs2954028,rs2261747,rs649129,rs10995541,rs174578,rs4668113,rs2616631,rs2258201,rs437635,rs6050544,rs2236653,rs1883415,rs4423675,rs10822148,rs10740129,rs3956912,rs7453,rs6138572,rs1009984,rs2980879,rs424487,rs431579,rs2258066,rs6083844,rs2424700,rs724553,rs34523847,rs2980862,rs11815969,rs66614050,rs7075205,rs7920159,rs72837019,rs3815676,rs4466712,rs449703,rs2760115,rs174598,rs7082076,rs2261795,rs983311,rs2076316,rs2954020,rs550057,rs6479899,rs2817219,rs7915779,rs398036,rs174537,rs2424704,rs446649,rs2297497,rs10202892,rs2297496,rs7949566,rs2500406,rs7082470,rs7019,rs7466962,rs174553,rs2257649,rs409853,rs4815426,rs12416349,rs2744579,rs34403348,rs6115109,rs12428,rs174560,rs2500448,rs10761741,rs36043919,rs390123,rs2482913,rs10761722,rs453329,rs59215788,rs7098181,rs9366572,rs397119,rs10995540,rs6132825,rs7910927,rs2817207,rs9411370,rs10822172,rs443009,rs6138600,rs2817223,rs6132824,rs114432550,rs7910662,rs2424716,rs4502008,rs2258884,rs1555329,rs17661330,rs10733792,rs7078456,rs77129112,rs1888997,rs401166,rs422844,rs6115140,rs4746244,rs2424703,rs6138546,rs2258769,rs2760144,rs10761779,rs11087521,rs73018782,rs174561,rs6115188,rs2980878,rs34597048,rs174533,rs9411473,rs102275,rs2257461,rs7116008,rs2980880,rs2245668,rs10761771,rs114384464,rs6050630,rs174554,rs61855465,rs2744584,rs4815425,rs72837070,rs2954024,rs2980876,rs2257233,rs910997,rs6982636,rs2424698,rs13040655,rs11819167,rs7775073,rs2261753,rs1126617,rs1535,rs6115107,rs6115100,rs174594,rs6083828,rs4871603,rs8123949,rs2980875,rs10159609,rs10761727,rs10995543,rs8115257,rs10761728,rs2387891,rs2261115,rs10761731,rs174570,rs2474763,rs2175197,rs6138571,rs10740125,rs97384,rs9411474,rs10761721,rs2474766,rs7083823,rs2474777,rs2760114,rs2227892,rs10995530,rs6050632,rs2817224,rs2760117,rs2954022,rs2519093,rs9393560,rs7085621,rs79253868,rs4646841,rs2257705,rs115504026,rs12414159,rs174534,rs6138593,rs509360,rs2760129,rs174555,rs174562,rs10761732,rs449370,rs71516504,rs2500424,rs10465990,rs6138555,rs7909269,rs7849280,rs7272959,rs7073753,rs314253,rs1579045,rs72834958,rs9971352,rs7047076,rs11789207,rs433352,rs174577,rs102274,rs12240740,rs2287614,rs1888998,rs10916990,rs6138588,rs6037083,rs174528,rs2744575,rs10822146,rs7020,rs4746974,rs2258719,rs4841133,rs7097698,rs6037158,rs8184820,rs2389604,rs10172795,rs1827293,rs7002551,rs6132822,rs2261109,rs2482911,rs75615732,rs7075901,rs2257712,rs2179459,rs2817225,rs2760131,rs6107047,rs4486511,rs59246603,rs3770597,rs2424699,rs6132835,rs2474780,rs10761761,rs2954026,rs2856,rs2258563,rs2760116,rs61072898,rs2259926,rs507666,rs367666,rs1044573,rs2258879,rs11699203,rs884613,rs10761729,rs9411364,rs6115146,rs2616630,rs416745,rs7828113,rs6115101,rs10822155,rs2744567,rs174536,rs10509186,rs6037121,rs12917841,rs405822,rs11817169,rs115478735,rs6050626,rs1976403,rs7846466,rs6426713,rs114798927,rs2719815,rs4746149,rs931972,rs2760141,rs7092539,rs314256,rs11100,rs11814792,rs7267979,rs7896677,rs2482919,rs74373131,rs926486,rs6597616,rs1118963,rs422424,rs4148780,rs2257982,rs61853589,rs174529,rs174581,rs10199694,rs6050631,rs1566523,rs6115232,rs6138553,rs2257808,rs6107027,rs9987289,rs6115200,rs4619688,rs2500432,rs374701,rs174544,rs6050472,rs9302635,rs10761760,rs2744568,rs7068144,rs6050477,rs6050481,rs7092139,rs2001844,rs114394508,rs651007,rs2389603,rs4745729,rs3827014,rs174600,rs2257464,rs7092784,rs1077889,rs7025839,rs2241339,rs2424710,rs174568,rs372678,rs10740126,rs2760140,rs2245674,rs6076358,rs761025,rs10208608,rs2482948,rs72834956,rs99780,rs17716118,rs2184000,rs2466128,rs4363269,rs7909960,rs174556,rs2393976,rs12413415,rs1555330,rs2227890,rs2257809,rs2424708,rs760903,rs2954025,rs3746337,rs6083851,rs10740131,rs6083856,rs6107019,rs2393980,rs2261698,rs2257496,rs10733787,rs10761778,rs6115191,rs61855497,rs12573212,rs442834,rs6050482,rs7915680,rs4813557,rs2261785,rs10761776,rs2258617,rs10740107,rs4310508,rs2954027,rs16856327,rs2259956,rs2257985,rs447722,rs983309,rs174574,rs2387887,rs7920768,rs6138550,rs454723,rs417130,rs10761739,rs78468022,rs9328546,rs6083855,rs12415984,rs174584,rs10740133,rs3211105,rs600038,rs2744577,rs2001845,rs4815424,rs417110,rs2257988,rs10893507,rs7099425,rs6107017,rs2259928,rs7074735,rs11818738,rs7270835,rs10995453,rs6107045,rs4148776,rs1047171,rs108499,rs2500433,rs174548,rs6138542,rs1985737,rs11817689,rs72643557,rs73598373,rs9415680,rs2500413,rs13038834,rs2817246,rs174559,rs60897043,rs2257420,rs12447857,rs2261720,rs7018,rs448396,rs404775,rs6590203,rs3787082,rs2259837,rs61853635,rs6132821,rs4815423,rs35959677,rs6138575,rs2817244,rs983308,rs4747045,rs7100372,rs7358191,rs6479897,rs174545,rs6597617,rs174566,rs1888999,rs910996,rs7203307,rs2980860,rs6037125,rs2980882,rs2500436,rs2616629,rs2258728,rs7897326,rs7085862,rs174601,rs6984305,rs1046073,rs6050629,rs78363370,rs28846465,rs174535,rs2126263,rs10099512,rs3002702,rs2258135,rs1935,rs2474769,rs10761725,rs6050598,rs2261784,rs1007690,rs174530,rs11220475,rs174547,rs174583,rs4148777,rs7343481,rs2760126,rs6115118,rs6107046,rs2287613,rs4336630,rs61855876,rs1896995,rs84816,rs6037062,rs174546,rs1533068,rs10893506,rs10822175,rs2260997,rs9927,rs3761117,rs2817213,rs495828,rs6050599,rs3820296,rs2244216,rs2760118,rs2261790,rs174550,rs4355182,rs11087520,rs174538</t>
  </si>
  <si>
    <t>ENSG00000254237.1,ENSG00000149485.12,ENSG00000168496.3,ENSG00000112294.8,ENSG00000197586.8,CATG00000115361.1,CATG00000054538.1,ENSG00000118557.11,ENSG00000101004.10,CATG00000054531.1,CATG00000118317.1,CATG00000002481.1,CATG00000005705.1,CATG00000005706.1,ENSG00000171988.13,ENSG00000271875.1,ENSG00000170191.4,ENSG00000124920.9,ENSG00000148572.10,ENSG00000130684.9,CATG00000118331.1,ENSG00000134824.9,CATG00000118323.1,ENSG00000142794.14,ENSG00000100997.14,ENSG00000112293.10,ENSG00000213742.2,ENSG00000134825.9,CATG00000118316.1,ENSG00000110080.14,ENSG00000272767.1,ENSG00000165476.8,CATG00000054535.1,ENSG00000101003.8,ENSG00000254235.1,CATG00000054532.1,CATG00000052951.1,ENSG00000140829.7,ENSG00000207601.1,ENSG00000176920.10,ENSG00000253111.1,ENSG00000176909.7,CATG00000027790.1,CATG00000052954.1,CATG00000054545.1,ENSG00000132535.14,ENSG00000235816.2,ENSG00000175164.9,ENSG00000073734.8,ENSG00000100994.7</t>
  </si>
  <si>
    <t>Liver enzyme levels (alkaline phosphatase)</t>
  </si>
  <si>
    <t>EFO:0004536</t>
  </si>
  <si>
    <t>total blood protein measurement</t>
  </si>
  <si>
    <t>A total blood protein measurement is a quantification of protein in a blood sample. It is used as a marker for disease and nutrition. It is performed in the liquid portion of blood and typically measures albumin and globulin.</t>
  </si>
  <si>
    <t>rs1260330,rs1647265,rs2270554,rs4665969,rs6547521,rs1975384,rs4792798,rs1260326,rs1528533,rs17005956,rs780104,rs11741563,rs7586601,rs1260334,rs13248358,rs2950835,rs780102,rs7716691,rs2580761,rs11684134,rs11126918,rs780100,rs1423269,rs10070197,rs3845686,rs17085249,rs1104,rs2303369,rs2014252,rs57949227,rs3739095,rs3777189,rs3777201,rs12475426,rs4665958,rs809673,rs10205219,rs7702674,rs2546191,rs2580759,rs4642392,rs1313566,rs60631624,rs2911711,rs13361341,rs13361837,rs3777203,rs72817536,rs13022659,rs1260329,rs7710422,rs780108,rs2348984,rs34562254,rs780112,rs11744881,rs10169261,rs17085231,rs10464929,rs1057963,rs1260342,rs58647797,rs11126936,rs9314162,rs56156268,rs780107,rs28496622,rs813592,rs11738768,rs9298344,rs74998556,rs3777192,rs35094845,rs4398860,rs2272417,rs11695549,rs780093,rs55672385,rs3815768,rs56002885,rs2293571,rs1395,rs780110,rs1647266,rs2280737,rs13388159,rs16908663,rs13391837,rs8395,rs6743819,rs11693052,rs3739092,rs809059,rs13472,rs4436084,rs4561508,rs1458017,rs3751984,rs10069748,rs3777207,rs74892229,rs1647276,rs1423268,rs1458019,rs6749393,rs10464930,rs10515232,rs10073752,rs7824819,rs17578845,rs11693660,rs35966917,rs1049817,rs1275537,rs10464890,rs11871721,rs13250210,rs10464932,rs11127013,rs56120917,rs2078616,rs4500785,rs17085266,rs1647284,rs35073769,rs62130714,rs10035477,rs2303370,rs7575245,rs780117,rs56219066,rs715326,rs1275538,rs7602534,rs72817542,rs12542990,rs11741590,rs1057964,rs80141261,rs1275528,rs7813567,rs28688476,rs72860013,rs28655196,rs7593448,rs11126935,rs1260333,rs11685326,rs17578381,rs6879652,rs1275522,rs6885567,rs3777197,rs6716894,rs1260327,rs3734131,rs1043381,rs1260345,rs11135442,rs10088394,rs4324883,rs3777193,rs11887784,rs1275530,rs1458018,rs6889029,rs4792799,rs3777208,rs11679220,rs3777200,rs13408252,rs3769143,rs10205592,rs809058,rs1406295,rs704795,rs715325,rs3777202,rs1260320,rs11682621,rs3751985,rs1992291,rs17493738,rs967546,rs1122227,rs16908695,rs11126932,rs10464931,rs9298343,rs1647267,rs57382045,rs17493997,rs4665965,rs6716850,rs2293572,rs780106,rs58965570,rs2280401,rs4665960,rs77005271,rs56076827,rs3845687,rs4665959,rs2548594,rs11608,rs3777179,rs1260328,rs1141313,rs3777188,rs3777196,rs3777190,rs13279611,rs724311,rs10464892,rs2829,rs1262430,rs4273077,rs7821065,rs11126999,rs28550260,rs1260341,rs62130713,rs4803,rs6890954,rs72819536,rs6760828,rs11135441,rs3777194,rs10182937,rs10464891,rs6717980,rs4665963,rs704791,rs6729709,rs2042340,rs55701306,rs1841010,rs4665978,rs72817533,rs11126934,rs6556893,rs11681351,rs28505206,rs17085428,rs2547997,rs11739652,rs4366042,rs4582,rs8179252,rs113353646,rs3777204,rs4792800</t>
  </si>
  <si>
    <t>ENSG00000268681.1,ENSG00000234945.3,ENSG00000213453.3,ENSG00000115216.9,CATG00000041288.1,CATG00000047979.1,CATG00000076733.1,ENSG00000115194.6,ENSG00000115241.9,ENSG00000250551.1,ENSG00000200530.1,ENSG00000138100.9,CATG00000042207.1,ENSG00000142534.2,ENSG00000138074.10,ENSG00000118985.10,ENSG00000115211.11,ENSG00000115204.10,ENSG00000240505.4,ENSG00000163794.6,ENSG00000115234.6,ENSG00000273189.1,ENSG00000115226.5,ENSG00000157992.8,ENSG00000138085.12,ENSG00000235267.1,ENSG00000233438.1,ENSG00000076641.4,ENSG00000234072.1,CATG00000099547.1,CATG00000042205.1,ENSG00000084774.9,ENSG00000163795.9,ENSG00000251314.2,ENSG00000163793.8,ENSG00000251409.1,ENSG00000115207.9,ENSG00000138002.10,ENSG00000084734.4</t>
  </si>
  <si>
    <t>Serum total protein level</t>
  </si>
  <si>
    <t>EFO:0004541</t>
  </si>
  <si>
    <t>a1c measurement</t>
  </si>
  <si>
    <t>An A1C measurement is a quantification of glycated A1C hemoglobin in blood used as an index for blood glucose level over several months.</t>
  </si>
  <si>
    <t>rs5756506,rs2277871,rs174576,rs12038481,rs73265749,rs853791,rs551754,rs7255902,rs12038203,rs55925606,rs135167,rs12798120,rs228767,rs16856252,rs57459970,rs79296687,rs2518491,rs7072268,rs569829,rs2273832,rs73675109,rs2022002,rs482508,rs12121805,rs527150,rs566879,rs12807743,rs73617325,rs73675110,rs2685806,rs484066,rs7111669,rs2544360,rs16856247,rs4737010,rs2075166,rs2482963,rs12806612,rs12048077,rs72638983,rs174549,rs3829183,rs1046917,rs609292,rs174592,rs66593272,rs10752615,rs10908494,rs4737009,rs12027103,rs2285953,rs12022194,rs174536,rs12118238,rs10908501,rs59592125,rs73617322,rs4820268,rs11264469,rs2608604,rs7945617,rs2304877,rs2852635,rs111347943,rs72643559,rs11264475,rs12947062,rs2251963,rs2241106,rs1799884,rs2852637,rs12788941,rs28372828,rs12040868,rs2251964,rs114140679,rs12805212,rs78682417,rs2230194,rs857691,rs76971031,rs35207925,rs174541,rs2235321,rs17540154,rs174580,rs2518490,rs877908,rs508506,rs2121649,rs76913347,rs12138564,rs12347133,rs174529,rs760719,rs6679145,rs11558471,rs174581,rs12024813,rs174599,rs76627364,rs12787404,rs2076085,rs494874,rs12023704,rs9460540,rs2296375,rs174544,rs16940582,rs1004558,rs3806407,rs7941837,rs2246434,rs16940539,rs71459863,rs12449739,rs503931,rs12029695,rs3806408,rs9909940,rs56087297,rs10159477,rs174578,rs2075066,rs12563631,rs2685803,rs7104342,rs170637,rs1060730,rs2305198,rs497692,rs2273833,rs560887,rs1800562,rs2285954,rs11264463,rs174600,rs508743,rs857689,rs853790,rs10908500,rs34193789,rs2022003,rs174568,rs7766070,rs79920061,rs16926249,rs1408272,rs6456364,rs75159846,rs569805,rs12139321,rs2685813,rs72638986,rs565412,rs34149786,rs12041164,rs34664882,rs282606,rs99780,rs12023438,rs77575047,rs2852634,rs228129,rs174556,rs66965793,rs10733851,rs758982,rs495714,rs12037778,rs174598,rs12130361,rs12036837,rs8052231,rs117567416,rs72710222,rs552976,rs12126696,rs59468948,rs77263373,rs4607517,rs174537,rs2685807,rs79217142,rs519887,rs12117903,rs79497010,rs79507273,rs76926880,rs58512362,rs174553,rs10830962,rs1581397,rs2250677,rs35959442,rs1046896,rs857725,rs174560,rs2270291,rs2685814,rs8052370,rs2305199,rs10908499,rs2971668,rs12141236,rs485094,rs2685804,rs472614,rs12603404,rs7522948,rs111472031,rs2908282,rs10830961,rs2685810,rs12786766,rs174574,rs55935493,rs12787645,rs2413450,rs12134983,rs10762287,rs10908503,rs4331050,rs174584,rs12045339,rs2908286,rs74635090,rs55846950,rs12795819,rs34265667,rs10494304,rs2121650,rs2277870,rs2256339,rs2518493,rs12788935,rs13266634,rs115419051,rs12142808,rs2157691,rs79227184,rs12796962,rs35624669,rs79220007,rs567243,rs12022657,rs478333,rs108499,rs73617320,rs174548,rs579275,rs113279830,rs567074,rs2518489,rs113163847,rs12601855,rs174561,rs58895504,rs118163236,rs2304879,rs12132919,rs2076086,rs174533,rs72643557,rs579060,rs16940540,rs863327,rs853772,rs16926252,rs2779116,rs3802177,rs102275,rs79900408,rs174559,rs10762286,rs570876,rs6800,rs1402837,rs2685808,rs2285952,rs11264473,rs174554,rs519035,rs10998730,rs5756504,rs114424320,rs6474359,rs2072860,rs7208565,rs10908496,rs11264464,rs492594,rs2521602,rs1535,rs2971667,rs174594,rs10908498,rs80008824,rs174545,rs12142634,rs496550,rs12602486,rs573225,rs3755157,rs174566,rs12117947,rs78952659,rs555975,rs10830963,rs10466351,rs12038217,rs855791,rs174570,rs479682,rs97384,rs74456742,rs174601,rs79032147,rs12132794,rs16890776,rs2685811,rs732360,rs78673779,rs174535,rs473351,rs12117951,rs917793,rs480562,rs80338618,rs57017888,rs861409,rs10908495,rs12047994,rs2230195,rs2544367,rs80209606,rs7561903,rs174530,rs116260467,rs174547,rs174583,rs34394840,rs491443,rs77601801,rs77081685,rs174534,rs486981,rs16940585,rs509360,rs79605584,rs174562,rs174555,rs6684514,rs3755158,rs79077040,rs2685812,rs10908502,rs73617337,rs111535158,rs2685805,rs73016686,rs6474360,rs10445033,rs117820542,rs1046875,rs174546,rs857721,rs102274,rs174577,rs5756505,rs531772,rs575671,rs35156960,rs10823354,rs1029083,rs7912524,rs12027741,rs174528,rs78867692,rs5036,rs11264462,rs12789987,rs12122180,rs174550,rs3806409,rs174538</t>
  </si>
  <si>
    <t>ENSG00000165066.11,ENSG00000168496.3,ENSG00000187045.12,ENSG00000163554.7,ENSG00000108312.10,ENSG00000134640.2,ENSG00000010704.14,ENSG00000160781.11,ENSG00000148737.11,ENSG00000163472.14,CATG00000058559.1,CATG00000033740.1,CATG00000002481.1,ENSG00000168591.11,CATG00000005705.1,CATG00000102312.1,ENSG00000145996.7,ENSG00000124920.9,CATG00000028303.1,ENSG00000164756.8,ENSG00000207601.1,ENSG00000161664.2,ENSG00000100379.13,ENSG00000112339.10,ENSG00000124564.13,ENSG00000224091.1,ENSG00000004939.9,ENSG00000099331.9,ENSG00000198952.7,ENSG00000163467.7,ENSG00000149485.12,ENSG00000198715.7,ENSG00000158669.7,ENSG00000267394.1,CATG00000031483.1,ENSG00000267080.1,CATG00000106578.1,ENSG00000106633.11,CATG00000005706.1,ENSG00000106636.3,ENSG00000163468.10,ENSG00000087152.11,ENSG00000134824.9,CATG00000020292.1,CATG00000103728.1,ENSG00000134825.9,ENSG00000156515.17,ENSG00000167363.9,CATG00000006600.1,CATG00000018112.1,ENSG00000180596.7,ENSG00000058404.15,CATG00000098664.1,ENSG00000152254.6,ENSG00000152253.4,ENSG00000141560.10,ENSG00000125319.10,ENSG00000103335.15,ENSG00000187475.4,CATG00000092123.1,ENSG00000253133.1,ENSG00000108840.11,ENSG00000073734.8,ENSG00000029534.15</t>
  </si>
  <si>
    <t>22290723,19096518,24405752,24244560,20849430,23043469,24647736,20858683,22885924</t>
  </si>
  <si>
    <t>HbA2 levels,Glycated hemoglobin levels,Glycated Hemoglobin levels</t>
  </si>
  <si>
    <t>EFO:0004571</t>
  </si>
  <si>
    <t>aspartate aminotransferase measurement</t>
  </si>
  <si>
    <t>A butyrylcholinesterase measurement is a quanitification of butyrylcholinesterase a non-specific cholinesterase enzyme that hydrolyses many different choline esters. It is found in liver in humans.</t>
  </si>
  <si>
    <t>rs76449587,rs1165182,rs6547521,rs12506364,rs4599347,rs72928609,rs1528533,rs76173951,rs10811647,rs114650503,rs723253,rs17807416,rs72926800,rs3733588,rs4712959,rs4529049,rs9819444,rs2580761,rs2259852,rs3933629,rs643434,rs3739095,rs1014342,rs11825181,rs7007609,rs6704959,rs13137795,rs607351,rs2032450,rs4543113,rs964184,rs920588,rs2169611,rs9356984,rs9837190,rs3799373,rs3775941,rs72936839,rs676996,rs7953249,rs72938355,rs2241479,rs3208305,rs3822241,rs7007797,rs28378345,rs56353707,rs72932770,rs2032449,rs73074403,rs4673239,rs3775942,rs3752419,rs911054,rs4502681,rs16892449,rs2009493,rs17489373,rs2686409,rs16892493,rs813592,rs4360119,rs476410,rs13385574,rs2410618,rs7135337,rs72932720,rs7698623,rs4525975,rs2246849,rs11695549,rs6798514,rs75712716,rs13426445,rs1324084,rs1892248,rs17410962,rs9379821,rs1395,rs2668208,rs12682115,rs79298064,rs7442336,rs6010884,rs1540273,rs2469954,rs17408550,rs3796839,rs1169286,rs1408271,rs72932558,rs12721109,rs11858759,rs6715752,rs2255531,rs4711095,rs8045855,rs7660895,rs34693282,rs9926440,rs3845800,rs2383207,rs1122253,rs1169314,rs11683327,rs1647276,rs7700047,rs2410629,rs7689060,rs115130739,rs56802524,rs10497870,rs4128744,rs6449213,rs72934745,rs1275537,rs114604411,rs12617141,rs114389758,rs35438220,rs17477113,rs78917351,rs1317817,rs13118801,rs35073769,rs11737564,rs72932763,rs79642273,rs12498746,rs3796820,rs12470569,rs6589566,rs621690,rs677355,rs780117,rs2686407,rs72932727,rs3775948,rs7657096,rs1275522,rs693,rs4523270,rs3799340,rs7753253,rs2327621,rs6716894,rs114986330,rs4697975,rs687289,rs7349721,rs10503669,rs7616975,rs7663044,rs1441764,rs10489070,rs7634573,rs4318649,rs11989309,rs1275530,rs13137069,rs17411168,rs16849793,rs1408272,rs9393675,rs56289821,rs72932561,rs72936846,rs72934767,rs35782983,rs72934764,rs1165190,rs2275904,rs78725257,rs57235969,rs114142672,rs56182713,rs61906113,rs1165153,rs58965570,rs6845554,rs9348696,rs77005271,rs6444797,rs56317341,rs9994391,rs9366633,rs7651833,rs312,rs1260328,rs72926781,rs13060283,rs9379814,rs4698022,rs7970695,rs613996,rs7772312,rs114561347,rs72926772,rs9358894,rs11986942,rs111488201,rs4712960,rs9393681,rs73028248,rs1800775,rs3756237,rs7954039,rs11556505,rs704791,rs282221,rs17247314,rs76298043,rs6986010,rs13702,rs644234,rs2868937,rs2083636,rs9393658,rs1440650,rs508487,rs629301,rs1864163,rs9467636,rs16849867,rs1165181,rs12512525,rs73877797,rs114586307,rs546009,rs2686410,rs1441753,rs73015011,rs4680666,rs116497339,rs7679724,rs9291640,rs676457,rs7574314,rs6844329,rs62183904,rs3903852,rs115103038,rs72932767,rs116219813,rs35739466,rs328,rs1581675,rs34620476,rs4464984,rs2410632,rs72934751,rs2303369,rs271,rs114899426,rs12060875,rs3769676,rs55874006,rs2243616,rs760698,rs4665958,rs2898495,rs34327087,rs487268,rs1992443,rs72926783,rs34564316,rs10800805,rs6532019,rs55915628,rs35249656,rs10936461,rs12203927,rs3822247,rs6804445,rs6701746,rs76259755,rs16849901,rs13117275,rs16849623,rs7310409,rs116087181,rs75104603,rs325,rs6738618,rs7766342,rs7560547,rs34709913,rs114042471,rs72934738,rs7004149,rs17410914,rs55766779,rs17187075,rs75431368,rs735396,rs4335137,rs115791480,rs2272417,rs11508026,rs6849962,rs6993414,rs282195,rs72932557,rs6589564,rs910893,rs12646380,rs1837843,rs72932772,rs780110,rs2276963,rs6765272,rs1441762,rs13391837,rs11886926,rs1372341,rs1919484,rs10946798,rs3845802,rs7681699,rs72932722,rs12201071,rs3775944,rs9358886,rs1653,rs7683856,rs10738609,rs61905116,rs35617716,rs2307118,rs1165155,rs11076175,rs6749393,rs11723742,rs10205697,rs12678603,rs13133766,rs72934591,rs78963197,rs2071300,rs13088444,rs9872042,rs12490216,rs751092,rs114366307,rs9467656,rs28798076,rs2118657,rs10939669,rs9636329,rs1647284,rs493246,rs7602534,rs1469513,rs13141233,rs56283601,rs72934518,rs1800702,rs1275528,rs72860013,rs2246118,rs1260333,rs7615933,rs2410620,rs2013063,rs56701081,rs9379785,rs72936323,rs2075290,rs114732460,rs17411024,rs6435169,rs56850083,rs73031803,rs72932729,rs62194159,rs11887784,rs1169288,rs10516195,rs3769143,rs6456708,rs34942551,rs28927680,rs12541912,rs1122227,rs853484,rs283813,rs4697710,rs11126932,rs12647117,rs16849415,rs7739181,rs12509955,rs2293572,rs1441758,rs2159863,rs1541853,rs79236614,rs75802599,rs72926799,rs12693989,rs3799371,rs7677939,rs11991231,rs73598941,rs2250522,rs2043444,rs942379,rs3825041,rs72936830,rs73879410,rs3822236,rs4712961,rs1532625,rs13139055,rs75469215,rs10182937,rs34499461,rs4698029,rs72936856,rs116382857,rs3796832,rs72936862,rs112370844,rs650242,rs72817533,rs12209856,rs80073370,rs6689324,rs79566125,rs1169301,rs72934762,rs17408459,rs2000351,rs9348698,rs1169313,rs1355537,rs287,rs7528419,rs1260326,rs7586601,rs4698032,rs11896061,rs72934760,rs2244608,rs1260334,rs16839606,rs72934510,rs6809402,rs2165558,rs505922,rs11684134,rs1441754,rs35495249,rs75258859,rs2264782,rs74421437,rs72932554,rs114566157,rs1372344,rs116096182,rs112994260,rs4525913,rs7669090,rs566530,rs2668213,rs7450342,rs3733585,rs11937853,rs12693981,rs968997,rs7671266,rs2911711,rs7749149,rs62182215,rs6846692,rs1169289,rs3796838,rs1165178,rs12708969,rs115194657,rs72926786,rs7663032,rs289,rs72932741,rs7979473,rs4680608,rs12287066,rs34501273,rs13148476,rs2009860,rs711752,rs72934763,rs115953525,rs1169306,rs283810,rs1892249,rs62294396,rs9847379,rs4950807,rs514659,rs72928610,rs1165151,rs12507050,rs59524933,rs1333045,rs887732,rs72932774,rs9291641,rs3778272,rs9358885,rs9929488,rs13118272,rs71603987,rs4235354,rs8395,rs11727199,rs4922119,rs1169311,rs1169284,rs6924794,rs625242,rs113140671,rs16892475,rs4345181,rs73167055,rs7627395,rs765549,rs7405284,rs6938233,rs1898657,rs7013777,rs11076174,rs6857693,rs829507,rs2072560,rs9358873,rs117026536,rs582094,rs2303370,rs72934740,rs12693982,rs74855321,rs11736479,rs7593448,rs301,rs6812851,rs76975037,rs7696983,rs9379783,rs1047964,rs75348510,rs1800562,rs79628399,rs11728093,rs13107466,rs11722185,rs7341786,rs4975753,rs1260345,rs7749342,rs3756238,rs35237252,rs7564679,rs829503,rs1545166,rs1441760,rs12503603,rs74615535,rs3796836,rs9379778,rs114110842,rs1545165,rs7683832,rs331,rs12496013,rs17091905,rs6983430,rs1165205,rs3796829,rs34342646,rs1436310,rs645982,rs115827549,rs4496529,rs651821,rs12500810,rs34768406,rs16892474,rs7819706,rs4680665,rs6821843,rs1059611,rs56381775,rs2668203,rs282194,rs3845687,rs4665959,rs72932709,rs11608,rs35201034,rs611917,rs4644277,rs4970836,rs4549382,rs4375019,rs12192077,rs2275905,rs12505056,rs10939680,rs72928605,rs13122112,rs10197623,rs55800724,rs1165176,rs3752421,rs72936353,rs7930786,rs829508,rs662799,rs7604998,rs62294392,rs1441756,rs4697703,rs4406409,rs7016880,rs10182274,rs6732162,rs6937800,rs35334203,rs1647265,rs11960636,rs765548,rs17005956,rs4235355,rs1569213,rs2410628,rs13111638,rs113549125,rs35099040,rs79790650,rs1438577,rs4606902,rs3756235,rs36058283,rs3806650,rs11126918,rs116552240,rs2276961,rs4697743,rs1937132,rs6822988,rs112044574,rs13106922,rs13292932,rs3775947,rs72936860,rs16849721,rs72934563,rs1920792,rs56768485,rs4622999,rs12475426,rs13121211,rs2668207,rs10516197,rs6853437,rs12470845,rs72932553,rs1318016,rs910894,rs9991278,rs72817536,rs1477604,rs1376877,rs1277930,rs10939679,rs72934519,rs12498474,rs2232374,rs35866697,rs11690927,rs2071298,rs62183910,rs72932711,rs1185976,rs17418533,rs1584559,rs74469609,rs7666545,rs2264778,rs4784741,rs34932218,rs12507330,rs780107,rs12060972,rs4318650,rs4809513,rs72932776,rs1165207,rs4628269,rs500498,rs7661701,rs75278536,rs9348695,rs73208815,rs66884713,rs61906079,rs12190612,rs2280737,rs2668211,rs2279588,rs4600857,rs11065385,rs2281566,rs7499892,rs9358875,rs3757130,rs72936332,rs1317510,rs11693052,rs115785198,rs61230695,rs4711093,rs34048914,rs62182250,rs2000350,rs72934601,rs116773016,rs3756217,rs1355536,rs72934749,rs36084205,rs2247380,rs17489226,rs4922117,rs75166090,rs4697957,rs35501905,rs2078616,rs4698036,rs256,rs9356989,rs35687633,rs1919487,rs17411126,rs17715434,rs1937127,rs715326,rs11686036,rs2410630,rs4712971,rs17411045,rs11126935,rs1537375,rs17410983,rs28675909,rs6829727,rs4608811,rs114579451,rs7194225,rs2205936,rs4950749,rs72934735,rs9461229,rs12106847,rs1169296,rs1041968,rs73877793,rs16849483,rs62183748,rs11679220,rs289713,rs3733589,rs11678215,rs113049331,rs10936465,rs16849858,rs4712970,rs2686405,rs72934583,rs2240723,rs17410996,rs114564937,rs4675324,rs17120029,rs6849736,rs4320137,rs10511701,rs7841189,rs3923,rs608171,rs12194699,rs6716850,rs77541949,rs73588403,rs1179086,rs3844510,rs72932707,rs2165556,rs114295700,rs73877749,rs73877791,rs3756233,rs72934551,rs11732054,rs34404554,rs62292653,rs3733591,rs2032446,rs545971,rs71352238,rs72926793,rs13113918,rs61905108,rs78013771,rs12972970,rs4803,rs35369244,rs35036840,rs4711097,rs9295673,rs6717980,rs7659924,rs7461115,rs7816447,rs3135506,rs16849804,rs72936852,rs2383206,rs314,rs72934545,rs4665978,rs114395475,rs74444640,rs12292921,rs74592151,rs4280729,rs4975709,rs4698030,rs492488,rs8179252,rs2048492,rs60368823,rs113353646,rs79105730,rs12642431,rs114805773,rs475419,rs62294404,rs1260330,rs4665969,rs72932560,rs1184804,rs780104,rs55925606,rs12678604,rs2950835,rs12209125,rs1372340,rs1436309,rs17489185,rs12642537,rs73879409,rs780100,rs74417552,rs77307863,rs1104,rs1169294,rs12053876,rs17119963,rs10939819,rs75082673,rs2686408,rs1355534,rs2259816,rs10023068,rs9358883,rs17473209,rs11734375,rs509728,rs283809,rs16891926,rs10205219,rs9358871,rs2257962,rs13127090,rs72936847,rs2580759,rs1441763,rs80037864,rs116678869,rs17120003,rs1313566,rs9379784,rs12285095,rs12499734,rs4950748,rs1260329,rs780108,rs11687186,rs35865690,rs1048013,rs9677190,rs6771903,rs72934537,rs10169261,rs12650204,rs2119690,rs6837659,rs1408273,rs1182933,rs35782952,rs9461230,rs9939224,rs12492226,rs17716440,rs1185567,rs72934546,rs9358893,rs7695555,rs9379819,rs6714802,rs936721,rs35250962,rs76552760,rs35212307,rs34343839,rs58946909,rs12499857,rs73877798,rs114109319,rs28441463,rs6928951,rs72926798,rs10004571,rs62194668,rs1647266,rs6062867,rs17489268,rs11794,rs57250714,rs829500,rs13114106,rs73167056,rs4975756,rs10185521,rs6770809,rs3756234,rs1317816,rs2410623,rs1165180,rs4428284,rs72926787,rs6853389,rs4420638,rs1545163,rs2686411,rs7769908,rs1183200,rs1803924,rs17120007,rs6836200,rs602633,rs917826,rs714873,rs59538106,rs282198,rs6836961,rs62130714,rs12059695,rs72934737,rs3733590,rs7575245,rs4950752,rs4484299,rs62294403,rs4464787,rs11685326,rs56962934,rs6905887,rs77219697,rs3846838,rs72934573,rs6774514,rs2083637,rs73024290,rs12509082,rs3775940,rs721934,rs115628302,rs72926779,rs11693128,rs72926802,rs75141346,rs17418478,rs78232181,rs76754641,rs62183937,rs75295835,rs2464196,rs6791583,rs3922842,rs1165215,rs11675251,rs10205592,rs10018663,rs809058,rs2351774,rs114964604,rs920589,rs35120633,rs10939650,rs3816117,rs3796840,rs1531886,rs74765634,rs72934550,rs73212848,rs2393775,rs9379820,rs4665960,rs327,rs6827401,rs9356985,rs56076827,rs4637402,rs73600084,rs1372343,rs1141034,rs73014325,rs7746609,rs10790162,rs1141313,rs11723591,rs7696092,rs289714,rs693780,rs2240722,rs910892,rs13112782,rs7539103,rs10939671,rs6932113,rs72934535,rs1260341,rs9467658,rs17489282,rs1532624,rs6760828,rs72936842,rs57897925,rs2157050,rs72936838,rs2410627,rs4575994,rs527210,rs674302,rs1169309,rs13113730,rs56224630,rs6511720,rs115764731,rs263,rs10805364,rs11681351,rs11943372,rs72926791,rs62294399,rs80236974,rs7954331,rs12972156,rs12215823,rs1837842,rs264,rs1169315,rs12641340,rs1978274,rs6826764,rs2071301,rs35933067,rs55885685,rs78458743,rs7568274,rs7205804,rs6589565,rs17091909,rs11957344,rs254,rs10774579,rs11735543,rs1130000,rs1892245,rs60223219,rs78210996,rs77069344,rs15285,rs73030188,rs10939672,rs4698014,rs72936309,rs3775933,rs10938749,rs4563443,rs1165195,rs17411133,rs58204790,rs77931721,rs2259820,rs3495,rs7611767,rs512101,rs74613747,rs2769071,rs809673,rs4385059,rs4697707,rs11727390,rs72934765,rs72934734,rs11679740,rs72934512,rs77230711,rs10022499,rs60631624,rs58478831,rs62194158,rs78299715,rs829502,rs6770895,rs12286037,rs4693883,rs4697698,rs115866734,rs76890136,rs1747550,rs3796831,rs780112,rs2794720,rs612169,rs5012260,rs74983646,rs80304589,rs326,rs35411115,rs59234705,rs6489786,rs17119878,rs72928620,rs645127,rs6122415,rs2294346,rs659104,rs491626,rs16849781,rs79220007,rs73879411,rs10807006,rs2257764,rs7656624,rs12649529,rs76288698,rs1165156,rs28592748,rs55711251,rs72926771,rs2024280,rs3828419,rs2264750,rs72926769,rs2293571,rs114702158,rs12678919,rs74635495,rs286,rs6922556,rs9393659,rs9644637,rs3735964,rs73100621,rs1169292,rs12510549,rs16891923,rs114078233,rs1449367,rs13472,rs4711098,rs2410621,rs17406107,rs6090334,rs7979478,rs4635756,rs12097154,rs657152,rs6725469,rs7305618,rs305,rs1169300,rs3756231,rs2668202,rs2762353,rs9467662,rs11693660,rs4675300,rs6827754,rs3756236,rs1049817,rs3087678,rs12091788,rs1004638,rs687621,rs4320561,rs3731694,rs11127013,rs11734783,rs11894438,rs72932559,rs72926782,rs78300069,rs7678211,rs9842525,rs113217304,rs10936462,rs9883728,rs582118,rs12274192,rs1992442,rs72936304,rs77268589,rs62294400,rs13396160,rs9369650,rs11590348,rs11590299,rs9685894,rs9869715,rs1165150,rs2103325,rs1260327,rs4803750,rs35750364,rs79539678,rs599839,rs9381500,rs2178296,rs3799352,rs1747522,rs1185569,rs57641217,rs2469953,rs16847513,rs7004158,rs28730480,rs16849898,rs11723388,rs9348704,rs11731652,rs714871,rs1406295,rs581107,rs72926796,rs282219,rs4680664,rs1165213,rs6835189,rs62288518,rs543968,rs114652568,rs72936866,rs13149985,rs282220,rs12071266,rs3822250,rs6458545,rs2668209,rs9467596,rs62183948,rs1860911,rs3863086,rs6449217,rs56225305,rs1165196,rs12720922,rs4675293,rs34948180,rs78810414,rs80302276,rs6813016,rs3779788,rs10016075,rs72934753,rs12511337,rs269,rs17392044,rs11126999,rs111535158,rs62294390,rs2232373,rs4698009,rs9366627,rs11731110,rs72932737,rs9994216,rs3796842,rs544873,rs56143464,rs7648807,rs77594357,rs10189499,rs3775939,rs6820616,rs28442202,rs282196,rs291,rs12529272,rs1922248,rs11076176,rs6822023,rs4712976,rs9358887,rs79198716,rs1408270,rs72932556,rs2240720,rs11940728,rs3733584,rs3775943,rs6765382,rs4582,rs62194667,rs4145221,rs113988682,rs2410625,rs72926436,rs3916027,rs9379815,rs6796150,rs10939681,rs112665491,rs111989435,rs72932731,rs55668232,rs115810193,rs114079739,rs3769678,rs9291683,rs76496571,rs116365883,rs6905614,rs3775946,rs4639017,rs3845686,rs116787486,rs3796841,rs76138462,rs1165152,rs4975752,rs9358872,rs1406961,rs1531517,rs500499,rs9884575,rs117118645,rs708272,rs13145442,rs4673242,rs16839858,rs72932723,rs646776,rs297,rs1545167,rs2032445,rs10174453,rs737678,rs9356988,rs3822238,rs13022659,rs17091891,rs2032443,rs55941493,rs12294259,rs9291642,rs1165206,rs1165157,rs613534,rs2075650,rs12509609,rs11102967,rs1260342,rs62183907,rs2469962,rs3731695,rs77343532,rs115508213,rs17489539,rs7770037,rs1165211,rs74869266,rs56766368,rs72934732,rs72928608,rs12444012,rs75629102,rs11218504,rs1061482,rs11580809,rs62296000,rs4529048,rs17120016,rs2251468,rs780093,rs7600392,rs6751448,rs2393791,rs4970837,rs6827785,rs78358410,rs62294391,rs11915482,rs494242,rs62294393,rs6743819,rs34345068,rs3814365,rs10181715,rs11727087,rs554833,rs3213545,rs4235356,rs4510208,rs6532031,rs17406900,rs12108388,rs72934554,rs1892246,rs1441766,rs10018666,rs621326,rs6443335,rs7606820,rs1537374,rs1183910,rs1853591,rs72934505,rs6725887,rs74942210,rs9393672,rs3752420,rs13152337,rs6820756,rs4698023,rs6722332,rs3799372,rs4697708,rs4333617,rs78368937,rs55781031,rs17267614,rs9855404,rs322,rs7677430,rs3923725,rs55723468,rs7770139,rs4235353,rs11586632,rs4126104,rs6773030,rs73877726,rs62182172,rs6548329,rs6586886,rs12498742,rs1441757,rs72936869,rs76787057,rs10172342,rs660240,rs16890979,rs1860910,rs79920061,rs1441755,rs62117205,rs11734786,rs1355538,rs72936834,rs72926794,rs16849762,rs4680607,rs2351524,rs7616229,rs704795,rs1260320,rs11682621,rs62182214,rs3796837,rs6765451,rs12720926,rs2160669,rs2668212,rs62294398,rs3589,rs115849089,rs73030195,rs72928613,rs780106,rs115129770,rs7678012,rs17246745,rs11730631,rs10807007,rs7644298,rs6725270,rs6733972,rs13010638,rs1185977,rs6778406,rs1165177,rs929575,rs3756216,rs13125646,rs4950747,rs10733376,rs714436,rs4485819,rs2708101,rs61906117,rs10932008,rs76362687,rs114123510,rs765547,rs61905088,rs10939833,rs13139970,rs1355535,rs4665963,rs6834555,rs1803274,rs6729709,rs9644638,rs10006397,rs7683792,rs117779442,rs16847531,rs2119689,rs55959894,rs17389602,rs4083261,rs12490309,rs7598328,rs11126934,rs1165160,rs35879912,rs4950806,rs56192102,rs4360128,rs3830057,rs12679834,rs6849273,rs35387439,rs6771781,rs2352079,rs75675187,rs3796835,rs13327707,rs255,rs75551077,rs4365667,rs1975384,rs3769814,rs944797,rs2303401,rs9467663,rs3733586,rs780102,rs4144,rs7581515,rs17411031,rs1126680,rs2070642,rs10757274,rs7597959,rs1169310,rs4675310,rs10750096,rs1537376,rs1165216,rs11723250,rs765285,rs72934556,rs10199768,rs894211,rs2014252,rs12508991,rs7678287,rs644327,rs11721501,rs12059693,rs72926770,rs282188,rs6122109,rs295,rs2794719,rs74778870,rs117367828,rs7203984,rs6689405,rs7678318,rs62183749,rs12107166,rs13127630,rs4478188,rs7653294,rs2266788,rs72934589,rs3797063,rs2154218,rs62183915,rs67968745,rs2278122,rs61906114,rs2858993,rs10939656,rs17477127,rs2668196,rs77237194,rs9379786,rs11736410,rs73028250,rs11126936,rs4591605,rs57200947,rs1545164,rs73877751,rs7582720,rs1837232,rs495203,rs11675464,rs11690137,rs13423520,rs1165179,rs603327,rs6445115,rs529565,rs1511979,rs16868271,rs13388159,rs55780251,rs13115776,rs73031813,rs72932725,rs4711096,rs72934704,rs2241487,rs2240724,rs3739092,rs4593558,rs809059,rs1545745,rs6820188,rs9295674,rs1822200,rs7341791,rs34644460,rs660340,rs9358895,rs11823543,rs12490226,rs1014290,rs72936348,rs4698031,rs13151113,rs3922699,rs733175,rs60795531,rs10939655,rs6726999,rs35465966,rs10033088,rs2071297,rs72932716,rs72934514,rs72936326,rs36103878,rs1865760,rs76737188,rs56120917,rs9855535,rs11754288,rs1169312,rs35271694,rs2117266,rs11689534,rs17482753,rs1434055,rs2043448,rs1275538,rs72817542,rs79633844,rs79407615,rs583104,rs2258287,rs6999813,rs73030154,rs7679916,rs12740374,rs10939835,rs2305417,rs1183201,rs9644568,rs10439267,rs17659724,rs2240721,rs13101772,rs2668210,rs7669607,rs282193,rs1370895,rs13141629,rs3796266,rs11065384,rs10516196,rs74511360,rs13408252,rs60972755,rs62183912,rs715325,rs2668204,rs1992291,rs4680606,rs320,rs7625103,rs17246501,rs78404258,rs7680126,rs72932765,rs1647267,rs4665965,rs9358884,rs75801420,rs1558487,rs12693984,rs61906078,rs9847966,rs13120348,rs4543558,rs2071299,rs2668206,rs7603427,rs79398804,rs11570891,rs2410619,rs114527590,rs34344372,rs6702211,rs7565561,rs62183874,rs724311,rs2464195,rs1262430,rs17474056,rs62130713,rs34818360,rs75869289,rs17411113,rs9840730,rs28449205,rs6924782,rs72819536,rs10932004,rs9873540,rs13150928,rs2901954,rs4712968,rs62182211,rs10939665,rs4425772,rs72932777,rs12500805,rs6802425,rs4234075,rs4697745,rs6011708,rs4922118,rs6586884,rs55881728</t>
  </si>
  <si>
    <t>CATG00000087828.1,ENSG00000071127.12,ENSG00000213453.3,CATG00000083264.1,CATG00000069337.1,CATG00000101820.1,CATG00000062689.1,ENSG00000115194.6,CATG00000062655.1,CATG00000010640.1,CATG00000066713.1,ENSG00000152595.12,ENSG00000240498.2,ENSG00000236437.1,CATG00000071782.1,ENSG00000198366.5,ENSG00000244128.1,ENSG00000115211.11,ENSG00000163596.12,ENSG00000079689.9,ENSG00000250413.1,CATG00000062688.1,CATG00000066720.1,ENSG00000237937.1,ENSG00000234816.2,ENSG00000196176.7,CATG00000051293.1,ENSG00000267467.2,ENSG00000163793.8,ENSG00000164508.3,ENSG00000115207.9,ENSG00000138002.10,ENSG00000138439.10,CATG00000082812.1,ENSG00000180573.8,ENSG00000121871.3,ENSG00000084674.9,ENSG00000130208.5,ENSG00000128918.10,ENSG00000233579.1,CATG00000010636.1,ENSG00000137656.7,CATG00000042207.1,ENSG00000113430.5,ENSG00000135100.13,CATG00000066685.1,ENSG00000261490.1,ENSG00000109917.6,ENSG00000114200.5,ENSG00000138443.11,CATG00000041148.1,ENSG00000163794.6,ENSG00000238285.1,ENSG00000115234.6,ENSG00000223086.1,ENSG00000138085.12,ENSG00000235267.1,ENSG00000272462.2,ENSG00000109667.7,ENSG00000234072.1,CATG00000046273.1,ENSG00000069399.8,ENSG00000163795.9,ENSG00000130204.8,ENSG00000186318.12,CATG00000042069.1,ENSG00000180596.7,CATG00000101822.1,ENSG00000240084.1,CATG00000067708.1,ENSG00000187475.4,CATG00000067714.1,CATG00000053977.1,ENSG00000250699.1,ENSG00000157895.7,ENSG00000087237.6,ENSG00000134222.12,ENSG00000112343.8,CATG00000073059.1,ENSG00000144426.14,CATG00000089324.1,CATG00000047979.1,ENSG00000010704.14,CATG00000041150.1,ENSG00000255248.2,ENSG00000176393.6,CATG00000046266.1,ENSG00000198975.1,ENSG00000138100.9,ENSG00000138074.10,ENSG00000196226.2,CATG00000067716.1,ENSG00000110243.7,CATG00000066714.1,CATG00000101813.1,ENSG00000130202.5,ENSG00000175445.10,ENSG00000101198.10,ENSG00000124610.3,ENSG00000115226.5,ENSG00000138380.13,ENSG00000157992.8,ENSG00000149591.12,ENSG00000104853.11,CATG00000042205.1,ENSG00000084774.9,ENSG00000124529.3,ENSG00000249116.1,ENSG00000255090.1,CATG00000046257.1,ENSG00000226645.1,CATG00000041149.1,CATG00000071786.1,ENSG00000178762.3,ENSG00000124564.13,ENSG00000234678.1,ENSG00000207971.1,ENSG00000124693.2,ENSG00000183199.6,ENSG00000234945.3,ENSG00000101197.8,ENSG00000187837.2,CATG00000003943.1,ENSG00000137259.2,ENSG00000112137.12,CATG00000066710.1,ENSG00000224916.4,ENSG00000119004.10,ENSG00000115216.9,ENSG00000163435.11,ENSG00000240761.1,ENSG00000115241.9,ENSG00000242178.1,CATG00000067715.1,ENSG00000216436.2,ENSG00000130164.7,ENSG00000146039.6,ENSG00000256458.1,ENSG00000127616.13,ENSG00000135114.8,CATG00000067721.1,ENSG00000267282.1,ENSG00000146047.4,ENSG00000241388.3,ENSG00000167257.6,ENSG00000115204.10,CATG00000087827.1,CATG00000073051.1,ENSG00000233438.1,ENSG00000160613.8,CATG00000067712.1,ENSG00000124568.6,ENSG00000143126.7,CATG00000062690.1,ENSG00000138442.5,ENSG00000084734.4,ENSG00000173166.13,ENSG00000112337.6,CATG00000066725.1,ENSG00000196532.4,ENSG00000175164.9</t>
  </si>
  <si>
    <t>21943158,21239051,20838585,21862451,21779381</t>
  </si>
  <si>
    <t>Cardiovascular disease risk factors,Butyrylcholinesterase levels</t>
  </si>
  <si>
    <t>EFO:0004574</t>
  </si>
  <si>
    <t>total cholesterol measurement</t>
  </si>
  <si>
    <t>A total cholesterol measurement is the quantification of cholesterol in blood, total cholesterol is defined as the sum of HDL, LDL, and VLDL.</t>
  </si>
  <si>
    <t>rs533617,rs9893901,rs10024824,rs17001475,rs157580,rs289741,rs7943508,rs2175290,rs78133850,rs17174502,rs2580761,rs11563251,rs78834929,rs10264769,rs17217098,rs643434,rs9993109,rs12917999,rs72888734,rs4948093,rs531701,rs11825181,rs13071688,rs10870147,rs6939175,rs17603936,rs60389450,rs964184,rs660083,rs11605327,rs11190393,rs75977757,rs4968318,rs76713558,rs1801274,rs834835,rs174592,rs75398423,rs2287621,rs12894671,rs114952098,rs1487539,rs494356,rs12190789,rs17729876,rs116325329,rs4245791,rs6988140,rs7259971,rs2290160,rs13284441,rs2009493,rs6671421,rs1980456,rs2116898,rs11703564,rs16957552,rs6441122,rs387343,rs6589576,rs2495482,rs3745442,rs4607236,rs174541,rs7079072,rs12173076,rs7967783,rs73787023,rs118072148,rs113533236,rs12401753,rs35633988,rs35396069,rs8045855,rs8049508,rs74421540,rs7737288,rs7542747,rs62111029,rs760513,rs2163805,rs1169314,rs11783641,rs34820178,rs2410629,rs9615983,rs16902507,rs7931335,rs2317826,rs784704,rs8102912,rs10892082,rs9912450,rs5744703,rs517110,rs4804146,rs9936642,rs62523994,rs3741301,rs8102288,rs1001207,rs12045019,rs1696834,rs57157462,rs16946410,rs10030919,rs76154134,rs11760039,rs4803743,rs4523270,rs814295,rs9534174,rs9842917,rs10503669,rs1848998,rs9804646,rs11770909,rs73270543,rs3093584,rs114568697,rs77806154,rs1320668,rs644273,rs17411168,rs11216267,rs75573269,rs634960,rs2429917,rs10115928,rs3749054,rs35343405,rs4371471,rs79492747,rs7103224,rs10406119,rs28455724,rs34523847,rs7330914,rs597076,rs1924442,rs2254537,rs2980862,rs8087410,rs2146952,rs11717700,rs4788460,rs7957911,rs550480,rs72911441,rs114447277,rs7970695,rs6008601,rs2513093,rs7920002,rs10403731,rs9829197,rs10936062,rs4788610,rs959259,rs6604006,rs7257135,rs7712330,rs17511616,rs550057,rs16960093,rs79902690,rs62276475,rs6602908,rs76466775,rs13702,rs4489410,rs946267,rs644234,rs643257,rs13066351,rs11249251,rs2083636,rs11075906,rs2965180,rs11224591,rs1864163,rs195527,rs932290,rs112220129,rs1441753,rs73015011,rs3780181,rs115080149,rs676457,rs1150144,rs73275433,rs11024743,rs4808208,rs3936946,rs11573213,rs8142763,rs7396835,rs11879715,rs1184865,rs9534342,rs3790446,rs36047821,rs56241797,rs9332491,rs4402881,rs8091579,rs2902942,rs72787078,rs2243616,rs10917382,rs2898495,rs34327087,rs1992443,rs3804231,rs34564316,rs1047361,rs17861084,rs10789112,rs6589589,rs10755436,rs6820718,rs468852,rs2965193,rs60441419,rs12139150,rs171052,rs2099334,rs4978120,rs573549,rs7956788,rs7004149,rs8108647,rs3017779,rs7931770,rs7536295,rs11764937,rs12259979,rs3917855,rs116435220,rs174533,rs1441762,rs7961035,rs13391837,rs102275,rs6892566,rs56160141,rs75801019,rs17403634,rs11076175,rs13167183,rs74609523,rs79955933,rs174554,rs12058654,rs396721,rs72834316,rs34055812,rs9962740,rs12196111,rs1535,rs2297658,rs1647284,rs76544796,rs17248769,rs660443,rs6844360,rs117556694,rs3131831,rs117729148,rs2410620,rs2638282,rs7523777,rs7666097,rs2359833,rs73002956,rs114085323,rs6503796,rs10077427,rs4264007,rs174570,rs35497030,rs7512301,rs1800978,rs1169288,rs4703671,rs9850717,rs58237859,rs6499564,rs17035630,rs10936066,rs2814982,rs34171271,rs2997913,rs283813,rs11126932,rs61854096,rs2952803,rs5744533,rs4788614,rs1198437,rs11991231,rs585362,rs509360,rs9995740,rs2622934,rs13317400,rs10422298,rs2902940,rs13240729,rs12989783,rs6072263,rs1661171,rs1460816,rs1532625,rs62276471,rs5755674,rs75469215,rs62414800,rs2070937,rs944926,rs67919208,rs3809868,rs7047076,rs57992358,rs7543163,rs8070759,rs174577,rs78946071,rs11800265,rs7214799,rs2136750,rs1169301,rs514230,rs79617366,rs1054284,rs287,rs78786990,rs115454456,rs4978123,rs75896452,rs17242843,rs4808965,rs623908,rs2260399,rs904743,rs474339,rs1441754,rs7237370,rs17423016,rs3093267,rs6129762,rs13101057,rs2015729,rs12930702,rs10474434,rs11763835,rs6724056,rs56208574,rs8057379,rs7188591,rs7828113,rs1169289,rs584626,rs174536,rs10789113,rs4780138,rs289,rs11897480,rs1759497,rs7115562,rs2522095,rs6604089,rs711752,rs76650099,rs7412,rs7846466,rs4253830,rs10515197,rs514659,rs59485606,rs629001,rs2074299,rs11706420,rs3812984,rs1433002,rs2229118,rs41279732,rs56166672,rs2315610,rs8395,rs78095440,rs11485070,rs72834384,rs2238163,rs10418759,rs114854353,rs1626475,rs6465905,rs3917524,rs74957648,rs1644645,rs2391199,rs12037659,rs58173592,rs115639473,rs276695,rs9615356,rs3803839,rs2163835,rs117026536,rs17508904,rs74855321,rs76186356,rs4367085,rs3808607,rs74585894,rs59605249,rs1255951,rs12670286,rs73004967,rs5746223,rs11791501,rs2530656,rs12167567,rs10424584,rs195532,rs10782838,rs12237866,rs2507353,rs67734975,rs73244564,rs7893352,rs74615535,rs1404213,rs17884841,rs10799795,rs2227341,rs6973787,rs66907536,rs45576734,rs1165228,rs113027984,rs838147,rs17092784,rs1912482,rs664922,rs66491446,rs10221876,rs6561334,rs521171,rs7122944,rs9811195,rs2927437,rs1165282,rs17508045,rs60450968,rs6603975,rs3794990,rs633372,rs9858544,rs4644277,rs77378083,rs4970836,rs80062704,rs77077813,rs17526895,rs8141767,rs510757,rs4788456,rs4148217,rs17837476,rs117473219,rs672889,rs10411275,rs72662516,rs115093960,rs4646246,rs4239163,rs116183291,rs114934523,rs3770588,rs3808477,rs3917839,rs11964811,rs174597,rs571508,rs73873800,rs75658696,rs4804567,rs2199301,rs8062041,rs11126918,rs2587534,rs116552240,rs76915557,rs7758403,rs15622,rs79411329,rs983309,rs2905424,rs12082305,rs3791981,rs72838008,rs4938309,rs12475426,rs7991196,rs174584,rs6657811,rs4808959,rs1801689,rs2001845,rs28635943,rs8116470,rs60807675,rs1727760,rs35621601,rs34147223,rs6602747,rs3785772,rs11207986,rs11085504,rs2569549,rs7296714,rs10056177,rs1168010,rs2017964,rs4784741,rs12071641,rs75225010,rs11752694,rs116678101,rs7081155,rs35243054,rs116705730,rs6692060,rs11596211,rs11965327,rs484084,rs11085505,rs9849807,rs2075548,rs7499892,rs5930,rs1168044,rs2975634,rs57511361,rs12544593,rs77345122,rs12039115,rs10988121,rs79672483,rs28427213,rs2858819,rs8135828,rs35377660,rs76592024,rs10781495,rs2287711,rs11571136,rs2076576,rs7233743,rs7286155,rs114853333,rs17499531,rs114970554,rs72886878,rs617314,rs854534,rs77032624,rs73422799,rs565607,rs2000616,rs11145983,rs2078616,rs8050238,rs10902456,rs2359812,rs3810307,rs28998800,rs9615979,rs17411045,rs17410983,rs7431849,rs2337383,rs9341997,rs10790172,rs1160983,rs74502103,rs6777175,rs28857211,rs2116897,rs3858074,rs17410996,rs6874470,rs2007149,rs8110975,rs7841189,rs10888898,rs1144301,rs4969182,rs507766,rs11121482,rs10099512,rs77762484,rs1667343,rs4936367,rs8043606,rs93923,rs1953743,rs75288210,rs12746776,rs312970,rs2074089,rs11577931,rs71352238,rs180327,rs10488699,rs34183407,rs61905108,rs7121898,rs9341990,rs76550882,rs2073548,rs1168040,rs4665978,rs7737959,rs17645143,rs16872232,rs492488,rs10944040,rs2523063,rs630510,rs2254532,rs562756,rs6556817,rs2531849,rs80067423,rs6007761,rs113575110,rs892066,rs17569034,rs946269,rs17558175,rs28668361,rs780100,rs3760961,rs4253833,rs5744704,rs72834319,rs744134,rs56397647,rs7235354,rs206079,rs6511729,rs2259816,rs7153376,rs3741300,rs12978976,rs10205219,rs7898075,rs3909541,rs12804122,rs2580759,rs1441763,rs2954021,rs6882076,rs1313566,rs114830873,rs41360247,rs174591,rs7247263,rs553741,rs11616893,rs77127437,rs10156121,rs10419245,rs8087621,rs11864453,rs76833176,rs909834,rs28419077,rs9627409,rs62274155,rs10412953,rs12448315,rs3912887,rs78128836,rs6008600,rs75866762,rs3844425,rs3890182,rs4148613,rs11719957,rs116369009,rs9293652,rs6664922,rs10078671,rs9332464,rs11587071,rs35028754,rs12977937,rs11085261,rs1327578,rs12271853,rs12929749,rs780090,rs10218567,rs6008662,rs7334269,rs1014409,rs3761739,rs62276474,rs423926,rs3917577,rs3122320,rs55660224,rs1050362,rs12042319,rs17120007,rs11668319,rs78308415,rs602633,rs3809863,rs5176,rs1727751,rs4804568,rs464218,rs67269326,rs1255964,rs11075919,rs7575245,rs760512,rs8075411,rs13061214,rs1063966,rs61541267,rs74766656,rs77219697,rs10411943,rs2866372,rs715518,rs577396,rs17584786,rs1801702,rs7953014,rs73066485,rs3846666,rs1558804,rs11870935,rs3120151,rs2862954,rs834834,rs2389608,rs116918033,rs6119627,rs926091,rs11817931,rs6874787,rs4704227,rs10218670,rs2792751,rs3817588,rs597470,rs6744393,rs2393775,rs111899361,rs56076827,rs2878956,rs4378732,rs7316247,rs17110563,rs10790162,rs1141313,rs481843,rs74590747,rs10936065,rs289714,rs7188711,rs11568373,rs17243606,rs73016685,rs11048622,rs1260341,rs2074551,rs12215224,rs17489282,rs10184334,rs62276465,rs12445641,rs4953023,rs6129733,rs10900235,rs157588,rs56130071,rs1134027,rs73066492,rs2977994,rs6007747,rs9615958,rs1837842,rs1169315,rs11224590,rs34027394,rs636497,rs1865034,rs5746193,rs12303865,rs115843075,rs10163619,rs174560,rs7621912,rs60223219,rs78185801,rs9362086,rs1727757,rs55730499,rs12150231,rs1146516,rs11145939,rs741995,rs1010759,rs11619113,rs33980385,rs809673,rs7210738,rs2997922,rs72796498,rs78573577,rs1848999,rs17583641,rs56888944,rs534347,rs7983372,rs11220462,rs79610625,rs2043319,rs1886682,rs75009149,rs74522352,rs603446,rs1157823,rs9287906,rs4518614,rs58801121,rs1165236,rs2359834,rs111703248,rs769267,rs4253440,rs67801643,rs659104,rs491626,rs57765605,rs2257764,rs62276470,rs1469051,rs9626814,rs1179093,rs7273698,rs34791230,rs7214410,rs7194397,rs28626602,rs115453596,rs6785321,rs12678919,rs34597048,rs17192223,rs3091240,rs9644637,rs74785791,rs58664477,rs3735964,rs115124226,rs2230804,rs633683,rs3802548,rs116460502,rs13472,rs71311858,rs115804578,rs59757231,rs2410621,rs2016886,rs4704825,rs11656855,rs116985722,rs7979478,rs76593661,rs9917108,rs62623713,rs11136341,rs1049817,rs10757222,rs78646027,rs79114507,rs4549504,rs9439920,rs5072,rs1415146,rs115823613,rs7682761,rs10988134,rs11206515,rs16946456,rs582118,rs2099333,rs1992442,rs9444209,rs17238484,rs11224571,rs34638660,rs73015033,rs599839,rs4821387,rs7625059,rs7683246,rs4794016,rs77634074,rs8039346,rs5763303,rs41294819,rs4821393,rs10037054,rs55703214,rs114206962,rs1406295,rs1168013,rs521662,rs6831414,rs9615933,rs3106163,rs16971873,rs12978752,rs114331836,rs6823148,rs4847427,rs7956,rs6007732,rs309164,rs2136751,rs8044868,rs2519093,rs11729831,rs2285628,rs6662515,rs251832,rs2738466,rs2965191,rs2965198,rs12720922,rs74374351,rs174534,rs55649657,rs11254228,rs78810414,rs174555,rs9871725,rs2074303,rs77397899,rs12667186,rs9824286,rs6604091,rs932637,rs10282,rs544873,rs557933,rs11789207,rs13063504,rs11076176,rs11207976,rs102274,rs79198716,rs3773777,rs2523057,rs77263065,rs9808925,rs77402363,rs55831924,rs2759009,rs9344428,rs10157265,rs486394,rs77136055,rs760136,rs7252220,rs13265432,rs1169299,rs12309804,rs13113451,rs4517864,rs11703245,rs10405613,rs73607021,rs11865456,rs12606,rs405509,rs17512972,rs7828194,rs4708053,rs1114553,rs73787021,rs9928274,rs1255950,rs17469423,rs76599133,rs9927526,rs74740204,rs12948394,rs111350630,rs62110979,rs9627387,rs10889331,rs7654642,rs74347384,rs13022659,rs7253807,rs17091891,rs3017778,rs2283622,rs552101,rs1474558,rs4803748,rs2332002,rs6029149,rs7047523,rs309134,rs573294,rs1383433,rs13292582,rs8088418,rs12721054,rs4356544,rs11085259,rs113720206,rs746735,rs483598,rs4239162,rs1168041,rs2251468,rs3760371,rs4970837,rs10892063,rs78358410,rs4680352,rs9344430,rs2487294,rs4447285,rs11145861,rs79753103,rs6743819,rs74689399,rs1150143,rs174529,rs34200664,rs1168027,rs4812497,rs11657987,rs4775046,rs75436606,rs289744,rs10904910,rs387315,rs10074747,rs17567214,rs10158897,rs11216934,rs540796,rs10474433,rs116383286,rs10870203,rs2569543,rs74612022,rs6584351,rs322,rs116867513,rs11820589,rs79327308,rs2359813,rs4780137,rs10406653,rs2001844,rs11806129,rs10417916,rs6129795,rs11700250,rs13330178,rs41306199,rs736344,rs12607370,rs2275543,rs12776483,rs625619,rs12074528,rs4366775,rs4149967,rs7025839,rs660240,rs174568,rs1441755,rs3852859,rs11145755,rs17240378,rs78441747,rs704795,rs12465802,rs28822164,rs2254708,rs6898373,rs2270690,rs457335,rs3794991,rs1540908,rs6120998,rs62276480,rs12027135,rs9645452,rs99780,rs253409,rs11953864,rs115129770,rs1128877,rs6475537,rs703530,rs624660,rs2551047,rs12774352,rs12295937,rs114205951,rs10732856,rs2293968,rs2708101,rs10200453,rs544479,rs62076461,rs4407684,rs2074298,rs61905088,rs2238162,rs4665963,rs10038345,rs3917517,rs10402451,rs117779442,rs1587535,rs4083261,rs41355347,rs6060488,rs60626957,rs7906355,rs112275899,rs2522096,rs12679834,rs12029068,rs9997882,rs11192247,rs2280843,rs112688299,rs2287710,rs34630693,rs2046621,rs9615968,rs113865169,rs2523080,rs17885645,rs11706920,rs28589296,rs8091847,rs1460600,rs116352383,rs62110981,rs3812592,rs17510363,rs640022,rs112764284,rs10027711,rs62568181,rs3913007,rs12234032,rs112425403,rs72838030,rs111786995,rs2193831,rs4378354,rs4970833,rs8077106,rs6771309,rs2266788,rs3810007,rs77324108,rs10048144,rs6008339,rs2523066,rs7189654,rs138775,rs77237194,rs580396,rs62171034,rs11583723,rs2523064,rs7082686,rs62110986,rs11957913,rs9689,rs17511331,rs108499,rs2927438,rs533668,rs11767527,rs7968931,rs1230309,rs12761969,rs17773605,rs927339,rs563786,rs556107,rs7197486,rs17354606,rs112969163,rs6008613,rs77428436,rs3739092,rs10936061,rs4593558,rs10037048,rs2531848,rs6602910,rs11655943,rs834829,rs9676450,rs79954596,rs114322327,rs116131876,rs10220503,rs117198545,rs7525407,rs2287622,rs983308,rs74360401,rs4374884,rs12023150,rs78290834,rs499883,rs116705863,rs62252789,rs2717863,rs17358402,rs115131473,rs138781,rs3806661,rs35595148,rs6593290,rs6805601,rs10406522,rs491326,rs115910617,rs72834377,rs1169302,rs7252550,rs11639843,rs60636572,rs644186,rs115188821,rs3846665,rs2980860,rs499718,rs1042031,rs35297094,rs11703021,rs4543980,rs73852844,rs80234711,rs73787020,rs12628784,rs17050272,rs74744721,rs174601,rs57907925,rs715325,rs17561950,rs17116489,rs28612379,rs11651643,rs9921054,rs28584534,rs706845,rs7932705,rs58152294,rs1470379,rs1168034,rs563796,rs62274129,rs77573897,rs4045166,rs5746255,rs68122740,rs174583,rs2777793,rs73422752,rs2081223,rs6965614,rs724311,rs13226516,rs10988120,rs2270924,rs2389609,rs1262430,rs11583680,rs638714,rs531819,rs77702926,rs1050363,rs9849168,rs2513095,rs10832950,rs8111835,rs10735784,rs62110988,rs1337109,rs854533,rs6102287,rs5882,rs5744544,rs10118140,rs495828,rs72886879,rs4560319,rs6547521,rs174576,rs1198440,rs4434440,rs1169303,rs12446480,rs79422263,rs2275545,rs11640722,rs2351117,rs1534877,rs11571135,rs4075403,rs55882046,rs6739874,rs61888888,rs2717858,rs504268,rs17508059,rs6448818,rs72958420,rs76880674,rs10782922,rs4657041,rs115658781,rs920588,rs17315214,rs6008616,rs195518,rs11090866,rs4680340,rs78442268,rs4927193,rs2901125,rs1255961,rs12162274,rs10266519,rs7666508,rs6770144,rs8111044,rs17692065,rs676996,rs784705,rs115008215,rs3208305,rs1150146,rs57128261,rs11571147,rs4375701,rs6441116,rs10750217,rs2781378,rs74554199,rs10870069,rs79050605,rs74425885,rs2235362,rs11569321,rs11668605,rs3782894,rs55856280,rs476410,rs2410618,rs7298734,rs60161087,rs11695549,rs73004962,rs13327709,rs10870193,rs6119630,rs2288000,rs35403885,rs7192730,rs1169286,rs2074300,rs7259434,rs2255531,rs8047881,rs17242381,rs34693282,rs10786583,rs9926440,rs11136343,rs174599,rs2383194,rs2227359,rs17395333,rs55792845,rs4128744,rs11206514,rs12054085,rs116597204,rs3917509,rs71311853,rs6008362,rs767676,rs35073769,rs3847302,rs2389611,rs8178926,rs66476925,rs17512831,rs9869940,rs1727747,rs9627295,rs4149271,rs693,rs687289,rs6511316,rs2233074,rs1441764,rs16858327,rs72838037,rs56952963,rs3103177,rs12485178,rs11581477,rs4804144,rs113642700,rs35242916,rs34775546,rs9362099,rs3917586,rs41334947,rs9615969,rs56289821,rs8176433,rs571340,rs6511321,rs45528736,rs62074054,rs4225,rs78693327,rs11764817,rs80200174,rs55646487,rs10892072,rs12169526,rs1661176,rs2235367,rs9918396,rs61906113,rs58965570,rs5925,rs28374129,rs11806638,rs11754663,rs2279544,rs4911507,rs9883376,rs9436661,rs598962,rs7304652,rs11583327,rs61163343,rs4917889,rs6920505,rs117084399,rs983311,rs7954039,rs9905583,rs6499562,rs7259513,rs8110969,rs10095159,rs6701130,rs11704586,rs9819529,rs1165227,rs664082,rs11944908,rs73984346,rs10455437,rs80099922,rs2235150,rs474488,rs526936,rs1050361,rs57009615,rs17108032,rs2159963,rs8138057,rs634272,rs35739466,rs80031817,rs3088285,rs4464984,rs2410632,rs3773352,rs11704878,rs11640135,rs2303369,rs1487537,rs4417316,rs421812,rs271,rs5746191,rs10067641,rs2638280,rs7258508,rs10889343,rs584367,rs115071941,rs4821392,rs9411370,rs2495477,rs8048262,rs78861357,rs892084,rs251834,rs78037705,rs7903402,rs6007748,rs707129,rs4140387,rs9848825,rs2056120,rs17883880,rs900012,rs413582,rs469253,rs10184421,rs10936064,rs535471,rs9913503,rs1987974,rs2188971,rs17410914,rs75493422,rs11611936,rs4335137,rs610675,rs6029602,rs1127162,rs11207974,rs4451431,rs4461,rs3087689,rs61117200,rs35203574,rs4144149,rs2737231,rs12967407,rs1048193,rs72838082,rs10892079,rs76129108,rs12464355,rs577250,rs56218586,rs34997029,rs4808196,rs11207977,rs10019765,rs676210,rs7603479,rs16943577,rs78206158,rs9657744,rs2378390,rs7298404,rs13433229,rs2255400,rs67239864,rs493246,rs5663,rs6678692,rs174594,rs10043656,rs1667384,rs1469513,rs7602534,rs2058807,rs2699428,rs1275528,rs114466370,rs72860013,rs4462,rs1260333,rs6706968,rs289743,rs1842475,rs2231555,rs2075290,rs3112539,rs17411024,rs11577840,rs1184547,rs7120309,rs11887784,rs12630209,rs12934512,rs8078309,rs34942551,rs769449,rs80127476,rs3752451,rs28927680,rs3819578,rs741996,rs754255,rs3020208,rs1122227,rs34517956,rs67845377,rs3734678,rs28399896,rs2293572,rs74662600,rs10939368,rs62274156,rs2241412,rs11571131,rs6074549,rs11090863,rs2153477,rs6029641,rs74650614,rs7849280,rs7128198,rs10485375,rs7529630,rs9905308,rs61433348,rs10182937,rs2315025,rs2479413,rs56006932,rs673548,rs10159255,rs60761694,rs7640978,rs4804569,rs72817533,rs12153231,rs13226097,rs80073370,rs873308,rs58152051,rs7002551,rs12149307,rs77038576,rs1064170,rs10260031,rs2165558,rs11207980,rs505922,rs35233375,rs75258859,rs67886319,rs9607261,rs1372344,rs976208,rs7250368,rs112994260,rs10892064,rs2954026,rs9954969,rs2072141,rs62111030,rs12171124,rs6008622,rs2391086,rs73897099,rs662138,rs2026983,rs77435420,rs17135711,rs891141,rs12708969,rs7991217,rs74830,rs115478735,rs854538,rs35382145,rs73004959,rs2338104,rs7554255,rs1108268,rs8061459,rs114798927,rs10031477,rs826262,rs12319417,rs58392670,rs4253832,rs56080874,rs1820049,rs76159863,rs9789302,rs7905395,rs1047333,rs10736487,rs6597616,rs1038026,rs13335854,rs61176209,rs6008770,rs4257328,rs116728951,rs58488410,rs73015034,rs56090741,rs1386585,rs6658353,rs3119311,rs34664834,rs2699429,rs8521,rs7723531,rs115847095,rs1878512,rs492602,rs2232701,rs174589,rs11703848,rs12901506,rs72875403,rs73984323,rs79636290,rs9555679,rs79195950,rs765549,rs174544,rs78703406,rs261333,rs723909,rs56306424,rs516316,rs6065311,rs7635127,rs582094,rs79646914,rs2303370,rs6781991,rs73537429,rs1564348,rs114131091,rs1890908,rs1351452,rs10438930,rs1972627,rs6596084,rs3812590,rs78313790,rs7234854,rs76975037,rs639750,rs75348510,rs10900220,rs1800562,rs3917237,rs34548137,rs651007,rs3917832,rs7236370,rs10418757,rs73230143,rs2717896,rs2738445,rs4253772,rs13314543,rs508293,rs1227563,rs664971,rs4794057,rs9534270,rs2072705,rs9674670,rs28609217,rs8101802,rs17091905,rs6983430,rs45464397,rs6589590,rs62110989,rs2074354,rs645982,rs2717867,rs34348991,rs6029588,rs1886683,rs58081851,rs9436221,rs7819706,rs1543896,rs17794529,rs520354,rs67969809,rs3847300,rs10870144,rs10413784,rs12321904,rs6593296,rs611917,rs2291429,rs11912554,rs1129555,rs8108535,rs6513669,rs661955,rs4375019,rs325465,rs2275542,rs115743550,rs41470747,rs62110987,rs10870070,rs3745255,rs389261,rs3760370,rs195522,rs60704627,rs3783567,rs13080508,rs1465457,rs78610189,rs1543302,rs2287623,rs2359810,rs10022704,rs77725792,rs62079153,rs12636125,rs1441756,rs72787091,rs236916,rs757001,rs1168042,rs12077878,rs78876280,rs9615977,rs4794048,rs10782940,rs4808939,rs513055,rs138722,rs505151,rs2026638,rs2410628,rs17005956,rs113549125,rs12708927,rs28530744,rs13060489,rs405697,rs7864414,rs1943973,rs4970843,rs11207999,rs644000,rs17792285,rs6587976,rs13292932,rs35370634,rs17793785,rs427248,rs4808967,rs7943121,rs78468022,rs11705051,rs892021,rs10305668,rs4646243,rs35792042,rs61753412,rs117059630,rs10795465,rs3917522,rs73886791,rs16827308,rs9787151,rs8052338,rs72817536,rs9809947,rs562270,rs8106922,rs11573244,rs56266464,rs57427906,rs73004933,rs10099971,rs55925119,rs55923603,rs10889330,rs6606734,rs780107,rs10852507,rs9615349,rs41378347,rs998154,rs114191770,rs2255141,rs12206004,rs75278536,rs73332888,rs73208815,rs9615960,rs8135519,rs7741113,rs61906079,rs116027282,rs9615330,rs11051837,rs3797534,rs11065385,rs4649086,rs3917848,rs62087700,rs6676846,rs2717913,rs6581127,rs73440404,rs112401881,rs11756013,rs7356637,rs17569222,rs71462875,rs73024733,rs4808960,rs11254464,rs9918395,rs2738450,rs11568746,rs10007119,rs1800588,rs10406551,rs6509165,rs1569372,rs66764858,rs17411126,rs6120992,rs1426311,rs715326,rs9895776,rs2854725,rs1234250,rs309168,rs78523927,rs73469993,rs1327760,rs73332542,rs9362102,rs15892,rs2980882,rs76681539,rs1169296,rs11166568,rs1041968,rs12023489,rs4969142,rs289713,rs6671114,rs115710862,rs78737236,rs10887758,rs76366838,rs115971531,rs77178267,rs4793842,rs28917504,rs4803767,rs116611120,rs7940310,rs6716850,rs11241705,rs8142590,rs73283804,rs11604424,rs7328654,rs2287997,rs10154348,rs116952841,rs74366004,rs45623032,rs79491239,rs111701515,rs72834373,rs9438904,rs14158,rs9438905,rs10425828,rs6029145,rs6801876,rs1644710,rs8182472,rs78013771,rs472495,rs4803,rs67720221,rs1558853,rs7461115,rs7816447,rs3135506,rs6007726,rs34660894,rs2417128,rs174582,rs62110992,rs8075058,rs74444640,rs5744663,rs1629869,rs603247,rs12983940,rs8051438,rs115223271,rs76525951,rs6950177,rs10870199,rs77670311,rs2241212,rs7259455,rs475419,rs10408596,rs1260330,rs4665969,rs8045316,rs2270961,rs2965169,rs2241210,rs12030293,rs10854010,rs2523059,rs56048221,rs9849482,rs17489185,rs459351,rs16971886,rs6008784,rs118059405,rs115186098,rs62497990,rs11871926,rs5744672,rs4804145,rs76986059,rs73017063,rs2980870,rs283809,rs6102334,rs2074301,rs2257962,rs713770,rs112803843,rs77434655,rs7706857,rs10007223,rs2146951,rs3091242,rs62076549,rs2642438,rs2050597,rs4490057,rs10423457,rs72653362,rs7115242,rs415291,rs6464528,rs11667146,rs6771073,rs16942349,rs4703670,rs67910620,rs34156497,rs7418336,rs3213642,rs2119690,rs580485,rs1150147,rs1182933,rs11145753,rs6770679,rs698912,rs12610191,rs79838716,rs579459,rs17242787,rs6660530,rs5763305,rs659656,rs1661175,rs6970667,rs10892061,rs58946909,rs6499559,rs7221224,rs10462517,rs80323862,rs3093614,rs2238675,rs60972631,rs116297600,rs11053080,rs10060260,rs6499561,rs9332569,rs75970817,rs75331444,rs41272613,rs17244834,rs58198139,rs77328443,rs180326,rs62110990,rs73984345,rs1781212,rs2410623,rs11703173,rs2273096,rs11647069,rs4788459,rs72838038,rs6518948,rs12713956,rs114479009,rs1803924,rs118061777,rs17575427,rs1047335,rs11621487,rs113365567,rs11704614,rs2081222,rs10241663,rs9318542,rs10850358,rs3737810,rs57825321,rs1912486,rs174578,rs1168029,rs67337506,rs10814662,rs3106165,rs1053438,rs1168032,rs1150145,rs2902941,rs174575,rs36003018,rs2391139,rs253413,rs5008148,rs9351007,rs1183260,rs2083637,rs12138177,rs4075404,rs9627324,rs12298521,rs2250802,rs1727748,rs1726719,rs10164077,rs5763301,rs3087501,rs7809080,rs8075843,rs9332492,rs71311865,rs115310708,rs6671847,rs9615364,rs1323678,rs58741295,rs61471917,rs521985,rs517124,rs920589,rs8091151,rs4808203,rs1560688,rs784706,rs7652298,rs479832,rs1987975,rs687670,rs11704049,rs17586966,rs73918008,rs4704727,rs13080398,rs10176934,rs62276505,rs642845,rs10782981,rs4722551,rs35775870,rs17834325,rs2223745,rs11887534,rs1532624,rs2878494,rs6867563,rs527210,rs11591741,rs16835265,rs674302,rs11920918,rs10282545,rs9559047,rs598253,rs10850380,rs4649085,rs73332537,rs9627350,rs3820667,rs11693870,rs17410294,rs55634856,rs4075402,rs12452315,rs7954331,rs174553,rs6441115,rs264,rs2803611,rs11090865,rs2807834,rs11145933,rs7205804,rs80355595,rs7903259,rs15285,rs8178944,rs33988101,rs507711,rs6016534,rs3788509,rs12646,rs28610193,rs2304130,rs17411133,rs760633,rs9854574,rs3730269,rs16931326,rs2259820,rs6809394,rs3917531,rs1727750,rs78297347,rs9950209,rs62111032,rs174593,rs117442027,rs10889340,rs1457043,rs6589592,rs10936067,rs57242780,rs7329795,rs10479007,rs12325171,rs780112,rs9837622,rs612169,rs12721613,rs11703038,rs3733907,rs11705624,rs6858667,rs58190593,rs11687710,rs11802413,rs71311852,rs77485151,rs6008598,rs115106674,rs6008602,rs6008507,rs4794052,rs2304128,rs9626823,rs5662,rs11207969,rs8061439,rs138779,rs71445154,rs7960275,rs7940,rs10412331,rs10404728,rs2293571,rs636523,rs73787029,rs476399,rs7174661,rs918106,rs12720690,rs1924441,rs10490632,rs11239528,rs78736316,rs116868847,rs9864824,rs1219497,rs7534572,rs9293654,rs2980880,rs12921279,rs4571536,rs9941346,rs2954024,rs114659047,rs11540540,rs57866820,rs6008538,rs9587395,rs17800625,rs6595462,rs687621,rs2158107,rs3934667,rs62414803,rs536975,rs78300069,rs112854952,rs492182,rs116296918,rs7762917,rs62276462,rs117578228,rs77353990,rs16834326,rs17030148,rs28689500,rs113658408,rs2308939,rs35780288,rs73287713,rs2103325,rs3813684,rs436280,rs1060211,rs11748027,rs7118999,rs9587393,rs1858999,rs2878520,rs10402796,rs58473820,rs1168026,rs11599683,rs10936063,rs2927439,rs739846,rs2240243,rs581107,rs10439606,rs543968,rs10064399,rs312944,rs13290420,rs114221738,rs9362071,rs2254819,rs10260048,rs28520379,rs10493322,rs6813656,rs1804670,rs112439757,rs9615345,rs72634003,rs6129731,rs3779788,rs35025137,rs71516504,rs60198916,rs115472192,rs10416159,rs3752480,rs4968319,rs13436857,rs754196,rs2792736,rs56387295,rs61775206,rs9828373,rs291,rs11815266,rs6413504,rs195534,rs4602563,rs17059171,rs73332521,rs195524,rs1834582,rs11177340,rs37241,rs9615956,rs10184673,rs113988682,rs2781377,rs769450,rs3916027,rs79390162,rs12775433,rs11164799,rs116071850,rs2000999,rs3812589,rs6453131,rs12297054,rs3845686,rs12242772,rs11126598,rs2916076,rs370705,rs4495740,rs17249057,rs2351116,rs9534262,rs56064713,rs8103197,rs61145644,rs116083376,rs7337258,rs2738452,rs62415599,rs2471884,rs2359811,rs74857287,rs56128104,rs650985,rs6008365,rs2127905,rs6595463,rs7194668,rs2523069,rs35257361,rs114044735,rs2297661,rs9341991,rs2977996,rs3211935,rs2803608,rs11672862,rs2523062,rs7213086,rs74332472,rs626787,rs4338849,rs10887759,rs11705483,rs1165237,rs116557910,rs534473,rs2077529,rs2112469,rs632111,rs9436222,rs3852784,rs35194512,rs2363286,rs6007806,rs9900360,rs236915,rs13039,rs116663244,rs2235145,rs34345068,rs2413338,rs11758976,rs28385706,rs174581,rs10939367,rs12312673,rs79808627,rs3213545,rs195525,rs9303533,rs6519994,rs940688,rs112305679,rs1293259,rs10405625,rs117169107,rs5746195,rs2000614,rs2075292,rs11768761,rs1017008,rs4794047,rs5744709,rs10889349,rs10423157,rs977719,rs2039453,rs499790,rs641620,rs7953288,rs12788533,rs34131586,rs1962307,rs10888897,rs79108000,rs10936068,rs116237185,rs12445586,rs2047648,rs8075566,rs13585,rs9927981,rs891142,rs76890308,rs10034485,rs1441757,rs72838007,rs62274159,rs6008623,rs1690761,rs77760339,rs79920061,rs2162273,rs13397353,rs62117205,rs4707084,rs7520810,rs4808194,rs56201838,rs9973249,rs496449,rs13306501,rs73814868,rs6689614,rs6008615,rs4140386,rs2900269,rs17414729,rs12286055,rs115849089,rs1478419,rs114999989,rs780106,rs113928699,rs11571133,rs17716118,rs12720838,rs79954704,rs5744598,rs7869821,rs4149269,rs16839308,rs72838087,rs11216257,rs117488605,rs6007845,rs9857333,rs9332482,rs7717505,rs62252787,rs4544876,rs16942344,rs3213801,rs72838086,rs4808931,rs8080617,rs2072142,rs3773349,rs6690764,rs11611232,rs72646560,rs75675187,rs6511314,rs1975384,rs60760690,rs1805744,rs780102,rs114292719,rs9332562,rs1426310,rs62110993,rs59195022,rs34872576,rs10965026,rs80031579,rs116808962,rs7836284,rs1661167,rs6763322,rs3917831,rs67144154,rs12985655,rs114424743,rs393584,rs557435,rs114347396,rs17119975,rs34090729,rs6008505,rs7598431,rs12408725,rs116616860,rs3917851,rs6680,rs2272272,rs11672900,rs11538134,rs7134594,rs61906114,rs28399710,rs2214301,rs253407,rs17641312,rs4413278,rs11216136,rs3917514,rs1077514,rs11709976,rs2717857,rs4582662,rs6007740,rs630014,rs480028,rs7291444,rs1242127,rs13388159,rs6831256,rs12932845,rs72839616,rs75007942,rs6029587,rs4299376,rs73002960,rs2291428,rs80243484,rs10034512,rs2278027,rs112554101,rs1644711,rs117055930,rs660340,rs6416742,rs7515228,rs228956,rs4149617,rs2052485,rs6506914,rs13333207,rs75230155,rs58466006,rs8103518,rs58434384,rs604349,rs2905421,rs17482753,rs9362093,rs35184823,rs1275538,rs72817542,rs174566,rs16998834,rs12515732,rs583104,rs74431887,rs34006994,rs5750094,rs75253136,rs7637917,rs2026639,rs17878757,rs7909855,rs7019026,rs79670545,rs9644568,rs653178,rs562556,rs1045115,rs1168018,rs2275544,rs10774708,rs4475856,rs11065384,rs2229117,rs35542947,rs6781682,rs877710,rs520570,rs60972755,rs10033835,rs12654264,rs7298565,rs116107867,rs1179765,rs11854614,rs1992291,rs320,rs6809003,rs117476687,rs2258043,rs4561509,rs159969,rs2163804,rs6942994,rs753381,rs76226186,rs11704508,rs13334151,rs61906078,rs9436735,rs10889333,rs4543558,rs7015677,rs309160,rs72875462,rs9789303,rs2260445,rs4439799,rs78351779,rs2078420,rs5744601,rs3764707,rs55921822,rs58489806,rs7253053,rs17411113,rs6102303,rs59878109,rs36205397,rs67722862,rs6503807,rs28417694,rs2227544,rs1538029,rs12817695,rs8094085,rs2131925,rs10119,rs12714264,rs9930774,rs9921752,rs8110695,rs35866622,rs9615961,rs6857,rs3917836,rs1704773,rs17249064,rs11051836,rs17510959,rs79765398,rs3786722,rs649964,rs6587980,rs1046938,rs854535,rs3812987,rs2259852,rs2299941,rs10418804,rs2389607,rs3739095,rs3818411,rs9362092,rs157590,rs117638181,rs4680343,rs61775192,rs4703675,rs78185558,rs603985,rs10832949,rs35529421,rs10066772,rs4948085,rs10085931,rs77569514,rs4794053,rs35203651,rs3846663,rs2075642,rs12503673,rs78392733,rs2302142,rs1410171,rs10095072,rs61147968,rs73283830,rs17489373,rs3791980,rs2074550,rs11544338,rs635634,rs8143066,rs4729872,rs4646417,rs7284687,rs1359375,rs6772972,rs10889332,rs78908794,rs60998345,rs11753082,rs9332494,rs8056409,rs10406553,rs34125138,rs12682115,rs1168017,rs174580,rs2030745,rs28374572,rs61061000,rs3890384,rs7860949,rs10889335,rs11618338,rs2074948,rs10422256,rs28714353,rs80104522,rs503279,rs12052201,rs9933009,rs1647276,rs4509,rs34491689,rs8050058,rs4793978,rs6974707,rs6603979,rs2417126,rs7808262,rs1336975,rs1275537,rs55801693,rs13081036,rs11065991,rs13084522,rs58974981,rs6065332,rs10176901,rs73016694,rs2070895,rs9362085,rs10889339,rs79332569,rs6589566,rs780117,rs1995304,rs3761077,rs12803321,rs34645805,rs1748200,rs485638,rs1275522,rs2075649,rs6065328,rs3917528,rs4808961,rs16860685,rs5030359,rs7289630,rs1363232,rs195529,rs11989309,rs1060543,rs9534323,rs1791227,rs2290162,rs1275530,rs11241703,rs13262341,rs2642439,rs10128711,rs1408272,rs10965025,rs12413013,rs9273363,rs1942478,rs10790167,rs16981140,rs2058805,rs7219625,rs681343,rs10419899,rs891143,rs7634153,rs7261862,rs7308864,rs74085596,rs5746214,rs4938331,rs6941277,rs547483,rs11704639,rs13306436,rs76735705,rs35381288,rs17491647,rs1800775,rs7518440,rs7928851,rs2954020,rs11556505,rs704791,rs71514235,rs41371446,rs1433099,rs7518497,rs77385263,rs7835079,rs6788214,rs9940234,rs9854438,rs9534275,rs8039217,rs73332561,rs4969184,rs7466962,rs17512204,rs797209,rs4665492,rs10842765,rs12127701,rs9912592,rs41279762,rs16942318,rs9842759,rs11216242,rs469363,rs116451622,rs2174460,rs1403103,rs9436223,rs77147124,rs10422819,rs55828309,rs4253642,rs4938351,rs1168028,rs7794115,rs1881123,rs10889352,rs17707446,rs73984320,rs888192,rs984976,rs688,rs12162222,rs73899705,rs78399625,rs7783856,rs77171053,rs2156087,rs12445401,rs7214468,rs6008684,rs11239532,rs9918363,rs16973716,rs74101001,rs58519566,rs3760350,rs1807800,rs7310409,rs7488264,rs7115089,rs13282367,rs57357765,rs7246007,rs10904908,rs60153077,rs253393,rs2718843,rs34166400,rs5744636,rs7296044,rs2272417,rs11804158,rs576634,rs2792735,rs9852128,rs751856,rs287426,rs6858566,rs9353215,rs9559759,rs9344429,rs973579,rs35617716,rs5742911,rs77466051,rs34647936,rs3858075,rs714990,rs2717877,rs5744545,rs11207981,rs75041739,rs10038945,rs7463897,rs56408111,rs73154682,rs73130305,rs7722228,rs6464522,rs118146573,rs7946257,rs28674149,rs4911509,rs2977995,rs9923344,rs12319230,rs34413928,rs12087003,rs12767823,rs2229291,rs78582151,rs77416559,rs12795640,rs9848409,rs3794993,rs9947296,rs75396213,rs8107192,rs9488822,rs41329344,rs533375,rs6504872,rs2259690,rs2479409,rs12325593,rs2052487,rs2280845,rs78434899,rs1337248,rs73001065,rs7201491,rs2072881,rs540416,rs10405673,rs4938315,rs1441758,rs8135997,rs11680233,rs7923726,rs12444701,rs72838023,rs75802599,rs17579779,rs72660967,rs3852782,rs4704178,rs174562,rs1375131,rs13263105,rs9844128,rs180322,rs7201225,rs8081717,rs62110985,rs60526617,rs597331,rs4580230,rs78413266,rs7311187,rs3196769,rs10160726,rs1543324,rs34499461,rs10916704,rs3904998,rs10168093,rs1748195,rs114577977,rs17243032,rs12720889,rs4638137,rs4383468,rs3798236,rs10988119,rs11703435,rs17510763,rs78923886,rs932925,rs11573256,rs2000615,rs34832584,rs78864618,rs11051073,rs3764314,rs6129760,rs1260326,rs7528419,rs7964021,rs75615732,rs7586601,rs4727560,rs1260334,rs2311597,rs10850435,rs55727654,rs17031710,rs113258957,rs8078880,rs1168114,rs11684134,rs7518546,rs35495249,rs10854854,rs5742904,rs1800961,rs2264782,rs34537623,rs62276461,rs9635762,rs75501607,rs7863951,rs7308698,rs507666,rs59752321,rs61142059,rs7186117,rs60953453,rs17031687,rs12067569,rs419925,rs1168021,rs7724832,rs3765140,rs7979473,rs2279545,rs7551957,rs72888748,rs12097137,rs283810,rs78220142,rs17882802,rs1051795,rs12784396,rs4289035,rs78417761,rs76705003,rs157584,rs72633965,rs468019,rs2829976,rs17645031,rs11670740,rs11571070,rs6787870,rs9929488,rs7719175,rs62457265,r</t>
  </si>
  <si>
    <t>ENSG00000266970.1,ENSG00000168496.3,CATG00000040553.1,ENSG00000234268.1,CATG00000110152.1,CATG00000008268.1,ENSG00000170677.5,CATG00000067211.1,CATG00000030880.1,ENSG00000095303.10,ENSG00000049540.12,CATG00000049790.1,ENSG00000197415.7,ENSG00000196735.7,ENSG00000215114.3,ENSG00000178685.9,CATG00000006731.1,ENSG00000149090.7,ENSG00000121766.10,CATG00000025544.1,ENSG00000249773.3,ENSG00000112078.9,ENSG00000242515.1,ENSG00000236437.1,ENSG00000165029.11,CATG00000014692.1,ENSG00000267872.1,ENSG00000175324.5,CATG00000070348.1,ENSG00000112499.8,ENSG00000172671.15,CATG00000068853.1,ENSG00000228544.1,ENSG00000157193.10,CATG00000050929.1,ENSG00000185009.8,ENSG00000164199.11,ENSG00000259207.3,ENSG00000143437.16,ENSG00000237937.1,ENSG00000177675.4,ENSG00000108846.11,ENSG00000228782.3,ENSG00000119927.9,CATG00000084678.1,CATG00000017403.1,ENSG00000229852.2,ENSG00000124762.9,ENSG00000161048.7,CATG00000055085.1,ENSG00000124067.12,CATG00000003581.1,ENSG00000226650.4,ENSG00000160161.5,ENSG00000144635.4,ENSG00000132906.13,ENSG00000019144.12,ENSG00000100385.9,ENSG00000242689.1,ENSG00000214402.6,ENSG00000188672.12,ENSG00000084674.9,ENSG00000178031.11,ENSG00000130208.5,ENSG00000166482.7,ENSG00000140505.6,ENSG00000111252.6,ENSG00000132155.7,ENSG00000214070.3,ENSG00000010610.5,CATG00000053250.1,ENSG00000130287.9,ENSG00000272679.1,ENSG00000143379.8,ENSG00000109917.6,ENSG00000124205.11,CATG00000011123.1,ENSG00000165689.12,ENSG00000125991.14,CATG00000028948.1,ENSG00000171885.9,ENSG00000162650.11,ENSG00000224037.2,CATG00000027420.1,ENSG00000234925.2,ENSG00000134824.9,ENSG00000153790.7,ENSG00000152558.10,CATG00000104450.1,ENSG00000143452.11,ENSG00000102984.10,ENSG00000159792.5,ENSG00000230666.1,CATG00000068592.1,ENSG00000134825.9,ENSG00000107338.8,ENSG00000105479.11,ENSG00000235267.1,ENSG00000213398.3,ENSG00000198917.7,ENSG00000126456.11,CATG00000042089.1,CATG00000058417.1,ENSG00000163795.9,ENSG00000133116.6,ENSG00000186951.12,ENSG00000166484.15,ENSG00000253111.1,ENSG00000142192.16,CATG00000076219.1,ENSG00000179335.14,ENSG00000136244.7,CATG00000101822.1,CATG00000099156.1,ENSG00000198797.6,ENSG00000089234.11,CATG00000081724.1,ENSG00000178093.12,ENSG00000105717.9,ENSG00000248300.1,ENSG00000233005.1,ENSG00000107223.8,ENSG00000157766.11,ENSG00000135679.17,ENSG00000118407.10,ENSG00000149654.5,ENSG00000111300.5,CATG00000047979.1,ENSG00000257181.1,ENSG00000117528.7,CATG00000066249.1,CATG00000008300.1,CATG00000041150.1,ENSG00000139428.7,CATG00000038863.1,ENSG00000270672.1,ENSG00000162607.8,ENSG00000241635.3,ENSG00000260861.2,ENSG00000258674.5,ENSG00000181754.6,ENSG00000054654.11,ENSG00000179344.12,CATG00000038543.1,ENSG00000247213.2,ENSG00000144445.11,CATG00000097320.1,ENSG00000140093.5,ENSG00000196366.1,CATG00000051281.1,ENSG00000167613.11,CATG00000105402.1,ENSG00000175445.10,ENSG00000164850.10,ENSG00000122008.11,ENSG00000060688.8,ENSG00000115226.5,CATG00000114024.1,ENSG00000169946.9,ENSG00000224470.3,ENSG00000151148.9,CATG00000042205.1,CATG00000058595.1,ENSG00000233895.1,CATG00000007846.1,CATG00000003952.1,ENSG00000107593.15,ENSG00000255073.4,ENSG00000226645.1,ENSG00000105550.4,ENSG00000065675.10,ENSG00000112339.10,ENSG00000233080.2,ENSG00000165895.13,ENSG00000110330.4,ENSG00000171862.5,ENSG00000125633.6,ENSG00000186350.8,ENSG00000163686.9,ENSG00000106100.6,CATG00000116182.1,ENSG00000213918.6,CATG00000084677.1,ENSG00000174123.6,ENSG00000117480.11,ENSG00000259984.1,ENSG00000142973.8,CATG00000003943.1,ENSG00000101017.9,CATG00000038547.1,ENSG00000224916.4,ENSG00000255504.1,ENSG00000229043.2,ENSG00000155506.12,ENSG00000143106.8,ENSG00000251301.2,ENSG00000225146.1,ENSG00000257595.2,CATG00000053253.1,ENSG00000196083.5,ENSG00000162384.9,ENSG00000162402.8,ENSG00000148384.11,ENSG00000180316.7,ENSG00000249631.1,ENSG00000267282.1,ENSG00000189343.6,ENSG00000105877.13,CATG00000039607.1,ENSG00000204219.5,ENSG00000162543.5,ENSG00000149136.3,CATG00000003954.1,ENSG00000054282.11,CATG00000029361.1,CATG00000054804.1,CATG00000055020.1,ENSG00000115204.10,CATG00000081694.1,ENSG00000241119.1,ENSG00000170632.9,CATG00000081723.1,CATG00000098840.1,CATG00000059729.1,ENSG00000165282.9,ENSG00000176890.11,ENSG00000123104.7,ENSG00000247381.2,ENSG00000224164.1,ENSG00000116127.13,CATG00000054839.1,ENSG00000183908.5,ENSG00000143126.7,ENSG00000129351.13,CATG00000070512.1,ENSG00000176909.7,ENSG00000124772.7,CATG00000076301.1,ENSG00000197408.4,ENSG00000230234.1,CATG00000058837.1,ENSG00000189045.9,ENSG00000186010.14,ENSG00000180828.1,ENSG00000174151.10,CATG00000040550.1,ENSG00000084734.4,ENSG00000101473.12,ENSG00000171889.3,ENSG00000254237.1,CATG00000030878.1,ENSG00000213453.3,ENSG00000240338.1,ENSG00000226648.1,CATG00000008257.1,ENSG00000111536.4,ENSG00000231865.1,ENSG00000186205.8,ENSG00000076003.4,CATG00000025831.1,ENSG00000169169.10,ENSG00000115361.3,ENSG00000115194.6,ENSG00000182264.4,CATG00000049830.1,ENSG00000272501.1,ENSG00000082515.12,ENSG00000146477.4,ENSG00000167136.6,ENSG00000124920.9,CATG00000037523.1,CATG00000090725.1,CATG00000101331.1,ENSG00000130734.5,CATG00000049771.1,ENSG00000127314.13,CATG00000045207.1,ENSG00000184792.11,CATG00000033178.1,CATG00000033856.1,CATG00000023623.1,CATG00000080486.1,ENSG00000174175.12,ENSG00000273176.1,ENSG00000145700.5,ENSG00000112701.13,CATG00000037317.1,ENSG00000241770.1,ENSG00000113163.11,CATG00000109879.1,ENSG00000035403.12,ENSG00000204287.9,ENSG00000183726.6,ENSG00000135297.11,CATG00000064781.1,ENSG00000263293.1,ENSG00000152192.6,ENSG00000088340.11,CATG00000063775.1,CATG00000091709.1,ENSG00000196642.11,CATG00000098986.1,ENSG00000244122.2,ENSG00000223442.1,ENSG00000113249.8,ENSG00000145309.5,CATG00000015198.1,CATG00000081920.1,ENSG00000230224.1,ENSG00000064989.8,CATG00000042081.1,ENSG00000105889.10,ENSG00000115207.9,CATG00000040597.1,ENSG00000188778.3,ENSG00000160584.11,ENSG00000223838.1,ENSG00000138439.10,ENSG00000109208.4,ENSG00000134760.5,ENSG00000050820.12,ENSG00000057593.9,ENSG00000224415.1,CATG00000038914.1,ENSG00000148400.9,ENSG00000188001.5,ENSG00000170837.2,ENSG00000120054.7,CATG00000061799.1,ENSG00000168301.8,ENSG00000143839.12,ENSG00000089639.6,ENSG00000128918.10,ENSG00000148848.10,ENSG00000211455.3,CATG00000084484.1,ENSG00000175782.8,ENSG00000111642.10,CATG00000010636.1,ENSG00000168297.11,ENSG00000135100.13,CATG00000005706.1,ENSG00000012779.6,ENSG00000107611.10,ENSG00000256282.1,ENSG00000231332.2,ENSG00000166501.8,CATG00000025536.1,CATG00000088934.1,ENSG00000258769.1,ENSG00000187664.8,CATG00000041148.1,ENSG00000156413.9,ENSG00000117616.13,CATG00000083069.1,CATG00000026746.1,ENSG00000228401.3,ENSG00000117525.9,ENSG00000048991.12,ENSG00000154127.5,ENSG00000115234.6,ENSG00000075234.12,ENSG00000264386.1,CATG00000008640.1,ENSG00000175538.6,ENSG00000087263.12,ENSG00000175390.8,ENSG00000140848.12,ENSG00000138085.12,ENSG00000132793.7,ENSG00000110245.7,ENSG00000205643.6,ENSG00000064115.6,ENSG00000254235.1,ENSG00000204842.10,ENSG00000130204.8,ENSG00000107317.7,CATG00000107384.1,ENSG00000088926.9,ENSG00000254401.1,ENSG00000164494.7,ENSG00000138160.4,ENSG00000103653.12,ENSG00000171097.9,ENSG00000157184.5,ENSG00000236267.1,ENSG00000245680.5,ENSG00000204520.8,ENSG00000224079.1,ENSG00000073734.8,ENSG00000139618.10,ENSG00000237840.2,ENSG00000127472.6,ENSG00000087237.6,ENSG00000102967.7,ENSG00000153283.8,ENSG00000172765.12,ENSG00000110675.8,ENSG00000010704.14,CATG00000034724.1,ENSG00000166670.5,ENSG00000006071.7,ENSG00000196821.5,ENSG00000244040.1,ENSG00000100281.9,CATG00000032795.1,ENSG00000148396.14,ENSG00000138100.9,ENSG00000081760.12,ENSG00000118137.5,ENSG00000064999.12,ENSG00000165688.7,ENSG00000261701.2,ENSG00000222612.1,ENSG00000128052.8,ENSG00000110243.7,ENSG00000100416.8,ENSG00000064489.17,ENSG00000257607.1,ENSG00000254101.1,CATG00000101813.1,ENSG00000239789.1,ENSG00000137962.8,ENSG00000091317.7,CATG00000009164.1,CATG00000027862.1,CATG00000060738.1,ENSG00000141627.9,ENSG00000112837.12,ENSG00000156110.9,ENSG00000105852.6,CATG00000117975.1,ENSG00000137486.12,ENSG00000267360.2,CATG00000058836.1,CATG00000011194.1,ENSG00000259627.1,ENSG00000213996.8,ENSG00000105538.4,CATG00000044397.1,ENSG00000177943.9,ENSG00000156535.9,ENSG00000144130.7,ENSG00000211752.3,ENSG00000213339.4,ENSG00000234684.2,ENSG00000183087.10,ENSG00000166035.6,ENSG00000133121.16,ENSG00000015520.10,ENSG00000204178.5,ENSG00000149485.12,ENSG00000122484.8,ENSG00000175806.10,CATG00000053541.1,ENSG00000218819.3,ENSG00000124104.14,CATG00000088194.1,ENSG00000203910.4,ENSG00000198670.7,ENSG00000162676.7,ENSG00000157227.8,ENSG00000103528.12,ENSG00000198900.5,ENSG00000115216.9,ENSG00000254678.1,ENSG00000224063.1,ENSG00000105705.11,CATG00000064780.1,ENSG00000158816.11,CATG00000060595.1,ENSG00000115241.9,CATG00000001196.1,ENSG00000249808.1,ENSG00000233276.2,ENSG00000156735.6,ENSG00000130164.7,ENSG00000083642.14,ENSG00000111752.6,ENSG00000179151.7,ENSG00000004799.7,ENSG00000179361.13,ENSG00000127616.13,CATG00000060529.1,ENSG00000172216.4,ENSG00000170271.6,ENSG00000162385.6,CATG00000059204.1,ENSG00000108424.5,ENSG00000247372.2,ENSG00000241388.3,ENSG00000168092.9,ENSG00000231742.1,ENSG00000227630.2,ENSG00000075218.14,ENSG00000153551.9,ENSG00000247363.2,CATG00000059203.1,ENSG00000176978.9,CATG00000021138.1,ENSG00000213085.5,ENSG00000112308.8,ENSG00000251247.5,ENSG00000160613.8,ENSG00000070366.9,ENSG00000127191.13,CATG00000106456.1,ENSG00000159433.7,ENSG00000265388.1,ENSG00000198691.7,ENSG00000143418.15,CATG00000066556.1,ENSG00000113522.9,ENSG00000140465.9,CATG00000087582.1,ENSG00000197134.7,ENSG00000106799.8,ENSG00000065970.4,ENSG00000266903.1,ENSG00000174527.5,ENSG00000110906.8,ENSG00000267607.1,ENSG00000224259.1,ENSG00000107669.13,CATG00000029768.1,CATG00000007118.1,CATG00000043433.1,CATG00000105396.1,ENSG00000134817.9,ENSG00000247853.2,CATG00000025548.1,ENSG00000187609.11,ENSG00000196072.7,ENSG00000130173.9,ENSG00000251574.2,CATG00000002481.1,CATG00000005705.1,ENSG00000105854.8,ENSG00000263726.1,CATG00000010640.1,CATG00000001676.1,CATG00000116428.1,ENSG00000108641.10,ENSG00000160111.8,ENSG00000126453.5,ENSG00000127129.5,ENSG00000160868.10,CATG00000101330.1,ENSG00000203395.2,ENSG00000163412.8,ENSG00000111581.5,ENSG00000213999.11,CATG00000025043.1,ENSG00000265649.1,ENSG00000185038.10,CATG00000054845.1,ENSG00000196586.9,ENSG00000187796.9,ENSG00000272622.1,CATG00000107419.1,ENSG00000241360.1,CATG00000060081.1,ENSG00000227492.1,ENSG00000168765.11,ENSG00000263311.1,ENSG00000263232.2,ENSG00000247595.2,CATG00000080230.1,ENSG00000178719.12,ENSG00000104447.7,ENSG00000119699.3,ENSG00000163599.10,ENSG00000154269.10,ENSG00000267444.1,ENSG00000240224.1,CATG00000066622.1,ENSG00000111816.6,ENSG00000267629.2,ENSG00000146733.9,ENSG00000169047.5,ENSG00000178209.10,ENSG00000170266.11,ENSG00000168447.6,CATG00000040546.1,CATG00000098860.1,ENSG00000101076.12,ENSG00000233028.1,CATG00000057935.1,ENSG00000128881.12,ENSG00000104852.10,ENSG00000125975.9,CATG00000053275.1,CATG00000033858.1,CATG00000104458.1,ENSG00000198598.2,ENSG00000161888.7,ENSG00000063176.11,ENSG00000169692.8,CATG00000042207.1,ENSG00000085552.12,ENSG00000137656.7,ENSG00000270933.1,ENSG00000259293.1,ENSG00000116711.8,ENSG00000256075.1,CATG00000041154.1,CATG00000088206.1,ENSG00000242366.2,ENSG00000165684.3,ENSG00000109991.4,ENSG00000170893.3,CATG00000054808.1,CATG00000060742.1,ENSG00000211751.3,ENSG00000179165.9,ENSG00000088832.10,ENSG00000163794.6,ENSG00000105523.3,CATG00000007149.1,ENSG00000009724.12,ENSG00000100284.16,ENSG00000228290.2,ENSG00000151067.16,ENSG00000259200.1,ENSG00000126461.10,ENSG00000259357.1,CATG00000049779.1,CATG00000059355.1,ENSG00000176920.10,ENSG00000163684.7,ENSG00000100083.14,ENSG00000143028.7,CATG00000041280.1,CATG00000042069.1,ENSG00000005238.15,ENSG00000184925.7,ENSG00000233695.1,CATG00000051284.1,ENSG00000198453.8,ENSG00000213341.6,ENSG00000235908.1,ENSG00000221986.2,ENSG00000187475.4,ENSG00000118271.5,CATG00000012118.1,ENSG00000107021.11,ENSG00000121769.3,ENSG00000005421.4,ENSG00000082175.10,ENSG00000103222.14,ENSG00000109063.10,ENSG00000121210.11,CATG00000020462.1,CATG00000032792.1,ENSG00000134222.12,ENSG00000235545.1,ENSG00000266729.1,ENSG00000222675.1,ENSG00000161040.12,ENSG00000234961.1,ENSG00000138074.10,ENSG00000254066.1,ENSG00000115956.9,ENSG00000163960.7,ENSG00000138075.7,ENSG00000235397.1,ENSG00000186566.7,CATG00000006729.1,ENSG00000129933.16,ENSG00000235910.1,ENSG00000143226.9,ENSG00000231294.1,ENSG00000141258.8,ENSG00000175920.11,ENSG00000149591.12,ENSG00000126218.7,ENSG00000125629.10,ENSG00000169174.9,ENSG00000112282.13,ENSG00000130203.5,ENSG00000259242.2,ENSG00000198933.5,CATG00000091803.1,ENSG00000117215.10,ENSG00000129103.13,CATG00000050077.1,ENSG00000166888.6,CATG00000041149.1,CATG00000038530.1,ENSG00000031698.8,ENSG00000164849.7,ENSG00000078401.6,ENSG00000124564.13,ENSG00000075975.11,ENSG00000113161.11,ENSG00000144891.13,ENSG00000177374.8,CATG00000012359.1,CATG00000011165.1,ENSG00000004399.8,ENSG00000234945.3,CATG00000076300.1,CATG00000076302.1,ENSG00000155508.9,ENSG00000065135.7,ENSG00000171608.11,CATG00000049770.1,CATG00000087443.1,ENSG00000198001.9,ENSG00000095485.12,ENSG00000101307.11,ENSG00000197713.10,ENSG00000140326.8,ENSG00000198838.7,CATG00000016136.1,ENSG00000135114.8,ENSG00000231090.1,ENSG00000175063.12,ENSG00000162594.10,ENSG00000107614.17,ENSG00000231652.2,ENSG00000067208.10,ENSG00000246283.2,ENSG00000129355.6,ENSG00000160321.10,ENSG00000198734.6,ENSG00000171124.8,ENSG00000018625.10,ENSG00000266978.1,ENSG00000232022.2,ENSG00000268340.1,ENSG00000213213.9,ENSG00000175003.8,ENSG00000007944.10,ENSG00000213625.4,ENSG00000139287.8,ENSG00000166402.4,ENSG00000156097.8,ENSG00000250067.7,ENSG00000168077.9,ENSG00000151292.13,CATG00000035934.1,CATG00000011134.1,ENSG00000172889.11,CATG00000004984.1,ENSG00000182149.16,ENSG00000174842.12,ENSG00000116641.11,ENSG00000224967.1,ENSG00000174125.3,ENSG00000088205.8,ENSG00000112079.8,ENSG00000175164.9,ENSG00000130158.9,ENSG00000187689.5,CATG00000012113.1,ENSG00000240230.1,ENSG00000174306.17,ENSG00000134243.7,ENSG00000260919.1,ENSG00000179119.10,ENSG00000153140.4,CATG00000007150.1,ENSG00000196967.6,ENSG00000083067.18,ENSG00000121988.13,ENSG00000128045.5,ENSG00000249859.3,ENSG00000091583.6,CATG00000101820.1,ENSG00000187498.10,ENSG00000123384.9,CATG00000040293.1,CATG00000017791.1,CATG00000089126.1,CATG00000023625.1,CATG00000004144.1,ENSG00000080007.6,ENSG00000186575.13,CATG00000080231.1,ENSG00000271875.1,ENSG00000005961.13,CATG00000011579.1,ENSG00000115211.11,ENSG00000110921.7,CATG00000114046.1,ENSG00000100092.16,CATG00000109197.1,ENSG00000142166.8,ENSG00000165406.11,ENSG00000138629.11,ENSG00000003436.10,CATG00000107848.1,ENSG00000140416.15,ENSG00000207601.1,ENSG00000267467.2,ENSG00000119655.4,ENSG00000163793.8,ENSG00000100296.9,ENSG00000115866.6,CATG00000080233.1,ENSG00000010626.10,ENSG00000267345.1,ENSG00000236581.4,ENSG00000138002.10,ENSG00000021461.12,CATG00000040547.1,ENSG00000233360.4,ENSG00000115594.7,ENSG00000138670.12,CATG00000095941.1,ENSG00000153234.9,ENSG00000087157.14,ENSG00000223820.5,ENSG00000026025.9,CATG00000010370.1,ENSG00000075275.12,ENSG00000185869.9,CATG00000040549.1,CATG00000039609.1,CATG00000068636.1,ENSG00000109501.9,ENSG00000231890.3,ENSG00000163421.4,CATG00000084271.1,ENSG00000170989.8,ENSG00000224077.1,ENSG00000129347.15,CATG00000102520.1,ENSG00000135218.13,ENSG00000147408.10,ENSG00000242198.1,ENSG00000185737.8,ENSG00000145850.4,CATG00000089131.1,ENSG00000266202.1,ENSG00000090339.4,ENSG00000168291.8,ENSG00000257017.4,ENSG00000163660.7,ENSG00000244474.1,ENSG00000007171.12,ENSG00000162383.7,ENSG00000158528.7,CATG00000071708.1,ENSG00000254979.1,ENSG00000169429.6,ENSG00000234072.1,ENSG00000204442.2,ENSG00000069399.8,ENSG00000140829.7,ENSG00000115590.9,ENSG00000242507.2,ENSG00000171195.6,CATG00000062416.1,CATG00000097316.1,ENSG00000180596.7,CATG00000091004.1,ENSG00000187258.9,ENSG00000221365.1,ENSG00000187008.2,ENSG00000170290.3,ENSG00000159069.9,ENSG00000254901.3,ENSG00000163956.6,ENSG00000168925.6,CATG00000116175.1,CATG00000044322.1,CATG00000054680.1,ENSG00000157895.7,ENSG00000127533.3,ENSG00000134765.5,ENSG00000146540.10,ENSG00000141279.11,ENSG00000119899.11,CATG00000089122.1,ENSG00000230155.2,ENSG00000167491.13,ENSG00000159459.7,ENSG00000124126.9,ENSG00000263345.1,ENSG00000174371.12,ENSG00000184117.7,CATG00000023614.1,ENSG00000140830.4,ENSG00000147852.11,ENSG00000113356.6,ENSG00000235979.4,ENSG00000101670.7,CATG00000060530.1,ENSG00000130202.5,ENSG00000124181.10,ENSG00000273066.1,ENSG00000082516.8,ENSG00000229124.2,ENSG00000156006.4,ENSG00000157992.8,ENSG00000265126.1,ENSG00000104853.11,ENSG00000084774.9,CATG00000029750.1,ENSG00000202105.1,CATG00000105394.1,CATG00000084680.1,CATG00000107398.1,CATG00000007117.1,ENSG00000171199.5,CATG00000047873.1,ENSG00000143457.6,CATG00000088207.1,ENSG00000105963.9,ENSG00000126001.11,ENSG00000198626.11,ENSG00000181896.7,ENSG00000118520.9,CATG00000038859.1,ENSG00000067560.6,CATG00000012184.1,CATG00000031598.1,ENSG00000266507.1,ENSG00000211753.2,ENSG00000112304.6,ENSG00000065717.10,ENSG00000079805.12,ENSG00000243176.1,ENSG00000118557.11,CATG00000070500.1,CATG00000035649.1,ENSG00000215515.2,CATG00000002036.1,ENSG00000072134.11,ENSG00000091592.11,ENSG00000178665.10,CATG00000038535.1,ENSG00000259753.1,CATG00000117086.1,CATG00000107396.1,CATG00000045206.1,ENSG00000143387.8,CATG00000084267.1,CATG00000070588.1,ENSG00000178381.7,ENSG00000167910.3,CATG00000055084.1,ENSG00000088280.14,ENSG00000213613.2,ENSG00000146729.5,ENSG00000227268.3,ENSG00000144852.12,ENSG00000236255.1,ENSG00000263766.1,ENSG00000226098.3,ENSG00000130943.5,ENSG00000178852.11,ENSG00000105483.12,ENSG00000111674.4,ENSG00000233438.1,CATG00000089129.1,ENSG00000172893.11,ENSG00000149577.11,ENSG00000143921.6,ENSG00000226754.1,ENSG00000119912.11,ENSG00000167165.14,ENSG00000139515.5,ENSG00000122971.4,ENSG00000128482.11,ENSG00000171201.6,CATG00000057936.1,CATG00000083238.1,ENSG00000110063.4,ENSG00000107566.9,ENSG00000184178.11,ENSG00000126602.6,ENSG00000248027.1,ENSG00000196350.7,ENSG00000197050.6,ENSG00000149115.9</t>
  </si>
  <si>
    <t>17255346,23202125,17903299,20686565,23063622,23696881,22885922,pha003073,20066028,23236364,pha003083,24023260,21777205,24097068,24023261,24386095,pha003078,24886709,22028671,19060911</t>
  </si>
  <si>
    <t>Cholesterol, total,Cholesterol,Lipid traits</t>
  </si>
  <si>
    <t>EFO:0004576</t>
  </si>
  <si>
    <t>fetal hemoglobin measurement</t>
  </si>
  <si>
    <t>A fetal hemoglobin measurement is the quantification of fetal hemoglobin typically measured in the blood of children for diagnosis of congenital disease.</t>
  </si>
  <si>
    <t>20018918,18245381,22936743</t>
  </si>
  <si>
    <t>Fetal hemoglobin levels,Fetal Hemoglobin levels</t>
  </si>
  <si>
    <t>EFO:0004591</t>
  </si>
  <si>
    <t>childhood onset asthma</t>
  </si>
  <si>
    <t>rs117299233,rs649739,rs3859192,rs11557466,rs9879782,rs2928463,rs16541,rs9532716,rs506761,rs519823,rs1319005,rs6755703,rs7212944,rs10501825,rs6676373,rs2807979,rs2031662,rs28657392,rs79409627,rs2399431,rs72848607,rs77359459,rs58065433,rs11211341,rs11662804,rs57305556,rs7599334,rs2807982,rs4622539,rs4580194,rs3902920,rs12415763,rs72950624,rs13417,rs28431214,rs62068174,rs10105155,rs6679698,rs77088846,rs13375094,rs80002771,rs73034738,rs594118,rs7216558,rs78795113,rs28483012,rs74435392,rs78709370,rs1981993,rs78498275,rs1258053,rs7649166,rs56750287,rs75129104,rs113930752,rs3744246,rs1844864,rs117223459,rs869402,rs9891174,rs3735775,rs6859523,rs1933933,rs2289446,rs7526203,rs113894104,rs72845942,rs76115139,rs4733372,rs8081462,rs6482191,rs74072389,rs2119301,rs2468140,rs12088425,rs2928418,rs77522183,rs2399476,rs76792876,rs79265937,rs4150436,rs2941522,rs34730180,rs35196275,rs72845964,rs3809899,rs2928466,rs72845972,rs4445184,rs2128225,rs12058106,rs7224129,rs61851905,rs73047730,rs7521710,rs12450984,rs907092,rs11940540,rs112880843,rs58334914,rs4150459,rs75772152,rs6892317,rs3859193,rs12094663,rs732539,rs77278582,rs12939457,rs36095411,rs3902024,rs6672316,rs112750506,rs9889711,rs2705563,rs12416638,rs73049462,rs8069893,rs56030650,rs59590258,rs80315763,rs56199421,rs2928419,rs11211346,rs16922480,rs2305480,rs35736272,rs112975153,rs77013147,rs116119128,rs17102352,rs12253527,rs78208844,rs76250121,rs12075809,rs12059686,rs4795397,rs12089305,rs3766212,rs6672886,rs2468139,rs59881815,rs2928464,rs114254268,rs4065275,rs2831501,rs57151617,rs66848489,rs674467,rs6671005,rs7344063,rs1904758,rs72848629,rs10158678,rs74594291,rs13269230,rs17052784,rs2705554,rs7955926,rs78368252,rs1552707,rs920672,rs638845,rs12995000,rs112599791,rs9910826,rs1406831,rs2128224,rs921650,rs660718,rs3169574,rs10091492,rs72845943,rs12603332,rs6503525,rs2705520,rs72845966,rs12449826,rs1474788,rs13375092,rs76491743,rs6667050,rs6482190,rs72845961,rs73047699,rs2069934,rs1440489,rs72845970,rs1295378,rs6947929,rs72930607,rs4252665,rs55871356,rs73047690,rs9818126,rs1264777,rs620913,rs7007436,rs11557467,rs16545,rs11080685,rs12307822,rs12709365,rs111678394,rs2666771,rs1150064,rs59243589,rs1889195,rs2928465,rs2405026,rs73145971,rs620431,rs3760533,rs2218189,rs543889,rs62068175,rs28571184,rs9823506,rs2928467,rs77759039,rs3732210,rs12059644,rs12359404,rs114867676,rs7072776,rs76279757,rs1563103,rs10852935,rs2933140,rs2304745,rs12451084,rs3924366,rs79304549,rs12415435,rs2290400,rs118124606,rs113657930,rs75069967,rs55688109,rs73034725,rs4755848,rs78169274,rs7223318,rs13375174,rs73047696,rs76377372,rs36038753,rs2831496,rs2705514,rs72845984,rs625590,rs1863252,rs11979191,rs2807980,rs12449742,rs1048351,rs16537,rs2263413,rs2729998,rs10828249,rs34758895,rs2103824,rs56287237,rs2807978,rs7244404,rs75871478,rs73047732,rs1028834,rs3757934,rs12082289,rs115278867,rs61559178,rs3814399,rs12414044,rs115159173,rs1453559,rs79342138,rs2128226,rs3737731,rs76917449,rs2313640,rs72845963,rs12936231,rs12088485,rs12946510,rs12783517,rs8069202,rs16920708,rs4733371,rs12088430,rs12078635,rs6669393,rs113698776,rs13374752,rs16847405,rs73047700,rs77953971,rs1258059,rs115007849,rs11816415,rs10914125,rs73047689,rs2322939,rs10224156,rs12082250,rs11664207,rs72845978,rs112695730,rs62067034,rs1532198,rs1139758,rs72845956,rs76735017,rs72930614,rs10157226,rs73145983,rs1031460,rs633782,rs3766224,rs4239225,rs115985697,rs74072386,rs58877895,rs74068336,rs4794820,rs595813,rs115160382,rs934176,rs7219923,rs9817424,rs3907022,rs56396280,rs59716545,rs4795402,rs76085871,rs115170508,rs112023786,rs16842705,rs723334,rs12092920,rs1025806,rs79560868,rs78406009,rs4617435,rs34932727,rs637760,rs74762645,rs11663471,rs1268917,rs521397,rs7103245,rs1453560,rs74909171,rs3766219,rs1150068,rs116672532,rs4795400,rs117846478,rs17102428,rs1075982,rs112561568,rs679964,rs73034733,rs11080684,rs73034735,rs10033584,rs60667221,rs35123741,rs114564836,rs7412469,rs72848648,rs17671089,rs61784003,rs7930303,rs4443838,rs792455,rs116982100,rs2464612,rs2241862,rs2069907,rs6737103,rs3008766,rs2666782,rs77722411,rs7209742,rs41265503,rs72846001,rs79835330,rs2069892,rs12096475,rs9889716,rs61784001,rs11078928,rs73047697,rs79076587,rs80074098,rs117743490,rs11080676,rs3008764,rs116065703,rs8065777,rs56326707,rs74363634,rs1258052,rs600028,rs1027703,rs7736338,rs73045793,rs1803541,rs579809,rs4795404,rs113370572,rs72848610,rs72845969,rs2807971,rs12086559,rs1048380,rs77101848,rs10852936,rs62509918,rs75216550,rs74384381,rs486512,rs2638041,rs113149366,rs6675596,rs73034723,rs3894193,rs79509745,rs7044292,rs28642025,rs6683739,rs9303280,rs117225942,rs2103826,rs12058064,rs8179521,rs71369792,rs16860770,rs11080675,rs112301322,rs74072392,rs73047691,rs4658627,rs78038249,rs78311315,rs13380815,rs12280132,rs75673709,rs907091,rs72845953,rs9303279,rs7119279,rs3766211,rs8097240,rs7591718,rs2305479,rs72848635,rs7354865,rs625507,rs2303409,rs77267507,rs115886067,rs34189114,rs72965247,rs111396994,rs1745377,rs115539272,rs72848637,rs72845973,rs519512,rs73047747,rs72848630,rs73047734,rs4733376,rs116546462,rs891305,rs9914973,rs35569035,rs7711160,rs12575917,rs113637957,rs12076875,rs75818603,rs61784002,rs618554,rs9822139,rs72845960,rs7212938,rs4733373,rs113263629,rs113328848,rs73278045,rs8076131,rs78053324,rs6688195,rs16882243,rs28406848,rs17102355,rs11780123,rs56316402,rs11078927,rs12063893,rs647999,rs3008765,rs116110793,rs618878,rs12084517,rs72848645,rs1008723,rs73806463,rs72845983,rs80062976,rs2037986,rs6914223,rs12600589,rs7705662,rs3902025,rs116859785,rs3816470,rs117430225,rs4795403,rs74072387,rs75067146,rs1942672,rs74940642,rs12734378,rs112841657,rs3766217,rs72907627,rs12059678,rs7221814,rs3894194,rs114393318,rs73045796,rs72884493,rs7807274,rs28822500,rs61782564,rs76156964,rs72845924,rs77749396,rs4512342,rs2831499,rs76420032,rs2807986,rs76747346,rs9895948,rs72845980,rs72848651,rs55739615,rs9842040,rs11804665,rs7522212,rs1673849,rs1472107,rs56889206,rs11000020,rs8851,rs35997841,rs59562665,rs2638030,rs73049463,rs62509921,rs116259793,rs74663037,rs35141484,rs620902,rs11211338,rs60137005,rs9859523,rs72845999,rs72845958,rs17102473,rs8084585,rs11078925,rs61742073,rs744096,rs9843775,rs72848605,rs12544860,rs12078050,rs2037987,rs1295376,rs1258056,rs58185502,rs585257,rs12709364,rs73307935,rs77680266,rs3757933,rs10914121,rs11078926,rs1011082,rs8076474,rs3735776,rs6697358,rs12346745,rs72950622,rs7207600,rs59269632,rs9833524,rs13272435,rs2928420,rs1268462,rs77282936,rs2831488,rs75502935,rs11650661,rs72845967,rs4795399,rs12089778,rs2941509,rs11211344,rs117721140,rs61782563,rs7581386,rs2272266,rs3859186,rs735,rs72928697,rs28618095,rs8079416,rs1007655,rs3766215,rs75891162,rs9907088,rs17036023,rs12059242,rs943806,rs4352805,rs883770,rs12092161,rs41271353,rs72848642,rs557205,rs79179188,rs9901483,rs17609240,rs116990579,rs1797063,rs79918438,rs28570978,rs79439237,rs3859191,rs74615138,rs946320,rs73147911,rs56000604,rs534012,rs3169572,rs9904624,rs12047537,rs6851590,rs79872083,rs1243193,rs6503524,rs76615523,rs113185811,rs3766214,rs12451000,rs12087411,rs4150480,rs9978517,rs74978817,rs11870965,rs7591595,rs73045794,rs11801316,rs4795405,rs2289447,rs7944767,rs619741,rs60173509,rs1031458,rs75310654,rs76532593,rs73598172,rs7356452,rs114742853,rs616877,rs10914120,rs59312228,rs41479544,rs72845971,rs78967636,rs56033800,rs16976458,rs1258054,rs10400286,rs1797843,rs11000019,rs16879886,rs72928698,rs6686781,rs7357555,rs72845968,rs9303281,rs611468,rs58121718,rs75972983,rs2292527,rs9913044,rs72907630,rs4301586,rs12451100,rs2807983,rs75100710,rs4150406,rs7216389,rs6560970,rs16531,rs8081437,rs614486,rs56380902,rs7910002,rs76603673,rs1493998,rs73783591,rs74494933,rs1007654,rs73047748,rs2928471,rs6881274,rs10159351,rs4458030,rs73040975,rs16991850,rs73299308,rs12088419,rs9303277,rs74497030,rs12075235,rs1086899,rs966894,rs2705510,rs76279955,rs55917273,rs12095486,rs72950618,rs72952564</t>
  </si>
  <si>
    <t>ENSG00000166833.15,ENSG00000067191.11,CATG00000107607.1,ENSG00000197746.9,CATG00000044534.1,ENSG00000168959.10,ENSG00000232079.2,ENSG00000167914.6,CATG00000049912.1,ENSG00000180447.5,CATG00000033598.1,CATG00000033569.1,ENSG00000162639.11,ENSG00000123472.8,ENSG00000144857.10,CATG00000117550.1,ENSG00000162636.11,ENSG00000204403.5,ENSG00000109790.12,CATG00000031305.1,CATG00000033595.1,CATG00000003482.1,ENSG00000186197.8,CATG00000049914.1,CATG00000085494.1,ENSG00000169967.12,ENSG00000143324.9,ENSG00000154803.8,CATG00000032272.1,ENSG00000163293.7,CATG00000117568.1,ENSG00000264968.1,CATG00000040688.1,ENSG00000176473.9,ENSG00000226237.1,ENSG00000154175.12,ENSG00000249738.2,CATG00000083935.1,CATG00000003697.1,CATG00000049909.1,ENSG00000143001.4,ENSG00000115718.13,CATG00000031286.1,ENSG00000107518.12,ENSG00000079841.14,ENSG00000128567.12,ENSG00000127124.9,CATG00000027008.1,CATG00000080447.1,CATG00000005458.1,CATG00000007400.1,CATG00000032317.1,CATG00000012538.1,ENSG00000159658.6,ENSG00000144837.4,CATG00000117558.1,ENSG00000163161.8,CATG00000065837.1,CATG00000033613.1,ENSG00000228237.1,CATG00000001366.1,ENSG00000198515.9,CATG00000031299.1,ENSG00000114354.8,ENSG00000182197.6,ENSG00000085117.7,ENSG00000257228.1,ENSG00000138459.4,CATG00000078316.1,ENSG00000264187.1,ENSG00000196284.9,CATG00000118169.1,CATG00000044535.1,ENSG00000214743.4,CATG00000115226.1,ENSG00000150540.9,ENSG00000073605.14,ENSG00000157168.14,ENSG00000206530.4,ENSG00000269821.1,ENSG00000078403.12,ENSG00000047365.7,ENSG00000235505.3,ENSG00000035687.9,ENSG00000141750.6,ENSG00000081923.6,CATG00000092347.1,ENSG00000128585.13,CATG00000117584.1,ENSG00000112902.7,CATG00000052478.1,ENSG00000186118.7,ENSG00000141030.8,ENSG00000170448.7,ENSG00000101654.13,ENSG00000107104.14,ENSG00000177150.8,ENSG00000172057.5,CATG00000085379.1,CATG00000036426.1,CATG00000118167.1,ENSG00000141736.9,ENSG00000183833.12,ENSG00000120688.7,ENSG00000186075.8,ENSG00000236682.1,ENSG00000144848.6,CATG00000034394.1,CATG00000089771.1,CATG00000016502.1,ENSG00000120690.9,ENSG00000091986.11,ENSG00000164011.13,CATG00000031285.1,CATG00000056623.1,CATG00000036157.1,ENSG00000172139.10,ENSG00000108018.11,ENSG00000226359.1,ENSG00000141741.7,CATG00000117590.1,CATG00000044539.1,ENSG00000161405.12,CATG00000050109.1,ENSG00000168004.5,CATG00000081814.1,ENSG00000136770.6,CATG00000065628.1,CATG00000033062.1,ENSG00000196954.8,ENSG00000133083.10,ENSG00000169299.9,ENSG00000143061.13,ENSG00000254302.1,CATG00000076574.1,CATG00000037847.1</t>
  </si>
  <si>
    <t>21696813,17611496,22560479,19714205,23829686</t>
  </si>
  <si>
    <t>Asthma (childhood onset)</t>
  </si>
  <si>
    <t>EFO:0004612</t>
  </si>
  <si>
    <t>high density lipoprotein cholesterol measurement</t>
  </si>
  <si>
    <t>The measurement of HDL cholesterol in blood used as a risk indicator for heart disease.</t>
  </si>
  <si>
    <t>rs533617,rs17880056,rs9867963,rs114406109,rs157580,rs3808454,rs2074356,rs289741,rs2242262,rs7943508,rs10872311,rs78133850,rs114943849,rs73597581,rs12549417,rs10264769,rs7218956,rs11825181,rs12741472,rs964184,rs34996773,rs6713419,rs8063278,rs79565990,rs10852440,rs76098294,rs174592,rs11827682,rs655044,rs3816529,rs9932414,rs7960403,rs3760628,rs55993842,rs6988140,rs13226650,rs2009493,rs4688757,rs753992,rs4319113,rs78069747,rs76696155,rs174541,rs3776720,rs11057326,rs1975802,rs35396069,rs8045855,rs11783641,rs2410629,rs112086775,rs13313219,rs9889191,rs12630592,rs56220547,rs35576939,rs784704,rs11057397,rs3088303,rs73586989,rs571047,rs1055510,rs13261242,rs6772095,rs2729815,rs3741301,rs7308234,rs3734626,rs2119692,rs74085176,rs3289,rs58561056,rs7309528,rs114523281,rs7729427,rs3747093,rs17821322,rs4523270,rs10054623,rs28363482,rs10503669,rs77578821,rs2594981,rs77806154,rs114459671,rs17411168,rs3758853,rs112191416,rs78515145,rs10115928,rs9938020,rs12631819,rs2934967,rs11555809,rs74798779,rs11067376,rs4930721,rs4821116,rs34523847,rs2980862,rs75909028,rs1527471,rs7138209,rs702483,rs10490694,rs10423129,rs2706721,rs73591961,rs2941504,rs114447277,rs7958693,rs28526159,rs4983559,rs7732139,rs76384938,rs79902690,rs55956142,rs346071,rs74377788,rs76466775,rs4987942,rs13702,rs2266959,rs2083636,rs113896227,rs7118569,rs868213,rs1864163,rs10744157,rs10850139,rs112220129,rs11924792,rs12692735,rs1441753,rs55957504,rs7133734,rs3808434,rs80355662,rs5745571,rs12743862,rs5802,rs76531758,rs12246506,rs2744937,rs68027451,rs1483582,rs2290146,rs10305706,rs6073972,rs28363487,rs11057826,rs7015401,rs2898495,rs3808460,rs34327087,rs1992443,rs3789967,rs34564316,rs12578371,rs7294984,rs435306,rs551444,rs35432211,rs78343493,rs10409265,rs10413216,rs1865063,rs2301814,rs114348646,rs12306206,rs7135624,rs17356923,rs6485692,rs8136747,rs3779787,rs8057119,rs7956788,rs11057824,rs7004149,rs2800708,rs3017779,rs16957443,rs71456309,rs59254395,rs12670520,rs76975020,rs56833752,rs174533,rs2389858,rs3808416,rs12798408,rs1441762,rs102275,rs72663520,rs11076175,rs114858155,rs79955933,rs174554,rs2729778,rs493052,rs1535,rs75409230,rs7978447,rs1569210,rs12313762,rs2289118,rs7398152,rs3799156,rs12819746,rs12042999,rs2410620,rs12540011,rs12808002,rs920917,rs7956194,rs11644360,rs10742801,rs79075118,rs57188913,rs991209,rs7666097,rs1240513,rs10734549,rs2833006,rs174570,rs74558535,rs1800978,rs2306033,rs3808428,rs115739886,rs6884936,rs114201721,rs40480,rs116196253,rs10846522,rs34171271,rs7181141,rs7133359,rs12720917,rs17482338,rs61854096,rs73990497,rs2952803,rs13344835,rs2178949,rs2281721,rs57933653,rs3808449,rs4251891,rs11991231,rs509360,rs35087225,rs9644636,rs75957286,rs11637852,rs2814993,rs9931366,rs17766692,rs1532625,rs75469215,rs9462014,rs2967608,rs7307008,rs31228,rs57992358,rs116682135,rs174577,rs4921684,rs9863,rs34534928,rs7252574,rs77667693,rs7000460,rs287,rs3176463,rs58023804,rs9821675,rs2517951,rs2281718,rs75896452,rs623908,rs115345919,rs2652824,rs3816380,rs1441754,rs7313140,rs115805013,rs34696599,rs3025393,rs3093267,rs2134265,rs1565922,rs80182988,rs34514856,rs12823740,rs73119306,rs2833014,rs73205062,rs8063291,rs115006111,rs6073971,rs34585496,rs2240466,rs7828113,rs56693020,rs80175918,rs2729827,rs3866471,rs28615996,rs174536,rs289,rs140489,rs2729823,rs711752,rs7201591,rs62090055,rs41309798,rs7846466,rs6485751,rs114729479,rs6436620,rs11236565,rs2967612,rs2008173,rs2164743,rs7974279,rs28914831,rs112103766,rs374050,rs3781619,rs12447990,rs10418759,rs3740850,rs66968227,rs2606749,rs58173592,rs28592032,rs115639473,rs4650993,rs11640308,rs41307935,rs2242261,rs11065552,rs117026536,rs74855321,rs12303933,rs35892915,rs73614247,rs289715,rs7963968,rs17240876,rs1719891,rs115311468,rs2856234,rs12296259,rs10773048,rs35615194,rs13081232,rs74615535,rs6469603,rs7132115,rs3917816,rs1689802,rs2606735,rs10157555,rs3738676,rs115310619,rs11670119,rs7189704,rs13247874,rs6065904,rs17860560,rs114917337,rs71636795,rs115887532,rs9666671,rs687424,rs4644277,rs11944297,rs4970836,rs3781620,rs58952297,rs10913571,rs16963397,rs11553287,rs55780509,rs10407260,rs12720898,rs7395581,rs10457487,rs77020228,rs76663113,rs13315282,rs72679893,rs76009965,rs174597,rs10184004,rs8058517,rs34346326,rs830085,rs75658696,rs9975146,rs4783610,rs79924943,rs7925853,rs7758403,rs71636769,rs11057823,rs28522139,rs983309,rs1018246,rs2226378,rs6700266,rs11130241,rs4938309,rs35962879,rs118005841,rs174584,rs34538958,rs59559366,rs11065681,rs2001845,rs116510274,rs60807675,rs11538549,rs1800182,rs2498786,rs9482769,rs11861362,rs4784741,rs12071641,rs75225010,rs7899453,rs12574081,rs77977301,rs7823575,rs13050869,rs17695224,rs72994363,rs1020057,rs115795704,rs3730390,rs10798612,rs34722146,rs7499892,rs7205935,rs2975634,rs2306026,rs79682148,rs35416308,rs77345122,rs28477157,rs908252,rs10744160,rs11072883,rs10734906,rs2279023,rs7188995,rs79956128,rs7785479,rs114286460,rs921226,rs12597002,rs73422799,rs565607,rs13306679,rs12051752,rs78018091,rs12548221,rs3810307,rs2306028,rs10090948,rs17411045,rs61431557,rs3826164,rs17410983,rs11804107,rs116258593,rs4660293,rs13050624,rs17145732,rs61781392,rs3858074,rs4987953,rs11941250,rs17410996,rs75321546,rs11747281,rs7841189,rs17239074,rs4969182,rs10099512,rs9913758,rs93923,rs12574512,rs9303274,rs11057400,rs16957265,rs71352238,rs180327,rs1079822,rs17162311,rs10488699,rs34183407,rs255755,rs61905108,rs10305680,rs4148000,rs28741402,rs28573238,rs7199480,rs55675218,rs12599876,rs116348663,rs10405178,rs56122753,rs691960,rs562756,rs73613962,rs7201742,rs7398641,rs892066,rs58360980,rs77376130,rs10744158,rs16979595,rs11946095,rs3752692,rs57207396,rs6511729,rs4783557,rs78821299,rs3741300,rs11823869,rs7193713,rs4468558,rs1441763,rs2954021,rs12482887,rs174591,rs2042900,rs16882051,rs76637303,rs10019888,rs76832686,rs270,rs11967262,rs11860308,rs78018500,rs10501321,rs76833176,rs56193151,rs800879,rs34876056,rs4252627,rs3890182,rs112099181,rs13046544,rs1144041,rs78261752,rs11669173,rs2068663,rs12445396,rs114069431,rs12545849,rs903504,rs11974409,rs10773030,rs79518687,rs12436325,rs12051249,rs12107508,rs8140370,rs9976941,rs6792572,rs73219037,rs17120007,rs56071820,rs1569212,rs11949550,rs602633,rs5176,rs113905543,rs73667470,rs12738345,rs12940986,rs2777888,rs116844083,rs116037400,rs1351745,rs1133483,rs77219697,rs114453518,rs10846738,rs786444,rs11706990,rs7953014,rs1558804,rs11817931,rs11225488,rs193694,rs11057401,rs6425486,rs8046857,rs2292318,rs11932606,rs117579298,rs836480,rs2594966,rs34681611,rs1936809,rs10520136,rs79075855,rs12549165,rs3776721,rs10790162,rs692003,rs481843,rs74590747,rs115952301,rs73597580,rs289714,rs6810819,rs78689541,rs1126312,rs17489282,rs2092344,rs60876330,rs41270829,rs496958,rs10900235,rs3776715,rs10172099,rs157588,rs9930908,rs78480944,rs3776705,rs10160842,rs7132655,rs9469860,rs4803774,rs1837842,rs117886201,rs12300081,rs3776716,rs35804181,rs7306549,rs2187126,rs115843075,rs174560,rs60223219,rs1800590,rs1569211,rs6499121,rs12056626,rs7621026,rs1051921,rs2814973,rs75924208,rs291044,rs1347591,rs78788374,rs35525373,rs10402642,rs74061754,rs4076557,rs12307716,rs8177358,rs71458814,rs11039166,rs33980385,rs2968778,rs28530647,rs3782287,rs20549,rs9656588,rs11057320,rs55968019,rs72796498,rs56888944,rs7983372,rs76771752,rs79610625,rs66690784,rs10899128,rs603446,rs55856208,rs58801121,rs75297654,rs12445993,rs35426314,rs77112220,rs10200587,rs34201939,rs2814994,rs34360866,rs4253440,rs4474673,rs11920676,rs17131304,rs4921683,rs73591955,rs3176134,rs11807824,rs3176446,rs12678919,rs34597048,rs9644637,rs3735964,rs9462007,rs2227287,rs2472386,rs60258676,rs62035956,rs3802548,rs78558633,rs2091590,rs4821130,rs2410621,rs6819735,rs4774472,rs7092702,rs31229,rs77085168,rs2697923,rs17608993,rs79114507,rs1415146,rs2358019,rs3802220,rs5746068,rs1483583,rs17860567,rs3785111,rs8061810,rs2035068,rs7898873,rs1992442,rs56679346,rs74976553,rs7298909,rs79346788,rs11649091,rs599839,rs890858,rs8039346,rs6551,rs4424270,rs73790337,rs111867300,rs6993253,rs4795376,rs7312323,rs6486291,rs78666604,rs6968170,rs3889368,rs11236511,rs2833022,rs2229357,rs77080178,rs60652351,rs3786623,rs34037978,rs7258345,rs12720922,rs12912721,rs174534,rs78810414,rs174555,rs114785240,rs28510273,rs117520197,rs7131882,rs3200218,rs7185308,rs12448372,rs76967647,rs34786874,rs3848289,rs12821219,rs719422,rs2008476,rs11076176,rs158480,rs102274,rs2245365,rs8026850,rs79198716,rs9923710,rs77402363,rs8048364,rs16963412,rs2624819,rs6601615,rs1800776,rs73877760,rs277,rs593480,rs486394,rs760136,rs2013208,rs12924125,rs441346,rs6446189,rs6488883,rs34761493,rs1154416,rs4939875,rs2957873,rs3829940,rs405509,rs13221253,rs7073533,rs73588903,rs10419307,rs7279476,rs77723696,rs76599133,rs2072134,rs1719894,rs12222995,rs4987940,rs74740204,rs9491699,rs12948394,rs111350630,rs7940441,rs75364271,rs11670118,rs17091891,rs3742614,rs3017778,rs10414859,rs11077801,rs113594072,rs7047523,rs2652792,rs11057407,rs1180624,rs13292582,rs11946179,rs12039531,rs11858481,rs8077172,rs116193741,rs76103783,rs4647726,rs1138429,rs3744493,rs57189461,rs1590120,rs116069226,rs4970837,rs11039148,rs75262865,rs78358410,rs1689803,rs16860409,rs56056022,rs28619464,rs59488039,rs3808430,rs9923188,rs62498166,rs1542167,rs79753103,rs112235589,rs10913570,rs7351098,rs174529,rs36124048,rs75295105,rs11657987,rs4775046,rs4334836,rs289744,rs12446689,rs7302788,rs112039804,rs4775625,rs72679827,rs6932207,rs77119202,rs1565920,rs115733437,rs79577483,rs116443958,rs7709247,rs3730399,rs12739698,rs77971272,rs76419201,rs322,rs11820589,rs7692358,rs114217950,rs9653282,rs2001844,rs1051793,rs6450176,rs736344,rs2275543,rs525643,rs4366775,rs660240,rs59677654,rs11057224,rs174568,rs367070,rs7351103,rs12482805,rs11075672,rs1441755,rs4579782,rs10940493,rs17072020,rs2967607,rs17240378,rs753993,rs78441747,rs2286614,rs2254708,rs12163639,rs2833017,rs34339345,rs836559,rs116932832,rs99780,rs13263007,rs11611354,rs115129770,rs114361653,rs3729693,rs6499114,rs565256,rs10852934,rs10773004,rs61746794,rs544479,rs61905088,rs10219339,rs116017866,rs12596776,rs11065633,rs117779442,rs1672907,rs7609045,rs10406282,rs4083261,rs9971695,rs2885477,rs7191129,rs12317176,rs326222,rs115759348,rs12679834,rs73990483,rs11920734,rs2270801,rs11078896,rs61781393,rs60358760,rs7301953,rs3780543,rs4074015,rs9930792,rs4816373,rs1139789,rs113184563,rs4149303,rs12035330,rs666718,rs62568181,rs881844,rs5013866,rs28364333,rs9931987,rs4251884,rs13233571,rs2304481,rs2503326,rs2266788,rs255756,rs575280,rs77237194,rs115393656,rs28741401,rs108499,rs28914770,rs533668,rs117178894,rs10150209,rs9325979,rs3808444,rs2165557,rs2178946,rs72764750,rs117986964,rs11039018,rs7845015,rs56303270,rs4593558,rs11835839,rs75035386,rs7692461,rs4766602,rs16860535,rs1210978,rs28371439,rs13258187,rs80318796,rs62090040,rs9980606,rs60545348,rs983308,rs4688042,rs72663521,rs4294527,rs2833021,rs10406522,rs7957429,rs4987867,rs11064961,rs11057822,rs112280073,rs17875829,rs13256785,rs7940578,rs2980860,rs12970228,rs1020056,rs4986970,rs174601,rs11915405,rs77188937,rs1372345,rs17561950,rs77478719,rs17513135,rs2167079,rs76394154,rs10271556,rs4713865,rs7932705,rs17162333,rs7933246,rs563796,rs1187415,rs77573897,rs12222542,rs9980875,rs61059595,rs838879,rs174583,rs1180648,rs2777793,rs838882,rs3204635,rs9974865,rs73422752,rs16957831,rs59663860,rs1809049,rs2924584,rs9813864,rs12817576,rs4988035,rs4149311,rs80323472,rs928392,rs5882,rs9908890,rs12448598,rs9621715,rs174576,rs7120118,rs2013867,rs3025070,rs2275545,rs34928216,rs11651365,rs346079,rs720661,rs5998672,rs2229019,rs11989250,rs7310918,rs75037518,rs62035955,rs58203904,rs2271294,rs61888888,rs17237820,rs504268,rs2744939,rs115658781,rs920588,rs78970517,rs55757091,rs1106412,rs836516,rs10850141,rs1445888,rs7249520,rs17860578,rs1515815,rs77437185,rs784705,rs3208305,rs12504321,rs61756111,rs57948908,rs10750217,rs11666003,rs34576193,rs12165603,rs73597578,rs7137946,rs1561302,rs9921308,rs3782894,rs2410618,rs4647737,rs7190070,rs71636770,rs60161087,rs1541680,rs7302441,rs4752927,rs11742692,rs6488913,rs7873387,rs7928073,rs115493162,rs10411786,rs79633799,rs34693282,rs4389957,rs11064960,rs9926440,rs2223103,rs174599,rs2594965,rs10407980,rs60633545,rs4128744,rs2353579,rs77027197,rs3800457,rs12280456,rs79641592,rs35825716,rs12691052,rs9826085,rs3847302,rs12819677,rs17361251,rs12451990,rs4816372,rs4149271,rs2290884,rs7640358,rs66466742,rs11039155,rs3776712,rs112189124,rs1441764,rs1483585,rs73120022,rs115267098,rs2232410,rs3758673,rs2238682,rs8062085,rs12708970,rs11826440,rs12447620,rs4804155,rs80200174,rs62292948,rs920916,rs7187476,rs61906113,rs2472390,rs11837144,rs115170545,rs76536905,rs7625184,rs312,rs75045814,rs62292951,rs7692974,rs8099312,rs2644615,rs10899127,rs34673996,rs2644606,rs8182201,rs258,rs114165817,rs8048034,rs983311,rs35493868,rs2606736,rs13306848,rs17240392,rs3808436,rs35158437,rs10493037,rs12051247,rs4699734,rs1075851,rs2833009,rs1130742,rs80099922,rs2768767,rs114515089,rs3176450,rs8138057,rs13058769,rs35739466,rs61593058,rs55990776,rs2000812,rs9332648,rs4464984,rs6094216,rs2410632,rs115575400,rs4417316,rs271,rs11130228,rs7205421,rs78402051,rs4501833,rs73594554,rs901746,rs7634917,rs6889847,rs11130224,rs3808456,rs8078476,rs391448,rs56247792,rs10940357,rs319,rs17410914,rs1370276,rs58340821,rs7101374,rs12695875,rs4335137,rs610675,rs60111445,rs836477,rs3025079,rs76616082,rs3760626,rs28850399,rs6073966,rs10151500,rs7307343,rs3808450,rs3138191,rs12114740,rs7957024,rs3732941,rs10517194,rs2222060,rs17007618,rs2070624,rs35882815,rs3776717,rs3802999,rs55980617,rs676210,rs116430329,rs12828408,rs78206158,rs74024145,rs4988032,rs10769253,rs2298429,rs10422101,rs2863978,rs5663,rs2729813,rs174594,rs2075620,rs35659126,rs11264535,rs1541682,rs2058807,rs12280464,rs952439,rs10419114,rs289743,rs78319004,rs2231555,rs1530645,rs2075290,rs10503667,rs17411024,rs3748269,rs1017713,rs72947672,rs72997616,rs9651786,rs34942551,rs34575744,rs12820195,rs4387136,rs28927680,rs1000879,rs71636779,rs892101,rs3020208,rs113289860,rs8078228,rs1470612,rs9332675,rs1007075,rs4688690,rs7707547,rs4765611,rs11917172,rs67656636,rs10899123,rs7170462,rs28873836,rs7128198,rs2448,rs75393320,rs61433348,rs7118567,rs75796305,rs4795377,rs2095637,rs673548,rs28730619,rs2643194,rs34211025,rs6467371,rs7197756,rs708273,rs8044558,rs12598630,rs79398303,rs12297069,rs12317103,rs11831913,rs80073370,rs35797675,rs861857,rs2941505,rs13306066,rs11875522,rs2526754,rs1828186,rs117594705,rs3861397,rs4660877,rs4351101,rs12512053,rs17033,rs75450962,rs7002551,rs3822076,rs6726798,rs7302449,rs8045306,rs7313032,rs434124,rs66647364,rs2165558,rs35233375,rs75258859,rs4648086,rs928391,rs11700,rs1372344,rs112994260,rs2954026,rs9954969,rs117473238,rs4854559,rs9355296,rs16942881,rs8058690,rs11057273,rs2713557,rs2004638,rs2305280,rs12708969,rs3218671,rs13231516,rs77616366,rs62248260,rs10097668,rs2252833,rs2338104,rs12328675,rs114798927,rs74317255,rs11075673,rs17145750,rs117559364,rs7316863,rs12546386,rs115939447,rs732084,rs11925382,rs17221740,rs1483589,rs115505744,rs1038026,rs11857380,rs7133199,rs1565923,rs35234854,rs35715143,rs78204186,rs10422079,rs115847095,rs116782365,rs174589,rs4743764,rs765549,rs174544,rs78703406,rs261333,rs7315453,rs115182560,rs34569632,rs2070765,rs11612551,rs7947143,rs74819407,rs76975037,rs10913568,rs75348510,rs5998599,rs12827074,rs10900220,rs4142995,rs59511712,rs112556034,rs9788441,rs2305625,rs3890213,rs7837677,rs9462016,rs12829951,rs836478,rs7793710,rs8101802,rs17091905,rs6983430,rs4821108,rs2952152,rs34348991,rs2562126,rs2898494,rs58081851,rs7819706,rs1543896,rs11350,rs28581850,rs73612297,rs3847300,rs7975233,rs964551,rs12321904,rs1406501,rs7122226,rs611917,rs2170741,rs2291429,rs11912554,rs16938581,rs4375019,rs7640175,rs28668592,rs2275542,rs116080881,rs2768766,rs931992,rs3743735,rs60704627,rs3783567,rs11785504,rs1470186,rs11605738,rs115425861,rs116877083,rs4044435,rs79064518,rs4406410,rs11057413,rs62079153,rs1441756,rs12077878,rs4774475,rs1441765,rs28532037,rs75960393,rs1044250,rs9861633,rs2833012,rs2410628,rs2744955,rs56961021,rs74843458,rs405697,rs33985974,rs13059407,rs2240326,rs7251501,rs1943973,rs3776706,rs11216230,rs4752936,rs66495554,rs3744492,rs378114,rs78468022,rs10305668,rs10930133,rs61753412,rs17276513,rs1800165,rs11236508,rs2071207,rs6494392,rs1892172,rs2594973,rs8106922,rs4385425,rs66471742,rs3794650,rs116056508,rs7445,rs76682246,rs10099971,rs11642015,rs5760189,rs7516434,rs6606734,rs1527474,rs10100640,rs58841710,rs12549191,rs76533702,rs8056954,rs9932087,rs8176337,rs75291055,rs12351480,rs75278536,rs73208815,rs61906079,rs115302712,rs8058861,rs7187289,rs9958947,rs35065728,rs114353648,rs35060365,rs4650995,rs9630309,rs76554351,rs991210,rs2271309,rs17115866,rs12436302,rs11568746,rs1800588,rs16834436,rs10850137,rs4382293,rs17411126,rs12629337,rs11160819,rs13816,rs10097784,rs79929952,rs74541133,rs8103829,rs113258243,rs11057399,rs5743616,rs7964443,rs62090048,rs3765787,rs36018806,rs7246900,rs59643265,rs76797606,rs11612479,rs80207833,rs7257468,rs115105255,rs2980882,rs10409395,rs4969142,rs4252273,rs876036,rs289713,rs76381165,rs114828382,rs7118199,rs8055809,rs77996485,rs2333834,rs10769208,rs74061769,rs115265662,rs1051006,rs34589259,rs11608501,rs4637851,rs2814944,rs6488893,rs56234712,rs10876968,rs72992311,rs3781622,rs3785100,rs204905,rs75998705,rs1058735,rs2884366,rs6488890,rs13238780,rs4752940,rs78013771,rs12463177,rs7398851,rs617777,rs3808321,rs114723297,rs34772420,rs1515116,rs675849,rs7461115,rs7816447,rs4765176,rs3135506,rs34660894,rs174582,rs12785488,rs9981176,rs2313171,rs9491698,rs74444640,rs838876,rs2418739,rs73431673,rs12030654,rs3730403,rs2241212,rs12735140,rs31227,rs1031045,rs3824477,rs2230590,rs2238894,rs34065661,rs2241210,rs4148008,rs118063986,rs11828157,rs2290700,rs17489185,rs11466018,rs58868012,rs55918120,rs13271228,rs10899126,rs12096732,rs3905001,rs3816614,rs2980870,rs2913967,rs6866586,rs10955751,rs9928605,rs3107669,rs836539,rs4490057,rs3808415,rs4652306,rs116514413,rs3829632,rs12056034,rs73990481,rs16942349,rs34460334,rs61602448,rs2347377,rs34156497,rs75689700,rs2119690,rs920915,rs60340200,rs10099160,rs865716,rs74061759,rs12311114,rs13339471,rs58946909,rs13313211,rs17006555,rs4617684,rs80323862,rs12593746,rs11786044,rs10402729,rs35692796,rs75970817,rs7941964,rs180326,rs10734548,rs2410623,rs2305686,rs2967605,rs7633214,rs2271308,rs1803924,rs2279239,rs35758545,rs7305838,rs10850358,rs2941506,rs174578,rs2281722,rs2809270,rs4657836,rs174575,rs11083752,rs67927198,rs2288912,rs2222061,rs2898496,rs2934956,rs2083637,rs11834141,rs73992517,rs34003087,rs10093833,rs1351744,rs2472388,rs4765305,rs2866592,rs2246841,rs920589,rs784706,rs62246446,rs1445887,rs78963613,rs74127012,rs11742688,rs12317452,rs28689946,rs72556537,rs8053613,rs116179674,rs6000588,rs76244218,rs2290699,rs79099405,rs876038,rs10852765,rs10838686,rs79807288,rs3729802,rs60497336,rs1532624,rs3760001,rs11938113,rs10850380,rs12659966,rs2744938,rs66872223,rs116308207,rs174553,rs2833020,rs114275505,rs401449,rs264,rs12496973,rs10242866,rs7205804,rs12709889,rs10149080,rs34952002,rs35330363,rs15285,rs17128033,rs13047588,rs12504365,rs10899114,rs10416730,rs17411133,rs4988068,rs28445835,rs1541681,rs903506,rs78297347,rs11236534,rs61905689,rs3758854,rs174593,rs10414535,rs10512843,rs2049749,rs6717858,rs8106189,rs2913973,rs384989,rs57435926,rs8044823,rs17440396,rs10769210,rs76495944,rs59913369,rs4149299,rs12721613,rs10935011,rs115902306,rs2606758,rs3917821,rs12452031,rs1905376,rs10838620,rs1596102,rs9332632,rs6785049,rs326224,rs800888,rs5662,rs2243083,rs1007076,rs56403339,rs1140648,rs1969272,rs12760759,rs56964917,rs7174661,rs16994255,rs918106,rs112090968,rs10144972,rs7200932,rs11239528,rs2744956,rs76594793,rs9931565,rs921919,rs2166767,rs2980880,rs55793998,rs76771815,rs2954024,rs4354501,rs75072762,rs2176152,rs28660993,rs12824567,rs8134758,rs11609591,rs61740454,rs10120653,rs11172147,rs1059507,rs78300069,rs492182,rs7248183,rs35946281,rs10769254,rs2308939,rs7199443,rs2103325,rs8111069,rs2240327,rs60466355,rs9282541,rs61460037,rs4987963,rs12637033,rs7118999,rs11644728,rs58473820,rs6754919,rs113421252,rs7298831,rs73599506,rs16946416,rs13290420,rs2624853,rs7301641,rs3785129,rs2254819,rs8044014,rs4988024,rs6876198,rs79454291,rs470324,rs2292316,rs3779788,rs10773105,rs71516504,rs2706737,rs7135267,rs61781391,rs36109400,rs4752933,rs836487,rs55968030,rs68147365,rs7516532,rs2934951,rs291,rs11815266,rs4775085,rs7177977,rs34060476,rs10418688,rs7814717,rs4688689,rs113988682,rs3916027,rs3060,rs67025543,rs56205943,rs59351723,rs3776718,rs12242772,rs16942887,rs11875600,rs11126598,rs25858,rs75186174,rs786422,rs8044843,rs6983170,rs115610484,rs35892161,rs7736354,rs111707709,rs74915889,rs3826539,rs2290883,rs7312145,rs75468181,rs12241228,rs7308398,rs67548051,rs2178948,rs7444,rs6820119,rs3808446,rs838913,rs62117513,rs16860411,rs1810132,rs8056649,rs2247862,rs17860590,rs116533538,rs34345068,rs66907233,rs10846553,rs174581,rs11575892,rs394643,rs118004082,rs3808423,rs9624782,rs343,rs7485577,rs7138503,rs111518767,rs3789679,rs12809125,rs73613952,rs499790,rs9311446,rs9619386,rs11614506,rs60761479,rs2833015,rs838877,rs16880248,rs117903946,rs13062308,rs1441757,rs12815746,rs1110572,rs2744954,rs62117205,rs7311556,rs12225230,rs11833604,rs3730397,rs11264533,rs2713552,rs34473788,rs34292685,rs3822499,rs3799160,rs12303671,rs4988051,rs115849089,rs4743763,rs11236533,rs17716118,rs4270122,rs28745575,rs907090,rs117459122,rs3799148,rs12801636,rs79954704,rs11777358,rs4647741,rs737337,rs4149269,rs17360994,rs3785098,rs7186360,rs10742799,rs3136447,rs111735355,rs11039024,rs41480445,rs113945467,rs16942344,rs9332682,rs12508502,rs1139320,rs12548905,rs34338511,rs7276895,rs838880,rs73615919,rs2517959,rs75675187,rs75672095,rs12145743,rs67473746,rs2866593,rs115626664,rs3810308,rs2279238,rs10846739,rs4695266,rs34647054,rs116808962,rs7679,rs62929565,rs755249,rs17162330,rs17119975,rs34090729,rs62292959,rs12981318,rs4930706,rs12544152,rs9304646,rs116616860,rs114683837,rs75026462,rs7134594,rs4405410,rs11651497,rs14050,rs61906114,rs8047119,rs7399128,rs3808435,rs11216136,rs12222581,rs3785113,rs12966382,rs480028,rs115204445,rs7931970,rs6000589,rs74825034,rs7398082,rs10404077,rs79944472,rs6446187,rs17699030,rs1877031,rs80185535,rs2472682,rs2301216,rs75734162,rs7478730,rs2291428,rs3802219,rs76294834,rs111227007,rs11711175,rs6488892,rs7162391,rs16853043,rs1458836,rs7515228,rs11216168,rs11083755,rs10838687,rs2288911,rs116819497,rs2346676,rs3760627,rs12317519,rs10838681,rs4650992,rs28404785,rs17482753,rs115488925,rs174566,rs13306677,rs583104,rs2114707,rs2594972,rs111602331,rs72650168,rs56374641,rs9644568,rs653178,rs2624825,rs2275544,rs10774708,rs2358021,rs4647754,rs1449627,rs11556908,rs877710,rs76601254,rs60972755,rs7298565,rs7838829,rs6499112,rs35963767,rs320,rs6494393,rs34892460,rs140491,rs2681780,rs61744620,rs79543001,rs4040225,rs3813636,rs61906078,rs9436735,rs11824953,rs4543558,rs79665195,rs4784730,rs11057393,rs12580486,rs55874167,rs732083,rs2943651,rs55993392,rs34875285,rs16881969,rs12074085,rs2853579,rs710177,rs74518450,rs17411113,rs72554689,rs7120158,rs115579523,rs2033254,rs7960951,rs8094085,rs74551422,rs1534649,rs12089132,rs11057223,rs6857,rs10838690,rs2001003,rs6450175,rs63263962,rs11613632,rs8050731,rs1918375,rs836527,rs5157,rs12521454,rs16963520,rs4803779,rs7249624,rs10774696,rs9688715,rs157590,rs11071721,rs7247227,rs8060690,rs735144,rs66588031,rs7175185,rs4775628,rs7585533,rs4759375,rs2681781,rs9974530,rs2602836,rs78336728,rs17489373,rs3791980,rs2075432,rs73667469,rs11644475,rs12543608,rs66771331,rs115927649,rs7364240,rs12682115,rs115662751,rs76595854,rs174580,rs56331745,rs1527472,rs10838628,rs10212938,rs1558901,rs2706722,rs17548308,rs80087500,rs10514227,rs34989676,rs4930726,rs34336949,rs77189509,rs3808422,rs41466547,rs10305685,rs7085709,rs6499119,rs1160333,rs11648751,rs28728226,rs2070895,rs11706903,rs2517956,rs11983997,rs6589566,rs3806417,rs6700047,rs11844799,rs76672487,rs78744359,rs485638,rs1495101,rs4784745,rs2075649,rs12923922,rs11645944,rs4147313,rs2913972,rs11860407,rs2596397,rs12138561,rs117676142,rs7289630,rs952594,rs11989309,rs115579447,rs35080293,rs10082867,rs34825050,rs4743762,rs28410096,rs1942478,rs7938380,rs10838612,rs2058805,rs2833010,rs2285910,rs7219625,rs3760629,rs28987095,rs2952155,rs7308864,rs60492935,rs2211890,rs1552481,rs2278426,rs55897859,rs2241588,rs1373068,rs12301673,rs58542611,rs77246533,rs34575783,rs13306436,rs7221974,rs35381288,rs117393842,rs79295595,rs10403808,rs838912,rs1800775,rs7518440,rs17106165,rs114494053,rs2303790,rs11954766,rs800869,rs2954020,rs737338,rs11556505,rs10805455,rs9929395,rs7968029,rs2166768,rs8039217,rs4969184,rs5743546,rs76117556,rs11874841,rs3804205,rs72990500,rs116451622,rs4817351,rs3808440,rs11869286,rs4253642,rs115618070,rs1499119,rs35641646,rs10895372,rs73593810,rs4149314,rs11657860,rs2122031,rs888192,rs2833024,rs4988040,rs7826306,rs7486387,rs3808457,rs9939768,rs74621027,rs11643718,rs11061322,rs3744495,rs78966988,rs112256187,rs3760782,rs11239532,rs4765127,rs3741521,rs80270210,rs10846580,rs55747707,rs76108476,rs2178297,rs935134,rs16957210,rs7115089,rs10798616,rs3745683,rs2718843,rs112527502,rs1406502,rs2814985,rs11264552,rs7296044,rs4149300,rs3794655,rs2886793,rs4987897,rs2517958,rs663129,rs1562616,rs10422058,rs73990478,rs625145,rs7313261,rs35617716,rs1551744,rs6694527,rs2410626,rs67040494,rs3858075,rs11571087,rs6858148,rs571312,rs6898870,rs4783621,rs255052,rs114739976,rs2863980,rs710913,rs28445964,rs2333839,rs10899115,rs8057577,rs2594968,rs116323313,rs10412101,rs7252480,rs10423208,rs12505816,rs7252172,rs12767823,rs255761,rs12544485,rs1395779,rs56845922,rs17688076,rs75396213,rs4318902,rs6884760,rs2729833,rs73205059,rs13306745,rs114950575,rs2278236,rs61781363,rs17145713,rs6488900,rs115036165,rs3808425,rs61421564,rs346074,rs6499855,rs60640129,rs1441758,rs11680233,rs11172124,rs80017443,rs75802599,rs4369653,rs7187202,rs59567949,rs13270968,rs174562,rs4795390,rs12446275,rs180322,rs12790427,rs4752932,rs7279617,rs9979085,rs1968757,rs7963498,rs7311187,rs34499461,rs12366872,rs567209,rs3136457,rs7901017,rs3904998,rs28729307,rs114577977,rs12720889,rs79764488,rs1384812,rs9984995,rs73604238,rs56406870,rs10471884,rs9687611,rs28765179,rs12685,rs78864618,rs13254929,rs17340509,rs7528419,rs35619327,rs7964021,rs75615732,rs10838629,rs7204974,rs10850435,rs2833018,rs10864727,rs3822497,rs10160937,rs73990493,rs7518546,rs2249051,rs35495249,rs1800961,rs78464518,rs35499210,rs6676155,rs10899116,rs62292945,rs2660422,rs114952239,rs61781364,rs8017226,rs12807111,rs7302649,rs61142059,rs836558,rs10838689,rs14415,rs79564522,rs8046355,rs75833060,rs76213257,rs9675194,rs77833090,rs60677263,rs12097137,rs7182618,rs12484001,rs7106662,rs2934971,rs73362331,rs524467,rs76705003,rs71636777,rs157584,rs9929488,rs3218687,rs11637194,rs9811658,rs11231740,rs17264866,rs117439704,rs10913563,rs61896050,rs74051003,rs11858089,rs4711750,rs6938763,rs117007985,rs73790351,rs117427818,rs1963677,rs4585763,rs34433002,rs3776724,rs7405284,rs7013777,rs78486141,rs1373067,rs113679218,rs66600020,rs76555405,rs7974331,rs11900980,rs3776719,rs7212502,rs10846535,rs9932251,rs7188963,rs41303629,rs4930737,rs73594556,rs5030339,rs11926095,rs11916613,rs8544,rs331,rs3904997,rs6998448,rs73431671,rs8074603,rs346075,rs115562173,rs34342646,rs74538801,rs7973253,rs79953491,rs57704144,rs11602073,rs1059611,rs28537072,rs4507780,rs10769252,rs75862870,rs480823,rs903502,rs55682260,rs2515629,rs1132899,rs2271662,rs12314392,rs5953073,rs3824866,rs4684065,rs4930725,rs17411294,rs662799,rs57170119,rs4406409,rs7016880,rs16827120,rs9951928,rs62090043,rs80033351,rs12298484,rs174573,rs3776703,rs11216129,rs765548,rs78296522,rs3741414,rs2274501,rs3808438,rs2954027,rs11827248,rs11810321,rs11862968,rs111821169,rs12979813,rs2276014,rs28575919,rs7252085,rs10416054,rs56119834,rs35577563,rs114757383,rs4968970,rs2509110,rs77702710,rs17276527,rs4281511,rs3732360,rs573985,rs5142,rs114109045,rs3768321,rs10215838,rs80302237,rs62035952,rs66864335,rs1546230,rs7024300,rs4922115,rs28703808,rs13264064,rs77745437,rs35591684,rs12544171,rs73420392,rs4752973,rs3824201,rs861369,rs6854169,rs7043081,rs3731199,rs11826068,rs10179126,rs12257093,rs78094148,rs34716293,rs75511668,rs4922117,rs12821242,rs2369801,rs2070850,rs61682243,rs3805325,rs2043691,rs12047530,rs79567528,rs256,rs35687633,rs1919487,rs174545,rs575906,rs2652796,rs1495099,rs55718123,rs76479991,rs7397745,rs4453193,rs1534650,rs1131933,rs4238372,rs35464166,rs786449,rs6004047,rs3025063,rs10744826,rs907089,rs7184821,rs898604,rs7222232,rs12813346,rs5888,rs11089629,rs894212,rs7000184,rs2126263,rs10734908,rs12654393,rs10900232,rs73588403,rs12793347,rs34889971,rs3844510,rs2165556,rs7398391,rs9928653,rs7011494,rs7124958,rs114835292,rs79110162,rs9934232,rs6532815,rs7302198,rs6499857,rs406621,rs76335319,rs12972970,rs11613352,rs62011161,rs62048402,rs918143,rs1028274,rs6065908,rs314,rs35646935,rs6488897,rs57217461,rs7283784,rs2075291,rs714052,rs12444313,rs34026565,rs12444188,rs2721936,rs6488899,rs71556715,rs5994638,rs74581822,rs513533,rs12678604,rs73612222,rs4968973,rs391470,rs3764352,rs2517955,rs9332663,rs35481807,rs2269434,rs480878,rs3751903,rs7578326,rs2606738,rs17119963,rs75083354,rs12831081,rs13425330,rs2306037,rs56043715,rs113162813,rs4930708,rs11002386,rs16881971,rs12951460,rs75221691,rs12140437,rs8141663,rs4841132,rs6651485,rs17120003,rs10075,rs4511075,rs114224864,rs836503,rs77084259,rs73430282,rs34422347,rs3740849,rs10417310,rs75854698,rs11057394,rs1456649,rs2833008,rs1449626,rs303,rs10426750,rs11658219,rs33953566,rs75902744,rs622604,rs113315313,rs7516521,rs6499118,rs879606,rs4344684,rs738127,rs2849179,rs10500543,rs1052373,rs72679874,rs11827044,rs17489268,rs7973683,rs1545119,rs77644746,rs907088,rs7552110,rs28380085,rs79375985,rs6065905,rs11078919,rs56383788,rs9939280,rs7135542,rs1470613,rs8033974,rs79606962,rs6438552,rs4968968,rs115812868,rs2954028,rs7302458,rs35101167,rs35879051,rs61779359,rs1917368,rs9929577,rs688456,rs4968825,rs1321655,rs1060639,rs12435395,rs77399385,rs11604876,rs35670684,rs11236507,rs3733135,rs13326165,rs10798617,rs2980879,rs11926694,rs140492,rs113764419,rs114964604,rs9869977,rs2178298,rs75407382,rs5167,rs10846506,rs56079121,rs3816117,rs62293981,rs2594971,rs79015821,rs2170740,rs3760625,rs1366544,rs112982536,rs12447640,rs34586028,rs327,rs73600084,rs7953599,rs41294396,rs9884830,rs10305679,rs28374656,rs2075431,rs74652041,rs76759009,rs34365974,rs77490338,rs59967673,rs289719,rs10742784,rs2410627,rs316,rs2066714,rs56229230,rs17821310,rs79951115,rs56224630,rs174537,rs483747,rs8061631,rs7993724,rs73667468,rs112109856,rs263,rs11264534,rs7397746,rs56139710,rs12972156,rs7137923,rs113794648,rs78458743,rs2515602,rs11035019,rs2290547,rs254,rs10774624,rs77069344,rs702486,rs1305062,rs11873890,rs2070851,rs35090903,rs891144,rs2333838,rs3808426,rs10955753,rs76647549,rs11568026,rs4660808,rs60752181,rs8034620,rs2452904,rs968203,rs9849485,rs73165507,rs966331,rs56806829,rs78537727,rs61010704,rs60111275,rs10935013,rs4804154,rs56220628,rs1495100,rs78299715,rs1050443,rs117606792,rs28364304,rs10773026,rs2606762,rs12598274,rs326,rs671976,rs113632242,rs17119878,rs2487065,rs7979528,rs77516617,rs77836884,rs7958037,rs12798333,rs11039014,rs28475392,rs174561,rs75727096,rs77279887,rs75358506,rs7519794,rs2200218,rs934427,rs4766578,rs12317997,rs115484650,rs67114979,rs115635818,rs12752711,rs3808448,rs77048596,rs7254882,rs7199588,rs35332062,rs116027434,rs76070713,rs4251583,rs114643068,rs58135491,rs2241208,rs838881,rs41264487,rs4821124,rs73271845,rs7250870,rs2660404,rs174587,rs2980876,rs3779878,rs61232586,rs10846537,rs4320561,rs75629222,rs938351,rs4804576,rs10852439,rs1800774,rs4871603,rs115235470,rs156838,rs12040058,rs3817160,rs12575609,rs34763247,rs4149313,rs12274192,rs1848195,rs35624969,rs4334835,rs4817352,rs10895373,rs12599791,rs12158299,rs4803750,rs7943866,rs11043,rs2250026,rs838886,rs16860432,rs6603041,rs7004158,rs11089637,rs3744494,rs2652789,rs97384,rs580063,rs2934953,rs12243153,rs9940665,rs3809630,rs10900229,rs6488914,rs2280406,rs878825,rs11039144,rs3808461,rs2088126,rs11230090,rs2297400,rs10104051,rs10406341,rs80320762,rs528806,rs6997330,rs269,rs9788204,rs10846579,rs12637318,rs390420,rs75524423,rs4577974,rs10734903,rs2517957,rs3804206,rs75751682,rs3847303,rs12742376,rs62293988,rs116686978,rs56322906,rs77211623,rs17618203,rs1042034,rs2729826,rs11555832,rs2735657,rs28700885,rs2863981,rs516043,rs6710896,rs9297541,rs10499863,rs10899120,rs874565,rs11216162,rs73433503,rs3768320,rs13235543,rs3809870,rs6094214,rs73047643,rs1531517,rs7188350,rs9856572,rs11713193,rs9853222,rs708272,rs60056696,rs12749822,rs13266941,rs12150603,rs34278513,rs297,rs4939866,rs1919486,rs11225485,rs10478730,rs7976512,rs11806554,rs3806415,rs963029,rs10083905,rs14016,rs11102967,rs117949309,rs17489539,rs10422238,rs111914499,rs74869266,rs12102971,rs2319399,rs4939864,rs35980686,rs116863751,rs12444012,rs10798618,rs17120016,rs78888110,rs2003643,rs13284054,rs28445692,rs715,rs2286276,rs35810840,rs903501,rs11829958,rs10955752,rs78500566,rs35256560,rs45616432,rs4930724,rs3923113,rs9987289,rs2274873,rs59061738,rs7300721,rs10769212,rs2815005,rs4775614,rs79628101,rs506222,rs8059916,rs77213358,rs114462507,rs112557094,rs7312404,rs12721308,rs17875834,rs17243641,rs11833801,rs4333617,rs7279427,rs34594331,rs78368937,rs74</t>
  </si>
  <si>
    <t>ENSG00000266970.1,ENSG00000255282.2,ENSG00000168496.3,CATG00000083829.1,ENSG00000145244.7,ENSG00000234498.2,CATG00000110152.1,ENSG00000170677.5,ENSG00000119242.4,ENSG00000038358.10,CATG00000052228.1,ENSG00000265460.2,ENSG00000255398.2,ENSG00000111231.4,CATG00000065840.1,CATG00000073954.1,ENSG00000178726.6,ENSG00000110693.11,ENSG00000139697.7,CATG00000060120.1,ENSG00000236437.1,ENSG00000165029.11,ENSG00000196639.6,ENSG00000175324.5,ENSG00000149294.12,CATG00000063738.1,ENSG00000172671.15,ENSG00000157193.10,ENSG00000151164.14,ENSG00000149428.14,ENSG00000185009.8,ENSG00000198382.4,ENSG00000180210.10,ENSG00000160695.10,ENSG00000143437.16,ENSG00000237937.1,ENSG00000173457.6,ENSG00000182450.8,ENSG00000133805.11,CATG00000072155.1,ENSG00000120725.8,ENSG00000114738.6,CATG00000029307.1,CATG00000040539.1,ENSG00000183531.1,ENSG00000159720.7,ENSG00000127804.8,ENSG00000159753.9,ENSG00000221887.4,CATG00000101821.1,ENSG00000217130.1,ENSG00000025434.14,ENSG00000185088.8,ENSG00000124067.12,ENSG00000116039.7,ENSG00000261114.1,CATG00000021181.1,ENSG00000149781.8,ENSG00000230698.1,ENSG00000159714.6,ENSG00000149968.7,ENSG00000132906.13,CATG00000032777.1,ENSG00000178202.8,ENSG00000100385.9,CATG00000029679.1,ENSG00000140939.10,ENSG00000246090.2,ENSG00000084674.9,ENSG00000136238.13,ENSG00000130208.5,ENSG00000111252.6,ENSG00000141646.9,ENSG00000010327.6,ENSG00000185149.5,ENSG00000130287.9,CATG00000003624.1,ENSG00000143379.8,ENSG00000155816.15,ENSG00000111229.11,ENSG00000109917.6,ENSG00000124205.11,CATG00000103665.1,CATG00000040222.1,ENSG00000181555.15,ENSG00000167261.9,CATG00000013674.1,ENSG00000173153.9,ENSG00000134824.9,ENSG00000105835.7,CATG00000033583.1,ENSG00000105676.9,ENSG00000143452.11,ENSG00000159792.5,ENSG00000207875.1,ENSG00000134825.9,ENSG00000213398.3,ENSG00000126456.11,ENSG00000091831.17,ENSG00000173113.2,ENSG00000258001.1,ENSG00000132600.12,ENSG00000135744.7,CATG00000029661.1,ENSG00000259797.1,ENSG00000256746.1,ENSG00000241973.6,ENSG00000186951.12,ENSG00000253111.1,ENSG00000112715.16,CATG00000003759.1,ENSG00000225434.2,ENSG00000167711.9,ENSG00000136244.7,CATG00000101822.1,CATG00000065842.1,CATG00000064611.1,ENSG00000247867.2,ENSG00000198929.8,ENSG00000235016.1,ENSG00000019991.11,ENSG00000003756.12,ENSG00000253404.1,ENSG00000174456.9,ENSG00000164077.9,CATG00000087173.1,ENSG00000159723.4,ENSG00000157766.11,CATG00000027630.1,ENSG00000149654.5,CATG00000060114.1,ENSG00000182810.5,ENSG00000103056.7,ENSG00000109323.4,CATG00000041150.1,CATG00000000211.1,ENSG00000174607.6,ENSG00000139428.7,CATG00000032762.1,ENSG00000164024.7,ENSG00000131748.11,ENSG00000054654.11,ENSG00000164251.4,ENSG00000166323.8,CATG00000095888.1,CATG00000077728.1,ENSG00000184992.10,CATG00000013663.1,CATG00000029301.1,ENSG00000183773.11,ENSG00000060642.6,ENSG00000196155.8,ENSG00000175445.10,ENSG00000171532.4,ENSG00000122986.9,CATG00000114024.1,ENSG00000243970.1,ENSG00000115414.14,ENSG00000099991.12,ENSG00000265390.1,CATG00000033585.1,ENSG00000151148.9,CATG00000058595.1,CATG00000007172.1,ENSG00000203615.2,ENSG00000143321.14,ENSG00000080618.9,ENSG00000226645.1,ENSG00000132965.5,ENSG00000125122.10,CATG00000092823.1,CATG00000064615.1,ENSG00000171862.5,ENSG00000186350.8,ENSG00000135913.6,ENSG00000106100.6,ENSG00000111364.11,ENSG00000138246.11,ENSG00000174123.6,ENSG00000172824.10,ENSG00000141098.8,ENSG00000182379.9,ENSG00000235237.1,CATG00000092614.1,CATG00000003943.1,ENSG00000122970.11,ENSG00000009950.11,CATG00000025231.1,ENSG00000224916.4,ENSG00000255504.1,ENSG00000160712.8,ENSG00000185344.9,ENSG00000237102.2,ENSG00000257595.2,ENSG00000112033.9,ENSG00000106633.11,CATG00000000666.1,ENSG00000269131.1,ENSG00000143641.8,ENSG00000134574.7,ENSG00000267282.1,ENSG00000261386.2,ENSG00000044115.16,CATG00000027670.1,CATG00000056687.1,ENSG00000149136.3,CATG00000029361.1,ENSG00000012124.10,ENSG00000198026.6,CATG00000092287.1,ENSG00000169252.4,ENSG00000249624.4,ENSG00000186166.4,ENSG00000176890.11,ENSG00000247381.2,ENSG00000159761.10,ENSG00000116127.13,ENSG00000183908.5,ENSG00000143126.7,ENSG00000141096.4,ENSG00000223799.1,CATG00000074844.1,ENSG00000197408.4,CATG00000066122.1,ENSG00000087085.9,ENSG00000008056.8,ENSG00000257069.1,ENSG00000153815.12,ENSG00000221526.1,ENSG00000140350.11,ENSG00000163104.13,CATG00000065860.1,CATG00000010703.1,ENSG00000101473.12,ENSG00000064545.10,CATG00000100379.1,ENSG00000254237.1,ENSG00000065060.12,ENSG00000272186.1,ENSG00000141084.6,ENSG00000127831.6,ENSG00000214770.2,CATG00000058832.1,ENSG00000173264.9,ENSG00000134812.3,ENSG00000131771.9,ENSG00000115568.11,CATG00000038743.1,ENSG00000205250.4,CATG00000013708.1,ENSG00000100982.7,ENSG00000124920.9,CATG00000037523.1,ENSG00000239726.2,ENSG00000027869.7,ENSG00000236069.1,ENSG00000155158.16,ENSG00000010322.11,ENSG00000184792.11,ENSG00000067955.9,ENSG00000174175.12,ENSG00000159708.13,ENSG00000007237.14,ENSG00000263201.1,CATG00000053363.1,ENSG00000035403.12,ENSG00000197632.4,ENSG00000070915.5,ENSG00000143294.10,CATG00000029357.1,ENSG00000096433.6,CATG00000053602.1,ENSG00000166595.7,ENSG00000161179.9,ENSG00000243988.1,ENSG00000105889.10,ENSG00000150977.9,ENSG00000188778.3,ENSG00000160584.11,ENSG00000057593.9,ENSG00000168071.17,ENSG00000149761.4,ENSG00000028137.12,ENSG00000086598.6,CATG00000061799.1,ENSG00000143839.12,ENSG00000128918.10,ENSG00000226419.2,CATG00000058831.1,ENSG00000259804.1,ENSG00000155380.7,CATG00000027639.1,CATG00000002232.1,ENSG00000146374.9,CATG00000084929.1,ENSG00000167772.7,CATG00000005706.1,CATG00000029664.1,ENSG00000012779.6,ENSG00000075223.9,ENSG00000140718.14,ENSG00000128039.6,ENSG00000107611.10,CATG00000092610.1,ENSG00000251171.1,ENSG00000196655.5,ENSG00000270095.1,ENSG00000196850.4,ENSG00000173064.6,CATG00000041148.1,ENSG00000255121.2,ENSG00000156413.9,ENSG00000135723.9,CATG00000089910.1,ENSG00000099889.9,ENSG00000154127.5,ENSG00000228918.3,CATG00000005774.1,ENSG00000270028.1,CATG00000027634.1,CATG00000020723.1,ENSG00000261302.1,ENSG00000256940.1,ENSG00000248144.1,ENSG00000179627.9,ENSG00000117713.13,ENSG00000102900.8,ENSG00000110245.7,CATG00000058292.1,ENSG00000242550.1,ENSG00000100979.10,CATG00000025233.1,ENSG00000171121.12,CATG00000057187.1,ENSG00000254235.1,ENSG00000204842.10,ENSG00000142751.10,ENSG00000130204.8,ENSG00000267114.1,ENSG00000125149.7,ENSG00000103642.7,ENSG00000124562.5,CATG00000115704.1,ENSG00000106638.11,ENSG00000187758.3,ENSG00000185633.6,ENSG00000161551.8,ENSG00000177614.5,CATG00000109320.1,CATG00000037709.1,ENSG00000237840.2,ENSG00000185482.3,ENSG00000087237.6,ENSG00000120659.10,CATG00000100377.1,ENSG00000172765.12,ENSG00000163131.6,CATG00000034724.1,ENSG00000174437.12,ENSG00000196821.5,ENSG00000186174.8,ENSG00000143320.4,ENSG00000062282.10,ENSG00000074181.4,ENSG00000081760.12,ENSG00000142583.13,CATG00000065849.1,CATG00000058300.1,ENSG00000128052.8,ENSG00000110243.7,ENSG00000164535.10,CATG00000027659.1,ENSG00000138821.8,ENSG00000082438.11,CATG00000075850.1,ENSG00000172828.8,CATG00000101813.1,ENSG00000179912.15,CATG00000009164.1,ENSG00000134352.15,ENSG00000141627.9,ENSG00000102904.10,ENSG00000261884.2,ENSG00000156110.9,CATG00000013296.1,CATG00000083624.1,CATG00000117975.1,CATG00000033584.1,ENSG00000175213.2,ENSG00000131979.14,ENSG00000263126.1,ENSG00000256116.1,ENSG00000160223.12,ENSG00000237476.1,CATG00000013305.1,ENSG00000259627.1,ENSG00000144130.7,ENSG00000226571.1,ENSG00000197136.4,ENSG00000183150.3,ENSG00000166035.6,ENSG00000262160.1,ENSG00000180772.6,ENSG00000007402.7,ENSG00000149485.12,ENSG00000218819.3,ENSG00000124104.14,ENSG00000110324.5,ENSG00000198670.7,ENSG00000141736.9,ENSG00000183682.7,ENSG00000188038.3,ENSG00000011422.7,ENSG00000101470.5,ENSG00000243646.4,ENSG00000267620.1,ENSG00000206897.1,ENSG00000088543.10,ENSG00000164078.8,ENSG00000156735.6,ENSG00000072840.8,CATG00000003948.1,ENSG00000175189.3,ENSG00000114349.5,CATG00000057183.1,ENSG00000149311.13,ENSG00000172216.4,ENSG00000102898.7,ENSG00000231742.1,ENSG00000204160.7,CATG00000089895.1,ENSG00000090273.9,ENSG00000213085.5,CATG00000061840.1,ENSG00000126432.9,ENSG00000127191.13,ENSG00000260063.1,CATG00000106456.1,ENSG00000185651.10,ENSG00000159433.7,ENSG00000226698.1,ENSG00000163106.6,CATG00000027660.1,CATG00000012129.1,CATG00000022191.1,ENSG00000143418.15,ENSG00000135929.4,ENSG00000176387.6,ENSG00000187790.6,ENSG00000179195.11,ENSG00000106799.8,ENSG00000011465.12,ENSG00000225984.1,ENSG00000247675.2,ENSG00000174527.5,CATG00000033589.1,ENSG00000110906.8,CATG00000052248.1,ENSG00000267607.1,ENSG00000224259.1,CATG00000054949.1,ENSG00000234906.4,CATG00000033586.1,CATG00000104430.1,ENSG00000134817.9,CATG00000036255.1,CATG00000072318.1,ENSG00000111276.6,ENSG00000134852.10,ENSG00000141086.13,CATG00000031295.1,ENSG00000130173.9,CATG00000029662.1,CATG00000002481.1,ENSG00000204217.8,CATG00000005705.1,ENSG00000183955.8,CATG00000030450.1,ENSG00000081479.8,ENSG00000175216.10,CATG00000046908.1,ENSG00000141744.3,ENSG00000128228.4,CATG00000013673.1,CATG00000037783.1,ENSG00000126453.5,ENSG00000179044.11,CATG00000064650.1,ENSG00000160868.10,CATG00000012124.1,CATG00000038689.1,ENSG00000184909.8,CATG00000025043.1,ENSG00000111328.2,ENSG00000167258.9,ENSG00000113812.9,ENSG00000157152.12,ENSG00000104856.9,ENSG00000241360.1,ENSG00000173805.11,CATG00000013680.1,ENSG00000039523.13,ENSG00000106565.13,ENSG00000104447.7,ENSG00000103876.7,ENSG00000154269.10,ENSG00000267444.1,ENSG00000154258.12,ENSG00000023839.6,ENSG00000272969.1,ENSG00000101076.12,ENSG00000026508.12,ENSG00000137745.7,ENSG00000173511.5,CATG00000058239.1,ENSG00000002330.9,ENSG00000128881.12,ENSG00000109320.7,ENSG00000164076.12,ENSG00000061337.11,CATG00000057185.1,CATG00000092618.1,ENSG00000124074.7,ENSG00000223343.1,CATG00000042833.1,ENSG00000178467.13,ENSG00000085552.12,ENSG00000137656.7,ENSG00000259293.1,ENSG00000138640.10,ENSG00000109991.4,ENSG00000170893.3,ENSG00000198099.4,ENSG00000073060.11,ENSG00000108306.7,CATG00000105595.1,ENSG00000100234.11,ENSG00000176624.9,CATG00000097602.1,CATG00000090728.1,ENSG00000116741.6,ENSG00000134569.5,CATG00000033587.1,ENSG00000126461.10,ENSG00000259357.1,ENSG00000049192.10,ENSG00000240303.3,ENSG00000126767.13,ENSG00000144560.9,ENSG00000111358.9,ENSG00000100083.14,ENSG00000197894.6,ENSG00000142208.11,ENSG00000087087.14,CATG00000033590.1,ENSG00000103066.8,CATG00000002214.1,CATG00000057257.1,ENSG00000107554.11,ENSG00000240021.5,ENSG00000082175.10,ENSG00000235070.3,ENSG00000248166.1,ENSG00000134222.12,ENSG00000167264.13,ENSG00000253368.3,ENSG00000121879.3,ENSG00000230585.2,ENSG00000082701.10,ENSG00000118432.11,ENSG00000259417.2,ENSG00000270049.1,ENSG00000197182.8,ENSG00000099942.8,ENSG00000051108.10,ENSG00000258809.1,ENSG00000109381.15,CATG00000012133.1,ENSG00000143314.8,CATG00000065871.1,ENSG00000147889.12,ENSG00000243802.2,ENSG00000235910.1,ENSG00000172350.5,CATG00000029656.1,ENSG00000103067.7,ENSG00000143303.7,ENSG00000175591.7,ENSG00000126218.7,ENSG00000114735.5,ENSG00000141027.16,ENSG00000112282.13,ENSG00000130203.5,ENSG00000198074.5,ENSG00000197653.10,CATG00000027658.1,CATG00000091803.1,ENSG00000166888.6,CATG00000041149.1,ENSG00000078401.6,ENSG00000160796.12,ENSG00000141458.8,ENSG00000132170.15,ENSG00000170866.7,ENSG00000099940.7,ENSG00000123454.6,CATG00000059197.1,ENSG00000178882.9,ENSG00000103313.7,CATG00000108559.1,ENSG00000144891.13,ENSG00000004399.8,ENSG00000021826.10,ENSG00000175224.12,ENSG00000148606.8,ENSG00000111452.8,CATG00000092825.1,ENSG00000141338.9,ENSG00000255507.1,CATG00000087443.1,ENSG00000102890.10,ENSG00000135740.12,ENSG00000198001.9,ENSG00000140326.8,ENSG00000071189.17,ENSG00000166391.10,ENSG00000107614.17,CATG00000019261.1,ENSG00000246283.2,ENSG00000168701.14,ENSG00000101425.8,ENSG00000139151.10,ENSG00000198734.6,CATG00000010410.1,ENSG00000171124.8,ENSG00000018625.10,ENSG00000251431.1,ENSG00000134851.8,ENSG00000266978.1,ENSG00000140853.11,ENSG00000265489.1,ENSG00000236266.1,ENSG00000110395.4,ENSG00000113971.14,ENSG00000123080.6,ENSG00000213625.4,ENSG00000134575.5,ENSG00000137845.10,ENSG00000106635.3,ENSG00000075239.9,ENSG00000136689.14,ENSG00000100292.12,ENSG00000261469.1,CATG00000035934.1,ENSG00000164136.12,CATG00000052891.1,ENSG00000239322.1,CATG00000097601.1,ENSG00000174125.3,CATG00000064532.1,ENSG00000256269.2,ENSG00000182109.3,ENSG00000130158.9,ENSG00000170962.8,CATG00000078376.1,ENSG00000102265.7,ENSG00000228060.1,ENSG00000181035.9,ENSG00000163909.6,CATG00000101820.1,ENSG00000171791.10,ENSG00000123384.9,ENSG00000228013.1,ENSG00000079459.8,CATG00000017791.1,ENSG00000172831.7,CATG00000029648.1,ENSG00000151014.4,CATG00000004144.1,ENSG00000169609.9,ENSG00000161395.8,ENSG00000173486.8,ENSG00000223803.1,CATG00000089908.1,ENSG00000110921.7,ENSG00000116761.7,ENSG00000110011.9,CATG00000114046.1,CATG00000092863.1,ENSG00000100092.16,CATG00000109197.1,ENSG00000049089.9,ENSG00000142166.8,ENSG00000197241.3,ENSG00000165406.11,ENSG00000004534.10,ENSG00000090621.9,ENSG00000144895.7,ENSG00000272288.1,ENSG00000140416.15,ENSG00000207601.1,ENSG00000168778.7,ENSG00000187474.4,ENSG00000182199.6,ENSG00000267467.2,CATG00000083814.1,ENSG00000198218.6,ENSG00000265345.1,CATG00000066125.1,ENSG00000115556.9,ENSG00000109255.7,CATG00000088143.1,ENSG00000021461.12,ENSG00000130856.11,ENSG00000259672.1,ENSG00000233360.4,ENSG00000175707.7,ENSG00000002726.15,CATG00000010774.1,ENSG00000173991.5,ENSG00000172955.13,ENSG00000140009.14,ENSG00000087157.14,CATG00000010370.1,ENSG00000269386.1,ENSG00000260441.1,CATG00000068636.1,ENSG00000137275.9,ENSG00000009954.6,ENSG00000170989.8,ENSG00000134245.13,ENSG00000224077.1,ENSG00000150667.6,ENSG00000090104.7,ENSG00000135218.13,ENSG00000198746.8,ENSG00000147408.10,CATG00000053364.1,CATG00000092121.1,ENSG00000107372.8,CATG00000052294.1,ENSG00000090339.4,ENSG00000102755.6,CATG00000083710.1,ENSG00000072736.14,ENSG00000007171.12,ENSG00000185305.6,CATG00000054942.1,ENSG00000254979.1,ENSG00000263276.1,ENSG00000064607.12,CATG00000072599.1,ENSG00000069399.8,ENSG00000056736.5,ENSG00000205220.7,ENSG00000149308.12,ENSG00000110514.14,ENSG00000175220.7,CATG00000037782.1,ENSG00000137700.12,ENSG00000250538.1,CATG00000027673.1,ENSG00000112541.9,CATG00000068125.1,ENSG00000150991.10,CATG00000013678.1,CATG00000027648.1,ENSG00000111361.8,ENSG00000196123.8,ENSG00000157168.14,CATG00000088145.1,CATG00000033592.1,ENSG00000159459.7,ENSG00000249700.4,ENSG00000197548.8,ENSG00000125257.9,ENSG00000141510.11,ENSG00000163440.6,ENSG00000185236.7,CATG00000101811.1,ENSG00000143319.12,ENSG00000112242.10,CATG00000092613.1,ENSG00000139173.5,ENSG00000147852.11,ENSG00000257086.1,ENSG00000134775.11,ENSG00000102977.9,ENSG00000145996.7,ENSG00000038945.10,ENSG00000138326.14,ENSG00000101670.7,ENSG00000130202.5,ENSG00000108576.5,ENSG00000164342.8,ENSG00000196616.8,ENSG00000229124.2,CATG00000029652.1,CATG00000029677.1,ENSG00000104853.11,ENSG00000254826.1,ENSG00000173327.3,ENSG00000167346.3,CATG00000045354.1,ENSG00000093010.7,ENSG00000102901.8,ENSG00000145246.9,CATG00000007117.1,ENSG00000141052.13,ENSG00000245975.2,CATG00000087430.1,ENSG00000143457.6,ENSG00000185104.15,CATG00000038752.1,ENSG00000139436.16,ENSG00000149782.7,CATG00000010778.1,ENSG00000118520.9,ENSG00000219435.3,CATG00000020742.1,ENSG00000213057.4,ENSG00000049246.10,ENSG00000266507.1,ENSG00000134571.6,ENSG00000111331.8,ENSG00000102878.11,ENSG00000143387.8,CATG00000008033.1,ENSG00000163481.3,CATG00000111166.1,ENSG00000228008.1,CATG00000046566.1,CATG00000055084.1,ENSG00000247373.2,ENSG00000139998.10,ENSG00000196498.9,ENSG00000084073.4,ENSG00000144852.12,ENSG00000065882.11,CATG00000030451.1,ENSG00000245248.3,ENSG00000236935.1,ENSG00000065621.10,ENSG00000240970.1,ENSG00000159713.6,ENSG00000204852.11,ENSG00000103061.7,ENSG00000114302.11,ENSG00000143549.15,ENSG00000103064.9,ENSG00000172893.11,CATG00000005541.1,ENSG00000131910.4,ENSG00000226754.1,ENSG00000155621.10,ENSG00000139515.5,ENSG00000122971.4,ENSG00000047648.17,CATG00000029665.1,ENSG00000150455.9,ENSG00000258830.1,ENSG00000030110.8,ENSG00000167716.14,ENSG00000162631.14,ENSG00000149115.9</t>
  </si>
  <si>
    <t>21589926,23202125,18193043,20864672,20686565,23505323,23063622,18193046,23696881,20031564,22885922,19060906,22629316,pha003074,23236364,23726366,19359809,20031538,18193044,24097068,19060910,21909109,pha003075,24886709,19060911</t>
  </si>
  <si>
    <t>HDL cholesterol</t>
  </si>
  <si>
    <t>EFO:0004614</t>
  </si>
  <si>
    <t>interleukin 6 receptor measurement</t>
  </si>
  <si>
    <t>Is a quantification of serum lipoprotein A. Apolipoprotein A-I, encoded in humans by the APOA1 gene and  is the major protein component of high density lipoprotein (HDL) in plasma.   It is is implicated as a risk factor for atherosclerotic diseases such asÂ coronary heart diseaseÂ andÂ stroke.</t>
  </si>
  <si>
    <t>rs13206066,rs718847,rs2883324,rs12469822,rs1793669,rs360729,rs9355873,rs894925,rs1793675,rs34781199,rs5760489,rs6593756,rs140605,rs10112738,rs2620361,rs9912066,rs17174502,rs9909476,rs11634866,rs13231,rs118030518,rs61812598,rs16957109,rs13398125,rs1784331,rs1853020,rs7759633,rs643434,rs473172,rs9458035,rs9217,rs8029993,rs12594837,rs17127203,rs3127582,rs9920562,rs9458017,rs4950403,rs9355332,rs117472656,rs7824069,rs363832,rs1241163,rs77938262,rs7115242,rs114797569,rs6493307,rs4252105,rs676996,rs3918285,rs9457930,rs2306753,rs6933810,rs494356,rs115570199,rs113874151,rs11265613,rs114250775,rs9552923,rs4252090,rs2783567,rs9456588,rs9891900,rs12222665,rs6589576,rs10169599,rs9905527,rs632621,rs3127568,rs116431874,rs4775760,rs3918286,rs76371289,rs6493328,rs1784325,rs5760485,rs2042747,rs1939991,rs2070477,rs9347408,rs1118201,rs11214105,rs12450192,rs8033336,rs1853018,rs2063346,rs13389457,rs12594600,rs28661826,rs6493062,rs12584195,rs116767662,rs9898723,rs10900332,rs7770685,rs1871757,rs1242229,rs7931335,rs1810126,rs115594332,rs9920624,rs4472323,rs6537,rs4453032,rs6664201,rs2883323,rs10892082,rs4774517,rs4938354,rs4709458,rs4252087,rs10750100,rs4950402,rs115686815,rs4708898,rs10872409,rs16957120,rs677355,rs16940912,rs3106165,rs114962075,rs7114963,rs4393147,rs7454268,rs1406892,rs655375,rs236911,rs2076828,rs7162626,rs687289,rs56243033,rs115392281,rs667223,rs10455872,rs3127569,rs1784330,rs73410961,rs12477867,rs1293344,rs3120151,rs4950322,rs1320668,rs16957031,rs5760486,rs16961062,rs634960,rs115316302,rs11682107,rs4845622,rs488962,rs9364586,rs4252107,rs9365248,rs10891339,rs2457569,rs4252086,rs1085,rs4252134,rs9659030,rs9456589,rs3753844,rs6732746,rs12025494,rs75586953,rs72718400,rs4129086,rs34026567,rs189667,rs1972748,rs77372228,rs3742995,rs2783569,rs619086,rs4252165,rs783146,rs73117080,rs2513093,rs1801693,rs12450240,rs4252114,rs11891557,rs714290,rs2228145,rs527210,rs3757019,rs13194157,rs674302,rs59881302,rs6914092,rs664082,rs644234,rs2063347,rs72692942,rs1830519,rs34656784,rs474488,rs7184016,rs11216316,rs16940878,rs28481454,rs11676710,rs1793673,rs9346846,rs676457,rs11683408,rs11164549,rs9355805,rs562179,rs72720325,rs6902760,rs3737850,rs7770628,rs55730499,rs115229414,rs4845372,rs6589575,rs1510230,rs12214416,rs9458023,rs2769071,rs12584413,rs78835655,rs9461688,rs1784323,rs11758404,rs4252082,rs4129267,rs6589589,rs4950399,rs75022449,rs16875666,rs72821619,rs3088442,rs589211,rs72645459,rs1793653,rs17194407,rs612169,rs900012,rs4252066,rs4252108,rs6703892,rs9458019,rs11678375,rs1793670,rs171052,rs9458020,rs114444724,rs6761276,rs7529229,rs491626,rs446926,rs72859125,rs11125981,rs12450191,rs4845620,rs2250417,rs10793657,rs7931770,rs10519174,rs2073398,rs9355330,rs2872613,rs12730036,rs3737849,rs11677043,rs4252147,rs4252072,rs114316575,rs11214127,rs7590399,rs11658168,rs4709461,rs11686956,rs12323990,rs13192114,rs4252076,rs755251,rs72857493,rs10892079,rs2292334,rs1676486,rs13386602,rs74548201,rs615269,rs2303502,rs657152,rs4252092,rs4889294,rs113239537,rs9806163,rs6900500,rs16883133,rs5760493,rs75004191,rs813641,rs687621,rs1426718,rs7946257,rs7591566,rs3929051,rs360718,rs493246,rs4709495,rs7128382,rs1853022,rs3124784,rs3127599,rs1793672,rs16957037,rs6697022,rs582118,rs56686382,rs17562423,rs3106162,rs3127596,rs9456578,rs2291394,rs12565911,rs4512645,rs1652456,rs78579896,rs1060211,rs7120309,rs2859879,rs1793664,rs4252120,rs2314852,rs58432601,rs16957055,rs28730794,rs10111220,rs360712,rs683549,rs543968,rs3106163,rs1540251,rs10793658,rs4938315,rs12477866,rs7123517,rs11214128,rs12311737,rs10900333,rs12285074,rs4950404,rs1939992,rs360720,rs2504927,rs35026266,rs6659630,rs8036173,rs1619818,rs10755578,rs9458126,rs35870740,rs1784316,rs114191625,rs3864968,rs16960901,rs9919599,rs544873,rs1740430,rs9456544,rs73410969,rs2063345,rs78822335,rs7107346,rs9458039,rs68160765,rs1853017,rs7817091,rs360719,rs12923433,rs115553977,rs2457567,rs664602,rs932925,rs2000615,rs79390162,rs56195640,rs1417938,rs28680600,rs10957730,rs9303029,rs4252181,rs7554833,rs1440002,rs7761293,rs1784335,rs12993094,rs1740431,rs114854535,rs2433394,rs1784355,rs360717,rs117478364,rs505922,rs1793671,rs474339,rs6761,rs12538047,rs11635140,rs6715992,rs9458030,rs2245752,rs2303500,rs1035237,rs7738762,rs12711750,rs28730795,rs60559039,rs14224,rs115563547,rs114537399,rs13028634,rs2071502,rs9402515,rs474981,rs2327351,rs113507180,rs2471884,rs10519177,rs7753585,rs10092658,rs2127905,rs1894224,rs9355288,rs2457574,rs116436917,rs116778205,rs62439805,rs613534,rs9456587,rs10851468,rs7115562,rs668842,rs682839,rs73410959,rs90192,rs10181720,rs13013630,rs514659,rs6919831,rs16957061,rs2154611,rs2013984,rs1241185,rs4252135,rs60321597,rs11164634,rs7555817,rs73410940,rs1897108,rs10736487,rs12594618,rs11078685,rs115719422,rs6934406,rs494242,rs4604928,rs11214112,rs4252109,rs3018434,rs78347018,rs7171359,rs3823055,rs7449650,rs6759676,rs9635963,rs4252130,rs12592573,rs795467,rs3751913,rs1740466,rs554833,rs6937526,rs114479718,rs3736120,rs3119311,rs8521,rs12028005,rs6701464,rs7526996,rs16904182,rs77867982,rs117518721,rs13192211,rs2457566,rs2000614,rs10486288,rs8109578,rs2075292,rs4252117,rs4252151,rs76661837,rs236918,rs2196891,rs6919346,rs478271,rs606845,rs4252125,rs9295131,rs9365166,rs1784324,rs187238,rs10957731,rs582094,rs2737700,rs60529510,rs10184259,rs1614481,rs1042078,rs641620,rs3119309,rs3127578,rs1351452,rs2457576,rs9552924,rs9458036,rs9458012,rs2048327,rs8088144,rs4708889,rs783185,rs12101348,rs5005608,rs2615980,rs360730,rs72857495,rs4252152,rs4770433,rs115471014,rs664971,rs4245168,rs4252078,rs117352983,rs2196892,rs16829119,rs7209131,rs11756055,rs11854550,rs3123629,rs2000971,rs7769879,rs664922,rs34302400,rs2174914,rs521171,rs7122944,rs17562177,rs28408689,rs11693750,rs16904183,rs79940764,rs77251213,rs376563,rs28537072,rs1784349,rs1590185,rs3737853,rs2555470,rs117711550,rs17160172,rs72692946,rs9806595,rs4938350,rs662541,rs11216257,rs10732856,rs60482040,rs2114438,rs6710763,rs4709493,rs28421836,rs4938347,rs4576655,rs116218492,rs73999916,rs8034591,rs4709460,rs6724787,rs17356492,rs2457575,rs1652508,rs7164585,rs7120449,rs9458031,rs56228922,rs11065611,rs2295368,rs236916,rs78720068,rs4845623,rs9652450,rs7950364,rs12594765,rs2327353,rs10957733,rs1784332,rs9552932,rs6923835,rs9456590,rs11751605,rs1784322,rs585849,rs10466868,rs8081271,rs9896620,rs1130864,rs3124785,rs116552240,rs3829352,rs2306352,rs8091699,rs13292932,rs1001809,rs35841011,rs72859120,rs4936366,rs1290349,rs11214115,rs7530061,rs4820599,rs1321197,rs1793661,rs3802201,rs4252150,rs77448533,rs11637235,rs7931902,rs4938349,rs12466799,rs4537545,rs10088317,rs66496533,rs56964920,rs7164277,rs12455917,rs10789862,rs4252126,rs7107152,rs3737854,rs11148753,rs10183479,rs11612572,rs2070768,rs12711752,rs1793674,rs874852,rs1510225,rs495203,rs7112513,rs11606950,rs73410972,rs12034915,rs8008,rs28590104,rs9347407,rs4252093,rs10793661,rs73594888,rs511676,rs115069429,rs28431056,rs10957732,rs76182445,rs1812873,rs114927938,rs1446568,rs549908,rs529565,rs4709496,rs1242127,rs116197565,rs117370183,rs11677088,rs67987962,rs360715,rs12594325,rs668112,rs2466792,rs10790175,rs58237318,rs1467953,rs588846,rs1465620,rs16957063,rs4938352,rs61364280,rs113498894,rs1784327,rs1939990,rs783147,rs9911854,rs4775762,rs56046122,rs9458032,rs72859113,rs1084659,rs2000616,rs1506524,rs9457935,rs3757017,rs9458016,rs9346001,rs4938348,rs1464780,rs6905942,rs9920935,rs4800559,rs9920092,rs3120137,rs12916536,rs4950400,rs1784329,rs685549,rs1358755,rs10092395,rs4708892,rs5751904,rs12934922,rs55894190,rs4709489,rs1321201,rs795468,rs11070377,rs7517324,rs4284292,rs34270020,rs360721,rs10790172,rs11896820,rs41269878,rs10790169,rs1543261,rs9920570,rs2155583,rs12537168,rs680345,rs579890,rs3742992,rs117796362,rs7121347,rs7518199,rs4708876,rs1241184,rs73410971,rs12449726,rs7940310,rs1784317,rs11887823,rs1594307,rs9355808,rs9552922,rs4709490,rs4936367,rs56093624,rs11070644,rs9635962,rs1763347,rs12591415,rs1130656,rs545971,rs7101386,rs4709470,rs11683229,rs2413906,rs34500060,rs12526465,rs2513095,rs4252096,rs588534,rs4938353,rs4709491,rs2330805,rs12711751,rs10945675,rs11070641,rs4950401,rs4845373,rs7118996,rs34122334,rs2504937,rs492488,rs7171330,rs6546029</t>
  </si>
  <si>
    <t>ENSG00000132693.8,ENSG00000122194.14,ENSG00000234268.1,ENSG00000151835.9,ENSG00000255292.2,ENSG00000231865.1,ENSG00000174437.12,ENSG00000169764.10,ENSG00000165966.10,ENSG00000272841.1,ENSG00000259754.1,ENSG00000166147.9,ENSG00000170175.6,ENSG00000141447.12,ENSG00000146477.4,CATG00000090731.1,ENSG00000234610.1,CATG00000090725.1,ENSG00000131778.13,ENSG00000181222.10,ENSG00000143952.15,ENSG00000130812.6,ENSG00000112499.8,ENSG00000197580.7,ENSG00000149591.12,ENSG00000102683.6,ENSG00000135697.5,ENSG00000265750.1,CATG00000088022.1,ENSG00000259235.1,CATG00000010871.1,CATG00000003952.1,ENSG00000215481.4,ENSG00000141562.13,ENSG00000103995.9,CATG00000077356.1,CATG00000013305.1,CATG00000104121.1,ENSG00000149571.6,CATG00000016516.1,ENSG00000185634.7,ENSG00000154040.16,CATG00000007391.1,CATG00000068796.1,ENSG00000243831.1,ENSG00000131781.8,ENSG00000160584.11,CATG00000091257.1,ENSG00000100031.14,ENSG00000174282.7,ENSG00000112232.8,ENSG00000198670.7,ENSG00000136697.8,ENSG00000259700.2,ENSG00000243207.2,ENSG00000128881.12,ENSG00000235226.1,CATG00000049696.1,CATG00000086797.1,ENSG00000026652.9,ENSG00000213226.4,ENSG00000254080.1,ENSG00000160712.8,ENSG00000253720.1,ENSG00000196510.8,ENSG00000112319.13,CATG00000022942.1,ENSG00000259705.1,ENSG00000224077.1,ENSG00000227954.2,ENSG00000140326.8,CATG00000091256.1,ENSG00000143951.11,ENSG00000085511.15,CATG00000068773.1,ENSG00000204856.7,ENSG00000153310.14,CATG00000044216.1,CATG00000003954.1,CATG00000007388.1,ENSG00000168092.9,CATG00000011732.1,ENSG00000246283.2,ENSG00000178927.12,CATG00000049697.1,CATG00000090728.1,CATG00000007390.1,ENSG00000253341.1,CATG00000032947.1,ENSG00000204852.11,ENSG00000254960.2,ENSG00000234488.1,ENSG00000160613.8,CATG00000010836.1,CATG00000044982.1,ENSG00000149577.11,CATG00000013808.1,ENSG00000150782.7,ENSG00000266236.1,ENSG00000159433.7,ENSG00000153317.10,ENSG00000135999.7,ENSG00000014641.13,ENSG00000128951.9,CATG00000074501.1,ENSG00000230234.1,ENSG00000136689.14,ENSG00000231863.1,ENSG00000150783.5,ENSG00000265458.1,ENSG00000178026.8,ENSG00000060718.14,CATG00000024857.1,CATG00000090741.1,ENSG00000254638.1,ENSG00000175164.9,CATG00000104120.1,CATG00000074502.1</t>
  </si>
  <si>
    <t>18464913,19124843,21900290</t>
  </si>
  <si>
    <t>Protein quantitative trait loci,Lp (a) levels</t>
  </si>
  <si>
    <t>EFO:0004633</t>
  </si>
  <si>
    <t>protein c measurement</t>
  </si>
  <si>
    <t>Is a quantification of Protein C, also known as autoprothrombin IIA and blood coagulation factor XIV,] is a zymogenic (inactive) protein, the activated form of which plays an important role in regulating blood clotting, inflammation, cell death and maintaining the permeability of blood vessel walls in humans and other animals.</t>
  </si>
  <si>
    <t>rs6088569,rs6547521,rs17436024,rs2889874,rs12625191,rs1528533,rs6579255,rs13025351,rs4150515,rs115161659,rs11697165,rs34016998,rs6087723,rs2580761,rs819157,rs6059912,rs334144,rs12478841,rs3739095,rs13002853,rs60204696,rs10789179,rs6060216,rs2065912,rs6060267,rs12616515,rs10803588,rs1143407,rs6088724,rs6060539,rs1205357,rs78562342,rs2425043,rs11905081,rs4150434,rs6059827,rs1919127,rs115688793,rs13226650,rs4662745,rs73283830,rs114403943,rs819137,rs6060205,rs813592,rs6088512,rs4911420,rs13023094,rs57690120,rs11697978,rs62138968,rs2425011,rs11695549,rs6088412,rs3761135,rs2425210,rs6142301,rs6059851,rs4911392,rs73281027,rs1395,rs2069910,rs6060266,rs6060562,rs62212082,rs6059662,rs6088582,rs6119630,rs2284390,rs111641740,rs111407457,rs6119447,rs6119558,rs11683427,rs6060646,rs73902978,rs17303568,rs4666002,rs1647276,rs819155,rs76163454,rs73106933,rs77221305,rs2297789,rs77366000,rs6060172,rs1275537,rs4666000,rs11901133,rs2425024,rs6119497,rs6088590,rs77968801,rs6121018,rs6059834,rs4666011,rs1799809,rs74435980,rs6087624,rs35073769,rs6719175,rs2424991,rs73921560,rs11983997,rs6060520,rs780117,rs73606209,rs10889543,rs7274866,rs2069931,rs79048371,rs73902680,rs6060003,rs2104417,rs1275522,rs6716894,rs13407823,rs6120785,rs41293076,rs6059909,rs4662720,rs4911495,rs1275530,rs8120559,rs7811265,rs56695771,rs2425112,rs79636727,rs761827,rs56183473,rs2425300,rs1529591,rs6060696,rs6121023,rs6119535,rs6058291,rs71349783,rs7261862,rs13234378,rs58965570,rs73902906,rs56809997,rs77005271,rs4911463,rs17317888,rs6119571,rs74664218,rs4243046,rs4911507,rs57878090,rs1260328,rs11680877,rs61096088,rs78516281,rs74446114,rs3792253,rs13429925,rs932562,rs6976930,rs3736762,rs35493868,rs4662718,rs6060516,rs6060462,rs6430937,rs704791,rs867304,rs777439,rs3746436,rs6119683,rs75429814,rs4150507,rs6058383,rs17092750,rs6058166,rs2895793,rs2378333,rs8501,rs2268089,rs2284389,rs1549767,rs58462277,rs74893744,rs7269138,rs6060504,rs6057961,rs1518759,rs12477908,rs78173249,rs777563,rs73275433,rs4497825,rs6088580,rs16843405,rs6088393,rs6058108,rs1205355,rs4359587,rs6087664,rs6120723,rs6121037,rs6059867,rs2303369,rs777562,rs8117302,rs4233584,rs77437249,rs2424988,rs115734848,rs2069919,rs11700080,rs4665958,rs2009707,rs13029237,rs73905041,rs6059856,rs1885117,rs6058276,rs72845975,rs2069912,rs72958594,rs1317580,rs6727388,rs55747707,rs2255178,rs6060744,rs6060582,rs111245735,rs777559,rs59965951,rs6059892,rs2176595,rs7798412,rs6060551,rs3787222,rs2295096,rs819134,rs58199976,rs2272417,rs2069902,rs116401074,rs7568261,rs2425183,rs57511202,rs780110,rs6060151,rs67771362,rs33951980,rs34832797,rs13391837,rs1083297,rs12624473,rs2089110,rs6142483,rs2139142,rs6120997,rs4911168,rs78170284,rs6745666,rs4662750,rs12622436,rs13232120,rs6579219,rs59934067,rs6060731,rs2069933,rs6749393,rs2425008,rs6088691,rs6060688,rs4911422,rs2249646,rs6120995,rs2378390,rs1306476,rs819144,rs12469035,rs6060245,rs7602565,rs2273636,rs13433229,rs58755600,rs1647284,rs4911509,rs35659126,rs6088502,rs75537616,rs7602534,rs116223615,rs57545942,rs11696652,rs1275528,rs72860013,rs1260333,rs10209483,rs12540011,rs12475217,rs6058293,rs4560059,rs79340850,rs73263714,rs77029068,rs2384656,rs59038595,rs117456372,rs17336615,rs55981410,rs8117042,rs6120804,rs2460106,rs11887784,rs6060546,rs17145713,rs3769143,rs17092635,rs6120816,rs78434899,rs2425170,rs117624545,rs6141471,rs111837003,rs4578808,rs1122227,rs12478238,rs114948279,rs16968900,rs6120750,rs11126932,rs6119636,rs2293572,rs6748790,rs7266028,rs7274597,rs62156607,rs66535774,rs6059932,rs6088778,rs11907438,rs2069924,rs11698601,rs16968897,rs4611601,rs2679402,rs7263302,rs6059860,rs6060214,rs10182937,rs4150471,rs76774539,rs1911128,rs334153,rs334146,rs11127127,rs6060001,rs56400038,rs34526995,rs17310467,rs72817533,rs2298308,rs35797675,rs61342606,rs6059926,rs6060548,rs75648520,rs6119516,rs114486137,rs6060827,rs7273734,rs12998770,rs6058220,rs867186,rs4423553,rs1260326,rs17092215,rs6760250,rs777435,rs2425047,rs6087634,rs7586601,rs2069914,rs1260334,rs2284388,rs58063879,rs11684134,rs819145,rs6088692,rs739329,rs13431911,rs6087554,rs4150402,rs17346366,rs7574209,rs6060553,rs6579210,rs2180276,rs12613413,rs6059897,rs2911711,rs3827030,rs6060752,rs6088595,rs14415,rs2240466,rs62210273,rs72848604,rs4662575,rs6058051,rs78498266,rs59876138,rs73094899,rs6087659,rs910870,rs74429612,rs11890187,rs12479003,rs56366915,rs6060518,rs9923,rs7268266,rs13231516,rs7585314,rs6142476,rs2424987,rs74175068,rs4665383,rs74543591,rs3748433,rs77740349,rs6058375,rs10209020,rs6059709,rs17145750,rs6060709,rs114744921,rs1536170,rs6060536,rs6060502,rs12531645,rs10201247,rs6058305,rs2425181,rs4578809,rs75128174,rs910869,rs6088498,rs55734215,rs819142,rs8395,rs13389505,rs6058070,rs1911127,rs78095440,rs6058041,rs777557,rs971207,rs7587639,rs2235597,rs2425115,rs6059905,rs1033799,rs12624501,rs334148,rs56217122,rs6734816,rs6087677,rs6059861,rs11907022,rs866027,rs6120793,rs6120843,rs75287019,rs2295887,rs2303370,rs8115363,rs13393935,rs4150477,rs6087720,rs2254680,rs3768866,rs3764732,rs7593448,rs72845979,rs6059635,rs73903017,rs17092297,rs2275274,rs7808877,rs4911407,rs2375701,rs72958600,rs1260345,rs6088454,rs57144198,rs61483316,rs78524778,rs7599210,rs6121021,rs334151,rs2245297,rs1158867,rs12991768,rs7793710,rs80109502,rs3746455,rs7261167,rs3818253,rs945959,rs11908470,rs2425013,rs8123978,rs17092784,rs73902986,rs66605263,rs2425096,rs6058370,rs6060048,rs8118978,rs2378259,rs75401510,rs13247874,rs6142299,rs4665385,rs17319032,rs10485505,rs10173720,rs3845687,rs1205349,rs4665959,rs2337373,rs6733422,rs12468304,rs6120994,rs4150404,rs11608,rs627106,rs3812316,rs4911167,rs62138965,rs1799808,rs1040695,rs2566566,rs7807884,rs36003887,rs28662360,rs334137,rs2273805,rs4662710,rs75751462,rs6059710,rs1341603,rs35708549,rs6059844,rs4911147,rs2276683,rs78178820,rs6088411,rs777550,rs11886231,rs115379095,rs224332,rs6119560,rs6709113,rs55998967,rs17261845,rs1647265,rs17005956,rs6141535,rs75834205,rs10803587,rs56289894,rs6059723,rs9636235,rs34346326,rs6060541,rs11126918,rs57792083,rs6059890,rs115844219,rs6727215,rs334143,rs6121017,rs2295355,rs75535620,rs334159,rs11167248,rs7584829,rs4662743,rs6058344,rs12475426,rs6142164,rs6060244,rs11907599,rs3891369,rs4911460,rs72817536,rs11700255,rs8116470,rs6060550,rs777437,rs6120708,rs74707659,rs6087592,rs80197701,rs1018503,rs4277599,rs3732209,rs780107,rs2295700,rs116678101,rs2425172,rs2424985,rs1884668,rs2425175,rs80189144,rs224400,rs74340176,rs7574215,rs819147,rs11698996,rs2280737,rs11693052,rs6059369,rs13021208,rs5936,rs4662582,rs73281036,rs13244268,rs13040449,rs2206448,rs4284778,rs6060717,rs4911409,rs7785479,rs3088078,rs761825,rs3732208,rs72845944,rs6060702,rs6120747,rs2078616,rs6088624,rs4662742,rs78616925,rs4150441,rs13037664,rs6120992,rs3746446,rs11906494,rs715326,rs58280688,rs6142283,rs2425073,rs6060729,rs224330,rs6060649,rs2425163,rs6059349,rs7800944,rs11126935,rs12477214,rs6088686,rs7265109,rs13020949,rs45439294,rs11167239,rs13030284,rs7568070,rs45550136,rs2068834,rs12625476,rs56234754,rs6058297,rs62138966,rs3746410,rs7580658,rs17145732,rs6547735,rs2016438,rs2069904,rs11679220,rs6120849,rs1566823,rs1566822,rs6120790,rs6120645,rs6120797,rs6059779,rs118053321,rs6753736,rs17426738,rs2236270,rs6716850,rs73283804,rs61185143,rs117666497,rs35330527,rs4616435,rs2295353,rs2425212,rs11905354,rs17347958,rs6120519,rs3803938,rs35971939,rs4803,rs3787174,rs4574063,rs57547812,rs2254207,rs11691088,rs13041792,rs6058363,rs6717980,rs78002402,rs6579266,rs10195774,rs56346774,rs17427233,rs10209635,rs6707425,rs334139,rs4665978,rs2069920,rs819138,rs77151117,rs334160,rs7280,rs11673952,rs12463909,rs35552264,rs6088398,rs11697903,rs6087639,rs6060170,rs8179252,rs714052,rs4911394,rs113353646,rs6430938,rs4665969,rs1260330,rs114373177,rs2424992,rs6087588,rs6058355,rs6087623,rs10194727,rs71556715,rs780104,rs2950835,rs8123521,rs3803937,rs1835431,rs6060549,rs6547820,rs6731176,rs780100,rs1919128,rs6058193,rs6060257,rs6060660,rs1104,rs7273470,rs13030973,rs2425180,rs73618558,rs1075774,rs12989081,rs75627267,rs56363533,rs6120996,rs2295888,rs2425162,rs73616654,rs2284391,rs10205219,rs6058290,rs62159326,rs4233718,rs2580759,rs1313566,rs7600934,rs79789049,rs6059835,rs6121019,rs35583378,rs10190872,rs6087587,rs6059829,rs13240065,rs1260329,rs780108,rs115516718,rs6059893,rs12056034,rs2378205,rs3736594,rs10169261,rs7004,rs41293080,rs114852184,rs17092066,rs898032,rs13022873,rs7567389,rs6088397,rs72845976,rs6060719,rs6058107,rs11908098,rs6142098,rs17343651,rs6735779,rs4580338,rs3746448,rs6579227,rs6121026,rs1647266,rs6060540,rs6121102,rs2425042,rs6087618,rs11974409,rs115248733,rs2277862,rs3792252,rs2069921,rs882436,rs56383788,rs3746435,rs4662740,rs4911405,rs6087625,rs4666010,rs819177,rs76475652,rs117391907,rs4911419,rs4911462,rs4911152,rs114858908,rs7556675,rs62130714,rs13013484,rs864702,rs112521373,rs7575245,rs1555075,rs17122844,rs4519606,rs75888794,rs6731270,rs11685326,rs334147,rs73611720,rs72964338,rs11692990,rs6088687,rs6119446,rs4911506,rs6058283,rs2248519,rs6088887,rs2206444,rs2425044,rs1799810,rs1055857,rs6119627,rs6058275,rs78704804,rs4150407,rs4911441,rs4150514,rs10205592,rs809058,rs819159,rs6060175,rs34174778,rs4911421,rs78070351,rs1011019,rs4564736,rs2065109,rs1986110,rs4665960,rs56076827,rs1885118,rs6059850,rs6579208,rs13234157,rs77280319,rs2425010,rs3088374,rs60866116,rs61422716,rs1141313,rs6088725,rs34158986,rs819136,rs819156,rs74338712,rs6059733,rs2078028,rs13403811,rs6141509,rs12464616,rs1260341,rs6120668,rs2069895,rs6088723,rs6760828,rs752075,rs6088690,rs891514,rs72613829,rs1415771,rs73281038,rs11908683,rs60794515,rs3746429,rs6060710,rs926994,rs911128,rs73903009,rs3790136,rs11681351,rs10202046,rs639763,rs777554,rs7590030,rs60162421,rs6060555,rs118143036,rs1891152,rs4150496,rs2069916,rs819133,rs11683344,rs819143,rs12481365,rs7798357,rs57616316,rs8825,rs4911423,rs112208686,rs13030345,rs1051921,rs6715608,rs17345771,rs6088620,rs3749147,rs764597,rs6088971,rs334156,rs11907893,rs7607907,rs2064511,rs7577311,rs1504136,rs2274238,rs10439213,rs6120650,rs2275275,rs61010704,rs1010759,rs56725354,rs116257082,rs58918479,rs809673,rs55804447,rs6058292,rs60631624,rs1998028,rs6743815,rs10889542,rs12463451,rs73903019,rs6060242,rs780112,rs7577342,rs11543244,rs6710496,rs62157549,rs13038162,rs2281209,rs4150506,rs11696546,rs10875492,rs2425050,rs6761391,rs2424990,rs4150474,rs10889540,rs6058052,rs117616040,rs6060215,rs61306472,rs2293571,rs2424989,rs13425274,rs6059845,rs62466264,rs2378256,rs6088727,rs8117847,rs35756561,rs6058372,rs10789180,rs77048596,rs11906318,rs1549766,rs6060519,rs3746431,rs35332062,rs116034471,rs13472,rs334152,rs11908100,rs35291022,rs819162,rs45563939,rs2425125,rs12105996,rs3746444,rs6059711,rs752448,rs11693660,rs2425178,rs1049817,rs35463245,rs2069918,rs13246490,rs1885116,rs11127013,rs17015424,rs6060268,rs1536147,rs6142475,rs34763247,rs6059866,rs6129459,rs7266300,rs35624969,rs2250205,rs1260327,rs1881396,rs6120838,rs72956485,rs113507603,rs4233583,rs6087666,rs6059592,rs2425301,rs3811644,rs34421624,rs76013440,rs1406295,rs6059868,rs6968170,rs10439606,rs2069913,rs6141479,rs6058415,rs2102237,rs4911169,rs10211771,rs12987055,rs59286762,rs2425049,rs116742995,rs10221754,rs10803585,rs6087619,rs10496661,rs7585198,rs6060703,rs9679543,rs2090574,rs1884669,rs6120705,rs11126999,rs7558838,rs1864554,rs4150448,rs2305929,rs12471347,rs12477670,rs819158,rs76586169,rs4911410,rs34601617,rs34060476,rs11698977,rs2566564,rs4582,rs76870986,rs819151,rs4147109,rs6120642,rs6060348,rs12467476,rs2272406,rs6761447,rs334150,rs4911408,rs13402420,rs6121027,rs6714106,rs13221253,rs13235543,rs35348663,rs3845686,rs13403918,rs79831240,rs77154381,rs76665584,rs6120993,rs4662741,rs6058078,rs6060690,rs1205352,rs6058294,rs6060507,rs35368205,rs55799727,rs2145021,rs1359532,rs13022659,rs3764733,rs17362569,rs8120157,rs79624003,rs2425097,rs75837028,rs4911166,rs3761147,rs6088676,rs4911401,rs1260342,rs28576999,rs10485508,rs6120848,rs6119484,rs13421996,rs1007090,rs73277243,rs13395434,rs72845982,rs9636237,rs60267524,rs780093,rs2225837,rs6142473,rs117511043,rs115002091,rs4150487,rs112257961,rs6060466,rs6058282,rs2286276,rs2425213,rs2038123,rs72846002,rs6743819,rs6058358,rs4150476,rs112272311,rs11543239,rs56082129,rs1998231,rs74474228,rs17522960,rs1128974,rs334158,rs6087548,rs4665386,rs4911393,rs6121029,rs738703,rs62138964,rs6088370,rs12624640,rs34487399,rs4150454,rs6060450,rs6060565,rs6060517,rs11684068,rs334140,rs777561,rs75076672,rs117755215,rs4150421,rs6430931,rs5937,rs56273408,rs59030726,rs6120844,rs6119633,rs1205366,rs819146,rs11700250,rs2425207,rs2425068,rs2134794,rs2069901,rs62160261,rs76507298,rs9636236,rs6120788,rs114162975,rs591590,rs6579211,rs12614744,rs704795,rs55670307,rs11682621,rs1260320,rs76377851,rs6732279,rs6722447,rs6120998,rs77317486,rs11890243,rs2025096,rs780106,rs114253342,rs777558,rs6059824,rs115659035,rs4284779,rs35136538,rs6058073,rs8119827,rs1607437,rs6088678,rs2425171,rs2425266,rs777547,rs10928772,rs4321325,rs2235596,rs6088776,rs777567,rs6704596,rs62465144,rs819141,rs4665963,rs6060456,rs6729709,rs4150499,rs334149,rs2230219,rs6088726,rs4662726,rs61097729,rs117921055,rs11126934,rs6060488,rs77622153,rs79995601,rs11541137,rs17261859,rs1178979,rs111451856,rs73905030,rs1358854,rs1975384,rs17309872,rs6060692,rs2069940,rs6120813,rs6087561,rs6727155,rs6087626,rs3736802,rs78703056,rs79862839,rs780102,rs6579229,rs1058003,rs6058227,rs59658878,rs11679414,rs2180280,rs6060341,rs6120748,rs2014252,rs57485242,rs6706077,rs2065108,rs973760,rs11678239,rs6120644,rs13233571,rs6088667,rs10209126,rs13044899,rs6059918,rs78593261,rs55946144,rs1557203,rs2425211,rs2074755,rs2076668,rs6060730,rs6060038,rs6058284,rs11126936,rs13415053,rs62212084,rs2295352,rs2276682,rs334138,rs2378356,rs77081731,rs76625538,rs6059913,rs2069915,rs6059840,rs2425105,rs6716856,rs34502053,rs41293082,rs115433608,rs8124662,rs13388159,rs4142007,rs17006242,rs3739092,rs6119534,rs77173268,rs809059,rs6060727,rs4662739,rs7589451,rs2425164,rs112041905,rs12480555,rs6060675,rs4911144,rs6060515,rs111617474,rs6142078,rs3738948,rs6088728,rs6121015,rs56120917,rs2590984,rs6088721,rs10496662,rs1275538,rs7576217,rs72817542,rs761826,rs6060542,rs41280570,rs6058057,rs28825454,rs4662744,rs10928773,rs61790390,rs17015199,rs2295354,rs6060648,rs2064724,rs777569,rs777549,rs6059896,rs10850,rs2425201,rs2295444,rs1178977,rs6753288,rs17093270,rs2069945,rs6121020,rs2069898,rs764598,rs13408252,rs819148,rs224334,rs6059887,rs6738887,rs334157,rs715325,rs1992291,rs334142,rs16953967,rs77858472,rs1647267,rs1395324,rs17331061,rs4665965,rs6088508,rs6087557,rs112987039,rs6120812,rs6121073,rs4150512,rs59027829,rs11906160,rs11680949,rs2078420,rs10168579,rs724311,rs6060347,rs11908232,rs1262430,rs2626552,rs62130713,rs6120669,rs72819536,rs13037818,rs6058017,rs6088433,rs2425174,rs6547796,rs2425083,rs12105107,rs8118005,rs2425173,rs6060471,rs114812343,rs3752316,rs77511630,rs78462553,rs78449612,rs1075773,rs2424984,rs1033797,rs6087577</t>
  </si>
  <si>
    <t>ENSG00000163798.9,ENSG00000078804.8,CATG00000054709.1,CATG00000053051.1,CATG00000044534.1,ENSG00000213453.3,ENSG00000072163.14,CATG00000049912.1,ENSG00000234933.1,ENSG00000173349.4,ENSG00000115194.6,CATG00000054635.1,ENSG00000136709.7,ENSG00000149646.8,CATG00000053039.1,ENSG00000115211.11,ENSG00000231731.3,ENSG00000243943.5,CATG00000025620.1,CATG00000044543.1,CATG00000049914.1,ENSG00000169967.12,ENSG00000155849.11,ENSG00000078747.8,ENSG00000101019.17,CATG00000061213.1,ENSG00000131061.9,ENSG00000116675.11,ENSG00000088340.11,ENSG00000163793.8,ENSG00000227401.1,ENSG00000025293.11,CATG00000054637.1,ENSG00000061656.5,ENSG00000115207.9,ENSG00000201151.1,ENSG00000138002.10,ENSG00000171174.9,CATG00000049909.1,ENSG00000131043.7,ENSG00000149639.10,CATG00000054646.1,ENSG00000115718.13,ENSG00000101444.8,ENSG00000243147.3,CATG00000054630.1,ENSG00000125975.9,ENSG00000228958.1,ENSG00000186684.8,CATG00000053114.1,ENSG00000235214.1,CATG00000054691.1,CATG00000092618.1,ENSG00000009954.6,ENSG00000101464.6,ENSG00000125971.12,CATG00000042207.1,CATG00000053087.1,CATG00000092610.1,ENSG00000125991.14,ENSG00000198646.9,ENSG00000131051.16,CATG00000054661.1,ENSG00000163794.6,ENSG00000115234.6,ENSG00000163161.8,ENSG00000136715.13,ENSG00000125995.11,ENSG00000138085.12,ENSG00000169994.14,ENSG00000235267.1,CATG00000044521.1,ENSG00000234072.1,ENSG00000205334.2,ENSG00000163795.9,ENSG00000100991.7,ENSG00000242507.2,CATG00000047989.1,ENSG00000106638.11,ENSG00000125966.8,CATG00000044535.1,ENSG00000088367.16,ENSG00000230753.1,CATG00000054680.1,ENSG00000242372.2,CATG00000053061.1,ENSG00000228265.1,ENSG00000126005.11,CATG00000047979.1,ENSG00000088298.8,ENSG00000244462.3,ENSG00000230155.2,ENSG00000119760.11,ENSG00000163166.9,CATG00000054627.1,ENSG00000138100.9,CATG00000054684.1,ENSG00000138074.10,CATG00000092613.1,CATG00000044542.1,CATG00000053110.1,CATG00000054662.1,ENSG00000198522.9,ENSG00000201221.1,CATG00000066184.1,CATG00000053065.1,ENSG00000131069.15,ENSG00000259080.1,ENSG00000115226.5,ENSG00000125998.7,ENSG00000157992.8,ENSG00000221531.1,ENSG00000101460.8,CATG00000042205.1,ENSG00000084774.9,ENSG00000259362.2,ENSG00000232406.2,ENSG00000225357.3,CATG00000042214.1,ENSG00000176714.9,CATG00000044541.1,ENSG00000214185.3,CATG00000054663.1,CATG00000042213.1,ENSG00000126001.11,ENSG00000158019.16,ENSG00000214078.7,ENSG00000080845.13,CATG00000092614.1,ENSG00000234945.3,ENSG00000009950.11,CATG00000049920.1,ENSG00000100983.5,ENSG00000115216.9,ENSG00000236682.1,ENSG00000115241.9,ENSG00000125970.7,ENSG00000101440.5,ENSG00000272897.1,CATG00000053067.1,CATG00000053050.1,ENSG00000131067.12,ENSG00000202429.1,ENSG00000101000.4,ENSG00000115204.10,ENSG00000125977.6,CATG00000044532.1,ENSG00000125965.4,ENSG00000268340.1,ENSG00000250917.1,ENSG00000244005.8,ENSG00000233438.1,ENSG00000261582.1,CATG00000044539.1,CATG00000053074.1,ENSG00000231470.1,ENSG00000078699.17,CATG00000054650.1,ENSG00000106635.3,ENSG00000078814.11,ENSG00000101079.16,ENSG00000181741.7,ENSG00000084734.4,CATG00000053054.1,ENSG00000225246.1</t>
  </si>
  <si>
    <t>22216198,20802025</t>
  </si>
  <si>
    <t>Anticoagulant levels,Protein C levels</t>
  </si>
  <si>
    <t>EFO:0004639</t>
  </si>
  <si>
    <t>phospholipid measurement</t>
  </si>
  <si>
    <t>Is a quantification of phospholipids, typically in blood used as a biomarker in diet studies.</t>
  </si>
  <si>
    <t>rs79846010,rs6547521,rs174605,rs174576,rs2526678,rs1528533,rs10897203,rs2304342,rs2070544,rs1225732,rs1029187,rs3763695,rs34016998,rs9711602,rs174469,rs2580761,rs55795512,rs4988186,rs77122689,rs59481707,rs10786596,rs9368446,rs1136001,rs579383,rs12478841,rs73988397,rs174453,rs3739095,rs56835406,rs11825181,rs13002853,rs79664929,rs61896141,rs73037276,rs12129627,rs964184,rs11190572,rs117052732,rs2236709,rs2797616,rs7745613,rs2273695,rs77078312,rs6918936,rs174592,rs12355721,rs174465,rs4748604,rs117351828,rs174476,rs695186,rs1054399,rs72705210,rs78168253,rs17156609,rs10898528,rs12662634,rs11190602,rs7909976,rs1919127,rs76153145,rs7105652,rs4853002,rs813592,rs13023094,rs198439,rs67957270,rs117529441,rs112809485,rs66899129,rs11695549,rs2281591,rs3129938,rs174541,rs1395,rs72972156,rs174580,rs174527,rs73113694,rs1135999,rs7710706,rs11858759,rs3853178,rs6456746,rs10883503,rs3789412,rs2838447,rs72789542,rs6999694,rs4666002,rs7550711,rs1647276,rs174599,rs9820426,rs6757981,rs174590,rs12213249,rs7568705,rs1038248,rs67341155,rs11234397,rs72746535,rs4985124,rs1275537,rs8126434,rs4666000,rs174611,rs13966,rs11884924,rs55999400,rs1994020,rs4985154,rs35073769,rs3788095,rs11662724,rs9437810,rs6589566,rs6987635,rs780117,rs10509744,rs4852995,rs115233318,rs2609485,rs3798713,rs2495747,rs1275522,rs10809438,rs2495752,rs2736596,rs3734397,rs6716894,rs75464919,rs3803575,rs6927466,rs116221838,rs7959672,rs1275530,rs198465,rs73580478,rs9295752,rs57386417,rs2642439,rs10197811,rs116732934,rs6710136,rs114007394,rs7564793,rs6584383,rs10897208,rs76095489,rs198476,rs116646663,rs3168072,rs3815045,rs2489037,rs56146124,rs72747041,rs10959738,rs2028062,rs56182713,rs61906113,rs1876872,rs58965570,rs7561966,rs77005271,rs13192148,rs7947574,rs11292,rs198428,rs2880131,rs72953925,rs1260328,rs76650896,rs12621791,rs7597155,rs7948410,rs7935946,rs6939928,rs115588270,rs704791,rs56388132,rs6867035,rs17764935,rs1359159,rs60933471,rs276197,rs4713165,rs55896837,rs7073586,rs35093754,rs7271253,rs114073092,rs3924178,rs6095624,rs2298074,rs117117040,rs72620838,rs8114008,rs78772036,rs116537164,rs12362635,rs9393821,rs11234768,rs7563401,rs6481982,rs117908678,rs57896541,rs1225737,rs113977726,rs10959802,rs34537407,rs2303369,rs7088827,rs17819945,rs4760984,rs4713019,rs72972158,rs640527,rs198419,rs972354,rs35403759,rs12128221,rs4665958,rs115597724,rs14347,rs6872,rs11234776,rs117592992,rs8092226,rs16966953,rs174451,rs4500751,rs4751994,rs115367234,rs6727388,rs114651890,rs12646473,rs11190570,rs2294226,rs1360339,rs61390967,rs34203531,rs7099913,rs9366669,rs12465713,rs6678964,rs114130557,rs3135391,rs28522614,rs693672,rs916924,rs10786598,rs58931008,rs1741,rs116334026,rs174463,rs114696187,rs3756954,rs114811610,rs174634,rs114929124,rs2272417,rs59757866,rs12805732,rs34025545,rs6589564,rs174533,rs12742928,rs2000788,rs780110,rs4818877,rs13391837,rs10809436,rs60374504,rs13425201,rs102275,rs12358187,rs72953995,rs55903902,rs79831012,rs11230873,rs11197775,rs61905116,rs2298092,rs80273248,rs73407646,rs6749393,rs9832727,rs174554,rs2232944,rs16884603,rs9974326,rs6740664,rs11234390,rs73445038,rs67050028,rs114274450,rs73487492,rs3949548,rs36066920,rs1535,rs75515911,rs72953930,rs1647284,rs3803573,rs72955922,rs174594,rs73118470,rs113003506,rs7602534,rs4919468,rs1275528,rs72860013,rs1260333,rs1126356,rs4711128,rs114039236,rs11234753,rs2766011,rs2075290,rs2384656,rs10883513,rs3750632,rs9393804,rs174570,rs2495750,rs79298769,rs4284127,rs11887784,rs12219158,rs2489039,rs3769143,rs2495742,rs2740,rs78629196,rs16832067,rs10809435,rs11190604,rs35106985,rs36101683,rs80323345,rs116440257,rs28927680,rs4760987,rs55914027,rs17006263,rs11665314,rs6456744,rs1122227,rs10883501,rs17125870,rs72972179,rs4663861,rs11126932,rs2293572,rs7329960,rs9816269,rs4985149,rs198471,rs4683438,rs4963255,rs73116442,rs509360,rs174562,rs3825041,rs7105597,rs4604805,rs6881778,rs9791208,rs174617,rs17810701,rs11602353,rs195166,rs2495760,rs10182937,rs10946843,rs9420796,rs12934907,rs12203306,rs9366722,rs10735790,rs10883508,rs11190573,rs62039480,rs174577,rs3129900,rs72817533,rs12577276,rs2295779,rs4919471,rs16884612,rs9467922,rs59175745,rs117618193,rs6749899,rs1578068,rs12998770,rs1260326,rs16967934,rs11849362,rs6760250,rs74064586,rs7586601,rs68029425,rs1260334,rs112664288,rs916925,rs1061808,rs7905961,rs16878655,rs11684134,rs2955684,rs10897169,rs2876212,rs114350506,rs6456745,rs7830224,rs17675073,rs4985147,rs75809473,rs7176209,rs2727270,rs3756962,rs1803468,rs9357021,rs73203395,rs3852484,rs2911711,rs6937422,rs2295600,rs117710743,rs10181122,rs12749053,rs174536,rs4919466,rs72953921,rs10792320,rs6987622,rs12287066,rs174609,rs67580629,rs4683437,rs74175068,rs4665383,rs34955778,rs77020029,rs9420797,rs77926313,rs4988172,rs72953907,rs1225736,rs11730235,rs79468697,rs11234393,rs2000808,rs4760995,rs3798709,rs113791644,rs11190589,rs2295601,rs198467,rs8395,rs7773173,rs12783584,rs1842717,rs9467923,rs198472,rs72746529,rs7910135,rs6853032,rs3852482,rs10883507,rs74066925,rs2453710,rs4246215,rs3131283,rs13375406,rs10414689,rs174589,rs60739303,rs2788869,rs35678413,rs174544,rs3793772,rs78990821,rs73582551,rs4852319,rs10484889,rs1537352,rs2235093,rs2072560,rs10792318,rs2303370,rs79537836,rs72953932,rs10502435,rs12925272,rs116826070,rs72746569,rs4711171,rs7593448,rs3738450,rs3827248,rs1791790,rs12529809,rs76178964,rs1225731,rs174600,rs1260345,rs174572,rs79066516,rs174612,rs12799017,rs11230850,rs28535411,rs2295772,rs80199193,rs12200867,rs16850011,rs174615,rs7555236,rs2071212,rs10883500,rs651821,rs73445079,rs117337356,rs2089925,rs1023300,rs4132401,rs9379974,rs149803,rs1956384,rs195445,rs67964733,rs3845687,rs10750965,rs4665959,rs68046708,rs4747377,rs4505809,rs11608,rs17156434,rs78910371,rs3130342,rs117410341,rs75992720,rs2280997,rs11801025,rs198424,rs116703103,rs4364936,rs174579,rs72972138,rs7946844,rs1225763,rs174473,rs195157,rs174478,rs198745,rs9983354,rs7978861,rs7930786,rs73427772,rs12934908,rs662799,rs1923307,rs9468309,rs1647265,rs174573,rs35549065,rs10220272,rs28609268,rs2495758,rs1321535,rs16884615,rs17005956,rs7927508,rs259354,rs174597,rs976081,rs911196,rs7226976,rs1323739,rs11126918,rs2301179,rs6727215,rs35811052,rs12423247,rs1800662,rs11190601,rs4963418,rs10836390,rs174602,rs78805513,rs12475426,rs34487428,rs77281445,rs174584,rs28516528,rs2850567,rs66742262,rs4135168,rs10057591,rs58636152,rs11190587,rs72817536,rs10847419,rs7163654,rs1692120,rs7281359,rs7152740,rs1417823,rs9661031,rs2736594,rs66660185,rs12566620,rs74330132,rs17831757,rs3825036,rs12360547,rs780107,rs11234395,rs9420792,rs6584379,rs7900678,rs3798711,rs72970289,rs169111,rs61897793,rs9268154,rs9295708,rs10883505,rs4307742,rs61906079,rs2280737,rs45450492,rs11126244,rs11006464,rs11693052,rs13021208,rs195160,rs2524299,rs1292934,rs35662533,rs4339907,rs198464,rs2295780,rs17746014,rs17810802,rs9790789,rs10883510,rs740006,rs3904905,rs915876,rs174621,rs2078616,rs4442733,rs2240286,rs174545,rs2489035,rs715326,rs4985155,rs4760946,rs62625008,rs2072113,rs195162,rs11190607,rs116238971,rs11126935,rs11119810,rs112318422,rs13020949,rs2304369,rs67023551,rs76064624,rs56190003,rs4711146,rs2068834,rs72825108,rs1490893,rs7071271,rs35013306,rs11230796,rs7244324,rs11679220,rs10883499,rs3017041,rs10764080,rs17120029,rs4683709,rs74024096,rs34766228,rs2766010,rs2727265,rs72979359,rs3117189,rs117561496,rs12642922,rs10220265,rs6716850,rs73588403,rs93923,rs113268188,rs2941253,rs4542768,rs174547,rs4616435,rs11845100,rs80172518,rs79770665,rs11605884,rs11190595,rs2495745,rs11585462,rs7404524,rs116761082,rs17276460,rs12616232,rs61905108,rs7949187,rs2035749,rs114190124,rs4803,rs7091356,rs7435,rs6717980,rs10056326,rs58075729,rs11234767,rs16831992,rs3135506,rs7200543,rs17606561,rs11230918,rs174582,rs4665978,rs1320712,rs1121,rs59443212,rs198470,rs2838455,rs1800009,rs1318652,rs74444640,rs3134943,rs71654419,rs12292921,rs17764324,rs968567,rs114298916,rs7271557,rs6920247,rs8179252,rs113353646,rs2495754,rs174538,rs4665969,rs1260330,rs75318549,rs780104,rs66476535,rs4985167,rs10898527,rs2950835,rs7003070,rs79645752,rs114123812,rs780100,rs16938115,rs1919128,rs75766519,rs3087350,rs1104,rs4244338,rs1448140,rs13030973,rs3734398,rs17113137,rs67800633,rs62133983,rs62187062,rs3750633,rs509728,rs1518964,rs2495751,rs10205219,rs2240287,rs2580759,rs6749078,rs1313566,rs174549,rs1225753,rs12285095,rs115276212,rs174591,rs2295774,rs2642438,rs11033111,rs66827339,rs1260329,rs4852988,rs2851682,rs780108,rs14151,rs1912118,rs2838458,rs72953914,rs55727637,rs10169261,rs174610,rs7078799,rs3827251,rs9978441,rs10142758,rs72918042,rs13022873,rs72643559,rs68162610,rs4963243,rs11190574,rs17156618,rs198475,rs4751995,rs17758195,rs111721838,rs77817666,rs2956395,rs17156426,rs1647266,rs115553925,rs1391470,rs11190613,rs10897170,rs67373727,rs16966952,rs115663512,rs13347155,rs6712208,rs72653723,rs66926907,rs3750626,rs7282631,rs11059295,rs7950734,rs3793706,rs67502985,rs115454275,rs174477,rs34803002,rs10883497,rs62130714,rs1977745,rs55877627,rs2273694,rs174578,rs7575245,rs174464,rs7405315,rs198449,rs174532,rs174575,rs9393822,rs6491742,rs11685326,rs3750720,rs11850467,rs73487452,rs35781069,rs10168940,rs11190588,rs12323870,rs115463660,rs174585,rs78694225,rs1767777,rs9419897,rs3844360,rs34343472,rs115164897,rs11190597,rs12587311,rs10205592,rs809058,rs3741252,rs35120633,rs174616,rs7419709,rs2717298,rs71422615,rs13376185,rs4963390,rs10874902,rs7564909,rs4665960,rs56076827,rs9368512,rs2254072,rs1617300,rs4818874,rs67102443,rs79303190,rs1141313,rs10790162,rs174468,rs66464172,rs4819354,rs4988232,rs259359,rs4950083,rs2845573,rs174598,rs12464616,rs1260341,rs115979721,rs6760828,rs117702910,rs72972110,rs12935733,rs10809437,rs75571123,rs11119805,rs56224630,rs10885997,rs174537,rs2295599,rs191808,rs11059288,rs17024393,rs438274,rs72761933,rs9461408,rs13007203,rs2489034,rs11681351,rs12873906,rs174553,rs58357769,rs72979360,rs10160397,rs2807834,rs6589565,rs41279738,rs174560,rs17024258,rs4919472,rs7424572,rs4532436,rs10883509,rs11190568,rs7404526,rs12806760,rs7079136,rs6923688,rs11010436,rs2348714,rs3820791,rs3749147,rs17042024,rs4919469,rs116377258,rs4711127,rs7577311,rs4683439,rs3788096,rs73432983,rs6932739,rs10740921,rs77053541,rs174593,rs809673,rs4406722,rs7950569,rs11591183,rs59171789,rs60631624,rs112543847,rs2495743,rs2838450,rs58895719,rs12286037,rs1923288,rs11075255,rs10883502,rs9368506,rs867772,rs780112,rs12477307,rs11662735,rs9982600,rs3750630,rs2489040,rs11190603,rs11827749,rs9467921,rs17119878,rs73407644,rs78328410,rs67361226,rs2419039,rs72953926,rs335731,rs2766005,rs115163973,rs10168506,rs198473,rs72821605,rs3798707,rs12116638,rs6448484,rs7745932,rs45579846,rs11234769,rs174561,rs77202794,rs2797623,rs12354411,rs2293571,rs10883512,rs11897997,rs74210981,rs1624931,rs7589995,rs28497454,rs2134485,rs115867311,rs9630875,rs2642442,rs1225717,rs11677230,rs6920155,rs195165,rs13472,rs1238673,rs72979363,rs7079756,rs72953991,rs11190592,rs10827646,rs2585617,rs115929849,rs11660389,rs4760993,rs6928281,rs72746531,rs79862383,rs9454617,rs174569,rs12214825,rs79812828,rs174587,rs79395715,rs11693660,rs1049817,rs12119787,rs10809380,rs4988185,rs12284876,rs520987,rs12199131,rs57398279,rs11127013,rs2700840,rs9295763,rs17581671,rs4819356,rs113028896,rs115740196,rs1109748,rs3017643,rs9295764,rs12128147,rs9368452,rs10404486,rs12274192,rs2242455,rs57364342,rs10168422,rs4760951,rs72970297,rs6498540,rs115876910,rs116919016,rs11234388,rs35126712,rs1260327,rs10786597,rs78791707,rs77265150,rs11190599,rs57641217,rs1029188,rs2071213,rs174466,rs16832011,rs97384,rs72906481,rs3852485,rs1406295,rs9368453,rs1225755,rs3134950,rs59200224,rs174479,rs174606,rs12587252,rs666870,rs10168927,rs171963,rs72789541,rs3104391,rs3134603,rs12987055,rs2489036,rs13376187,rs6770560,rs174635,rs78847256,rs56225305,rs11585897,rs174534,rs10847425,rs75440060,rs174555,rs174614,rs111946747,rs10195006,rs7102974,rs11126999,rs2305929,rs695867,rs412334,rs6750104,rs7744622,rs61639188,rs17762402,rs174471,rs56143464,rs973730,rs72705206,rs56074859,rs3750719,rs2298095,rs102274,rs9653945,rs17764592,rs77178085,rs55648545,rs174528,rs34017050,rs4582,rs2295770,rs198426,rs60830635,rs72761935,rs4748596,rs3816088,rs67211094,rs12467476,rs2272406,rs111547105,rs11664807,rs35463685,rs6705820,rs10220266,rs77167250,rs2295773,rs169110,rs11662840,rs12190237,rs9368513,rs10809434,rs117741017,rs174472,rs11119811,rs72774845,rs3845686,rs198462,rs75321677,rs7938874,rs2838460,rs34396223,rs3758977,rs195158,rs6457535,rs11816840,rs2238001,rs3788094,rs74024095,rs3750631,rs67500951,rs80012820,rs9811066,rs16966947,rs3117117,rs2295602,rs116486206,rs12472274,rs111841437,rs34037437,rs898114,rs7567400,rs13022659,rs4713044,rs1058694,rs7084810,rs11190578,rs9366664,rs12294259,rs4519790,rs6474651,rs6498541,rs2295776,rs72972152,rs56877254,rs1260342,rs10211658,rs76568625,rs149804,rs526126,rs9467897,rs117690058,rs12791843,rs11190596,rs12132164,rs2524296,rs74384292,rs66842084,rs114860151,rs72970275,rs780093,rs7070776,rs114434711,rs198746,rs115702847,rs35574015,rs74064587,rs11190569,rs2469225,rs7577493,rs6743819,rs6671200,rs117409096,rs11190581,rs67336250,rs174529,rs174581,rs195163,rs12122929,rs2495755,rs174450,rs71654413,rs4919470,rs41308562,rs10161558,rs57524571,rs10809379,rs74530679,rs113936771,rs168990,rs2727271,rs7088512,rs72653722,rs12215477,rs67485149,rs2904229,rs6738266,rs71654418,rs4074872,rs1265169,rs11537799,rs569258,rs2327323,rs10220270,rs4407490,rs71654417,rs3129934,rs946350,rs2495744,rs174568,rs74064589,rs2236212,rs4985148,rs494119,rs704795,rs7942717,rs198460,rs12373434,rs6910806,rs11682621,rs1260320,rs6748440,rs2160669,rs4760992,rs2286779,rs17718828,rs6752048,rs16884395,rs16884632,rs99780,rs10883506,rs780106,rs17111220,rs9420785,rs7153585,rs1893384,rs2298075,rs12365944,rs174556,rs498793,rs12341171,rs117299682,rs17675361,rs11759975,rs61906117,rs13362715,rs8523,rs7743830,rs9467926,rs61905088,rs4665963,rs7273585,rs6729709,rs58863068,rs74755042,rs116929020,rs75281081,rs11126934,rs3750629,rs12459897,rs3129868,rs12588995,rs1893699,rs13429698,rs9787424,rs198461,rs1975384,rs34791859,rs174618,rs73487485,rs79562634,rs3788092,rs174613,rs780102,rs195161,rs72952002,rs10750096,rs75892697,rs400075,rs4852984,rs75110797,rs2014252,rs174574,rs3793771,rs174474,rs197770,rs10883511,rs12465763,rs115168643,rs159526,rs7090431,rs9420782,rs195156,rs2266788,rs7080356,rs34614532,rs198441,rs61906114,rs2152261,rs11126936,rs57200947,rs9446056,rs11661119,rs17148016,rs45613238,rs12226075,rs112216752,rs108499,rs2838449,rs174548,rs4659382,rs1910510,rs13139464,rs6918978,rs4988189,rs2495753,rs16831891,rs34502053,rs10809474,rs72643557,rs13388159,rs58631677,rs6683112,rs174559,rs3739092,rs7759825,rs10148517,rs809059,rs6727897,rs1225759,rs72761921,rs116703217,rs183176,rs1534842,rs1692126,rs61624919,rs11823543,rs112306351,rs1800684,rs9461310,rs11234765,rs2495746,rs4751996,rs35655331,rs2838456,rs2072114,rs10200899,rs2797622,rs2845574,rs56120917,rs1080698,rs4819357,rs35179427,rs114527755,rs72823376,rs13116341,rs61033068,rs1275538,rs4711162,rs28561675,rs174566,rs72817542,rs2903825,rs72746572,rs60756667,rs9735635,rs66581151,rs17774576,rs8089689,rs7099965,rs11190600,rs2348715,rs7100386,rs2151849,rs115730765,rs115218245,rs17156442,rs9468308,rs77527022,rs259357,rs71465652,rs7477246,rs113051131,rs13408252,rs77372106,rs60972755,rs174601,rs1639892,rs715325,rs78205247,rs74064591,rs67424964,rs68051026,rs1992291,rs12234119,rs924368,rs115071316,rs174535,rs75471190,rs2495759,rs17654117,rs3798710,rs66515061,rs2269928,rs1647267,rs650436,rs4665965,rs9647232,rs11234778,rs61906078,rs57235352,rs60273772,rs174530,rs547589,rs3130283,rs74650218,rs174583,rs9267576,rs3750627,rs174608,rs724311,rs9357040,rs10898531,rs12195587,rs73951934,rs1262430,rs12126561,rs60459982,rs62130713,rs80040651,rs72819536,rs6440123,rs6936232,rs4760949,rs174546,rs75155754,rs9268148,rs174620,rs10883504,rs174550,rs75656258,rs66766241,rs11126245</t>
  </si>
  <si>
    <t>ENSG00000163798.9,CATG00000072983.1,ENSG00000271092.1,CATG00000035489.1,ENSG00000168496.3,ENSG00000111843.9,ENSG00000167995.11,CATG00000006510.1,ENSG00000138411.6,ENSG00000150672.12,ENSG00000250889.2,CATG00000044656.1,ENSG00000159733.9,CATG00000002481.1,CATG00000005705.1,ENSG00000144224.12,ENSG00000236437.1,ENSG00000198216.6,ENSG00000221866.5,ENSG00000083635.7,ENSG00000243943.5,ENSG00000236716.1,ENSG00000237937.1,ENSG00000166135.9,ENSG00000172339.9,ENSG00000168765.11,CATG00000002472.1,ENSG00000204387.8,ENSG00000204301.5,ENSG00000171202.2,ENSG00000171174.9,CATG00000106649.1,ENSG00000240005.1,CATG00000117496.1,ENSG00000213020.4,ENSG00000109689.10,ENSG00000075826.12,ENSG00000124915.6,ENSG00000137656.7,CATG00000042207.1,ENSG00000109917.6,ENSG00000177058.7,CATG00000118228.1,ENSG00000229258.1,ENSG00000163794.6,ENSG00000134824.9,CATG00000002485.1,ENSG00000134825.9,ENSG00000235267.1,CATG00000040694.1,ENSG00000164509.9,ENSG00000163795.9,ENSG00000179889.14,ENSG00000169758.8,CATG00000104690.1,ENSG00000149483.7,ENSG00000134780.5,ENSG00000244176.1,ENSG00000253252.2,CATG00000087342.1,ENSG00000159556.5,CATG00000018407.1,CATG00000055417.1,CATG00000056229.1,ENSG00000101752.7,CATG00000047979.1,ENSG00000137504.9,CATG00000005272.1,ENSG00000204310.6,CATG00000016998.1,ENSG00000135298.9,ENSG00000138074.10,CATG00000037004.1,CATG00000008686.1,ENSG00000255945.1,ENSG00000231252.1,ENSG00000115226.5,ENSG00000140367.7,CATG00000075886.1,ENSG00000228703.1,ENSG00000226026.1,CATG00000084796.1,ENSG00000221531.1,CATG00000042205.1,CATG00000002486.1,ENSG00000188596.5,ENSG00000176714.9,ENSG00000226645.1,ENSG00000178752.11,ENSG00000225542.1,CATG00000042213.1,ENSG00000158019.16,ENSG00000011347.5,CATG00000053507.1,ENSG00000137501.12,ENSG00000234945.3,CATG00000003943.1,CATG00000114730.1,ENSG00000065135.7,ENSG00000120594.12,ENSG00000122481.12,ENSG00000136810.8,ENSG00000255054.3,CATG00000006509.1,ENSG00000197977.3,ENSG00000115204.10,ENSG00000235531.5,ENSG00000157045.4,ENSG00000221988.8,ENSG00000167994.7,ENSG00000230910.2,ENSG00000250230.2,ENSG00000156097.8,ENSG00000009709.7,ENSG00000166136.11,ENSG00000110436.7,ENSG00000261819.1,CATG00000005391.1,ENSG00000230314.2,ENSG00000084734.4,CATG00000005271.1,ENSG00000213453.3,ENSG00000255947.1,ENSG00000269089.1,ENSG00000076003.4,ENSG00000130997.12,ENSG00000186205.8,ENSG00000196975.10,ENSG00000115194.6,ENSG00000149292.12,ENSG00000189190.7,ENSG00000087338.4,ENSG00000165862.10,ENSG00000171204.8,CATG00000007236.1,CATG00000031165.1,CATG00000070702.1,ENSG00000124920.9,ENSG00000243818.4,ENSG00000115211.11,ENSG00000213654.5,ENSG00000140386.8,ENSG00000152670.14,ENSG00000075290.7,ENSG00000204287.9,ENSG00000258999.1,CATG00000068142.1,ENSG00000207601.1,ENSG00000236678.3,ENSG00000204296.7,CATG00000006466.1,ENSG00000163793.8,ENSG00000167996.11,CATG00000081920.1,ENSG00000115866.6,ENSG00000249856.1,ENSG00000259841.2,CATG00000019701.1,ENSG00000115207.9,CATG00000052071.1,ENSG00000138002.10,ENSG00000257035.1,ENSG00000268318.1,ENSG00000228172.1,ENSG00000144668.7,ENSG00000128918.10,ENSG00000117640.13,ENSG00000137642.8,ENSG00000149503.8,ENSG00000231890.3,CATG00000033456.1,CATG00000005706.1,ENSG00000048991.12,ENSG00000115234.6,CATG00000049941.1,CATG00000027173.1,ENSG00000127423.6,CATG00000072175.1,ENSG00000138085.12,ENSG00000111859.12,ENSG00000234072.1,CATG00000116191.1,ENSG00000204314.6,ENSG00000205334.2,CATG00000088064.1,ENSG00000117632.16,ENSG00000254919.1,ENSG00000226806.1,ENSG00000204305.9,CATG00000009016.1,ENSG00000085721.8,ENSG00000167088.6,ENSG00000255542.1,CATG00000107724.1,ENSG00000100629.12,ENSG00000168477.13,CATG00000035263.1,ENSG00000162430.12,ENSG00000116337.11,ENSG00000235501.1,ENSG00000204308.6,CATG00000084292.1,ENSG00000117154.7,ENSG00000141449.10,CATG00000005714.1,ENSG00000243742.1,ENSG00000153157.8,ENSG00000204740.5,ENSG00000138100.9,ENSG00000152078.5,ENSG00000198522.9,ENSG00000115850.5,ENSG00000110243.7,CATG00000079838.1,ENSG00000254731.1,CATG00000014631.1,ENSG00000238837.3,ENSG00000108702.3,ENSG00000259080.1,ENSG00000157992.8,CATG00000016021.1,CATG00000002483.1,CATG00000005703.1,ENSG00000140374.11,ENSG00000272162.1,ENSG00000084774.9,ENSG00000134183.7,ENSG00000141446.6,ENSG00000250979.1,CATG00000042214.1,ENSG00000188269.4,ENSG00000124935.3,ENSG00000255339.2,ENSG00000231878.1,CATG00000000621.1,ENSG00000158201.5,ENSG00000149485.12,ENSG00000132323.4,ENSG00000183470.5,ENSG00000221968.4,CATG00000052072.1,CATG00000006467.1,ENSG00000115216.9,CATG00000003149.1,CATG00000088073.1,ENSG00000137210.9,CATG00000050029.1,ENSG00000115241.9,CATG00000004117.1,CATG00000056969.1,CATG00000070588.1,CATG00000082704.1,ENSG00000123684.8,CATG00000005710.1,ENSG00000265142.2,CATG00000072170.1,ENSG00000223474.2,ENSG00000233438.1,ENSG00000213676.6,ENSG00000256022.1,ENSG00000160216.14,ENSG00000167196.9,CATG00000025986.1,ENSG00000258388.3</t>
  </si>
  <si>
    <t>23362303,22359512,21829377</t>
  </si>
  <si>
    <t>Phospholipid levels (plasma),Oleic acid (18:1n-9) plasma levels,Palmitoleic acid (16:1n-7) plasma levels,Palmitic acid (16:0) plasma levels,Stearic acid (18:0) plasma levels</t>
  </si>
  <si>
    <t>EFO:0004645</t>
  </si>
  <si>
    <t>cytokine measurement</t>
  </si>
  <si>
    <t>Any process that results in a change in state or activity of a cell or an organism (in terms of movement, secretion, enzyme production, gene expression, etc.) as a result of a vaccine. A vaccine is a preparationcontaining substances with antigenic properties administered to activate the immune system, thereby inducing an immune response.</t>
  </si>
  <si>
    <t>rs7796098,rs11713926,rs7661014,rs79166511,rs118058753,rs78066126,rs9399168,rs11710707,rs6921794,rs75750441,rs7587117,rs1346719,rs73830608,rs908327,rs75217232,rs33999310,rs10173870,rs74012120,rs1342240,rs76183531,rs72877227,rs8075455,rs75065209,rs114326633,rs11707575,rs2238001,rs1065776,rs2240287,rs6768283,rs9389333,rs10513433,rs73278496,rs72959038,rs13078971,rs2336541,rs868782,rs75967466,rs73278476,rs16926132,rs61770279,rs1983337,rs1036901,rs72918042,rs4963243,rs34481365,rs78271092,rs1342239,rs75026240,rs77487678,rs77597734,rs2240921,rs16850899,rs1371098,rs9373139,rs16864613,rs115702847,rs114962358,rs60544563,rs11710292,rs10510761,rs4251506,rs6009243,rs73278494,rs9376153,rs16823725,rs7224438,rs115455757,rs72777081,rs6904104,rs74470382,rs7782178,rs9385732,rs62190566,rs720626,rs113884931,rs11130073,rs35163227,rs116238123,rs10055632,rs61770278,rs11713290,rs4251505,rs7791080,rs13074524,rs9376119,rs114118113,rs9895671,rs9373141,rs758388,rs16864614,rs3755805,rs11718752,rs7101046,rs4667340,rs4251433,rs9402770,rs73280413,rs77871250,rs3821872,rs4853018,rs17331151,rs13088281,rs9915606,rs6009240,rs7697394,rs7579359,rs11720228,rs73020238,rs3741252,rs11718834,rs8066880,rs2292192,rs4251424,rs13072457,rs10055515,rs4963390,rs7656041,rs34244302,rs2251347,rs9376152,rs13006863,rs116616340,rs7645611,rs3806692,rs9896357,rs114356082,rs9402758,rs852790,rs79211970,rs75097428,rs9373140,rs16850903,rs9915526,rs71301816,rs75410246,rs77514697,rs9402768,rs2224216,rs9897803,rs73280436,rs17168526,rs9402762,rs78414640,rs61172708,rs6544758,rs10011730,rs852789,rs73280408,rs16948196,rs6504005,rs9303429,rs7210917,rs79595649,rs117758095,rs59457346,rs10486183,rs73278501,rs4251525,rs1468541,rs13034587,rs16970950,rs7783489,rs2207986,rs34313969,rs62190565,rs16970914,rs17579100,rs9385730,rs17168444,rs16850898,rs16850918,rs9389339,rs73280433,rs17231212,rs11925524,rs115640218,rs8071654,rs28588511,rs35385050,rs34288509,rs9968117,rs73280426,rs1342238,rs7622420,rs77463654,rs11714876,rs75197059,rs9376161,rs73553920,rs7772136,rs11717749,rs117383836,rs13069006,rs1246595,rs1542468,rs4478072,rs74369462,rs3825036,rs80032006,rs114718011,rs2063850,rs73280414,rs8061600,rs6845763,rs1885271,rs852791,rs7218256,rs73264654,rs77293644,rs1476099,rs13059141,rs115985633,rs1877931,rs11920254,rs114676647,rs115971931,rs8080142,rs2742383,rs71301814,rs73264649,rs16823709,rs57274572,rs16823719,rs1036902,rs874154,rs76827595,rs35737577,rs11917883,rs10186159,rs7206935,rs113995589,rs112530770,rs79754380,rs852788,rs7747218,rs114788176,rs28465110,rs16970954,rs75505750,rs2240286,rs10054799,rs16970877,rs60654515,rs6902485,rs12463900,rs73278484,rs4251439,rs115526956,rs2903825,rs11223581,rs77635619,rs73280407,rs73553922,rs9735635,rs11717619,rs7967856,rs10052520,rs2742461,rs8067208,rs56177716,rs11718538,rs9831977,rs17331178,rs11564024,rs73280421,rs58515094,rs17151551,rs13092352,rs9399152,rs11712872,rs73264646,rs9683437,rs58310197,rs59200224,rs116241479,rs73278491,rs1884486,rs76466296,rs16970881,rs9385731,rs11714902,rs4963255,rs7625448,rs10059030,rs2336540,rs12219038,rs2090447,rs2077017,rs758386,rs6905874,rs59583591,rs12053233,rs115925163,rs75631387,rs72777037,rs2052074,rs9402769,rs11564025,rs6821364,rs79865671,rs11587998,rs34860124,rs9855908,rs115842216,rs57294964,rs114562844,rs73280411,rs73280406,rs9899415,rs114952596,rs11713206,rs10998624,rs8064681,rs1476098,rs73278477,rs9874517,rs34340609,rs11889798,rs75220201,rs6940996,rs73280415</t>
  </si>
  <si>
    <t>ENSG00000011638.6,ENSG00000168280.12,ENSG00000055955.11,ENSG00000272573.1,ENSG00000226759.3,ENSG00000122958.10,ENSG00000149972.6,ENSG00000163818.12,ENSG00000162267.8,ENSG00000236378.1,CATG00000062280.1,CATG00000066531.1,ENSG00000141376.16,ENSG00000134884.9,ENSG00000124920.9,ENSG00000163933.5,ENSG00000248592.3,ENSG00000250049.1,ENSG00000264324.1,ENSG00000230530.1,ENSG00000188687.11,CATG00000040016.1,CATG00000005703.1,CATG00000026842.1,ENSG00000213533.7,CATG00000076682.1,ENSG00000138079.9,ENSG00000163817.11,ENSG00000042304.6,CATG00000074235.1,ENSG00000163738.14,ENSG00000231028.4,CATG00000060194.1,CATG00000044996.1,CATG00000095519.1,ENSG00000135541.16,CATG00000072820.1,CATG00000090135.1,ENSG00000182585.5,CATG00000059656.1,CATG00000000015.1,CATG00000089773.1,ENSG00000129317.10,CATG00000059988.1,ENSG00000150556.12,ENSG00000144791.5,ENSG00000187123.10,ENSG00000156502.9,ENSG00000163935.9,ENSG00000198001.9,ENSG00000124915.6,CATG00000026841.1,CATG00000064661.1,ENSG00000138078.11,ENSG00000188511.8,CATG00000042628.1,ENSG00000215018.5,ENSG00000243696.4,ENSG00000211456.6,ENSG00000238005.2,CATG00000000011.1,ENSG00000146856.10,ENSG00000143919.10,CATG00000033904.1,ENSG00000169860.4,ENSG00000153303.12,ENSG00000239799.1,ENSG00000121207.7,ENSG00000231969.1,ENSG00000158486.9,ENSG00000134780.5,ENSG00000249776.1,ENSG00000173585.11,ENSG00000254114.1,ENSG00000272894.1,ENSG00000065911.7</t>
  </si>
  <si>
    <t>Immune reponse to smallpox (secreted IL-2),Immune reponse to smallpox (secreted TNF-alpha),Immune reponse to smallpox (secreted IL-1beta),Immune reponse to smallpox (secreted IL-10)</t>
  </si>
  <si>
    <t>EFO:0004682</t>
  </si>
  <si>
    <t>qt interval</t>
  </si>
  <si>
    <t>The QT interval is a measure of the time between the start of the Q wave and the end of the T wave in the heart&amp;apos;s electrical cycle</t>
  </si>
  <si>
    <t>rs2249126,rs813150,rs8023255,rs11805562,rs12991033,rs3815459,rs6941759,rs10457342,rs37053,rs12592161,rs10009738,rs2174608,rs1904430,rs2037250,rs28307,rs12124144,rs28490337,rs2832356,rs11070809,rs12741540,rs10800406,rs8016142,rs4656671,rs2211887,rs7176496,rs1123395,rs6692649,rs12117884,rs8015466,rs2070397,rs12124049,rs1003918,rs17733716,rs11758375,rs7199856,rs10919104,rs2663540,rs3848129,rs13003735,rs11621695,rs2798321,rs6936178,rs1358712,rs72952771,rs154431,rs674063,rs66833516,rs9982216,rs11070795,rs12119479,rs10457337,rs2003359,rs56657193,rs3784304,rs13020198,rs1138486,rs74805196,rs4656657,rs4698432,rs28397238,rs2832349,rs6569020,rs3766052,rs2241570,rs581790,rs722145,rs114275778,rs12661338,rs12081030,rs114547451,rs3796387,rs1133814,rs60011235,rs1052536,rs3109899,rs10800408,rs4656669,rs56170748,rs34847919,rs2193565,rs72706963,rs12116683,rs8125593,rs2356183,rs37034,rs7645178,rs11626367,rs7751467,rs28470808,rs10489189,rs12598088,rs3909800,rs41315485,rs62017203,rs62017189,rs7546347,rs3769860,rs4589164,rs115572979,rs12442721,rs2302194,rs709209,rs12442787,rs2143290,rs17577184,rs2832351,rs12057856,rs10919076,rs12724812,rs2090727,rs491907,rs17026152,rs17093124,rs59732929,rs17452152,rs2291305,rs9320665,rs3753293,rs10800443,rs72740493,rs4781128,rs3098202,rs17349677,rs9887903,rs75381031,rs37061,rs2306636,rs12739337,rs35131588,rs3109895,rs1773176,rs10919156,rs3766082,rs12072226,rs12593556,rs41312391,rs915556,rs9978297,rs12048188,rs12564596,rs12437803,rs12733626,rs55697000,rs2248536,rs11088121,rs9812588,rs7226363,rs11070802,rs909928,rs762193,rs10400826,rs2213857,rs789846,rs56036336,rs12410387,rs116528957,rs12445577,rs283059,rs12061405,rs11855605,rs78277513,rs80133134,rs37039,rs11070800,rs41315501,rs12092528,rs12124168,rs3131582,rs80052894,rs12745732,rs1705999,rs12354315,rs35760656,rs114223730,rs12736517,rs7534004,rs1419322,rs11630054,rs2135452,rs37055,rs3200575,rs1805120,rs12214483,rs644890,rs12067139,rs3105598,rs4141879,rs12910371,rs6427187,rs7527703,rs7165721,rs17702205,rs12470905,rs59671368,rs36004063,rs12744655,rs10489417,rs114632123,rs3131593,rs4073796,rs3101852,rs230893,rs2213856,rs2619692,rs8042172,rs12125057,rs4656180,rs3766100,rs2420009,rs75505858,rs709208,rs28479997,rs116201445,rs11636964,rs12035622,rs1549607,rs2291309,rs10800420,rs10465576,rs3109897,rs10489190,rs7176498,rs2193563,rs79568165,rs9320663,rs17345170,rs179521,rs12092952,rs10919153,rs3798420,rs12406341,rs11070834,rs12084793,rs35458577,rs8016846,rs3766054,rs872712,rs60778210,rs9541391,rs72965660,rs62239356,rs1646010,rs11632543,rs2211779,rs10081959,rs6499961,rs8023582,rs9636825,rs2001155,rs17645499,rs37051,rs2414059,rs6038724,rs78099598,rs16866497,rs9843500,rs6781009,rs9887916,rs581753,rs28850334,rs12120960,rs2414073,rs3809594,rs12083249,rs6575533,rs3825798,rs3912614,rs915576,rs13017846,rs6669901,rs7615974,rs2243463,rs1473804,rs2619689,rs9832424,rs35946935,rs75487543,rs2253324,rs3131595,rs35407905,rs2269001,rs10853174,rs56080544,rs3105590,rs740952,rs10939643,rs12758208,rs72647839,rs3109888,rs13010657,rs2300159,rs763254,rs9783117,rs9887857,rs3820053,rs2291311,rs12145939,rs7145893,rs9541373,rs473357,rs7373779,rs2832342,rs9978893,rs9932944,rs28380131,rs13026826,rs17427116,rs4817290,rs3109892,rs12691502,rs12755385,rs3131580,rs17026155,rs12059944,rs1885421,rs8030066,rs17135348,rs4698164,rs1829287,rs10144405,rs3896609,rs11633404,rs12442145,rs12074492,rs12129132,rs6499960,rs3766055,rs28718130,rs8056620,rs12140967,rs1088450,rs2001156,rs1534984,rs11855889,rs13002045,rs4775899,rs35111245,rs7278064,rs12197337,rs246258,rs1885419,rs283090,rs1124843,rs12740040,rs36011854,rs2356491,rs72622279,rs1320966,rs12096347,rs762192,rs40187,rs11968176,rs3101859,rs4656652,rs4952632,rs34802220,rs67014132,rs7552484,rs10514767,rs10919105,rs12053903,rs12401966,rs1072384,rs4656677,rs12402774,rs12095171,rs3796079,rs7758614,rs13020186,rs7429945,rs7772214,rs78967023,rs17518147,rs35159355,rs12022768,rs11129795,rs13961,rs12145897,rs3737683,rs6799868,rs77903023,rs35037551,rs12120007,rs12438305,rs7177664,rs71635617,rs2630,rs114410869,rs11540994,rs11634746,rs3131576,rs12482218,rs12708424,rs1675938,rs460172,rs11700533,rs1568399,rs4698521,rs1947150,rs10141703,rs74907362,rs2012763,rs932394,rs10865879,rs12028208,rs577583,rs6793245,rs60129000,rs61808870,rs41258144,rs77424676,rs958581,rs12117559,rs616256,rs58391860,rs66672811,rs7189568,rs7414819,rs17345156,rs1320976,rs12082618,rs8041463,rs115737712,rs4656179,rs9924724,rs2899462,rs4656653,rs2414060,rs237449,rs7170310,rs476733,rs12591735,rs7585334,rs9824011,rs2154494,rs12143131,rs2663536,rs4775900,rs16866532,rs3109881,rs7220181,rs7175532,rs35447001,rs10429893,rs1549605,rs35029749,rs2832355,rs78210093,rs3109878,rs9288751,rs12117362,rs12074013,rs11070822,rs9541529,rs2614787,rs12324599,rs2619690,rs2832345,rs4775893,rs868606,rs12066426,rs8054895,rs4784960,rs37040,rs6940985,rs7161644,rs2832374,rs2098477,rs12476289,rs79011457,rs72740459,rs3101858,rs13127241,rs12735503,rs6054773,rs2074518,rs75023730,rs6771881,rs12072953,rs1883084,rs79478286,rs237448,rs4775897,rs12066676,rs17703435,rs4725386,rs2292174,rs10919157,rs13010889,rs12916845,rs2098478,rs12199463,rs2257077,rs3131601,rs9985119,rs12751593,rs10919128,rs3101853,rs3131597,rs745922,rs72706975,rs11637228,rs17026106,rs17878749,rs72947415,rs522356,rs4656667,rs8018690,rs10482996,rs4945623,rs12660455,rs12102473,rs2300158,rs11720166,rs35573737,rs10457338,rs36093383,rs581172,rs12128350,rs7522565,rs9932278,rs3766101,rs6762565,rs45505695,rs10919110,rs8035534,rs79595351,rs72647889,rs10919074,rs4656181,rs17026131,rs767139,rs3105592,rs11965985,rs10919070,rs7184114,rs4656656,rs1318765,rs27097,rs4656680,rs12143790,rs75734790,rs1419324,rs2579333,rs17026128,rs111320474,rs5022760,rs762190,rs2602072,rs17879755,rs2663557,rs77841333,rs3848130,rs28637301,rs493728,rs66677602,rs2832375,rs60486111,rs8035851,rs2292175,rs2832348,rs9975608,rs4656177,rs35871557,rs37041,rs6054768,rs7521269,rs13191610,rs950843,rs283043,rs12084964,rs74967728,rs7519279,rs28831840,rs7580640,rs10753785,rs12126266,rs2614793,rs37062,rs10800430,rs12082748,rs17702175,rs17646025,rs67485965,rs59164036,rs3131584,rs1200085,rs16984336,rs3105595,rs40188,rs56165560,rs11663697,rs1871460,rs3734381,rs3135967,rs10919079,rs12902649,rs8042320,rs67832971,rs1135397,rs7170036,rs12736110,rs2663531,rs797989,rs2291304,rs74199055,rs11752626,rs55872442,rs58137325,rs56120016,rs2420015,rs35014850,rs2627037,rs2291107,rs10919124,rs12744341,rs55863869,rs3807376,rs283060,rs567109,rs10919082,rs1955,rs75748886,rs4583547,rs37054,rs3109877,rs7281815,rs12440387,rs8023644,rs7140195,rs57324163,rs12595526,rs1892694,rs1892092,rs283058,rs12086983,rs12741323,rs789852,rs10800407,rs1517746,rs4073797,rs3766057,rs2154495,rs2241569,rs72637225,rs12490047,rs55839873,rs78025447,rs1419323,rs1320967,rs11641991,rs17026148,rs12437770,rs114531422,rs12198461,rs8133773,rs12997023,rs2742347,rs12121346,rs57776592,rs1773175,rs72704035,rs11809180,rs3754953,rs17349271,rs12118611,rs12730053,rs7538259,rs7170303,rs75142230,rs12070626,rs67215606,rs8047769,rs12724802,rs3766045,rs3766053,rs9930898,rs230966,rs8182079,rs2070396,rs6927800,rs12626352,rs2798322,rs17825652,rs17645935,rs56118429,rs283089,rs10143786,rs72952795,rs1424071,rs12121891,rs35344745,rs10133326,rs12082810,rs7671482,rs3109898,rs6894385,rs35107735,rs246196,rs35042871,rs2072412,rs1883085,rs7276532,rs1014965,rs846111,rs7174839,rs2414072,rs2291308,rs12464703,rs6780338,rs11070798,rs11855838,rs3848128,rs116334309,rs2100142,rs17646917,rs11153763,rs3105597,rs12565852,rs2054708,rs9636824,rs2832373,rs62017197,rs12089118,rs12751062,rs11636930,rs173475,rs12446307,rs3131592,rs11802239,rs12079745,rs12079856,rs2269000,rs6499962,rs3109894,rs8182062,rs76436171,rs4698433,rs789850,rs12025397,rs11088122,rs9832895,rs114293697,rs1200164,rs10800432,rs78266198,rs6516910,rs2420010,rs17345531,rs28580327,rs3796080,rs56030306,rs11070801,rs7423101,rs3765227,rs12912106,rs13017279,rs2003360,rs1773177,rs2157597,rs9926577,rs17645649,rs3131573,rs12083075,rs2897253,rs7452622,rs4698431,rs11710498,rs6437391,rs74952830,rs12724494,rs980007,rs2080512,rs2531950,rs72706084,rs2794668,rs1320965,rs2627041,rs2887398,rs6054771,rs3778869,rs79518434,rs2832353,rs3101860,rs35133990,rs1147137,rs72740456,rs78648088,rs12062884,rs2832350,rs11635045,rs11153748,rs1288987,rs2627040,rs41315507,rs28529410,rs3131583,rs10919107,rs3109879,rs11640929,rs12562404,rs2562829,rs12144832,rs116381803,rs3131594,rs117752763,rs9887854,rs17026114,rs12497866,rs9939133,rs3905328,rs1986075,rs37056,rs12442197,rs74707546,rs6804918,rs10919172,rs789845,rs3131578,rs9832963,rs12061601,rs12443283,rs36079696,rs12373937,rs3732472,rs28494067,rs12121185,rs10027628,rs922984,rs55840738,rs12143965,rs762191,rs237450,rs12593778,rs745921,rs4656651,rs12153699,rs11866002,rs12125501,rs9860525,rs34766086,rs9844986,rs11636576,rs16849113,rs34479834,rs66502040,rs77535249,rs1557277,rs7604033,rs9541286,rs11968351,rs4304967,rs72958930,rs2832352,rs12044487,rs1320977,rs1517742,rs11641184,rs874665,rs10919071,rs4946350,rs56142888,rs115430328,rs13019501,rs77535462,rs762210,rs927348,rs9924805,rs6107933,rs10919075,rs3820059,rs78757409,rs2179491,rs114318364,rs37057,rs57002197,rs7191330,rs10919062,rs12042082,rs1892093,rs1885422,rs11655300,rs246194,rs35231307,rs11070832,rs11621876,rs4656678,rs686226,rs12410456,rs2414074,rs34657537,rs61808940,rs915557,rs11755121,rs12744184,rs10136498,rs1473805,rs17081500,rs4509958,rs762209,rs72700067,rs1805123,rs12118645,rs2070399,rs11711260,rs62019154,rs17345184,rs1007607,rs7175149,rs4656654,rs10171049,rs539383,rs1124769,rs12997042,rs2291312,rs17026156,rs35551186,rs6054770,rs1400836,rs10800445,rs8015016,rs3109891,rs1147134,rs2138898,rs4775894,rs1885420,rs79119761,rs10919129,rs512708,rs10494478,rs1483012,rs2305959,rs12439744,rs1395297,rs17703518,rs3131596,rs4894037,rs12909839,rs2832344,rs12102878,rs116866259,rs3109880,rs9401080,rs2663542,rs1483009,rs1805126,rs2832378,rs4792575,rs12728466,rs3757458,rs7176874,rs3101855,rs17645523,rs7177123,rs181951,rs8029073,rs76756867,rs8033354,rs711980,rs10919106,rs9921370,rs10919158,rs13012895,rs708632,rs6427180,rs506693,rs10919073,rs6845865,rs1675962,rs77812966,rs7141695,rs79551699,rs115918131,rs3823587,rs6038725,rs6913012,rs12410548,rs10919127,rs37060,rs1200083,rs4656182,rs4598846,rs12911168,rs62207635,rs12084165,rs116427851,rs6947240,rs7140965,rs932395,rs4656668,rs4600745,rs2248449,rs72740453,rs7529937,rs1200161,rs12090585,rs679774,rs55880069,rs3098201,rs114695031,rs1986074,rs3809596,rs114133365,rs42947,rs28362572,rs2143287,rs10851493,rs3864884,rs17081496,rs7140931,rs3131577,rs2280397,rs12063863,rs455664,rs1549606,rs34870006,rs2832354,rs1773184,rs13028820,rs35372376,rs17645826,rs3743567,rs2899463,rs3105591,rs78270478,rs12086104,rs6443176,rs12071630,rs2832376,rs37036,rs2154492,rs74728887,rs2291310,rs7188697,rs3766090,rs10800421,rs17647040,rs4656655,rs2000321,rs1542958,rs1009882,rs2832357,rs2063010,rs13333216,rs1320968,rs12709001,rs12900658,rs10456917,rs797990,rs4817291,rs72947418,rs77690739,rs12592778,rs34502197,rs79071873,rs55787218,rs12948362,rs8042592,rs12059281,rs12127613,rs2832346,rs76846744,rs1147132,rs7163283,rs56282717,rs77758819,rs35645879,rs2356492,rs10775143,rs2614788,rs56283404</t>
  </si>
  <si>
    <t>ENSG00000234437.1,ENSG00000231770.1,ENSG00000214944.5,CATG00000042543.1,CATG00000055856.1,ENSG00000203601.3,CATG00000067895.1,CATG00000056008.1,ENSG00000251537.4,ENSG00000155657.19,ENSG00000145014.13,ENSG00000237707.1,CATG00000030788.1,ENSG00000248474.1,ENSG00000137766.12,ENSG00000117475.9,CATG00000097514.1,ENSG00000125409.8,ENSG00000227110.2,CATG00000029427.1,ENSG00000137441.7,ENSG00000144724.14,ENSG00000106404.9,ENSG00000106400.7,ENSG00000259378.1,ENSG00000143153.8,CATG00000023000.1,ENSG00000157036.8,ENSG00000007062.7,ENSG00000055118.10,ENSG00000225179.1,ENSG00000164867.6,ENSG00000158286.8,ENSG00000163110.10,CATG00000053477.1,CATG00000022995.1,ENSG00000230971.1,ENSG00000189067.8,CATG00000067896.1,CATG00000024436.1,ENSG00000170236.10,ENSG00000103034.10,CATG00000069509.1,ENSG00000214252.4,ENSG00000221926.7,ENSG00000143156.9,CATG00000024909.1,CATG00000027469.1,ENSG00000183873.11,ENSG00000005156.7,ENSG00000114861.14,ENSG00000187621.10,ENSG00000169744.8,ENSG00000143196.4,ENSG00000106397.7,CATG00000036629.1,CATG00000029426.1,ENSG00000237298.4,ENSG00000233987.1,ENSG00000002726.15,ENSG00000213062.3,CATG00000068882.1,CATG00000094593.1,ENSG00000156273.11,CATG00000094595.1,ENSG00000079156.12,CATG00000067897.1,ENSG00000162745.6,ENSG00000271850.1,CATG00000082283.1,ENSG00000091181.15,ENSG00000234604.2,ENSG00000158445.7,ENSG00000259240.1,ENSG00000092439.9,CATG00000024916.1,ENSG00000237222.3,ENSG00000092871.12,ENSG00000138600.5,ENSG00000198523.5,CATG00000082298.1,ENSG00000117477.8,CATG00000024911.1,ENSG00000111860.9,ENSG00000196376.6,ENSG00000183578.5,ENSG00000251833.1,ENSG00000224113.2,CATG00000023005.1,ENSG00000071205.7,CATG00000080463.1,ENSG00000081014.6,ENSG00000183023.14,CATG00000067333.1,ENSG00000103037.7,CATG00000089740.1,ENSG00000053918.11,ENSG00000117479.8,ENSG00000198929.8,ENSG00000258927.1,CATG00000065948.1,ENSG00000125107.12,ENSG00000173200.8,ENSG00000163104.13,ENSG00000171189.12,ENSG00000080493.9</t>
  </si>
  <si>
    <t>23166209,19587794,19305409,23534349,20031603,22726844,16648850,19305408</t>
  </si>
  <si>
    <t>QT interval</t>
  </si>
  <si>
    <t>EFO:0004697</t>
  </si>
  <si>
    <t>estradiol measurement</t>
  </si>
  <si>
    <t>Is a quantification of circulating estradiol a circulating steriod sex hormone.</t>
  </si>
  <si>
    <t>rs534697,rs2583503,rs1476132,rs6056041,rs2583506,rs77664722,rs576563,rs2853328,rs12564170,rs11208576,rs3014976,rs1348184,rs2336244,rs529715,rs3795421,rs1816371,rs11548323,rs2567772,rs7106095,rs478665,rs579247,rs2567771,rs71647933,rs495588,rs12030298,rs2635164,rs2439700,rs1540434,rs6056038,rs1431891,rs56002610,rs12047859,rs561624,rs3816922,rs1864729,rs483317,rs2028480,rs11107531,rs78623880,rs4233205,rs35260355,rs28419044,rs2583504,rs12046307,rs2583501,rs4652898,rs57469281,rs724767,rs2853320,rs78882697,rs73065951,rs2053481,rs77356692,rs2053480,rs1835744,rs3889480,rs12620464,rs923880,rs2583505,rs8553,rs1835743,rs12760034,rs12045441,rs73065942,rs489500,rs35673825,rs35129588,rs74080265,rs528645,rs66554061,rs2853312,rs499870,rs76690004,rs10914738,rs6056043,rs1546186,rs10798959,rs4653183,rs2567773,rs2635162,rs6086562,rs2853318,rs36000249,rs521188,rs16835523,rs7106008,rs76618723,rs7105310,rs2635161,rs6077414,rs3795419,rs2028479</t>
  </si>
  <si>
    <t>ENSG00000214146.2,ENSG00000180543.3,CATG00000004250.1,ENSG00000230102.3,ENSG00000136040.4,CATG00000042794.1,ENSG00000121904.13,ENSG00000238043.1,ENSG00000265996.1,ENSG00000158195.6,CATG00000019232.1,CATG00000103306.1,ENSG00000173588.10,ENSG00000121903.10,CATG00000102965.1,ENSG00000182621.12,ENSG00000196460.8</t>
  </si>
  <si>
    <t>Estradiol plasma levels (breast cancer)</t>
  </si>
  <si>
    <t>EFO:0004704</t>
  </si>
  <si>
    <t>age at menopause</t>
  </si>
  <si>
    <t>The age of onset of (human) menopause, the beginning of the first menstrual cycle in an individual</t>
  </si>
  <si>
    <t>rs7603340,rs115927256,rs1260330,rs4665969,rs6592738,rs6547521,rs2239286,rs9439081,rs2151145,rs72941378,rs1528533,rs4534770,rs780104,rs12211045,rs114807762,rs28687846,rs4071559,rs11099601,rs1172816,rs1046089,rs115391169,rs2580761,rs9439079,rs780100,rs116411612,rs12198788,rs1104,rs72757358,rs2720194,rs8025528,rs8113016,rs299166,rs7950873,rs3739095,rs12213673,rs353478,rs10770081,rs2238300,rs10899394,rs10205219,rs402511,rs35332006,rs316616,rs35864840,rs2474680,rs6861925,rs2580759,rs7776184,rs472617,rs6715332,rs4355856,rs2749896,rs4261263,rs1260329,rs174387,rs34004615,rs780108,rs353493,rs10169261,rs574757,rs12195578,rs80354920,rs6842648,rs6468442,rs11042774,rs12209969,rs3770442,rs13003218,rs112974280,rs812246,rs621456,rs589175,rs813592,rs2013628,rs10930453,rs10846773,rs55996750,rs6758331,rs16942918,rs12153498,rs1776131,rs10497379,rs11695549,rs1919385,rs35163846,rs76098164,rs9391254,rs72886381,rs6854739,rs1395,rs66986939,rs1190612,rs1647266,rs6495785,rs2336718,rs10840389,rs75028264,rs17355013,rs2238304,rs75698649,rs687037,rs314280,rs13203645,rs1443811,rs11639888,rs12649417,rs10117847,rs2072266,rs1647276,rs17606481,rs2292255,rs557424,rs1004904,rs758130,rs6881002,rs2526704,rs11603727,rs11042594,rs12997252,rs17058239,rs7673417,rs628668,rs1275537,rs77097930,rs174374,rs2791567,rs12200641,rs251843,rs174377,rs62130714,rs35073769,rs35515212,rs7575245,rs12209435,rs4806659,rs12215189,rs780117,rs1776147,rs10840340,rs1635515,rs353494,rs314265,rs2720193,rs2488471,rs2153157,rs11685326,rs28573320,rs316607,rs353463,rs7322160,rs1275522,rs10485124,rs118071464,rs6716894,rs7162771,rs117205661,rs12528131,rs9646785,rs2151146,rs2882557,rs7497351,rs2052808,rs2095812,rs1627006,rs1275530,rs115267098,rs814161,rs735943,rs12645412,rs7165396,rs566372,rs1925678,rs72947668,rs10205592,rs809058,rs6858218,rs960222,rs12207399,rs17847825,rs9438979,rs10732691,rs72943018,rs2192645,rs2195116,rs897797,rs35698510,rs12612871,rs4693629,rs33639,rs72943021,rs16943011,rs3736830,rs1776180,rs890835,rs4355857,rs11645213,rs6433267,rs11645231,rs11606909,rs58965570,rs79769546,rs17606672,rs4665960,rs2555922,rs77005271,rs56076827,rs1776133,rs1838232,rs11237244,rs28492932,rs2962842,rs34554065,rs3168310,rs78887519,rs12200251,rs7653929,rs2132092,rs1260328,rs1141313,rs6750849,rs526527,rs3176205,rs8037574,rs56675947,rs11635906,rs10497378,rs1260341,rs6760828,rs680,rs482749,rs34509705,rs12278476,rs1190613,rs4843747,rs1443810,rs704791,rs9528136,rs2215928,rs9439093,rs73939340,rs12207339,rs7947350,rs941793,rs13124479,rs544124,rs1035828,rs13004273,rs11681351,rs17539875,rs6535477,rs1020307,rs73014990,rs1776132,rs316606,rs112547435,rs12196873,rs2529927,rs7325486,rs181330,rs558514,rs3821417,rs851782,rs413130,rs62022584,rs12190135,rs2072267,rs34040639,rs7694435,rs2962844,rs76110409,rs588217,rs1981623,rs1635512,rs8045421,rs33657,rs563680,rs480972,rs2195117,rs2384687,rs3851226,rs17283147,rs4141232,rs2180510,rs2303369,rs6496570,rs403667,rs4693625,rs11629979,rs6834335,rs1190609,rs1019814,rs1635502,rs4665958,rs57055061,rs809673,rs174381,rs1126971,rs1635509,rs149307,rs7776286,rs7147580,rs60631624,rs4245546,rs3176174,rs12192147,rs12286317,rs12998296,rs7155842,rs28653564,rs780112,rs4285553,rs7672834,rs10846772,rs1629051,rs12642149,rs74666700,rs299173,rs115557182,rs7117691,rs1443824,rs2454949,rs56300817,rs71415229,rs2868779,rs7541734,rs6535473,rs16991615,rs183686,rs2288547,rs17235629,rs1925679,rs2526697,rs2272417,rs1109368,rs1475120,rs12207774,rs7168431,rs11031052,rs236116,rs2293571,rs890836,rs780110,rs10773122,rs695046,rs13391837,rs7184008,rs976072,rs78234344,rs13472,rs2676151,rs4693089,rs4667673,rs4976889,rs4906172,rs10456872,rs7672304,rs1776178,rs6749393,rs28728213,rs7217491,rs189596789,rs17678681,rs11693660,rs7116893,rs73503585,rs1049817,rs12149833,rs7129556,rs2027007,rs2059724,rs11127013,rs17847822,rs950874,rs236167,rs1647284,rs316604,rs314262,rs59813697,rs11754600,rs3204853,rs7602534,rs11649623,rs12285765,rs2517388,rs1981624,rs17352824,rs17803620,rs1275528,rs11075027,rs562944,rs72860013,rs1172822,rs17229107,rs11099600,rs10835655,rs72739625,rs17756732,rs9806604,rs11854081,rs1260327,rs13749,rs12203741,rs74840587,rs17751426,rs2180509,rs10068703,rs718080,rs6714164,rs11604207,rs13142167,rs3851227,rs114950575,rs11852262,rs11887784,rs79716442,rs11854632,rs1635517,rs1617832,rs734518,rs1700490,rs1019813,rs12499395,rs3769143,rs1406295,rs12212085,rs12592258,rs2246900,rs1741155,rs7189510,rs10803853,rs1716451,rs1122227,rs73014997,rs11126932,rs28524555,rs12205046,rs10135027,rs2293572,rs12099559,rs4509797,rs353464,rs10889637,rs12147688,rs5028603,rs2526701,rs2720203,rs12207557,rs2277339,rs11668344,rs28498282,rs370771,rs4414011,rs79824776,rs11126999,rs1172821,rs10019908,rs11070328,rs12196955,rs12191195,rs10182937,rs2963292,rs10516689,rs3176238,rs10835638,rs12903127,rs12054022,rs564598,rs55833887,rs981823,rs72817533,rs11597615,rs1029285,rs4071558,rs14326,rs4582,rs12505955,rs79744170,rs6815504,rs494620,rs7496308,rs244715,rs1450107,rs1990229,rs11153281,rs73319048,rs77104852,rs2307438,rs2807304,rs648601,rs11042738,rs2283432,rs7586601,rs35617922,rs12909792,rs12191726,rs11684134,rs3845686,rs1045327,rs6053811,rs4945220,rs35282568,rs7759938,rs67855514,rs1138465,rs12213967,rs7167513,rs6484479,rs2236919,rs7023168,rs11844113,rs33659,rs9920768,rs77101446,rs299175,rs4693088,rs12866444,rs4877149,rs868217,rs34017170,rs79728582,rs1776137,rs7559136,rs4475582,rs4693090,rs2339863,rs6857743,rs13022659,rs4806661,rs12208482,rs3824865,rs79788276,rs17752006,rs1260342,rs57025598,rs7998592,rs1978592,rs1635501,rs6496571,rs113922733,rs236171,rs575242,rs6838225,rs78051065,rs11851402,rs16826108,rs12988738,rs35322550,rs12199656,rs503349,rs12915285,rs7164211,rs7164684,rs75034479,rs113306803,rs117876865,rs8395,rs4693627,rs6743819,rs897794,rs6841172,rs73939339,rs11731424,rs6834006,rs2307449,rs2720044,rs12363824,rs34831225,rs62395384,rs9535306,rs11668309,rs10412726,rs78490219,rs1899,rs353490,rs11858812,rs16859050,rs1599857,rs113443871,rs9438982,rs35626905,rs79141752,rs12215049,rs6575888,rs663674,rs115800646,rs3940291,rs74641311,rs1013444,rs34330182,rs3176202,rs2236918,rs7665103,rs4246511,rs12477393,rs55954117,rs17355265,rs2303370,rs74510204,rs691141,rs11057915,rs6053812,rs56114146,rs10846771,rs565602,rs10420693,rs7246479,rs11680149,rs7593448,rs7548892,rs75889905,rs7600914,rs2384689,rs2114595,rs3757714,rs17804009,rs62020354,rs2856268,rs1260345,rs947841,rs4906175,rs28687599,rs8040654,rs1760940,rs7671387,rs12211124,rs111262375,rs1132639,rs113479630,rs2557794,rs11635269,rs2302084,rs8023530,rs704795,rs2159081,rs2238297,rs10018741,rs113416007,rs1260320,rs11682621,rs353491,rs1635511,rs4532801,rs11674590,rs13380007,rs316611,rs314264,rs17006826,rs28712264,rs111377502,rs12200610,rs780106,rs10789213,rs4668355,rs11075030,rs1551562,rs7165914,rs4665959,rs3845687,rs7162632,rs527129,rs1760935,rs11553951,rs17512166,rs236114,rs11608,rs24356,rs12200758,rs1013445,rs3204953,rs2028688,rs79720667,rs7167930,rs10803855,rs1190610,rs2384690,rs11237280,rs2279658,rs116080881,rs72818526,rs17352803,rs56750915,rs2238303,rs11544193,rs35289216,rs4665963,rs2585,rs2247233,rs6729709,rs536091,rs77549436,rs6729847,rs236127,rs28477406,rs17236573,rs7167706,rs12207616,rs11126934,rs17730589,rs76458297,rs16859081,rs10743134,rs13313520,rs10840343,rs1494961,rs1991370,rs117535657,rs77110134,rs6844460,rs6535478,rs1647265,rs56139069,rs251844,rs1975384,rs314263,rs17005956,rs7762054,rs2070494,rs3770428,rs4976890,rs780102,rs114634948,rs9654153,rs668701,rs3762974,rs72945598,rs2283430,rs11126918,rs6559493,rs236123,rs2557799,rs34620667,rs74529244,rs35279794,rs1190614,rs2014252,rs11731801,rs3204954,rs72739630,rs507746,rs12461110,rs34792013,rs3990403,rs28630674,rs2940521,rs28897479,rs545016,rs4668354,rs2230460,rs12475426,rs7162231,rs1565908,rs10207361,rs11099599,rs11899305,rs4906174,rs1054875,rs10899399,rs11833508,rs78011512,rs897796,rs11600998,rs115268649,rs6743201,rs623173,rs4261262,rs897798,rs17510381,rs11075032,rs72817536,rs3858429,rs16942893,rs79368327,rs12592110,rs28626425,rs515710,rs12899409,rs17510789,rs10889640,rs1061316,rs2488472,rs2153159,rs116523982,rs13108023,rs28770842,rs11126936,rs1049562,rs7122449,rs941792,rs10451019,rs2033160,rs7121963,rs9438972,rs4806660,rs2326679,rs780107,rs365132,rs7593186,rs12915838,rs7107701,rs8107664,rs12199233,rs3775089,rs251848,rs7178360,rs3744412,rs28360718,rs16859066,rs12471930,rs7333079,rs3770435,rs970254,rs299165,rs12278112,rs6433276,rs7118949,rs3770433,rs6961244,rs2280737,rs13388159,rs11075033,rs7170109,rs12197149,rs353495,rs10789212,rs4387054,rs11693052,rs78674902,rs2238296,rs3739092,rs58400555,rs56409006,rs75148713,rs809059,rs10411773,rs7666601,rs13141136,rs7168723,rs62038798,rs7163841,rs1504969,rs3743590,rs78168518,rs12278547,rs72739609,rs493410,rs72941381,rs11512201,rs78094148,rs2351003,rs59000092,rs547798,rs10425848,rs28535540,rs897795,rs79521537,rs72757359,rs7163655,rs221616,rs2078616,rs56120917,rs7178152,rs28463309,rs11570135,rs13115704,rs28422943,rs11237263,rs2720195,rs34911788,rs7495635,rs1275538,rs715326,rs2292256,rs11689326,rs72817542,rs2253998,rs72818522,rs6722537,rs12642536,rs12898357,rs1061388,rs34532258,rs11126935,rs2044259,rs12198556,rs12659379,rs72947625,rs2676131,rs221617,rs2283431,rs12904440,rs17539951,rs2526699,rs12900825,rs34393348,rs76797606,rs11740768,rs4693624,rs2238301,rs7031701,rs11679220,rs10027616,rs13408252,rs8013679,rs79483481,rs4986173,rs353479,rs715325,rs1992291,rs353496,rs7862187,rs10851978,rs6568682,rs11073104,rs6734542,rs3731991,rs3821420,rs2454952,rs395962,rs1647267,rs17804034,rs4665965,rs6716850,rs33636,rs9992543,rs76813116,rs35230775,rs3218591,rs4235062,rs13115736,rs10457237,rs2047210,rs2351002,rs114835292,rs8036026,rs724311,rs1190605,rs1632184,rs6826913,rs6961772,rs2251644,rs28557159,rs1262430,rs16939893,rs77743701,rs10516690,rs2348922,rs2159080,rs62130713,rs4803,rs17730888,rs59622946,rs73976229,rs72819536,rs1776135,rs12203093,rs6717980,rs17659806,rs7929660,rs2995544,rs2384691,rs62038777,rs12905101,rs12272134,rs4665978,rs10840341,rs35977534,rs890834,rs13128664,rs62020316,rs12639933,rs579771,rs10162979,rs314281,rs11237249,rs8179252,rs7574341,rs28584379,rs113353646,rs12192837</t>
  </si>
  <si>
    <t>ENSG00000254532.1,ENSG00000231046.1,CATG00000052401.1,ENSG00000213453.3,CATG00000078837.1,ENSG00000187772.6,ENSG00000198056.9,ENSG00000115806.8,ENSG00000187446.7,ENSG00000172530.15,ENSG00000115194.6,ENSG00000214114.4,ENSG00000230177.1,ENSG00000125872.7,ENSG00000267423.1,ENSG00000163322.9,ENSG00000268729.1,ENSG00000115211.11,CATG00000085320.1,ENSG00000158315.6,ENSG00000131233.8,ENSG00000009413.11,ENSG00000234719.4,ENSG00000239739.1,ENSG00000137804.8,ENSG00000213608.5,ENSG00000087206.12,ENSG00000163793.8,ENSG00000144278.10,ENSG00000118473.17,ENSG00000198805.7,ENSG00000233086.3,ENSG00000115207.9,ENSG00000268635.1,ENSG00000138002.10,ENSG00000048462.6,ENSG00000087884.10,ENSG00000137815.10,CATG00000024716.1,ENSG00000025423.7,ENSG00000197102.6,CATG00000043600.1,CATG00000042207.1,ENSG00000167244.13,ENSG00000261441.1,CATG00000017294.1,ENSG00000204398.5,CATG00000050657.1,ENSG00000204385.6,ENSG00000248079.2,ENSG00000173214.5,ENSG00000102753.5,CATG00000013565.1,CATG00000018088.1,CATG00000050664.1,ENSG00000163794.6,ENSG00000160469.12,ENSG00000115234.6,ENSG00000151364.11,ENSG00000262117.1,ENSG00000138085.12,ENSG00000231889.3,ENSG00000168243.6,ENSG00000048649.9,ENSG00000235267.1,ENSG00000228436.2,ENSG00000179873.10,ENSG00000138678.6,CATG00000022736.1,ENSG00000234072.1,CATG00000026651.1,ENSG00000254829.1,ENSG00000163795.9,ENSG00000116954.7,ENSG00000104147.4,ENSG00000125885.9,CATG00000001102.1,ENSG00000181513.10,ENSG00000129965.9,ENSG00000267243.1,ENSG00000105851.6,ENSG00000163312.6,CATG00000043591.1,ENSG00000247556.2,CATG00000047979.1,CATG00000003009.1,CATG00000020194.1,ENSG00000174371.12,CATG00000004601.1,ENSG00000140521.7,ENSG00000152219.4,ENSG00000153157.8,ENSG00000138100.9,ENSG00000112242.10,ENSG00000138074.10,ENSG00000103342.8,ENSG00000183273.2,CATG00000089605.1,ENSG00000145996.7,ENSG00000240801.1,ENSG00000258908.1,ENSG00000163319.6,ENSG00000271780.1,ENSG00000171490.8,ENSG00000178301.3,ENSG00000255070.1,ENSG00000062524.11,ENSG00000140525.13,ENSG00000056972.14,ENSG00000020181.13,ENSG00000115226.5,ENSG00000157992.8,ENSG00000272162.1,CATG00000042205.1,ENSG00000084774.9,ENSG00000172878.9,CATG00000066816.1,CATG00000040655.1,CATG00000013714.1,ENSG00000180061.5,ENSG00000203809.5,ENSG00000013297.6,ENSG00000137825.6,ENSG00000180509.7,ENSG00000083544.9,ENSG00000186834.2,CATG00000100079.1,ENSG00000074201.4,ENSG00000239525.1,CATG00000026654.1,ENSG00000234945.3,ENSG00000266163.1,ENSG00000113761.7,ENSG00000137806.4,ENSG00000115216.9,ENSG00000254677.1,ENSG00000146083.7,CATG00000045483.1,ENSG00000115241.9,ENSG00000267288.1,ENSG00000204469.8,ENSG00000128683.9,ENSG00000127616.13,ENSG00000263307.1,ENSG00000272356.1,ENSG00000115204.10,ENSG00000149262.12,ENSG00000129691.11,CATG00000023949.1,ENSG00000224505.2,CATG00000001354.1,CATG00000069232.1,ENSG00000233438.1,CATG00000066586.1,ENSG00000112394.12,ENSG00000168517.6,CATG00000022101.1,ENSG00000230131.1,ENSG00000089195.10,ENSG00000131808.6,ENSG00000074276.6,ENSG00000160883.6,CATG00000043593.1,CATG00000078830.1,ENSG00000134146.7,ENSG00000084734.4,CATG00000078836.1,ENSG00000147465.7,ENSG00000198586.9,ENSG00000106829.14</t>
  </si>
  <si>
    <t>23307926,23593202,19448619,24045676,23424626,17903295,19448621,22267201</t>
  </si>
  <si>
    <t>Aging traits,Femoral neck bone geometry and menarche (age at onset),Menopause (age at onset),Menarche and menopause (age at onset)</t>
  </si>
  <si>
    <t>EFO:0004713</t>
  </si>
  <si>
    <t>forced expiratory volume</t>
  </si>
  <si>
    <t>rs10947233,rs7189407,rs720501,rs219335,rs8040868,rs568526,rs28448271,rs219321,rs441557,rs6849143,rs2765524,rs13361606,rs1032578,rs2232428,rs1254041,rs7132774,rs853676,rs13423714,rs308989,rs72669995,rs11168049,rs7752721,rs28510415,rs4993969,rs11739081,rs12374256,rs2161684,rs10178202,rs16909902,rs72673860,rs2029974,rs11885523,rs78085996,rs115619714,rs42472,rs219403,rs10193316,rs11902599,rs3851734,rs6818637,rs72671853,rs11965538,rs7740487,rs12998823,rs17696696,rs2440316,rs8048677,rs247450,rs4675118,rs7532151,rs150665,rs115307578,rs3757188,rs11724839,rs1320407,rs2637264,rs56355079,rs11756111,rs56295386,rs72671805,rs2447861,rs115903528,rs7707786,rs11265613,rs4675119,rs8083020,rs114312980,rs169883,rs115727950,rs8192575,rs114117520,rs1032455,rs309000,rs9435662,rs61822531,rs308978,rs6694661,rs6906468,rs62387669,rs72742466,rs115215092,rs9384299,rs35415181,rs10178728,rs12465,rs114668056,rs11643410,rs17776284,rs6922326,rs1364077,rs219342,rs115708758,rs3800325,rs10770528,rs853688,rs2838799,rs7550758,rs6564260,rs10754258,rs11646677,rs8054769,rs381839,rs12180820,rs12413646,rs60461929,rs72961945,rs12098734,rs9384262,rs4243111,rs1035673,rs3934883,rs71459326,rs429637,rs368229,rs4888418,rs9461450,rs16893552,rs55931535,rs3743609,rs10015415,rs36035578,rs2838813,rs219394,rs3769646,rs10199655,rs115778401,rs11731417,rs79382647,rs73204236,rs4393147,rs17484524,rs79885202,rs1150723,rs6922302,rs977987,rs8086676,rs4887816,rs35787595,rs115636180,rs72985397,rs72673832,rs6892478,rs2396433,rs34222958,rs2894627,rs60841092,rs1062169,rs11649638,rs10188770,rs35875412,rs1805155,rs443128,rs805284,rs772922,rs8090361,rs4845622,rs1964516,rs34021527,rs72987327,rs9461448,rs456548,rs308995,rs75530353,rs56259240,rs7733410,rs1150725,rs923885,rs6456815,rs4141691,rs12749373,rs10007915,rs2113232,rs11862684,rs13383070,rs10519203,rs34428576,rs761421,rs9322255,rs1150714,rs28601668,rs2456206,rs2869966,rs75197101,rs7299632,rs8034191,rs12221133,rs6715311,rs116202923,rs9371830,rs2299031,rs2399797,rs219293,rs213243,rs6584592,rs1254038,rs11746167,rs309011,rs56000747,rs9310995,rs6428487,rs9383747,rs4888378,rs11733093,rs74967533,rs3734729,rs9671856,rs72671810,rs7201989,rs2187015,rs10514396,rs17484235,rs116592004,rs62253764,rs6922111,rs4368711,rs1264308,rs3008802,rs1466535,rs80245547,rs72673853,rs8063068,rs28394360,rs219404,rs11728044,rs62330911,rs1917126,rs1551943,rs1497084,rs4307782,rs59630650,rs3008803,rs11860231,rs7188604,rs219333,rs397598,rs1254029,rs9468322,rs8051611,rs114564314,rs6837671,rs4762637,rs882516,rs72669993,rs1778477,rs115484360,rs4387792,rs116226959,rs7199132,rs634392,rs11726094,rs79412014,rs1997352,rs4416442,rs6877434,rs12467810,rs2271804,rs28729240,rs153910,rs11044779,rs114575504,rs441282,rs2447863,rs4845372,rs11583395,rs114432567,rs114200940,rs10484733,rs4328268,rs4776525,rs55750792,rs6557376,rs116227756,rs4129267,rs16969968,rs76463649,rs2647251,rs2118018,rs185052,rs219374,rs13430941,rs11732629,rs6477537,rs115801685,rs17079521,rs17696831,rs12930452,rs55713398,rs951958,rs1419183,rs11636698,rs10130626,rs28444613,rs116505389,rs34301717,rs1808693,rs1011121,rs116500479,rs7594505,rs1159266,rs56396448,rs4453304,rs13433809,rs17124972,rs56041614,rs3817490,rs7180002,rs2241774,rs56365531,rs2036963,rs116100968,rs373786,rs10770526,rs114544763,rs1600621,rs4579985,rs409866,rs4675134,rs76152842,rs7579961,rs3934885,rs55740938,rs2454205,rs8039449,rs72671828,rs3753683,rs7772827,rs28469297,rs7517036,rs1504550,rs2863747,rs160235,rs7163275,rs3191996,rs116389800,rs11465228,rs413015,rs1074961,rs10035961,rs4509851,rs4888422,rs17036129,rs2106843,rs1679709,rs4887825,rs11088983,rs12914385,rs400997,rs3738055,rs16909856,rs11465222,rs79802316,rs116099232,rs2704587,rs934005,rs12910873,rs72982590,rs2229813,rs9384259,rs28527460,rs72787160,rs10866685,rs9322253,rs115324445,rs12907519,rs10735336,rs1254030,rs114774714,rs918949,rs17036027,rs55853698,rs6922607,rs150688,rs114984862,rs4888415,rs390132,rs397561,rs12927562,rs80317870,rs72987332,rs17118262,rs7194035,rs7244798,rs2743555,rs3784935,rs2799077,rs55838312,rs6929442,rs2865530,rs116026314,rs219369,rs3752895,rs28631481,rs4888405,rs6557375,rs10841316,rs3825594,rs1325923,rs13393894,rs1990951,rs219382,rs2856437,rs75696354,rs4675138,rs114434905,rs28633936,rs1991161,rs4887829,rs1512283,rs6663465,rs7423610,rs55699399,rs73780221,rs11757730,rs114913092,rs6929559,rs219298,rs2165990,rs12928898,rs6740108,rs2059257,rs213002,rs72671861,rs9435731,rs1036429,rs115392083,rs77448526,rs977985,rs11044785,rs77505915,rs11640018,rs55681268,rs1537123,rs11865004,rs2277027,rs4888412,rs8055609,rs35937717,rs160224,rs114332558,rs4819034,rs3743607,rs219398,rs56227677,rs2693024,rs219368,rs9313606,rs12918797,rs79571438,rs59233002,rs1030262,rs1362777,rs149356,rs376585,rs75614054,rs373037,rs77213903,rs6673179,rs10182307,rs76419734,rs9923834,rs435826,rs1946164,rs10072471,rs10922528,rs12213892,rs34673655,rs219337,rs10866659,rs28742268,rs4704867,rs2637261,rs2396435,rs4888390,rs28488297,rs10841321,rs370105,rs11751487,rs6881590,rs115608780,rs9397234,rs76182675,rs114780211,rs2098670,rs7202284,rs456443,rs17483548,rs28521901,rs2108926,rs2743554,rs11755032,rs219315,rs962554,rs1054413,rs381521,rs11739924,rs7137751,rs1956274,rs9926705,rs1390965,rs2855812,rs115512862,rs72671886,rs28474857,rs7715901,rs75817507,rs4234065,rs10871312,rs95425,rs766522,rs983157,rs117022277,rs378635,rs11728716,rs219372,rs219408,rs308993,rs1476286,rs37606,rs3925019,rs2835344,rs2906965,rs28429270,rs11466822,rs10516528,rs28673156,rs6456812,rs72987309,rs112066551,rs2045517,rs380342,rs1109341,rs7962359,rs11149813,rs114924733,rs3769124,rs73740878,rs7765989,rs3825844,rs73814834,rs8051407,rs309006,rs4887828,rs247436,rs17054657,rs62253765,rs115566422,rs4888426,rs74708995,rs2284748,rs13393902,rs114637560,rs12149063,rs116832590,rs56324594,rs11172113,rs2161967,rs247442,rs9383732,rs9468337,rs56087929,rs10153256,rs80123514,rs114861977,rs12197866,rs10209564,rs4759277,rs219367,rs9934007,rs11733223,rs10203363,rs1778510,rs219326,rs8038188,rs4846274,rs74947410,rs10166456,rs57062879,rs9468300,rs79182074,rs100912,rs11759653,rs4713139,rs10777747,rs11465226,rs9496369,rs4887820,rs3750280,rs115860703,rs4888394,rs79770071,rs57132530,rs445692,rs11149812,rs57699820,rs28446116,rs2723149,rs2395730,rs606239,rs79760502,rs160239,rs2456203,rs77487352,rs378326,rs308998,rs60235007,rs1708667,rs1045435,rs388713,rs12522418,rs17118206,rs219390,rs219294,rs8031948,rs10515752,rs867452,rs11149831,rs75259420,rs1010630,rs2191036,rs80028957,rs11465233,rs2456532,rs11645691,rs2447865,rs1949807,rs376391,rs72982596,rs2571445,rs6717168,rs2163041,rs35214308,rs2284746,rs853679,rs55886641,rs72671815,rs10777741,rs219384,rs2609282,rs4713140,rs11171714,rs7530513,rs111248783,rs11758337,rs153916,rs28493225,rs115209687,rs309002,rs746672,rs16909904,rs114529549,rs76860059,rs58580037,rs72671809,rs4888386,rs28375267,rs219397,rs703693,rs61918282,rs4993970,rs3820927,rs2571461,rs6810579,rs641071,rs1035672,rs115817461,rs7729274,rs219401,rs4909034,rs115041398,rs2544529,rs4507125,rs116244418,rs115378886,rs12933281,rs1409152,rs11155716,rs2647257,rs115540432,rs9461457,rs4675121,rs2228557,rs7204984,rs71394219,rs4511740,rs6876128,rs6899147,rs11727189,rs10167422,rs2440375,rs3784937,rs416211,rs1422795,rs2454206,rs7157010,rs10745733,rs72673870,rs114256679,rs115755584,rs160238,rs6912639,rs1051367,rs28558946,rs951266,rs72671824,rs10193404,rs2903033,rs72738786,rs28734794,rs36042706,rs931794,rs4675132,rs2294775,rs116495853,rs114810088,rs34058921,rs1321505,rs4845623,rs4888375,rs113154802,rs115166252,rs10801697,rs11758148,rs10066571,rs11149833,rs11858836,rs10851907,rs7733088,rs4888411,rs218641,rs10055180,rs72743158,rs73814843,rs3851736,rs1409149,rs116685783,rs2340870,rs34507011,rs6657613,rs2552520,rs17036052,rs1159267,rs72671863,rs8003744,rs16894116,rs7202596,rs2229046,rs116620438,rs11465225,rs4888393,rs4888396,rs10143490,rs72671858,rs6487020,rs3115960,rs11860284,rs76695999,rs11692572,rs1898177,rs55781567,rs6828137,rs78478696,rs28674131,rs11722225,rs12662622,rs12932606,rs213244,rs9403383,rs3743111,rs219296,rs4537545,rs7561378,rs60991969,rs11641430,rs28655617,rs9980766,rs12831703,rs219328,rs57847444,rs72673834,rs10512249,rs6900087,rs2039113,rs2726459,rs80155616,rs1778508,rs10199715,rs7728609,rs4638613,rs2056777,rs72985387,rs115574982,rs219317,rs400566,rs2235359,rs4888416,rs4762249,rs2579761,rs10026373,rs6937121,rs9928232,rs11732650,rs1917123,rs6879450,rs4704865,rs309004,rs72742464,rs160232,rs2799079,rs10922530,rs219330,rs13200462,rs59465235,rs4887821,rs28758260,rs10777749,rs35961650,rs7241287,rs9461432,rs11639783,rs9496374,rs1254031,rs77692516,rs11686072,rs12590,rs1105282,rs7233908,rs11726124,rs934455,rs28418339,rs4675101,rs219365,rs3788183,rs219407,rs219339,rs61994671,rs61663448,rs12817765,rs12918974,rs16909922,rs1050779,rs34072732,rs2112691,rs117036796,rs6723774,rs425565,rs422870,rs111873045,rs1040525,rs10204368,rs4888400,rs2242405,rs1254027,rs4888377,rs2390675,rs6735069,rs56149656,rs10210763,rs3734030,rs55958997,rs9468375,rs35155953,rs308991,rs4283056,rs74980997,rs16893937,rs3863445,rs10841318,rs219292,rs7244803,rs219392,rs6860507,rs1051730,rs7528257,rs114662949,rs6538678,rs11640473,rs74707121,rs4896582,rs4488276,rs886422,rs34962186,rs11641249,rs6903652,rs59347518,rs77246010,rs9371852,rs76634358,rs11641587,rs4579242,rs7038341,rs6942030,rs28676757,rs11731386,rs9468342,rs7518199,rs1030786,rs4146809,rs28455964,rs371423,rs448113,rs4909017,rs219364,rs612406,rs7561954,rs114569257,rs2071285,rs9468345,rs7206665,rs7973006,rs17301128,rs3170740,rs8134836,rs56131013,rs2367994,rs4306345,rs308997,rs1436426,rs219324,rs76466385,rs2693027,rs219399,rs2838800,rs4564400,rs17405217,rs73742521,rs72673873,rs456833,rs11733150,rs10876965,rs34273234,rs7138393,rs75889632,rs55635824,rs3731593,rs77988914,rs1364079,rs9916241,rs12729558,rs2544527,rs40217,rs72671836,rs9654587,rs1989154,rs16909859,rs115391641,rs1254036,rs116152370,rs7742858,rs2177594,rs4888383,rs12824321,rs2241530,rs3800326,rs36119524,rs4845373,rs1540700,rs2456205,rs56134361,rs2609265,rs11550558,rs17118208,rs16822905,rs1317286,rs17036308,rs73465003,rs55897955,rs74847374,rs1941692,rs78987844,rs10484404,rs72671826,rs72946341,rs115073852,rs35485002,rs73204235,rs2282041,rs2647250,rs9468287,rs9350405,rs1049633,rs72987319,rs3743606,rs6918043,rs74711208,rs13413235,rs1537122,rs61812598,rs114370980,rs72755481,rs116108619,rs4762767,rs1409151,rs6905368,rs247432,rs17036076,rs75663150,rs28457693,rs1325924,rs72987328,rs56198112,rs2229812,rs394373,rs3008801,rs11644306,rs3995090,rs6658267,rs1623792,rs8057084,rs404193,rs11750662,rs10745736,rs116652884,rs427388,rs11172114,rs3784936,rs1150704,rs308994,rs4331881,rs41264155,rs3780573,rs1936365,rs4268574,rs11044781,rs13413292,rs115073035,rs3769123,rs3822692,rs219373,rs2282040,rs6564259,rs153911,rs13423046,rs6917759,rs977986,rs13403281,rs114811002,rs59462153,rs28390100,rs17472779,rs1679732,rs112191650,rs2869967,rs75621300,rs79057214,rs6823536,rs59925771,rs1899752,rs10799576,rs28698170,rs6580550,rs9371833,rs115641965,rs34906880,rs72671811,rs115556740,rs7185640,rs12449177,rs6671163,rs3749797,rs219391,rs78293353,rs76453119,rs2854047,rs4469792,rs7592387,rs3008798,rs2765527,rs3844219,rs1254035,rs7648704,rs68141011,rs71459334,rs7174472,rs2838806,rs2835345,rs79615215,rs160223,rs1544810,rs219336,rs219405,rs13353878,rs4888388,rs113497020,rs72671885,rs2854050,rs1540702,rs7973180,rs117242093,rs6885962,rs4453032,rs1362778,rs12467261,rs6664201,rs10876964,rs115610895,rs8180562,rs951959,rs11854338,rs34539062,rs56053755,rs72987304,rs11970439,rs10502624,rs72671852,rs4655890,rs72671862,rs7730971,rs77914337,rs7661349,rs11865296,rs17071756,rs1318002,rs178133,rs6908459,rs35683383,rs11695110,rs9468328,rs9397229,rs35068645,rs3822585,rs918820,rs72671855,rs2447862,rs1030261,rs10165767,rs9912210,rs392256,rs2017854,rs10071997,rs11748443,rs34904236,rs308988,rs2637265,rs8056236,rs72669992,rs411880,rs17178787,rs944445,rs62062568,rs12051137,rs6564252,rs62229441,rs6875939,rs2177596,rs115200193,rs391306,rs116598334,rs219322,rs10922529,rs11640674,rs1409148,rs56176151,rs59015093,rs2073619,rs4704871,rs2865531,rs2125409,rs11927331,rs1346618,rs9468344,rs11861810,rs3851733,rs112654776,rs11695077,rs6570509,rs11155242,rs153915,rs6903823,rs1941694,rs6927023,rs61127718,rs3934884,rs28446321,rs1032625,rs13361953,rs55706928,rs11257613,rs2647244,rs34996006,rs4704868,rs2228145,rs8050059,rs1329707,rs4243112,rs4675133,rs10037493,rs9288618,rs114386932,rs4759044,rs3824488,rs80201717,rs7190910,rs7192155,rs116480090,rs71459327,rs56400267,rs3757180,rs2456199,rs4888425,rs7718217,rs3820242,rs2289621,rs1325922,rs17036310,rs7199062,rs12614648,rs11076213,rs114523326,rs1907299,rs2447859,rs7499872,rs9468325,rs10194663,rs7200053,rs2447860,rs114755882,rs11862095,rs9384270,rs1990950,rs11852335,rs13419076,rs6922161,rs114246664,rs7232636,rs10841315,rs7526419,rs247425,rs72987321,rs11134775,rs150685,rs2304488,rs55676755,rs4888404,rs10202239,rs978909,rs115874801,rs7753001,rs1246642,rs11701929,rs371120,rs11134819,rs11579178,rs12815387,rs1035434,rs6556089,rs1736892,rs3088214,rs12447579,rs73780219,rs1549306,rs6879084,rs2241773,rs114199181,rs56343285,rs2708931,rs2235358,rs13415319,rs3743563,rs357523,rs16909892,rs17036139,rs10871313,rs407133,rs219395,rs12448947,rs12935787,rs114656700,rs6564261,rs28621556,rs10801696,rs6556090,rs77076406,rs28397204,rs4307783,rs6900233,rs4704742,rs113002803,rs7529229,rs150687,rs28520225,rs28767239,rs11149815,rs410047,rs4845620,rs12470666,rs408079,rs2276593,rs55831267,rs9371831,rs12730036,rs12760975,rs77285596,rs2726519,rs609782,rs6662686,rs10841319,rs4888413,rs1063281,rs219400,rs2399796,rs4233335,rs219389,rs1150713,rs7203157,rs2059256,rs11683383,rs10176882,rs7298818,rs76091039,rs57229403,rs3769118,rs6830970,rs114036108,rs4799710,rs2723167,rs10516525,rs7282694,rs11157873,rs11134828,rs37596,rs12449170,rs3759692,rs2130799,rs4675137,rs17658198,rs2076605,rs28734002,rs7202083,rs13404750,rs74984315,rs11864102,rs399535,rs219341,rs73814807,rs380460,rs17178750,rs17036120,rs117026117,rs115549526,rs2927687,rs1385526,rs1542864,rs74649513,rs219402,rs76100403,rs11044783,rs8056080,rs219334,rs153913,rs17036258,rs9788721,rs11134770,rs72738736,rs12929673,rs1536259,rs57080728,rs37605,rs7670522,rs16909898,rs116250036,rs11257619,rs10063083,rs35209155,rs1917127,rs219320,rs72671840,rs10166736,rs6456811,rs1981359,rs8094522,rs4373160,rs11642572,rs12589031,rs9468350,rs388389,rs6938371,rs78047071,rs6860257,rs10178731,rs10456362,rs74917833,rs219338,rs2880661,rs9322254,rs16901846,rs403694,rs11149821,rs72742465,rs1153582,rs7736804,rs12930768,rs11904390,rs113767110,rs913574,rs309008,rs67426328,rs10906106,rs9295770,rs6901575,rs28372566,rs10770527,rs114837463,rs4146810,rs12999089,rs2447864,rs468079,rs10179756,rs2071873,rs12144640,rs7090277,rs3935355,rs160233,rs7759855,rs116099509,rs1559339,rs8055974,rs12141262,rs1114562,rs4888391,rs773115,rs153918,rs74497593,rs2637263,rs160240,rs2555469,rs28665141,rs160236,rs7728747,rs9380064,rs167437,rs416914,rs56171158,rs71541945,rs7676975,rs114400440,rs1150722,rs2838818,rs78264909,rs6813090,rs721807,rs60950736,rs7974796,rs381237,rs28494679,rs2101919,rs56340711,rs11134891,rs10801698,rs985547,rs11858992,rs2039112,rs219406,rs9313617,rs7767176,rs28485160,rs72671808,rs9295769,rs4888387,rs6865742,rs153919,rs7563644,rs17566555,rs247443,rs8046416,rs72673866,rs34071823,rs2456202,rs397758,rs12241367,rs17696749,rs6937042,rs4453303,rs149692,rs11644592,rs35023423,rs114487324,rs11149832,rs4367982,rs9435659,rs1254028,rs28557010,rs11723225,rs155259,rs8057203,rs219295,rs2544526,rs7744788,rs34177861,rs2232422,rs11856830,rs276204,rs114398321,rs2609264,rs219370,rs4888427,rs7576081,rs1701706,rs438529,rs35816817,rs414700,rs17036125,rs462258,rs758398,rs10933165,rs1941693,rs72987315,rs6890471,rs9461446,rs7316542,rs11726674,rs17036177,rs8057849,rs13361882,rs11727500,rs6929449,rs2588334,rs7976294,rs1369822,rs913573,rs2038905,rs4399384,rs219381,rs766521,rs4888374,rs2158095,rs3754512,rs112528936,rs4675131,rs114629349,rs4243084,rs72671856,rs10871307,rs2838820,rs11257615,rs17036105,rs7959677,rs11727735,rs3820928,rs219388,rs73742520,rs377991,rs219371,rs1436124,rs114880603,rs308992,rs10404,rs4777301,rs57583267,rs28711421,rs2464520,rs6905391,rs1159268,rs157077,rs76062908,rs17036327,rs12586602,rs17472737,rs4762633,rs12037944,rs115543707,rs7963590,rs213003,rs75627027,rs2202507,rs4521068,rs12999257,rs772923,rs2906966,rs114256362,rs116739472,rs6910968,rs56004344,rs62388483,rs1537121,rs11641532,rs9371834,rs1254037,rs2304948,rs2693026,rs10050159,rs80136959,rs9926547,rs9397780,rs7570869,rs7038248,rs12138645,rs439332,rs7741443,rs7421491,rs7896600,rs17487223,rs4888392,rs9989421,rs6671148,rs4461255,rs309007,rs17036066,rs957630,rs2284747,rs114702065,rs984791,rs1254040,rs28706464,rs8016169,rs112292976,rs4454792,rs10841314,rs853694,rs10178396,rs4909032,rs116522352,rs918950,rs1390966,rs2708919,rs9461449,rs8048527,rs7075724,rs4888395,rs2658479,rs6682686,rs10906104,rs116025789,rs2893083,rs2693019,rs34007467,rs11643209,rs2246081,rs11149820,rs17733794,rs219377,rs71459332,rs7308921,rs160230,rs6936990,rs2277948,rs28642350,rs6910120,rs1917122,rs462176,rs10777748,rs4576655,rs11108310,rs61332075,rs74294002,rs2579760,rs6684868,rs2726520,rs219327,rs10459859,rs1339899,rs116603764,rs12820313,rs2281043,rs4888420,rs4257011,rs28446878,rs10777744,rs3769125,rs28515939,rs11149814,rs116729351,rs219316,rs13280891,rs13153959,rs1778511,rs2726521,rs3818186,rs6456814,rs9371843,rs12767576,rs4888414,rs2396452,rs9403386,rs437986,rs4909035,rs2185955,rs55986470,rs114850272,rs71447768,rs10078178,rs13210258,rs1989153,rs61294013,rs1795720,rs2456204,rs11700834,rs276203,rs11257600,rs28377268,rs3791979,rs16953138,rs115344853,rs4993971,rs12779647,rs9986596,rs2272198,rs115276660,rs2282043,rs3117577,rs6921919,rs76817161,rs247454,rs2568875,rs309001,rs308996,rs72987336,rs11723639,rs1895490,rs1147611,rs72982598,rs10745734,rs116300399,rs1907300,rs59499060,rs7227148,rs309010,rs308990,rs72673858,rs466191,rs11752073,rs1416920,rs4397742,rs35552529,rs11134779,rs219318,rs2285225,rs10770524,rs853678,rs2447866,rs1997484,rs1254033,rs308999,rs219319,rs116372300,rs17772722,rs10183633,rs72671854,rs4817797,rs9895280,rs12447804,rs8046697,rs444930,rs3851735,rs3734730,rs28447116,rs2282326,rs72671837,rs11149818,rs4675120,rs4888379,rs186306,rs4888430,rs10177995,rs72673872,rs1795739,rs17036142,rs2906964,rs114171212,rs4594070,rs1040526,rs10475585,rs35263058,rs1966518,rs2243790,rs1286647,rs8050769,rs219323,rs4888376,rs9964810,rs3748069,rs28712355,rs72671835,rs10859966,rs1119211,rs247434,rs7752448,rs17054654,rs2070600,rs116277032,rs10871311,rs6899205,rs11081816,rs219314,rs10076407,rs6598822,rs62062564,rs3008804,rs1109342,rs28475822,rs9468321,rs8046184,rs1010631,rs12928036,rs11645329,rs17036123,rs7198873,rs2456525,rs11749144,rs11171713,rs9380069,rs6570508,rs72671844,rs72671820,rs3752896,rs75467555,rs4887824,rs1390964,rs11730354,rs6749508,rs4846498,rs11746670,rs78184384,rs381172,rs114356281,rs2440374,rs2637260,rs72964074,rs114501284,rs61248775,rs9371362,rs9350404,rs7757571,rs1364078,rs2294764,rs17130657,rs11644741,rs34624768,rs57064749,rs11726569,rs114457723,rs2838815,rs160237,rs1898178,rs12917651,rs59155720,rs4423583,rs9812082,rs6923170,rs9922008,rs2738809,rs11852372,rs16909865,rs2305152,rs1996998,rs72671849,rs10050333,rs6456817,rs853685,rs111813903,rs78843682,rs12929908,rs35370743,rs11723240,rs4570658,rs56262117,rs4421813,rs1585258,rs219386,rs309005,rs1225600,rs11643207,rs9384264,rs914206,rs1474589,rs247447,rs2579762,rs1366756,rs74780347,rs4234066,rs6564258,rs4799707,rs11134789,rs28583690,rs6754155,rs9397777,rs28535536,rs156697,rs219297,rs12467847,rs11751702,rs4870392,rs2294771,rs73309982,rs9435733,rs34822294,rs6889203,rs8048816,rs7068966,rs11134774,rs4888389,rs3734029,rs4704864,rs115503383,rs11466790,rs413402,rs219329,rs7674369,rs74467859,rs432646,rs8054586,rs1254043,rs118000427,rs219331,rs17685540,rs115834633,rs12445726</t>
  </si>
  <si>
    <t>CATG00000000179.1,ENSG00000204366.3,CATG00000087923.1,ENSG00000204580.7,ENSG00000204435.9,ENSG00000166278.10,CATG00000023511.1,ENSG00000137411.12,ENSG00000257449.1,ENSG00000189134.3,ENSG00000187987.5,ENSG00000136688.6,CATG00000074022.1,ENSG00000204344.10,ENSG00000123384.9,CATG00000088255.1,ENSG00000204304.7,CATG00000012959.1,ENSG00000196812.4,ENSG00000135074.11,ENSG00000139531.8,ENSG00000266852.1,CATG00000083385.1,ENSG00000198315.6,ENSG00000185664.10,ENSG00000213654.5,ENSG00000259999.1,ENSG00000204422.7,ENSG00000188266.9,ENSG00000166822.8,ENSG00000169856.7,ENSG00000138780.10,CATG00000046956.1,CATG00000094550.1,ENSG00000263020.1,ENSG00000252068.1,ENSG00000258896.1,ENSG00000197062.7,ENSG00000141431.5,ENSG00000138785.10,ENSG00000204387.8,ENSG00000153774.4,ENSG00000271155.1,ENSG00000170180.15,ENSG00000148655.10,ENSG00000204301.5,ENSG00000187658.6,ENSG00000197279.3,ENSG00000128739.16,CATG00000083379.1,CATG00000083373.1,ENSG00000171316.7,ENSG00000145757.11,ENSG00000233818.1,ENSG00000131951.6,CATG00000073317.1,ENSG00000204389.8,CATG00000025648.1,ENSG00000224586.2,CATG00000033137.1,ENSG00000234229.3,CATG00000087916.1,ENSG00000240053.8,ENSG00000151465.9,ENSG00000111540.11,CATG00000035234.1,ENSG00000251175.1,ENSG00000231162.3,ENSG00000272278.1,CATG00000019176.1,ENSG00000258343.1,ENSG00000138640.10,ENSG00000271314.1,ENSG00000219392.1,CATG00000052079.1,CATG00000069365.1,ENSG00000261476.1,ENSG00000233822.3,ENSG00000217539.2,ENSG00000206557.5,ENSG00000204385.6,CATG00000115678.1,ENSG00000227368.1,ENSG00000183196.4,CATG00000027881.1,ENSG00000136694.8,CATG00000078271.1,CATG00000078278.1,ENSG00000241404.2,CATG00000027882.1,ENSG00000065665.16,ENSG00000164270.13,ENSG00000039600.6,ENSG00000204438.6,ENSG00000165972.8,ENSG00000187626.7,ENSG00000219891.2,ENSG00000250522.1,ENSG00000246350.1,ENSG00000230479.1,ENSG00000204305.9,ENSG00000102996.4,CATG00000083365.1,ENSG00000237493.3,ENSG00000204394.8,ENSG00000126773.8,ENSG00000139641.8,CATG00000027880.1,ENSG00000175449.9,CATG00000087936.1,ENSG00000204104.7,ENSG00000065802.7,ENSG00000168477.13,ENSG00000100612.9,CATG00000074029.1,ENSG00000227744.4,ENSG00000162923.10,CATG00000117328.1,ENSG00000236699.4,ENSG00000168743.8,CATG00000069660.1,ENSG00000255990.1,ENSG00000147481.9,ENSG00000080644.11,ENSG00000255552.3,ENSG00000251405.2,ENSG00000204427.7,CATG00000083387.1,ENSG00000229915.1,CATG00000029903.1,ENSG00000259237.1,ENSG00000213780.6,ENSG00000204308.6,ENSG00000213719.4,CATG00000044214.1,ENSG00000138777.15,ENSG00000226314.3,ENSG00000213516.5,ENSG00000250641.1,ENSG00000172548.10,ENSG00000123411.10,ENSG00000187720.10,ENSG00000176933.4,ENSG00000204444.6,ENSG00000259203.1,ENSG00000258553.1,ENSG00000112414.10,CATG00000023745.1,ENSG00000226526.1,CATG00000106242.1,ENSG00000137944.12,ENSG00000204310.6,CATG00000078273.1,CATG00000083145.1,ENSG00000250240.1,CATG00000083367.1,ENSG00000235663.1,ENSG00000204516.5,ENSG00000251586.1,CATG00000083378.1,ENSG00000087303.12,ENSG00000159363.13,ENSG00000204388.5,CATG00000025651.1,CATG00000106240.1,CATG00000051757.1,ENSG00000168769.8,CATG00000066776.1,CATG00000025410.1,CATG00000056822.1,CATG00000034341.1,CATG00000117326.1,ENSG00000204351.7,ENSG00000065361.10,CATG00000087927.1,ENSG00000204392.6,ENSG00000261717.1,ENSG00000136381.8,ENSG00000141668.5,CATG00000077356.1,ENSG00000259024.2,ENSG00000236366.1,ENSG00000213949.4,CATG00000083384.1,ENSG00000117971.7,ENSG00000252122.1,ENSG00000141252.15,ENSG00000143786.3,ENSG00000189298.9,CATG00000083553.1,CATG00000083557.1,ENSG00000269293.2,ENSG00000255152.4,ENSG00000204386.6,CATG00000087941.1,ENSG00000123374.6,ENSG00000204348.5,ENSG00000198729.4,ENSG00000237857.2,ENSG00000225493.1,ENSG00000158691.10,ENSG00000204420.4,ENSG00000197728.5,ENSG00000185920.11,ENSG00000160712.8,ENSG00000144468.12,ENSG00000261839.1,CATG00000064030.1,CATG00000116323.1,ENSG00000204469.8,ENSG00000079308.12,ENSG00000235109.3,ENSG00000204396.6,CATG00000088039.1,CATG00000000705.1,ENSG00000139343.6,CATG00000049690.1,CATG00000044210.1,ENSG00000243649.4,ENSG00000244255.1,ENSG00000065621.10,ENSG00000137831.10,ENSG00000145868.12,ENSG00000148834.8,ENSG00000232023.2,ENSG00000169684.9,ENSG00000232040.2,ENSG00000081052.10,ENSG00000110975.4,ENSG00000153820.8,ENSG00000271440.1,ENSG00000221988.8,CATG00000008226.1,ENSG00000117122.9,ENSG00000213676.6,ENSG00000204463.8,ENSG00000125538.7,ENSG00000137338.4,ENSG00000201823.1,ENSG00000197381.11,CATG00000078272.1,CATG00000025460.1,ENSG00000231031.2,CATG00000077984.1,ENSG00000204410.10,ENSG00000137185.7,ENSG00000204424.8,CATG00000086280.1,CATG00000012087.1,ENSG00000258388.3</t>
  </si>
  <si>
    <t>21946350,20010834,19300500,23932459,17903307,20010835</t>
  </si>
  <si>
    <t>Pulmonary function</t>
  </si>
  <si>
    <t>EFO:0004724</t>
  </si>
  <si>
    <t>carotid femoral pulse wave velocity</t>
  </si>
  <si>
    <t>Carotid-femoral pulse wave velocity (CFPWV) is a heritable measure of aortic stiffness that is strongly associated with increased risk for major cardiovascular disease events.</t>
  </si>
  <si>
    <t>rs7189407,rs34673655,rs1440002,rs11858992,rs4888387,rs4888390,rs3743606,rs247443,rs7202284,rs8046416,rs4993969,rs6715992,rs247432,rs2161684,rs17696749,rs11644306,rs11644592,rs42472,rs17701424,rs8057084,rs11149832,rs10871312,rs766522,rs3851734,rs3784936,rs37606,rs10838619,rs8057203,rs17696696,rs8048677,rs247450,rs1109341,rs6564259,rs11149813,rs977986,rs4888427,rs75791745,rs8051407,rs16973453,rs10764088,rs4887828,rs247436,rs7111517,rs4888426,rs12149063,rs247442,rs8057849,rs35415181,rs987514,rs11643410,rs7185640,rs12449177,rs76905624,rs57804402,rs2070852,rs1364077,rs9934007,rs7082385,rs3844219,rs766521,rs4888374,rs100912,rs7932354,rs1544810,rs6564260,rs4888388,rs10871307,rs11855145,rs11646677,rs8054769,rs4887820,rs12991346,rs4888394,rs11149812,rs4243111,rs34539062,rs4888418,rs1323674,rs1853517,rs11865296,rs11149831,rs72631657,rs3743609,rs1010630,rs35683383,rs11645691,rs329480,rs4748597,rs10400726,rs1461587,rs1030261,rs977987,rs4887816,rs56004344,rs8009025,rs35214308,rs35787595,rs11641532,rs7085169,rs34222958,rs34904236,rs8056236,rs8008844,rs11649638,rs3852478,rs11010441,rs62062568,rs12051137,rs35336851,rs6564252,rs1323673,rs4888392,rs13448,rs76860059,rs9989421,rs34021527,rs11640674,rs4888386,rs2073619,rs2865531,rs4993970,rs2113232,rs11862684,rs17562177,rs2302808,rs6732746,rs12933281,rs11861810,rs3851733,rs8048527,rs62881061,rs4888395,rs7204984,rs71394219,rs11643209,rs11149820,rs11852244,rs10827628,rs4888378,rs7201989,rs10514396,rs6710763,rs34996006,rs3784937,rs8063068,rs8050059,rs4243112,rs193031,rs10459859,rs28558946,rs7190910,rs7192155,rs12274785,rs4888420,rs72631656,rs11860231,rs2903033,rs7160893,rs7188604,rs11149814,rs4888425,rs11856561,rs7199062,rs4888414,rs4888375,rs8051611,rs17729837,rs2282686,rs7499872,rs11676710,rs11683408,rs7200053,rs10769205,rs11149833,rs61203524,rs4888411,rs12713498,rs12361673,rs3851736,rs11862095,rs7199132,rs4993971,rs9587385,rs7118404,rs247425,rs247454,rs28542949,rs66672254,rs28883606,rs1895490,rs7202596,rs4888404,rs4888393,rs4888396,rs3115960,rs11860284,rs1323672,rs1549306,rs12806687,rs35552529,rs17096566,rs56343285,rs2285225,rs185052,rs12932606,rs10871313,rs17696831,rs2306032,rs12930452,rs11641430,rs79463564,rs28655617,rs12448947,rs1128431,rs12935787,rs6564261,rs9323986,rs8046697,rs3851735,rs4888379,rs11149818,rs4888430,rs10183479,rs1011121,rs11149815,rs11125981,rs35263058,rs8050769,rs4888376,rs4606447,rs77052509,rs4638613,rs28754625,rs6485696,rs247434,rs4888413,rs66904072,rs4888416,rs28675984,rs28752301,rs2059256,rs7203157,rs10871311,rs7590399,rs9928232,rs11686956,rs62062564,rs4887821,rs59465235,rs1109342,rs6485702,rs10827599,rs37596,rs12449170,rs11639783,rs1010631,rs8046184,rs11645329,rs12928036,rs7198873,rs1074961,rs4888422,rs7202083,rs4887825,rs12918974,rs11864102,rs4887824,rs2439183,rs67765474,rs7591566,rs2292071,rs4888400,rs2242405,rs1542864,rs72787160,rs3136505,rs4888377,rs8056080,rs28578791,rs8034586,rs12929673,rs1364078,rs3863445,rs17562423,rs4888415,rs37605,rs10143773,rs9587388,rs11644741,rs34624768,rs4725,rs35209155,rs11640473,rs12927562,rs10151901,rs11641249,rs12917651,rs7194035,rs6485690,rs59155720,rs59347518,rs3784935,rs11642572,rs9922008,rs9587387,rs2738809,rs77246010,rs11641587,rs2865530,rs8007838,rs4888405,rs13431781,rs4146809,rs12929908,rs11149821,rs12930768,rs7206665,rs4887829,rs11643207,rs710285,rs72650588,rs247447,rs4146810,rs6564258,rs468079,rs12928898,rs2059257,rs1364079,rs977985,rs1559339,rs11640018,rs8055974,rs77505915,rs11865004,rs40217,rs4888412,rs35937717,rs8055609,rs3743607,rs4888391,rs17096565,rs7161307,rs8048816,rs76247422,rs12918797,rs4888383,rs17701568,rs4888389,rs1030262,rs34122334,rs8054586,rs17685540,rs12445726,rs9923834,rs6546029</t>
  </si>
  <si>
    <t>ENSG00000175224.12,CATG00000029903.1,CATG00000117496.1,ENSG00000120594.12,ENSG00000259097.1,ENSG00000200545.1,ENSG00000197329.7,ENSG00000169764.10,CATG00000020098.1,ENSG00000212170.1,ENSG00000204740.5,ENSG00000143951.11,ENSG00000261476.1,ENSG00000175216.10,ENSG00000183196.4,ENSG00000258511.1,CATG00000027881.1,ENSG00000143952.15,ENSG00000134569.5,CATG00000027882.1,ENSG00000180210.10,ENSG00000234488.1,ENSG00000259999.1,ENSG00000166822.8,ENSG00000175213.2,ENSG00000204442.2,CATG00000005527.1,ENSG00000261717.1,ENSG00000175220.7,ENSG00000014641.13,ENSG00000153774.4,CATG00000027880.1,CATG00000022004.1,ENSG00000252122.1,ENSG00000140598.9</t>
  </si>
  <si>
    <t>Aortic stiffness</t>
  </si>
  <si>
    <t>EFO:0004731</t>
  </si>
  <si>
    <t>eye measurement</t>
  </si>
  <si>
    <t>Is a quantification of some eye structure or property of an eye structure, such as corneal thickness.</t>
  </si>
  <si>
    <t>rs72854974,rs2721051,rs838144,rs6991606,rs72987319,rs12926024,rs11693479,rs7012218,rs2194025,rs1897951,rs7238877,rs3132322,rs9513114,rs55764347,rs73137284,rs4894414,rs11245331,rs72987328,rs78084790,rs56198112,rs11885523,rs13099331,rs10471977,rs33954,rs7500824,rs72907128,rs4243401,rs6497000,rs116012428,rs41264155,rs7737440,rs116687312,rs11782706,rs3769123,rs4652903,rs10942936,rs28400015,rs61746775,rs2251473,rs2729457,rs17480689,rs960990,rs12697147,rs6494442,rs33957,rs1140422,rs439523,rs4841895,rs8069639,rs73369330,rs4843047,rs12611203,rs12520354,rs12598940,rs7007394,rs6062144,rs7324510,rs114968097,rs56304316,rs55849517,rs16885455,rs2293855,rs10099498,rs72750981,rs225694,rs2572398,rs12656914,rs7522400,rs72987304,rs261215,rs72913096,rs72907142,rs55779584,rs7243309,rs10752586,rs12975033,rs72985397,rs9513115,rs838145,rs60841092,rs3754080,rs12611211,rs2287921,rs16903196,rs11083948,rs795047,rs7404292,rs10491448,rs2194026,rs76744446,rs72987327,rs72907179,rs7550047,rs10908289,rs6890031,rs33953,rs114554410,rs7838897,rs1033891,rs77031930,rs12935576,rs16903189,rs3174048,rs72907177,rs7240843,rs6715311,rs12979278,rs7543855,rs79014214,rs77693902,rs74990953,rs6494441,rs2729456,rs2216596,rs55706928,rs55878647,rs72911106,rs43067,rs8059298,rs6700737,rs11245330,rs2293856,rs2296263,rs11900963,rs56400267,rs55992954,rs12979144,rs10774625,rs12982115,rs17797443,rs11666792,rs2755237,rs6996368,rs888820,rs8017054,rs7177311,rs7242313,rs6601574,rs10774624,rs115803211,rs6497006,rs116126315,rs475591,rs55664322,rs7238432,rs33988101,rs274759,rs4652900,rs4653160,rs17472,rs72987321,rs66872829,rs12551860,rs72907164,rs28710386,rs12936775,rs3909285,rs12416106,rs10808093,rs12447690,rs10056675,rs10216901,rs56838465,rs7521145,rs3744061,rs12591489,rs33959,rs6731459,rs34550784,rs16903190,rs79559894,rs55713398,rs72907105,rs13024052,rs28378192,rs72752906,rs8001784,rs9934580,rs72750986,rs7003241,rs11991153,rs73173591,rs281408,rs55781503,rs114548124,rs679457,rs11900807,rs72750990,rs66947533,rs74910801,rs4766578,rs4144266,rs8106205,rs55740938,rs7005469,rs73770385,rs2729460,rs76313312,rs28459891,rs8108468,rs11598804,rs10135448,rs973579,rs11595063,rs8094449,rs3191996,rs12658452,rs12918094,rs2164273,rs3767703,rs7170235,rs272834,rs2307019,rs2543047,rs3845486,rs8073654,rs33960,rs2281827,rs56306166,rs56095591,rs10202089,rs1555951,rs55762325,rs16903200,rs11245346,rs28380659,rs261213,rs3808502,rs72982590,rs888821,rs56352844,rs2423322,rs114091764,rs2543049,rs979364,rs57080728,rs43058,rs72915074,rs77761655,rs75915455,rs1897950,rs4962399,rs74527695,rs8102032,rs33955,rs13415609,rs274120,rs28507159,rs72661637,rs3184504,rs418464,rs3808518,rs16903234,rs10240398,rs6985146,rs12978752,rs2683599,rs7837036,rs12552193,rs152438,rs6983940,rs11904390,rs34134330,rs12659767,rs491603,rs115867632,rs10901827,rs11874267,rs12697146,rs8111399,rs80271258,rs58233308,rs7013824,rs4962672,rs6686192,rs6450392,rs66899567,rs12123086,rs72909109,rs7403354,rs4962401,rs10089533,rs7841394,rs56188847,rs77448526,rs10808095,rs6425966,rs13355587,rs6445054,rs2003294,rs7726265,rs1900148,rs75804782,rs12637941,rs58471792,rs3768736,rs7635832,rs3794405,rs56227677,rs28526212,rs2231318,rs10216703,rs35933592,rs12975781,rs11155234,rs8104897,rs3808513,rs16903233,rs12719930,rs2755238,rs3808519,rs35417004,rs57435966,rs4962690,rs33962,rs8089367,rs2543048,rs61045038,rs10085935,rs17479606,rs115020263,rs74041921,rs75268785,rs3767705,rs7777014,rs28673870,rs10519220,rs225712,rs114401516,rs16903235,rs117519655,rs72907112,rs6988922,rs57953080,rs7561344,rs72987309,rs112066551,rs8088346,rs2543045,rs59219097,rs2543050,rs11775635,rs56064494,rs72911104,rs274754,rs7704160,rs59699848,rs59163259,rs17468356,rs11685111,rs12033825,rs117963452,rs11897824,rs11878908,rs6664471,rs3739070,rs2287922,rs17775820,rs7201034,rs10064714,rs6062130,rs13080090,rs57033609,rs61738602,rs7632729,rs7234512,rs6497004,rs11259972,rs1476516,rs72915060,rs60984906,rs34574518,rs10104728,rs72907199,rs2164272,rs12719931,rs72982596,rs4953321,rs11263858,rs11895642,rs2701857,rs7241858,rs33964,rs272833,rs55886641,rs629504,rs10163187,rs74066023,rs11672046,rs12448211,rs4729190,rs12033824,rs838147,rs8108136,rs2729491,rs72907155,rs6729027,rs11245358,rs56354063,rs35392635,rs2729459,rs12978499,rs16845236,rs74740267,rs274763,rs12656710,rs4962698,rs33956,rs6984887,rs13426961,rs838133,rs8038403,rs379507,rs16903191,rs11250129,rs7236403,rs8092148,rs79064754,rs11263860,rs80193813,rs8057716,rs2063442,rs72907143,rs2307018,rs72982580,rs3769125,rs11875703,rs6860708,rs6142728,rs6142984,rs380743,rs261214,rs2543046,rs34058921,rs116034476,rs737381,rs4894535,rs4351606,rs3808509,rs96067,rs33951,rs17797894,rs11250127,rs34171564,rs17479641,rs2510442,rs33963,rs114270619,rs3779891,rs12883151,rs28400014,rs6693322,rs2340870,rs2274122,rs75167761,rs34520889,rs11877721,rs427248,rs412712,rs2345960,rs10205024,rs16856394,rs72750987,rs8034616,rs838146,rs7537052,rs4568582,rs11672900,rs8111288,rs152447,rs1811744,rs56330821,rs4842879,rs11263856,rs10225097,rs34190107,rs55694368,rs12981072,rs17809188,rs870139,rs3844303,rs261212,rs912497,rs55938990,rs72985387,rs8037546,rs7707109,rs72905276,rs75278955,rs115599755,rs9938149,rs7169562,rs11245348,rs2060465,rs58768059,rs1033890,rs8112983,rs12935558,rs67175576,rs79692714,rs11874423,rs6874301,rs16903232,rs452270,rs2277264,rs17421410,rs72913091,rs2296268,rs11994376,rs6445055,rs4653162,rs9922572,rs72913098,rs6985460,rs2148702,rs10113563,rs925248,rs11630290,rs9508035,rs72907132,rs7542594,rs653178,rs66772486,rs11616662,rs7894089,rs11877929,rs2231317,rs33961,rs12719932,rs1030786,rs8105137,rs13356699,rs8111208,rs4894531,rs33950,rs74389227,rs77250355,rs12611201,rs57085979,rs80166062,rs2278775,rs11263855,rs11777002,rs6601573,rs75651012,rs2543044,rs9925231,rs56313033,rs77008212,rs11597901,rs12593138,rs35137435,rs4559208,rs11263857,rs11245332,rs2572397,rs4652902,rs11631544,rs11882796,rs56134361,rs152439,rs11667321,rs12074848,rs10942937,rs72854970</t>
  </si>
  <si>
    <t>ENSG00000092850.7,CATG00000035862.1,CATG00000023943.1,ENSG00000233334.2,ENSG00000229915.1,ENSG00000170776.15,CATG00000037469.1,ENSG00000161547.10,ENSG00000230058.1,ENSG00000172530.15,ENSG00000182264.4,CATG00000054939.1,ENSG00000232862.4,ENSG00000229797.1,ENSG00000218052.4,ENSG00000130635.11,ENSG00000009844.11,ENSG00000245526.4,ENSG00000231336.1,ENSG00000164180.9,ENSG00000116863.10,CATG00000028279.1,CATG00000052077.1,ENSG00000075420.8,CATG00000030274.1,CATG00000047246.1,CATG00000111005.1,ENSG00000251450.1,ENSG00000116871.11,ENSG00000178171.6,ENSG00000078043.11,ENSG00000224646.2,ENSG00000105550.4,CATG00000025251.1,CATG00000019940.1,ENSG00000270112.2,ENSG00000105538.4,ENSG00000270076.1,ENSG00000248727.1,ENSG00000054116.7,ENSG00000132326.7,CATG00000101658.1,CATG00000054959.1,ENSG00000199156.1,ENSG00000104643.5,ENSG00000103657.9,ENSG00000203791.9,CATG00000039609.1,ENSG00000225493.1,CATG00000030269.1,ENSG00000111252.6,CATG00000096497.1,ENSG00000181038.9,ENSG00000257595.2,CATG00000023940.1,ENSG00000005981.8,CATG00000075910.1,ENSG00000188676.9,ENSG00000171132.9,CATG00000052079.1,CATG00000039607.1,CATG00000110480.1,ENSG00000102755.6,ENSG00000113319.7,ENSG00000255020.1,ENSG00000231185.2,ENSG00000107902.9,CATG00000110051.1,CATG00000066860.1,CATG00000116767.1,ENSG00000092931.7,ENSG00000154316.10,ENSG00000101180.11,ENSG00000189319.9,ENSG00000207556.1,ENSG00000204842.10,ENSG00000171812.6,ENSG00000176920.10,ENSG00000101181.13,ENSG00000165660.7,ENSG00000246477.2,CATG00000023283.1,ENSG00000126070.14,ENSG00000176909.7,CATG00000110627.1,ENSG00000267168.1,ENSG00000206181.4,ENSG00000247828.3,ENSG00000101323.4,CATG00000039605.1,ENSG00000204104.7,ENSG00000065802.7,ENSG00000150907.6,ENSG00000135577.4,CATG00000076764.1,ENSG00000258539.1,ENSG00000140090.13</t>
  </si>
  <si>
    <t>22661486,21835309,23493294,20485516,22814818,21060863,21098505,23776548,20719862</t>
  </si>
  <si>
    <t>Iris characteristics,Retinal vascular caliber,Retinal arteriolar caliber,Central corneal thickness</t>
  </si>
  <si>
    <t>EFO:0004735</t>
  </si>
  <si>
    <t>serum alanine aminotransferase measurement</t>
  </si>
  <si>
    <t>Is a quantification of serum alanine aminotransferase, most commonly found in liver, the test is used in ascertainment of liver function.</t>
  </si>
  <si>
    <t>rs2073080,rs28419230,rs11593916,rs6850509,rs2072905,rs4823179,rs7683668,rs13026469,rs2294433,rs2954027,rs12484700,rs13148704,rs6531967,rs80229539,rs6045587,rs2294922,rs3747207,rs2281137,rs6982502,rs4823109,rs6075398,rs926633,rs13112784,rs16827290,rs36069781,rs2954026,rs36055245,rs13011748,rs2980870,rs75271292,rs7084921,rs16827311,rs16827309,rs4823176,rs2896019,rs11735092,rs2954021,rs2401514,rs79303402,rs8065544,rs28528308,rs848219,rs56373884,rs7828113,rs2001845,rs9679510,rs844912,rs4299152,rs13142110,rs1010023,rs2073079,rs1883349,rs9625962,rs76039942,rs6849526,rs6988140,rs12233116,rs2076207,rs7846466,rs35875583,rs10433879,rs6081386,rs11597528,rs117219605,rs6081325,rs10433937,rs74576848,rs2281298,rs12772115,rs6727151,rs2980878,rs2111105,rs1474745,rs13142655,rs34912062,rs2294916,rs13005911,rs1724817,rs2072906,rs12233106,rs13030023,rs2235777,rs2076211,rs4823180,rs4462272,rs13056638,rs73176497,rs2862926,rs7190634,rs2980880,rs1526285,rs13433287,rs16827349,rs80311637,rs2954024,rs2980876,rs16827351,rs13055874,rs6982636,rs9922376,rs11090617,rs56098792,rs9626079,rs115455559,rs16827293,rs4295981,rs11594585,rs35621602,rs2294923,rs2954028,rs738409,rs2008451,rs3827385,rs4871603,rs11599088,rs11599750,rs2980875,rs1997693,rs2902364,rs116965922,rs6709817,rs12992502,rs2001844,rs3761472,rs73003921,rs1977080,rs4823177,rs1017151,rs6035126,rs34550472,rs35185541,rs4823178,rs12483959,rs34879941,rs2980860,rs2281135,rs2980882,rs12233215,rs6035103,rs72788281,rs2143571,rs12243096,rs11818417,rs16827347,rs61473277,rs2980879,rs13433131,rs13023298,rs7198111,rs12484809,rs71413658,rs10440319,rs1883348,rs34352134,rs10084835,rs6850131,rs2294921,rs2954022,rs55967047,rs10440366,rs2092501,rs2072907,rs17496121,rs13433286,rs745894,rs2980862,rs2235776,rs16825497,rs72788274,rs738408,rs66614050,rs6045603,rs16991175,rs2896020,rs4027481,rs13056555,rs6708629,rs16827301,rs4823173,rs1493550,rs6081385,rs74449268,rs2294915,rs731660,rs34462373,rs8045896,rs1010022,rs4336630,rs848226,rs16991158,rs848222,rs16827307,rs2281138,rs7094406,rs2954020,rs2954025,rs7684895,rs4823181,rs16827337,rs2401512,rs78857770,rs1977081,rs10440365,rs4823108,rs16827316,rs28657030,rs13130041,rs34272267,rs13014503,rs2073081,rs10022237,rs16825494,rs1386083,rs9941219,rs13055900</t>
  </si>
  <si>
    <t>ENSG00000150636.11,CATG00000116175.1,ENSG00000163638.9,ENSG00000198053.7,CATG00000027274.1,ENSG00000188677.10,ENSG00000100347.10,ENSG00000120054.7,CATG00000069313.1,ENSG00000230839.1,ENSG00000253111.1,ENSG00000233896.1,ENSG00000133195.7,ENSG00000231969.1,CATG00000058781.1,ENSG00000266501.1,ENSG00000170509.7,CATG00000052910.1,ENSG00000100344.6,ENSG00000230387.1</t>
  </si>
  <si>
    <t>24124411,22001757</t>
  </si>
  <si>
    <t>Liver enzyme levels (alanine transaminase)</t>
  </si>
  <si>
    <t>EFO:0004741</t>
  </si>
  <si>
    <t>renal system measurement</t>
  </si>
  <si>
    <t>Is a quantification of blood urea nitrogen used in the measure of renal function.</t>
  </si>
  <si>
    <t>rs7210917,rs2276561,rs4848318,rs56310840,rs1110839,rs9880162,rs4971089,rs4849181,rs2075569,rs12620738,rs2074356,rs7576384,rs6026576,rs11264341,rs1918972,rs10872311,rs6026574,rs35340783,rs3811059,rs7183049,rs10275044,rs9297,rs4971073,rs4421576,rs3748916,rs3798519,rs8075455,rs6755040,rs1553091,rs1484873,rs2489629,rs4276914,rs2076308,rs8071654,rs2800709,rs9491699,rs13831,rs3798526,rs1407040,rs10937328,rs6026580,rs11264343,rs2503326,rs4971100,rs28445596,rs2990246,rs2974930,rs1892172,rs2030031,rs7365544,rs12634556,rs16862845,rs760077,rs4849179,rs4849174,rs9482769,rs3828189,rs11264345,rs11123172,rs2075571,rs2800708,rs4849169,rs6755639,rs11853157,rs2241978,rs2974929,rs10767873,rs62007986,rs9837670,rs10513669,rs4971101,rs4481060,rs2049805,rs1476099,rs4686914,rs2206271,rs6902080,rs902695,rs12612729,rs4812042,rs9843063,rs8080142,rs7232775,rs1045253,rs6938763,rs13204656,rs12407919,rs4849177,rs497829,rs1036902,rs11264339,rs7206935,rs6026579,rs6950388,rs2066981,rs2744475,rs6932207,rs10937329,rs6026584,rs56112907,rs12233463,rs734074,rs4715207,rs4382293,rs9895671,rs11123170,rs7421852,rs2990245,rs4724799,rs731834,rs3734626,rs4072037,rs10206269,rs12411216,rs4971059,rs12330507,rs4390169,rs8067208,rs4318902,rs12629932,rs7169864,rs75608817,rs7589901,rs12330904,rs9290867,rs874898,rs62405437,rs62405422,rs4810149,rs9915606,rs2075568,rs9426886,rs2057291,rs10193733,rs16853761,rs3768566,rs895412,rs8066880,rs4971088,rs12637415,rs4745,rs3748915,rs914615,rs4849176,rs2019137,rs6951209,rs902696,rs62161331,rs8180478,rs873902,rs1936809,rs2206277,rs62405419,rs2015769,rs1807042,rs10175462,rs741756,rs2990220,rs2070803,rs9896357,rs7578633,rs1875200,rs2052074,rs4849183,rs11264333,rs15754,rs1546818,rs9915526,rs3828188,rs9899415,rs9628662,rs17730281,rs987237,rs3978694,rs9897803,rs6707386,rs6026578,rs8064681,rs1476098,rs2305133,rs3814316,rs9491698,rs10457487,rs12904,rs4971093,rs8121252,rs1076556,rs9303429,rs6504005,rs2489628</t>
  </si>
  <si>
    <t>ENSG00000160767.16,ENSG00000164853.8,ENSG00000241479.1,ENSG00000163463.7,ENSG00000177628.11,ENSG00000166415.10,ENSG00000132874.9,CATG00000019904.1,ENSG00000008196.8,ENSG00000146374.9,ENSG00000271748.1,ENSG00000169231.9,ENSG00000189223.9,ENSG00000141376.16,ENSG00000160766.10,ENSG00000173064.6,ENSG00000251599.1,CATG00000089910.1,ENSG00000157111.8,CATG00000089908.1,CATG00000089895.1,ENSG00000273088.1,CATG00000037443.1,CATG00000019981.1,CATG00000088502.1,CATG00000001906.1,ENSG00000169242.7,ENSG00000163462.13,ENSG00000236412.1,ENSG00000225806.3,ENSG00000185499.12,ENSG00000231064.1,CATG00000019939.1,ENSG00000087460.19,ENSG00000125618.12,ENSG00000176444.14,ENSG00000254114.1,ENSG00000169241.13,ENSG00000179085.7,ENSG00000125637.11,ENSG00000173171.10</t>
  </si>
  <si>
    <t>Renal function-related traits (BUN)</t>
  </si>
  <si>
    <t>EFO:0004744</t>
  </si>
  <si>
    <t>matrix metalloproteinase measurement</t>
  </si>
  <si>
    <t>Is a quantification of matrix metalloproteinases, Collectively, they are capable of degrading all kinds of extracellular matrix proteins, but also can process a number of bioactive molecules. They are known to be involved in the cleavage of cell surface receptors, the release of apoptotic ligands (such as the FAS ligand), and chemokine/cytokine in/activation.[3] MMPs are also thought to play a major role on cell behaviors such as cell proliferation, migration (adhesion/dispersion), differentiation, angiogenesis, apoptosis, and host defense.</t>
  </si>
  <si>
    <t>rs77067032,rs652438,rs1784259,rs3930466,rs76201822,rs1893807,rs11225573,rs3181174,rs1488540,rs79340441,rs581921,rs10750626,rs508533,rs7939782,rs3898989,rs615695,rs12290839,rs2450919,rs657752,rs595395,rs535747,rs633962,rs7104041,rs540866,rs2155013,rs625103,rs634366,rs12146624,rs1042839,rs7114062,rs615309,rs664310,rs602628,rs7930613,rs659168,rs12274945,rs663444,rs636510,rs637091,rs534811,rs555653,rs495189,rs4754098,rs638571,rs9282823,rs7104270,rs2277274,rs601016,rs11225677,rs527433,rs1944433,rs562736,rs10895423,rs75760492,rs2513996,rs12292276,rs7106734,rs1938901,rs500760,rs572483,rs573096,rs501831,rs17860578,rs572402,rs655044,rs7116566,rs652253,rs78483942,rs12365377,rs639437,rs4085170,rs12366065,rs646556,rs35632231,rs34035644,rs2408587,rs610055,rs500577,rs1940936,rs549691,rs2510096,rs10791612,rs7118046,rs72989738,rs11225697,rs10431051,rs626529,rs2198116,rs11225174,rs683629,rs613236,rs11213879,rs7938897,rs10502008,rs11225598,rs7104306,rs689295,rs116577003,rs507509,rs11225490,rs11825902,rs622148,rs59593254,rs15684,rs76606009,rs2509119,rs2915256,rs4638276,rs11226019,rs542491,rs485269,rs4415721,rs1917466,rs78195882,rs598863,rs76556639,rs10895055,rs3906627,rs2846836,rs473409,rs659331,rs7128965,rs77991013,rs76122058,rs79877530,rs1834330,rs72971588,rs643945,rs665231,rs561650,rs1944434,rs10895395,rs637181,rs503153,rs12292880,rs7931556,rs578938,rs10895054,rs2509116,rs10791558,rs72989748,rs2915254,rs61899877,rs666042,rs12420472,rs77549508,rs654061,rs7946292,rs2432869,rs12422140,rs670872,rs12418450,rs7104199,rs10895246,rs1545611,rs11225649,rs3847579,rs78574237,rs11225707,rs625046,rs614902,rs595336,rs505689,rs12417366,rs688342,rs111811323,rs1384074,rs11224512,rs11225488,rs12282979,rs12420466,rs660994,rs651620,rs7124873,rs11225714,rs633250,rs660541,rs881353,rs2846837,rs726316,rs79044971,rs3740753,rs595346,rs1042838,rs61908738,rs583888,rs77685428,rs113343834,rs78790148,rs8504,rs28360367,rs17097560,rs644552,rs12785243,rs638878,rs10895275,rs501429,rs607151,rs17100297,rs497234,rs532738,rs634968,rs2931801,rs605540,rs688146,rs77025727,rs4754921,rs548711,rs608689,rs7946179,rs651853,rs627363,rs546763,rs11225698,rs483345,rs586143,rs2408489,rs3858420,rs603487,rs7102777,rs12360974,rs543215,rs631712,rs10895029,rs688189,rs511484,rs1893069,rs475432,rs12362043,rs7949814,rs623852,rs17372721,rs2407823,rs596343,rs4558138,rs10895056,rs79451078,rs34909554,rs3758863,rs2186786,rs7930971,rs10791599,rs75194622,rs117311034,rs80129118,rs646792,rs505819,rs2931806,rs11225708,rs74547533,rs2155444,rs116573793,rs2407825,rs5011759,rs660574,rs662342,rs3016438,rs2198118,rs12364126,rs79150758,rs12417981,rs1939896,rs11225705,rs10895372,rs3886588,rs664485,rs478067,rs2005513,rs523630,rs656775,rs594898,rs646083,rs1944432,rs12418561,rs612046,rs11225693,rs694041,rs3758854,rs76846601,rs7944677,rs598845,rs7116228,rs115006510,rs72989767,rs77332548,rs3847576,rs3758862,rs583415,rs1145460,rs655541,rs7115014,rs12418765,rs4564302,rs1917465,rs7116688,rs633970,rs2514000,rs488928,rs524060,rs11225628,rs56143404,rs677570,rs669630,rs572698,rs1052313,rs501732,rs11212105,rs12365191,rs7119789,rs673943,rs10502012,rs617059,rs572687,rs562894,rs550382,rs1939008,rs11225699,rs11224538,rs2510095,rs471715,rs537681,rs591115,rs78278079,rs518553,rs474364,rs11225684,rs11225576,rs596843,rs537093,rs2220349,rs72989785,rs61890631,rs1824126,rs10736621,rs11225120,rs628513,rs75180753,rs75892575,rs590712,rs7940695,rs11225590,rs512846,rs11225685,rs631925,rs6590832,rs7129331,rs508653,rs61890632,rs479135,rs7950837,rs4754896,rs571923,rs10895273,rs502471,rs56042422,rs7120420,rs3930465,rs621677,rs12797936,rs678766,rs2513994,rs672776,rs78586860,rs11225603,rs75994070,rs523104,rs4754052,rs2931803,rs501192,rs595840,rs35431050,rs55745131,rs76718633,rs7112802,rs599669,rs504402,rs75064999,rs3819089,rs12364322,rs7933033,rs12792880,rs523519,rs17860567,rs11225625,rs2851648,rs554077,rs11571159,rs72971582,rs568801,rs17100191,rs10791643,rs117012425,rs666734,rs11820715,rs678815,rs79639050,rs618011,rs646165,rs115503914,rs10895373,rs78385223,rs563460,rs6591037,rs3847578,rs12417302,rs34007956,rs77718345,rs12420031,rs655005,rs563656,rs61908737,rs657936,rs663101,rs12421655,rs10501968,rs11225711,rs72975657,rs595852,rs605276,rs559223,rs10895744,rs534338,rs634800,rs601446,rs11226548,rs11225678,rs7129258,rs7946169,rs116718277,rs56070826,rs12420453,rs73573609,rs682837,rs2510094,rs575027,rs623382,rs2155445,rs11224598,rs10502019,rs7950038,rs11224537,rs1940054,rs7117901,rs78422810,rs6590830,rs7934921,rs4559659,rs558959,rs72975625,rs111576082,rs12417347,rs10750669,rs12421433,rs626771,rs2277275,rs580913,rs576472,rs640198,rs45524138,rs685395,rs657516,rs11224589,rs602128,rs617131,rs2509117,rs35357326,rs525996,rs631172,rs7103111,rs78721305,rs7936583,rs11224530,rs1487715,rs551168,rs34340112,rs3902155,rs694270,rs669787,rs73549999,rs3930464,rs7102902,rs598165,rs11224567,rs482765,rs10895065,rs632672,rs6590831,rs478927,rs613358,rs77659855,rs10895720,rs653322,rs11225592,rs1145465,rs4754897,rs11512544,rs78898146,rs478650,rs661973,rs694070,rs7931776,rs571925,rs1699090,rs11603306,rs79104512,rs516286,rs682851,rs7107909,rs7124221,rs2509689,rs117753236,rs11225605,rs12289177,rs11225686,rs620542,rs659034,rs72971518,rs11225695,rs479825,rs7950572,rs7101873,rs583319,rs80098496,rs658497,rs45483194,rs633030,rs1488541,rs478850,rs549510,rs2450918,rs617819,rs76422764,rs114993913,rs11226549,rs4564301,rs495210,rs11571259,rs11225682,rs634384,rs12417055,rs10895033,rs117698788,rs74636220,rs516693,rs675548,rs585692,rs10791808,rs117086899,rs592080,rs10791556,rs491011,rs12281963,rs647256,rs72971580,rs575734,rs11224526,rs670464,rs505901,rs11225712,rs10790768,rs7945871,rs652834,rs504054,rs507438,rs606237,rs10895280,rs10895036,rs626948,rs11225600,rs115020563,rs4754913,rs73601684,rs634577,rs6590833,rs2514007,rs7110858,rs507858,rs2597566,rs7931273,rs590688,rs11224563,rs543146,rs2408751,rs75174922,rs11225588,rs4754908,rs556233,rs79148690,rs7951672,rs76433466,rs545835,rs481855,rs12291750,rs61892343,rs6590829,rs11225706,rs72989770,rs10895969,rs644367,rs12224185,rs17384302,rs525395,rs529359,rs688094,rs7103282,rs2513995,rs11225594,rs11224592,rs45581634,rs11212109,rs79978663,rs7103012,rs3016439,rs7950832,rs75461538,rs11225623,rs7934986,rs79209803,rs581746,rs4278491,rs656251,rs682590,rs589623,rs511298,rs555572,rs1144133,rs11224532,rs72977681,rs639752,rs74995026,rs679620,rs3886266,rs112122815,rs11225676,rs618032,rs10895028,rs17488,rs11225458,rs77782189,rs115625409,rs56046641,rs547378,rs114615202,rs11225700,rs626330,rs948399,rs10895063,rs531542,rs11224533,rs12223991,rs1917480,rs505458,rs687606,rs491945,rs7106860,rs113262767,rs7103622,rs7118629,rs111292320,rs481883,rs12360920,rs17860560,rs7934651,rs4475891,rs116457679,rs7933893,rs12790399,rs11225604,rs11224577,rs555825,rs623114,rs7124247,rs608995,rs504372,rs117857189,rs660593,rs565256,rs492827,rs11225683,rs660161,rs114113007,rs77969560,rs542384,rs7946787,rs10895396,rs627682,rs10791440,rs78672646,rs10466649,rs12421587,rs4754909,rs11225591,rs59702934,rs618972,rs2245404,rs7928691,rs12417558,rs650485,rs114675950,rs637179,rs7130581,rs637923,rs2513991,rs16923378,rs79028826,rs79317705,rs548668,rs12295457,rs586969,rs688906,rs606789,rs2292730,rs11226550,rs540819,rs17095829,rs1939532,rs11225612,rs7939762,rs11604437,rs541277,rs79966702,rs12420698,rs17099877,rs668881,rs3790267,rs499699,rs2279789,rs11824755,rs12417367,rs2513998,rs11225863,rs79791771,rs515868,rs1483267,rs3843607,rs518382,rs473765,rs528641,rs118001250,rs588913,rs523323,rs7944590,rs628939,rs595868,rs117112388,rs650699,rs74597097,rs10895030,rs1815908,rs60612076,rs618469,rs72989776,rs2510088,rs641823,rs72989780,rs2071232,rs485676,rs3898988,rs10501846,rs11225709,rs11224572,rs527689,rs2510087,rs565186,rs636229,rs520540,rs7118634,rs3802830,rs10895274,rs12283450,rs639931,rs7934093,rs7110355,rs638569,rs12364291,rs75182740,rs613978,rs512574,rs533384,rs2239008,rs11225701,rs600202,rs61896847,rs12577733,rs520017,rs480145,rs12364260,rs7116336,rs12362743,rs76368570,rs10750756,rs12422035,rs618122,rs2514006,rs532705,rs77853423,rs518878,rs10895278,rs75746929,rs12807220,rs1456765,rs77270417,rs3790262,rs473520,rs60423120,rs2931805,rs3906624,rs11226038,rs591058,rs2897779,rs559700,rs633196,rs476391,rs7933946,rs1553936,rs610158,rs662662,rs7106686,rs11225681,rs498370,rs59648868,rs667485,rs4754974,rs600167,rs507141,rs7933925,rs6590814,rs10895566,rs650108,rs881352,rs57502383,rs80003156,rs12420084,rs2435925,rs10750629,rs2435922,rs2597564,rs7943740,rs610203,rs117336822,rs519047,rs35879202,rs111616717,rs11225577,rs2252070,rs61896777,rs11225593,rs4754208,rs72989783,rs75569332,rs996999,rs3847575,rs664285,rs11225704,rs582663,rs11225621,rs540622,rs3758802,rs566351,rs10160535,rs72989781,rs613120,rs665756,rs115088418,rs581713,rs7107320,rs11225177,rs12421386,rs2510089,rs72989782,rs635746,rs77998334,rs621152,rs3902306,rs557905,rs552490,rs10895967,rs3103,rs598179,rs114809270,rs669940,rs74391261,rs2513993,rs505770,rs601046,rs4754715,rs78005354,rs642169,rs1531751,rs547565,rs718891,rs11225615,rs11225696,rs529775,rs11571171,rs618529,rs680071,rs486992,rs634192,rs661028,rs669969,rs11225713,rs17097547,rs650238,rs72983452,rs6591007,rs75668862,rs118101296,rs595344,rs12421288,rs484389,rs641046,rs12577742,rs7122907,rs12146442,rs3740752,rs615794,rs660973,rs538984,rs76881202,rs112035168,rs7120600,rs2509112,rs2282652,rs651159,rs491893,rs4754907,rs12419257,rs682735,rs615998,rs619408,rs1456764,rs582790,rs2186785,rs539648,rs11225486,rs571407,rs10895277,rs634179,rs516873,rs12786272,rs61898237,rs541463,rs683878,rs11225584,rs11225702,rs669687,rs4754884,rs11225710,rs7116677,rs7128024,rs602018,rs56320976,rs492366,rs12418330,rs6590834,rs10791557,rs11225674,rs11225632,rs679691,rs2408595,rs7937201,rs568618,rs501394,rs7933001,rs12361541,rs10749889,rs12790372,rs7118015,rs12418769,rs7107132,rs652329,rs7130586,rs580253</t>
  </si>
  <si>
    <t>ENSG00000255065.1,CATG00000006860.1,ENSG00000255282.2,ENSG00000254565.1,ENSG00000082175.10,ENSG00000149968.7,ENSG00000137745.7,ENSG00000137672.8,CATG00000006705.1,CATG00000003574.1,ENSG00000255504.1,ENSG00000235505.3,ENSG00000110675.8,ENSG00000110347.7,ENSG00000239861.1,ENSG00000137693.9,CATG00000006731.1,ENSG00000185052.7,ENSG00000149972.6,CATG00000003624.1,CATG00000006714.1,CATG00000006868.1,CATG00000006776.1,ENSG00000137752.18,CATG00000006729.1,ENSG00000260966.1,ENSG00000213252.3,ENSG00000170967.3,CATG00000003643.1,ENSG00000137692.7,ENSG00000253245.2,ENSG00000254931.2,ENSG00000204397.3,ENSG00000152402.6,CATG00000006805.1,CATG00000003736.1,ENSG00000165895.13,ENSG00000152578.8,ENSG00000254587.1,ENSG00000255350.1,ENSG00000196954.8,ENSG00000248027.1,ENSG00000184384.9,ENSG00000152404.11,ENSG00000256422.1,ENSG00000137691.8,ENSG00000137757.6,ENSG00000196611.4,ENSG00000187240.9,CATG00000003581.1,CATG00000003622.1,CATG00000003648.1,CATG00000006826.1,ENSG00000255482.1,ENSG00000137674.3</t>
  </si>
  <si>
    <t>Matrix metalloproteinase levels</t>
  </si>
  <si>
    <t>EFO:0004747</t>
  </si>
  <si>
    <t>protein measurement</t>
  </si>
  <si>
    <t>Is a quantification of some protein, typically obtained from an individual with the intention of using the measurement in some diagnostic process.</t>
  </si>
  <si>
    <t>rs3742569,rs12587704,rs28660594,rs8023197,rs11849878,rs34988865,rs116204443,rs77021467,rs2296182,rs613423,rs60028867,rs643434,rs115510225,rs67588230,rs10162552,rs4496026,rs78610369,rs10146943,rs2252189,rs17851309,rs75890404,rs112072844,rs35094494,rs8014477,rs7494066,rs10143136,rs77478035,rs73266074,rs10131926,rs8003961,rs676996,rs12919828,rs2147961,rs547643,rs72715573,rs56358335,rs79450701,rs111436433,rs635634,rs8176725,rs3742564,rs17128052,rs1109170,rs476410,rs9671371,rs17128657,rs17128275,rs10136408,rs12050123,rs1187873,rs114717720,rs8176737,rs2031611,rs34706911,rs117109421,rs34039247,rs4506602,rs10483651,rs28428911,rs73273623,rs67514154,rs113033175,rs2296489,rs512770,rs72718804,rs574347,rs59074935,rs3825614,rs66842809,rs72716681,rs77672797,rs1952085,rs34709110,rs56098354,rs8176741,rs3783649,rs13379420,rs7140872,rs66820631,rs7154368,rs76303536,rs7151670,rs677355,rs17253702,rs112522682,rs77644229,rs17128145,rs2073827,rs67870023,rs79306172,rs10141552,rs79408362,rs755073,rs34118806,rs687289,rs79554957,rs10133915,rs2075602,rs10144326,rs72713482,rs17684959,rs114619759,rs35790844,rs35032408,rs41299199,rs7147201,rs10483644,rs11158030,rs78589204,rs74617736,rs2340930,rs10139354,rs2274273,rs8021940,rs6573009,rs8176690,rs8176730,rs2234978,rs3818451,rs2183085,rs574311,rs67098772,rs7089946,rs1538257,rs116110641,rs114014870,rs7142704,rs9806061,rs12590936,rs550057,rs8176751,rs8176632,rs644234,rs17128156,rs78318278,rs8176704,rs7466962,rs28581272,rs4934435,rs8014216,rs76104714,rs74550269,rs946058,rs676457,rs74050937,rs7140628,rs57875940,rs72717745,rs67756714,rs77590387,rs10137307,rs76074907,rs3736877,rs8013713,rs1209087,rs8012156,rs4901587,rs17253633,rs9411370,rs77850608,rs12590388,rs60726667,rs67103735,rs74050968,rs17671345,rs8011834,rs10145203,rs10138395,rs78733901,rs1940594,rs549331,rs79109213,rs12432588,rs78837103,rs6573007,rs80213096,rs1187877,rs11038993,rs7144226,rs2057369,rs117487771,rs7141027,rs10145748,rs76567737,rs7092857,rs4580079,rs17128677,rs11848456,rs79343853,rs8003311,rs575259,rs77781808,rs72716661,rs8009660,rs876476,rs79740169,rs17740741,rs114262678,rs75179845,rs559723,rs72713453,rs17128610,rs10140869,rs72716663,rs78866519,rs7157585,rs2985914,rs61381603,rs55927221,rs60345189,rs10150110,rs8017210,rs8176671,rs998259,rs493246,rs79816457,rs8019220,rs112645491,rs517414,rs11244079,rs2182797,rs10483649,rs8011808,rs17741560,rs8016295,rs7147666,rs488775,rs34540843,rs75410433,rs2094102,rs67008693,rs7148266,rs117709190,rs72716688,rs9411474,rs7156787,rs112934742,rs1045002,rs2073825,rs11845848,rs1002054,rs59871474,rs77273572,rs35498631,rs4652,rs12891526,rs11627884,rs56166765,rs72715746,rs8176728,rs2286975,rs10137337,rs10901252,rs61178993,rs7234672,rs67958555,rs568203,rs7849280,rs66464079,rs28493647,rs17128136,rs8013528,rs12589864,rs8016444,rs8176668,rs115155535,rs12050099,rs78560304,rs13379159,rs76202473,rs9323285,rs6573017,rs7047076,rs10887879,rs10838610,rs2241099,rs77790976,rs10130894,rs4934436,rs12921922,rs117502961,rs9671850,rs76068763,rs17128120,rs17675223,rs72717738,rs17832263,rs1972221,rs10146637,rs76072059,rs67092614,rs11627013,rs34872770,rs10444721,rs3765516,rs7154338,rs641943,rs12886190,rs28787988,rs10131562,rs505922,rs3759667,rs76605795,rs1951887,rs12434799,rs7153612,rs68083001,rs1212641,rs75743211,rs17672950,rs17740413,rs10139083,rs8176634,rs8013027,rs3759662,rs507666,rs8176693,rs113379416,rs6572999,rs80299099,rs9285583,rs9411364,rs8010791,rs7141975,rs11038866,rs3205136,rs12708713,rs67416413,rs66476033,rs72716678,rs12586589,rs1957877,rs1940595,rs115478735,rs1951889,rs13379398,rs514659,rs28703642,rs56262555,rs10140164,rs8007620,rs10140857,rs10132888,rs67822108,rs537895,rs7184815,rs8176682,rs6573010,rs6597616,rs112231368,rs8011329,rs35070799,rs1009977,rs9323280,rs73268012,rs8006525,rs11622636,rs547495,rs66999765,rs2341534,rs2075601,rs66696758,rs2111485,rs12935657,rs28883964,rs10793962,rs10137071,rs80089534,rs582094,rs2340935,rs9323283,rs76424323,rs17253695,rs79390132,rs8018800,rs514708,rs651007,rs17741831,rs17128434,rs76503733,rs2149482,rs76480089,rs28429419,rs17742719,rs7493394,rs114654976,rs72717706,rs112116674,rs6572994,rs645982,rs34184813,rs34544088,rs2073828,rs7153110,rs8017821,rs17832269,rs1045004,rs8176740,rs62574564,rs17253660,rs77693339,rs8007614,rs10136386,rs8022049,rs7161656,rs3783646,rs74618302,rs78572718,rs8176717,rs115211524,rs8018110,rs2147963,rs8012397,rs7148669,rs7144602,rs8176743,rs57033289,rs75117746,rs78731523,rs36045143,rs28837432,rs6573001,rs45459500,rs7155054,rs67795323,rs56206440,rs72718843,rs1201378,rs8176745,rs11625423,rs3742567,rs11849961,rs62026377,rs34083796,rs117343607,rs7151754,rs625593,rs116552240,rs10134317,rs60715972,rs13292932,rs76977612,rs80264061,rs9411464,rs7153645,rs3759665,rs76790102,rs76187513,rs9328546,rs7142857,rs58296156,rs79748582,rs7151581,rs2878172,rs77977490,rs113423093,rs113611195,rs36013160,rs13291798,rs77634916,rs75490731,rs2182207,rs67620272,rs28707364,rs600038,rs1633513,rs78497231,rs10132453,rs79689798,rs112349258,rs675201,rs79196946,rs72717751,rs28631821,rs113352553,rs3783642,rs7154831,rs79358122,rs7160575,rs2340932,rs7150431,rs500498,rs116836680,rs10131730,rs2840268,rs28541962,rs34023572,rs7158176,rs4901585,rs11665356,rs112899383,rs60445539,rs115192941,rs2031613,rs624601,rs78702540,rs4525413,rs549446,rs12589867,rs67395212,rs10498474,rs6573008,rs75031745,rs75539435,rs8176732,rs12216891,rs68175860,rs11851178,rs74655491,rs10136545,rs4901588,rs11628437,rs77629082,rs117961958,rs113289681,rs2145945,rs8176702,rs10134019,rs7853989,rs114492851,rs78746402,rs10140881,rs72716690,rs11848294,rs11125,rs57970196,rs3783652,rs7154796,rs7147247,rs7159824,rs17128614,rs579622,rs76755122,rs72715575,rs7153322,rs3783653,rs28612464,rs72718831,rs10129505,rs673578,rs17741825,rs75434949,rs8005450,rs545971,rs78608731,rs7158768,rs75285274,rs10142448,rs8176742,rs11623934,rs2880103,rs2147967,rs77450776,rs9919921,rs9959236,rs12895070,rs9919932,rs74990556,rs492488,rs672316,rs12432344,rs61508494,rs28405981,rs11848575,rs10136596,rs8005562,rs4644,rs630510,rs475419,rs76761568,rs7036642,rs1952087,rs10498472,rs3825616,rs75342997,rs841,rs8176672,rs74568403,rs11622740,rs2274272,rs113314894,rs10838611,rs2147970,rs8176747,rs7155954,rs10141483,rs76413332,rs1317826,rs7154548,rs11625001,rs76997592,rs66871576,rs75495314,rs9919923,rs11244052,rs68138420,rs8008764,rs75468411,rs12891489,rs17672058,rs723586,rs2251366,rs7157678,rs76629163,rs72718813,rs6573014,rs113988581,rs579459,rs12435643,rs10144345,rs77449002,rs75881457,rs62574567,rs8003279,rs11202927,rs2297816,rs17229044,rs17128147,rs8007183,rs2075598,rs28458791,rs532436,rs80138865,rs2209808,rs10136880,rs2026633,rs72715769,rs78637025,rs112508138,rs9671895,rs58737648,rs11244053,rs7156566,rs4962115,rs16948887,rs12587705,rs8009718,rs649129,rs2075603,rs56130647,rs68083077,rs4040064,rs8009244,rs62574565,rs72715709,rs34085694,rs35560341,rs111831572,rs2878174,rs76501987,rs4962116,rs8176759,rs7873635,rs1187874,rs10142823,rs67215571,rs2341622,rs116558165,rs77262603,rs11848846,rs8020545,rs74324636,rs8176736,rs2274076,rs79509284,rs2340921,rs12273290,rs2057368,rs10144418,rs75220705,rs12554336,rs2147121,rs11851169,rs34582516,rs10141396,rs35047443,rs3783650,rs1047556,rs7141563,rs527210,rs8021583,rs8014540,rs17675052,rs674302,rs752688,rs17672376,rs1953356,rs72718807,rs11626485,rs8176715,rs943590,rs57750925,rs12147796,rs11626751,rs2274079,rs9671455,rs17673930,rs79163357,rs112870553,rs77247150,rs17128417,rs79485449,rs61210954,rs80226907,rs7855255,rs12886475,rs72718856,rs11158031,rs34931260,rs688976,rs9323278,rs9919926,rs4901577,rs1951890,rs4962040,rs11158037,rs4752926,rs9937309,rs2769071,rs7159144,rs7142517,rs663367,rs11845948,rs79486031,rs112900863,rs12433592,rs56725788,rs7146752,rs7155936,rs16948895,rs13379158,rs551322,rs11621351,rs68153899,rs612169,rs549443,rs77604075,rs75264943,rs9806049,rs66551709,rs15870,rs59700273,rs491626,rs659104,rs75231715,rs8176703,rs873061,rs77911976,rs57622454,rs79314401,rs112365184,rs8010853,rs80116807,rs2073823,rs9411473,rs7152390,rs8011288,rs28430823,rs2147972,rs56192604,rs8004416,rs118083722,rs7476,rs657152,rs4366639,rs8176749,rs111594243,rs72717752,rs687621,rs117960693,rs17128230,rs2147965,rs2340943,rs11844443,rs17684916,rs10139337,rs6573051,rs582118,rs77895518,rs79908604,rs7158791,rs6485686,rs114946160,rs112685218,rs1886784,rs10142547,rs1952438,rs1926188,rs7144652,rs6650507,rs117874454,rs6573006,rs9411488,rs581107,rs543968,rs8176727,rs17685650,rs7160411,rs114928623,rs74050932,rs2519093,rs78205412,rs1187876,rs116086775,rs474279,rs4597235,rs11624679,rs76225411,rs112655244,rs9931964,rs11626816,rs77157289,rs60322265,rs75761632,rs112672921,rs8015165,rs8011446,rs113773209,rs77384161,rs7151339,rs55786710,rs10140801,rs7150285,rs28716725,rs118044538,rs8006443,rs111965728,rs1187878,rs115812634,rs544873,rs8176722,rs11789207,rs112393967,rs946059,rs61741224,rs76518514,rs641959,rs114500006,rs17742886,rs11547116,rs17739689,rs942317,rs56188649,rs579483,rs28452705,rs7150763,rs118152541,rs17742621,rs68046603,rs58081338,rs2147964,rs10147667,rs2011806,rs7150234,rs17230818,rs500499,rs1800623,rs8004724,rs10134339,rs116970375,rs10147434,rs57196783,rs78962984,rs67805055,rs1137827,rs7154889,rs28481699,rs1990760,rs12588935,rs11662025,rs12934193,rs72716652,rs7155704,rs17128262,rs28627972,rs613534,rs112293280,rs114680004,rs77721860,rs117376143,rs73273649,rs76113365,rs2296183,rs17674463,rs67412516,rs72715592,rs61662514,rs35535838,rs67386901,rs7638353,rs56013432,rs77678033,rs12897227,rs494242,rs34306440,rs8020798,rs117946406,rs554833,rs10769204,rs4901589,rs17253577,rs11845087,rs62574563,rs74801332,rs626035,rs8176746,rs112815650,rs12554595,rs10838601,rs12432887,rs11625204,rs80148613,rs117848799,rs117189454,rs10137409,rs8008119,rs78033747,rs2016931,rs566183,rs17832311,rs28568813,rs62026376,rs7025839,rs8007038,rs113146592,rs76264591,rs7147286,rs10873087,rs3742566,rs12486484,rs17741542,rs12888809,rs3783654,rs3136516,rs8019978,rs74880415,rs10901253,rs638756,rs11158026,rs10838596,rs113591677,rs7153937,rs73271727,rs10147254,rs4363269,rs17128128,rs7158989,rs7145727,rs10134983,rs1009978,rs78040821,rs2147966,rs10147765,rs12590017,rs11844441,rs79759423,rs17674563,rs74050921,rs11847771,rs1572611,rs8021306,rs77649198,rs17128323,rs10483639,rs8176691,rs11158034,rs7154323,rs7148171,rs17832359,rs75068943,rs10145555,rs2093800,rs67468157,rs78737780,rs66962212,rs4962114,rs7157308,rs12882850,rs79907117,rs1940598,rs10149420,rs117816976,rs493211,rs4566068,rs2073826,rs3783641,rs34408323,rs10131913,rs3783651,rs10139912,rs10139000,rs72713477,rs7147136,rs17672364,rs111931746,rs59629906,rs2296490,rs28661252,rs55843949,rs12893162,rs11622128,rs2147120,rs8176669,rs56949365,rs7159490,rs117212979,rs2306029,rs12708714,rs75245937,rs495203,rs8019390,rs113716510,rs3743976,rs74689872,rs10136972,rs630014,rs10131633,rs8012152,rs76477842,rs115754470,rs75972605,rs529565,rs11625968,rs7146748,rs7156475,rs10146870,rs3765515,rs8176718,rs116832981,rs7857390,rs8062923,rs1571020,rs7152568,rs17128655,rs660340,rs6573035,rs3783639,rs57095876,rs78059908,rs10498475,rs74050928,rs7159808,rs7148663,rs74050975,rs74788661,rs4335711,rs28417208,rs1850963,rs8176644,rs13379169,rs10150760,rs34982220,rs3759664,rs6597617,rs77739240,rs12257092,rs10134800,rs12554339,rs35112084,rs17128440,rs8004787,rs8176748,rs78435477,rs551100,rs34111199,rs1952086,rs17128143,rs28481602,rs11627963,rs35082180,rs1476177,rs17671923,rs72715716,rs748017,rs66531545,rs112648884,rs2274271,rs8176714,rs113209447,rs74364684,rs10149435,rs17802927,rs11621265,rs17741681,rs8012380,rs79740990,rs73266060,rs4525412,rs112208515,rs7907684,rs17128370,rs17128159,rs8176649,rs6573013,rs11851870,rs8176681,rs8015211,rs56229542,rs66782529,rs12587735,rs2187668,rs17128004,rs2274078,rs2094436,rs2009291,rs10132875,rs7144737,rs17740551,rs67652508,rs552148,rs8176662,rs113427985,rs3136512,rs495828,rs2340931</t>
  </si>
  <si>
    <t>ENSG00000175224.12,ENSG00000038532.10,CATG00000019062.1,CATG00000028705.1,CATG00000019064.1,ENSG00000213641.4,ENSG00000196735.7,ENSG00000178974.5,CATG00000005529.1,ENSG00000259318.1,ENSG00000239686.1,ENSG00000168175.10,CATG00000021170.1,ENSG00000206432.4,ENSG00000020577.9,ENSG00000180008.8,ENSG00000126787.8,ENSG00000258413.1,ENSG00000271875.1,ENSG00000179583.13,ENSG00000175216.10,ENSG00000198554.7,CATG00000021190.1,CATG00000026619.1,CATG00000019061.1,ENSG00000134569.5,CATG00000021174.1,ENSG00000126775.8,CATG00000021193.1,ENSG00000204031.3,CATG00000028700.1,ENSG00000131981.11,CATG00000021183.1,CATG00000021184.1,ENSG00000180210.10,ENSG00000131979.14,ENSG00000115267.5,ENSG00000271484.1,ENSG00000271180.1,CATG00000021182.1,ENSG00000258469.1,CATG00000019056.1,ENSG00000126777.13,ENSG00000157613.6,CATG00000021189.1,CATG00000021195.1,ENSG00000138134.7,CATG00000045322.1,CATG00000019066.1,CATG00000005519.1,CATG00000019065.1,ENSG00000026103.15,ENSG00000198829.5,CATG00000019058.1,ENSG00000182108.5,ENSG00000149091.11,CATG00000021187.1,CATG00000028702.1,ENSG00000186615.6,ENSG00000175164.9,CATG00000021181.1</t>
  </si>
  <si>
    <t>23056639,20694011</t>
  </si>
  <si>
    <t>Protein biomarker,Immunoglobulin A</t>
  </si>
  <si>
    <t>EFO:0004761</t>
  </si>
  <si>
    <t>uric acid measurement</t>
  </si>
  <si>
    <t>Is a quantification of uric acid, typically in blood. Uric acid is associated with gout, insulin resistance and cardivascular disease.</t>
  </si>
  <si>
    <t>rs35528636,rs115199022,rs116509172,rs3733588,rs57171822,rs3217,rs900347,rs11948648,rs2580761,rs80100173,rs115847566,rs4712952,rs3739095,rs7480197,rs11624898,rs115225723,rs4697996,rs55811736,rs2032450,rs58693775,rs17409460,rs12518688,rs16875249,rs727995,rs56391253,rs6833142,rs3799373,rs3775941,rs3773461,rs1165148,rs62242152,rs74948999,rs2294345,rs2241479,rs3822241,rs2098236,rs114420725,rs73212830,rs9358859,rs2032449,rs12147427,rs74727665,rs9393727,rs34243448,rs3752419,rs4502681,rs16892449,rs35289776,rs16892493,rs28373106,rs4360119,rs77774522,rs7694760,rs4525975,rs3763205,rs1324084,rs62286327,rs4461524,rs1892248,rs34107459,rs9379821,rs17352469,rs77034824,rs2022893,rs114299178,rs3796839,rs66769576,rs7676318,rs4711095,rs8045855,rs55924263,rs28507715,rs2622605,rs117367762,rs4697730,rs3756222,rs62286282,rs1647276,rs6833988,rs7700047,rs115574961,rs4697972,rs76852981,rs4744421,rs114308307,rs1408268,rs72839477,rs9467622,rs2728104,rs1275537,rs114778600,rs114339461,rs116564028,rs73220606,rs78917351,rs4634439,rs9379871,rs34351439,rs12874518,rs1317817,rs13118801,rs78460223,rs10502867,rs7676605,rs1541521,rs780117,rs12374229,rs530775,rs12525376,rs114918688,rs74354576,rs12646099,rs41266839,rs16889264,rs76690231,rs3775948,rs3796826,rs1978,rs1275522,rs12648610,rs10489072,rs4697975,rs114863499,rs7349721,rs35883476,rs10939600,rs4318649,rs11096983,rs1275530,rs2054576,rs3846127,rs9393675,rs75709759,rs3796830,rs56777435,rs9978199,rs4656187,rs492175,rs495130,rs997219,rs35782983,rs9379856,rs1165190,rs13202688,rs2290535,rs1954598,rs2277312,rs1040419,rs12640611,rs1165153,rs942377,rs34893238,rs6845554,rs9348696,rs4292327,rs2855038,rs9366633,rs17472370,rs4910738,rs2230655,rs1464258,rs36146321,rs1121789,rs2174266,rs198853,rs16889260,rs4698022,rs56334709,rs6805196,rs7772312,rs4712960,rs116053642,rs1078690,rs2072847,rs3756237,rs9379864,rs13109005,rs112704531,rs704791,rs17247314,rs2280208,rs1382412,rs12649085,rs2012249,rs9393710,rs1892251,rs13148836,rs116370606,rs2868937,rs7670709,rs35904472,rs9683700,rs9393658,rs56133633,rs2280205,rs6854212,rs542907,rs9467636,rs1165181,rs12499142,rs13204572,rs11726425,rs73224437,rs7679724,rs10938799,rs35768595,rs76738832,rs887728,rs67457459,rs765787,rs34525648,rs4666892,rs17146216,rs13103207,rs6845818,rs55661740,rs760698,rs16894886,rs79866595,rs10003001,rs12203927,rs10009838,rs17112780,rs35307327,rs13207689,rs6792128,rs13117275,rs9990501,rs7766342,rs34709913,rs76469957,rs1783811,rs12505410,rs9356996,rs2725203,rs77340408,rs10008241,rs2272417,rs7697416,rs199750,rs3827500,rs17087256,rs12646380,rs34961555,rs6456701,rs11932349,rs13391837,rs80125733,rs10946798,rs114405564,rs77355054,rs7681699,rs12201071,rs6826814,rs3775944,rs3733276,rs4711088,rs17252870,rs1974584,rs11076175,rs73089928,rs2215688,rs34064842,rs7775000,rs11723742,rs77774696,rs9884403,rs56267284,rs10897518,rs3775938,rs2192085,rs751092,rs9393715,rs1860909,rs13140527,rs199741,rs9467656,rs28798076,rs4697739,rs10489077,rs3737434,rs9357006,rs1647284,rs2163272,rs4697984,rs11732818,rs200950,rs1800702,rs57246256,rs1964345,rs1860895,rs13106539,rs34546986,rs2296199,rs4697999,rs2013063,rs74041169,rs6449451,rs114960377,rs74042564,rs9379785,rs114763044,rs7674986,rs73212889,rs4697964,rs9325825,rs938557,rs13195279,rs35411989,rs71557334,rs7160803,rs10516195,rs17065310,rs390764,rs1747551,rs9358938,rs6456708,rs2867383,rs13134726,rs115943454,rs4698003,rs1324087,rs74181951,rs10946785,rs4697710,rs10838356,rs11126932,rs17300895,rs2839619,rs114966222,rs13197574,rs12509955,rs111540469,rs6836878,rs7654258,rs9332599,rs9366656,rs7677939,rs1982009,rs78002135,rs73212891,rs6762167,rs13220395,rs16869379,rs116583487,rs916111,rs475642,rs28362606,rs4712961,rs5028371,rs112719706,rs78626603,rs556356,rs4697988,rs3748881,rs10024904,rs116733861,rs79453236,rs2192094,rs79217332,rs6833292,rs4698013,rs67651568,rs2072012,rs6586693,rs12649073,rs11096977,rs10031694,rs12209856,rs115365466,rs3796833,rs11943824,rs7655122,rs6827467,rs7127926,rs77162249,rs4698050,rs7690465,rs35984974,rs76044373,rs10769100,rs1260326,rs8039480,rs12640013,rs7586601,rs4698032,rs6854794,rs1260334,rs1569483,rs6838644,rs13103832,rs2215687,rs1979,rs11684134,rs12502475,rs506338,rs4993730,rs28544414,rs28712348,rs77814981,rs78422890,rs4697969,rs2328893,rs9332635,rs2241471,rs13150639,rs7669090,rs3806817,rs73540062,rs7450342,rs3733585,rs11937853,rs6834620,rs16824048,rs968997,rs73212880,rs6812540,rs10489076,rs7671266,rs7657926,rs6586690,rs9332600,rs35402046,rs9990755,rs13198474,rs67554133,rs116611024,rs4697948,rs1165178,rs4697921,rs6829883,rs7631005,rs4698026,rs77706196,rs10032742,rs74360956,rs10919178,rs77658810,rs75310211,rs7663032,rs12421615,rs2232423,rs56119980,rs2269630,rs1401440,rs116206223,rs78858069,rs74802499,rs78383299,rs1165151,rs7436833,rs12507050,rs2192098,rs12674007,rs13205911,rs2725219,rs9291641,rs13118272,rs11623444,rs10025702,rs34489597,rs4393994,rs2098237,rs4235354,rs1165187,rs80218920,rs8395,rs6479597,rs415016,rs9291645,rs72927984,rs17418329,rs2381284,rs80013780,rs3822245,rs4697748,rs28674077,rs16895675,rs115559258,rs78909842,rs113140671,rs56356036,rs6832085,rs7691156,rs10000104,rs1954682,rs28465556,rs11937220,rs11728574,rs57764010,rs7940321,rs1860905,rs6836248,rs35057037,rs881641,rs12147992,rs11006681,rs10033612,rs2078267,rs116806369,rs10484433,rs74597944,rs114852762,rs3756227,rs16895836,rs887725,rs4148152,rs1878275,rs11736479,rs6434005,rs13132187,rs73089967,rs9847430,rs11728093,rs12507861,rs757628,rs13107466,rs10016022,rs1260345,rs7749342,rs3756238,rs13213986,rs116383093,rs12503603,rs3822237,rs6828222,rs555460,rs6810699,rs9379778,rs115728785,rs6421409,rs36092177,rs62286563,rs114383464,rs6939997,rs1165205,rs73099474,rs115970240,rs11730940,rs3733275,rs13103452,rs17508864,rs4128154,rs12500810,rs6821843,rs28360595,rs4665959,rs7686718,rs4697966,rs35201034,rs4628288,rs72846794,rs7647032,rs7669376,rs111706281,rs2211665,rs9467613,rs13124305,rs116434976,rs35698830,rs12510727,rs4974931,rs56874662,rs1967551,rs1860913,rs12192077,rs764751,rs12505056,rs10939680,rs6819790,rs78736791,rs11737114,rs11724141,rs2728125,rs75574814,rs11737601,rs12640038,rs73802906,rs76641491,rs41268389,rs6044834,rs74042513,rs6937800,rs115265154,rs35334203,rs61076578,rs1647265,rs2241474,rs518053,rs115311693,rs7681250,rs4235355,rs3796825,rs769091,rs114569633,rs1863239,rs603089,rs62286662,rs36058283,rs3773447,rs10030521,rs62463250,rs11126918,rs17695758,rs4697743,rs1937132,rs11231845,rs6822988,rs4970859,rs3775947,rs4698049,rs370155,rs67297533,rs79741249,rs972685,rs12331682,rs3820060,rs12475426,rs6857978,rs13129974,rs13121211,rs116248721,rs956312,rs34521641,rs1318016,rs116679383,rs198834,rs62285986,rs17586553,rs7667452,rs10939710,rs1055583,rs10010656,rs12504600,rs73222526,rs6833035,rs35866697,rs1471629,rs116779297,rs1185976,rs13441,rs17418533,rs74469609,rs73224414,rs111759223,rs76095485,rs13095087,rs17410735,rs12507330,rs17474174,rs73104537,rs17541029,rs17407555,rs77527115,rs4459989,rs6900218,rs13214280,rs73806483,rs1152627,rs9348695,rs4698017,rs74950446,rs62288546,rs552307,rs1004327,rs2280737,rs887733,rs7499892,rs9358875,rs874079,rs55910353,rs3757130,rs1317510,rs4697744,rs11693052,rs2073531,rs4930556,rs115658408,rs116094201,rs11727818,rs11724760,rs34396849,rs4348091,rs3756217,rs36084205,rs2725210,rs917825,rs9461218,rs1888944,rs6853056,rs3985863,rs7683755,rs506035,rs35501905,rs2728131,rs114612085,rs2080074,rs2078616,rs7760799,rs4698036,rs759030,rs4697960,rs62286702,rs6686805,rs214055,rs2024277,rs10029208,rs1036038,rs4524380,rs13117988,rs13197334,rs759031,rs35276762,rs6904596,rs56240429,rs1046655,rs200996,rs56281720,rs6829727,rs4608811,rs114355249,rs3734523,rs2215691,rs73539428,rs2205936,rs4697995,rs3733589,rs77696829,rs913513,rs9393711,rs9467664,rs4712970,rs742130,rs2240723,rs12435101,rs58825580,rs36116761,rs115643688,rs10030570,rs6849736,rs4320137,rs17382781,rs2728121,rs16894893,rs11601686,rs3923,rs1481013,rs28460143,rs1179086,rs2213284,rs114418153,rs13119002,rs3949215,rs34210682,rs12365089,rs13217360,rs10456324,rs36090629,rs13212651,rs4698006,rs11732054,rs2235251,rs7855781,rs17763089,rs1868651,rs115810,rs13109200,rs16824059,rs73212870,rs3796821,rs2073527,rs7718277,rs7746950,rs4711097,rs9295673,rs7659924,rs1883260,rs34273322,rs4665978,rs4697734,rs3733279,rs13130003,rs717615,rs972086,rs61884406,rs4280729,rs12509674,rs79368359,rs8179252,rs35037868,rs9356995,rs114333877,rs10225544,rs114805773,rs1184804,rs114653688,rs13207345,rs2725201,rs35464499,rs11731597,rs780104,rs12209125,rs7696536,rs13135578,rs1558489,rs12642537,rs780100,rs10027813,rs34371502,rs10001632,rs1860908,rs41269265,rs1104,rs2280206,rs34295134,rs76987183,rs10939819,rs67340775,rs112484157,rs4910737,rs6903765,rs10023068,rs9358883,rs11734375,rs7383628,rs16891926,rs10205219,rs9358871,rs7148084,rs1076017,rs7932775,rs2580759,rs1313566,rs9379784,rs35676593,rs116306449,rs76194445,rs9996285,rs74984132,rs10484591,rs11737588,rs12191561,rs10993471,rs79876692,rs780108,rs198852,rs1177441,rs116285101,rs4463062,rs10169261,rs4697725,rs9348697,rs12650204,rs3804108,rs66790453,rs6822889,rs73212828,rs6837659,rs1408273,rs55706012,rs9461230,rs3825018,rs3752417,rs1185567,rs548987,rs17410228,rs7695555,rs10484439,rs4697705,rs6762964,rs12499857,rs34676049,rs11737042,rs2728103,rs6928951,rs1647266,rs1471634,rs7667034,rs10016136,rs73809506,rs200952,rs6818572,rs11736389,rs13114106,rs401763,rs2890659,rs7696971,rs72892681,rs6820230,rs10489073,rs1317816,rs2002478,rs484886,rs1165180,rs4428284,rs254959,rs6853389,rs3816526,rs6021,rs4524,rs7769908,rs1183200,rs2192095,rs1892252,rs942378,rs6836200,rs3822246,rs115398536,rs6836961,rs2305614,rs11702511,rs4348366,rs9332643,rs73224436,rs6701330,rs7575245,rs73212840,rs11557743,rs4697970,rs917827,rs116212189,rs4464787,rs17587597,rs66538112,rs115561317,rs2868936,rs6905887,rs35506517,rs75461747,rs3799383,rs734122,rs2868419,rs79651229,rs2159864,rs11603861,rs17418478,rs28427256,rs115253859,rs1165215,rs10205592,rs12506723,rs13214169,rs6449265,rs79537757,rs2241478,rs4697971,rs12648479,rs200485,rs4282174,rs5761274,rs73212817,rs3884025,rs13141594,rs13211947,rs4541501,rs2728105,rs34593229,rs524023,rs1036034,rs79999834,rs6824636,rs6827401,rs9356985,rs56076827,rs5752233,rs2747054,rs7746609,rs1141313,rs17475334,rs73212821,rs2360873,rs115103455,rs13112782,rs35353359,rs10939671,rs1260341,rs2072806,rs57058868,rs6760828,rs2073529,rs57897925,rs2157050,rs9996956,rs4575994,rs28600873,rs73222570,rs55638122,rs10792443,rs10837643,rs114535981,rs73092173,rs71557318,rs531750,rs2725269,rs6833654,rs115764731,rs254960,rs2232426,rs11681351,rs78303309,rs67662114,rs12641340,rs2071301,rs6826764,rs10018049,rs651578,rs12874434,rs13228720,rs11130076,rs4697738,rs28519672,rs17372915,rs1892245,rs4697983,rs6044833,rs9332655,rs13199906,rs4697963,rs4698014,rs5761351,rs10498289,rs9685502,rs7386904,rs10938749,rs28796640,rs115301551,rs4235359,rs6449445,rs35744819,rs4963223,rs9358937,rs74726039,rs809673,rs4385059,rs73807220,rs2666559,rs16895419,rs35387076,rs10022367,rs1850744,rs4697698,rs2241484,rs3773462,rs13199775,rs9366655,rs9286836,rs1747550,rs6449450,rs6449423,rs9994013,rs2794720,rs4697733,rs9393714,rs356125,rs55817941,rs59234705,rs2294346,rs17598658,rs114633780,rs4712969,rs929577,rs10807006,rs2041216,rs12649529,rs2072011,rs12641877,rs115163648,rs4697987,rs34771104,rs7685396,rs17407324,rs16891923,rs2286464,rs6826450,rs11733306,rs115392169,rs114088521,rs13472,rs16891235,rs13124141,rs6830786,rs4303985,rs4711098,rs759029,rs28553891,rs114978950,rs17406107,rs56075693,rs6032,rs118118187,rs79347355,rs7685865,rs4406017,rs35686396,rs11231825,rs11722522,rs9467662,rs9998739,rs11693660,rs10752826,rs4697740,rs6827754,rs3756236,rs1049817,rs9393648,rs62286749,rs115576624,rs60512607,rs11127013,rs34691223,rs6901039,rs10030904,rs12224611,rs6449419,rs11036475,rs112519205,rs79050509,rs72834677,rs28682539,rs4697992,rs12402787,rs10939514,rs2231142,rs1571741,rs3822239,rs924811,rs2868942,rs2725207,rs2868418,rs115893429,rs13198809,rs28412066,rs1260327,rs57247752,rs3799352,rs1747522,rs10029311,rs9295666,rs116284607,rs68194335,rs28730480,rs9348704,rs714871,rs1406295,rs7749305,rs2305615,rs16891315,rs62288518,rs6835189,rs2725222,rs9613027,rs72845070,rs1321252,rs2110028,rs3822250,rs16895934,rs948689,rs13217984,rs6662593,rs1829413,rs56393964,rs79855320,rs12720922,rs7685806,rs1324088,rs3796509,rs4697976,rs34950484,rs1165165,rs4698010,rs33932084,rs10016075,rs74689501,rs199751,rs17392044,rs11126999,rs114443723,rs73212863,rs4698009,rs11731110,rs7697004,rs12755149,rs6858209,rs3756225,rs3822249,rs3796842,rs114297357,rs3775939,rs2241473,rs10012779,rs6822023,rs12363578,rs79835095,rs80197047,rs56205495,rs1408270,rs2240720,rs16895216,rs74511315,rs7535409,rs11930388,rs3733584,rs2077393,rs74366834,rs75074378,rs4582,rs116126003,rs34765154,rs4145221,rs10516430,rs116204746,rs10939681,rs114657516,rs12198351,rs62286357,rs73220609,rs35116118,rs6448996,rs537246,rs7273894,rs114534077,rs111892771,rs62286748,rs72834617,rs80142648,rs2241469,rs7692088,rs231,rs12501855,rs3756226,rs74476046,rs1165152,rs9358872,rs34793939,rs12509714,rs9884575,rs10897521,rs4697967,rs7932437,rs35249036,rs13145442,rs3775935,rs3799341,rs1982821,rs2728124,rs9368531,rs1990469,rs66717549,rs114945335,rs34695381,rs12506625,rs73810866,rs78069576,rs2032445,rs67844427,rs17041143,rs3733274,rs737678,rs4148155,rs13022659,rs2032443,rs71456318,rs75490970,rs55941493,rs73534154,rs1109472,rs9291642,rs73807223,rs1165157,rs12506004,rs2393667,rs73222577,rs12509609,rs77343532,rs9467614,rs11942813,rs7756117,rs1165211,rs75203909,rs76748344,rs34878490,rs73220628,rs1061482,rs75983543,rs4529048,rs62286699,rs56079809,rs66757203,rs7117423,rs13195040,rs116773010,rs1571897,rs80113409,rs116507304,rs6743819,rs17013761,rs2839626,rs61166583,rs10030776,rs2581367,rs114633574,rs16890900,rs11727087,rs4235356,rs12174623,rs1179087,rs74353726,rs16868326,rs2725215,rs978466,rs74042512,rs1853591,rs4697895,rs73807208,rs13203816,rs200481,rs6820756,rs1017124,rs2215690,rs4697922,rs4698023,rs10003864,rs2276962,rs759020,rs4656687,rs2285339,rs2231375,rs114809283,rs4697708,rs2192099,rs6829234,rs78368937,rs4697704,rs9992406,rs76424824,rs2159868,rs115585354,rs4697729,rs7677430,rs78909433,rs3923725,rs9990742,rs57757169,rs12513165,rs3773448,rs7770139,rs1964347,rs2163273,rs4235353,rs2241470,rs6816552,rs6913795,rs6016,rs16895984,rs3748882,rs2725218,rs12498742,rs116362153,rs116411566,rs3759053,rs2254863,rs73092183,rs16890979,rs77899807,rs72892690,rs17418415,rs12523539,rs1860910,rs12506562,rs78600985,rs12201615,rs11725857,rs6586691,rs2239852,rs35098436,rs704795,rs13212318,rs9332619,rs35875210,rs11682621,rs1260320,rs62310332,rs9379859,rs11940989,rs76667650,rs116820299,rs73222546,rs73100632,rs76344572,rs2022051,rs198847,rs7678012,rs16824095,rs7997751,rs10265973,rs75603420,rs28632773,rs10128590,rs6449355,rs16895631,rs1185977,rs991458,rs6575705,rs12198680,rs4311315,rs6819959,rs13204012,rs13125646,rs2080077,rs13220495,rs13111270,rs356132,rs115285830,rs201002,rs2215692,rs34391493,rs16868313,rs4394984,rs6811292,rs4910544,rs10939833,rs17526722,rs13139970,rs4665963,rs56332418,rs6729709,rs35374184,rs7683792,rs4697979,rs3775945,rs4693924,rs1913518,rs526338,rs10516198,rs115989114,rs115103442,rs3756230,rs16895313,rs75050164,rs28607301,rs4360128,rs3830057,rs36033628,rs6849273,rs12505722,rs35680819,rs2022895,rs12524429,rs2303401,rs9467663,rs78998319,rs78215121,rs4144,rs6844061,rs73229818,rs4697980,rs2903564,rs6836916,rs1165216,rs11723250,rs534221,rs7676442,rs516117,rs7678287,rs2728108,rs34506243,rs13199649,rs12174631,rs55775442,rs2014591,rs6449266,rs79909186,rs57716044,rs1036037,rs10251904,rs115387042,rs7203984,rs117367828,rs6920595,rs6836606,rs3806816,rs11732729,rs2024278,rs200995,rs6839820,rs13127630,rs74042559,rs200484,rs73104536,rs9997234,rs10939656,rs114230286,rs35512765,rs11725910,rs11126936,rs115024987,rs4591605,rs200990,rs7675494,rs35942482,rs7694496,rs76743293,rs3733278,rs356128,rs116604221,rs80280217,rs893006,rs3890477,rs59538462,rs759032,rs645279,rs2868420,rs968857,rs1165179,rs56083324,rs7929627,rs73224420,rs56189111,rs34479547,rs13115776,rs6449449,rs2241487,rs2240724,rs3739092,rs16898647,rs9295674,rs1451821,rs34644460,rs9358895,rs2867388,rs75458167,rs35565446,rs1165163,rs114915581,rs3922699,rs1481012,rs10939655,rs12503506,rs16895915,rs1865760,rs11552369,rs3734528,rs11735623,rs13206501,rs1040417,rs35271694,rs4698005,rs7676455,rs198818,rs6821253,rs6946889,rs6449028,rs57739734,rs12501256,rs3804111,rs540012,rs200501,rs74417800,rs62285985,rs7679916,rs2064061,rs17474238,rs2244967,rs117911571,rs17751184,rs2240721,rs13101772,rs9846895,rs6823180,rs7669607,rs2072850,rs10033143,rs11096974,rs35555795,rs9487680,rs7692559,rs34026901,rs4697737,rs12511989,rs13408252,rs79549486,rs1468692,rs715325,rs62288092,rs7761700,rs2725204,rs10034180,rs79494971,rs13195402,rs17246501,rs4974997,rs6449237,rs530252,rs2241482,rs523237,rs9358884,rs13120348,rs77915843,rs80116605,rs928876,rs10030782,rs112008487,rs1150660,rs9814578,rs28496435,rs72892686,rs724311,rs6808644,rs2231156,rs3804109,rs1262430,rs2286462,rs10939820,rs9379873,rs3910245,rs115018816,rs4910736,rs2237228,rs1699499,rs2213867,rs73212853,rs4712968,rs10025247,rs10939665,rs4697998,rs13042787,rs10461083,rs73806918,rs13195509,rs12500805,rs118112932,rs11231837,rs75186289,rs4697959,rs917824,rs4697745,rs10939829,rs34436535,rs2879428,rs72892682,rs10880148,rs1165182,rs7662229,rs6547521,rs12506364,rs7924684,rs7690319,rs6449414,rs12504238,rs1528533,rs34196306,rs114754280,rs55973727,rs72892687,rs4712959,rs4529049,rs73089988,rs7689529,rs9467618,rs1462534,rs9461219,rs3822242,rs6829450,rs2294344,rs13137795,rs4697991,rs12640847,rs150551,rs12874433,rs4522862,rs35169013,rs4543113,rs76305659,rs4263403,rs74041167,rs477138,rs2241480,rs12633820,rs9356984,rs2305616,rs11722345,rs73089985,rs79124486,rs4697950,rs115449637,rs2869214,rs2110029,rs938563,rs28378345,rs62286666,rs2278962,rs55842116,rs12211798,rs3775942,rs813592,rs7936823,rs56306116,rs75926527,rs55813730,rs13208096,rs2839628,rs35902873,rs10014726,rs2622621,rs5752232,rs11695549,rs3857546,rs10939762,rs34848618,rs9467600,rs1395,rs7672432,rs79298064,rs7442336,rs62288890,rs1540273,rs759026,rs11734554,rs742132,rs1558201,rs1408271,rs13196552,rs10488948,rs11733687,rs114118218,rs2241472,rs7660895,rs78898552,rs1212146,rs55834529,rs9991653,rs34113970,rs3804117,rs13195401,rs10145709,rs7689060,rs6456703,rs13205211,rs493161,rs78040053,rs62286698,rs6449213,rs116459471,rs11734623,rs35438220,rs114847311,rs2105468,rs949621,rs10489079,rs11737564,rs35073769,rs3796820,rs12498746,rs13075694,rs2241485,rs556339,rs56146302,rs67040724,rs77548782,rs3825573,rs10232238,rs4402323,rs2277311,rs8004953,rs10939816,rs7657096,rs73224416,rs8036863,rs3799340,rs7753253,rs17455117,rs11606370,rs6716894,rs13104360,rs4697962,rs3846128,rs7663044,rs977125,rs10489070,rs2192087,rs13137069,rs16895913,rs2728126,rs116427821,rs7829634,rs17491869,rs78250033,rs10502868,rs2080072,rs2275904,rs17112910,rs6580265,rs7661555,rs78358980,rs117369571,rs74784979,rs3766109,rs2725261,rs28451062,rs1165172,rs4604059,rs58965570,rs35880546,rs6913879,rs6449448,rs77005271,rs59148092,rs115829020,rs9994391,rs1260328,rs980393,rs9379814,rs12729321,rs57015798,rs4697982,rs62286704,rs9358894,rs4576235,rs6449351,rs9393681,rs4970874,rs114247420,rs3804105,rs1990473,rs4541507,rs11729685,rs2041215,rs2080075,rs74851817,rs4698018,rs2725206,rs72898521,rs12512525,rs114779419,rs34706883,rs1165189,rs4698024,rs749845,rs7102344,rs74999417,rs9291640,rs11721530,rs759021,rs79600636,rs6844329,rs1552172,rs2159865,rs3903852,rs9332620,rs6856544,rs72841536,rs9461188,rs3813727,rs10026434,rs59939371,rs114531205,rs1207226,rs11947336,rs4643800,rs1842497,rs13102980,rs2303369,rs697042,rs17729642,rs3752416,rs7434744,rs112302258,rs10489080,rs7105665,rs3751442,rs11726987,rs1860907,rs4665958,rs198848,rs501220,rs35249656,rs2241477,rs3822247,rs74787950,rs111920394,rs115030193,rs60123863,rs59103520,rs10888149,rs13192365,rs74042539,rs13197176,rs1036033,rs35202262,rs57831436,rs115928138,rs6835741,rs502567,rs12374294,rs12222763,rs9379858,rs2192092,rs12374320,rs972087,rs12505222,rs10013452,rs9332627,rs55766779,rs10516200,rs9728345,rs7656072,rs77969824,rs73212898,rs17187075,rs6849962,rs741075,rs2192100,rs13206443,rs9613026,rs780110,rs2276963,rs73212864,rs12536785,rs6833878,rs2187953,rs12629253,rs200949,rs4697732,rs79364134,rs9358886,rs7683856,rs2725268,rs1165155,rs447724,rs6749393,rs75544042,rs62288124,rs7929296,rs6814556,rs6900665,rs10021506,rs6449454,rs12891839,rs7749823,rs13133766,rs77523676,rs62392761,rs34662244,rs523383,rs2071300,rs1996335,rs58891380,rs2002479,rs10769101,rs1165158,rs4697706,rs10489068,rs2064127,rs10939669,rs13092264,rs17027570,rs7602534,rs4610325,rs13141233,rs35819751,rs3804133,rs6662696,rs2003566,rs1275528,rs72860013,rs73802915,rs115891768,rs12213891,rs72927012,rs1260333,rs55878266,rs11728055,rs4698033,rs4501216,rs17087274,rs74859337,rs2236794,rs6449352,rs2944805,rs11887784,rs13108998,rs3769143,rs4697968,rs77790416,rs112612568,rs7673299,rs6834574,rs2855126,rs80220164,rs1122227,rs28414564,rs74543623,rs12647117,rs116799055,rs13216828,rs73805540,rs2159863,rs2293572,rs78621122,rs16891725,rs73809505,rs16894728,rs13195692,rs13192965,rs114144007,rs3799371,rs9348712,rs78552853,rs56074791,rs942379,rs2072851,rs73224409,rs72765487,rs1974647,rs1937126,rs12499266,rs3822236,rs6816202,rs56105921,rs13139055,rs10182937,rs59871456,rs11727366,rs1990472,rs12356193,rs17197769,rs4698029,rs2868939,rs62288521,rs3796832,rs4697741,rs9358939,rs6837339,rs73539427,rs4697728,rs9998481,rs72817533,rs13200784,rs13217620,rs10856841,rs198801,rs7666514,rs71559051,rs79626513,rs7675450,rs116861249,rs2000351,rs4128494,rs9348698,rs73104548,rs577879,rs2286465,rs116711448,rs2076030,rs2241483,rs254958,rs77931180,rs66823108,rs35749575,rs28686816,rs188015,rs10031699,rs116028495,rs9467623,rs6449418,rs112590810,rs13194781,rs12503195,rs2531757,rs2728118,rs2725205,rs1165168,rs6449027,rs61142122,rs11727875,rs16892069,rs566530,rs73807232,rs3822259,rs10769098,rs4554078,rs4974933,rs10016702,rs1165162,rs7670692,rs7697246,rs12499240,rs2911711,rs10946788,rs7749149,rs116288685,rs6846692,rs3796838,rs3756229,rs116056998,rs77172004,rs34501273,rs7696388,rs13148476,rs3756215,rs2725212,rs3822248,rs9983463,rs1892249,rs76169543,rs10007352,rs10768737,rs12019277,rs11605289,rs887732,rs13081119,rs3778272,rs9358885,rs4698008,rs66868086,rs2868415,rs4289140,rs4910572,rs6915769,rs917823,rs71603987,rs200483,rs929576,rs11727199,rs11734599,rs887731,rs12502958,rs12505144,rs3823155,rs11725858,rs10761363,rs78714229,rs6924794,rs77366248,rs2231138,rs4345181,rs16892475,rs62288544,rs1519098,rs13118647,rs72839025,rs7435841,rs4697977,rs717614,rs115350389,rs11231848,rs6938233,rs35030260,rs2100545,rs35016036,rs6857693,rs78272916,rs2241488,rs9393713,rs9358873,rs1860890,rs3775936,rs2303370,rs6852641,rs10012880,rs10023177,rs199752,rs7593448,rs6812851,rs7696983,rs9379783,rs2839617,rs11608247,rs28641705,rs7677729,rs77666565,rs4712950,rs11722185,rs2531741,rs7676603,rs115267262,rs13191445,rs10484435,rs10027882,rs502571,rs4697997,rs4621429,rs970741,rs4910543,rs2728133,rs112389844,rs6855489,rs3796836,rs2868941,rs7683832,rs17475461,rs9358936,rs77420526,rs3796829,rs34407859,rs1436310,rs62288123,rs11722627,rs114099547,rs4698001,rs10939766,rs34768406,rs3804116,rs16892474,rs549461,rs35339855,rs7483789,rs3845687,rs56037701,rs35150828,rs11608,rs57181819,rs7121121,rs500531,rs12786214,rs13195636,rs79962359,rs11036476,rs4549382,rs2728109,rs34071253,rs3739748,rs3756220,rs9985952,rs7685082,rs6449452,rs59683970,rs7757280,rs3734542,rs2333049,rs2275905,rs993172,rs56307229,rs3733277,rs36107432,rs56170676,rs116371822,rs13122112,rs77772756,rs1165176,rs6817836,rs2725237,rs1406927,rs3752421,rs115054571,rs1138494,rs9999470,rs17749927,rs10489069,rs4697703,rs9333281,rs11939276,rs117705251,rs6479569,rs114852591,rs17005956,rs10033015,rs13111638,rs12640315,rs35099040,rs4910735,rs7943154,rs3756235,rs62288488,rs7675782,rs6017,rs2276961,rs114447566,rs112044574,rs115242908,rs759025,rs13106922,rs80334141,rs56294283,rs9884298,rs956311,rs73238544,rs72854513,rs17112905,rs4622999,rs3782099,rs13201308,rs72847313,rs6908390,rs10516197,rs7661562,rs6853437,rs1165191,rs978465,rs4697986,rs1207179,rs57691523,rs544838,rs9991278,rs7778103,rs6449238,rs72817536,rs62286315,rs13201821,rs10939679,rs13191227,rs7691990,rs9291680,rs57731161,rs12498474,rs17253044,rs76411769,rs2071298,rs59606579,rs7666545,rs2191006,rs9926,rs780107,rs7753366,rs4318650,rs1165207,rs12505561,rs6844617,rs62288528,rs73212886,rs7661701,rs2022874,rs13074638,rs7681116,rs2072803,rs4697974,rs4697923,rs34218844,rs12190612,rs10498730,rs12498927,rs401754,rs2213866,rs4697727,rs6670393,rs4697994,rs6920256,rs4711093,rs1780966,rs1541520,rs10033951,rs79426674,rs9734313,rs2000350,rs523964,rs4698011,rs9998867,rs12802649,rs9729027,rs1557570,rs116487063,rs11231838,rs11587821,rs3804106,rs12147592,rs13102085,rs4697957,rs6840999,rs4422413,rs34325511,rs2098230,rs6681679,rs9356989,rs28848494,rs6586689,rs4547795,rs6902211,rs4698028,rs1937127,rs9884594,rs1165169,rs718942,rs715326,rs9332653,rs11735905,rs34104395,rs4974858,rs13214023,rs4712971,rs11126935,rs115766014,rs12508577,rs5761266,rs12508358,rs6813813,rs13108259,rs7685468,rs1844394,rs793144,rs62288520,rs7688808,rs6449441,rs887727,rs6940698,rs1558488,rs7937990,rs78006527,rs68112369,rs10800454,rs13199772,rs3796510,rs555456,rs2110023,rs557709,rs55654381,rs9461229,rs7037239,rs10939690,rs881643,rs6810792,rs2278121,rs289713,rs11679220,rs56403947,rs2868421,rs735527,rs2098229,rs4697896,rs17300741,rs893007,rs41266779,rs1860892,rs80148539,rs117150713,rs2102872,rs2159866,rs12194699,rs35345226,rs8141828,rs6716850,rs73220611,rs13120791,rs73808544,rs3756233,rs7676008,rs11607663,rs12174639,rs6856396,rs6449090,rs4697961,rs10768687,rs3733591,rs916438,rs73090004,rs2032446,rs66827971,rs9379855,rs1383585,rs13113918,rs2728100,rs58099252,rs4803,rs9283699,rs114570945,rs76242518,rs73224405,rs6717980,rs3783412,rs3733587,rs16869430,rs6578588,rs12174602,rs1878277,rs6828198,rs36012762,rs2227244,rs62394317,rs17478453,rs16869474,rs7274198,rs56143194,rs10489074,rs4698030,rs9799502,rs4236040,rs59661609,rs113353646,rs11727398,rs9295675,rs12642431,rs3759069,rs7700161,rs1260330,rs4665969,rs7172576,rs6449395,rs2192088,rs76043600,rs11945424,rs116090682,rs62286701,rs4698004,rs2950835,rs1436309,rs1541522,rs116651863,rs4698016,rs2073530,rs28635048,rs4697736,rs28502741,rs3799350,rs76979899,rs2725216,rs200954,rs12526321,rs881642,rs9997089,rs13127090,rs12527646,rs12499734,rs2124491,rs1860896,rs73399723,rs35781323,rs1260329,rs2241486,rs6810736,rs35865690,rs56213107,rs17112915,rs2110027,rs36109883,rs1894694,rs35627490,rs13182,rs759027,rs1137714,rs34166054,rs12494163,rs9393718,rs35782952,rs629835,rs4698021,rs1560396,rs17129755,rs9939224,rs3757132,rs114290616,rs9358893,rs9379819,rs10838357,rs1557572,rs28523886,rs887735,rs35250962,rs28441463,rs10004571,rs34788973,rs13191474,rs116201501,rs61742093,rs1883261,rs11723976,rs199755,rs11726471,rs34588114,rs13114828,rs968856,rs7948668,rs11794,rs1401439,rs57250714,rs73224475,rs9348716,rs6842561,rs3756234,rs2301515,rs2286463,rs58440238,rs1040418,rs116539767,rs200981,rs6979389,rs75874601,rs73212890,rs13125855,rs12509424,rs917826,rs714873,rs2725211,rs11726996,rs9487682,rs13203673,rs12553916,rs1778523,rs62130714,rs6826383,rs3733590,rs6493555,rs2241475,rs12508233,rs73224422,rs7685241,rs4697731,rs10939515,rs116316717,rs35716472,rs4484299,rs116625862,rs62288062,rs8131120,rs3756223,rs11685326,rs12500400,rs7664078,rs112025697,rs77758106,rs34246779,rs35001169,rs3846838,rs35565862,rs73099419,rs114735003,rs12509082,rs3775940,rs2675168,rs56256619,rs10028997,rs76754641,rs17587226,rs4075869,rs4697985,rs12642261,rs4697917,rs3922842,rs74779216,rs4697742,rs909354,rs10018663,rs809058,rs1860903,rs10939650,rs72892688,rs10027448,rs13123398,rs13144374,rs2024281,rs10939763,rs3796840,rs198820,rs6773439,rs73212848,rs11962024,rs9379820,rs16824018,rs4665960,rs73805439,rs1165164,rs4637402,rs6858510,rs2278961,rs1141034,rs62288486,rs4698012,rs2959654,rs3756218,rs17467308,rs11723591,rs7696092,rs68072215,rs2240722,rs938562,rs6932113,rs9467658,rs12123298,rs1182814,rs1897136,rs742131,rs10025980,rs2039068,rs13113730,rs10001006,rs78104177,rs62285987,rs76845116,rs34422255,rs13212534,rs1165201,rs10805364,rs10939654,rs78140483,rs11943372,rs12215823,rs10897519,rs60992726,rs10227076,rs78202041,rs6449440,rs9332651,rs1978274,rs35933067,rs6942072,rs10939599,rs1003967,rs11735543,rs1130000,rs10019130,rs6842500,rs2728107,rs7781607,rs17693963,rs3274,rs10939672,rs114420705,rs78299229,rs3775933,rs198810,rs1165195,rs13211507,rs7675945,rs504915,rs9379875,rs1471630,rs35120058,rs6030,rs3823151,rs9332667,rs56122379,rs11727390,rs4697707,rs2855125,rs10022499,rs60631624,rs11728025,rs116205001,rs6848689,rs10489071,rs1977,rs2072846,rs3796831,rs780112,rs2725270,rs1842488,rs34505829,rs1489629,rs7672759,rs35739603,rs35411115,rs11205325,rs6810770,rs559946,rs2244575,rs1184498,rs7656624,rs10011206,rs1165156,rs28592748,rs36162392,rs2024280,rs6816102,rs75730045,rs4697746,rs11732380,rs301393,rs7663019,rs1983085,rs2255897,rs34803689,rs7754155,rs2293571,rs6922556,rs9393659,rs12725120,rs73100621,rs76338348,rs12510549,rs112510056,rs17069822,rs10014800,rs117014321,rs7015927,rs1780969,rs11737821,rs9467621,rs10805314,rs2064126,rs6833095,rs74795309,rs6449378,rs6834935,rs1045537,rs7742896,rs2108878,rs68188794,rs58369594,rs12528262,rs3756231,rs2762353,rs114257825,rs9461189,rs114283179,rs17750747,rs10012516,rs115059828,rs2076907,rs34878803,rs75361743,rs483143,rs13103626,rs74713208,rs11734783,rs6855118,rs887729,rs2280207,rs56187473,rs7678211,rs10425,rs75727638,rs34605993,rs73212808,rs56146718,rs34661125,rs9467615,rs9685894,rs1165150,rs9379863,rs35750364,rs9999327,rs55919137,rs10792441,rs2255519,rs1185569,rs425335,rs17528178,rs34043431,rs11723388,rs3796818,rs13190888,rs1860906,rs11731652,rs6848728,rs2192101,rs62286326,rs1184802,rs1165213,rs9379857,rs6856199,rs6778562,rs55912630,rs13149985,rs11628791,rs2241476,rs11945358,rs9841038,rs200948,rs2232429,rs9467596,rs16824106,rs1860911,rs115417414,rs68149500,rs73224489,rs57964375,rs6449217,rs11728058,rs116515496,rs35072899,rs10031265,rs1165196,rs2624756,rs10938768,rs4711085,rs6449453,rs73212899,rs2022866,rs2024276,rs7674156,rs13193685,rs12511337,rs56278885,rs73092411,rs9487674,rs45527431,rs9366627,rs13214027,rs9994216,rs10939814,rs6820616,rs12529272,rs2187952,rs4712976,rs28636428,rs9358887,rs11940728,rs10939817,rs2192093,rs1017123,rs3775943,rs3799346,rs7777579,rs6856707,rs7677318,rs9379815,rs2944820,rs9461223,rs2728132,rs2105819,rs6449268,rs10897504,rs55668232,rs9291683,rs73807222,rs1892253,rs57827982,rs4698035,rs6905614,rs9993652,rs73807215,rs1107710,rs3775946,rs73089966,rs3845686,rs74904971,rs116608920,rs9393712,rs11726271,rs4712972,rs2381285,rs3823158,rs3796841,rs76138462,rs2295593,rs116603070,rs6857761,rs2868940,rs2728099,rs117118645,rs34105070,rs9732,rs3759071,rs13201341,rs74344190,rs4391034,rs7661365,rs9356988,rs3822238,rs35758343,rs13219354,rs4698007,rs62285984,rs13200797,rs66886492,rs2021860,rs9358935,rs10008035,rs1012898,rs1165206,rs55690788,rs4697747,rs73107014,rs34871267,rs1260342,rs41316526,rs72845428,rs79595845,rs7770037,rs10022923,rs3796823,rs10946789,rs72824988,rs35168672,rs6813592,rs2163271,rs780093,rs12646251,rs2241468,rs6827785,rs2944819,rs28529184,rs35995899,rs80059281,rs3796822,rs13126688,rs13220488,rs74533008,rs28526383,rs2004659,rs7696895,rs13150679,rs12108388,rs66642068,rs6479596,rs11602903,rs115912692,rs924812,rs34038664,rs1892246,rs10018666,rs2100544,rs79833813,rs7678457,rs67296946,rs4698000,rs9393672,rs35162296,rs4697735,rs3752420,rs2725220,rs17477561,rs13152337,rs12637268,rs4697990,rs3799372,rs72846780,rs13141385,rs6857912,rs1990470,rs1165167,rs75442641,rs9467626,rs17267614,rs2728106,rs6922603,rs74042561,rs2957562,rs7681229,rs200989,rs73212895,rs17388888,rs6812780,rs34194357,rs1165161,rs1892250,rs10018622,rs73802912,rs3804115,rs13075773,rs11734786,rs67129974,rs114290083,rs7671856,rs9467552,rs2728101,rs2420373,rs4533774,rs7128467,rs12875582,rs3796837,rs2584805,rs112199358,rs3804113,rs780106,rs2231137,rs734662,rs76634717,rs17246745,rs35437629,rs11730631,rs34332556,rs10807007,rs16891334,rs74544469,rs1165177,rs200482,rs3756216,rs6825888,rs929575,rs12058524,rs73100243,rs2157581,rs714436,rs4485819,rs6449438,rs116381490,rs2080071,rs6910549,rs2725202,rs6834555,rs10006397,rs11947517,rs68013308,rs13213152,rs55959894,rs17389602,rs12346,rs2269730,rs11126934,rs8128028,rs1165160,rs4320977,rs75848801,rs4697978,rs198850,rs4697726,rs3796835,rs73224439,rs1975384,rs28360634,rs74682871,rs199753,rs73229828,rs71557308,rs3733586,rs76538758,rs2072848,rs780102,rs2868416,rs2070642,rs3825016,rs12509713,rs6675244,rs765285,rs73534159,rs4525,rs974793,rs13112980,rs2014252,rs6815039,rs12508991,rs12641369,rs1996185,rs4362633,rs11721501,rs114079899,rs7532297,rs3919506,rs6812316,rs13201681,rs2794719,rs55848383,rs74778870,rs35017208,rs12511548,rs2032447,rs67998226,rs4478188,rs73521196,rs2024282,rs11722849,rs2333051,rs3796511,rs1897137,rs35302774,rs2192097,rs2154218,rs4148157,rs67968745,rs2278122,rs13130674,rs56</t>
  </si>
  <si>
    <t>ENSG00000220875.1,ENSG00000187987.5,ENSG00000245281.2,ENSG00000148120.10,CATG00000087892.1,ENSG00000168298.4,ENSG00000079689.9,ENSG00000109790.12,CATG00000087905.1,ENSG00000198315.6,ENSG00000158373.7,ENSG00000117281.11,ENSG00000173457.6,ENSG00000196176.7,ENSG00000182450.8,ENSG00000160199.10,ENSG00000196565.8,ENSG00000100490.5,ENSG00000217646.1,ENSG00000118777.6,ENSG00000164508.3,CATG00000083261.1,ENSG00000185130.4,ENSG00000149781.8,ENSG00000124557.8,ENSG00000182572.2,ENSG00000168065.11,ENSG00000173511.5,CATG00000087916.1,CATG00000087909.1,CATG00000087822.1,ENSG00000272278.1,CATG00000002612.1,CATG00000042207.1,ENSG00000185662.4,CATG00000087900.1,CATG00000087896.1,CATG00000005815.1,ENSG00000204789.3,ENSG00000124613.4,ENSG00000168067.7,ENSG00000145819.11,ENSG00000163794.6,ENSG00000178163.3,ENSG00000223086.1,CATG00000087870.1,ENSG00000231889.3,ENSG00000235267.1,ENSG00000272462.2,ENSG00000165140.5,ENSG00000163795.9,CATG00000067739.1,ENSG00000187626.7,ENSG00000184357.3,ENSG00000219891.2,CATG00000067708.1,CATG00000024291.1,ENSG00000121848.9,ENSG00000187475.4,ENSG00000229534.1,CATG00000087920.1,ENSG00000112343.8,CATG00000087873.1,CATG00000087866.1,ENSG00000226314.3,CATG00000047979.1,CATG00000067736.1,ENSG00000138074.10,ENSG00000196226.2,CATG00000002605.1,CATG00000085333.1,ENSG00000197891.7,ENSG00000197914.2,ENSG00000115226.5,CATG00000071776.1,CATG00000042205.1,ENSG00000124529.3,CATG00000087927.1,ENSG00000068976.9,ENSG00000160200.13,CATG00000067698.1,ENSG00000023902.9,ENSG00000111801.11,ENSG00000178762.3,ENSG00000138698.10,ENSG00000124549.10,ENSG00000196866.2,ENSG00000145934.11,ENSG00000124564.13,ENSG00000151353.10,ENSG00000133454.11,ENSG00000189298.9,ENSG00000124693.2,CATG00000083361.1,ENSG00000137872.11,CATG00000087941.1,ENSG00000234945.3,ENSG00000199289.1,ENSG00000197409.6,ENSG00000137259.2,CATG00000016963.1,CATG00000067715.1,ENSG00000216436.2,ENSG00000165633.8,CATG00000083393.1,ENSG00000118762.3,CATG00000075096.1,ENSG00000163002.8,ENSG00000115204.10,ENSG00000198734.6,CATG00000087827.1,CATG00000005802.1,CATG00000072342.1,ENSG00000096654.11,ENSG00000233725.3,ENSG00000163113.10,CATG00000067712.1,ENSG00000257784.1,ENSG00000224764.1,ENSG00000257069.1,ENSG00000137185.7,ENSG00000084734.4,ENSG00000112337.6,ENSG00000113441.11,CATG00000002596.1,CATG00000005818.1,CATG00000087828.1,ENSG00000071127.12,ENSG00000186234.7,ENSG00000213453.3,CATG00000083264.1,ENSG00000184348.2,ENSG00000213931.1,ENSG00000244734.2,ENSG00000109684.10,ENSG00000115194.6,ENSG00000163818.12,ENSG00000232500.1,ENSG00000249786.3,CATG00000071782.1,ENSG00000157796.13,ENSG00000173486.8,ENSG00000198366.5,ENSG00000234261.1,ENSG00000115211.11,CATG00000062961.1,ENSG00000269038.1,CATG00000106233.1,ENSG00000196747.3,CATG00000083335.1,ENSG00000250413.1,ENSG00000256018.1,ENSG00000234816.2,CATG00000083320.1,ENSG00000163793.8,ENSG00000197062.7,CATG00000109092.1,CATG00000073068.1,ENSG00000115207.9,ENSG00000079691.15,ENSG00000138002.10,CATG00000083373.1,ENSG00000182952.4,ENSG00000197279.3,ENSG00000188987.2,CATG00000089519.1,ENSG00000180573.8,ENSG00000215979.1,ENSG00000168071.17,ENSG00000133895.10,CATG00000071769.1,CATG00000072343.1,ENSG00000261490.1,CATG00000001430.1,ENSG00000187037.4,ENSG00000219392.1,ENSG00000110076.14,ENSG00000206561.8,ENSG00000233822.3,CATG00000106225.1,ENSG00000168066.16,CATG00000083347.1,ENSG00000115234.6,ENSG00000237425.1,ENSG00000256940.1,ENSG00000138085.12,ENSG00000109667.7,ENSG00000234072.1,ENSG00000068831.14,ENSG00000258932.1,ENSG00000125851.5,ENSG00000225790.1,ENSG00000206562.7,ENSG00000180596.7,ENSG00000183166.6,ENSG00000197061.3,CATG00000083365.1,CATG00000024467.1,CATG00000087824.1,ENSG00000165449.7,CATG00000087883.1,ENSG00000197846.3,CATG00000067714.1,ENSG00000237410.1,CATG00000083387.1,ENSG00000087237.6,CATG00000083353.1,ENSG00000144597.9,ENSG00000242387.1,ENSG00000186364.7,ENSG00000010704.14,CATG00000087881.1,CATG00000087830.1,ENSG00000146109.3,ENSG00000138100.9,CATG00000059978.1,CATG00000067716.1,ENSG00000257086.1,ENSG00000186141.4,ENSG00000131788.11,ENSG00000136631.8,CATG00000087853.1,ENSG00000140563.10,ENSG00000239920.1,ENSG00000124610.3,ENSG00000182611.3,ENSG00000258548.1,ENSG00000056972.14,CATG00000001429.1,ENSG00000026950.12,ENSG00000157992.8,ENSG00000198374.3,ENSG00000112763.11,CATG00000016021.1,CATG00000074124.1,ENSG00000084774.9,CATG00000083294.1,CATG00000035811.1,ENSG00000164418.15,CATG00000083349.1,ENSG00000186470.9,CATG00000071786.1,ENSG00000149782.7,ENSG00000231492.2,ENSG00000269293.2,CATG00000092598.1,ENSG00000187837.2,CATG00000109091.1,ENSG00000241549.4,ENSG00000168785.3,ENSG00000174827.9,ENSG00000115216.9,ENSG00000267097.1,CATG00000106223.1,ENSG00000158691.10,ENSG00000196374.5,ENSG00000115241.9,CATG00000091942.1,ENSG00000130349.5,CATG00000067697.1,ENSG00000235109.3,CATG00000083271.1,ENSG00000128683.9,ENSG00000146039.6,CATG00000067721.1,ENSG00000124508.12,ENSG00000146047.4,CATG00000022823.1,CATG00000083332.1,ENSG00000232040.2,ENSG00000233438.1,ENSG00000264931.1,ENSG00000124568.6,ENSG00000169676.4,ENSG00000137338.4,ENSG00000158169.7,ENSG00000223609.3,CATG00000071789.1,ENSG00000198558.2,CATG00000087888.1,CATG00000067726.1,ENSG00000216331.1,CATG00000016511.1,ENSG00000196532.4</t>
  </si>
  <si>
    <t>18759275,19260141,22229870,19503597,23703922,21294900</t>
  </si>
  <si>
    <t>Uric acid levels,Biochemical measures</t>
  </si>
  <si>
    <t>EFO:0004784</t>
  </si>
  <si>
    <t>self reported educational attainment</t>
  </si>
  <si>
    <t>A measure of educational progress reported using a questionnaire based approach, often used as a proxy for cognitive performance as the two are correlated.</t>
  </si>
  <si>
    <t>rs26528,rs151174,rs4788102,rs9368776,rs4713674,rs153106,rs2504599,rs791903,rs1042157,rs12444171,rs55792032,rs76629768,rs57900956,rs11895915,rs10946835,rs56339446,rs240702,rs2504571,rs622917,rs27741,rs9461270,rs3020803,rs6431427,rs13401104,rs482786,rs6918506,rs3747631,rs4788083,rs62036626,rs6457739,rs40836,rs62036620,rs61737565,rs151182,rs8060552,rs40834,rs11899677,rs3227,rs1407045,rs226054,rs6913877,rs62037367,rs62036622,rs10947430,rs62037371,rs56046275,rs11884495,rs11678980,rs1977201,rs3818521,rs2249619,rs1530936,rs11864107,rs12031912,rs6928010,rs1987472,rs12448902,rs28651968,rs1977198,rs17707300,rs6913462,rs1530955,rs56338351,rs61160252,rs4788069,rs6918360,rs12043569,rs4149390,rs9467788,rs71562617,rs11641656,rs7770465,rs149301,rs10947434,rs11682173,rs11677552,rs12446589,rs4711338,rs1968752,rs41278158,rs4149393,rs149299,rs62036617,rs226032,rs12040520,rs749847,rs2246477,rs7187604,rs61817482,rs62034324,rs60861832,rs1796521,rs7739505,rs791902,rs11894960,rs1056668,rs7187776,rs8049411,rs4711339,rs9986382,rs1884949,rs7592432,rs4043680,rs4713663,rs62034351,rs4713665,rs11759396,rs62036658,rs226050,rs2395450,rs1321480,rs40831,rs113208333,rs2629092,rs9467774,rs2172007,rs8055982,rs2073526,rs6752442,rs172852,rs12039365,rs79447522,rs9467797,rs62031607,rs11893568,rs9394161,rs151303,rs72793812,rs6432674,rs9461276,rs942642,rs7359397,rs1796520,rs11150609,rs2281830,rs4713659,rs226040,rs7198606,rs12526570,rs226038,rs35368417,rs4788099,rs2411453,rs3848259,rs74752114,rs3818525,rs35175818,rs11860513,rs16854023,rs1884948,rs151181,rs7767847,rs3818529,rs10499017,rs2034670,rs2629089,rs56358680,rs7584847,rs1530956,rs9925936,rs9928765,rs60704560,rs11684253,rs12443881,rs3789045,rs4713658,rs35355150,rs7193733,rs6910899,rs2229642,rs28698667,rs1555965,rs4073894,rs182710,rs9357010,rs4713672,rs61421373,rs226058,rs11801299,rs9295689,rs1014933,rs2008514,rs62034323,rs2281829,rs4252697,rs180743,rs560111,rs2733909,rs56067343,rs4788085,rs12526680,rs4713664,rs11861174,rs3818530,rs12175163,rs28676837,rs62036657,rs111384198,rs6917140,rs6918854,rs2733910,rs2733913,rs4144809,rs155931,rs8178994,rs1056667,rs9320995,rs62034319,rs6705037,rs231976,rs3859172,rs7194883,rs153109,rs762634,rs55991577,rs1321479,rs226043,rs1376505,rs6498091,rs9467787,rs6924865,rs1377447,rs3818524,rs12620543,rs4713671,rs9461267,rs4711343,rs4252733,rs3807028,rs6498089,rs11588857,rs4451951,rs9467796,rs11584700,rs9467779,rs151179,rs943470,rs2629088,rs2208331,rs12928404,rs7191267,rs6456735,rs1377448,rs6904816,rs9348924,rs9467783,rs66648438,rs10672,rs28480369,rs226034,rs9320996,rs149271,rs12325113,rs28410083,rs898388,rs8062405,rs7498665,rs9469566,rs4713662,rs9461259,rs12446550,rs2629093,rs8049439,rs8055138,rs2296740,rs56186137,rs1530954,rs4788074,rs2260482,rs226037,rs1968751,rs2106480,rs4115668,rs3789044,rs7309,rs7584752,rs6932865,rs11894118,rs7191618,rs62036621,rs78613234,rs1027203,rs942641,rs4788095,rs7498555,rs4149389,rs62037369,rs72938314,rs4711337,rs28772958,rs28403629,rs3888190,rs6916949,rs1349754,rs2504566,rs12041243,rs6933176,rs56257332,rs3020804,rs6431428,rs2238478,rs9375338,rs6924838,rs226055,rs12029692,rs3800303,rs1377446,rs226044,rs240704,rs2379632,rs6926629,rs55678522,rs2274458,rs1078679,rs72620803,rs226035,rs2296738,rs180744,rs3734540,rs2504540,rs4713656,rs4304152,rs2358016,rs4713667,rs7759668,rs4149398,rs2504592,rs2733911,rs4713661,rs231977,rs6925895,rs60874983,rs1056347,rs9295695,rs12028476,rs6919321,rs12663883,rs226059,rs2966,rs750155,rs4787458,rs2296742,rs2733908,rs3783006,rs12210016,rs742090,rs35819191,rs764752,rs55818776,rs34835,rs3818523,rs28465113,rs3818527,rs72793809,rs3747630,rs226048,rs764754,rs753890,rs40837,rs762633,rs4871,rs3785354,rs6938056,rs62036616,rs4713668,rs4713675,rs6925703,rs11641777,rs1570059,rs1921309,rs55719896,rs7567302,rs8061590,rs10930013,rs56404918,rs55930917,rs62036624,rs40833,rs1884946,rs72617202,rs2296739,rs2925629,rs509539,rs55787207,rs942643,rs1624440,rs4713666,rs3736782,rs9467782,rs9366828,rs10946834,rs3736781,rs55830740,rs743590,rs2393669,rs9393728,rs1027204,rs4711336,rs4788070,rs1001687,rs749338,rs10947435,rs4573,rs57450685,rs545787,rs2925628,rs1570060,rs3818528,rs6932156,rs6431429,rs2260483,rs4713008,rs4788068,rs12665431,rs12663894,rs11864750,rs151301,rs55979051,rs7774682,rs226041,rs6569386,rs28729187,rs4788073,rs1535276,rs17640009,rs9387963,rs2077031,rs226039,rs3020805,rs3176926,rs2925630,rs226045,rs2296736,rs2296741,rs67315477,rs3754970,rs6903973,rs942640,rs9348925,rs1321481,rs34954534,rs4713670,rs3088215,rs1064086,rs72793811,rs2255070,rs6431426,rs4711341,rs2498351,rs191221,rs754404,rs226031</t>
  </si>
  <si>
    <t>ENSG00000271860.1,ENSG00000227403.1,ENSG00000102572.10,ENSG00000196296.9,ENSG00000146109.3,ENSG00000261766.1,CATG00000032035.1,ENSG00000120129.5,CATG00000087857.1,CATG00000087853.1,ENSG00000168234.8,ENSG00000176046.7,ENSG00000233611.3,ENSG00000182177.9,ENSG00000026950.12,ENSG00000112763.11,ENSG00000261832.1,CATG00000087850.1,ENSG00000224467.1,ENSG00000188603.12,CATG00000083294.1,CATG00000083634.1,ENSG00000235724.4,ENSG00000226869.2,CATG00000083295.1,ENSG00000096433.6,ENSG00000260442.1,ENSG00000197272.2,ENSG00000186470.9,ENSG00000111801.11,ENSG00000136560.9,ENSG00000260796.1,ENSG00000189149.7,ENSG00000124549.10,CATG00000027047.1,ENSG00000228223.1,ENSG00000266509.1,ENSG00000184730.6,ENSG00000182952.4,ENSG00000176476.4,ENSG00000137288.5,ENSG00000152767.11,ENSG00000124557.8,ENSG00000199289.1,CATG00000078696.1,ENSG00000196502.7,ENSG00000103316.6,ENSG00000178952.4,ENSG00000157985.13,ENSG00000168505.6,ENSG00000170382.7,ENSG00000197165.6,CATG00000082035.1,ENSG00000124508.12,ENSG00000175311.5,CATG00000050529.1,ENSG00000178188.10,ENSG00000264455.1,ENSG00000200745.1,ENSG00000198625.8,CATG00000093372.1,CATG00000083293.1,ENSG00000161896.6,ENSG00000168488.14,CATG00000028998.1,ENSG00000181315.6,ENSG00000144218.14,CATG00000087855.1</t>
  </si>
  <si>
    <t>21694764,23722424</t>
  </si>
  <si>
    <t>Educational attainment</t>
  </si>
  <si>
    <t>EFO:0004832</t>
  </si>
  <si>
    <t>optic disc size measurement</t>
  </si>
  <si>
    <t>Is a quantification of the optic disk size</t>
  </si>
  <si>
    <t>rs613312,rs61854816,rs7545384,rs1900007,rs3200401,rs3825071,rs10762201,rs10823175,rs9610778,rs59286748,rs1194077,rs11227217,rs2241970,rs12269965,rs11227202,rs7912895,rs10740294,rs4745957,rs10998045,rs61854809,rs4403687,rs4517412,rs7865618,rs573687,rs5762752,rs17538164,rs61854811,rs61854839,rs61857180,rs61854825,rs1556515,rs12572954,rs10896007,rs61271866,rs1018533,rs2166222,rs564398,rs1269027,rs4102217,rs7916697,rs7902936,rs11158285,rs74817543,rs4822983,rs6480317,rs10762205,rs7071208,rs10733840,rs7904069,rs10762214,rs12434902,rs61991551,rs4551651,rs10740287,rs56385951,rs2157719,rs61854836,rs17231637,rs1008878,rs2846862,rs12570281,rs947791,rs1152619,rs12789028,rs6475604,rs634537,rs1333039,rs7085703,rs12769008,rs1018532,rs1333037,rs10047387,rs1807609,rs62560774,rs2383205,rs17297418,rs1783541,rs10733843,rs11227198,rs7897878,rs944801,rs61854814,rs10762198,rs2811713,rs17231630,rs12265247,rs8181050,rs7078967,rs5752774,rs2394458,rs61854840,rs10896012,rs11227199,rs56284423,rs11227205,rs615552,rs5752776,rs1900009,rs11813170,rs1254293,rs7155448,rs10896008,rs10823171,rs67924081,rs3814184,rs61854829,rs2394459,rs1075692,rs760721,rs3740588,rs7155442,rs11813125,rs10762210,rs5752775,rs2120902,rs2350892,rs61854762,rs58621819,rs61857263,rs1537378,rs59032073,rs1151496,rs10998046,rs10047388,rs6480316,rs10896009,rs4746759,rs9613667,rs1254316,rs738722,rs12364730,rs61854826,rs2166221,rs4592311,rs80326649,rs1063192,rs538467,rs11227196,rs1900008,rs1784220,rs7898034,rs35155027,rs116214096,rs1955695,rs61854782,rs10133771,rs34582634,rs1547014,rs10998044,rs80227066,rs12803915,rs61857181,rs12572967,rs59822399,rs10138913,rs11812723,rs11815154,rs4746756,rs4746760,rs12436579,rs11227206,rs10762212,rs4363487,rs7899387,rs12878738,rs7080267,rs33912345,rs7524437,rs61854810,rs17231644,rs10047355,rs599452,rs2069418,rs61854824,rs2120900,rs5762753,rs78671884,rs4142047,rs7893837,rs11227201,rs61854813,rs7866783,rs1346,rs4746754,rs7094934,rs17297383,rs2184061,rs6480314,rs944800,rs10740295,rs2241969,rs7903251,rs79081413,rs61854764,rs679038,rs5752773,rs10896010,rs61857273,rs7079054,rs7030641,rs80184311,rs12270054,rs2394462,rs35320790,rs8181047,rs10762204,rs7067601,rs2078555,rs1254319,rs12572960,rs3740587,rs10733841,rs7919835,rs35292734,rs7091222,rs11816028,rs10740291,rs10509300,rs7097498,rs2394456,rs61854763,rs4443961,rs10733842,rs1033667,rs2394453,rs543830,rs12246624,rs36103935,rs12360896,rs1194076,rs3814185</t>
  </si>
  <si>
    <t>ENSG00000020426.6,CATG00000005855.1,ENSG00000173465.3,ENSG00000168702.12,CATG00000005862.1,CATG00000002643.1,ENSG00000179008.4,CATG00000005865.1,ENSG00000258427.3,ENSG00000173442.7,CATG00000005861.1,ENSG00000184302.6,ENSG00000142599.13,ENSG00000108187.11,ENSG00000258892.1,ENSG00000183765.16,ENSG00000266446.1,ENSG00000240498.2,ENSG00000142186.12,ENSG00000215221.2,CATG00000019186.1,ENSG00000147889.12,CATG00000005854.1,CATG00000115477.1,ENSG00000100065.10,ENSG00000173727.7,ENSG00000168056.10,ENSG00000176973.7,CATG00000021307.1,CATG00000002640.1,ENSG00000139974.11,ENSG00000245532.4,ENSG00000258670.1,CATG00000005866.1,CATG00000005853.1,ENSG00000179774.7,ENSG00000100614.13,ENSG00000138347.11,CATG00000005860.1,ENSG00000260233.2,ENSG00000126778.7,ENSG00000147883.9,ENSG00000264545.1,ENSG00000270117.1,ENSG00000251562.3</t>
  </si>
  <si>
    <t>optic disc size (disc),Optic disc parameters,Vertical cup-disc ratio</t>
  </si>
  <si>
    <t>EFO:0004868</t>
  </si>
  <si>
    <t>volumetric brain mri</t>
  </si>
  <si>
    <t>Is a quantification of brain volume using magnetic resonance imaging.</t>
  </si>
  <si>
    <t>rs56940988,rs10843713,rs38734,rs1131497,rs57620608,rs1133174,rs59183598,rs62487918,rs2058549,rs80191287,rs38730,rs57725920,rs117104882,rs6971577,rs77137951,rs7940850,rs17695935,rs56055746,rs62487921,rs10790448,rs2604298,rs759217,rs1941397,rs73378814,rs16958398,rs3133235,rs4494642,rs4423269,rs1533933,rs11218363,rs1131499,rs3087925,rs56347011,rs117738225,rs117746480,rs2604300,rs7810757,rs10215245,rs949373,rs2041683,rs77686928,rs12229579,rs116915937,rs12229601,rs62484294,rs6852759,rs9633951,rs2847474,rs10892761,rs2604293,rs38726,rs2847473,rs7805060,rs55720380,rs2075046,rs1476868,rs117660561,rs28558231,rs62487902,rs1941396,rs1532763,rs11214946,rs9274,rs10892762,rs60237448,rs2604299,rs2852429,rs17623204,rs12701008,rs6662,rs10789997,rs10843709,rs7974760,rs2847475,rs38740,rs71645993,rs1968140,rs62487920,rs7929497,rs2847476,rs62485377,rs12793417,rs1009772,rs1970723,rs62487906,rs10790449,rs55875248,rs10224386,rs62487904,rs10843712,rs75408615,rs57143942,rs62484288,rs62487923,rs10891648,rs2852444,rs38739,rs75282009,rs2930322,rs10789996,rs1044927,rs1476816,rs75486053,rs7806794,rs579518,rs1941393,rs512177,rs10891649,rs41282721,rs10891651,rs13236704,rs56115934,rs2604274,rs59752276,rs73492596,rs1393914,rs61421775,rs724576,rs17695341,rs38732,rs1571163</t>
  </si>
  <si>
    <t>ENSG00000157764.8,CATG00000097294.1,CATG00000036054.1,CATG00000074170.1,ENSG00000180354.11,ENSG00000236404.4,ENSG00000137642.8,CATG00000094268.1,ENSG00000257756.1,ENSG00000261115.1,CATG00000005243.1,ENSG00000090263.11,ENSG00000166741.3,CATG00000037597.1,ENSG00000227017.1,CATG00000094273.1</t>
  </si>
  <si>
    <t>Volumetric brain MRI</t>
  </si>
  <si>
    <t>EFO:0004873</t>
  </si>
  <si>
    <t>response to vaccine</t>
  </si>
  <si>
    <t>Is a quantification of some cytokine, secreted cell signalling molecules.</t>
  </si>
  <si>
    <t>rs13321953,rs2396427,rs7153035,rs10070451,rs34804468,rs11949598,rs35763859,rs78008607,rs1926705,rs4758948,rs4839431,rs359967,rs10075364,rs1934985,rs13167611,rs358031,rs8028630,rs3950375,rs12516732,rs2273062,rs114873854,rs80059114,rs10036665,rs73235575,rs74577030,rs2275620,rs6576443,rs74783838,rs7658486,rs77128271,rs113240057,rs78594514,rs1516489,rs11147111,rs13153608,rs828341,rs76243239,rs115785688,rs75221811,rs42528,rs77246004,rs2336901,rs11858827,rs10003142,rs2280185,rs12499403,rs74457353,rs10139943,rs7166728,rs2296924,rs56105950,rs956115,rs12505835,rs4839432,rs114765750,rs111228562,rs28660471,rs56028025,rs9716069,rs11676702,rs7577357,rs10508727,rs79237970,rs452985,rs2280186,rs28529077,rs6819493,rs114004030,rs10760150,rs2068038,rs2275622,rs62191013,rs6924468,rs4538423,rs72712906,rs75791534,rs976272,rs11731285,rs2273063,rs12504802,rs11939429,rs828332,rs13266685,rs9408926,rs2072071,rs9283714,rs1981093,rs2416813,rs9357311,rs9327802,rs59228675,rs76239182,rs77234191,rs10760139,rs116096347,rs9408927,rs45589431,rs76780647,rs62333975,rs16887501,rs56114952,rs80310209,rs1560253,rs3814967,rs76864194,rs358030,rs1818708,rs28429717,rs4552508,rs75483778,rs2009484,rs45460592,rs9608102,rs8017918,rs4940060,rs10517025,rs114101844,rs7702650,rs4899015,rs13328160,rs115655693,rs4935983,rs3109639,rs73993361,rs2575581,rs11743620,rs73235594,rs7040603,rs112247701,rs11622762,rs115590447,rs4896031,rs35133175,rs2296923,rs9292060,rs116903791,rs12891663,rs12615769,rs35163759,rs9408928,rs359969,rs73235561,rs12511388,rs116112736,rs78543731,rs440662,rs13139219,rs67470713,rs2306909,rs56196639,rs11147070,rs116792326,rs12297152,rs10503951,rs4370169,rs13414359,rs42526,rs79384666,rs1891073,rs78421903,rs6818286,rs78476873,rs7447927,rs17252936,rs359981,rs4902023,rs2591587,rs1800516,rs2300471,rs943820,rs55792153,rs13274995,rs11088296,rs74984113,rs4870837,rs117487314,rs17630357,rs746321,rs13300627,rs4580737,rs10216833,rs61952804,rs9394607,rs77070120,rs79657896,rs17595746,rs62333976,rs56146327,rs34092012,rs3773580,rs261532,rs61966777,rs12175102,rs77078697,rs4906734,rs62333977,rs11950646,rs10933162,rs72801681,rs12198307,rs62191001,rs9409230,rs17289927,rs34450291,rs12425426,rs16822696,rs41477551,rs61794996,rs73235570,rs4257763,rs17024182,rs11950736,rs72965954,rs73920226,rs7704888,rs11664431,rs17024223,rs605869,rs10038599,rs1864349,rs2834655,rs3923084,rs2351509,rs58841352,rs114271145,rs10075877,rs13251702,rs73235559,rs77900520,rs359963,rs2300472,rs2434576,rs10131264,rs3773581,rs2301296,rs2044419,rs9394608,rs7895886,rs6881054,rs56085860,rs10061786,rs355162,rs2925296,rs2252175,rs10070294,rs76231041,rs4865571,rs195674,rs860573,rs72624274,rs359980,rs4151201,rs77227574,rs13278280,rs77819512,rs75050779,rs72710667,rs11786194,rs8127571,rs1800238,rs9380882,rs2545250,rs710998,rs13153461,rs12674668,rs17289592,rs12251821,rs1887742,rs261534,rs72801646,rs2296925,rs57799480,rs61952774,rs56377445,rs6857106,rs79167157,rs13295938,rs17630526,rs2268290,rs77099646,rs10041787,rs7766311,rs2681953,rs1179766,rs12425515,rs359983,rs3103223,rs80076253,rs34624130,rs2351511,rs78908311,rs12282,rs10034439,rs13288658,rs359968,rs359982,rs12719511,rs17164747,rs11730202,rs4896033,rs191700,rs78324733,rs9853301,rs7105056,rs11777758,rs13183826,rs4129956,rs72765942,rs79992099,rs72712903,rs115181959,rs4906735,rs62191002,rs75490393,rs114603762,rs5003261,rs7898759,rs13265457,rs7674560,rs77033170,rs35437420,rs35382680,rs11700925,rs13417507,rs1891071,rs17289655,rs10255021,rs35088571,rs34085293,rs73993364,rs13181561,rs76791425,rs10028482,rs939390,rs17290760,rs7711908,rs3736735,rs6754801,rs11242417,rs73235560,rs6896949,rs17444059,rs62225157,rs35109387,rs16926263,rs2681954,rs72767710,rs76800646,rs68091729,rs115614635,rs12580968,rs78760649,rs9327806,rs3103221,rs62191004,rs168612,rs61952777,rs72765953,rs75423335,rs80309627,rs17299841,rs114345178,rs4870836,rs11723803,rs73793597,rs13261592,rs11847871,rs10228528,rs1571389,rs77735628,rs2553934,rs359965,rs2548621,rs72710669,rs13286888,rs913766,rs13163318,rs2306546,rs6478494,rs80109332,rs72765961,rs11171846,rs3609,rs55706161,rs74486961,rs11628101,rs963184,rs62226771,rs78425322,rs4835664,rs1891072,rs4078978,rs10139651,rs6886038,rs10479170,rs72767709,rs13067593,rs10515500,rs10005733,rs2255327,rs34391977,rs12506526,rs35236249,rs595421,rs72624270,rs12369059,rs34456157,rs2296927,rs7146305,rs11774143,rs12510827,rs13402354,rs9854151,rs57832841,rs17528473,rs28421137,rs4624608,rs828334,rs12506030,rs10137033,rs10148902,rs2180830,rs3754846,rs117855965,rs61795007,rs6889424,rs79543025,rs11147069,rs2255580,rs942153,rs1535655,rs6943090,rs1062027,rs7042630,rs11147141,rs2564995,rs62189771,rs17035043,rs6583969,rs12186596,rs17630450,rs4151226,rs59769412,rs3736638,rs359964,rs117619988,rs7031128,rs114097643,rs35377125,rs111226427,rs1054415,rs12578355,rs13082917,rs77412649,rs75698696,rs79883557,rs1934953,rs9292061,rs355157,rs2149301,rs62333974,rs13105468,rs4835756,rs7686546,rs114597311,rs16926255,rs61792060,rs56410698,rs12656186,rs3769641,rs10739585,rs72624269,rs8096445,rs828333,rs6573359,rs1934984,rs957800,rs76829023,rs17217280,rs11629511,rs62190998,rs62191006,rs7087256,rs61795006,rs17523126,rs12911900,rs1958281,rs62226770,rs73993363,rs114481901,rs11776447,rs60534617,rs76996709,rs13168918,rs13328226,rs11631561,rs2296921,rs17024235,rs55696532,rs78451274,rs11738864,rs10156396,rs943819,rs7948125,rs12595743,rs1924081,rs2681952,rs34164794,rs78584339,rs2272205,rs11780854,rs56354814,rs2455154,rs76517946,rs10468009,rs78665953,rs9493873,rs7910936</t>
  </si>
  <si>
    <t>ENSG00000020426.6,ENSG00000112981.3,CATG00000056788.1,ENSG00000090615.8,ENSG00000015479.13,ENSG00000259603.1,ENSG00000226240.1,CATG00000081402.1,ENSG00000250635.1,ENSG00000119397.12,ENSG00000171450.4,ENSG00000183570.12,ENSG00000137766.12,ENSG00000239593.1,CATG00000096485.1,ENSG00000230876.2,ENSG00000164692.13,ENSG00000221823.6,ENSG00000134278.10,ENSG00000170476.11,ENSG00000197580.7,ENSG00000186777.7,CATG00000072420.1,ENSG00000271983.1,ENSG00000272622.1,CATG00000019188.1,ENSG00000120725.8,ENSG00000101624.6,ENSG00000172673.6,CATG00000077735.1,CATG00000108992.1,ENSG00000077800.7,ENSG00000136573.8,ENSG00000107201.5,ENSG00000169047.5,CATG00000098506.1,ENSG00000255518.1,ENSG00000253660.1,ENSG00000178343.4,ENSG00000254154.4,ENSG00000163497.2,CATG00000021315.1,ENSG00000113448.12,ENSG00000258892.1,ENSG00000249069.3,ENSG00000013619.9,ENSG00000176624.9,ENSG00000169271.1,CATG00000078583.1,ENSG00000157445.10,CATG00000046669.1,ENSG00000255354.1,ENSG00000100625.8,ENSG00000061492.7,ENSG00000215527.3,CATG00000072419.1,ENSG00000071205.7,ENSG00000118515.7,ENSG00000184584.8,CATG00000067250.1,CATG00000103894.1,CATG00000022379.1,ENSG00000197579.3,CATG00000042166.1,ENSG00000126778.7,ENSG00000094880.6,CATG00000075856.1,ENSG00000072609.13,ENSG00000148175.8,CATG00000019191.1,CATG00000105225.1,CATG00000010975.1,ENSG00000228135.1,ENSG00000240167.1,ENSG00000252079.1,ENSG00000255292.2,ENSG00000128789.16,ENSG00000136379.7,ENSG00000249751.1,ENSG00000124406.12,ENSG00000164627.13,CATG00000047935.1,ENSG00000170482.12,CATG00000081938.1,ENSG00000235532.1,ENSG00000253357.1,ENSG00000165264.6,ENSG00000235743.1,ENSG00000253642.1,ENSG00000200058.1,CATG00000081364.1,CATG00000079958.1,ENSG00000171604.7,ENSG00000120341.14,ENSG00000146013.6,ENSG00000139974.11,ENSG00000235024.1,ENSG00000115946.3,ENSG00000235453.3,ENSG00000145934.11,ENSG00000078795.12,ENSG00000198155.5,ENSG00000137713.11,CATG00000047936.1,ENSG00000145012.8,ENSG00000106804.6,ENSG00000170145.4,ENSG00000148180.12,ENSG00000031003.6,ENSG00000144468.12,ENSG00000170549.3,ENSG00000158402.14,ENSG00000251535.1,ENSG00000084733.6,ENSG00000240194.2,ENSG00000236445.2,CATG00000067193.1,CATG00000098510.1,ENSG00000186716.15,ENSG00000136986.5,ENSG00000254187.1,ENSG00000214006.1,ENSG00000269071.1,ENSG00000243667.2,ENSG00000081052.10,ENSG00000138115.9,ENSG00000126814.6,ENSG00000119396.6,ENSG00000111602.7,ENSG00000131508.11,ENSG00000100614.13,ENSG00000150051.9,ENSG00000178996.8,CATG00000076006.1,ENSG00000188512.5</t>
  </si>
  <si>
    <t>22610502,22542470</t>
  </si>
  <si>
    <t>Immune response to smallpox vaccine (IL-6),Immune reponse to smallpox (secreted IL-12p40),Immune reponse to smallpox (secreted IFN-alpha)</t>
  </si>
  <si>
    <t>EFO:0004996</t>
  </si>
  <si>
    <t>type 1 diabetes nephropathy</t>
  </si>
  <si>
    <t>Diabetic nephropathy is a progressive kidney disease caused by angiopathy of capillaries in the kidney glomeruli. In type 1 diabetes hyperglycaemia starts in the first decades of life and is usually the only recognized cause of nephropathy.</t>
  </si>
  <si>
    <t>rs79294185,rs11900482,rs41402554,rs1794748,rs1366765,rs6027506,rs905882,rs614226,rs12712064,rs117872129,rs563920,rs77955762,rs6027502,rs11167189,rs4851252,rs7601309,rs1167726,rs6100863,rs11123809,rs12307148,rs6995698,rs4146051,rs541126,rs11123800,rs117491355,rs591992,rs6100864,rs56156148,rs1167727,rs10483552,rs11699918,rs7574181,rs1505366,rs10956091,rs117603565,rs4870808,rs2235222,rs787832,rs7425117,rs7577906,rs17431717,rs6027504,rs114996676,rs116971392,rs11681966,rs1614223,rs11692867,rs6984873,rs6015725,rs11700264,rs580016,rs10483550,rs117811477,rs1952394,rs7956998,rs542189,rs11123810,rs10131495,rs59126628,rs787827,rs11698042,rs17115591,rs4871297,rs80134811,rs10483551,rs7841234,rs7174,rs7137953,rs56067343,rs11681227,rs117425980,rs12327932,rs7972244,rs905880,rs13032454,rs787824,rs7963543,rs17115573,rs117791606,rs1167725,rs117228762,rs118042664,rs11698685,rs117949011,rs3887875,rs117556313,rs13045180,rs12310837,rs616157,rs13003982,rs73300326,rs12857</t>
  </si>
  <si>
    <t>ENSG00000088986.6,ENSG00000253819.1,CATG00000103889.1,ENSG00000228340.1,ENSG00000111780.8,ENSG00000022840.11,ENSG00000111786.4,ENSG00000257218.1,ENSG00000167272.6,ENSG00000248008.2,ENSG00000258487.1,ENSG00000110871.10,ENSG00000215529.8,ENSG00000258998.1,CATG00000043914.1,CATG00000020880.1,ENSG00000165588.12,ENSG00000178568.9,ENSG00000144218.14,ENSG00000242137.1</t>
  </si>
  <si>
    <t>Type 1 diabetes nephropathy</t>
  </si>
  <si>
    <t>EFO:0005038</t>
  </si>
  <si>
    <t>hair morphology</t>
  </si>
  <si>
    <t>Any measurable or observable characteristic related to the shape, structure, color, or pattern of the fine, keratinized filamentous growths arising from the epidermis of mammals.</t>
  </si>
  <si>
    <t>rs35150477,rs3856551,rs3764769,rs261364,rs6725776,rs7143593,rs3764861,rs74760370,rs261359,rs12477964,rs6742108,rs28701517,rs2054722,rs115191425,rs7655579,rs1873312,rs13106736,rs345541,rs4975128,rs4975078,rs78659351,rs2338018,rs7596052,rs59788230,rs28654442,rs9943225,rs753751,rs2999551,rs28535066,rs6544674,rs10888452,rs261355,rs11581947,rs72871906,rs2250616,rs17003266,rs11730871,rs6738189,rs4337518,rs3007714,rs506863,rs6084977,rs34974291,rs2284733,rs1048910,rs11890152,rs62310270,rs6544885,rs10030467,rs28494791,rs902315,rs74976450,rs1053590,rs3001978,rs10002971,rs74607460,rs4845419,rs17031056,rs7674053,rs2237045,rs62310273,rs1496588,rs385366,rs2237041,rs2105117,rs7349332,rs10166054,rs2867070,rs11945678,rs6844368,rs3792608,rs75616001,rs1861272,rs4845393,rs2075179,rs59901247,rs1990596,rs7160204,rs882099,rs13108822,rs367279,rs2999538,rs115385464,rs13000971,rs77223712,rs2075175,rs13111617,rs436034,rs3783942,rs35606117,rs1496598,rs6726014,rs116705208,rs13107007,rs11884565,rs931606,rs261354,rs2371468,rs10142999,rs10188861,rs13132231,rs1994706,rs3007679,rs10020703,rs2374551,rs2999550,rs6544884,rs6837717,rs10136213,rs10146203,rs2241119,rs2054721,rs56035063,rs33979934,rs74490876,rs28417017,rs9996383,rs4574113,rs2075176,rs10018235,rs28361383,rs971888,rs17035091,rs10211106,rs2282296,rs28739412,rs35340152,rs924149,rs2300535,rs10147921,rs17253063,rs67993554,rs2300529,rs959539,rs10030759,rs55684284,rs2300532,rs2130526,rs13141571,rs55763205,rs12477823,rs67367269,rs261353,rs1131473,rs6705356,rs959945,rs7532721,rs7604544,rs17031028,rs10141777,rs7159477,rs1873556,rs10164789,rs10788821,rs117209823,rs13143325,rs10888451,rs11903287,rs10470911,rs3762843,rs17003289,rs261361,rs2075177,rs2347136,rs2999547,rs4453958,rs2935208,rs2932567,rs28704649,rs10788816,rs4698801,rs12332067,rs34063631,rs11727770,rs67217470,rs261357,rs74548629,rs2999559,rs28651081,rs61113720,rs34154601,rs6544673,rs17003294,rs10033307,rs9999496,rs13118276,rs17031102,rs970176,rs12033735,rs72657073,rs1873555,rs6754878,rs62310307,rs7669587,rs2999536,rs7145351,rs11730025,rs9973398,rs11899823,rs7699000,rs3899004,rs12123975,rs881878,rs882100,rs1106663,rs11898207,rs11124931,rs902314,rs454598,rs1027444,rs116818755,rs17111471,rs28449192,rs7696362,rs6758733,rs1053588,rs28566963,rs2867067,rs2300530,rs4845664,rs28545653,rs10033137,rs10023272,rs6835769,rs10143087,rs10932786,rs4975067,rs77601278,rs28721400,rs2241120,rs10030186,rs7158747,rs4674347,rs59470270,rs10147011,rs1552607,rs10146192,rs11098196,rs10177996,rs4975076,rs2903470,rs6730500,rs7589861,rs6712861,rs55735499,rs6658925,rs7150193,rs13021894,rs6587630,rs2867447,rs2999537,rs2338203,rs4579760,rs2075173,rs7143914,rs12466030,rs923020,rs3007673,rs11204912,rs7697796,rs12134184,rs10011112,rs9307347,rs12477928,rs116510029,rs57646147,rs1390747,rs2999548,rs13387232,rs7605661,rs1387834,rs10149807,rs11803731,rs261362,rs1990595,rs10149739,rs2300531,rs2075178,rs34370890,rs4698755,rs2496253,rs1496585,rs62327604,rs17583707,rs2932588,rs71420056,rs78058030,rs2024425,rs1542823,rs28570979,rs11205014,rs2300533,rs2024114,rs7144998,rs1496586,rs1496041,rs9685861,rs116491208,rs1490188,rs35645305,rs13435277,rs753752,rs1027449,rs9992755,rs261352,rs11936250,rs6544667,rs10028729,rs7571600,rs11568972,rs6829018,rs17470289,rs10142959,rs60447919,rs4845420,rs1873311,rs36095733,rs881476,rs116606356,rs1006079,rs477621,rs35520641,rs261360,rs11845164,rs6107571,rs2932571,rs10149992,rs2385199,rs28488385,rs11897432,rs13117116,rs1484331,rs28725393,rs924087,rs3753448,rs17111431,rs6715054,rs2627653,rs2867068,rs1158411,rs12052942,rs6691350,rs116062164,rs34840208,rs2867451,rs66702817,rs11204897,rs10001798,rs35702927,rs345542,rs74333950,rs949507,rs9997583,rs1496607,rs7675424,rs1387835,rs72694821,rs2867450,rs6587641,rs60285643,rs6756710,rs6704157,rs10149740,rs1873558,rs11568994,rs261356,rs114987820,rs2075174,rs10141582,rs2999552,rs4975058,rs3007674,rs6816851,rs78136630,rs2999535,rs10030160,rs2035511,rs62310269,rs10001918,rs1027447,rs12470831,rs10028215,rs423679,rs17003293,rs28505110,rs59669565,rs1131471,rs10006660,rs115317157,rs261363,rs116479371,rs6730316,rs6731009,rs6730741,rs2300534,rs28473345,rs2888875,rs1496587,rs115057772,rs17035085,rs57477603,rs881477,rs3007677,rs10026662,rs10165527,rs7596480,rs3762844,rs7143259,rs3749488,rs56304210,rs79843796,rs10133458,rs17031100,rs115496853,rs1835323,rs28522970,rs12643648,rs28672708,rs11884742,rs1496036,rs6754589,rs116782433,rs2932572,rs7151769,rs10129380,rs7577700,rs4975065,rs114392275,rs17031065,rs114899198,rs1858483,rs62310275,rs1385130,rs77697877,rs11904510,rs3007676,rs10168732,rs55744800,rs17031097,rs72790935,rs3783941,rs3126096,rs902316,rs2298977</t>
  </si>
  <si>
    <t>CATG00000054151.1,CATG00000048291.1,ENSG00000260278.1,ENSG00000165409.11,ENSG00000138798.7,CATG00000018218.1,CATG00000018232.1,CATG00000076241.1,ENSG00000240667.1,ENSG00000115970.14,ENSG00000229021.2,ENSG00000138772.8,ENSG00000089063.10,ENSG00000258999.1,ENSG00000237975.2,ENSG00000215853.3,ENSG00000116016.9,ENSG00000228100.1,ENSG00000169509.5,ENSG00000135925.4,ENSG00000138759.13,ENSG00000234614.1,ENSG00000163191.5,CATG00000042610.1,ENSG00000186207.4,CATG00000051562.1,CATG00000076338.1,ENSG00000100629.12,ENSG00000159445.8,ENSG00000197747.4</t>
  </si>
  <si>
    <t>Hair morphology</t>
  </si>
  <si>
    <t>EFO:0005055</t>
  </si>
  <si>
    <t>QRS duration</t>
  </si>
  <si>
    <t>QRS duration is a measurement of the combined duration of the Q, R and S waves of the human heart&amp;apos;s electric cycle</t>
  </si>
  <si>
    <t>rs58391860,rs2207791,rs66672811,rs1456389,rs7647657,rs2268753,rs12740555,rs1473804,rs2405203,rs1984312,rs11914389,rs116302834,rs13191610,rs4147025,rs2154778,rs10457342,rs5020754,rs13145266,rs13074025,rs2213857,rs7433277,rs17030434,rs7642472,rs4915741,rs12741766,rs4696492,rs34479834,rs34258593,rs7640050,rs6857680,rs3762788,rs2207789,rs763254,rs7638909,rs13074160,rs1132064,rs6433537,rs11968351,rs9845438,rs6792762,rs7372849,rs2070489,rs11153763,rs2067082,rs6853435,rs72958930,rs11207739,rs35029749,rs12645134,rs1598632,rs16863218,rs9877282,rs6913012,rs11727144,rs2051216,rs7373828,rs114453855,rs7373779,rs13093640,rs4679066,rs17427116,rs3734381,rs4946350,rs2366123,rs13097628,rs4637381,rs6936178,rs2798321,rs3749386,rs6433536,rs12214483,rs67832971,rs6535949,rs13063978,rs72952771,rs11099902,rs11926767,rs3749387,rs1065800,rs1046048,rs1403372,rs10457337,rs55872442,rs1073506,rs11752626,rs35553573,rs78757409,rs928813,rs7630012,rs55880069,rs1817364,rs1879956,rs12644640,rs59671368,rs4145339,rs6569020,rs6587924,rs66761782,rs2207790,rs12197337,rs2300668,rs4073796,rs35231307,rs3762791,rs12661338,rs2356491,rs16863217,rs6771881,rs13085153,rs3796387,rs7374458,rs1870915,rs13072731,rs2213856,rs11968176,rs2070988,rs6853522,rs2300669,rs11755121,rs762317,rs1473805,rs2186457,rs2070488,rs12053903,rs12199463,rs78638854,rs6851855,rs13092164,rs4696491,rs9838614,rs1858740,rs7758614,rs7686027,rs13384517,rs7429945,rs7373805,rs7772214,rs12199346,rs4371464,rs6851366,rs6802071,rs3792528,rs11129795,rs4147024,rs7645178,rs13116053,rs7751467,rs11099899,rs4073797,rs2284820,rs12512426,rs7649984,rs6849882,rs6764551,rs9320663,rs13064938,rs6838237,rs6799868,rs13079757,rs4945623,rs12490047,rs12660455,rs41315485,rs3798420,rs11720166,rs10457338,rs10009567,rs11099900,rs1522832,rs11099901,rs6762565,rs13092539,rs1870914,rs4679053,rs10032475,rs3792527,rs11153748,rs7565236,rs1073505,rs4407366,rs2207793,rs62239356,rs9829192,rs10456917,rs9320665,rs1058945,rs767139,rs28414157,rs6852465,rs11965985,rs12643219,rs6599204,rs6587925,rs6535950,rs10865879,rs6599206,rs9843500,rs6781009,rs12497866,rs6599207,rs4696493,rs6793245,rs6804918,rs1879955,rs4696489,rs17825652,rs6780349,rs57446135,rs6796845,rs6433535,rs2356492,rs7373816,rs1805126,rs79896317,rs13092473,rs56283404,rs3810765,rs2370840,rs72952795</t>
  </si>
  <si>
    <t>ENSG00000145428.10,ENSG00000157036.8,ENSG00000229589.1,ENSG00000229066.1,ENSG00000093217.5,ENSG00000111860.9,ENSG00000250771.2,ENSG00000144655.10,ENSG00000162599.11,ENSG00000232439.1,ENSG00000114739.9,ENSG00000168026.12,CATG00000083746.1,CATG00000089740.1,ENSG00000114745.9,ENSG00000183873.11,ENSG00000213500.3,ENSG00000198523.5,ENSG00000145423.4</t>
  </si>
  <si>
    <t>23463857,19389651</t>
  </si>
  <si>
    <t>Electrocardiographic conduction measures</t>
  </si>
  <si>
    <t>EFO:0005080</t>
  </si>
  <si>
    <t>surfactant protein D measurement</t>
  </si>
  <si>
    <t>Quantification of the pneumoprotein CC16 or clara cell secreted protein . CC16 plays an important protective role in the respiratory tract against oxidative stress and inflammatory response. CC16 is used peripheral lung marker for assessing the cellular integrity or the permeability of the lung epithelium and serum CC16 is increased serum in acute or chronic lung disorders characterized by an increased airways permeability.</t>
  </si>
  <si>
    <t>rs1169313,rs17751221,rs114165044,rs118110670,rs6573612,rs2244608,rs13153461,rs61859763,rs73299535,rs75164680,rs10148529,rs2042642,rs116391194,rs2259852,rs1054054,rs115161655,rs2264782,rs72714428,rs903613,rs2227401,rs1169294,rs723191,rs2823743,rs2758554,rs7439150,rs2259816,rs726014,rs11201964,rs7087906,rs2257962,rs3751143,rs116803925,rs6988283,rs34100029,rs7944436,rs1472975,rs11201972,rs1169289,rs56365235,rs17145874,rs116183578,rs1800787,rs4933854,rs7953249,rs10148699,rs11201025,rs954820,rs10873192,rs7979473,rs72714440,rs115572948,rs7083787,rs954819,rs903614,rs3851055,rs1169306,rs74372131,rs7481995,rs1182933,rs17098169,rs2411349,rs115867792,rs117135192,rs75913297,rs7135337,rs61859012,rs11201014,rs2251468,rs4633405,rs72923263,rs114955058,rs2227423,rs2393791,rs115660953,rs35497678,rs17098720,rs2181205,rs3741240,rs1169286,rs1169311,rs12149070,rs2255531,rs1169284,rs115657627,rs4488202,rs3213545,rs61860420,rs3793925,rs1169314,rs28365998,rs114080123,rs726289,rs115688699,rs1183910,rs7078012,rs2513747,rs12413715,rs17886630,rs9716069,rs13181561,rs55903341,rs11201298,rs2059502,rs57257258,rs11158597,rs1124480,rs17879726,rs72679193,rs12768613,rs2513076,rs10466226,rs17884637,rs115797851,rs114783057,rs2227411,rs2227403,rs34332933,rs2463836,rs7924717,rs61860025,rs72923272,rs41297151,rs11615992,rs7080405,rs114716325,rs116370342,rs57898934,rs115715910,rs4508864,rs12268619,rs11844682,rs2181204,rs12414332,rs17884887,rs2464196,rs723192,rs61859766,rs61987807,rs114246034,rs117858616,rs2184601,rs2246920,rs726287,rs56198874,rs2304410,rs2513749,rs2227424,rs2393775,rs11158607,rs2637627,rs2227402,rs1998374,rs12445644,rs4902408,rs115224045,rs7970695,rs2708101,rs114232041,rs4681,rs1800790,rs77782257,rs72714425,rs7954039,rs2411821,rs11231085,rs34162901,rs12781912,rs1923539,rs1169309,rs11201297,rs12777867,rs34749786,rs3088308,rs75804987,rs7954331,rs1169315,rs911886,rs10466228,rs10774579,rs3889823,rs2253137,rs17885031,rs17878456,rs8021889,rs115978907,rs1169310,rs12247735,rs7939918,rs7006821,rs9663426,rs34148644,rs61860024,rs6585454,rs117569923,rs115968963,rs2259820,rs2227426,rs1920792,rs61860035,rs56123058,rs115406881,rs2243616,rs115150518,rs2789686,rs2227407,rs2341951,rs115222699,rs728615,rs6584561,rs151577,rs12256429,rs12219080,rs10887199,rs2059503,rs7310409,rs34386571,rs35483545,rs61860045,rs10083363,rs6489786,rs6056,rs2264778,rs2302364,rs2257764,rs11196393,rs7447927,rs723193,rs41298231,rs2789681,rs735396,rs12261336,rs72654189,rs61860039,rs61860044,rs2264750,rs12779955,rs2823741,rs6413523,rs55792153,rs17096197,rs8048576,rs726288,rs114040266,rs11065385,rs1169292,rs7006868,rs2228427,rs56190825,rs17883671,rs56196124,rs12411989,rs72716430,rs6863,rs72644219,rs116239921,rs117321518,rs11201312,rs7979478,rs7305618,rs7147231,rs1169300,rs35949016,rs2227398,rs117878721,rs958865,rs10873191,rs12414891,rs4333166,rs115229055,rs12270961,rs10897271,rs61860036,rs728616,rs41302709,rs1169312,rs114566751,rs72654181,rs3783711,rs2258287,rs76362903,rs11201012,rs2463822,rs61987806,rs239064,rs56271768,rs10750500,rs7918223,rs2819943,rs3759680,rs75447386,rs77376252,rs11065384,rs11158605,rs1169288,rs2513071,rs57292098,rs1959145,rs2210805,rs2074488,rs12257082,rs2898820,rs115317003,rs151578,rs61860034,rs115227920,rs2152550,rs12769115,rs17100316,rs115500494,rs2227395,rs12411386,rs116155287,rs12885842,rs35180576,rs35025775,rs11201966,rs17157227,rs2464195,rs11201660,rs7147536,rs28365897,rs17880086,rs115664826,rs12259284,rs3130559,rs61858980,rs61860043,rs72654186,rs2227399,rs10467734,rs4520539,rs7144345,rs903612,rs6585424,rs7150233,rs58130263,rs2819105,rs72714433,rs2513077,rs11158598,rs1169301,rs1265093,rs12763392,rs17886286,rs12261337,rs12220777,rs9305762,rs4220</t>
  </si>
  <si>
    <t>ENSG00000255213.1,ENSG00000124942.9,ENSG00000157895.7,CATG00000019328.1,ENSG00000204538.3,CATG00000019327.1,ENSG00000162174.8,ENSG00000204539.3,ENSG00000255126.1,ENSG00000255118.1,ENSG00000249751.1,CATG00000010636.1,ENSG00000157423.13,ENSG00000104313.13,ENSG00000235924.1,ENSG00000272501.1,ENSG00000135100.13,ENSG00000230091.2,CATG00000019326.1,ENSG00000204531.11,ENSG00000135114.8,CATG00000010640.1,ENSG00000227515.3,CATG00000070668.1,ENSG00000271581.1,ENSG00000241388.3,ENSG00000237523.1,ENSG00000189129.9,ENSG00000184374.2,ENSG00000133661.11,ENSG00000188385.7,ENSG00000204540.6,CATG00000005720.1,ENSG00000269071.1,ENSG00000154764.5,ENSG00000272447.1,CATG00000002007.1,ENSG00000182667.10,ENSG00000089041.12,ENSG00000270071.1,ENSG00000122359.13,ENSG00000171564.7,ENSG00000242600.2,ENSG00000033170.12,ENSG00000133678.9,CATG00000021396.1,ENSG00000184584.8,CATG00000074235.1,ENSG00000149021.2,ENSG00000151224.8,CATG00000019323.1,ENSG00000206344.6,ENSG00000204525.10,ENSG00000261272.1,ENSG00000171566.7,ENSG00000204536.9,ENSG00000137310.7,CATG00000030101.1,ENSG00000255446.1,CATG00000088019.1,ENSG00000178217.9</t>
  </si>
  <si>
    <t>Chronic obstructive pulmonary disease-related biomarkers</t>
  </si>
  <si>
    <t>EFO:0005088</t>
  </si>
  <si>
    <t>testicular carcinoma</t>
  </si>
  <si>
    <t>rs2111509,rs10228334,rs13067997,rs7282841,rs11727030,rs2839191,rs10243241,rs10815729,rs4721122,rs10115078,rs13229273,rs11097408,rs27996,rs2900333,rs28681530,rs2247476,rs11055991,rs1267544,rs2758605,rs4721184,rs11727498,rs2241107,rs10228800,rs2207431,rs7190890,rs7010162,rs915804,rs10808086,rs11104908,rs9342212,rs62466159,rs389389,rs34396188,rs35653487,rs2276257,rs6970034,rs114699360,rs2305583,rs4721185,rs193391,rs4729008,rs1338829,rs10234434,rs2664892,rs302863,rs2282975,rs56955294,rs2853641,rs72889097,rs35797753,rs2531737,rs8071942,rs9785013,rs12970066,rs210145,rs34240473,rs4721135,rs7974852,rs4601204,rs549888,rs6821438,rs3788252,rs2020360,rs6970743,rs2720458,rs72708291,rs2003537,rs12626873,rs3773830,rs6970277,rs3770112,rs2229634,rs28474924,rs17176131,rs9929496,rs2877926,rs12671113,rs2097739,rs12537914,rs513349,rs4834214,rs72665608,rs2036730,rs2125573,rs2839199,rs6534634,rs2169508,rs2187118,rs10506953,rs7793861,rs2248080,rs58414558,rs2068710,rs877639,rs2720468,rs4842625,rs13132963,rs7805077,rs7214402,rs10281556,rs460073,rs2299232,rs9893027,rs12672286,rs35247874,rs2237568,rs1388789,rs4819222,rs10263703,rs36115365,rs9353700,rs2468246,rs380145,rs2296343,rs77430462,rs3904083,rs452932,rs7030354,rs10758935,rs1468540,rs13049175,rs6813655,rs1162372,rs10918304,rs9770444,rs11055996,rs304268,rs31484,rs7213035,rs9324877,rs2865350,rs35582663,rs4819213,rs11097417,rs7298765,rs28613890,rs2632405,rs61182475,rs10858722,rs2045746,rs7959354,rs11104818,rs55801687,rs7781221,rs2280956,rs8131458,rs6465353,rs17176520,rs4842609,rs11738325,rs302852,rs2280546,rs10856909,rs9359867,rs7236484,rs2162616,rs11984136,rs7964336,rs6954521,rs2758603,rs7299037,rs11675166,rs7783414,rs2241109,rs17182538,rs1616570,rs13047198,rs2287097,rs9451222,rs10087030,rs4237951,rs210138,rs13236026,rs7806184,rs302861,rs3803751,rs59309628,rs4719311,rs7694491,rs1159021,rs11557347,rs11104746,rs973265,rs7208282,rs9345094,rs3106134,rs77736938,rs12499309,rs452384,rs9351255,rs13032116,rs11104906,rs11104808,rs1978061,rs6841121,rs27071,rs7768495,rs12344,rs1859113,rs10477170,rs4719319,rs4340382,rs2255457,rs4888264,rs4631252,rs1907699,rs474853,rs13230837,rs17215785,rs2005402,rs7225128,rs1383036,rs2839174,rs7220884,rs402710,rs9362836,rs12370518,rs55822643,rs12662525,rs302839,rs10477172,rs1551033,rs13262488,rs10772782,rs7307092,rs2839173,rs7209498,rs7790086,rs2251847,rs28671255,rs9362694,rs1426575,rs12366507,rs1338830,rs12535601,rs12669937,rs62467794,rs6915053,rs4693375,rs57168987,rs1052053,rs7797369,rs10815834,rs9903050,rs2195155,rs456366,rs8061942,rs34817776,rs2269727,rs12505694,rs2024453,rs11640627,rs2296337,rs4492869,rs3753108,rs887206,rs2839184,rs9690208,rs2417345,rs6757312,rs57969083,rs10846001,rs959662,rs34548928,rs66869812,rs2188155,rs2106171,rs724260,rs10852606,rs6950151,rs2056481,rs2720462,rs1323267,rs1063243,rs10231350,rs931936,rs4693381,rs10253598,rs7455444,rs10815732,rs9353806,rs10023115,rs11167772,rs6814486,rs11950633,rs2056480,rs6532479,rs6580237,rs6978048,rs2301559,rs2736100,rs4819221,rs1812264,rs6851128,rs526896,rs2887192,rs1061981,rs34341778,rs7862426,rs1823336,rs6949794,rs4764079,rs7216856,rs2839160,rs4141756,rs7734992,rs8072379,rs7806157,rs6433922,rs2913020,rs1547478,rs6728886,rs1037624,rs2072499,rs11104816,rs9951026,rs62467797,rs16943328,rs12509562,rs38798,rs2330408,rs59828751,rs13224513,rs11650710,rs2736609,rs6465339,rs1922946,rs10104434,rs6823404,rs3753107,rs7856704,rs13279608,rs36120033,rs1922947,rs2124442,rs59242586,rs210139,rs2839171,rs2015064,rs1338831,rs62083527,rs34465979,rs2839178,rs13046494,rs12540565,rs2540173,rs37011,rs302857,rs11686167,rs869408,rs4236271,rs2129595,rs2842882,rs12537846,rs12322855,rs2280550,rs1137703,rs2280958,rs421284,rs72709458,rs4819214,rs1362633,rs4960970,rs12540055,rs2853646,rs11104903,rs2041918,rs421629,rs57056972,rs10227517,rs10159384,rs6867347,rs10051199,rs59248873,rs4610628,rs2900328,rs7438414,rs7732291,rs302846,rs12704637,rs2888850,rs7725218,rs8068455,rs7191665,rs10111636,rs7218103,rs4558832,rs6503874,rs10233560,rs12667600,rs965807,rs10490687,rs2839139,rs11982047,rs11771973,rs654743,rs1922957,rs210137,rs414965,rs11104810,rs16943913,rs2356836,rs7801058,rs8081247,rs7310929,rs10078017,rs972849,rs6956596,rs2287197,rs2282972,rs16943186,rs10225892,rs28522293,rs8068135,rs6974827,rs2333445,rs4449693,rs2299235,rs11104809,rs765973,rs4888267,rs2720471,rs2019997,rs7802788,rs73226382,rs4368293,rs479632,rs3821708,rs7692114,rs11076512,rs17757926,rs12521783,rs11097411,rs3790665,rs37009,rs12531561,rs13224989,rs1853425,rs304283,rs4699050,rs8076021,rs304267,rs10101424,rs62226489,rs2306802,rs10016806,rs3790672,rs4887783,rs2839984,rs4656466,rs72663802,rs4842631,rs11680383,rs2080504,rs10858705,rs4842610,rs12942879,rs921257,rs401681,rs62189983,rs1964512,rs304272,rs11650456,rs34961072,rs10034781,rs9717,rs12944274,rs28701470,rs34967784,rs8051216,rs7201320,rs9359921,rs4452624,rs7784248,rs13435702,rs12531366,rs4912837,rs1812266,rs2157747,rs4421257,rs10976690,rs10231496,rs9342197,rs10008044,rs55642707,rs4721190,rs2276269,rs7026907,rs2758608,rs10800166,rs12540579,rs13362006,rs2839197,rs2839180,rs4657490,rs2144230,rs767657,rs11650105,rs4324715,rs31489,rs2302190,rs3001790,rs7756960,rs4727266,rs9982233,rs2041857,rs6951972,rs38800,rs10815720,rs6915412,rs8071217,rs10030713,rs922060,rs2253809,rs2839141,rs34750309,rs12326641,rs2842865,rs4340805,rs2865345,rs10232234,rs68120835,rs114460962,rs10248102,rs2531728,rs3786249,rs9351223,rs1375490,rs7439869,rs17731846,rs7717417,rs2075881,rs7211133,rs8128380,rs35679325,rs62320427,rs4482959,rs2842870,rs2016483,rs7788092,rs12536062,rs10953065,rs6950470,rs4975616,rs455433,rs10846004,rs4842602,rs2299240,rs2736606,rs8070007,rs3809723,rs304271,rs7298685,rs11946559,rs6964587,rs467095,rs7188581,rs12511433,rs7210714,rs58222895,rs28403447,rs11642695,rs11982213,rs16943134,rs6967256,rs2839146,rs62224181,rs11722476,rs35361491,rs10119680,rs2079082,rs12537348,rs12522256,rs17309887,rs2842857,rs17222733,rs9351200,rs8065388,rs39599,rs444393,rs11524959,rs2299238,rs12704635,rs10245095,rs2087170,rs10918309,rs7800582,rs12533199,rs9637172,rs2282974,rs11772205,rs13231820,rs2160568,rs11732886,rs1271647,rs55792355,rs2842868,rs7873478,rs1570759,rs2531730,rs6953693,rs13229505,rs10800164,rs7203348,rs13245393,rs4742417,rs12699449,rs59840241,rs17376488,rs2013182,rs8052492,rs11762834,rs12740,rs6518285,rs11960116,rs17304246,rs12699477,rs2097810,rs9656003,rs6979085,rs2839189,rs41371748,rs7753930,rs407415,rs7678054,rs9984708,rs35180305,rs36072714,rs831952,rs758377,rs28399886,rs2254524,rs2296336,rs28410528,rs6950330,rs2280548,rs2567901,rs4785381,rs13178866,rs987039,rs4346018,rs78741563,rs12662536,rs13052495,rs2623064,rs7040024,rs1459049,rs72826360,rs906639,rs3773832,rs2471529,rs210162,rs6856593,rs76714255,rs10059748,rs2370200,rs4742415,rs12457859,rs4512319,rs7726159,rs914247,rs62320441,rs9923145,rs114399745,rs451360,rs3809709,rs11869052,rs12370662,rs2632412,rs9984242,rs1113736,rs9368768,rs13233496,rs13246743,rs3770104,rs117375629,rs10234290,rs1008815,rs13142645,rs27068,rs34922657,rs12297998,rs55745934,rs2839175,rs17176513,rs6534633,rs8058133,rs7785971,rs210144,rs9916423,rs9931225,rs35718240,rs11675121,rs7043658,rs12331481,rs2171381,rs9784993,rs2623060,rs55675376,rs6465352,rs12175349,rs11104911,rs79499128,rs13064112,rs563751,rs4693376,rs38802,rs4818832,rs8071081,rs390524,rs10260585,rs12930079,rs2356835,rs10274756,rs183993,rs31210,rs10846005,rs6952808,rs7791138,rs2286299,rs1383037,rs7955289,rs2632399,rs995029,rs35469085,rs10271174,rs1344612,rs28584017,rs12333563,rs1922949,rs9451282,rs6901411,rs6518278,rs4819226,rs302851,rs7958859,rs2853643,rs6897876,rs1468828,rs722486,rs10221208,rs17623135,rs12663370,rs7811564,rs7188880,rs10858723,rs8077548,rs1859114,rs733957,rs8336,rs10120425,rs61514245,rs1355062,rs10270598,rs4438731,rs115339725,rs2280955,rs7956414,rs12455088,rs17217473,rs2108911,rs9351198,rs55689527,rs35744894,rs11104806,rs1267543,rs1801368,rs9362824,rs2056478,rs4256490,rs9351199,rs7736055,rs62320444,rs2736108,rs6969536,rs4912843,rs10230383,rs11658998,rs79089083,rs2041859,rs12949598,rs38799,rs2611783,rs12699404,rs2156117,rs9911609,rs466502,rs2839167,rs6968870,rs7657805,rs4479081,rs767500,rs2842871,rs12045367,rs4721121,rs4719366,rs381949,rs370348,rs4277402,rs33922512,rs369184,rs10066764,rs4764078,rs56095368,rs12523418,rs13231238,rs2736613,rs2040499,rs11104905,rs17304344,rs2231909,rs34396894,rs2615539,rs9351225,rs1514298,rs2032226,rs2181401,rs2540183,rs58673519,rs1839266,rs2968,rs10062220,rs11794578,rs6813563,rs78253932,rs2984615,rs999691,rs12939703,rs13434570,rs11771451,rs12103622,rs4351236,rs6952727,rs13170453,rs12560847,rs1375488,rs2069274,rs16943917,rs8075108,rs12174632,rs56256243,rs888685,rs10488510,rs430973,rs11686132,rs2368212,rs10950448,rs4719318,rs12538325,rs12699453,rs2007785,rs17310526,rs6900408,rs7503179,rs11675041,rs13046834,rs2299239,rs34208003,rs6580240,rs6871365,rs8180941,rs34212511,rs465498,rs12942018,rs7811328,rs6973792,rs73048162,rs41265949,rs2865353,rs2839144,rs4644173,rs6957894,rs62226488,rs6970033,rs4279,rs6465350,rs4645359,rs2839155,rs3790671,rs3753109,rs6465344,rs10030586,rs4693378,rs62224185,rs12318457,rs115243868,rs2720460,rs2839200,rs459961,rs3816521,rs2305584,rs6944877,rs4699051,rs12531966,rs7846060,rs10069690,rs114039518,rs7209650,rs7213415,rs2244144,rs27069,rs2241965,rs66581998,rs34712916,rs11971885,rs11741660,rs12536529,rs3744111,rs2839161,rs4888265,rs13052701,rs6503869,rs10950407,rs4834209,rs61004493,rs3851729,rs6465338,rs7792631,rs380286,rs7226008,rs12188122,rs7678085,rs11104815,rs2720448,rs4742419,rs7723984,rs9359839,rs11768541,rs1060604,rs12922541,rs10101786,rs2853669,rs11642579,rs13234214,rs6433921,rs302860,rs56072181,rs8080071,rs6580238,rs9444713,rs10950413,rs4888262,rs2287098,rs10086889,rs111986123,rs2632401,rs9976233,rs13046451,rs61069704,rs10086662,rs2842873,rs2338695,rs9362608,rs2160571,rs6532476,rs10856908,rs2711897,rs2180038,rs11082763,rs12539231,rs73996262,rs9359868,rs7298594,rs4710473,rs2279070,rs7027685,rs10976679,rs7298595,rs304269,rs3805663,rs2285333,rs10224497,rs115023336,rs2056479,rs9345093,rs10488512,rs9444828,rs11055976,rs10028613,rs31490,rs17422027,rs36021614,rs4833386,rs61244255,rs11981461,rs13210060,rs4265,rs17183123,rs8047742,rs7977272,rs10815833,rs10104431,rs4713646,rs11872765,rs995030,rs462608,rs56075286,rs473222,rs2356837,rs2291557,rs34344935,rs67552174,rs9904621,rs11764960,rs17176261,rs10477171,rs6747500,rs302862,rs12515244,rs56840278,rs6942852,rs2058813,rs4975538,rs4819216,rs11744608,rs7282763,rs210146,rs17176110,rs2242652,rs28379291,rs3816659,rs3790655,rs12693280,rs57816416,rs2277826,rs34269264,rs6841136,rs1479909,rs13135934,rs1564402,rs4389139,rs12531315,rs4842611,rs17226637,rs7280110,rs2289186,rs10236397,rs2711898,rs457130,rs2306803,rs11104904,rs13276440,rs2664872,rs11128798,rs10870639,rs6902995,rs4763381,rs60147309,rs55910626,rs304282,rs2758619,rs37008,rs2887676,rs10950400,rs7968235,rs7729647,rs375555,rs34574955,rs1014300,rs11097414,rs10234071,rs302847,rs909269,rs4693004,rs4667316,rs10777111,rs61947374,rs12539523,rs302858,rs10104777,rs10005131,rs1323266,rs1974586,rs4819215,rs2758609,rs12521013,rs4912839,rs17422329,rs6977733,rs4693377,rs2839181,rs1991316,rs6946356,rs1860262,rs2632411,rs10800167,rs2407658,rs4235969,rs1479911,rs41265025,rs6956431,rs2251636,rs3113863,rs7435106,rs4721097,rs2280957,rs4284478,rs10203974,rs2842864,rs10815717,rs34145031,rs987041,rs1558813,rs9906653,rs17021463,rs17164315,rs8062783,rs35968894,rs2883,rs530878,rs2720464,rs39744,rs13050387,rs9691325,rs6992772,rs9979525,rs6974607,rs37010,rs13221571,rs11948616,rs1922948,rs8072873,rs72889093,rs8070407,rs13239875,rs6973896,rs2839194,rs4819217,rs35409679,rs7781066,rs10754994,rs2758600,rs9901693,rs28363318,rs4888274,rs7802668,rs2287196,rs10280993,rs720483,rs11104913,rs4818828,rs9903173,rs13052376,rs11098933,rs28927678,rs987040,rs1031804,rs28475409,rs6969981,rs4834211,rs2839157,rs35806321,rs1859037,rs2126470,rs9353701,rs13051200,rs34863529,rs10243920,rs932700,rs61462713,rs8051902,rs4742418,rs4236277,rs4568650,rs6866256,rs8073754,rs372648,rs7797834,rs4482929,rs6964522,rs2842869,rs2664894,rs40182,rs901615,rs1528992,rs2330353,rs2853676,rs6500282,rs10433970,rs17376404,rs10488514,rs11950670,rs2839186,rs33993294,rs12482209,rs2632410,rs2839196,rs6726962,rs1143676,rs4912838,rs13049797,rs899132,rs27070,rs6427307,rs17175543,rs7786031,rs10040346,rs13052233,rs4535485,rs10086804,rs4932691,rs34383543,rs16924783,rs62534964,rs10225885,rs9739175,rs6927333,rs10950456,rs7970587,rs8026,rs73315199,rs2276910,rs28594877,rs2736098,rs2274198,rs1038160,rs926192,rs9444712,rs10858704,rs2270098,rs28377194,rs4842606,rs12174809,rs887953,rs35995707,rs6953515,rs4645400,rs12370700,rs35670996,rs3770105,rs695137,rs7683627,rs8046856,rs758378,rs7789492,rs9359927,rs1964511,rs6944591,rs6961928,rs3770107,rs9368771,rs6954673,rs6850461,rs12931497,rs6503867,rs186221,rs2623070,rs10494449,rs7853446,rs28615927,rs12367954,rs1544377,rs4819225,rs13047478,rs10089719,rs1873680,rs9898048,rs2839176,rs9969198,rs1468829,rs7218778,rs2251634,rs31211,rs4721134,rs7811873,rs11055952,rs6972027,rs6952389,rs8052367,rs13231578,rs6465347,rs60605830,rs2417349,rs31209,rs13282370,rs9690778,rs2241108,rs11761670,rs34800401,rs2253677,rs4072222,rs6975243,rs407710,rs3001789,rs4130353,rs2080412,rs3770115,rs7783674,rs28838299,rs2016476,rs6503872,rs6897098,rs4444133,rs11689738,rs10274300,rs8039,rs8057524,rs6960867,rs2839170,rs7810038,rs4975615,rs11104812,rs7785095,rs73639435,rs11744604,rs6461005,rs10054203,rs7739082,rs13295838,rs6840913,rs2888851,rs4619403,rs6866227,rs2407708,rs2250213,rs7978,rs11104907,rs13259581,rs9451283,rs4693374,rs7974819,rs4793953,rs10204136,rs2280959,rs8092097,rs4235050,rs58648171,rs4719308,rs38801,rs10870640,rs2736109,rs3106136,rs10476835,rs38793,rs9362607,rs2839140,rs11097409,rs1349197,rs13151291,rs12369673,rs2711899,rs17182671,rs10777103,rs12536261,rs4624820,rs10263309,rs9979907,rs2717408,rs4793949,rs4727267,rs4793948,rs7031713,rs2251322,rs7208872,rs7300108,rs2447853,rs35317449,rs9939688,rs59255549,rs210141</t>
  </si>
  <si>
    <t>ENSG00000138778.7,ENSG00000187678.8,CATG00000069505.1,CATG00000012738.1,ENSG00000181013.3,ENSG00000176349.7,ENSG00000164039.10,CATG00000073282.1,ENSG00000171681.8,ENSG00000197251.3,CATG00000104504.1,CATG00000091049.1,ENSG00000252850.1,ENSG00000205423.7,ENSG00000108389.5,ENSG00000160785.9,ENSG00000266826.1,CATG00000078060.1,ENSG00000236364.2,ENSG00000155393.8,ENSG00000182362.9,ENSG00000151475.4,CATG00000093064.1,ENSG00000224738.1,CATG00000074958.1,ENSG00000198707.10,ENSG00000101670.7,CATG00000107469.1,ENSG00000001631.10,CATG00000014213.1,CATG00000088105.1,ENSG00000188693.7,ENSG00000160294.6,ENSG00000121101.11,CATG00000078061.1,ENSG00000160783.15,ENSG00000058091.12,ENSG00000175175.4,CATG00000059303.1,ENSG00000049656.9,CATG00000008101.1,CATG00000083629.1,ENSG00000241103.1,ENSG00000001629.5,ENSG00000244573.3,ENSG00000160298.13,ENSG00000147596.3,ENSG00000168404.8,ENSG00000108395.9,ENSG00000160299.12,ENSG00000096433.6,CATG00000074964.1,ENSG00000265148.1,ENSG00000235878.4,ENSG00000108387.10,CATG00000009836.1,ENSG00000228404.1,CATG00000069500.1,ENSG00000262904.1,CATG00000092331.1,ENSG00000240720.3,ENSG00000196189.8,ENSG00000164066.8,CATG00000073165.1,ENSG00000243107.1,ENSG00000176160.5,ENSG00000137090.7,CATG00000016678.1,ENSG00000260238.1,ENSG00000199426.1,ENSG00000164362.14,CATG00000099728.1,ENSG00000127914.12,CATG00000027842.1,CATG00000008099.1,CATG00000027838.1,ENSG00000092345.9,ENSG00000075340.18,CATG00000074959.1,CATG00000093058.1,ENSG00000204188.3,ENSG00000188107.9,CATG00000012735.1,ENSG00000188452.9,ENSG00000264672.1,CATG00000096426.1,CATG00000069498.1,CATG00000031941.1,CATG00000073164.1,ENSG00000259843.2,ENSG00000231185.2,ENSG00000069011.11,ENSG00000108384.10,ENSG00000127989.9,CATG00000037129.1,ENSG00000115232.9,ENSG00000202077.1,ENSG00000090863.7,ENSG00000163106.6,ENSG00000266648.1,ENSG00000001630.11,CATG00000031947.1,ENSG00000212195.1,ENSG00000182628.8,ENSG00000002822.11,ENSG00000215424.5,CATG00000020280.1,ENSG00000168411.9,ENSG00000139324.7,CATG00000012730.1,ENSG00000246541.2,ENSG00000030110.8,ENSG00000163104.13,ENSG00000049130.9,ENSG00000160285.10,CATG00000073721.1,CATG00000073720.1,CATG00000103117.1,ENSG00000143179.8,CATG00000084245.1</t>
  </si>
  <si>
    <t>23666240,19483681,20543847,19483682,23666239,21551455</t>
  </si>
  <si>
    <t>Testicular cancer,Testicular germ cell tumor,Testicular germ cell cancer</t>
  </si>
  <si>
    <t>EFO:0005090</t>
  </si>
  <si>
    <t>monocyte count</t>
  </si>
  <si>
    <t>quantification of basophils in the blood</t>
  </si>
  <si>
    <t>rs2275206,rs3859192,rs11264696,rs17801293,rs12087657,rs6956783,rs11038759,rs61813286,rs709591,rs703122,rs2771111,rs41265749,rs8191979,rs35053378,rs11634914,rs4661151,rs7533484,rs7518944,rs2060708,rs4661052,rs2050568,rs17603936,rs490498,rs76072262,rs77182352,rs62158854,rs55882931,rs10908776,rs2071053,rs114693585,rs3121289,rs61265945,rs2147472,rs12281645,rs4579753,rs1059851,rs4147301,rs11264345,rs62433406,rs2518570,rs10608,rs76276080,rs7523246,rs10220369,rs17486446,rs77107784,rs8056409,rs115729781,rs1058207,rs114879059,rs114084846,rs2275201,rs7011870,rs13243495,rs8078723,rs17142053,rs8023895,rs7531728,rs1336147,rs8049508,rs55785914,rs57121650,rs11602700,rs74751856,rs11205347,rs12139815,rs35474528,rs8050058,rs2494262,rs1465175,rs6427404,rs58290373,rs4821027,rs79908328,rs7552348,rs10234625,rs1171551,rs72950891,rs16917867,rs1952254,rs55896126,rs4275793,rs11264568,rs55712001,rs117626281,rs41302101,rs11264293,rs10991730,rs12303142,rs115415899,rs2268318,rs10267498,rs855866,rs644853,rs1870071,rs3737600,rs4240474,rs3759469,rs863002,rs11633759,rs116246064,rs77015846,rs4745,rs626785,rs12027881,rs28455724,rs13243333,rs11264352,rs6722922,rs2771110,rs7534795,rs2275199,rs116273295,rs2518553,rs6700296,rs4788460,rs28706888,rs11264794,rs2765493,rs11805598,rs77101279,rs6951476,rs16836630,rs3790455,rs6699043,rs4661191,rs10917725,rs1103577,rs11812028,rs13001362,rs9940234,rs4656891,rs58639050,rs427018,rs11075906,rs17123925,rs59919034,rs7548147,rs7008811,rs77162015,rs76853252,rs855870,rs5007518,rs4657131,rs7554780,rs3850839,rs11767444,rs10796944,rs61104051,rs1055106,rs4578216,rs79065504,rs114578178,rs10737491,rs4656906,rs1894818,rs56376645,rs4657130,rs16834728,rs10188292,rs9791745,rs72692814,rs115604249,rs6427632,rs6743171,rs11225387,rs2820575,rs6427339,rs2795598,rs2268314,rs72787078,rs9581589,rs2494506,rs11763563,rs7311897,rs7544475,rs4233360,rs2795618,rs401370,rs115092518,rs12024215,rs34341556,rs11653149,rs3182239,rs302663,rs9299282,rs2290669,rs114512362,rs12134519,rs9791770,rs35774281,rs115947995,rs6427340,rs17683011,rs1774211,rs2224901,rs4845703,rs79870166,rs7026055,rs1496041,rs10885032,rs2210913,rs41263664,rs7214085,rs12673881,rs56331091,rs302647,rs115386335,rs10519242,rs73006590,rs117369974,rs79374886,rs35496114,rs17358802,rs6655935,rs16831718,rs7141097,rs80245735,rs11234647,rs6698657,rs417452,rs9427094,rs7540865,rs80028429,rs2494518,rs74929665,rs9986832,rs10908648,rs4656252,rs1171554,rs16942974,rs72470567,rs857932,rs2253951,rs7021,rs2795620,rs12701226,rs6671929,rs1076815,rs1176533,rs1889532,rs117209345,rs1572407,rs77132907,rs73008195,rs79390247,rs16837897,rs41273221,rs1078699,rs734073,rs2282301,rs17249,rs397550,rs66469373,rs366316,rs2335409,rs11652139,rs751072,rs1891805,rs12122442,rs2795600,rs112268989,rs2776637,rs35996890,rs12325593,rs390521,rs4661188,rs6587753,rs4656257,rs8021401,rs1748383,rs11871017,rs6689277,rs1791672,rs12869931,rs114341500,rs12036697,rs72704715,rs4788614,rs1451383,rs1749405,rs1467663,rs62205522,rs2880638,rs11205129,rs35855043,rs67412305,rs62205519,rs79094405,rs34449112,rs4363387,rs2257107,rs7497350,rs41469349,rs12075,rs1633138,rs822572,rs1496036,rs78413266,rs4494482,rs7521304,rs73220299,rs2038752,rs41313908,rs733907,rs4795418,rs12124059,rs61815714,rs743764,rs76859275,rs7538531,rs1780011,rs34832584,rs1007604,rs12411791,rs12142484,rs78720142,rs1756748,rs35904745,rs2499836,rs4421576,rs6666849,rs75539545,rs3820677,rs56369990,rs17363117,rs11632116,rs2136242,rs115390205,rs17416676,rs76549479,rs10449259,rs2501327,rs7186117,rs59226412,rs6686873,rs376017,rs8057379,rs1055144,rs7188591,rs6782812,rs440934,rs11764583,rs2249707,rs3027001,rs10486509,rs296724,rs6027505,rs12034326,rs3737601,rs66622578,rs79526483,rs1800601,rs17683471,rs60797274,rs8014856,rs856066,rs35944228,rs61818156,rs3894193,rs12047230,rs2501332,rs4478801,rs5788,rs116103503,rs10306162,rs117307005,rs8007714,rs7085761,rs117715811,rs1939019,rs10504222,rs3737789,rs6658946,rs12566514,rs3213662,rs17712024,rs12131289,rs859001,rs1537131,rs3767634,rs115550649,rs11264426,rs10791589,rs2501339,rs10852505,rs11264349,rs1052177,rs7530693,rs2795596,rs6693927,rs56112907,rs76748434,rs79333312,rs1366949,rs2768756,rs4246533,rs11078343,rs3737794,rs76101081,rs117338064,rs11116832,rs1751647,rs12531369,rs11264695,rs7532282,rs4661192,rs7534418,rs1866755,rs1171558,rs7532063,rs7934972,rs6427643,rs16917872,rs12671663,rs11264584,rs68009897,rs1131473,rs2075568,rs2292273,rs4722530,rs11264358,rs6462390,rs8031452,rs822426,rs61811370,rs79304843,rs10991728,rs11633465,rs10951112,rs11111896,rs822437,rs12075984,rs12620692,rs28454849,rs380015,rs16831565,rs6493383,rs9783021,rs905594,rs17683704,rs691935,rs6427320,rs55931064,rs868187,rs13239123,rs73312836,rs11264505,rs11264504,rs56057245,rs11047578,rs12642974,rs12118894,rs2501320,rs57024596,rs6664380,rs116295897,rs630173,rs72837223,rs77697684,rs12119111,rs6680271,rs413750,rs11265289,rs9914578,rs7217211,rs11871929,rs2518563,rs1617192,rs10232886,rs2061690,rs3737862,rs11585145,rs12032720,rs857933,rs116150779,rs112873743,rs12542190,rs12409375,rs7539805,rs2767627,rs11632077,rs115431844,rs7520184,rs74241079,rs16973619,rs1058405,rs55739336,rs2501335,rs61453473,rs3027008,rs2413065,rs66645582,rs4971073,rs60137005,rs12548063,rs11587021,rs10158552,rs6684889,rs6686197,rs12732692,rs7541702,rs6679324,rs6674659,rs400005,rs7544528,rs6682716,rs9925493,rs931778,rs2274319,rs77790763,rs34029919,rs11264818,rs2361543,rs972156,rs4794822,rs12136771,rs5998256,rs73578560,rs3790461,rs6708762,rs1041064,rs7552606,rs2768744,rs13228804,rs4545332,rs10908463,rs58661574,rs61811372,rs12239100,rs7551495,rs10220371,rs855867,rs34823415,rs4656856,rs76267231,rs2427837,rs10796940,rs74187143,rs11811787,rs112167579,rs11078934,rs2009578,rs17195037,rs1366946,rs6427286,rs16973723,rs35377660,rs57937550,rs1045253,rs4845420,rs1376675,rs1171548,rs1142287,rs11871958,rs7512734,rs857936,rs2290668,rs729022,rs7188150,rs78822704,rs4723302,rs55776445,rs6665499,rs10797040,rs9581591,rs73027691,rs61821510,rs998500,rs4723308,rs2282286,rs55773529,rs2072247,rs58782148,rs12733916,rs3735346,rs17362938,rs62205525,rs12737877,rs855874,rs6689022,rs11265634,rs10799912,rs2345032,rs10820825,rs115114446,rs12265134,rs745055,rs16842709,rs7527521,rs56097826,rs6936664,rs11159832,rs11264362,rs9427266,rs16834734,rs6675748,rs4661218,rs7556102,rs117509300,rs6952519,rs35533080,rs6436122,rs61828219,rs903703,rs1780007,rs7172585,rs1823517,rs6671299,rs72731351,rs7172553,rs11646364,rs2684866,rs857677,rs60069006,rs62467616,rs66809683,rs1814051,rs61749073,rs115603412,rs11647889,rs9131,rs2518562,rs1546818,rs3768539,rs16842786,rs117187093,rs3176842,rs11804744,rs10737176,rs7355216,rs2814779,rs3741001,rs1475766,rs4971095,rs117963082,rs2494263,rs16942983,rs432822,rs55966070,rs11801996,rs6692183,rs11265335,rs11633714,rs9427347,rs856074,rs57139984,rs708611,rs11577179,rs34845057,rs7541060,rs10467680,rs6676002,rs10895348,rs942959,rs3759468,rs2331140,rs11264579,rs79343805,rs72738763,rs11265290,rs35525457,rs6427419,rs1934908,rs28428493,rs72708151,rs11761462,rs7535834,rs4570419,rs11641721,rs114131146,rs6692820,rs3027013,rs13085606,rs10494342,rs734091,rs28419077,rs60706492,rs6692539,rs35653041,rs11264949,rs1925949,rs1756732,rs1336149,rs1394066,rs12563627,rs11075910,rs3213762,rs6673451,rs56351279,rs16995422,rs9628657,rs35028754,rs33954001,rs1058128,rs116091964,rs10917726,rs12128868,rs2427828,rs11264351,rs17552310,rs2060706,rs3851912,rs2275198,rs112399057,rs67881470,rs3814319,rs10752631,rs28924721,rs12144254,rs4661200,rs1893319,rs4661051,rs6427352,rs11075919,rs2852720,rs10918790,rs12136407,rs74121540,rs59761017,rs113038796,rs411510,rs2275200,rs2803881,rs3761959,rs3741003,rs1751643,rs867550,rs7027577,rs12299254,rs8847,rs2511214,rs6659439,rs7527219,rs115819978,rs12135523,rs35269706,rs114708045,rs116217669,rs325993,rs9303283,rs10788821,rs114759791,rs1894817,rs2185509,rs4299301,rs9427089,rs57968500,rs3795733,rs6676773,rs67171651,rs112634971,rs3213974,rs7009316,rs11116833,rs11264290,rs12095061,rs58707745,rs12746582,rs61864264,rs60566199,rs74124737,rs4795412,rs6682587,rs7556386,rs35613498,rs115650695,rs72738747,rs4661204,rs12445641,rs8010969,rs3751820,rs1748380,rs7364493,rs12118018,rs4656855,rs77621610,rs2343494,rs13242520,rs55705001,rs3849285,rs1934930,rs861318,rs12909447,rs17123978,rs17608593,rs72738750,rs72696078,rs1458114,rs7070857,rs56286098,rs856043,rs6961786,rs45568438,rs78414421,rs76548458,rs1270,rs1375493,rs2290210,rs1556488,rs10908710,rs11264804,rs2102423,rs6688600,rs57440801,rs4544192,rs28728203,rs2055747,rs7015689,rs4494483,rs4656392,rs116289394,rs690734,rs13409371,rs11264572,rs10176274,rs2280781,rs1633135,rs3809017,rs746527,rs66912914,rs1059852,rs7157875,rs10162539,rs113857628,rs2494520,rs2494481,rs309139,rs9581588,rs68002561,rs12724449,rs12037177,rs7528684,rs2993207,rs7792798,rs12771235,rs115986931,rs4289286,rs2494505,rs2499853,rs11264363,rs55828554,rs72692811,rs866484,rs6682796,rs6659346,rs9787104,rs10951343,rs12038396,rs2038753,rs1065457,rs932972,rs1533025,rs8003291,rs7094728,rs62205521,rs16835135,rs6092924,rs10908505,rs12045320,rs6427420,rs2048431,rs115105227,rs1000050,rs4233361,rs1756747,rs6952806,rs80148383,rs13225132,rs61821537,rs3750084,rs656737,rs56372341,rs55956414,rs11265142,rs2227322,rs11625907,rs9787105,rs3762272,rs16839103,rs12093522,rs114272994,rs74547462,rs12270471,rs17486544,rs6670493,rs821431,rs3097411,rs7141758,rs11265204,rs9426830,rs13071859,rs2771112,rs1537848,rs11265432,rs17153874,rs1046379,rs2511213,rs4460634,rs1748377,rs7523798,rs856056,rs4836888,rs116567380,rs12402294,rs17170440,rs855871,rs1911980,rs3768566,rs28557204,rs1932587,rs12138039,rs10796945,rs76154673,rs7800388,rs757702,rs1800600,rs4121367,rs12136088,rs11264502,rs6427323,rs76615165,rs855865,rs11234648,rs4542199,rs7103675,rs411088,rs12119908,rs77155221,rs12036228,rs2220530,rs12406029,rs62513470,rs17404670,rs7522061,rs4971155,rs1452137,rs17528697,rs3811035,rs75030591,rs7522034,rs7256818,rs10761103,rs4761063,rs2795621,rs114296300,rs6660775,rs7588217,rs116098762,rs74625075,rs6427518,rs2004139,rs12062387,rs74122257,rs422566,rs7530662,rs12239114,rs2765496,rs56213832,rs7551346,rs1417938,rs33954397,rs60623686,rs2075569,rs17123987,rs2795595,rs4661175,rs11865456,rs3818807,rs10938107,rs3735474,rs325998,rs4661193,rs6696309,rs3801124,rs2494515,rs394171,rs115983556,rs12022349,rs60881685,rs6462378,rs10908618,rs13413874,rs11806313,rs4845492,rs16842781,rs61811371,rs7546838,rs13375416,rs3757568,rs17008159,rs10436881,rs11871963,rs1048512,rs7550235,rs1171563,rs13228087,rs2369476,rs4845624,rs1171557,rs1183449,rs10908725,rs3737861,rs13095925,rs2175391,rs67765865,rs12080946,rs116240661,rs4347574,rs8110761,rs425189,rs115633981,rs716221,rs10797077,rs11264506,rs114362847,rs11078342,rs6427504,rs10494363,rs856044,rs856077,rs822436,rs6669937,rs12403242,rs35328831,rs4656165,rs41267391,rs12021631,rs4820060,rs4545656,rs61355654,rs2290212,rs787213,rs73329056,rs11264486,rs12134308,rs413190,rs79045014,rs13330178,rs10908479,rs12278188,rs1109815,rs4390169,rs12071649,rs12873948,rs3806192,rs10241634,rs2136243,rs7313300,rs11225377,rs856067,rs4661198,rs1571762,rs6461887,rs2499839,rs6487407,rs115122531,rs35611165,rs11264287,rs12096818,rs873636,rs72712717,rs7543051,rs116599183,rs11264361,rs2300416,rs998842,rs6691548,rs11264236,rs3750085,rs4845401,rs74337980,rs309114,rs76204982,rs2363120,rs4845378,rs2499854,rs3820676,rs7198834,rs4656858,rs11264798,rs58650325,rs9628662,rs6668178,rs56199957,rs822582,rs1774208,rs1041065,rs1076556,rs750439,rs72692810,rs55753922,rs4836885,rs3810196,rs9559,rs112688299,rs56132393,rs6958350,rs115988611,rs2268317,rs3795334,rs113865169,rs41264927,rs2795619,rs2276405,rs633687,rs7524661,rs16842777,rs6337,rs59062514,rs16834746,rs12160688,rs34846851,rs79041155,rs4276914,rs1779999,rs6692977,rs3737798,rs2494509,rs111786995,rs8041979,rs77060101,rs4657106,rs4074024,rs11870279,rs59269632,rs7189654,rs116331723,rs917096,rs12072368,rs34701644,rs62205524,rs2335407,rs1547411,rs9427265,rs73013355,rs3856261,rs7865547,rs7308811,rs5467,rs10105330,rs6462389,rs7548543,rs72738751,rs34206167,rs10792434,rs55695217,rs118184588,rs61618346,rs10796955,rs11265287,rs7197486,rs72708239,rs6679425,rs36117589,rs11205130,rs12756866,rs6674551,rs1756749,rs115572120,rs10489673,rs116476012,rs117441849,rs4000170,rs1811485,rs8036570,rs72643470,rs7206422,rs17643644,rs1509022,rs8016583,rs6680040,rs10917730,rs857679,rs60185476,rs1622565,rs3859191,rs9426967,rs17358402,rs17381047,rs16837807,rs78452523,rs35595148,rs62205550,rs115261308,rs12412809,rs6688660,rs12139641,rs11639843,rs2298258,rs2274320,rs4656336,rs638173,rs79596781,rs7512854,rs3818463,rs35208023,rs12750590,rs41266891,rs4661197,rs55909843,rs1050316,rs13242874,rs61813181,rs12566875,rs10908482,rs55846942,rs72692805,rs58839614,rs1376676,rs7514301,rs1371798,rs3820594,rs2317048,rs28433600,rs1804775,rs1545449,rs3817126,rs6698878,rs4074436,rs2274316,rs79257298,rs2765506,rs115558662,rs78907591,rs12021601,rs114517930,rs34238147,rs9426966,rs6689654,rs34584161,rs6664608,rs10139399,rs1332714,rs80144074,rs367327,rs12904,rs11828146,rs34738658,rs670523,rs3790454,rs74666439,rs10502479,rs4661194,rs60218214,rs1690782,rs74119570,rs12407048,rs11640722,rs1748378,rs9940996,rs11869614,rs28520204,rs709592,rs4326616,rs2501333,rs639398,rs35827271,rs12149325,rs4657616,rs2768762,rs6658093,rs14335,rs74652149,rs12025532,rs57999728,rs822438,rs3806364,rs79022443,rs10796941,rs2814778,rs9872513,rs10306141,rs117390331,rs11265205,rs56118399,rs4580194,rs10797041,rs11265632,rs61371065,rs1131397,rs7549785,rs7522000,rs10908483,rs1171561,rs6681271,rs2494508,rs79297902,rs66850528,rs116178001,rs6704373,rs1572409,rs6700828,rs4845419,rs302668,rs2501337,rs34982046,rs116140472,rs4661074,rs1748381,rs8042458,rs9581587,rs74124749,rs56260937,rs874844,rs4794824,rs1633136,rs76949159,rs80094596,rs35504625,rs60669636,rs2765495,rs3027012,rs117144385,rs11264569,rs12318352,rs12907836,rs6462383,rs6687518,rs8047881,rs302665,rs72700743,rs2268316,rs7516947,rs72698699,rs12296947,rs73234380,rs12748155,rs7300139,rs863036,rs59490468,rs787212,rs703156,rs17486425,rs6793531,rs539602,rs16842789,rs6478565,rs7803592,rs378557,rs1451385,rs78578916,rs1774220,rs873448,rs6680488,rs1271,rs12672122,rs734074,rs115020571,rs79662683,rs493644,rs72692819,rs3819973,rs11264360,rs77998263,rs3768538,rs9287445,rs78354285,rs1509024,rs116352080,rs57024912,rs62205543,rs2385396,rs12310380,rs56394893,rs6680416,rs117161237,rs1057027,rs6676171,rs1847382,rs10139312,rs309138,rs72733056,rs17284017,rs866907,rs11264366,rs41267389,rs2252226,rs61813796,rs1875763,rs10507349,rs115866486,rs3795987,rs72692816,rs35212277,rs10951342,rs2765501,rs73582412,rs10908449,rs12279227,rs9642890,rs405436,rs12033735,rs11897,rs10306152,rs4820058,rs117176647,rs7553602,rs7530829,rs11654069,rs72738748,rs1005857,rs115973630,rs68050343,rs12046459,rs12117221,rs114389050,rs1006168,rs28527337,rs58145708,rs4630391,rs6700962,rs10483163,rs60287468,rs12735996,rs72738765,rs926103,rs12735998,rs11770186,rs2795616,rs7530830,rs6660538,rs7152721,rs56310840,rs12276248,rs903323,rs4620533,rs2292272,rs10094039,rs3790457,rs4723313,rs16837549,rs3213973,rs7596846,rs3811037,rs2279503,rs3088285,rs1316275,rs79924624,rs11640135,rs3795732,rs10306164,rs6943746,rs111299969,rs12536473,rs3806792,rs13334681,rs62205520,rs10443900,rs79221399,rs5018567,rs114419458,rs10411936,rs17035059,rs4836887,rs34340628,rs6427353,rs11264343,rs34940390,rs2501325,rs2378324,rs6661212,rs2814780,rs56283216,rs2016251,rs2494503,rs2494486,rs927698,rs3748574,rs75584535,rs1622690,rs1886905,rs2175015,rs61171567,rs11264503,rs2249922,rs28614103,rs2570443,rs1572416,rs4836890,rs2413064,rs11265621,rs34101687,rs3766921,rs9923961,rs61214619,rs17231,rs1058271,rs17133935,rs6679776,rs4661047,rs12047756,rs7534858,rs4656854,rs9319282,rs12131358,rs10753611,rs12037271,rs10917727,rs10991722,rs12144820,rs72692808,rs11195297,rs2427836,rs2302067,rs8081692,rs10908559,rs72708152,rs877343,rs422580,rs1047325,rs4638123,rs4512645,rs114414689,rs2292276,rs2795623,rs2211498,rs61161619,rs17127885,rs79592323,rs2221683,rs866068,rs60827853,rs4661055,rs12934512,rs8020378,rs56265028,rs7553755,rs12034243,rs13231585,rs4239225,rs12136414,rs17715447,rs3790460,rs56972319,rs11648622,rs115477995,rs7252649,rs59925331,rs12084190,rs3907022,rs1756751,rs1751644,rs112327375,rs8046044,rs822527,rs74448801,rs16872351,rs1807042,rs741756,rs113502219,rs7519187,rs10306148,rs12284255,rs2517510,rs55977511,rs3117604,rs4147300,rs16842772,rs12028416,rs11078345,rs555491,rs7502514,rs7549276,rs12333760,rs2776643,rs4845647,rs2427827,rs12874929,rs59995998,rs6462510,rs41265185,rs6696628,rs74748244,rs6685663,rs6427297,rs1756762,rs35209006,rs73329054,rs74115476,rs115769550,rs1133427,rs16837805,rs4788605,rs11659808,rs1509023,rs76599991,rs857859,rs12149307,rs2335408,rs79476744,rs2777962,rs76350472,rs114734749,rs10260808,rs822430,rs10908461,rs7156702,rs3790459,rs77506973,rs3767628,rs2236863,rs3742533,rs10142838,rs2070606,rs72708162,rs10237104,rs58859585,rs10761102,rs856046,rs2392137,rs79740076,rs36045599,rs1004590,rs74928243,rs9427082,rs4584384,rs7514468,rs74124746,rs3765111,rs7236961,rs28484748,rs2776644,rs3001978,rs2227336,rs822508,rs740040,rs16836580,rs8015267,rs28550208,rs2249925,rs7088061,rs7553515,rs12772876,rs11581175,rs10908699,rs11585375,rs6462377,rs11265212,rs6996924,rs56163041,rs1022059,rs3801401,rs10799910,rs6427728,rs2251746,rs17385065,rs7788383,rs3795335,rs2999850,rs1774219,rs822432,rs13335854,rs2274317,rs10769188,rs7157154,rs3020781,rs66475691,rs4661202,rs77407792,rs822509,rs74116946,rs34664834,rs9299280,rs822431,rs12568083,rs3766922,rs28483075,rs75516279,rs8012190,rs72692818,rs1993050,rs4971072,rs8011830,rs367125,rs422840,rs13225011,rs8016427,rs10242536,rs3187878,rs2275674,rs3026996,rs3790458,rs35034622,rs7544531,rs116632627,rs116277381,rs2302066,rs434894,rs6955803,rs2765505,rs76320094,rs10796946,rs8094831,rs10788810,rs2345030,rs73234371,rs55906630,rs4971088,rs1371799,rs12568523,rs6959103,rs2181934,rs9319280,rs2644590,rs4661186,rs1756750,rs945635,rs557629,rs6750559,rs857934,rs8025533,rs11205353,rs2887186,rs117426166,rs72787070,rs117656576,rs117655982,rs7556519,rs12304631,rs12025700,rs72787094,rs71521774,rs11264223,rs60378648,rs111629727,rs12132363,rs4821001,rs35377488,rs4821037,rs66466805,rs16839118,rs10908711,rs4657158,rs2776635,rs703116,rs1046188,rs12753666,rs6482245,rs879461,rs1042658,rs59246400,rs4661078,rs1924549,rs72472397,rs1372363,rs9427264,rs72791112,rs117112619,rs72787091,rs4508560,rs1774221,rs4074,rs10404046,rs4845700,rs10908747,rs2487932,rs12431190,rs80352388,rs2499838,rs116041055,rs4273915,rs2367293,rs11580383,rs7184834,rs2275204,rs35370634,rs3767636,rs114267598,rs1774209,rs12408485,rs2239890,rs2242577,rs72713647,rs11264761,rs10796937,rs73236241,rs4443888,rs7782449,rs60659404,rs2496253,rs822585,rs34022343,rs6669634,rs11265622,rs11225386,rs56139516,rs2899174,rs10092332,rs28689606,rs4747687,rs7151916,rs73031412,rs12753680,rs867548,rs9925225,rs28412857,rs59146397,rs4845652,rs10852507,rs6959234,rs2501330,rs10306145,rs55920559,rs7513382,rs12134087,rs4450010,rs72738744,rs856068,rs12293545,rs114070435,rs75321866,rs1940051,rs1533024,rs4661050,rs12145840,rs60313637,rs115594142,rs58056804,rs34413912,rs822478,rs77661466,rs3010373,rs35323046,rs9299279,rs12429453,rs59908019,rs703123,rs75440393,rs8113386,rs116359855,rs822429,rs12405992,rs703124,rs72704541,rs7170482,rs55887894,rs924087,rs10268671,rs2494507,rs11579627,rs488079,rs112926794,rs366323,rs625658,rs11157914,rs6427322,rs56720968,rs4902176,rs12124964,rs74321309,rs1985345,rs11850114,rs12865499,rs10908419,rs856057,rs115328051,rs12097712,rs11265291,rs2494516,rs746362,rs17712106,rs7531982,rs2789419,rs6677385,rs296713,rs35873780,rs2276404,rs9987000,rs7367384,rs3852785,rs10797076,rs6427301,rs10951771,rs11264286,rs79834096,rs12138127,rs14239,rs78964926,rs12749306,rs57283548,rs57246313,rs74676173,rs1349532,rs12563171,rs11264333,rs6658175,rs4540655,rs401904,rs1572415,rs16836521,rs1562828,rs45494991,rs2490420,rs12077077,rs2840582,rs9782894,rs116619768,rs2293072,rs17683430,rs6966990,rs1176536,rs8051438,rs68177277,rs2070700,rs382847,rs12023410,rs3765788,rs12915207,rs8045316,rs61813182,rs7539745,rs2210912,rs821427,rs1408595,rs10908423,rs11265329,rs856058,rs78681289,rs6672284,rs2413063,rs2501319,rs11264508,rs12903153,rs2767539,rs867549,rs413514,rs12067002,rs56105497,rs2075566,rs3117603,rs12409352,rs1628340,rs112803843,rs394851,rs76048112,rs11264570,rs2758671,rs1057024,rs2499851,rs72791115,rs12746889,rs116866390,rs116729196,rs13028299,rs705094,rs7513965,rs79738052,rs296709,rs3741002,rs2343478,rs45548131,rs4661217,rs58961470,rs78363619,rs76146217,rs1847383,rs2666826,rs2014696,rs62640947,rs13421863,rs11633470,rs733908,rs115662111,rs8015102,rs3018315,rs670766,rs36022742,rs743763,rs6683830,rs10500614,rs11647069,rs4788459,rs11264375,rs80100377,rs12238083,rs2795599,rs3859193,rs1371795,rs3843307,rs3820100,rs72787077,rs56030650,rs2292271,rs71386939,rs11633571,rs3826331,rs6655972,rs6676,rs2494265,rs111301871,rs9791942,rs62158853,rs2765500,rs78420505,rs72692803,rs78084863,rs3849283,rs116829978,rs17142477,rs17729753,rs3767637,rs12567780,rs3176843,rs4345797,rs7531685,rs12617010,rs2935208,rs1774212,rs6945884,rs508166,rs4722531,rs1027700,rs16962999,rs454825,rs77892641,rs372780,rs309121,rs302669,rs3737792,rs73021847,rs1059850,rs10739911,rs2878494,rs6427403,rs857937,rs7075364,rs2789425,rs8401,rs55908418,rs60574531,rs12282048,rs11825033,rs17035049,rs116584915,rs78395008,rs3738590,rs79655903,rs12402515,rs11264353,rs4971089,rs56401847,rs11633744,rs443000,rs1321645,rs1780019,rs10306149,rs11663286,rs10917728,rs77181873,rs2482965,rs11078344,rs80000823,rs9696872,rs28610193,rs9297,rs10107630,rs2494512,rs390718,rs1342442,rs868973,rs6696888,rs11264374,rs17203370,rs4579760,rs548068,rs16907041,rs596352,rs10895346,rs4145896,rs1889533,rs13329598,rs116591369,rs117129307,rs12185124,rs61813767,rs6572850,rs1109751,rs3795727,rs5005770,rs2262612,rs12325171,rs822440,rs3935280,rs77933363,rs6479320,rs16904119,rs74074352,rs3814318,rs72738745,rs649221,rs11264355,rs10306146,rs8061439,rs7930127,rs17486663,rs12134393,rs1004090,rs2297792,rs6671520,rs309136,rs1751645,rs112851681,rs856064,rs4661190,rs2501334,rs73236244,rs10917876,rs6665227,rs16942981,rs1317520,rs1652301,rs12407919,rs10228004,rs2250993,rs11264339,rs7067598,rs12921279,rs12041534,rs1756763,rs56340142,rs10306155,rs74074328,rs12122315,rs6814379,rs2768759,rs11976790,rs6436125,rs7013450,rs703121,rs7261471,rs72692813,rs2518569,rs10282436,rs12531364,rs3812985,rs74121542,rs34066752,rs4747688,rs76718527,rs1056037,rs77035081,rs917098,rs4233359,rs12132684,rs942963,rs475550,rs3213972,rs302662,rs1535873,rs1044808,rs7195988,rs77120159,rs4836886,rs6427515,rs117518415,rs1131471,rs10752611,rs72787093,rs787215,rs6782549,rs116840418,rs860295,rs11867498,rs77996053,rs34897738,rs12678187,rs2072647,rs4954474,rs34995046,rs112439757,rs943549,rs113011293,rs12125166,rs7546211,rs11585845,rs8061292,rs12078573,rs2494487,rs3762268,rs11576266,rs1458381,rs7978604,rs12746592,rs62467034,rs2644592,rs16838799,rs4918580,rs2034892,rs10908709,rs56387295,rs2292275,rs4074846,rs16831840,rs448805,rs928596,rs12143656,rs12131079,rs17365249,rs6693102,rs2290219,rs7549718,rs4661048,rs10306163,rs4233358,rs1748382,rs7002084,rs7793216,rs2119704,rs71360170,rs78436300,rs3910470,rs115506176,rs6696643,rs8038434,rs72731352,rs76473853,rs12049375,rs2805025,rs76880868,rs8052358,rs16849113,rs1176532,rs1995308,rs34850018,rs116467053,rs56326707,rs12077018,rs10991725,rs942960,rs72738753,rs11585450,rs419458,rs6696019,rs6688100,rs4646823,rs4971092,rs7048821,rs3738026,rs34572942,rs71521773,rs7032584,rs6734238,rs865239,rs111329476,rs75805646,rs941411,rs58629129,rs1124379,rs6700679,rs60102890,rs7550664,rs72649135,rs7000289,rs12143768,rs11746,rs11980627,rs72692812,rs1867830,rs12536384,rs2873413,rs6427730,rs6686276,rs1633137,rs875622,rs2297480,rs12749007,rs3100776,rs1984492,rs10908504,rs80013941,rs1800438,rs67998305,rs13277237,rs1057028,rs1999020,rs1594774,rs4845494,rs12742817,rs55955983,rs9914577,rs56047170,rs2795622,rs3801132,rs16921236,rs2486253,rs6684921,rs17683448,rs4657132,rs2340720,rs6670380,rs4971154,rs76239624,rs9427267,rs17724162,rs2365714,rs7544345,rs822427,rs115094929,rs2290211,rs10908521,rs12292316,rs16835455,rs2768745,rs76124685,rs12076073,rs4661049,rs12724113,rs4794823,rs3806199,rs10908466,rs11264618,rs296686,rs4656254,rs78974779,rs956271,rs6695497,rs75426883,rs13409360,rs114719039,rs11799384,rs34793697,rs41302545,rs3795332,rs12436846,rs1537132,rs11630021,rs78000724,rs1977685,rs6427671,rs821551,rs1022058,rs855873,rs7070284,rs3845586,rs68091809,rs114007964,rs4788615,rs625124,rs17696651,rs1970265,rs12149261,rs10908444,rs1977710,rs2768755,rs116489540,rs9299281,rs11610133,rs117486425,rs9323232,rs1605763,rs79257145,rs6427321,rs10103048,rs857680,rs12026638,rs7156254,rs17170431,rs10951768,rs12136856,rs16842774,rs1130864,rs12141806,rs4339862,rs309163,rs1176537,rs73682817,rs1751646,rs28645517,rs430536,rs703125,rs116872567,rs74399071,rs2297649,rs2242576,rs7535712,rs7000372,rs915181,rs12673978,rs10306143,rs117194706,rs979165,rs1939015,rs66577317,rs884618,rs7550237,rs1925950,rs117827593,rs7365544,rs3765790,rs2074853,rs34620961,rs4657188,rs386079,rs78247456,rs883810,rs116055399,rs1571872,rs7184117,rs12064253,rs111372332,rs116719766,rs856042,rs11265288,rs9904872,rs11264291,rs41264630,rs10262483,rs11976447,rs28412634,rs11264359,rs45462396,rs12567958,rs6656176,rs12703471,rs35230744,rs17370539,rs34404202,rs114707233,rs72698182,rs71384782,rs12141791,rs11976239,rs41264459,rs703115,rs13333207,rs12749630,rs12081497,rs12673921,rs57065891,rs6943220,rs4723178,rs2182464,rs3027009,rs35184823,rs1748379,rs79835457,rs1929246,rs12067347,rs1433580,rs2499835,rs4723171,rs9925476,rs4661201,rs114549137,rs12409817,rs12666961,rs10908748,rs76222062,rs12086448,rs12730000,rs56170642,rs56168158,rs11800654,rs28424269,rs114501520,rs12402987,rs2518561,rs12700746,rs4722529,rs10239033,rs10796961,rs57593039,rs6427287,rs73236254,rs1817046,rs56229803,rs17357420,rs7689706,rs80321137,rs1052176,rs114286766,rs1774207,rs1974141,rs8004186,rs77655847,rs12402470,rs1076274,rs7140418,rs3768540,rs4146453,rs4656857,rs11264819,rs11591055,rs10085626,rs10828376,rs7527780,rs79394728,rs72738758,rs11264346,rs55981027,rs116208004,rs16962994,rs945508,rs1633256,rs12269969,rs9921752,rs10306150,rs4971117,rs2795601,rs6670563,rs11265174,rs10238703</t>
  </si>
  <si>
    <t>ENSG00000224259.1,ENSG00000122224.13,ENSG00000227295.2,CATG00000080377.1,ENSG00000158488.11,ENSG00000188015.5,ENSG00000167914.6,ENSG00000106415.8,ENSG00000163902.7,ENSG00000095303.10,CATG00000022014.1,ENSG00000189334.4,CATG00000077438.1,ENSG00000087301.4,CATG00000038726.1,CATG00000020498.1,ENSG00000264914.1,ENSG00000228789.2,ENSG00000127870.12,ENSG00000227217.1,CATG00000079027.1,ENSG00000221823.6,ENSG00000158710.10,ENSG00000176402.5,CATG00000092162.1,ENSG00000163209.10,CATG00000049698.1,ENSG00000236947.1,ENSG00000117362.8,ENSG00000189171.9,ENSG00000143621.12,CATG00000031307.1,CATG00000019546.1,CATG00000019706.1,ENSG00000260372.2,ENSG00000122218.10,ENSG00000228606.1,ENSG00000263311.1,ENSG00000132694.14,CATG00000043326.1,CATG00000023046.1,ENSG00000263232.2,ENSG00000160862.8,ENSG00000242663.1,CATG00000022051.1,ENSG00000230866.1,ENSG00000185860.9,ENSG00000228560.1,ENSG00000159445.8,ENSG00000132681.12,ENSG00000137675.4,CATG00000110289.1,ENSG00000150316.7,ENSG00000176320.2,ENSG00000163382.7,CATG00000117105.1,CATG00000066050.1,ENSG00000162706.8,ENSG00000158669.7,ENSG00000214070.3,ENSG00000163239.8,ENSG00000163206.5,ENSG00000157423.13,CATG00000072807.1,CATG00000020513.1,CATG00000033615.1,ENSG00000143248.8,ENSG00000085552.12,ENSG00000197343.6,ENSG00000213088.5,ENSG00000154928.12,ENSG00000143627.13,ENSG00000253301.1,CATG00000079793.1,ENSG00000175061.13,ENSG00000162728.4,ENSG00000234967.1,ENSG00000258826.1,ENSG00000160838.9,ENSG00000183856.6,ENSG00000102984.10,CATG00000035952.1,CATG00000038739.1,ENSG00000169242.7,CATG00000017327.1,ENSG00000229358.3,ENSG00000214309.3,ENSG00000160716.4,ENSG00000273002.1,ENSG00000265799.1,ENSG00000211721.2,ENSG00000224658.1,ENSG00000207475.1,CATG00000022980.1,CATG00000012641.1,ENSG00000221838.5,ENSG00000198929.8,CATG00000076534.1,ENSG00000113851.9,CATG00000014081.1,ENSG00000143228.8,ENSG00000233012.2,ENSG00000106290.10,CATG00000049699.1,ENSG00000132693.8,ENSG00000227531.1,CATG00000017499.1,ENSG00000163463.7,ENSG00000163374.15,CATG00000076611.1,ENSG00000178096.8,ENSG00000229961.1,CATG00000021994.1,ENSG00000072756.12,CATG00000006502.1,CATG00000075199.1,ENSG00000105953.10,CATG00000077581.1,ENSG00000229140.4,ENSG00000120837.3,ENSG00000116580.14,CATG00000019833.1,ENSG00000146833.11,ENSG00000140015.15,ENSG00000143314.8,ENSG00000118217.5,ENSG00000163354.10,CATG00000021186.1,ENSG00000160691.14,ENSG00000132676.11,ENSG00000196660.6,ENSG00000256100.1,ENSG00000105778.13,ENSG00000246203.2,CATG00000020586.1,ENSG00000224470.3,ENSG00000160803.7,CATG00000072806.1,CATG00000019860.1,ENSG00000248869.1,ENSG00000163218.10,CATG00000077904.1,ENSG00000143321.14,ENSG00000163357.6,ENSG00000115946.3,ENSG00000235919.3,CATG00000005764.1,ENSG00000163568.9,CATG00000019939.1,ENSG00000228863.4,ENSG00000170035.11,ENSG00000122548.3,ENSG00000176444.14,ENSG00000163738.14,CATG00000077518.1,ENSG00000143630.5,ENSG00000259998.1,ENSG00000228216.1,ENSG00000181378.9,ENSG00000173171.10,ENSG00000231666.1,ENSG00000160767.16,ENSG00000163563.7,ENSG00000220412.1,ENSG00000198400.7,ENSG00000108342.8,ENSG00000160712.8,ENSG00000158477.6,ENSG00000162745.6,ENSG00000160679.8,ENSG00000236432.3,CATG00000020415.1,ENSG00000241794.1,ENSG00000187862.7,ENSG00000203814.5,ENSG00000163346.12,ENSG00000140030.4,CATG00000044216.1,ENSG00000163534.10,ENSG00000132702.8,CATG00000017558.1,ENSG00000187800.9,CATG00000049697.1,CATG00000019027.1,ENSG00000253831.1,ENSG00000158473.6,ENSG00000018625.10,ENSG00000273088.1,ENSG00000149201.5,ENSG00000243667.2,ENSG00000237004.3,ENSG00000198431.11,CATG00000079285.1,ENSG00000163462.13,ENSG00000163113.10,ENSG00000271853.1,ENSG00000132718.7,CATG00000022394.1,ENSG00000115232.9,ENSG00000237975.2,CATG00000021470.1,ENSG00000234663.1,ENSG00000132746.10,CATG00000078503.1,CATG00000090160.1,ENSG00000264349.1,ENSG00000110583.8,ENSG00000081721.7,ENSG00000136689.14,ENSG00000143315.5,ENSG00000116521.6,ENSG00000270361.1,ENSG00000167332.7,ENSG00000163501.6,ENSG00000177807.6,ENSG00000156395.8,ENSG00000182149.16,CATG00000077901.1,CATG00000022536.1,ENSG00000273064.1,ENSG00000154080.8,ENSG00000162729.9,CATG00000035913.1,ENSG00000166535.15,ENSG00000226387.2,ENSG00000266458.1,ENSG00000266160.1,ENSG00000244661.1,ENSG00000162736.11,CATG00000095610.1,CATG00000095051.1,CATG00000020473.1,CATG00000017432.1,CATG00000078908.1,ENSG00000272030.1,ENSG00000186205.8,ENSG00000265381.1,ENSG00000127527.9,CATG00000091698.1,ENSG00000132964.7,ENSG00000258867.1,CATG00000049880.1,ENSG00000143622.6,ENSG00000160685.9,CATG00000021319.1,ENSG00000136280.11,CATG00000022045.1,ENSG00000027869.7,ENSG00000211717.3,ENSG00000128245.10,ENSG00000104043.10,ENSG00000223561.2,ENSG00000179639.6,ENSG00000271736.1,CATG00000021518.1,ENSG00000132185.12,CATG00000075055.1,ENSG00000160678.7,ENSG00000163207.5,CATG00000020952.1,CATG00000078727.1,ENSG00000115649.11,ENSG00000222222.1,CATG00000038727.1,ENSG00000163344.5,ENSG00000116604.13,ENSG00000163348.3,ENSG00000081041.8,ENSG00000143368.9,ENSG00000231529.1,CATG00000033118.1,ENSG00000115866.6,ENSG00000203867.7,ENSG00000248442.2,ENSG00000196805.6,ENSG00000269620.1,ENSG00000169241.13,ENSG00000117090.10,ENSG00000021461.12,ENSG00000158887.11,ENSG00000272668.1,CATG00000019782.1,ENSG00000235491.1,ENSG00000073754.5,ENSG00000144567.6,ENSG00000235226.1,ENSG00000162738.5,ENSG00000117152.9,ENSG00000243284.1,CATG00000022276.1,ENSG00000256916.1,CATG00000019904.1,CATG00000018907.1,ENSG00000233108.1,ENSG00000231890.3,ENSG00000163479.9,ENSG00000123892.7,ENSG00000181908.4,CATG00000020865.1,ENSG00000027644.4,ENSG00000230533.1,ENSG00000203761.4,CATG00000058462.1,ENSG00000173207.8,ENSG00000224276.1,ENSG00000234614.1,ENSG00000160688.14,ENSG00000160818.12,CATG00000117738.1,ENSG00000006715.11,ENSG00000118298.6,ENSG00000122507.16,CATG00000019957.1,CATG00000077899.1,ENSG00000257017.4,ENSG00000196754.6,ENSG00000158485.6,CATG00000058465.1,ENSG00000236494.1,ENSG00000132274.11,CATG00000013127.1,CATG00000072808.1,ENSG00000143631.10,ENSG00000269058.1,ENSG00000140829.7,CATG00000018391.1,CATG00000080463.1,ENSG00000160752.10,ENSG00000116584.13,ENSG00000231064.1,CATG00000091701.1,ENSG00000143603.14,ENSG00000125459.10,ENSG00000187008.2,ENSG00000008838.13,ENSG00000054983.12,ENSG00000213901.6,CATG00000080821.1,CATG00000095041.1,CATG00000068953.1,ENSG00000248744.1,ENSG00000196407.7,ENSG00000225855.2,CATG00000038737.1,ENSG00000188004.5,CATG00000020483.1,ENSG00000163554.7,ENSG00000102967.7,ENSG00000258659.2,ENSG00000228340.1,CATG00000049882.1,ENSG00000066294.10,ENSG00000234479.2,CATG00000021166.1,CATG00000017408.1,ENSG00000111727.7,ENSG00000143318.8,CATG00000079205.1,ENSG00000163216.6,ENSG00000256029.1,ENSG00000183853.13,ENSG00000163565.14,ENSG00000116539.6,CATG00000017483.1,ENSG00000162734.8,CATG00000019532.1,ENSG00000143319.12,CATG00000055375.1,ENSG00000140830.4,ENSG00000143320.4,CATG00000019861.1,ENSG00000144229.7,CATG00000078284.1,ENSG00000261701.2,ENSG00000232995.3,ENSG00000229780.1,ENSG00000214313.4,ENSG00000181350.7,CATG00000076567.1,ENSG00000205856.3,ENSG00000159164.5,ENSG00000262810.1,ENSG00000171786.5,CATG00000088014.1,ENSG00000162817.6,CATG00000019981.1,ENSG00000229808.1,CATG00000035861.1,CATG00000078605.1,ENSG00000162733.12,CATG00000029750.1,ENSG00000169418.9,ENSG00000143297.14,ENSG00000234425.1,ENSG00000258538.1,ENSG00000160856.16,CATG00000079792.1,ENSG00000143401.10,ENSG00000117791.11,CATG00000079107.1,CATG00000020713.1,ENSG00000163739.4,ENSG00000179085.7,ENSG00000167770.7,ENSG00000122223.8,ENSG00000231100.1,ENSG00000219545.5,CATG00000019609.1,ENSG00000117036.7,CATG00000108424.1,ENSG00000165309.9,ENSG00000184678.8,CATG00000019800.1,ENSG00000100170.5,ENSG00000151376.12,ENSG00000177628.11,CATG00000079046.1,ENSG00000118557.11,ENSG00000132704.11,ENSG00000132716.14,ENSG00000232956.4,ENSG00000162723.5,ENSG00000215853.3,ENSG00000196154.7,CATG00000068951.1,ENSG00000254727.1,CATG00000079545.1,ENSG00000225670.3,CATG00000095486.1,ENSG00000116141.11,ENSG00000162746.10,CATG00000079711.1,CATG00000116585.1,ENSG00000180998.7,ENSG00000254733.1,ENSG00000132196.9,CATG00000079603.1,ENSG00000169291.5,ENSG00000184148.3,ENSG00000213085.5,ENSG00000163518.6,ENSG00000226889.3,ENSG00000232346.1,ENSG00000112531.12,ENSG00000227741.1,CATG00000079473.1,CATG00000093239.1,CATG00000077935.1,ENSG00000160710.11,ENSG00000132680.6,ENSG00000211713.3,ENSG00000108344.10,ENSG00000014914.15,ENSG00000224943.1,CATG00000076338.1,ENSG00000118113.7,ENSG00000160714.5,CATG00000072814.1</t>
  </si>
  <si>
    <t>21738480,21738479,22037903</t>
  </si>
  <si>
    <t>White blood cell count</t>
  </si>
  <si>
    <t>EFO:0005127</t>
  </si>
  <si>
    <t>cancer biomarker measurement</t>
  </si>
  <si>
    <t>cancer biomarkers, such as cancer antigen 19-9, carcinoembryonic antigen and Î± fetoprotein, are used as indicators for cancer screening and as predictors for therapeutic responses and prognoses in cancer patient</t>
  </si>
  <si>
    <t>rs8176757,rs12608448,rs11004047,rs3822100,rs3815691,rs2337711,rs35021560,rs9920879,rs689767,rs703674,rs11599333,rs8176672,rs12783102,rs2444029,rs11666494,rs11880333,rs114988244,rs703670,rs8176747,rs4935090,rs7278951,rs2532999,rs281377,rs6493083,rs694985,rs79741115,rs3859563,rs35450632,rs2264239,rs28540190,rs4935573,rs2439831,rs2292342,rs2569742,rs2559635,rs13138260,rs10002903,rs3916080,rs10901263,rs115439495,rs635634,rs8176725,rs11004246,rs579459,rs690276,rs9411475,rs3796678,rs78123702,rs2245715,rs28666488,rs575082,rs690367,rs28439983,rs874232,rs116216150,rs703671,rs3760776,rs34940903,rs12609290,rs12554580,rs424992,rs114314978,rs778810,rs532436,rs2439845,rs4617832,rs1678849,rs12412140,rs2244746,rs115352889,rs74747356,rs7166812,rs8176741,rs78513325,rs649129,rs7873522,rs75056397,rs116449597,rs4018,rs2467740,rs537115,rs78540343,rs7964130,rs36690,rs2189512,rs7090326,rs11004409,rs8176759,rs7045111,rs778798,rs11004415,rs2256764,rs115495518,rs2070849,rs74948281,rs3786749,rs2073824,rs489509,rs7181912,rs28702649,rs2467402,rs2447208,rs8176730,rs7163245,rs12579373,rs2242069,rs688009,rs527921,rs745180,rs75537788,rs3760775,rs2245780,rs2611502,rs113205220,rs4581397,rs690002,rs737241,rs3796677,rs2326130,rs78282429,rs3826837,rs8041132,rs3745734,rs550057,rs4547312,rs36692,rs8176751,rs6493085,rs8176632,rs7920517,rs2664155,rs115362284,rs3087657,rs3986209,rs10901250,rs536313,rs12979144,rs7466962,rs2739475,rs1678852,rs3775485,rs2264049,rs690466,rs74932291,rs28532518,rs10826127,rs471229,rs77115059,rs4694164,rs376350,rs17271883,rs7855255,rs7071471,rs7043853,rs7163288,rs778987,rs1511843,rs3760774,rs689797,rs2236767,rs9411370,rs2444250,rs28489890,rs9919007,rs116327302,rs693510,rs2467738,rs2236766,rs75796979,rs2788,rs2306969,rs529611,rs2584727,rs2251538,rs115423840,rs703676,rs77134226,rs7165471,rs1869258,rs572837,rs2561796,rs2955969,rs3760771,rs2071699,rs690012,rs694461,rs8176703,rs3809482,rs9999209,rs495175,rs7873416,rs79343853,rs12610028,rs4149456,rs2920781,rs2470120,rs2073823,rs7469795,rs9411473,rs933941,rs3775486,rs686666,rs10751502,rs74363895,rs7434765,rs116037800,rs2412778,rs75179845,rs7174732,rs7046863,rs28362448,rs7167882,rs9807877,rs7682895,rs8176749,rs116373598,rs2927072,rs9787697,rs2165065,rs1133395,rs8176671,rs1975364,rs7688274,rs778805,rs28628574,rs2278859,rs6493084,rs11244079,rs560191,rs114946160,rs112685218,rs4621399,rs2012677,rs2739476,rs2617802,rs79964822,rs9411474,rs2611471,rs9411488,rs10424878,rs114603413,rs115652967,rs4630241,rs480108,rs962004,rs2519093,rs2255410,rs4076,rs12510553,rs690472,rs703677,rs10901252,rs449293,rs570933,rs7075697,rs9995176,rs12504308,rs12986368,rs2439841,rs7849280,rs663214,rs7048647,rs8176722,rs4075674,rs7047076,rs11789207,rs2584726,rs2467739,rs1997563,rs4024,rs518288,rs116759243,rs114305420,rs16957630,rs114532182,rs116189118,rs36689,rs79041106,rs2264248,rs2249952,rs778809,rs825740,rs6597615,rs12982233,rs2245908,rs73660468,rs6810745,rs9411468,rs2838018,rs7387451,rs1475934,rs1058298,rs11004422,rs8176634,rs111281680,rs8176693,rs507666,rs10022167,rs558656,rs36688,rs1137827,rs2253807,rs9411364,rs3205136,rs16957632,rs3759791,rs2254321,rs542898,rs11070399,rs115478735,rs2298839,rs2444251,rs2276937,rs2447195,rs565007,rs703666,rs898343,rs34262244,rs2602141,rs2439850,rs16849384,rs4486572,rs11637572,rs6493086,rs7034353,rs2739472,rs6597616,rs2255663,rs60484807,rs7171750,rs703678,rs111528333,rs9411471,rs2467736,rs3859437,rs116356388,rs2051512,rs2843562,rs2012467,rs2584700,rs9411369,rs8176746,rs74684653,rs2253268,rs2278857,rs10793962,rs689883,rs114820734,rs11004324,rs12610339,rs10031441,rs2245664,rs6834059,rs3099045,rs376524,rs703673,rs651007,rs7278220,rs714825,rs7025839,rs28653441,rs8101385,rs117817666,rs433852,rs101094,rs493377,rs2467745,rs67755284,rs1052131,rs4296223,rs2301139,rs12980842,rs9411472,rs4363269,rs2584701,rs703679,rs10993994,rs77537142,rs2637194,rs703667,rs113082846,rs77693339,rs1047781,rs524417,rs2467737,rs79137388,rs703669,rs10020432,rs8176743,rs35222081,rs6832260,rs778804,rs8102492,rs10763193,rs62130308,rs12608544,rs550239,rs689835,rs9411467,rs2255440,rs113157089,rs1551688,rs2838020,rs115812556,rs116410293,rs9411464,rs538238,rs62018952,rs114182260,rs8176731,rs11004584,rs9328546,rs690170,rs12506899,rs12462337,rs8033846,rs12483517,rs12905772,rs2467741,rs600038,rs703664,rs11070410,rs1553910,rs667476,rs7045909,rs690263,rs703668,rs689647,rs7660680,rs12981072,rs4694609,rs703672,rs12908467,rs4429703,rs115553516,rs10002756,rs2439846,rs7170489,rs11638972,rs114010639,rs9411367,rs2926493,rs116832981,rs3213990,rs73226197,rs2278856,rs9806227,rs703675,rs6832557,rs77411041,rs2447211,rs12781411,rs6493082,rs12610040,rs8176644,rs45514998,rs117988024,rs2245790,rs6597617,rs115065615,rs12216891,rs67289834,rs2447193,rs117651776,rs4401024,rs11878449,rs4802496,rs16849341,rs78017655,rs13104065,rs7034706,rs16957627,rs7853989,rs9328545,rs2608892,rs34698909,rs12763717,rs7855466,rs509306,rs73581711,rs8176720,rs690316,rs690512,rs523156,rs35545060,rs2611475,rs2302949,rs861345,rs6510859,rs4640638,rs281407,rs9411469,rs16982206,rs11673407,rs2838009,rs2411284,rs2739473,rs2240811,rs1060939,rs2412781,rs2016840,rs12443102,rs74391325,rs75005122,rs8042688,rs28415068,rs4530599,rs506120,rs13114289,rs10825187,rs8176662,rs7255644,rs28400013,rs3756066,rs962005,rs495828,rs693919,rs3796676,rs9411368</t>
  </si>
  <si>
    <t>ENSG00000262560.1,ENSG00000140265.8,ENSG00000250220.1,CATG00000010260.1,ENSG00000171119.2,ENSG00000092470.7,ENSG00000166947.7,ENSG00000140259.6,ENSG00000063177.8,ENSG00000167751.8,ENSG00000167004.8,CATG00000118069.1,ENSG00000171877.15,ENSG00000081051.3,CATG00000039609.1,ENSG00000205771.2,ENSG00000159459.7,ENSG00000063176.11,ENSG00000182264.4,ENSG00000179913.6,ENSG00000242028.1,ENSG00000163631.12,ENSG00000268093.1,ENSG00000067369.9,ENSG00000232871.4,CATG00000039603.1,ENSG00000271875.1,ENSG00000183844.12,CATG00000114863.1,ENSG00000184716.9,ENSG00000156413.9,ENSG00000174951.6,ENSG00000148297.11,ENSG00000087903.8,ENSG00000105523.3,ENSG00000128886.7,ENSG00000171124.8,ENSG00000204031.3,ENSG00000138294.9,ENSG00000137822.8,CATG00000010261.1,ENSG00000176920.10,ENSG00000228326.1,ENSG00000105516.6,ENSG00000159495.7,CATG00000072789.1,ENSG00000137842.2,ENSG00000148296.5,ENSG00000176909.7,ENSG00000063180.4,ENSG00000105538.4,CATG00000022796.1,ENSG00000088002.7,CATG00000039605.1,ENSG00000254361.1,ENSG00000140264.15,ENSG00000104055.10,ENSG00000130383.6,ENSG00000168803.10,ENSG00000166963.8,ENSG00000166762.12,ENSG00000157131.10,ENSG00000175164.9</t>
  </si>
  <si>
    <t>23555189,23300138</t>
  </si>
  <si>
    <t>Tumor biomarkers,PCA3 expression level</t>
  </si>
  <si>
    <t>EFO:0005129</t>
  </si>
  <si>
    <t>hepatitis C induced liver cirrhosis</t>
  </si>
  <si>
    <t>liver injury resulting from hepatitis C infection</t>
  </si>
  <si>
    <t>rs111944465,rs28383405,rs113104509,rs114158220,rs9274298,rs114448410,rs115477903,rs28383408,rs35971290,rs712274,rs526784,rs9271404,rs9271532,rs113939416,rs28383361,rs113724633,rs115825497,rs543713,rs1874169,rs112021043,rs62405631,rs660895,rs9271400,rs80225417,rs13193738,rs74818935,rs9272420,rs77867566,rs9272973,rs482044,rs9271474,rs116660816,rs113459411,rs113027967,rs28383182,rs111788277,rs712271,rs112296425,rs115377566,rs28383418,rs9271426,rs76422016,rs115289393,rs9274335,rs113277162,rs114404525,rs41268940,rs76650283,rs2201422,rs28383410,rs9272463,rs111919185,rs9271432,rs28383312,rs1064985,rs111896154,rs1064993,rs9272486,rs9272318,rs113933084,rs9272417,rs35984981,rs72849277,rs112207759,rs9272970,rs115643108,rs114153839,rs3205916,rs114203361,rs28383433,rs74343539,rs28383429,rs9272461,rs34763586,rs115472351,rs28383342,rs115712333,rs9271519,rs9273042,rs78166434,rs116210899,rs9272896,rs34250758,rs113414682,rs113060503,rs28383385,rs28383365,rs9271542,rs111892599,rs1065043,rs28383345,rs2858870,rs9273103,rs9270406,rs1828182,rs116099499,rs113131349,rs9272363,rs77599748,rs9271416,rs9271628,rs111542599,rs111554896,rs9272347,rs28383316,rs647035,rs9272720,rs113010307,rs61390089,rs112529870,rs111432098,rs115206228,rs28383347,rs12206257,rs114561288,rs112837060,rs28383376,rs28383339,rs74638570,rs9272957,rs9271521,rs34068533,rs111375871,rs854778,rs9271643,rs114074434,rs116253018,rs114754567,rs115842840,rs9271516,rs28383459,rs114880286,rs2075657,rs9272785,rs117106271,rs28383186,rs854783,rs115177236,rs28366201,rs112659139,rs9271431,rs502803,rs16840309,rs28383359,rs28383343,rs9273014,rs116089928,rs9272422,rs113329671,rs34141382,rs112372067,rs9271554,rs74636204,rs116410646,rs77339347,rs113138877,rs111965977,rs9272433,rs112053914,rs28383360,rs116793060,rs34624872,rs9271464,rs115297319,rs112036107,rs28383402,rs9271637,rs9271517,rs79638487,rs9271409,rs80137464,rs115632661,rs9273022,rs9271411,rs28383375,rs9272323,rs2647072,rs9271433,rs114833479,rs28383427,rs28383378,rs482205,rs28383366,rs9273007,rs28383392,rs9273291,rs28383438,rs9272335,rs28724008,rs114397253,rs116196531,rs28383413,rs114838817,rs115546388,rs114249316,rs28383313,rs4925144,rs854800,rs113182435,rs34965214,rs28383416,rs9270161,rs9271470,rs13205658,rs75498499,rs17426593,rs28383369,rs112063507,rs115420444,rs9273052,rs3188543,rs114164193,rs77617807,rs9272358,rs114292052,rs114539622,rs560530,rs9272362,rs117994013,rs28383187,rs9273169,rs114291341,rs117804446,rs28383397,rs9271520,rs113521434,rs9273026,rs111361258,rs77122291,rs115417906,rs114852083,rs28383406,rs28383431,rs28383372,rs115831887,rs116154425,rs536810,rs116723504,rs28383420,rs28383382,rs9271430,rs113938016,rs28383434,rs115198367,rs28383391,rs9271461,rs115005508,rs9273207,rs28383344,rs115194307,rs116069890,rs114855991,rs115110712,rs34977123,rs58883601,rs9271540,rs113518441,rs1065047,rs28383394,rs115260061,rs34705003,rs2856289,rs113549285,rs9273045,rs28724033,rs41269955,rs76643719,rs28383381,rs9272955,rs75513198,rs114915632,rs532098,rs28383401,rs111701877,rs9272337,rs114588750,rs118163697,rs75126998,rs9273062,rs9272952,rs854774,rs115904597,rs34977583,rs115848534,rs114742549,rs854803,rs77685459,rs9269863,rs116358035,rs113422598,rs115974809,rs854777,rs9272987,rs9273025,rs111941374,rs28383362,rs78474935,rs114901942,rs116664025,rs114037940,rs28383424,rs9272990,rs114515013,rs854780,rs854796,rs9271544,rs28383415,rs28383363,rs113693217,rs481139,rs28383441,rs79094559,rs116747354,rs116146969,rs28383340,rs9273063,rs113150735,rs9271465,rs2473656,rs115308342,rs2245430,rs9271438,rs74656013,rs9271488,rs113824321,rs116330197,rs116332080,rs112485576,rs114544755,rs9272538,rs28383439,rs76202064,rs2071241,rs114158560,rs113888335,rs112968327,rs9273008,rs116107168,rs114303873,rs614348,rs2858869,rs9272425,rs28383338,rs9272435,rs1065048,rs9272742,rs9272353,rs113484779,rs9271776,rs115652289,rs114565051,rs28383383,rs61051886,rs111838566,rs115032920,rs114773114,rs34438281,rs9272319,rs112574272,rs41268938,rs116331885,rs58174354,rs114447415,rs854802,rs28383404,rs28383379,rs113353196,rs115816856,rs67407114,rs9273009,rs28383435,rs9272443,rs80180464,rs28383423,rs116173188,rs9272983,rs35128651,rs910049,rs79192142,rs12211942,rs116573973,rs9273031,rs114509360,rs9272995,rs116545108,rs9271549,rs28383407,rs9271644,rs59588957,rs115187291,rs17840121,rs28559730,rs9271469,rs41269951,rs111693298,rs9272951,rs9272492,rs116638725,rs28383373,rs482162,rs80329272,rs9271408,rs28383403,rs114973966,rs9271773,rs114700859,rs59198499,rs9913262,rs707947,rs28383411,rs111343881,rs112526259,rs28383453,rs643889,rs112528767,rs9272521,rs9272444,rs114308130,rs9272980,rs112175921,rs113785384,rs116670839,rs28383380,rs116737275,rs115960964,rs116121309,rs9273036,rs9272485,rs9271624,rs532965,rs115714701,rs2075658,rs12051649,rs117203659,rs13206639,rs28383384,rs28383428,rs28383367,rs114701055,rs116018922,rs116171428,rs28383358,rs1281947,rs28383467,rs13206219,rs28383400,rs111556513,rs28383425,rs854773,rs270578,rs9273044,rs114700763,rs41268942,rs617578,rs116432881,rs9271523,rs535852,rs116813230,rs28724162,rs28383414,rs41269945,rs9272456,rs113129660,rs9271472,rs112981870,rs1049124,rs28383377,rs2760993,rs9270416,rs9272466,rs1065044,rs2605133,rs9273040,rs74981472,rs116822900,rs114816840,rs9273048,rs9271434,rs114951502,rs72735009,rs9271419,rs111994020,rs9272407,rs114113397,rs114142794,rs113282787,rs111409670,rs111251172,rs9272528</t>
  </si>
  <si>
    <t>CATG00000083579.1,CATG00000083570.1,ENSG00000204308.6,ENSG00000266677.1,CATG00000083575.1,ENSG00000177731.11,ENSG00000196735.7,CATG00000083548.1,CATG00000088073.1,CATG00000033159.1,ENSG00000204310.6,CATG00000083574.1,CATG00000088063.1,ENSG00000179344.12,CATG00000030862.1,CATG00000088070.1,CATG00000088069.1,CATG00000088077.1,ENSG00000198502.5,ENSG00000229391.3,ENSG00000241404.2,CATG00000088071.1,ENSG00000144868.9,CATG00000083577.1,CATG00000083573.1,ENSG00000131899.6,ENSG00000221988.8,ENSG00000196126.6,CATG00000088072.1,ENSG00000251916.1,ENSG00000091542.8,ENSG00000204296.7,CATG00000083580.1,CATG00000083581.1,CATG00000088075.1,ENSG00000204301.5,ENSG00000223534.1,CATG00000079541.1,ENSG00000091536.12,ENSG00000258388.3,ENSG00000196301.3</t>
  </si>
  <si>
    <t>Hepatitis C induced liver cirrhosis</t>
  </si>
  <si>
    <t>EFO:0005132</t>
  </si>
  <si>
    <t>MHPG measurement</t>
  </si>
  <si>
    <t>rs12617010,rs1881088,rs11622412,rs7242408,rs13028299,rs35212277,rs10498340,rs2865118,rs2865120,rs10220616,rs2865129,rs1135473,rs4143959,rs1941550,rs7407105,rs4640088,rs12605455,rs6505587,rs2803939,rs35033671,rs2865126,rs2865130,rs10775415,rs5024299,rs7144914,rs8098584,rs8084621,rs7241380,rs73114594,rs11156992,rs8088701,rs7227167,rs2865119,rs11873643,rs4516291,rs2103268,rs2178100,rs4432309,rs7228152,rs4519388,rs12494561,rs8087370,rs1881089,rs1941551,rs1881090,rs2865128,rs35873780,rs10502403,rs8092939,rs17107731,rs79156074,rs2865127,rs4796905,rs34022343</t>
  </si>
  <si>
    <t>ENSG00000236432.3,ENSG00000185008.13,ENSG00000154864.7,CATG00000107822.1,ENSG00000139874.5,ENSG00000176435.6</t>
  </si>
  <si>
    <t>Metabolite levels (5-HIAA/ MHPG Ratio)</t>
  </si>
  <si>
    <t>EFO:0005197</t>
  </si>
  <si>
    <t>beta 2 microglobulin measurement</t>
  </si>
  <si>
    <t>A quantification of the MHC component beta-2 microglobulin, typically in a blood sample. Used as progostic indicator in multiple myeloma, and diseases associated with increased cell turnover. Levels are also elevated in several benign conditions such as chronic inflammation, liver disease, renal dysfunction, some acute viral infections, and a number of malignancies, especially hematologic malignancies associated with the B-lymphocyte lineage.</t>
  </si>
  <si>
    <t>rs111256638,rs9264638,rs10774624,rs3184504,rs10774625,rs16899524,rs2023472,rs2523608,rs4766578,rs653178</t>
  </si>
  <si>
    <t>ENSG00000257595.2,ENSG00000204616.6,ENSG00000272501.1,ENSG00000204525.10,ENSG00000234745.5,ENSG00000111252.6,ENSG00000271581.1,ENSG00000204842.10,CATG00000083449.1</t>
  </si>
  <si>
    <t>Beta-2 microglubulin plasma levels</t>
  </si>
  <si>
    <t>EFO:0005202</t>
  </si>
  <si>
    <t>triglyceride measurement</t>
  </si>
  <si>
    <t>rs10416200,rs2268196,rs6919961,rs56248025,rs2235679,rs13188739,rs1027506,rs10825492,rs78542065,rs9578366,rs57139984,rs10418707,rs2210912,rs11961560,rs17560407,rs6941759,rs16970802,rs1350354,rs283043,rs35009451,rs76967689,rs6056388,rs487760,rs74739821,rs9580068,rs10450841,rs2050568,rs35007728,rs9578362,rs1079120,rs9369256,rs225679,rs9381022,rs6907175,rs7147996,rs225656,rs80192156,rs4804490,rs9394756,rs6681271,rs7977854,rs10188760,rs9462669,rs9578367,rs10423341,rs676699,rs717883,rs8111808,rs1319790,rs6941090,rs2306167,rs10421746,rs225657,rs6086751,rs225693,rs7316530,rs7953971,rs225620,rs2260040,rs60553678,rs2281255,rs2765495,rs3789693,rs75465097,rs6493487,rs72700743,rs1935194,rs12728877,rs225685,rs4446500,rs742494,rs12255028,rs6427404,rs4716345,rs283060,rs2288350,rs73242927,rs2282243,rs9381020,rs35880230,rs225618,rs72998587,rs78789647,rs225658,rs225676,rs6459659,rs4880814,rs833467,rs60893479,rs2617135,rs4564643,rs10845100,rs9381037,rs9367094,rs3751962,rs10467488,rs11813186,rs4102739,rs601994,rs879491,rs2057001,rs7167360,rs4716387,rs3088346,rs10161853,rs2073014,rs283058,rs10998458,rs68031000,rs62052470,rs10508921,rs41298117,rs9394761,rs9580074,rs7977744,rs2765500,rs9394755,rs10407697,rs4714426,rs60105040,rs1417944,rs9381032,rs72829964,rs73242950,rs11672909,rs2268194,rs6480352,rs12462004,rs4646,rs12303914,rs12515712,rs6680161,rs4631307,rs2132245,rs225692,rs9578368,rs7301715,rs2765493,rs2394354,rs76397424,rs73174107,rs7089728,rs41265385,rs10450840,rs74256103,rs6884018,rs13161714,rs6427403,rs12595627,rs8038617,rs613462,rs10505759,rs6601145,rs2268187,rs11004802,rs11735135,rs9580079,rs714050,rs11949307,rs283089,rs225700,rs61555831,rs2294693,rs225659,rs1559759,rs78085827,rs225619,rs66623974,rs1055106,rs225695,rs2765497,rs11264804,rs4145078,rs4601875,rs4716396,rs73258447,rs78905824,rs7771373,rs4716399,rs4140580,rs7913678,rs58455518,rs116477105,rs283059,rs34853044,rs73242910,rs9580075,rs7953662,rs78180637,rs76271509,rs72829930,rs4714425,rs7295948,rs72998602,rs17133858,rs4804495,rs3828738,rs3850211,rs9316269,rs4804489,rs6903444,rs2184194,rs6904601,rs2076472,rs225678,rs4775935,rs114228230,rs9381021,rs58941788,rs10854076,rs7756483,rs10407514,rs2394497,rs10520621,rs10927102,rs11053722,rs6077482,rs17560451,rs4982558,rs7175531,rs11905209,rs4804492,rs932399,rs74850717,rs9316255,rs56958854,rs4140578,rs225710,rs13205065,rs56170250,rs9509641,rs225689,rs10740310,rs12126763,rs2272986,rs4142813,rs9580069,rs2899470,rs4716343,rs11612335,rs7738684,rs2274788,rs2201842,rs9913902,rs72998556,rs8112895,rs9316271,rs10414661,rs10927099,rs4716398,rs78056250,rs12583648,rs6459658,rs225688,rs11758623,rs76226903,rs17133815,rs12741819,rs974082,rs576146,rs7964225,rs12126831,rs9580076,rs2414095,rs7976020,rs6940462,rs12877289,rs13191323,rs3823466,rs6923339,rs9394758,rs17703883,rs4697416,rs4764902,rs61265142,rs639658,rs1539166,rs6893526,rs12361791,rs79838633,rs9369260,rs736793,rs11895089,rs4716380,rs2731659,rs703575,rs9471470,rs1467663,rs4509126,rs72998590,rs7546211,rs11599315,rs7761459,rs7522061,rs4971155,rs3818461,rs2491017,rs9788333,rs7749597,rs6918969,rs77832597,rs6056390,rs11033002,rs62430456,rs6939989,rs2228612,rs3749882,rs111408324,rs10083694,rs76349554,rs6685663,rs7761105,rs9316270,rs7902023,rs2184195,rs885329,rs7766146,rs6086750,rs2294696,rs7538531,rs9578369,rs570661,rs17560514,rs736795,rs225680,rs2765503,rs7977695,rs35407905,rs225687,rs76393972,rs56061113,rs9420790,rs4716342,rs4716400,rs2038981,rs10155663,rs4764341,rs6924722,rs10845106,rs10422286,rs34875688,rs17789170,rs4764369,rs16970766,rs72829928,rs2073016,rs2282242,rs1547806,rs7740218,rs2765504,rs742495,rs2765499,rs11577575,rs2294695,rs7517644,rs2429027,rs6459657,rs4386751,rs2268192,rs12128104,rs10985375,rs4775933,rs2268191,rs225696,rs77923355,rs1873534,rs9506646,rs17540777,rs538811,rs2873413,rs55755107,rs4716375,rs728477,rs41265383,rs2173369,rs3811024,rs225662,rs11756788,rs12127679,rs1603500,rs765823,rs2765502,rs13402330,rs67495709,rs2414097,rs4441120,rs11032999,rs4716397,rs2280524,rs4935575,rs9580084,rs74900588,rs7077415,rs283090,rs11053725,rs9367093,rs62430455,rs1472435,rs2116940,rs714051,rs10935991,rs9389979,rs4804494,rs727479,rs4971154,rs7097319,rs7091001,rs4763505,rs12119042,rs225660,rs4804124,rs7544345,rs75165231,rs10450843,rs2294694,rs2151579,rs4495286,rs2765505,rs225686,rs10404209,rs12119931,rs7772889,rs6118476,rs225622,rs72829960,rs6942332,rs9580082,rs2268188,rs2748431,rs2765498,rs12525275,rs7138580,rs9357345,rs12829155,rs6140852,rs6700883,rs1600126,rs3850653,rs17133809,rs2067664,rs225663,rs2073015,rs9381028,rs765824,rs3934966,rs9509639,rs12525010,rs12122270,rs7975352,rs4746805,rs10860892,rs2537765,rs116304593,rs2613513,rs11280,rs72620548,rs9496238,rs4514515,rs2185653,rs7747645,rs9506647,rs11756893,rs4072462,rs4770130,rs7751981,rs111801529,rs1970265,rs3811025,rs1156644,rs9401080,rs77424676,rs612578,rs924171,rs1977710,rs2201521,rs4362167,rs2099077,rs225697,rs11073629,rs11964999,rs9369249,rs7067773,rs2057002,rs11608254,rs12279626,rs7927925,rs78731097,rs4285184,rs11546265,rs5030896,rs225677,rs4716346,rs12521990,rs78333947,rs7295435,rs2261295,rs225698,rs1176537,rs17860606,rs2613514,rs9381029,rs2777815,rs4714424,rs9389980,rs35691886,rs7756953,rs34895954,rs6056391,rs703569,rs11966349,rs1300252,rs75774931,rs225682,rs4716384,rs73174108,rs7762018,rs8106272,rs9321861,rs1344085,rs7135494,rs10169194,rs35105472,rs67525613,rs9369250,rs9381031,rs225621,rs3764377,rs7962865,rs9305012,rs833729,rs2253277,rs5030882,rs4716395,rs2311439,rs2268195,rs10420321,rs10842536,rs3853383,rs6940356,rs1694502,rs2130921,rs74689446,rs4804125,rs9462670,rs942190,rs7173595,rs80013494,rs72998593,rs1127489,rs2235678,rs10152811,rs59390914,rs225674,rs7972414,rs10153009,rs13216361,rs2241531,rs62015569,rs73174105,rs12749630,rs56217724,rs9381034,rs9580067,rs6108251,rs12592697,rs5030895,rs12529402,rs9580083,rs12721494,rs66653469,rs7913933,rs598552,rs6056389,rs1417943,rs4714423,rs6056392,rs10181783,rs6912959,rs2327810,rs225690,rs225623,rs628311,rs4015692,rs4140579,rs11250392,rs225684,rs17860647,rs7765561,rs2311440,rs115969702,rs12584557,rs116175359,rs12611113,rs74539463,rs2717,rs8108925,rs12145378,rs17027985,rs76705473,rs78867280,rs4716385,rs12609071,rs34001468,rs225675,rs4896574,rs7764839,rs225683,rs2268190,rs1534995,rs2460504,rs10947944,rs115356345,rs10426223,rs616486,rs11077614,rs2765506,rs9381019,rs6118475,rs2273280,rs1981069,rs11785622,rs2057000,rs115377968,rs16970811,rs9462668,rs6941766,rs61951450,rs17196483,rs8180518,rs72998594,rs10772258,rs4716401,rs72998568,rs2268193,rs742492,rs11830137,rs1176536,rs78687515,rs35580878</t>
  </si>
  <si>
    <t>CATG00000038499.1,CATG00000002023.1,ENSG00000248309.1,ENSG00000225137.1,ENSG00000156510.11,ENSG00000104361.5,ENSG00000260125.1,ENSG00000139352.3,ENSG00000198954.4,ENSG00000187720.10,ENSG00000166748.8,CATG00000115203.1,ENSG00000183230.12,CATG00000118438.1,CATG00000118430.1,ENSG00000243953.1,CATG00000088274.1,ENSG00000137491.10,ENSG00000215571.4,ENSG00000165973.13,ENSG00000227036.2,ENSG00000165732.8,ENSG00000137869.9,ENSG00000107625.8,ENSG00000255136.2,ENSG00000211805.1,ENSG00000150275.13,ENSG00000009844.11,ENSG00000184786.4,ENSG00000140025.11,ENSG00000185127.5,ENSG00000137962.8,ENSG00000173320.5,CATG00000028176.1,ENSG00000229261.1,CATG00000016481.1,ENSG00000233325.3,CATG00000038498.1,ENSG00000130024.10,ENSG00000259053.1,CATG00000083821.1,ENSG00000247311.2,CATG00000008373.1,ENSG00000171643.9,ENSG00000137486.12,ENSG00000261594.3,ENSG00000078687.12,CATG00000011225.1,CATG00000078727.1,ENSG00000081189.9,CATG00000115492.1,ENSG00000224429.3,ENSG00000160588.5,CATG00000008374.1,ENSG00000132694.14,ENSG00000122912.10,ENSG00000238389.1,ENSG00000160856.16,ENSG00000138336.8,ENSG00000001167.10,ENSG00000237494.1,ENSG00000124602.5,ENSG00000188171.10,ENSG00000139112.6,ENSG00000101333.12,ENSG00000124596.12,ENSG00000073754.5,ENSG00000269110.1,ENSG00000236757.1,ENSG00000066382.12,ENSG00000132704.11,ENSG00000226828.1,ENSG00000112212.7,ENSG00000230291.4,ENSG00000130023.11,ENSG00000075826.12,ENSG00000170417.10,CATG00000115498.1,ENSG00000227704.1,CATG00000090154.1,ENSG00000163534.10,CATG00000003988.1,ENSG00000198523.5,ENSG00000253831.1,ENSG00000252819.1,CATG00000115496.1,CATG00000089018.1,ENSG00000111860.9,ENSG00000198739.6,ENSG00000196376.6,ENSG00000188611.10,ENSG00000225477.2,CATG00000023005.1,ENSG00000109819.4,ENSG00000130816.10,ENSG00000138346.10,ENSG00000184465.11,CATG00000090305.1,ENSG00000226926.2,CATG00000005247.1,ENSG00000042088.9,ENSG00000173905.4,CATG00000089740.1,CATG00000011224.1,ENSG00000141524.11,ENSG00000270983.1,CATG00000102128.1,ENSG00000231690.2,ENSG00000165730.10,ENSG00000060339.9,ENSG00000134539.12,ENSG00000135577.4,ENSG00000161912.13,ENSG00000131446.11,ENSG00000204282.3,ENSG00000124701.5,ENSG00000136848.12</t>
  </si>
  <si>
    <t>Thiazide-induced adverse metabolic effects in hypertensive patients</t>
  </si>
  <si>
    <t>EFO:0005208</t>
  </si>
  <si>
    <t>glomerular filtration rate</t>
  </si>
  <si>
    <t>measurement of the flow rate of filtered fluid through the kidney, calculated either by comparative measurements of substances in the blood and urine, or estimated from a blood test</t>
  </si>
  <si>
    <t>rs1260330,rs4665969,rs6547521,rs9788780,rs12947506,rs1528533,rs780104,rs2950835,rs2580761,rs780100,rs34882080,rs60476496,rs12934455,rs1104,rs74426025,rs3739095,rs61365925,rs66528868,rs35836996,rs3961283,rs7203642,rs7569236,rs9928936,rs12150047,rs10205219,rs2863979,rs2580759,rs1313566,rs6499173,rs4074233,rs7200049,rs6546851,rs1260329,rs780108,rs4410117,rs6862195,rs10169261,rs4997081,rs6012006,rs6556319,rs12296021,rs2338755,rs7587577,rs11658219,rs10445306,rs10794358,rs813592,rs33953566,rs11246363,rs4287601,rs12276666,rs10794342,rs11246376,rs11695549,rs7208252,rs9901219,rs12281858,rs1395,rs10902267,rs1647266,rs7394427,rs4794810,rs2061338,rs3849577,rs7181167,rs4075990,rs1647276,rs10206899,rs3785114,rs6705489,rs66714503,rs4293393,rs2271308,rs2307022,rs1275537,rs3812035,rs12594857,rs3961282,rs11869109,rs13538,rs11078897,rs11078906,rs12938268,rs72657825,rs62130714,rs35073769,rs7575245,rs780117,rs11685326,rs4357971,rs8079590,rs1275522,rs6597961,rs6716894,rs602688,rs11655972,rs12595087,rs61867603,rs7396059,rs1275530,rs60136849,rs1128419,rs10205592,rs809058,rs4266316,rs6546852,rs4077531,rs8065963,rs2114501,rs6597957,rs10902248,rs4795357,rs10751669,rs10794357,rs58965570,rs4665960,rs12950186,rs77005271,rs61702583,rs56076827,rs4795359,rs35335692,rs6597952,rs10902266,rs1260328,rs1141313,rs7396366,rs4795375,rs10209517,rs8078599,rs2061342,rs1260341,rs1890565,rs4774579,rs6760828,rs6597960,rs12947281,rs4625670,rs704791,rs6724782,rs28688991,rs10190812,rs34473775,rs11070453,rs17876031,rs6546839,rs13027608,rs11681351,rs3744348,rs7501488,rs10774625,rs6556317,rs10490130,rs4783558,rs1554521,rs7479145,rs12437887,rs56297224,rs12453447,rs74572151,rs8069074,rs13333226,rs2302073,rs4534782,rs7192234,rs10775304,rs6597962,rs1465468,rs801426,rs2303369,rs10902265,rs6499166,rs1881245,rs1053651,rs4665958,rs809673,rs60631624,rs4077293,rs1530644,rs56367238,rs13431061,rs780112,rs6546854,rs60673338,rs4774580,rs1111571,rs7598396,rs6546861,rs56049812,rs7219909,rs755500,rs8076494,rs11078912,rs6597958,rs11246345,rs11654018,rs2272417,rs10190219,rs4076950,rs11654153,rs35650857,rs7503514,rs2293571,rs10751666,rs12934320,rs4766578,rs780110,rs11868030,rs6597948,rs13391837,rs67831559,rs2421550,rs2303316,rs2168785,rs13472,rs7447593,rs2421577,rs9928757,rs6749393,rs16952714,rs11693660,rs2056493,rs6723247,rs1049817,rs11609805,rs10794343,rs11886185,rs7395515,rs9894500,rs11127013,rs10902264,rs1647284,rs55689507,rs8038342,rs12437840,rs11172147,rs6546849,rs10444821,rs7602534,rs9888796,rs6499167,rs12313762,rs634365,rs1275528,rs7395691,rs72860013,rs3760002,rs1260333,rs1260327,rs7933889,rs7942693,rs4795358,rs7402632,rs11897009,rs7396049,rs11887784,rs4332770,rs9675296,rs4795376,rs35610898,rs3769143,rs13335818,rs1406295,rs587343,rs28640218,rs3184504,rs7115336,rs7126709,rs3889368,rs907446,rs1530643,rs6546850,rs6421967,rs1122227,rs11126932,rs7395321,rs2229357,rs12440038,rs2293572,rs752314,rs4775911,rs6503513,rs7225096,rs6546853,rs6546860,rs4795361,rs4074235,rs602282,rs11126999,rs801427,rs903507,rs10182937,rs68147365,rs28362063,rs11078913,rs4795377,rs1465470,rs9646419,rs6740223,rs11246375,rs1966915,rs72817533,rs1128413,rs7943140,rs4547554,rs2338795,rs4582,rs10751667,rs1876535,rs644173,rs593480,rs7596773,rs17252554,rs4488484,rs4074232,rs7164139,rs14346,rs1260326,rs56205943,rs6503503,rs7586601,rs7503377,rs1260334,rs4271549,rs7203220,rs4239223,rs7394524,rs7927156,rs13417486,rs11684134,rs13027887,rs6546856,rs7494956,rs3845686,rs10207220,rs679995,rs1110570,rs11172181,rs12937013,rs12439575,rs7396041,rs594794,rs73119306,rs2911711,rs6745480,rs6503521,rs112097604,rs11886219,rs4794813,rs13022659,rs4783553,rs2066090,rs12593230,rs1077715,rs582176,rs1260342,rs9908131,rs676882,rs6546858,rs7479171,rs11246380,rs11246344,rs16823029,rs2879258,rs780093,rs1966916,rs7576245,rs7208274,rs11884776,rs4272041,rs1054488,rs33933929,rs11078894,rs6546836,rs8395,rs7395387,rs6743819,rs11078915,rs8182252,rs1052162,rs1874226,rs6503504,rs8081338,rs7396623,rs6503518,rs57933226,rs7395773,rs7482484,rs11070456,rs11246377,rs4760254,rs7194378,rs6420095,rs11657899,rs55785724,rs28544423,rs4627277,rs13431267,rs10519022,rs7943115,rs2056486,rs12922822,rs2303370,rs4074231,rs2879259,rs12936646,rs7394436,rs7593448,rs11614506,rs6546838,rs1260345,rs56132748,rs11070457,rs2338799,rs10902233,rs13391258,rs7216086,rs9931501,rs704795,rs6546847,rs10794348,rs11682621,rs1260320,rs8056893,rs780106,rs5030873,rs7395303,rs33921462,rs4665959,rs3845687,rs4076915,rs11608,rs2916459,rs12936996,rs10902263,rs13334589,rs4783554,rs4795382,rs6420094,rs6503519,rs4665963,rs6546857,rs13329952,rs6729709,rs4795379,rs11126934,rs11868029,rs7503705,rs7394783,rs11867312,rs7103585,rs12947620,rs588193,rs3813227,rs7395613,rs1647265,rs12602067,rs1975384,rs34363096,rs17005956,rs8042786,rs665413,rs11078896,rs780102,rs3741414,rs6499165,rs6597953,rs11126918,rs2014252,rs620686,rs9890198,rs12475426,rs10193972,rs6503515,rs6546837,rs1868159,rs10902249,rs72817536,rs8073907,rs7182723,rs62077464,rs12952384,rs34356953,rs7934963,rs13389381,rs3759899,rs10902257,rs6753344,rs11126936,rs56377101,rs1049503,rs780107,rs9933330,rs7395632,rs3744349,rs4390625,rs67579697,rs597069,rs8075737,rs7124480,rs2280737,rs10201691,rs12917707,rs13388159,rs12452509,rs6556316,rs3785119,rs11693052,rs7402650,rs7594511,rs3739092,rs809059,rs11078907,rs7481521,rs6499172,rs7394992,rs7950955,rs1874228,rs17876032,rs4381598,rs7396677,rs80269832,rs56120917,rs2078616,rs801418,rs13427832,rs4795355,rs9928003,rs11869259,rs11078895,rs55660616,rs715326,rs1275538,rs72817542,rs36060036,rs1495099,rs3826167,rs7566364,rs6597954,rs11078910,rs11126935,rs4795384,rs653178,rs10902261,rs33954745,rs16856632,rs12101539,rs1534471,rs1820518,rs80098738,rs11679220,rs13408252,rs600010,rs715325,rs6705977,rs1992291,rs6094424,rs8032904,rs4074234,rs1647267,rs4665965,rs6597951,rs6716850,rs6711001,rs7395823,rs56372488,rs4072741,rs12150493,rs7199750,rs3809472,rs6726694,rs6707722,rs6546859,rs724311,rs1262430,rs7164602,rs10432031,rs62130713,rs11613352,rs4803,rs72819536,rs6717980,rs8065879,rs3964723,rs7946461,rs11078904,rs4665978,rs4810537,rs6740766,rs7395592,rs8179252,rs13383183,rs12452880,rs7396798,rs113353646,rs6756987</t>
  </si>
  <si>
    <t>ENSG00000213453.3,CATG00000033575.1,CATG00000029682.1,ENSG00000103056.7,CATG00000047979.1,ENSG00000265460.2,ENSG00000131771.9,ENSG00000163749.13,ENSG00000115194.6,ENSG00000222177.1,CATG00000031295.1,ENSG00000138100.9,ENSG00000131748.11,ENSG00000198055.6,ENSG00000172315.5,ENSG00000138074.10,ENSG00000183020.9,ENSG00000081479.8,ENSG00000144035.3,ENSG00000141744.3,CATG00000012133.1,CATG00000049008.1,ENSG00000266469.1,ENSG00000115211.11,ENSG00000179912.15,ENSG00000171532.4,ENSG00000157992.8,ENSG00000115226.5,ENSG00000167258.9,CATG00000033584.1,CATG00000042205.1,ENSG00000084774.9,ENSG00000163793.8,ENSG00000184956.11,ENSG00000115207.9,ENSG00000138002.10,CATG00000004562.1,ENSG00000234945.3,ENSG00000173991.5,CATG00000033579.1,ENSG00000115216.9,ENSG00000260441.1,CATG00000067584.1,ENSG00000111252.6,ENSG00000115241.9,CATG00000042207.1,ENSG00000254872.2,ENSG00000175189.3,ENSG00000108306.7,ENSG00000171766.11,ENSG00000115204.10,ENSG00000163794.6,ENSG00000115234.6,CATG00000033583.1,ENSG00000103061.7,ENSG00000138085.12,ENSG00000235267.1,ENSG00000233438.1,ENSG00000103064.9,ENSG00000258001.1,ENSG00000132600.12,ENSG00000234072.1,ENSG00000118804.7,ENSG00000132406.7,ENSG00000116127.13,ENSG00000163795.9,ENSG00000204842.10,ENSG00000131187.5,ENSG00000259797.1,CATG00000012129.1,ENSG00000125686.7,ENSG00000169344.11,ENSG00000258830.1,CATG00000033590.1,ENSG00000131183.6,ENSG00000084734.4,ENSG00000171763.13</t>
  </si>
  <si>
    <t>23535967,24351856,22962313</t>
  </si>
  <si>
    <t>Glomerular filtration rate</t>
  </si>
  <si>
    <t>EFO:0005210</t>
  </si>
  <si>
    <t>brain connectivity measurement</t>
  </si>
  <si>
    <t>quantification of the pattern of links between distinct units within a nervous system through neuroimaging techniques such a MRI</t>
  </si>
  <si>
    <t>rs9836723,rs62046644,rs114334043,rs62046606,rs73808820,rs7639977,rs78649755,rs7629924,rs62045205,rs9345489,rs62043792,rs62046605,rs62046641,rs62046648,rs62046642,rs73808821,rs11550869,rs7879933,rs62043763,rs62046649,rs4774833,rs16997016,rs17238482,rs7174459,rs62043764,rs62043760,rs17238489,rs9351424,rs62043761,rs17819300,rs6926509,rs17238461,rs74998877,rs75624459</t>
  </si>
  <si>
    <t>ENSG00000077721.11,ENSG00000172264.12,ENSG00000144619.10,ENSG00000069869.11,CATG00000023102.1,ENSG00000216853.1,ENSG00000186416.8</t>
  </si>
  <si>
    <t>Brain connectivity</t>
  </si>
  <si>
    <t>EFO:0005243</t>
  </si>
  <si>
    <t>myeloperoxidase measurement</t>
  </si>
  <si>
    <t>quantification of the enzyme myeloperoxidase in the blood, for example as an indicator of coronary artery disease</t>
  </si>
  <si>
    <t>rs2291193,rs115009784,rs11869828,rs2281718,rs405684,rs7212995,rs12452417,rs10864727,rs115345919,rs9898626,rs2877875,rs7218105,rs114951054,rs115272033,rs10922147,rs2680701,rs9913212,rs58092632,rs1057068,rs3087593,rs11871743,rs1871751,rs12947785,rs7220435,rs7219883,rs114976719,rs2531728,rs6503890,rs2814778,rs302865,rs302873,rs11204102,rs9895375,rs4631704,rs12948039,rs2410638,rs57869245,rs6503900,rs7211133,rs77084259,rs34523895,rs12949848,rs8071916,rs12452313,rs6503866,rs1267542,rs11870671,rs9914718,rs7225859,rs1964645,rs9898916,rs12450435,rs59775965,rs35433894,rs974994,rs116222084,rs11658694,rs67659260,rs114747369,rs1587325,rs9907940,rs10095373,rs114126751,rs2302189,rs302854,rs114508274,rs10801561,rs8069033,rs2680691,rs116069226,rs78887820,rs2284664,rs654778,rs12940923,rs302842,rs551397,rs4793941,rs115662751,rs2108911,rs3744093,rs1329429,rs9913436,rs4915559,rs6503893,rs7359501,rs10156354,rs6503905,rs72628394,rs7208505,rs7217845,rs4922139,rs8081247,rs3744108,rs10864726,rs3744383,rs12335186,rs2567892,rs9332739,rs9902820,rs1860262,rs11867412,rs72732257,rs7223491,rs114492815,rs9890903,rs6416932,rs12938772,rs2611781,rs10922144,rs1267545,rs73315978,rs78092885,rs115025069,rs2333410,rs34770605,rs7221732,rs7531555,rs420878,rs2567905,rs115023979,rs2531730,rs11079354,rs7218099,rs12603238,rs2526375,rs10754200,rs4598970,rs73315966,rs1576340,rs2632526,rs2079703,rs8067264,rs115657307,rs11079342,rs8072712,rs391370,rs9944392,rs7215031,rs7503190,rs4277402,rs2632515,rs4793952,rs34861306,rs114820183,rs740605,rs7214098,rs2281719,rs887206,rs72650168,rs172565,rs28730837,rs12450766,rs302859,rs3744109,rs2333465,rs3965903,rs77793224,rs9303404,rs6503870,rs686425,rs115646381,rs11778205,rs302843,rs12453049,rs4932693,rs8073864,rs114470326,rs114632474,rs1390943,rs2526379,rs1963605,rs2531729,rs10801582,rs2856857,rs7213269,rs12451466,rs6042507,rs2009948,rs9901114,rs11868285,rs8066773,rs11867689,rs56360354,rs115367974,rs8076121,rs8074450,rs800292,rs12449365,rs28798529,rs2281721,rs8182277,rs1468540,rs7819232,rs79075855,rs7206982,rs9908279,rs302848,rs8065114,rs2877946,rs16851220,rs2526381,rs114895340,rs114292600,rs8067697,rs13253777,rs7215408,rs2270097,rs7214335,rs2243827,rs9894722,rs12945426,rs10801560,rs9889281,rs368186,rs304270,rs4793950,rs4793949,rs11079343,rs11654986,rs10801580,rs4793948,rs302840,rs9893593,rs8071831,rs35897051,rs72628393,rs114400264,rs3134931,rs67211445,rs437732,rs6503904,rs7502208,rs9892425,rs11658637,rs35444528</t>
  </si>
  <si>
    <t>ENSG00000181013.3,ENSG00000196209.8,ENSG00000199672.1,ENSG00000166278.10,CATG00000031930.1,ENSG00000108389.5,ENSG00000068489.8,ENSG00000204344.10,CATG00000038743.1,ENSG00000005379.11,ENSG00000237080.1,ENSG00000213088.5,ENSG00000143641.8,ENSG00000265415.1,ENSG00000264672.1,ENSG00000204385.6,ENSG00000224738.1,ENSG00000243649.4,CATG00000031941.1,ENSG00000244255.1,ENSG00000167447.8,ENSG00000088833.13,ENSG00000200997.1,CATG00000097602.1,ENSG00000108384.10,ENSG00000135776.4,ENSG00000121101.11,ENSG00000162687.12,ENSG00000175175.4,ENSG00000265206.2,ENSG00000204351.7,CATG00000034088.1,ENSG00000202077.1,ENSG00000134365.8,ENSG00000153982.6,ENSG00000108395.9,ENSG00000265148.1,ENSG00000000971.11,ENSG00000212195.1,ENSG00000182628.8,ENSG00000204371.7,ENSG00000108387.10,ENSG00000005381.6,ENSG00000134389.8,CATG00000087968.1,ENSG00000147416.6,ENSG00000213246.2,ENSG00000108375.8,CATG00000038752.1,ENSG00000204301.5,CATG00000097601.1,ENSG00000176160.5,ENSG00000225984.1,ENSG00000168477.13,ENSG00000177614.5</t>
  </si>
  <si>
    <t>Circulating myeloperoxidase levels (plasma),Circulating myeloperoxidase levels (serum)</t>
  </si>
  <si>
    <t>EFO:0005244</t>
  </si>
  <si>
    <t>body weight loss</t>
  </si>
  <si>
    <t>any of a group of similar operations that first divides the stomach into a small upper pouch and a much larger lower &amp;quot;remnant&amp;quot; pouch and then re-arranges the small intestine to connect to bot</t>
  </si>
  <si>
    <t>rs7129556,rs3759915,rs115927256,rs6592738,rs72941378,rs588217,rs648601,rs114807762,rs41412044,rs11237263,rs668701,rs10043169,rs12285765,rs72945598,rs4438916,rs58139647,rs75401941,rs4945220,rs1957839,rs7950873,rs17702960,rs72947625,rs56246423,rs79600430,rs57055061,rs947841,rs10899394,rs57015192,rs11604207,rs10899399,rs10515808,rs11600998,rs623173,rs72947668,rs12286317,rs72943018,rs3824865,rs2397061,rs72943021,rs55815535,rs55806643,rs17752006,rs111377502,rs112974280,rs11606909,rs4509797,rs621456,rs11237244,rs55777546,rs17646434,rs59413186,rs24356,rs79791419,rs73442318,rs72814378,rs11237280,rs17646492,rs695046,rs75028264,rs12278476,rs73428006,rs687037,rs75148713,rs12661470,rs11237225,rs11753112,rs7188211,rs11603727,rs17702901,rs72941381,rs11237249,rs6922497,rs663674,rs117535657,rs628668,rs73503585</t>
  </si>
  <si>
    <t>ENSG00000221886.3,ENSG00000087884.10,ENSG00000151364.11,ENSG00000140557.7,ENSG00000048649.9,CATG00000003009.1,ENSG00000254829.1,ENSG00000164609.5,ENSG00000170927.10,CATG00000025934.1,CATG00000027297.1,ENSG00000268635.1,ENSG00000074201.4,ENSG00000053254.11,ENSG00000149262.12,ENSG00000178301.3</t>
  </si>
  <si>
    <t>23643386,23633212</t>
  </si>
  <si>
    <t>Weight loss (gastric bypass surgery)</t>
  </si>
  <si>
    <t>EFO:0005266</t>
  </si>
  <si>
    <t>serum selenium measurement</t>
  </si>
  <si>
    <t>quantification of selenium in blood</t>
  </si>
  <si>
    <t>rs3816664,rs6865893,rs2364330,rs933683,rs4985962,rs10122896,rs6862283,rs1038109,rs12103803,rs1044414,rs2009756,rs4985941,rs2127093,rs11871167,rs4613123,rs506500,rs558133,rs16876356,rs7224746,rs11204328,rs3943299,rs4985813,rs60329988,rs1805072,rs2364329,rs3797538,rs2291037,rs7216090,rs2049163,rs11204324,rs9895047,rs7731142,rs11651632,rs2364527,rs899335,rs9908446,rs2364143,rs4985953,rs7735031,rs3797537,rs731123,rs2017698,rs4985955,rs2303845,rs7215369,rs7218443,rs585800,rs4985957,rs9902303,rs9797279,rs2364332,rs6587109,rs34550408,rs7223388,rs7218112,rs731124,rs1044420,rs9896259,rs10812641,rs7211094,rs6586282,rs62058988,rs921943,rs4985954,rs8082210,rs11654680,rs7209129,rs2127094,rs1990900,rs4133914,rs9896301,rs727674,rs478667,rs2364333,rs7216449,rs2364328,rs7216786,rs2034899,rs16876363,rs7219244,rs7213684,rs2364331,rs6877698,rs2291036,rs1805074,rs4985964,rs7700970,rs899341,rs8064435,rs1038108,rs10514154,rs694290,rs4421087,rs1993901,rs6586283,rs12936249,rs1044410,rs16876336,rs1038107,rs2054463,rs10125062,rs11204330,rs2303129,rs6586281,rs9898265,rs7226229,rs6860725,rs573372,rs7216978,rs4985948,rs996065,rs7208779,rs3612,rs622087,rs3797539,rs7207753,rs899342,rs9895277,rs4985967,rs4985963,rs7207724,rs2364327,rs4985820,rs1805073,rs621678,rs933684,rs62058989,rs899338,rs28595150,rs899336,rs9913770,rs9894624,rs3861397</t>
  </si>
  <si>
    <t>ENSG00000160200.13,ENSG00000145692.10,CATG00000033211.1,CATG00000030926.1,ENSG00000124422.7,ENSG00000104973.10,ENSG00000264660.1,ENSG00000226571.1,ENSG00000233098.4,ENSG00000132837.10,ENSG00000244456.2,ENSG00000080608.9,ENSG00000118242.11</t>
  </si>
  <si>
    <t>Blood trace element (Se levels)</t>
  </si>
  <si>
    <t>EFO:0005268</t>
  </si>
  <si>
    <t>serum zinc measurement</t>
  </si>
  <si>
    <t>quantification of zinc in blood</t>
  </si>
  <si>
    <t>rs16837509,rs12903201,rs2307075,rs1493302,rs11072520,rs3758077,rs4739702,rs58958691,rs2432083,rs55638576,rs78318877,rs8033925,rs2120019,rs713488,rs11159763,rs78753609,rs7004871,rs3808539,rs7841178,rs10504812,rs10095352,rs2291787,rs12148488,rs8043181,rs6818391,rs10504813,rs7155275,rs2072696,rs1845253,rs11159767,rs4740048,rs4826508,rs11159765,rs726668,rs11627531,rs13255540,rs4586342,rs59094290,rs4466998,rs2415253,rs1496531,rs12699745,rs111562868,rs12324912,rs34655806,rs13056,rs1496529,rs931505,rs11780285,rs4899159,rs75383327,rs1303807,rs7155454,rs955007,rs10097917,rs4886652,rs114572973,rs11526192,rs7167285,rs1553017,rs34237279,rs34067265,rs34913788,rs12911421,rs12185059,rs12101482,rs1496530,rs12591119,rs12185102,rs6495144,rs115662976,rs12593566,rs1389245,rs9987281,rs76054122,rs2055077,rs703,rs6495141,rs11627485,rs77336902,rs11985029,rs1553016,rs11159766,rs17168892,rs11854975,rs8036573,rs12699744,rs11985733,rs7168680,rs6987641,rs17422130,rs13221521,rs34582157,rs1995057,rs1553015,rs11989660,rs12899062,rs2120020,rs34965545,rs1496532,rs60490784,rs8033837,rs12910644,rs3758078,rs72696717,rs12901243,rs115569030,rs6988475,rs12435835,rs8039755,rs117509229,rs3850093,rs10091566,rs12050820,rs2083731,rs8040169,rs1995058,rs7167261,rs7163636,rs28374336,rs77325348,rs6495139,rs1867148,rs10099251,rs3758076,rs2304903,rs7162900,rs7827051,rs2304899,rs3087782,rs67544533,rs8036197,rs7175720,rs4886651,rs20571,rs4740049,rs713489,rs1908075,rs12898259,rs2083730,rs1867149,rs6993387,rs1543852,rs67538199,rs12909515,rs55864963,rs1303806,rs17168895,rs1014303,rs115065583,rs12699746,rs11628273,rs2289582,rs2279701,rs12544332,rs4566,rs7148590,rs80343355,rs117234510,rs1995056,rs2304902,rs4886648,rs7011926,rs7173833,rs41480947,rs12900654,rs8042409,rs6605613,rs1867146,rs35577967,rs1390711,rs8006419,rs7181942,rs10111971,rs12900072,rs2403105,rs79231880,rs56019052,rs4740051</t>
  </si>
  <si>
    <t>CATG00000111388.1,CATG00000019279.1,ENSG00000257365.3,ENSG00000133742.9,ENSG00000104267.5,ENSG00000072832.10,CATG00000103039.1,CATG00000025559.1,ENSG00000198794.7,ENSG00000164879.6,CATG00000025563.1,CATG00000025560.1,ENSG00000258994.1,ENSG00000218754.4,ENSG00000072840.8,ENSG00000080224.13,CATG00000099667.1,ENSG00000260152.2,ENSG00000138621.7,CATG00000065324.1,ENSG00000106511.5,ENSG00000185015.3,CATG00000025564.1,ENSG00000125954.8,ENSG00000253549.1</t>
  </si>
  <si>
    <t>Blood trace element (Zn levels)</t>
  </si>
  <si>
    <t>EFO:0005298</t>
  </si>
  <si>
    <t>allergic sensitization measurement</t>
  </si>
  <si>
    <t>quantification of allergic sensitization status, for example through measurement of allergen-specific IgE in the blood or skin reaction after puncture of skin through a droplet of allergen extract (skin prick test)</t>
  </si>
  <si>
    <t>rs114846581,rs2075186,rs3924113,rs11241081,rs17616434,rs2508746,rs5743592,rs66739581,rs56179005,rs113465719,rs67712706,rs12619033,rs6990534,rs72823646,rs10173081,rs66922907,rs3732127,rs13030642,rs73236617,rs3771161,rs11956705,rs73236646,rs11725309,rs55830619,rs13431828,rs1383046,rs11465705,rs11936050,rs12233670,rs11685349,rs73236618,rs11465723,rs7664239,rs72823677,rs3771158,rs73236628,rs3771175,rs5743557,rs56357984,rs45610037,rs56289835,rs114719937,rs12712144,rs72687036,rs7658651,rs73236649,rs1127348,rs9807934,rs13030675,rs4833095,rs5743571,rs2513517,rs55903115,rs10185897,rs3771164,rs45588337,rs4274855,rs9715769,rs17777974,rs17027029,rs56083757,rs79634461,rs34946515,rs11727978,rs5743565,rs10032644,rs7687447,rs111273753,rs6815814,rs11722813,rs7673348,rs56408159,rs72823628,rs2160203,rs11691123,rs13408661,rs11241083,rs11679146,rs115130831,rs28690449,rs5743551,rs10070903,rs73236632,rs11241082,rs193436,rs2174284,rs10012017,rs3771180,rs11466617,rs116198758,rs73236615,rs7669329,rs4410871,rs10034903,rs11465736,rs4129009,rs10176820,rs79098571,rs66819621,rs12999970,rs117014904,rs2272127,rs73236616,rs2293223,rs6531663,rs6843043,rs73236629,rs10004195,rs11465702,rs28393318,rs67719080,rs5743596,rs5743556,rs11725779,rs5743563,rs11722836,rs75188672,rs5743580,rs10197862,rs3741578,rs1135430,rs10174323,rs45515895,rs11466640,rs66979032,rs5743562,rs13408569,rs67206233,rs73236633,rs4833093,rs5743595,rs5743560,rs3924112,rs11466645,rs11722889,rs115807384,rs11692656,rs4425550,rs72687029,rs4543123,rs73142654,rs4833099,rs5743593,rs3213733,rs11172086,rs11722788,rs56245262,rs5743618,rs7653908,rs6906021,rs72823669,rs12370257,rs5743566,rs9306967,rs2101521,rs6470578,rs1059513,rs5743604,rs3024971</t>
  </si>
  <si>
    <t>CATG00000068365.1,CATG00000080859.1,CATG00000068366.1,CATG00000068371.1,ENSG00000249859.3,CATG00000009161.1,ENSG00000115602.12,ENSG00000227145.1,ENSG00000153107.7,ENSG00000174130.8,ENSG00000115604.6,ENSG00000158636.12,ENSG00000166881.5,ENSG00000166888.6,ENSG00000166886.8,ENSG00000166860.2,ENSG00000179344.12,ENSG00000115607.5,ENSG00000164113.6,ENSG00000197712.7,ENSG00000174125.3,ENSG00000174123.6,ENSG00000138688.11,CATG00000080858.1,ENSG00000180251.4,CATG00000049641.1</t>
  </si>
  <si>
    <t>Allergic sensitization</t>
  </si>
  <si>
    <t>HP:0000077</t>
  </si>
  <si>
    <t>human_phenotype_ontology</t>
  </si>
  <si>
    <t>Abnormality of the kidney</t>
  </si>
  <si>
    <t>An abnormality of the kidney.</t>
  </si>
  <si>
    <t>rs987926,rs1278847,rs2074356,rs4744712,rs4645927,rs16941759,rs75080135,rs10872311,rs9711602,rs2580761,rs6048928,rs34882080,rs2269803,rs643434,rs11825181,rs220319,rs964184,rs17409460,rs7247977,rs739497,rs115000929,rs2797616,rs727995,rs2273695,rs73768441,rs112327926,rs174592,rs12355721,rs12707131,rs12905926,rs12022194,rs10488765,rs2241479,rs7260359,rs10127790,rs3822241,rs28522490,rs78788543,rs5016161,rs11190602,rs13226650,rs4502681,rs11264345,rs7311836,rs2009493,rs4853002,rs16892493,rs848488,rs10858094,rs4525975,rs67160697,rs12800028,rs4461524,rs9901219,rs174541,rs1145074,rs4970766,rs11071848,rs3796839,rs3761793,rs7676318,rs3789412,rs500830,rs28507715,rs4812042,rs2758810,rs2928148,rs1168328,rs4697730,rs1168306,rs768673,rs2410629,rs4697972,rs3820071,rs9820426,rs6705489,rs56333555,rs6489819,rs9471667,rs71496603,rs7124513,rs12579336,rs3806407,rs4921746,rs8176741,rs78917351,rs7519325,rs6870660,rs4834277,rs13118801,rs78460223,rs2727101,rs3806408,rs1541521,rs4852995,rs12646099,rs3734626,rs117120947,rs7500349,rs7167146,rs12411216,rs4970846,rs603621,rs3796826,rs3747093,rs34792920,rs4523270,rs6494531,rs4697975,rs11655972,rs7349721,rs10503669,rs763646,rs117195651,rs4318649,rs12136063,rs17411168,rs60136849,rs34690115,rs4233535,rs73543347,rs10193733,rs4266316,rs6546852,rs492175,rs57910615,rs377436,rs35782983,rs6584383,rs2285809,rs4646068,rs7246326,rs4795357,rs12521493,rs72876053,rs4821116,rs649406,rs6845554,rs597076,rs12950186,rs228129,rs948494,rs2054713,rs17157832,rs2152651,rs2070803,rs76544895,rs7578633,rs74187049,rs7316563,rs78371233,rs3756237,rs2305737,rs6581638,rs1008084,rs550057,rs17247314,rs4148959,rs17111460,rs1871266,rs13702,rs13148836,rs644234,rs2740476,rs1859433,rs2266959,rs7670709,rs2083636,rs13182354,rs3827142,rs3758938,rs11726425,rs1441753,rs73768425,rs676457,rs2285266,rs1385543,rs13333226,rs1568296,rs9895661,rs1184865,rs79649654,rs28694222,rs9523976,rs13037490,rs10959802,rs10815094,rs507392,rs115512625,rs11765986,rs7088827,rs11066098,rs1881245,rs7719017,rs6755040,rs28575576,rs73768442,rs6888705,rs35438369,rs2898495,rs34327087,rs9397551,rs1992443,rs12423126,rs4823176,rs34564316,rs79866595,rs11671987,rs58839383,rs10789112,rs7136874,rs10866705,rs2453533,rs3827633,rs4024280,rs1706767,rs7312260,rs7516435,rs17144836,rs117991538,rs4849174,rs34541757,rs114130557,rs12910009,rs76978304,rs7004149,rs2725203,rs79553234,rs2042371,rs2800708,rs6095261,rs13041070,rs2489545,rs2283358,rs12646380,rs59416499,rs8038209,rs174533,rs17768852,rs10850014,rs11868030,rs1441762,rs2170102,rs10745352,rs13391837,rs10751502,rs10809436,rs3773643,rs102275,rs6489829,rs79831012,rs3775944,rs4149323,rs221795,rs80273248,rs11153161,rs174554,rs7206935,rs13377457,rs11667235,rs10503715,rs77818310,rs3949548,rs6048956,rs1860909,rs1535,rs6026584,rs28798076,rs4697739,rs10489077,rs9894500,rs8032927,rs35621602,rs1647284,rs74237645,rs10908498,rs4697984,rs6546849,rs3744871,rs8052918,rs34374560,rs12117947,rs1529642,rs6969584,rs13284471,rs1860895,rs10896026,rs2410620,rs117950683,rs12540011,rs75949939,rs6696964,rs2766011,rs17789844,rs6581677,rs8052161,rs1260596,rs2305482,rs35934513,rs10883513,rs3768495,rs3750632,rs2414883,rs73212889,rs174570,rs2495750,rs2453584,rs73426310,rs7385804,rs3782886,rs10516195,rs2495742,rs13335818,rs57866673,rs13134726,rs34352134,rs17272274,rs7972112,rs10883501,rs4697710,rs11126932,rs6564680,rs12047994,rs12509955,rs7654258,rs2736100,rs596603,rs10901252,rs78550231,rs75120109,rs28523581,rs752314,rs11991231,rs6503513,rs13203365,rs509360,rs2292893,rs73285319,rs9936599,rs11142,rs76238709,rs34588907,rs475642,rs17385641,rs115134240,rs1532625,rs6465773,rs4697988,rs2495760,rs75469215,rs28362063,rs2192094,rs6833292,rs7047076,rs10883508,rs4698013,rs174577,rs2305133,rs11640962,rs4661634,rs2295779,rs3094212,rs77676696,rs2338795,rs12122180,rs5756506,rs17696011,rs11604451,rs287,rs3795760,rs4142152,rs12640013,rs4698032,rs74064586,rs4645933,rs6854794,rs10266435,rs6838644,rs114680949,rs17155183,rs1441754,rs12425329,rs2604399,rs6695879,rs28624331,rs220111,rs71494792,rs11666411,rs9898547,rs80190218,rs894682,rs8176693,rs7671266,rs2301723,rs74849450,rs2027867,rs13831,rs73765207,rs4583693,rs2240466,rs112097604,rs62460740,rs254409,rs10181122,rs1511299,rs4698026,rs174536,rs10789113,rs6489832,rs289,rs140489,rs78034568,rs198846,rs711752,rs8074151,rs9577653,rs514659,rs6493144,rs10857788,rs2154611,rs4849169,rs2241978,rs9291641,rs422113,rs13118272,rs1054488,rs2187002,rs113791644,rs59061545,rs8395,rs4148960,rs17696005,rs4561508,rs3853500,rs12024813,rs12607144,rs57933226,rs4593819,rs10000104,rs12037659,rs270679,rs11964516,rs3127579,rs12173116,rs13383260,rs2623945,rs55785724,rs10937329,rs17157852,rs2294923,rs12233463,rs429534,rs62407567,rs3218108,rs11123170,rs74855321,rs11670562,rs3756227,rs887725,rs1153855,rs11736479,rs12664455,rs4072037,rs3759852,rs220117,rs6997380,rs757628,rs1820204,rs13107466,rs2288065,rs10079507,rs79902642,rs3756238,rs13391258,rs2075568,rs4553380,rs12503603,rs74615535,rs6810699,rs948838,rs1567521,rs11641045,rs13247874,rs11676658,rs5030873,rs3928450,rs16898095,rs4697966,rs7992869,rs35201034,rs12453343,rs4644277,rs11071849,rs6489824,rs16941909,rs6420094,rs13039536,rs2572217,rs9915526,rs5025845,rs764751,rs12505056,rs13329952,rs1183274,rs6690043,rs35632234,rs114934348,rs3218097,rs116551361,rs11724141,rs10457487,rs2728125,rs12640038,rs1989926,rs9806861,rs4065321,rs7503705,rs41268389,rs12606139,rs7515244,rs56265941,rs35334203,rs11658328,rs2276561,rs12602067,rs518053,rs4235355,rs7681250,rs3796825,rs11871637,rs4921741,rs34346326,rs2297407,rs10927796,rs7813420,rs2294433,rs62286662,rs55683509,rs2433601,rs11126918,rs116552240,rs4697743,rs11231845,rs71632944,rs4698049,rs9411464,rs75395155,rs620686,rs11854472,rs12475426,rs174584,rs10193972,rs10866837,rs3004145,rs12989765,rs7970397,rs12601333,rs62285986,rs3177647,rs116500138,rs12417884,rs11207986,rs35866697,rs2758803,rs5745582,rs9482769,rs3824430,rs7978068,rs74469609,rs1168010,rs4784741,rs17410735,rs12507330,rs2031844,rs9933330,rs17474174,rs7900678,rs12901660,rs80162657,rs8075737,rs11600918,rs552307,rs2286526,rs9556274,rs12241632,rs11126244,rs1168044,rs34564767,rs11764045,rs75705046,rs12039115,rs949881,rs7166580,rs4339907,rs73768453,rs10776807,rs9487053,rs115456305,rs11724760,rs17746014,rs16852086,rs513529,rs55787807,rs36084205,rs7785479,rs3810575,rs2072860,rs917825,rs9487058,rs78576894,rs2078616,rs4697960,rs12908818,rs738409,rs2099092,rs7977828,rs10029208,rs12216891,rs76251295,rs1368354,rs1149168,rs56111978,rs75267687,rs17411045,rs759031,rs76130427,rs7176565,rs11190607,rs4924528,rs12520353,rs17410983,rs2066720,rs6829727,rs2020900,rs9381096,rs7071271,rs2282335,rs12460848,rs17145732,rs117721895,rs79032147,rs2404712,rs17410996,rs4320137,rs7841189,rs16894893,rs7961859,rs11673502,rs62161331,rs11827949,rs932223,rs4390654,rs449736,rs13119002,rs62460675,rs6881583,rs4739518,rs2073950,rs12365089,rs4698006,rs12125589,rs9429519,rs61905108,rs28378477,rs10878282,rs1546818,rs1571638,rs1168040,rs12691551,rs11078904,rs113294016,rs12605898,rs4665978,rs11767547,rs848129,rs1010834,rs4280729,rs10489321,rs12522512,rs1011226,rs642536,rs492488,rs12352694,rs10803386,rs71578809,rs6756987,rs114805773,rs4369676,rs733544,rs11731597,rs2727100,rs6970595,rs538207,rs949882,rs6581639,rs9788231,rs13135578,rs4970751,rs12642537,rs780100,rs4970767,rs3747207,rs11604568,rs8176672,rs2542713,rs9374071,rs2107205,rs7978737,rs10939819,rs6494532,rs3750633,rs35937475,rs10205219,rs7748068,rs1969117,rs17157941,rs2414884,rs2580759,rs1441763,rs2954021,rs1313566,rs28687977,rs10519018,rs1145093,rs7703616,rs10927797,rs13381268,rs4410117,rs57900397,rs6065,rs12818387,rs4463062,rs6556319,rs73212828,rs12151145,rs6837659,rs4287601,rs28372828,rs7695555,rs295258,rs62407566,rs2541675,rs13424438,rs3809274,rs7747095,rs353052,rs12451897,rs7780203,rs10016136,rs11974409,rs760719,rs78745958,rs11226019,rs56768778,rs17300770,rs3750626,rs903589,rs4428284,rs62284561,rs10514688,rs745960,rs3798156,rs12042319,rs3822246,rs6099616,rs10415720,rs76068439,rs11863936,rs8037583,rs602276,rs11078906,rs72657825,rs11673000,rs41299206,rs2273694,rs7575245,rs7048262,rs115899639,rs4697970,rs16844788,rs12316525,rs198833,rs4724799,rs62071307,rs4357971,rs8079590,rs3750720,rs77219697,rs16834470,rs12910027,rs10168940,rs10787,rs28537807,rs734122,rs2868419,rs12323870,rs603267,rs9290867,rs2159864,rs9419897,rs9915606,rs860762,rs3785549,rs7314232,rs2777802,rs9920210,rs2241478,rs2278457,rs4697971,rs112324778,rs4282174,rs6913093,rs17206212,rs4074995,rs352479,rs73212817,rs62249766,rs597470,rs734801,rs7743445,rs6963486,rs73292811,rs10874902,rs1936809,rs6827401,rs2206277,rs73768433,rs56076827,rs78628569,rs66965793,rs10790162,rs1141313,rs11746443,rs9369313,rs4795375,rs6871241,rs1168293,rs2437145,rs13112782,rs10939671,rs1260341,rs2227333,rs7716648,rs17489282,rs79896483,rs11250242,rs9394834,rs4575994,rs10809437,rs11608565,rs1168305,rs13174129,rs2285727,rs2725269,rs4646004,rs117974468,rs12129000,rs12136140,rs1837842,rs9320282,rs12641340,rs2339816,rs636497,rs4416085,rs2305481,rs4697738,rs2115301,rs4849181,rs174560,rs12607007,rs4766462,rs11859430,rs60223219,rs10883509,rs1375493,rs11190568,rs10908499,rs2302073,rs4698014,rs12769244,rs680767,rs1051921,rs1029388,rs12247779,rs6449445,rs386288,rs380774,rs6690758,rs9324271,rs60551697,rs809673,rs6695482,rs11636148,rs12453334,rs2495743,rs1260595,rs4697698,rs10883502,rs901684,rs6914422,rs6449423,rs4502008,rs57856130,rs12195158,rs9661614,rs4697733,rs1060848,rs59234705,rs3765088,rs12522267,rs3750630,rs3787498,rs12142808,rs659104,rs491626,rs929577,rs1880670,rs114246480,rs7166453,rs10168506,rs744544,rs61637002,rs10190219,rs73318538,rs4697987,rs2305724,rs6489833,rs12354411,rs10883512,rs12678919,rs34912062,rs9644637,rs7589995,rs3735964,rs34186890,rs16891923,rs12426493,rs6826450,rs4821130,rs13472,rs72979363,rs8080142,rs406335,rs4661635,rs11190592,rs2303875,rs2421577,rs2410621,rs497829,rs17706858,rs8176749,rs11632419,rs4406017,rs57146435,rs10908496,rs9471653,rs4697740,rs3756236,rs1049817,rs2151421,rs6490294,rs10236819,rs12300518,rs55689723,rs634365,rs1129347,rs582118,rs1992442,rs11706480,rs114621120,rs2725207,rs11665717,rs6576257,rs419106,rs62405437,rs4645985,rs1050828,rs28730480,rs4792799,rs77321774,rs12517493,rs28654378,rs4795376,rs2339941,rs3768566,rs1406295,rs1734909,rs1168013,rs3748915,rs62288518,rs6968170,rs3889368,rs113325959,rs907446,rs12513631,rs12587252,rs2110028,rs3822250,rs10745353,rs1168311,rs8182006,rs7766290,rs2519093,rs1904558,rs8180478,rs4895347,rs10447237,rs4233538,rs174534,rs78810414,rs4697976,rs174555,rs115462545,rs2057399,rs2151422,rs476633,rs7255933,rs4698009,rs11731110,rs6858209,rs116873087,rs544873,rs443345,rs28754459,rs9646419,rs1894598,rs11789207,rs6910460,rs11207976,rs102274,rs79835095,rs77819548,rs1168327,rs11489585,rs79198716,rs2240720,rs7496335,rs59962087,rs62426309,rs71558769,rs4547554,rs13200047,rs2295770,rs3752630,rs10157265,rs593480,rs830556,rs4792798,rs2075569,rs28550569,rs11764525,rs5030707,rs62286748,rs1168356,rs7215858,rs13221253,rs3519,rs56136045,rs4246517,rs12696580,rs2075672,rs17157836,rs12509714,rs11816840,rs4645978,rs4697967,rs11078935,rs3750631,rs80012820,rs9491699,rs2728124,rs6114201,rs1731542,rs3859189,rs10889331,rs13022659,rs3218086,rs17091891,rs12139377,rs2758802,rs8041033,rs10858091,rs6474651,rs1544396,rs112080350,rs4849179,rs1168329,rs2043292,rs4896028,rs9296095,rs10211658,rs676882,rs919999,rs11264475,rs34210276,rs2241106,rs34446110,rs746735,rs73220628,rs75585851,rs10849985,rs1168041,rs62286699,rs10447238,rs78358410,rs28661744,rs74064587,rs2294916,rs220110,rs6695141,rs56852782,rs351736,rs6546836,rs74209810,rs13196219,rs7165102,rs6743819,rs74346605,rs11078915,rs744196,rs10030776,rs198812,rs1874226,rs174529,rs3846855,rs1168027,rs4235356,rs74892229,rs16916995,rs1905093,rs11673093,rs7973120,rs2725215,rs978466,rs6950388,rs10158897,rs6420095,rs274434,rs6932207,rs6820756,rs2215690,rs1017124,rs4698023,rs759020,rs11572305,rs7309841,rs17599629,rs7088512,rs12936646,rs322,rs4697729,rs12513165,rs11102981,rs11066112,rs2001844,rs351726,rs1341272,rs4390169,rs10489322,rs3827143,rs12483959,rs12074528,rs936537,rs7025839,rs114815053,rs17132673,rs3806113,rs8045611,rs6014993,rs6864844,rs174568,rs2285520,rs2143571,rs1441755,rs4976647,rs7724594,rs11725857,rs1525916,rs704795,rs116290920,rs2414885,rs78729142,rs76304237,rs99780,rs115129770,rs7678012,rs6493143,rs2236495,rs600664,rs11666251,rs7812123,rs62405419,rs2235776,rs113051856,rs33921462,rs1467846,rs12940405,rs624660,rs10857787,rs6819959,rs2080077,rs16868313,rs7297760,rs763643,rs3935281,rs61905088,rs6987174,rs12126696,rs4665963,rs9628662,rs4895354,rs7296651,rs117779442,rs116929020,rs526338,rs4083261,rs595529,rs3214068,rs3756230,rs2302774,rs12679834,rs588193,rs116145012,rs13429698,rs1076556,rs7210917,rs6902892,rs12029068,rs12505722,rs7294902,rs11078896,rs57596965,rs4144,rs6026574,rs8136339,rs12453732,rs903590,rs7962138,rs73407376,rs7678287,rs77425897,rs2728108,rs8176731,rs28528947,rs461200,rs12465763,rs55775442,rs2858011,rs12045339,rs3798526,rs4348331,rs3913007,rs6836606,rs6839820,rs73136294,rs9420782,rs13233571,rs2503326,rs11666472,rs56328569,rs2266788,rs17233275,rs8073907,rs2293432,rs73543364,rs10462476,rs9997234,rs8115417,rs77237194,rs11671229,rs6753344,rs3828189,rs76969940,rs7776986,rs6063313,rs28484623,rs108499,rs7247715,rs10798386,rs220312,rs759032,rs118163236,rs11226038,rs73765206,rs13115776,rs77374467,rs2241487,rs1705612,rs76996768,rs3739092,rs6859627,rs4593558,rs6800,rs2623946,rs9820070,rs11078907,rs34644460,rs4729597,rs11264464,rs16895915,rs2270401,rs1080698,rs733543,rs55671162,rs11735623,rs4795355,rs35271694,rs16898088,rs4975642,rs11712377,rs2297404,rs57483679,rs76186171,rs12576766,rs76555487,rs2236888,rs62285985,rs1871265,rs10277087,rs17474238,rs28674909,rs2240721,rs13101772,rs2980860,rs114502721,rs77527022,rs2623941,rs7516478,rs7477246,rs7178242,rs1168292,rs12511989,rs115806843,rs7167657,rs17787671,rs174601,rs12427012,rs1468692,rs715325,rs35226619,rs73415539,rs8054266,rs2781552,rs10054203,rs1551884,rs11066015,rs1168034,rs57514701,rs59673,rs74454308,rs13120348,rs2015769,rs4766705,rs174583,rs7530124,rs28496435,rs16889391,rs3750627,rs724311,rs6684514,rs2231156,rs1262430,rs4924525,rs936538,rs638714,rs1691799,rs60459982,rs73768454,rs16991158,rs10939820,rs16948965,rs3853501,rs7551176,rs3784448,rs9394831,rs12904,rs917824,rs495828,rs12452880,rs10939829,rs11126245,rs1256328,rs9621715,rs4792800,rs7662229,rs6547521,rs12506364,rs174576,rs79976090,rs7690319,rs6449414,rs135167,rs72970145,rs4529049,rs11642568,rs5998672,rs3828890,rs79168346,rs1426932,rs4823109,rs4645989,rs848494,rs4697991,rs1484873,rs9928936,rs73037276,rs4522862,rs4543113,rs920588,rs10937328,rs12104858,rs2359652,rs11722345,rs3768496,rs568733,rs8039352,rs638542,rs12027103,rs676996,rs79017989,rs4697950,rs10047383,rs3208305,rs3787499,rs9523978,rs2110029,rs28378345,rs62286666,rs3743171,rs12418711,rs60654334,rs7587577,rs2076207,rs2227319,rs4244584,rs476410,rs12899850,rs2410618,rs7973013,rs12910525,rs11128325,rs11695549,rs10939762,rs8023345,rs8121405,rs1144594,rs2758778,rs61098923,rs3802543,rs628825,rs28475561,rs11545071,rs77684561,rs2398439,rs34195613,rs4970754,rs4971101,rs4794810,rs2070477,rs10883503,rs7002199,rs7186720,rs34693282,rs2241472,rs68137036,rs573491,rs17768692,rs174599,rs9357371,rs7689060,rs3752631,rs2076085,rs891380,rs4128744,rs6449213,rs12771275,rs2140924,rs3816786,rs35438220,rs220317,rs115428780,rs79030172,rs734074,rs13377037,rs11737564,rs35073769,rs631095,rs449850,rs3796820,rs11066080,rs9437810,rs6674005,rs10509744,rs4149333,rs6880997,rs10939816,rs2273833,rs2495747,rs10809438,rs2495752,rs11606370,rs2301621,rs687289,rs1441764,rs4149321,rs8039354,rs10851402,rs3768493,rs61473277,rs5760486,rs11579378,rs12707114,rs10849948,rs6710136,rs2230808,rs4149325,rs12637415,rs1064039,rs79261509,rs11855248,rs4849176,rs7661555,rs2019137,rs10959738,rs73768428,rs25645,rs3813152,rs61906113,rs7294623,rs58965570,rs7561966,rs4930461,rs61702583,rs1495497,rs10744775,rs1154752,rs11292,rs12601929,rs61670030,rs7965040,rs9436661,rs77328224,rs7597155,rs4120621,rs7179378,rs8041702,rs4697982,rs9918250,rs3740109,rs2061342,rs6449351,rs71632934,rs1990473,rs35493868,rs11066089,rs4541507,rs2925345,rs407102,rs55803446,rs17876031,rs10422403,rs4698018,rs10784640,rs9374070,rs210134,rs2279433,rs2725206,rs28621005,rs7073586,rs6556317,rs10798385,rs2073081,rs6903695,rs9303429,rs7102344,rs9561289,rs12620738,rs11670575,rs10505430,rs2159865,rs1168308,rs10958409,rs11079428,rs35739466,rs4464984,rs2410632,rs7244926,rs2303369,rs58040282,rs2289045,rs10489080,rs10889343,rs1553091,rs11726987,rs9411370,rs36055245,rs72834647,rs1860907,rs61373617,rs2241477,rs74446472,rs7738679,rs11264343,rs10871370,rs9888204,rs57168159,rs396000,rs80111670,rs2192092,rs8073254,rs7099913,rs7598396,rs12427185,rs11632310,rs1168294,rs10981397,rs115935180,rs10912957,rs55766779,rs17410914,rs10516200,rs6888482,rs4937128,rs55784476,rs6943986,rs17187075,rs113279830,rs4335137,rs17182751,rs6849962,rs7975437,rs60003708,rs11207974,rs2192100,rs7469795,rs28477708,rs73212864,rs4233537,rs13425201,rs9572784,rs2421550,rs16843474,rs351731,rs2303316,rs7447593,rs1049518,rs2079742,rs12602854,rs2250006,rs75544042,rs745959,rs11207977,rs62288124,rs6449454,rs2080403,rs2288619,rs13133766,rs6740664,rs114424320,rs78260736,rs117283696,rs533452,rs6723247,rs2298429,rs1369313,rs60774377,rs7295665,rs79433024,rs4500785,rs493246,rs7171289,rs1168322,rs12607697,rs174594,rs35659126,rs837763,rs7602534,rs78420872,rs4919468,rs1275528,rs10803389,rs72860013,rs10219716,rs1260333,rs11244079,rs668774,rs9374080,rs2075290,rs700593,rs592107,rs11577840,rs6449352,rs17411024,rs7589901,rs1184547,rs2305730,rs4284127,rs11887784,rs11962469,rs8023716,rs5028811,rs12604582,rs4697968,rs34942551,rs34285816,rs9423944,rs76500608,rs28927680,rs10853031,rs914615,rs1122227,rs28414564,rs7307918,rs11705932,rs2159863,rs2293572,rs73441010,rs9816269,rs66480035,rs734738,rs17157944,rs1807042,rs741756,rs62407565,rs6546853,rs2052074,rs635315,rs602282,rs7199221,rs7849280,rs3769451,rs4646066,rs903507,rs13139055,rs2020903,rs10182937,rs71443098,rs17197769,rs4795377,rs1116259,rs62288521,rs10735790,rs6740223,rs3796832,rs10159255,rs4646777,rs58479700,rs4697728,rs41301625,rs10053577,rs72817533,rs8104077,rs72834621,rs4919471,rs80073370,rs35797675,rs1761608,rs12423572,rs861857,rs7666514,rs7675450,rs745961,rs2252281,rs3861397,rs4488484,rs17252554,rs3785837,rs3813298,rs6685648,rs2395795,rs16941703,rs6777331,rs61894496,rs58639033,rs9383634,rs1168301,rs1423815,rs10031699,rs112462318,rs1060431,rs10114250,rs11207980,rs2165558,rs7952986,rs505922,rs75258859,rs2152924,rs2800631,rs2728118,rs17296501,rs1372344,rs16892069,rs112994260,rs10502590,rs60569935,rs16948871,rs2740480,rs12606141,rs4924526,rs7697246,rs74603736,rs9969551,rs6846692,rs3796838,rs8030562,rs3756229,rs9939434,rs1077715,rs11264469,rs13231516,rs115478735,rs4976646,rs6000550,rs2725212,rs77236316,rs116153503,rs6579797,rs12658878,rs9420797,rs4805835,rs17145750,rs576236,rs887732,rs11884776,rs4698008,rs7007448,rs7295294,rs2868415,rs16948859,rs6597616,rs2235777,rs72723450,rs7683596,rs16948947,rs11725858,rs2236498,rs3119311,rs10414689,rs16892475,rs4345181,rs11645415,rs4351999,rs35678413,rs73156234,rs765549,rs630512,rs174544,rs12340838,rs114820734,rs10981399,rs10817336,rs2241488,rs12922822,rs2056486,rs3775936,rs582094,rs114572261,rs2303370,rs12925272,rs10858092,rs733386,rs72667879,rs10744391,rs6675825,rs6812851,rs76975037,rs7696983,rs6546838,rs5998599,rs10900220,rs11613331,rs1800562,rs7724072,rs651007,rs4971059,rs9381097,rs2081957,rs4697997,rs11784535,rs58018786,rs3747749,rs10981412,rs4427037,rs220311,rs4976688,rs28479904,rs6930844,rs4683668,rs7683832,rs8066880,rs1678750,rs7793710,rs7555732,rs17091905,rs6983430,rs4821108,rs1705613,rs34407859,rs41305070,rs645982,rs4149334,rs62288123,rs12582100,rs17809330,rs34768406,rs9436221,rs16892474,rs7819706,rs549461,rs1734910,rs17467232,rs12786214,rs2728109,rs4549382,rs56332659,rs76232026,rs4375019,rs9985952,rs2302777,rs73223542,rs6449452,rs28368718,rs7528524,rs10803388,rs6503519,rs1369314,rs1168319,rs56170676,rs12516801,rs6817836,rs2725237,rs11868029,rs11609628,rs7498579,rs1441756,rs1168042,rs3813227,rs2231170,rs11864909,rs1933182,rs28609268,rs2495758,rs34363096,rs10849947,rs2410628,rs17005956,rs13111638,rs10123584,rs2899002,rs665413,rs1341130,rs10896025,rs62288488,rs2602001,rs504141,rs2276961,rs11207999,rs112044574,rs6587976,rs13106922,rs13292932,rs3776919,rs894680,rs11190601,rs2285695,rs8053057,rs2270114,rs34785442,rs36069781,rs1546722,rs2947494,rs4697986,rs9787151,rs41301631,rs9461023,rs9956952,rs72817536,rs117195012,rs2990246,rs6036476,rs2277870,rs1892172,rs9291680,rs9625962,rs7652340,rs12498474,rs7445,rs1417823,rs12359250,rs12145677,rs7666545,rs10889330,rs10858084,rs1474951,rs218259,rs2413771,rs780107,rs9420792,rs4318650,rs6584379,rs57454118,rs78029387,rs71632942,rs3931560,rs7973309,rs2228359,rs75278536,rs2974929,rs73208815,rs2291317,rs9467182,rs61906079,rs4636204,rs114212698,rs4935967,rs2049805,rs2206271,rs75327537,rs60050455,rs4697994,rs9843063,rs2572208,rs55872776,rs12607495,rs4408552,rs4767068,rs9398192,rs9942075,rs9400273,rs13102085,rs1800588,rs62269780,rs9371626,rs801418,rs2098230,rs9928003,rs4895353,rs4382293,rs8136338,rs17411126,rs2489035,rs11078895,rs4698028,rs116451398,rs715326,rs12906196,rs316035,rs72735675,rs12654812,rs75205426,rs7167567,rs12580175,rs11614475,rs887727,rs60007111,rs73789448,rs55654381,rs3853498,rs2980882,rs881643,rs10939690,rs6810792,rs1534471,rs12023489,rs131806,rs10883499,rs78420639,rs56052251,rs600010,rs12132794,rs12592280,rs11954532,rs7253595,rs6716850,rs11070314,rs948055,rs1807013,rs3756233,rs369570,rs11607663,rs6707722,rs2115787,rs11845100,rs9386780,rs11585462,rs2294915,rs10908502,rs351723,rs11264333,rs2728100,rs13113918,rs78013771,rs62034970,rs4803,rs9283699,rs7091356,rs74540551,rs58653211,rs73224405,rs8065879,rs433624,rs7461115,rs7816447,rs3135506,rs115859141,rs12579123,rs6919423,rs688920,rs1397763,rs7812235,rs4823108,rs17478453,rs9491698,rs74444640,rs17159087,rs6740766,rs4698030,rs10275040,rs11727398,rs848450,rs7258661,rs475419,rs1260330,rs4665969,rs28817420,rs2016867,rs35206652,rs12537271,rs4766764,rs6449395,rs12030293,rs62286701,rs2236682,rs61440627,rs5760489,rs17489185,rs1541522,rs2273832,rs4698016,rs34514737,rs4244338,rs74426025,rs4697736,rs28502741,rs2283357,rs34571450,rs4805834,rs76979899,rs12914495,rs881642,rs8176747,rs2495751,rs11153165,rs13127090,rs1322511,rs10068680,rs10893008,rs12499734,rs10817345,rs1860896,rs10908494,rs4852988,rs4433838,rs62482237,rs2241486,rs6954712,rs12056034,rs6862195,rs2110027,rs2119690,rs13161644,rs759027,rs10142758,rs7181816,rs10445306,rs11613713,rs7484754,rs13178922,rs35782952,rs6488450,rs7817533,rs3820700,rs9467176,rs56199698,rs579459,rs11190574,rs115896978,rs2925346,rs659656,rs887735,rs7208252,rs35250962,rs58946909,rs10004571,rs75648992,rs1168310,rs11723976,rs4481060,rs5760485,rs9487048,rs4338743,rs2758780,rs9577310,rs74470893,rs1781212,rs3793780,rs2410623,rs58368428,rs4319774,rs2066981,rs739496,rs2271308,rs115599772,rs71632935,rs1803924,rs3812035,rs849728,rs12606090,rs6431731,rs2242420,rs917826,rs112035106,rs3752632,rs6456617,rs11726996,rs220318,rs13014379,rs10745355,rs12244052,rs174578,rs1168029,rs10849995,rs2241475,rs6955503,rs73224422,rs4697731,rs1168032,rs4484299,rs746429,rs11850467,rs1183260,rs7304572,rs1977080,rs4823177,rs2083637,rs12138177,rs267738,rs3775940,rs602688,rs13160313,rs13422925,rs6881776,rs10028997,rs4697985,rs886205,rs61471917,rs4697742,rs10850013,rs35982947,rs920589,rs635728,rs78134709,rs10027448,rs2024281,rs2204133,rs75085022,rs76831684,rs12916843,rs7167740,rs7951437,rs78808915,rs1144593,rs4536580,rs642845,rs2700101,rs11723591,rs7696092,rs10209517,rs2240722,rs4273077,rs12902500,rs1532624,rs12947281,rs1130039,rs527210,rs79068130,rs674302,rs6724782,rs10025980,rs13113730,rs28688991,rs6036478,rs34473775,rs598253,rs1891453,rs10805364,rs2489034,rs16992886,rs34442540,rs3744348,rs11066095,rs9805104,rs11066079,rs174553,rs72979360,rs1410492,rs7205804,rs28377658,rs5745568,rs11741640,rs4919472,rs75564271,rs71494785,rs15285,rs1467513,rs10939672,rs59601467,rs2951656,rs4919469,rs640783,rs7675945,rs17411133,rs504915,rs7215775,rs12592417,rs10776806,rs16948959,rs116408736,rs2250013,rs1369312,rs3087852,rs10889340,rs10074935,rs1168321,rs1168295,rs11727390,rs4697707,rs9877536,rs10022499,rs1617640,rs3809276,rs6966403,rs7496362,rs3879448,rs3796831,rs11870683,rs780112,rs6546854,rs612169,rs77387136,rs35411115,rs2489040,rs115419051,rs2766005,rs77389,rs60251819,rs11207969,rs1797710,rs4923890,rs11732380,rs2782,rs10858097,rs2797623,rs9384705,rs67111717,rs131808,rs2293571,rs12132919,rs636523,rs4896026,rs2287877,rs9837670,rs12510549,rs11670103,rs17803780,rs10014800,rs56734203,rs7180725,rs7534572,rs11264339,rs2289957,rs3756231,rs1557685,rs9384701,rs7172335,rs115159262,rs1145086,rs2744475,rs10809380,rs7296841,rs2339818,rs687621,rs1052571,rs12707130,rs55689507,rs10121901,rs78300069,rs7678211,rs35975406,rs12451547,rs74397896,rs7730667,rs903587,rs112685218,rs2103325,rs2285268,rs35750364,rs4823178,rs8067208,rs11545072,rs4795358,rs12330904,rs11190599,rs6693932,rs855791,rs4332770,rs1168026,rs11723388,rs28671582,rs1860906,rs11731652,rs1168307,rs9411488,rs1122794,rs2192101,rs6676898,rs3134950,rs581107,rs2042367,rs17206198,rs543968,rs13149985,rs2241476,rs11945358,rs78232723,rs9298,rs76029685,rs10493322,rs12580246,rs7911360,rs17696112,rs11078930,rs12312538,rs6449453,rs6048952,rs17807802,rs73212899,rs2024276,rs77030808,rs1546723,rs7868737,rs6750104,rs10802398,rs1057987,rs291,rs73170549,rs10939817,rs3861113,rs2192093,rs34060476,rs113988682,rs3806409,rs607518,rs7677318,rs3916027,rs9523983,rs72617003,rs55668232,rs73426314,rs7503377,rs11668595,rs6026576,rs9926690,rs2861422,rs4239223,rs3775946,rs1883023,rs3845686,rs74904971,rs10207220,rs11770389,rs7970181,rs7137889,rs220310,rs4976689,rs3748916,rs3796841,rs76138462,rs12747432,rs926633,rs4495740,rs56748859,rs12937013,rs2288064,rs9732,rs11637431,rs1137827,rs8042088,rs1705614,rs111841437,rs68192600,rs4794813,rs3822238,rs35758343,rs11203186,rs16898086,rs2021860,rs948493,rs7178686,rs13191948,rs73170760,rs7444,rs626787,rs3793427,rs10803390,rs74998556,rs933704,rs10493268,rs9436222,rs7576245,rs35194512,rs6827785,rs33933929,rs4149335,rs11078894,rs2466949,rs12296574,rs4686914,rs34345068,rs4072639,rs7898761,rs11190581,rs174581,rs11671643,rs13056638,rs9397552,rs6503518,rs77637903,rs7951672,rs10018666,rs383585,rs116637360,rs3746024,rs57322232,rs2296375,rs2725220,rs4494548,rs56400413,rs10889349,rs12029695,rs12207752,rs4603158,rs1990470,rs590958,rs9619386,rs16948954,rs11066054,rs1265169,rs10488040,rs1441757,rs111887162,rs1809498,rs12787511,rs62429816,rs1690761,rs12921916,rs79920061,rs74064589,rs11818314,rs7520810,rs7671856,rs2728101,rs72974314,rs12139321,rs3813297,rs9487049,rs3796837,rs10850007,rs6752048,rs2092501,rs115849089,rs7757347,rs780106,rs734662,rs9374069,rs117176179,rs9422658,rs6453350,rs9420785,rs76634717,rs738408,rs13221033,rs6825888,rs9896357,rs11856848,rs4485819,rs714436,rs12130361,rs6449438,rs396635,rs73285327,rs74759038,rs75138374,rs2080071,rs6834555,rs79180351,rs73543356,rs3750629,rs2764271,rs7752351,rs10947995,rs3824616,rs6504005,rs75675187,rs220124,rs1975384,rs28703706,rs6899616,rs3824618,rs780102,rs2868416,rs3825016,rs889472,rs8115423,rs2486274,rs12508991,rs11721501,rs2150867,rs2254178,rs10908503,rs12330890,rs17206282,rs2926775,rs115298310,rs12511548,rs7090431,rs4149324,rs75865067,rs75203622,rs2024282,rs1168358,rs7080356,rs71632943,rs4148157,rs7365544,rs34356953,rs67968745,rs11135015,rs2758779,rs2278122,rs61906114,rs7943399,rs2152261,rs2727099,rs13248727,rs4390625,rs3744349,rs2005859,rs12289836,rs11853157,rs917821,rs17155886,rs12521951,rs2075674,rs10489075,rs12917707,rs2231164,rs11724092,rs13388159,rs116460674,rs634389,rs410449,rs12607328,rs7594511,rs28889982,rs887726,rs7795371,rs660340,rs11264473,rs1014290,rs4698031,rs733175,rs7533287,rs35966917,rs74413239,rs11671862,rs28522606,rs4767376,rs9325434,rs11843447,rs12506560,rs9374072,rs115377799,rs2800630,rs585545,rs12142634,rs17482753,rs16843471,rs1275538,rs72817542,rs174566,rs75688306,rs2467865,rs2453580,rs2990245,rs2903929,rs12423788,rs42162,rs17774576,rs1060896,rs3744245,rs9644568,rs653178,rs11153166,rs9943503,rs12038217,rs1168018,rs2151849,rs4646061,rs34879941,rs8027260,rs10746942,rs4697993,rs13141629,rs80841,rs3775930,rs2057291,rs35597264,rs1860912,rs8028183,rs60972755,rs10263369,rs1168300,rs9314269,rs4698025,rs1179765,rs1992291,rs4628982,rs6679323,rs320,rs2495759,rs10893007,rs12823654,rs140491,rs12117951,rs1981517,rs61906078,rs12076837,rs10889333,rs74636821,rs77522654,rs28733364,rs4543558,rs58742238,rs7783019,rs2097701,rs2959623,rs7546951,rs9400276,rs6489818,rs115794033,rs17616085,rs11757567,rs4935968,rs710177,rs2236497,rs17411113,rs12909511,rs55920112,rs13150928,rs3964723,rs34540281,rs2401512,rs77902909,rs8035639,rs198805,rs1407485,rs887734,rs2131925,rs4810537,rs3780541,rs763645,rs6925339,rs66647240,rs76335659,rs666951,rs10883504,rs2728134,rs58576000,rs2467853,rs2858942,rs2467862,rs62473663,rs3812036,rs17665273,rs11768148,rs131807,rs7980579,rs1029187,rs55770518,rs3763695,rs3733588,rs4871903,rs11821080,rs17144716,rs6587980,rs10786596,rs3739095,rs2800624,rs7611771,rs7203642,rs16843597,rs4697996,rs10849981,rs79664929,rs9915252,rs2231172,rs12150047,rs11190572,rs3218114,rs544744,rs6426299,rs12048077,rs56391253,rs35529421,rs3775941,rs1053872,rs74572856,rs73036517,rs2572210,rs1054399,rs12073497,rs8042366,rs2098236,rs6489820,rs10800198,rs4997081,rs73212830,rs10922469,rs7792396,rs2338755,rs1394125,rs17489373,rs16892449,rs635634,rs9561294,rs10889332,rs901683,rs17691914,rs6973656,rs2230194,rs13233715,rs12682115,rs1168017,rs8042127,rs62007986,rs28557173,rs174580,rs221799,rs66769576,rs3853178,rs12554580,rs10889335,rs2061338,rs10857789,rs62482239,rs3849577,rs8029478,rs7295450,rs62286282,rs1647276,rs7700047,rs1795527,rs2020927,rs3795758,rs129128,rs3741644,rs2728104,rs4623918,rs1275537,rs73220606,rs7309325,rs13538,rs3754094,rs2070895,rs28538500,rs4715207,rs10889339,rs11983997,rs3213628,rs6589566,rs7873522,rs12374229,rs780117,rs34453581,rs73041748,rs10051765,rs115233318,rs3775948,rs1748200,rs1168314,rs1275522,rs551118,rs10908500,rs60858882,rs11989309,rs1275530,rs4075958,rs2054576,rs1408272,rs77574837,rs12904150,rs495130,rs11979818,rs116664753,rs4745,rs1465607,rs2489037,rs2572207,rs34893238,rs7550401,rs10047382,rs7977752,rs61547234,rs61612992,rs73035337,rs35335692,rs10068810,rs76192616,rs116940712,rs1183272,rs2758776,rs12899659,rs2926776,rs9796,rs1010022,rs254405,rs1800775,rs704791,rs6965245,rs8176751,rs12909009,rs8176632,rs7518497,rs4919973,rs10748084,rs11764879,rs9381093,rs4646058,rs2868937,rs11959928,rs6854212,rs114294051,rs7466962,rs9916158,rs8121252,rs7701990,rs11751953,rs9920201,rs10798382,rs6095624,rs2060455,rs7679724,rs887728,rs6537757,rs76041951,rs7563401,rs9436223,rs1705615,rs1168028,rs10889352,rs830554,rs6845818,rs12542815,rs55661740,rs8071654,rs911119,rs77211491,rs116542696,rs76803688,rs12582302,rs11102971,rs12460876,rs3986311,rs752807,rs2974930,rs34770972,rs35709786,rs11084679,rs55747707,rs13117275,rs9990501,rs7637660,rs34392664,rs2899709,rs12465713,rs34709913,rs9971486,rs6489837,rs11665689,rs79343853,rs3797718,rs10508896,rs11654018,rs2272417,rs1530889,rs12607279,rs71632940,rs35650857,rs17272190,rs72983936,rs76549378,rs7252778,rs28581803,rs93177,rs11932349,rs115438170,rs2076211,rs7681699,rs11466511,rs73339658,rs10053467,rs35617716,rs58026555,rs76551593,rs6690219,rs616559,rs9928757,rs74995426,rs11723742,rs11207981,rs13209277,rs10897518,rs2306083,rs751092,rs115556434,rs4366668,rs2275430,rs73236920,rs75793695,rs2333427,rs78610632,rs28360509,rs1704983,rs12767823,rs2758781,rs1168304,rs6449451,rs4318902,rs4697964,rs2076938,rs1058004,rs688812,rs12219158,rs17145713,rs58237678,rs10809435,rs28622969,rs11190604,rs35106985,rs4698003,rs73012973,rs447317,rs2800633,rs2861280,rs76421334,rs1441758,rs9422653,rs75802599,rs9635366,rs2572213,rs28427306,rs7677939,rs1881248,rs73212891,rs174562,rs6546860,rs352837,rs4795361,rs6494520,rs11065898,rs13196590,rs2281138,rs9899415,rs34499461,rs61466555,rs1168320,rs11190573,rs1748195,rs4924523,rs10031694,rs9467183,rs11066074,rs7910972,rs12773263,rs9367112,rs644173,rs6749899,rs6911036,rs1260326,rs11849362,rs74461656,rs9874793,rs78927294,rs56002646,rs7586601,rs12038203,rs12517164,rs1260334,rs2228604,rs16895469,rs2215687,rs1168114,rs11684134,rs7905961,rs35495249,rs4993730,rs506338,rs2281137,rs6114206,rs4421576,rs4697969,rs7770944,rs28513670,rs2241471,rs1368988,rs10776698,rs13150639,rs7669090,rs3733585,rs6834620,rs7157409,rs76379825,rs12741552,rs11074453,rs507666,rs73212880,rs254411,rs7722027,rs6745480,rs14415,rs28688742,rs56373884,rs3205136,rs16874582,rs6829883,rs4919466,rs1168021,rs7663032,rs660931,rs1830642,rs727694,rs12247818,rs12484001,rs79039115,rs12373197,rs9478345,rs12507050,rs2192098,rs4357289,rs659964,rs2281298,rs2725219,rs7208274,rs10025702,rs9386779,rs11102979,rs78757497,rs11190589,rs11767651,rs4235354,rs2098237,rs17418329,rs34368158,rs1052162,rs6503504,rs8</t>
  </si>
  <si>
    <t>ENSG00000179295.11,ENSG00000168496.3,ENSG00000074696.8,ENSG00000148377.5,ENSG00000141759.10,ENSG00000111271.10,ENSG00000265460.2,ENSG00000163472.14,ENSG00000135362.9,CATG00000100618.1,ENSG00000213763.4,ENSG00000175827.2,ENSG00000172315.5,ENSG00000134716.5,CATG00000031308.1,ENSG00000236437.1,ENSG00000165029.11,ENSG00000128309.12,CATG00000107089.1,ENSG00000201078.1,ENSG00000223881.1,ENSG00000267239.1,ENSG00000221866.5,ENSG00000165659.12,ENSG00000083635.7,ENSG00000112499.8,CATG00000060571.1,ENSG00000236716.1,ENSG00000172671.15,ENSG00000237937.1,ENSG00000237301.1,CATG00000015242.1,ENSG00000166135.9,ENSG00000081237.14,ENSG00000118777.6,CATG00000092739.1,ENSG00000108528.9,ENSG00000233597.3,CATG00000098210.1,ENSG00000232656.3,ENSG00000167930.11,ENSG00000132906.13,ENSG00000214293.4,ENSG00000174485.10,ENSG00000111252.6,CATG00000038135.1,ENSG00000112578.5,CATG00000033615.1,ENSG00000255120.1,ENSG00000143379.8,ENSG00000109917.6,ENSG00000163468.10,ENSG00000162650.11,CATG00000117987.1,ENSG00000134824.9,CATG00000033583.1,ENSG00000108518.7,ENSG00000169242.7,ENSG00000134825.9,ENSG00000235267.1,ENSG00000272462.2,ENSG00000172661.13,CATG00000038048.1,ENSG00000163795.9,ENSG00000148335.10,ENSG00000253111.1,ENSG00000227617.4,ENSG00000116138.8,CATG00000101822.1,ENSG00000089234.11,CATG00000067708.1,ENSG00000173809.11,ENSG00000155974.7,ENSG00000130427.2,ENSG00000133424.16,CATG00000067165.1,ENSG00000106330.7,CATG00000002653.1,ENSG00000241479.1,ENSG00000169570.5,ENSG00000112343.8,ENSG00000108515.13,ENSG00000111300.5,CATG00000047979.1,ENSG00000177398.14,ENSG00000204539.3,ENSG00000130182.3,ENSG00000101493.6,ENSG00000089022.9,ENSG00000162607.8,ENSG00000204310.6,ENSG00000131748.11,ENSG00000131018.18,ENSG00000126351.8,ENSG00000172977.8,CATG00000086051.1,ENSG00000173546.7,CATG00000008686.1,ENSG00000251599.1,ENSG00000107242.13,ENSG00000240505.4,ENSG00000197891.7,ENSG00000175445.10,ENSG00000232498.1,ENSG00000171532.4,ENSG00000200058.1,ENSG00000115226.5,CATG00000114024.1,ENSG00000140367.7,ENSG00000110080.14,CATG00000042205.1,ENSG00000267280.1,ENSG00000236412.1,ENSG00000081189.9,CATG00000017777.1,ENSG00000006576.12,ENSG00000226645.1,ENSG00000112339.10,ENSG00000225542.1,ENSG00000196141.8,ENSG00000113643.4,ENSG00000130489.8,CATG00000053507.1,ENSG00000160767.16,CATG00000092614.1,ENSG00000164853.8,CATG00000003943.1,ENSG00000009950.11,CATG00000011150.1,ENSG00000143106.8,ENSG00000204188.3,ENSG00000257595.2,CATG00000012173.1,ENSG00000155975.5,CATG00000002652.1,ENSG00000118762.3,CATG00000013774.1,ENSG00000254823.1,CATG00000094057.1,ENSG00000115204.10,CATG00000087827.1,CATG00000020292.1,ENSG00000215704.5,ENSG00000163462.13,CATG00000067712.1,ENSG00000116127.13,ENSG00000115232.9,CATG00000070512.1,ENSG00000230234.1,ENSG00000103769.5,ENSG00000231031.2,ENSG00000087460.19,ENSG00000007047.10,ENSG00000174151.10,ENSG00000084734.4,ENSG00000171763.13,ENSG00000100344.6,CATG00000002596.1,CATG00000005818.1,ENSG00000268681.1,ENSG00000261573.1,ENSG00000213453.3,ENSG00000173548.8,ENSG00000172292.10,CATG00000066332.1,CATG00000072573.1,ENSG00000108523.11,ENSG00000131771.9,ENSG00000115194.6,ENSG00000085382.7,ENSG00000010379.11,CATG00000052918.1,ENSG00000087338.4,ENSG00000146477.4,ENSG00000130227.12,ENSG00000189223.9,ENSG00000124920.9,ENSG00000171530.9,CATG00000049008.1,ENSG00000163811.7,CATG00000064206.1,ENSG00000003987.9,ENSG00000025770.14,CATG00000088502.1,ENSG00000260102.1,ENSG00000075290.7,ENSG00000258999.1,ENSG00000234816.2,ENSG00000100379.13,ENSG00000111481.5,ENSG00000161179.9,CATG00000030292.1,ENSG00000188859.5,ENSG00000171992.8,ENSG00000115207.9,CATG00000025290.1,CATG00000073068.1,ENSG00000163467.7,ENSG00000116771.5,CATG00000002591.1,ENSG00000268318.1,CATG00000033579.1,ENSG00000267131.1,ENSG00000132874.9,ENSG00000128918.10,ENSG00000258373.1,CATG00000114104.1,ENSG00000146374.9,ENSG00000253852.1,CATG00000005706.1,ENSG00000261490.1,CATG00000005870.1,ENSG00000012779.6,CATG00000092610.1,CATG00000093424.1,ENSG00000173064.6,CATG00000089910.1,ENSG00000204540.6,ENSG00000182950.2,ENSG00000115234.6,CATG00000049941.1,CATG00000101876.1,ENSG00000138085.12,ENSG00000100347.10,CATG00000057187.1,ENSG00000120279.6,CATG00000116191.1,ENSG00000204842.10,CATG00000033614.1,ENSG00000131187.5,ENSG00000258099.1,ENSG00000233913.6,ENSG00000197061.3,ENSG00000106638.11,ENSG00000243587.6,CATG00000009016.1,ENSG00000008838.13,ENSG00000100629.12,ENSG00000173039.14,CATG00000067714.1,ENSG00000224652.1,CATG00000078608.1,CATG00000117980.1,ENSG00000237840.2,ENSG00000047056.10,ENSG00000087237.6,CATG00000033575.1,ENSG00000197251.3,ENSG00000010704.14,CATG00000101875.1,ENSG00000188536.8,ENSG00000008196.8,ENSG00000163749.13,CATG00000013335.1,ENSG00000138100.9,CATG00000074949.1,CATG00000067716.1,ENSG00000134709.6,ENSG00000119471.10,ENSG00000110243.7,CATG00000070521.1,CATG00000092741.1,CATG00000101813.1,ENSG00000207371.1,CATG00000088309.1,ENSG00000174099.6,ENSG00000124610.3,CATG00000060738.1,CATG00000037443.1,ENSG00000023171.10,CATG00000019981.1,CATG00000083624.1,CATG00000081955.1,CATG00000117975.1,CATG00000033584.1,ENSG00000260288.2,ENSG00000259924.1,ENSG00000215481.4,CATG00000002739.1,ENSG00000149571.6,CATG00000071786.1,ENSG00000226571.1,ENSG00000197136.4,ENSG00000166035.6,ENSG00000143412.5,ENSG00000198791.7,ENSG00000179085.7,ENSG00000263237.1,ENSG00000149485.12,ENSG00000187837.2,ENSG00000186326.3,ENSG00000183470.5,ENSG00000124641.10,CATG00000080989.1,ENSG00000177628.11,ENSG00000115216.9,CATG00000023958.1,CATG00000060595.1,CATG00000050029.1,ENSG00000115241.9,ENSG00000213445.4,ENSG00000254667.1,CATG00000067721.1,CATG00000057183.1,CATG00000022734.1,CATG00000101878.1,ENSG00000185420.14,ENSG00000157111.8,CATG00000083622.1,CATG00000063098.1,CATG00000089895.1,ENSG00000181804.10,ENSG00000264931.1,ENSG00000188677.10,ENSG00000224187.1,ENSG00000185651.10,ENSG00000248594.2,ENSG00000143418.15,ENSG00000077943.7,ENSG00000188573.7,ENSG00000121068.9,ENSG00000169344.11,CATG00000067726.1,ENSG00000258388.3,ENSG00000185245.6,ENSG00000163576.13,ENSG00000025708.8,ENSG00000271092.1,ENSG00000260000.2,CATG00000010438.1,ENSG00000167914.6,CATG00000013334.1,ENSG00000164663.9,ENSG00000178573.6,CATG00000058559.1,ENSG00000137727.8,CATG00000031295.1,CATG00000044656.1,CATG00000001059.1,ENSG00000112576.8,CATG00000002481.1,CATG00000005705.1,ENSG00000142534.2,ENSG00000141376.16,ENSG00000141744.3,ENSG00000128228.4,CATG00000036731.1,ENSG00000167258.9,ENSG00000172339.9,ENSG00000201967.1,CATG00000039489.1,ENSG00000196176.7,ENSG00000233431.1,ENSG00000225806.3,ENSG00000184347.10,ENSG00000259520.1,ENSG00000231793.4,ENSG00000125618.12,CATG00000013327.1,ENSG00000167799.5,ENSG00000253619.1,CATG00000013322.1,ENSG00000125637.11,ENSG00000008516.12,ENSG00000257767.2,ENSG00000224729.4,CATG00000057185.1,CATG00000083626.1,CATG00000092618.1,ENSG00000075826.12,CATG00000036608.1,CATG00000042207.1,ENSG00000137656.7,ENSG00000200530.1,ENSG00000259293.1,ENSG00000213088.5,CATG00000060742.1,ENSG00000108306.7,ENSG00000127334.10,ENSG00000153071.10,CATG00000118228.1,ENSG00000104879.4,ENSG00000163794.6,ENSG00000067064.6,CATG00000041168.1,ENSG00000223086.1,ENSG00000128965.7,ENSG00000163513.13,ENSG00000119139.12,ENSG00000265799.1,ENSG00000266269.1,ENSG00000118515.7,ENSG00000143028.7,CATG00000104690.1,CATG00000033590.1,ENSG00000221986.2,ENSG00000176771.11,ENSG00000187475.4,ENSG00000197487.4,CATG00000030195.1,ENSG00000127947.11,CATG00000018407.1,ENSG00000120158.7,ENSG00000163463.7,ENSG00000235545.1,ENSG00000077080.5,ENSG00000156299.8,ENSG00000138614.10,CATG00000016998.1,ENSG00000223469.1,CATG00000025291.1,ENSG00000198055.6,ENSG00000138074.10,ENSG00000187812.8,ENSG00000196226.2,ENSG00000122490.14,ENSG00000160766.10,ENSG00000144035.3,CATG00000093267.1,ENSG00000204031.3,ENSG00000167800.9,ENSG00000137860.7,CATG00000080260.1,ENSG00000187013.2,ENSG00000183098.6,CATG00000019939.1,CATG00000093276.1,ENSG00000124564.13,ENSG00000176444.14,ENSG00000256530.1,ENSG00000253161.1,ENSG00000100031.14,ENSG00000164362.14,ENSG00000173171.10,ENSG00000021826.10,ENSG00000234945.3,ENSG00000146830.9,CATG00000114730.1,ENSG00000198715.7,ENSG00000114126.13,ENSG00000108342.8,ENSG00000166415.10,ENSG00000246877.1,ENSG00000113504.15,ENSG00000160211.11,CATG00000067396.1,ENSG00000149575.5,CATG00000067715.1,ENSG00000142494.9,ENSG00000271748.1,ENSG00000089009.11,ENSG00000261971.2,CATG00000102471.1,ENSG00000111275.8,ENSG00000171766.11,ENSG00000116147.12,ENSG00000128908.11,ENSG00000173335.4,ENSG00000224973.1,ENSG00000172354.5,ENSG00000273088.1,ENSG00000226742.3,ENSG00000214736.3,ENSG00000074621.9,ENSG00000101439.4,CATG00000001906.1,ENSG00000221988.8,ENSG00000185499.12,ENSG00000106635.3,ENSG00000101546.8,ENSG00000166136.11,ENSG00000104219.8,ENSG00000125686.7,ENSG00000178026.8,CATG00000057512.1,ENSG00000131183.6,CATG00000012272.1,ENSG00000167792.7,ENSG00000116641.11,ENSG00000121289.13,ENSG00000175164.9,CATG00000012113.1,ENSG00000199065.2,ENSG00000071127.12,ENSG00000134243.7,ENSG00000172456.12,ENSG00000106333.8,CATG00000092727.1,ENSG00000206177.2,ENSG00000267127.2,CATG00000041288.1,ENSG00000170419.6,ENSG00000255970.1,ENSG00000196975.10,ENSG00000135148.7,ENSG00000021488.8,ENSG00000107937.14,ENSG00000271875.1,CATG00000071782.1,ENSG00000115211.11,CATG00000089908.1,CATG00000114046.1,ENSG00000007392.12,ENSG00000250413.1,ENSG00000127311.5,ENSG00000206337.6,ENSG00000165406.11,ENSG00000106327.8,CATG00000081953.1,ENSG00000177989.9,ENSG00000207601.1,CATG00000006805.1,ENSG00000084207.11,ENSG00000076864.15,ENSG00000163793.8,ENSG00000141441.11,ENSG00000077800.7,ENSG00000259841.2,CATG00000019701.1,ENSG00000138002.10,ENSG00000169241.13,ENSG00000198952.7,ENSG00000180573.8,ENSG00000173991.5,ENSG00000203799.6,ENSG00000073331.13,CATG00000019904.1,ENSG00000162551.9,ENSG00000090534.13,ENSG00000009954.6,ENSG00000113600.6,CATG00000082160.1,ENSG00000234608.3,ENSG00000090104.7,ENSG00000110076.14,CATG00000107104.1,ENSG00000254470.2,ENSG00000232081.1,CATG00000027173.1,ENSG00000273189.1,CATG00000088304.1,ENSG00000172922.4,CATG00000089574.1,ENSG00000198270.8,ENSG00000109667.7,ENSG00000234072.1,CATG00000050093.1,ENSG00000231064.1,ENSG00000255512.1,ENSG00000180596.7,ENSG00000254111.1,ENSG00000172336.4,CATG00000107724.1,CATG00000088343.1,CATG00000064110.1,ENSG00000074603.14,ENSG00000172818.5,ENSG00000113645.9,ENSG00000135535.10,ENSG00000237410.1,ENSG00000235501.1,ENSG00000112294.8,ENSG00000187045.12,ENSG00000135211.5,ENSG00000187866.6,ENSG00000124126.9,ENSG00000160781.11,ENSG00000187257.10,ENSG00000131558.10,ENSG00000169340.5,ENSG00000169231.9,CATG00000092613.1,ENSG00000152078.5,ENSG00000266469.1,CATG00000028303.1,CATG00000014631.1,ENSG00000124593.10,ENSG00000213965.3,CATG00000093273.1,ENSG00000157992.8,ENSG00000084774.9,ENSG00000173327.3,ENSG00000167346.3,CATG00000002737.1,ENSG00000236052.1,ENSG00000137218.6,CATG00000058781.1,ENSG00000255339.2,ENSG00000143457.6,ENSG00000231878.1,CATG00000000621.1,CATG00000035202.1,ENSG00000184385.2,ENSG00000147689.12,CATG00000012184.1,CATG00000028304.1,ENSG00000169220.13,CATG00000063197.1,ENSG00000103742.7,ENSG00000171103.6,CATG00000092738.1,ENSG00000120137.6,ENSG00000267045.1,ENSG00000267475.1,ENSG00000261126.3,ENSG00000112293.10,ENSG00000104723.16,ENSG00000233438.1,CATG00000027980.1,ENSG00000118804.7,CATG00000068610.1,CATG00000004155.1,ENSG00000132819.12,ENSG00000089248.6,CATG00000071789.1,ENSG00000108344.10,ENSG00000269881.1,ENSG00000254114.1,ENSG00000030110.8,CATG00000088306.1,ENSG00000131944.5,ENSG00000196532.4</t>
  </si>
  <si>
    <t>23432519,17255346,23362303,20139978,23487405,24094242,22044751,21931561,22479191,pha003069,17903302,22797727,21153663,24578125,19959718,19430482,24351856,23539754,20383146,20383145,20222955</t>
  </si>
  <si>
    <t>Renal function-related traits (BUN),Internal carotid artery thickness (far walls),Renal sinus fat,Blood cell counts and other traits,Urinary uromodulin levels,Palmitoleic acid (16:1n-7) plasma levels,Common carotid artery thickness (near walls),Primary nonsyndromic vesicoureteric reflex,Palmitic acid (16:0) plasma levels,Renal function and chronic kidney disease,Glycosylated haemoglobin levels,Oleic acid (18:1n-9) plasma levels,Internal carotid artery thickness (near walls),Chronic kidney disease,Creatinine levels,Common carotid artery thickness (average of near and far wall measures),Internal carotid artery thickness (average of near and far walls),Renal transplant outcome,Renal function-related traits (sCR),Renal function-related traits (urea),Common carotid artery thickness (far walls),Tonometry,Serum alkaline phosphatase levels,Blood cell counts and traits, in red and white blood cells,Renal function-related traits (eGRFcrea)</t>
  </si>
  <si>
    <t>HP:0000078</t>
  </si>
  <si>
    <t>Abnormality of the genital system</t>
  </si>
  <si>
    <t>An abnormality of the genital system.</t>
  </si>
  <si>
    <t>rs32798,rs32796,rs11597888,rs11008865,rs32799,rs77165999,rs3853512,rs2769241,rs3884607,rs3740237,rs74360610,rs1465686,rs5750311,rs113412621,rs6595919,rs4836470,rs9327530,rs857228,rs10508773,rs10062519,rs11594963,rs79706841,rs2370759,rs4820255,rs11592205,rs4900780,rs246443,rs17163173,rs1549892,rs79142045,rs11599522,rs2225152,rs4821534,rs13436218,rs10071530,rs6896924,rs10408193,rs3853511,rs2428614,rs16933225,rs74625866,rs10069990,rs4898573,rs857229,rs16933177,rs6603109,rs4821536,rs77706860,rs2525487,rs17163171,rs3853513,rs17839592,rs7910776,rs32797,rs11594459,rs4821535</t>
  </si>
  <si>
    <t>CATG00000077485.1,ENSG00000186367.5,ENSG00000145808.4,ENSG00000229327.1,ENSG00000222309.1,ENSG00000120616.11,CATG00000117814.1,ENSG00000100362.8,ENSG00000272781.1,CATG00000117812.1,ENSG00000139915.14,ENSG00000268861.1,ENSG00000259097.1,ENSG00000233825.1</t>
  </si>
  <si>
    <t>22509378,22445761</t>
  </si>
  <si>
    <t>Sexual dysfunction (SSRI/SNRI-related),Sexual dysfunction (female)</t>
  </si>
  <si>
    <t>HP:0000083</t>
  </si>
  <si>
    <t>Renal insufficiency</t>
  </si>
  <si>
    <t>A reduction in the level of performance of the kidneys in areas of function comprising the concentration of urine, removal of wastes, the maintenance of electrolyte balance, homeostasis of blood pressure, and calcium metabolism.</t>
  </si>
  <si>
    <t>rs4997081,rs7204342,rs28544423,rs80269832,rs62367474,rs59027126,rs12922822,rs9933330,rs9928003,rs13086098,rs13333226,rs80159442,rs36060036,rs13063175,rs11721941,rs79245268,rs34882080,rs35650857,rs12934455,rs6864149,rs12934320,rs12153189,rs12917707,rs13334589,rs7203642,rs35722344,rs2877195,rs9928936,rs80142672,rs28362063,rs13329952,rs7629812,rs6497476,rs12522524,rs28688991,rs60136849,rs12522910,rs79080089,rs9928757,rs11862974,rs13335818,rs28640218,rs16902068,rs62367473,rs4293393,rs34356953</t>
  </si>
  <si>
    <t>ENSG00000169344.11,ENSG00000164588.4,CATG00000065345.1,CATG00000073801.1,CATG00000065351.1,CATG00000075771.1</t>
  </si>
  <si>
    <t>17903292,20686651</t>
  </si>
  <si>
    <t>Chronic kidney disease and serum creatinine levels,Chronic kidney disease and serum Creatinine levels,Kidney function and endocine traits</t>
  </si>
  <si>
    <t>HP:0000096</t>
  </si>
  <si>
    <t>Glomerulosclerosis</t>
  </si>
  <si>
    <t>Accumulation of scar tissue within the glomerulus.</t>
  </si>
  <si>
    <t>rs6062298,rs72852265,rs12746893,rs4970702,rs41156,rs1536263,rs9893901,rs2141595,rs2230926,rs11230564,rs4245555,rs116158187,rs2866406,rs4934540,rs78373303,rs4648563,rs62264485,rs114386787,rs9375439,rs2175290,rs921721,rs115823600,rs281394,rs2184882,rs1260294,rs1716175,rs1555790,rs2069506,rs12444767,rs13037326,rs9269817,rs249643,rs9915135,rs10184978,rs117203131,rs4940743,rs646159,rs9388486,rs61740607,rs28419182,rs62247183,rs6067293,rs73395587,rs1388597,rs114407282,rs595027,rs12768019,rs12722527,rs4968318,rs9271049,rs10920098,rs10846507,rs4463482,rs1418600,rs11715915,rs4934536,rs744612,rs10772083,rs62408237,rs73065517,rs6470607,rs9989684,rs791590,rs609438,rs3850814,rs12053646,rs744051,rs73036765,rs212840,rs115400288,rs7086715,rs116731546,rs9272499,rs2503879,rs140149,rs17749211,rs12655465,rs10815382,rs9269898,rs6023006,rs6724322,rs9272981,rs11171812,rs61784800,rs9313754,rs10220369,rs1170428,rs41312668,rs1128536,rs12491516,rs113912465,rs3819410,rs3823930,rs12977255,rs434816,rs78803467,rs3129877,rs743478,rs11663253,rs1320961,rs9657904,rs6074948,rs17533699,rs644827,rs11575232,rs175721,rs114549239,rs1002658,rs643177,rs2066818,rs2858866,rs17007459,rs4912807,rs61740482,rs7745797,rs28844317,rs6427404,rs45605540,rs4402923,rs13095940,rs2317826,rs1788229,rs116837008,rs907092,rs10492971,rs9273430,rs9272416,rs28370830,rs7706612,rs13316695,rs3088303,rs114475231,rs28577594,rs6089953,rs115719435,rs77212406,rs1036207,rs2239785,rs3811697,rs253759,rs6738237,rs6509314,rs10183178,rs9594576,rs9784208,rs114160723,rs10905716,rs9271536,rs151303,rs9272441,rs6062509,rs140124,rs12761675,rs9273324,rs2838521,rs3130501,rs9270940,rs1091350,rs71560647,rs72657048,rs3811435,rs10782937,rs10409509,rs9272723,rs10789468,rs7188071,rs12528689,rs74752114,rs17401966,rs79316244,rs2218497,rs8019,rs4233371,rs2280390,rs77447765,rs10772102,rs2895989,rs4065275,rs894095,rs9270923,rs2275085,rs17835641,rs3014243,rs2099892,rs60687045,rs112037939,rs1995218,rs3024495,rs1617434,rs853961,rs805428,rs941306,rs6456149,rs10874725,rs2014704,rs7977940,rs7193733,rs2736353,rs112722721,rs2241878,rs116391314,rs6948584,rs9269876,rs7256759,rs12539741,rs9271402,rs115807153,rs9910826,rs9283487,rs4851018,rs9272311,rs6737668,rs7255066,rs7525903,rs10426401,rs9273800,rs56919252,rs12149882,rs55762115,rs2185252,rs3828811,rs4756033,rs12734068,rs1131095,rs6517432,rs55991577,rs17123925,rs76106903,rs4759420,rs114394496,rs884956,rs10105779,rs6470578,rs2614264,rs11130629,rs2291668,rs17204294,rs115664782,rs9855093,rs10799593,rs4783562,rs2250788,rs3130952,rs4470539,rs9457259,rs168649,rs12757288,rs11712165,rs9270917,rs17740615,rs730691,rs79768473,rs3950296,rs11052713,rs10193407,rs9273241,rs75588039,rs9273164,rs6012753,rs9989749,rs115512625,rs9271013,rs11587495,rs73727913,rs28410083,rs58159560,rs116414249,rs28157,rs4505848,rs1538956,rs3792111,rs805429,rs140145,rs1556917,rs9673438,rs11741861,rs10783848,rs9407325,rs9402696,rs12330139,rs10866705,rs210949,rs11574915,rs116307571,rs4871611,rs45610037,rs9827710,rs13153019,rs741174,rs61294900,rs802739,rs2290669,rs12540874,rs115048621,rs299173,rs6705577,rs28455809,rs802726,rs9271524,rs34423195,rs34111611,rs136150,rs773652,rs4851586,rs6698141,rs2842479,rs9270947,rs1005042,rs194749,rs2288789,rs745368,rs17809756,rs3751171,rs17466626,rs12692254,rs2251795,rs79939898,rs55752638,rs2247315,rs5026473,rs1349061,rs7253917,rs73069507,rs79554105,rs9270008,rs6770868,rs6733174,rs6948657,rs10201184,rs12212729,rs2336237,rs2427532,rs4149398,rs13085791,rs9841333,rs112997206,rs4851610,rs11802714,rs12765038,rs296539,rs12734551,rs7277261,rs4976681,rs3736164,rs886038,rs867436,rs3771170,rs3801808,rs402223,rs2642002,rs73036715,rs78451334,rs342093,rs12137880,rs13136827,rs9271168,rs3095352,rs116775665,rs2188962,rs12540388,rs10493937,rs113290790,rs72844134,rs13008525,rs73857222,rs1871417,rs2241117,rs1982995,rs9274552,rs137843,rs10142466,rs112208663,rs2042234,rs2706336,rs13306657,rs9459854,rs9270051,rs9270978,rs1049887,rs3792106,rs75968739,rs8046145,rs72844167,rs7605863,rs115922020,rs6503796,rs9929088,rs881988,rs212853,rs4685436,rs12725210,rs618919,rs6857821,rs116032182,rs12046118,rs12330397,rs2289688,rs2140067,rs115970988,rs115001122,rs9271205,rs3816281,rs11117050,rs112099108,rs210950,rs4530904,rs10772073,rs4352593,rs114191643,rs9814873,rs3132524,rs12082659,rs113033015,rs28642812,rs10249931,rs9271080,rs6742381,rs12532199,rs62149417,rs111366958,rs342063,rs892999,rs115857596,rs11085732,rs67574266,rs5763670,rs6503695,rs17038,rs12424826,rs78116208,rs9270941,rs79304200,rs115986829,rs115125045,rs115827043,rs7749278,rs9368716,rs116118889,rs1126737,rs9270111,rs112262084,rs7869487,rs2823285,rs12175033,rs140114,rs115972767,rs10042027,rs2682434,rs1790099,rs2315020,rs75840293,rs67919208,rs229533,rs1343152,rs3809868,rs1790109,rs7760495,rs8070759,rs9273407,rs7603250,rs3897102,rs9271641,rs229536,rs413967,rs9273053,rs7214799,rs4013,rs10908808,rs2136750,rs12261654,rs2326387,rs9271053,rs1467653,rs627898,rs76909152,rs239918,rs9271069,rs3018098,rs11564240,rs12525505,rs73262807,rs3849365,rs114133901,rs443198,rs116680687,rs35759975,rs2248137,rs137864,rs11926038,rs1433046,rs805354,rs10874726,rs114055836,rs9923455,rs67898294,rs9831661,rs2270297,rs11785557,rs9271176,rs7539951,rs10191548,rs12242110,rs13186,rs9906785,rs805315,rs55688935,rs136178,rs115447617,rs7664452,rs4149584,rs57271503,rs114350506,rs10246641,rs75937181,rs9271149,rs9273509,rs140150,rs11699830,rs56374720,rs417162,rs2985857,rs4967946,rs11567705,rs6580225,rs6680578,rs2293370,rs140096,rs421946,rs17118439,rs7528484,rs112134191,rs10910106,rs1728769,rs115002281,rs2147337,rs9272468,rs12046550,rs13426947,rs4579121,rs9274536,rs3816234,rs3801848,rs9270881,rs76466034,rs116386827,rs7975094,rs11167520,rs9272625,rs73940754,rs34592588,rs57884925,rs9271407,rs9821311,rs60797274,rs9884090,rs9270226,rs7631853,rs7255420,rs9269622,rs6122159,rs9271775,rs10197284,rs1968752,rs1170438,rs1003603,rs9389286,rs1060404,rs115178356,rs12304510,rs181826,rs181209,rs13337017,rs7118,rs11032376,rs116587290,rs11688096,rs9269915,rs4648659,rs13344267,rs7187776,rs2712234,rs6897932,rs9271148,rs9270964,rs735404,rs17445836,rs17207042,rs12671804,rs7184373,rs114826045,rs12639271,rs1716164,rs1297262,rs10509540,rs7522462,rs229489,rs9270977,rs10801908,rs28592032,rs9388489,rs116072847,rs113208333,rs2305479,rs11057254,rs59287215,rs3748817,rs10844597,rs3197999,rs73073085,rs2272128,rs60766032,rs7184597,rs114595403,rs62258095,rs296548,rs2476601,rs9271417,rs568124,rs75143074,rs12935048,rs115643301,rs2432265,rs116785956,rs13256690,rs10214237,rs114241655,rs737911,rs112055084,rs117357330,rs116572022,rs249642,rs55708548,rs34695601,rs116678448,rs7205960,rs115093292,rs35802,rs2056991,rs8052148,rs3181218,rs7355584,rs9273474,rs12653866,rs10975307,rs9271639,rs1170434,rs378672,rs78515370,rs116326044,rs2253760,rs203709,rs9457252,rs2072633,rs35175818,rs62405633,rs11164825,rs9270879,rs653423,rs10877020,rs2139492,rs1050391,rs7238879,rs9272328,rs9272629,rs2253823,rs1891363,rs114059129,rs741199,rs9268832,rs9270974,rs4851613,rs1912482,rs12298826,rs12768538,rs240066,rs1077358,rs10912491,rs2027330,rs6896243,rs114244075,rs28550029,rs10405465,rs9271007,rs11164608,rs7634844,rs7923217,rs73312836,rs7359981,rs4934710,rs151719,rs11154798,rs28472704,rs61593413,rs6497644,rs3131621,rs4788085,rs57968175,rs2177122,rs9271422,rs28617418,rs8046545,rs80300819,rs4727075,rs11742270,rs59534462,rs116430267,rs4759371,rs11859512,rs3760650,rs1790947,rs4278312,rs7788165,rs62036657,rs7014565,rs9407354,rs4233945,rs1448098,rs114193205,rs41170,rs12059217,rs136168,rs36192217,rs7567325,rs2230659,rs7276630,rs10168266,rs4660879,rs11465583,rs9271629,rs4934711,rs3024877,rs55734382,rs4239163,rs116150779,rs6043548,rs4768248,rs67087834,rs10420683,rs6873335,rs112762698,rs2329884,rs1790964,rs6498089,rs13026779,rs75851973,rs11209032,rs10844537,rs55792453,rs4810999,rs116611693,rs28459012,rs13408029,rs6990534,rs8086433,rs116324156,rs1736147,rs10946204,rs115961588,rs7189109,rs10431552,rs7777316,rs12039319,rs35008063,rs11078925,rs7785918,rs76705942,rs9459855,rs7730390,rs2643325,rs244950,rs3942629,rs1250549,rs9270489,rs75313362,rs9309416,rs7185491,rs2070552,rs762422,rs6737119,rs1790090,rs9271100,rs36044995,rs11078926,rs7203531,rs131301,rs59347948,rs2935183,rs7459185,rs9270158,rs9459849,rs13385151,rs13391356,rs113034033,rs114893029,rs115150143,rs2008157,rs3806712,rs3136667,rs1034921,rs73923215,rs9270035,rs617058,rs28733208,rs9295384,rs1790133,rs11722421,rs2746430,rs2148482,rs2019960,rs34762726,rs2039415,rs4722633,rs7974396,rs114444883,rs2561477,rs9274562,rs9469220,rs10198539,rs80205770,rs296552,rs2280391,rs28576953,rs2266965,rs3130573,rs4142967,rs9564,rs9269766,rs9271155,rs116167242,rs9876206,rs1297269,rs131289,rs4823074,rs116072190,rs6885455,rs9271062,rs7626442,rs3801829,rs58717741,rs5026472,rs6907898,rs4959093,rs56353819,rs7533238,rs114912461,rs9271116,rs386352,rs9273443,rs72724586,rs7517698,rs34832871,rs62120372,rs55739485,rs5734,rs7278940,rs2880791,rs10752747,rs10883367,rs72793809,rs5000563,rs10797435,rs2007458,rs10951149,rs4675377,rs114464013,rs116535779,rs7523907,rs2076740,rs2297433,rs116541701,rs9566791,rs80305283,rs6708949,rs10077929,rs6904946,rs910049,rs1876518,rs227369,rs2456973,rs11641016,rs386965,rs914064,rs114988943,rs78396656,rs116670730,rs7705547,rs4451703,rs9271153,rs11870965,rs2299440,rs1810820,rs9273493,rs1728789,rs116008969,rs2421047,rs12762493,rs77394587,rs116211474,rs12492472,rs1950189,rs970970,rs1031458,rs79128373,rs9325635,rs1003116,rs3130649,rs1054770,rs4259463,rs13223756,rs4934736,rs13280365,rs2238123,rs3024886,rs2847259,rs9270915,rs912963,rs1035798,rs35451117,rs9859556,rs113229010,rs10924103,rs17034775,rs11230565,rs2184968,rs9981707,rs114847139,rs72849276,rs6698817,rs12934362,rs56380902,rs75543503,rs9834901,rs7296418,rs396004,rs7699742,rs1071630,rs136153,rs2298570,rs9855065,rs17754780,rs2076530,rs3134943,rs59926079,rs9271105,rs2069778,rs78403160,rs9270870,rs9270999,rs73067472,rs4759416,rs17631065,rs26528,rs114003834,rs61132455,rs3741211,rs1016140,rs114053056,rs805406,rs6714379,rs7569113,rs9270922,rs2866414,rs72845727,rs17333759,rs10802190,rs74371950,rs1041479,rs2564119,rs1047989,rs112532723,rs3800507,rs12929568,rs34947566,rs60553075,rs116041643,rs10747783,rs2991975,rs55924544,rs9270225,rs2064430,rs6497643,rs1012645,rs425537,rs9271525,rs2866413,rs12539476,rs7188272,rs9784206,rs703842,rs73067476,rs9270927,rs917595,rs77962569,rs6750971,rs307896,rs3770648,rs11052710,rs78995218,rs6445975,rs7591431,rs11121557,rs9271060,rs761357,rs17591781,rs1297261,rs9822885,rs2297913,rs6674843,rs10883365,rs111259072,rs10786557,rs74817271,rs9269905,rs2802372,rs2682429,rs113497569,rs12659737,rs437179,rs79101914,rs869402,rs7236784,rs16995422,rs741173,rs4808766,rs6872993,rs5029928,rs1170426,rs404339,rs11577426,rs6481935,rs79464516,rs6633,rs10400877,rs114459930,rs6925032,rs112638707,rs116780023,rs11715698,rs1123157,rs16851563,rs77849763,rs114386644,rs116501129,rs6546390,rs115805805,rs7941518,rs3806156,rs12746722,rs59912232,rs11615953,rs9272546,rs57990062,rs2181058,rs115610895,rs4625,rs3766357,rs11709525,rs3892354,rs9270326,rs648095,rs10814918,rs116350000,rs4671658,rs10760119,rs9929420,rs6898107,rs11808092,rs12939457,rs11130213,rs1129740,rs7499785,rs11928493,rs60962024,rs8075411,rs4648889,rs41157,rs59761017,rs140094,rs113022490,rs9694294,rs113054784,rs13234201,rs9271005,rs17035355,rs111373218,rs9273046,rs4934709,rs6006274,rs58985539,rs7579928,rs2121752,rs28740963,rs3823936,rs1406827,rs11583328,rs3014239,rs55799805,rs11870935,rs10492791,rs12567232,rs62408236,rs9631059,rs76041705,rs10802192,rs1024162,rs7725769,rs229540,rs6461964,rs1729657,rs12067926,rs12191318,rs11951091,rs4755341,rs9272553,rs4299301,rs13147049,rs10489265,rs7235567,rs4074995,rs11897282,rs1295686,rs744611,rs9271421,rs1182967,rs10410915,rs60652743,rs61056617,rs4809323,rs4934700,rs12447310,rs1177212,rs112655502,rs75265219,rs1728792,rs10209878,rs114938528,rs7796798,rs3741499,rs3801846,rs703830,rs11746443,rs1250556,rs117779516,rs1170427,rs114988582,rs62258104,rs112706505,rs1401884,rs6944926,rs7557418,rs72687029,rs644013,rs10187305,rs10492972,rs12522083,rs7665659,rs1727311,rs3859172,rs1002076,rs7615468,rs78300565,rs7716903,rs12322888,rs10083067,rs72789687,rs116277398,rs3135392,rs11646653,rs2297200,rs28620406,rs111509939,rs3801803,rs2582341,rs212852,rs13195812,rs11952102,rs9270979,rs9270914,rs4409764,rs7977720,rs4420888,rs2329712,rs1281937,rs9272350,rs10744147,rs56253737,rs11264804,rs11172343,rs8114049,rs117237084,rs10027437,rs12150231,rs12532339,rs4722641,rs41300092,rs9271165,rs34195497,rs4287819,rs175720,rs77719105,rs1383046,rs949142,rs114249272,rs10903118,rs7210738,rs9656588,rs67646822,rs66912914,rs114252468,rs4967966,rs10747446,rs5763671,rs115395274,rs13140970,rs11010061,rs6503696,rs2247325,rs62149416,rs911523,rs1024798,rs10743819,rs1047158,rs9271081,rs9272491,rs2050376,rs2072435,rs62259820,rs6499188,rs7404408,rs2165918,rs115163973,rs7794210,rs1568427,rs2007446,rs9827021,rs116450421,rs6879874,rs10074925,rs113417311,rs3826110,rs7214410,rs11865339,rs941305,rs17529061,rs1519528,rs1109671,rs117502843,rs244948,rs11117051,rs12631656,rs28371062,rs116143544,rs131272,rs2275424,rs7305511,rs2306581,rs67638449,rs11010067,rs10772062,rs35234849,rs2851443,rs2387397,rs686996,rs11057204,rs2391360,rs11167518,rs1716170,rs6110775,rs1428553,rs9270054,rs4779112,rs846794,rs12534921,rs11656855,rs112074246,rs17796835,rs17449270,rs9273056,rs227281,rs12730932,rs2122795,rs1894473,rs9366078,rs114916195,rs3936945,rs10198357,rs1736020,rs35261698,rs9074,rs1599932,rs7523328,rs7693745,rs1177228,rs1021469,rs7141758,rs13249280,rs802738,rs116469582,rs7524351,rs7715981,rs3792112,rs9388487,rs7624836,rs11668950,rs10052606,rs716650,rs11032405,rs9306465,rs2039778,rs194748,rs8010876,rs4794016,rs990257,rs6752107,rs10924109,rs11712863,rs1048573,rs2909261,rs12497953,rs7747995,rs6667564,rs9271010,rs10985070,rs11813404,rs6417247,rs12489103,rs10874724,rs9950174,rs9273356,rs4794820,rs2136751,rs4516988,rs61988977,rs9272581,rs77989629,rs35976602,rs9411162,rs7755465,rs630379,rs6885410,rs11539605,rs1615504,rs3093025,rs8063014,rs115836051,rs7522061,rs12535158,rs79750959,rs9271096,rs9272349,rs4971155,rs11130633,rs6674949,rs7037195,rs116393518,rs11575231,rs12445824,rs116817785,rs9269778,rs34135604,rs9273559,rs4795400,rs7546368,rs2524089,rs1878658,rs10909839,rs4238604,rs73731427,rs10245162,rs59602790,rs7588217,rs6877611,rs17110523,rs12534899,rs10753064,rs116264340,rs9272424,rs3755274,rs402224,rs111264507,rs871130,rs9894594,rs56309603,rs3810610,rs2643324,rs3787091,rs3801807,rs10272303,rs28655102,rs7441808,rs115764302,rs9271631,rs112682888,rs17444903,rs112519097,rs1537028,rs17324488,rs12368653,rs4239702,rs1573825,rs12528323,rs115474418,rs17123987,rs4760332,rs117717187,rs9273376,rs1170433,rs115598371,rs4810998,rs34225619,rs11164605,rs6821119,rs6712080,rs7753873,rs9272613,rs9292777,rs3130975,rs9876343,rs2681408,rs2934859,rs3801857,rs2303759,rs9274537,rs4968046,rs2272129,rs13208636,rs77512282,rs733724,rs7530780,rs10789470,rs3761757,rs405500,rs2764845,rs131282,rs73404466,rs1801143,rs12737239,rs35777088,rs11681201,rs3748818,rs35112949,rs9272609,rs8081037,rs7535068,rs9270948,rs79980806,rs12712156,rs4259462,rs7858209,rs1064701,rs4317019,rs1615609,rs115161103,rs808919,rs136160,rs116188106,rs6739236,rs4959108,rs9273426,rs9270904,rs12490706,rs1250559,rs61583444,rs12448902,rs12407188,rs9271636,rs6543116,rs10872622,rs7555518,rs1014286,rs131279,rs115244879,rs114751341,rs35707106,rs60312440,rs4239162,rs12536145,rs1177288,rs502055,rs1735667,rs73404465,rs12130220,rs3920213,rs3804031,rs13003464,rs3760371,rs3801850,rs9271108,rs76636426,rs136159,rs34839,rs76406801,rs615926,rs2230658,rs77456662,rs716501,rs116542020,rs8110761,rs9262615,rs12402964,rs34200664,rs9271006,rs6427552,rs111344617,rs805355,rs6470606,rs2736345,rs2858864,rs11164803,rs10187388,rs228632,rs116244779,rs11884641,rs6952809,rs7519046,rs41523949,rs1862509,rs62036658,rs11209033,rs4934735,rs116253737,rs11164810,rs7802715,rs40831,rs10946203,rs72724555,rs10910107,rs2978641,rs1631910,rs78523,rs12532935,rs1556916,rs3203684,rs4245556,rs281395,rs1879755,rs2401395,rs3024491,rs30493,rs4684308,rs73395560,rs74138810,rs115623263,rs56399423,rs1214596,rs115602633,rs10209615,rs2337934,rs41423244,rs9273288,rs773665,rs140095,rs61915472,rs10244986,rs115084676,rs28532547,rs7198606,rs3129934,rs937564,rs3861457,rs9269914,rs4788099,rs2150702,rs59669162,rs11746555,rs3733874,rs4145319,rs4976647,rs4518147,rs11171747,rs6431654,rs7246419,rs116055884,rs116600162,rs4895807,rs2017445,rs2126984,rs7774954,rs1551398,rs4899257,rs1170437,rs56358680,rs2289472,rs9989899,rs9270099,rs4149576,rs873636,rs7282490,rs9390699,rs17387157,rs3851808,rs116738927,rs11922013,rs1352426,rs2118305,rs9271211,rs59976846,rs33921462,rs2022449,rs115790178,rs4586937,rs2072052,rs9859048,rs10773004,rs57137641,rs2762920,rs9271774,rs10772074,rs13315591,rs2363120,rs12695388,rs5753037,rs17444103,rs805378,rs3849366,rs11861174,rs7563433,rs115217631,rs11264798,rs11052497,rs1716165,rs9274390,rs2071295,rs80220485,rs210796,rs1123158,rs55724153,rs6782218,rs9270963,rs3745672,rs231976,rs72844118,rs9533646,rs62137565,rs6427868,rs6125829,rs1610603,rs556560,rs7090073,rs75440774,rs11249215,rs3810196,rs116632623,rs2236678,rs719127,rs2285667,rs10516487,rs9271082,rs7197188,rs116127636,rs115532189,rs9272618,rs151179,rs7785815,rs3764147,rs4265380,rs884548,rs7520651,rs117683816,rs932036,rs2051629,rs75598973,rs616187,rs802728,rs136154,rs241403,rs11597367,rs719149,rs11694711,rs115802501,rs115168643,rs7851435,rs2073723,rs1968751,rs4456788,rs9274336,rs131260,rs9273441,rs117887879,rs3818724,rs7523334,rs2236262,rs8077106,rs9270928,rs5735,rs10846491,rs9272339,rs3188491,rs113232784,rs4795399,rs10800746,rs79442859,rs58340590,rs3092169,rs115425879,rs116787876,rs13283126,rs9274669,rs281386,rs10276471,rs10912573,rs4241211,rs117267050,rs240704,rs2072438,rs73090828,rs180328,rs9270921,rs9269823,rs115723648,rs79593183,rs1627724,rs114120534,rs9933177,rs28611501,rs115851225,rs4577450,rs112578072,rs537672,rs9332414,rs41176,rs9272628,rs4855881,rs73147614,rs17499811,rs4759415,rs12142704,rs11587309,rs434830,rs9457249,rs2695788,rs12069891,rs116703217,rs2325089,rs72844190,rs131267,rs10492973,rs10266759,rs7237818,rs10210193,rs4787458,rs12616709,rs10511390,rs10905718,rs2596464,rs1790963,rs10752194,rs114554345,rs116970499,rs3076,rs79658013,rs1645981,rs951452,rs116816397,rs9270043,rs342094,rs56254945,rs8107548,rs4706360,rs1877385,rs116516410,rs802719,rs7024686,rs12122721,rs6543159,rs41476751,rs73404456,rs726848,rs2991986,rs9273467,rs10057988,rs115805889,rs2804280,rs111483859,rs12246600,rs240058,rs12712145,rs7572216,rs59295315,rs9270986,rs2838517,rs62120363,rs78135308,rs9273444,rs45454992,rs35162796,rs9324866,rs244951,rs3764021,rs9273028,rs7789225,rs3821236,rs888270,rs4840159,rs117305040,rs13333054,rs73284141,rs4626447,rs9272623,rs10797440,rs7194,rs2293607,rs11651643,rs9393644,rs10760125,rs113451008,rs58839614,rs2192437,rs2078544,rs6461974,rs9989835,rs2076533,rs2561478,rs1736916,rs5026471,rs11486042,rs9271122,rs10256799,rs3848588,rs12049190,rs9272357,rs2139493,rs583522,rs9853683,rs75817707,rs2246031,rs6726160,rs114298721,rs2289699,rs7594784,rs4788073,rs60743860,rs1170442,rs28655955,rs11893270,rs2329883,rs9271076,rs78439789,rs2075049,rs765059,rs3176926,rs179195,rs10844427,rs6738490,rs9270258,rs12749786,rs16851523,rs12123935,rs9303277,rs9271110,rs116638261,rs12141416,rs1624116,rs17591163,rs3767498,rs56221625,rs11171806,rs8141851,rs5012512,rs9398804,rs13017457,rs802737,rs10053750,rs9271117,rs9272346,rs1700820,rs17154529,rs72845722,rs8072391,rs115297435,rs13239597,rs4625363,rs7276302,rs983825,rs10202244,rs4310388,rs113728903,rs9402694,rs76956521,rs4788083,rs12242882,rs4459999,rs1632953,rs61737565,rs116474693,rs55743914,rs72793818,rs9273322,rs194747,rs11211165,rs3902920,rs705605,rs229531,rs9269844,rs9851299,rs9270902,rs1468791,rs2984920,rs56041256,rs9273338,rs11864279,rs6681271,rs2325085,rs1127348,rs10201872,rs4375701,rs114546634,rs9274186,rs60570899,rs116090304,rs10187319,rs115966838,rs10877011,rs2876932,rs116353636,rs9933520,rs113901800,rs2080206,rs2384352,rs9269874,rs1143683,rs5763767,rs3936944,rs13112128,rs45549132,rs9274529,rs16854035,rs3801835,rs3128965,rs2049114,rs3021303,rs1887406,rs78940976,rs2765495,rs62036617,rs6863411,rs1250555,rs112480946,rs9270949,rs731774,rs9271466,rs13227075,rs34681319,rs2941522,rs667626,rs9271635,rs9270909,rs12203875,rs2284035,rs5763651,rs56084564,rs57135974,rs6670198,rs17484342,rs2058657,rs10068127,rs73282209,rs66884109,rs1428554,rs698210,rs6839064,rs6451494,rs11893308,rs12260130,rs116423969,rs10269731,rs11249210,rs13390252,rs2305480,rs78354561,rs9270091,rs4118376,rs73159522,rs116737990,rs73069533,rs9410768,rs1802236,rs10872428,rs11786334,rs7597188,rs13339649,rs11172344,rs1736145,rs9270971,rs1700818,rs116221838,rs10460182,rs10895360,rs56952963,rs41363748,rs10883372,rs6481946,rs12403443,rs1420106,rs28820735,rs1109670,rs6724213,rs7234035,rs2027331,rs75223378,rs114905388,rs114007394,rs2120334,rs4810485,rs62074054,rs114241534,rs11592567,rs9273482,rs3823929,rs11564256,rs3788420,rs72788141,rs2803418,rs947474,rs9459841,rs738858,rs72508425,rs4447153,rs9272656,rs20541,rs9271151,rs7350030,rs35164067,rs2682431,rs11117052,rs11564169,rs3095324,rs2344179,rs2233287,rs3757654,rs9271051,rs4846219,rs11164801,rs61928906,rs7724036,rs9269859,rs7736873,rs9272497,rs2008514,rs56272510,rs702814,rs802743,rs9963281,rs115529279,rs11685483,rs9905583,rs4649040,rs28527337,rs2045258,rs111384198,rs6503547,rs73147655,rs10916667,rs4958426,rs12227655,rs9271068,rs1177268,rs4343858,rs9270018,rs7203677,rs227282,rs629953,rs7714415,rs10844615,rs114483117,rs10508816,rs9272725,rs7609902,rs1611302,rs9267649,rs874628,rs116537164,rs116521026,rs4942252,rs34919616,rs116375469,rs876497,rs61047106,rs7192341,rs1574285,rs6470605,rs9270180,rs10974438,rs1645934,rs7980687,rs3934268,rs7493605,rs10995260,rs3782130,rs112591987,rs79569409,rs11638844,rs114616110,rs11949767,rs28378621,rs3787092,rs73510930,rs35146199,rs6022987,rs2517451,rs11158763,rs10281933,rs7498665,rs11575234,rs6871591,rs181206,rs115081537,rs58553548,rs6497657,rs73622887,rs56112709,rs483508,rs114321430,rs4840568,rs9614055,rs2243681,rs62258105,rs10497872,rs115166855,rs9269634,rs9273230,rs4921453,rs2984919,rs1727306,rs10844657,rs34518355,rs3861734,rs3922711,rs12865815,rs1947000,rs115420917,rs9913503,rs3130558,rs11564210,rs114913832,rs73036735,rs116334026,rs9272583,rs116112299,rs34870159,rs9270882,rs11172351,rs9273086,rs12126806,rs7185352,rs28614103,rs10065172,rs4648565,rs8147,rs12633854,rs26234,rs13096371,rs1463877,rs1182688,rs2106074,rs2236508,rs111823233,rs2505523,rs4451704,rs4941474,rs4851584,rs115656411,rs9274575,rs3181217,rs9385726,rs2176810,rs4545915,rs193759,rs9489258,rs7149271,rs55724039,rs57732600,rs9270950,rs36576,rs2255656,rs296560,rs41432345,rs9273331,rs112412042,rs111662020,rs34835,rs1291209,rs55791529,rs115080362,rs1284375,rs116363957,rs10864453,rs2735057,rs11677107,rs9273415,rs17520505,rs11216132,rs1034920,rs11010060,rs11714574,rs2237276,rs9270366,rs116308465,rs802735,rs115146228,rs805365,rs9886724,rs7724386,rs1711290,rs849138,rs1867195,rs8127691,rs79925720,rs4073291,rs56349010,rs3828789,rs140122,rs34328493,rs7185232,rs1170445,rs1727314,rs3748579,rs13092998,rs6533021,rs4808762,rs11554159,rs12486031,rs4680305,rs2253829,rs34041593,rs8078309,rs30495,rs7532133,rs34936309,rs2031811,rs9273024,rs12777517,rs76476033,rs170563,rs1560415,rs3024502,rs7252649,rs34123137,rs116510388,rs9567289,rs7805766,rs11608305,rs212842,rs6766131,rs17445098,rs4345466,rs17405649,rs10844622,rs11688561,rs11691201,rs1049060,rs116054316,rs151301,rs1465321,rs805407,rs9483798,rs9270088,rs28729187,rs9905308,rs2614266,rs114319384,rs3014210,rs116490983,rs6461971,rs2077031,rs909349,rs72508433,rs3766358,rs12635366,rs3801843,rs140100,rs78221238,rs116738254,rs151680,rs6685663,rs12317103,rs115862951,rs4145717,rs12446153,rs115769532,rs9273406,rs2344180,rs10521318,rs9989842,rs11968423,rs4781027,rs9272962,rs1788232,rs3733160,rs58270016,rs9269899,rs1548962,rs9459853,rs10236221,rs2561479,rs2272696,rs1727325,rs35797,rs3819409,rs115979421,rs967305,rs2051549,rs9272574,rs112575025,rs741176,rs1495771,rs11589638,rs11078928,rs59258857,rs1727334,rs3735320,rs7900480,rs703832,rs9270237,rs5026470,rs7249459,rs11209034,rs61740477,rs1063345,rs11064145,rs9271011,rs11057273,rs56212747,rs281380,rs1980252,rs4845931,rs9273416,rs4286817,rs8050875,rs116473497,rs12386181,rs61354389,rs10799591,rs10059011,rs4553989,rs30494,rs62183988,rs58809476,rs12313658,rs174847,rs12658567,rs7031752,rs4976646,rs9269909,rs6905282,rs57279772,rs9271121,rs62150982,rs7709464,rs707939,rs6541080,rs4896293,rs114828170,rs2838519,rs4671914,rs6821133,rs3767502,rs35837142,rs791587,rs533259,rs12402052,rs1595261,rs35801,rs11230560,rs9271405,rs7583622,rs1972346,rs34746976,rs112219187,rs9270041,rs1291210,rs115416792,rs6762478,rs12186656,rs12108065,rs66475691,rs6658353,rs907091,rs7079205,rs9411163,rs4671913,rs9269643,rs9273405,rs296546,rs2236263,rs393223,rs10846515,rs10890337,rs12427310,rs9610505,rs574710,rs1969354,rs11747270,rs7826413,rs7315453,rs7237497,rs12448885,rs5995269,rs114574386,rs34189114,rs8016427,rs805346,rs10883361,rs114600165,rs2020854,rs3806714,rs2281808,rs116583219,rs74860834,rs9498419,rs10912577,rs223501,rs730504,rs3801827,rs2276100,rs2569015,rs1800668,rs12416116,rs114200924,rs535586,rs12403728,rs7804620,rs56347021,rs249677,rs2505639,rs2542572,rs4710176,rs2411453,rs10496090,rs12994997,rs4976688,rs4794057,rs9271074,rs180325,rs2109223,rs5732,rs41290504,rs115773195,rs3817465,rs1504215,rs2248373,rs35051335,rs117774158,rs9270913,rs891876,rs4147384,rs7830477,rs9269825,rs61736852,rs28383200,rs228625,rs587495,rs1045195,rs6677309,rs227367,rs11739135,rs28581850,rs2843404,rs2887186,rs59655222,rs12494314,rs8011558,rs5029924,rs9270992,rs9271107,rs6941421,rs13159114,rs917770,rs10995238,rs3825568,rs10783847,rs12401817,rs113114053,rs7404738,rs71378494,rs6664969,rs79888325,rs73404457,rs2858484,rs117096594,rs9274389,rs12867333,rs6556411,rs3760370,rs12533836,rs131271,rs74955473,rs137845,rs7283281,rs912961,rs12985368,rs3787089,rs3828791,rs12607390,rs1372363,rs6753717,rs2522052,rs9273382,rs4073290,rs10640,rs4508560,rs73147617,rs10404046,rs4794048,rs28532037,rs9948138,rs1728780,rs10800309,rs10748783,rs113205727,rs6656279,rs11585048,rs632376,rs2248461,rs7015412,rs9269626,rs2429549,rs3861928,rs1737068,rs1402274,rs4934720,rs11052423,rs115127091,rs75744920,rs11571305,rs1415671,rs12122809,rs61928914,rs11584383,rs1883832,rs6743984,rs1265052,rs13438514,rs116548653,rs12764283,rs115940887,rs9383016,rs7597189,rs1234317,rs140097,rs6927172,rs114839967,rs116691706,rs615698,rs4237150,rs2297441,rs12446550,rs9388501,rs114253801,rs114679496,rs9272662,rs5763688,rs948788,rs3789717,rs115156072,rs41295117,rs698712,rs12128374,rs9269836,rs2803419,rs9270404,rs883869,rs805419,rs73069539,rs1011082,rs2058658,rs10846509,rs61915473,rs116508225,rs3801815,rs9276431,rs4385425,rs57427906,rs73325392,rs58852079,rs73162764,rs9270498,rs117480515,rs4648657,rs12316131,rs28624101,rs2248359,rs6934256,rs4681852,rs7151916,rs1926556,rs1170436,rs3888190,rs9271424,rs72813180,rs3132946,rs9882740,rs6964094,rs12478539,rs2305249,rs34683507,rs12750269,rs1645974,rs2762921,rs115569015,rs10184881,rs114583655,rs9907088,rs4934538,rs194778,rs9271146,rs114528926,rs3116497,rs180744,rs1728773,rs2838531,rs9272712,rs6727306,rs4385236,rs11689314,rs231977,rs4656956,rs1063355,rs296563,rs170934,rs933243,rs9269773,rs9304685,rs60879082,rs12655654,rs2286974,rs114559269,rs34244251,rs28480494,rs909423,rs74424156,rs11585794,rs1045100,rs10997691,rs10072923,rs240064,rs7532198,rs240619,rs3024493,rs2182326,rs114908389,rs17594362,rs1031118,rs2288787,rs2114871,rs114714696,rs9271083,rs9895776,rs7867224,rs111828696,rs114176481,rs3212217,rs9904624,rs12644381,rs73069541,rs2274910,rs4073289,rs3743614,rs34636442,rs12654812,rs6424092,rs1109190,rs66538320,rs35978445,rs34485273,rs79411652,rs805399,rs62036624,rs111798095,rs73067443,rs112849795,rs2985859,rs10836113,rs2614259,rs2281216,rs876036,rs56102412,rs62096278,rs131806,rs72788134,rs11562637,rs10270187,rs4463483,rs118081441,rs9271009,rs41285280,rs3923093,rs4902647,rs12472591,rs4793842,rs9500044,rs116849218,rs842630,rs9270050,rs9931989,rs28696118,rs12091503,rs614437,rs114682654,rs12712155,rs7665854,rs737908,rs2395173,rs7818434,rs68176300,rs36220738,rs35241270,rs7767264,rs79580477,rs1997392,rs7787526,rs11057251,rs9270937,rs6844332,rs115902733,rs11864750,rs2280388,rs7863471,rs116795167,rs111765571,rs114190124,rs6807387,rs3213093,rs117557270,rs9273349,rs2302879,rs4760168,rs10818482,rs111304709,rs12722553,rs28406193,rs13008299,rs425105,rs6909180,rs6893645,rs4831,rs3859579,rs8075058,rs6006315,rs805356,rs4812992,rs3088215,rs12526548,rs9271627,rs9858542,rs114056954,rs111449582,rs9926615,rs113734026,rs535777,rs11861132,rs116286958,rs709631,rs2210912,rs166079,rs12401823,rs747825,rs885027,rs11580823,rs9270912,rs61784796,rs9271156,rs77305406,rs2156309,rs816863,rs6944568,rs2427533,rs114391670,rs2074706,rs1918496,rs2384287,rs16935945,rs2633971,rs6032655,rs1128099,rs802747,rs3906527,rs76672535,rs6891041,rs3801810,rs11172342,rs1790123,rs212850,rs3093023,rs62076549,rs4522587,rs5015149,rs17467157,rs1749793,rs1626703,rs115430062,rs10463313,rs28427229,rs1029792,rs114343948,rs72932434,rs76577602,rs28693552,rs58474444,rs1044821,rs802744,rs9273479,rs7418336,rs4694334,rs113996162,rs546308,rs7563113,rs115612195,rs116710215,rs75420341,rs6498184,rs12049027,rs4076852,rs11117053,rs3744246,rs3801837,rs7221224,rs7191700,rs1861548,rs6701496,rs1738074,rs7790522,rs13008328,rs11172349,rs10844609,rs9273242,rs113076545,rs1569722,rs12371356,rs5763512,rs9292776,rs28403911,rs36051895,rs116704769,rs12499753,rs16847502,rs34953890,rs12935137,rs115237259,rs4571570,rs1645979,rs8050289,rs12055488,rs9457257,rs3187964,rs12330875,rs11597483,rs7581149,rs11166529,rs2857136,rs9270019,rs12636784,rs6770670,rs2858483,rs12660023,rs1177269,rs77853814,rs9407326,rs34812295,rs116820920,rs6765869,rs4934721,rs9271437,rs716611,rs112458963,rs705604,rs9648020,rs12431879,rs117791815,rs116635161,rs17111376,rs114783926,rs1645935,rs111608017,rs3131009,rs11032382,rs194746,rs17806710,rs1912486,rs705599,rs60496590,rs6461979,rs77741025,rs6730521,rs72788152,rs10255249,rs9269661,rs1716160,rs2857129,rs112795139,rs12141246,rs4648890,rs1790108,rs17461664,rs6754346,rs730690,rs5763650,rs72734253,rs10183655,rs12889006,rs115463660,rs115296258,rs13014261,rs8075843,rs705610,rs77702371,rs35730213,rs3763307,rs2765500,rs9398803,rs2280389,rs2069763,rs116825786,rs7803699,rs10437420,rs1214598,rs12240347,rs10267950,rs1728787,rs6006267,rs35269816,rs11578380,rs11162310,rs720787,rs112983424,rs116344849,rs1716176,rs72932400,rs1062158,rs115034626,rs10895361,rs76516493,rs7197754,rs7200183,rs876038,rs12209395,rs530461,rs1829849,rs10772108,rs4958848,rs9273330,rs10419620,rs115470494,rs116368002,rs1403486,rs2870085,rs212856,rs3820094,rs111232699,rs9271119,rs7651784,rs2569016,rs17467102,rs4512299,rs4976680,rs2542578,rs10118357,rs3774968,rs6451493,rs4812994,rs4851611,rs2074919,rs3014218,rs28483039,rs922483,rs9269668,rs2025958,rs4897182,rs9274561,rs12691876,rs9272488,rs9270931,rs3821383,rs12452315,rs5771069,rs62120394,rs9271413,rs10734901,rs61615404,rs3134931,rs7306557,rs12634132,rs6699418,rs2643626,rs116571982,rs6871748,rs151226,rs115207438,rs2451278,rs12120191,rs140123,rs10956252,rs111998127,rs11741640,rs4451951,rs80127885,rs11072817,rs9271160,rs9269881,rs4671912,rs10796035,rs55800004,rs1790101,rs2332033,rs1250554,rs113967828,rs13381239,rs4934719,rs10405348,rs931555,rs6580223,rs77099153,rs9321490,rs4846216,rs10932034,rs540085,rs9271423,rs10743823,rs12746471,rs2692516,rs891875,rs12922614,rs805408,rs17203370,rs2236507,rs9927316,rs1621194,rs113389919,rs7810127,rs1295810,rs116563494,rs137848,rs1414273,rs1464485,rs13333342,rs5749986,rs1716167,rs115468828,rs997913,rs2241003,rs2043280,rs12920818,rs6012752,rs2236506,rs13190036,rs12497256,rs10844682,rs705603,rs7496812,rs2842480,rs116321849,rs2642001,rs28772958,rs8888,rs28403629,rs8957,rs17411502,rs1063349,rs66525381,rs56411829,rs4794052,rs9271052,rs227277,rs13071422,rs13089878,rs1553675,rs140128,rs2782,rs2269060,rs3801844,rs2384275,rs3823938,rs67111717,rs131808,rs12977594,rs17118431,rs2883456,rs2614265,rs61778401,rs9273261,rs34280716,rs6981617,rs7749323,rs116684882,rs116348278,rs11121555,rs140101,rs17375272,rs9866776,rs3812997,rs9932838,rs2292239,rs74074328,rs9869648,rs9272336,rs1736921,rs883562,rs3104398,rs116338158,rs4431884,rs6706689,rs12474039,rs28616692,rs28660993,rs116431416,rs4809329,rs116033467,rs112765800,rs4855883,rs6498135,rs9843355,rs60697554,rs115499923,rs116644729,rs2297907,rs10936600,rs7772681,rs117437130,rs78933710,rs4930718,rs4628750,rs592214,rs56842842,rs2032933,rs9271094,rs10218565,rs5749806,rs6067300,rs724834,rs4623,rs9270025,rs1327989,rs114880632,rs116775388,rs6941112,rs10163410,rs74359198,rs228626,rs11564143,rs3816896,rs11966790,rs115945668,rs1437466,rs741175,rs615672,rs9981279,rs11921733,rs114025552,rs9274470,rs6773099,rs114254076,rs114867328,rs743590,rs115790504,rs11574637,rs</t>
  </si>
  <si>
    <t>ENSG00000062038.9,CATG00000079596.1,ENSG00000108175.12,CATG00000083531.1,ENSG00000187772.6,CATG00000027678.1,CATG00000008268.1,ENSG00000231852.2,ENSG00000171291.4,ENSG00000065989.11,CATG00000083194.1,CATG00000107464.1,CATG00000086152.1,ENSG00000196735.7,ENSG00000138311.11,ENSG00000124140.8,ENSG00000115602.12,ENSG00000204344.10,ENSG00000106211.8,ENSG00000177173.5,ENSG00000229917.2,CATG00000014358.1,ENSG00000263080.1,ENSG00000145908.8,ENSG00000042832.7,CATG00000079607.1,ENSG00000204267.9,ENSG00000200816.1,ENSG00000186960.6,ENSG00000175873.3,CATG00000065470.1,ENSG00000139697.7,ENSG00000164691.12,ENSG00000113302.4,ENSG00000179914.4,CATG00000055464.1,ENSG00000242990.2,CATG00000088041.1,CATG00000054002.1,ENSG00000163406.6,ENSG00000120215.5,CATG00000033595.1,ENSG00000203739.3,ENSG00000163389.6,ENSG00000137077.3,CATG00000083573.1,ENSG00000259207.3,ENSG00000113845.5,CATG00000057458.1,ENSG00000270706.1,ENSG00000197980.7,CATG00000043927.1,ENSG00000228782.3,ENSG00000206052.6,ENSG00000164332.6,ENSG00000145103.8,CATG00000064602.1,ENSG00000254858.5,ENSG00000260796.1,ENSG00000257355.1,ENSG00000261067.2,CATG00000088075.1,ENSG00000204301.5,ENSG00000105287.8,ENSG00000101246.15,ENSG00000213066.7,ENSG00000204044.5,ENSG00000197647.7,ENSG00000159596.6,ENSG00000103404.10,CATG00000106963.1,ENSG00000237541.3,ENSG00000137310.7,ENSG00000229191.1,ENSG00000135541.16,ENSG00000242136.1,ENSG00000184378.2,ENSG00000176998.3,ENSG00000100385.9,ENSG00000038532.10,ENSG00000273047.1,ENSG00000121900.14,ENSG00000181220.11,ENSG00000185650.8,CATG00000060292.1,ENSG00000111252.6,ENSG00000168928.8,ENSG00000225544.1,ENSG00000270987.1,ENSG00000236539.3,ENSG00000223837.2,ENSG00000164113.6,ENSG00000135446.12,CATG00000075659.1,ENSG00000074219.9,ENSG00000182196.9,ENSG00000121594.7,CATG00000012146.1,ENSG00000116852.10,ENSG00000258826.1,ENSG00000112276.9,ENSG00000110429.9,ENSG00000240729.1,ENSG00000204655.7,CATG00000088071.1,CATG00000104367.1,CATG00000038739.1,ENSG00000150045.7,CATG00000086133.1,ENSG00000085978.17,CATG00000014056.1,ENSG00000143942.4,CATG00000115914.1,ENSG00000153317.10,ENSG00000204438.6,ENSG00000253111.1,ENSG00000134954.10,ENSG00000258317.1,ENSG00000239257.1,ENSG00000233529.1,ENSG00000224950.1,ENSG00000164062.8,ENSG00000238164.2,ENSG00000103160.7,CATG00000109559.1,CATG00000086155.1,ENSG00000180228.8,ENSG00000249141.1,CATG00000055229.1,ENSG00000205108.5,ENSG00000182108.5,CATG00000082156.1,CATG00000077557.1,ENSG00000062485.14,ENSG00000144218.14,ENSG00000131435.8,ENSG00000099308.6,ENSG00000271860.1,ENSG00000268650.3,ENSG00000105401.2,ENSG00000073605.14,CATG00000083579.1,CATG00000075661.1,CATG00000014352.1,ENSG00000264058.1,ENSG00000139187.5,ENSG00000227766.1,CATG00000089225.1,CATG00000000226.1,ENSG00000111300.5,ENSG00000165671.14,CATG00000014362.1,ENSG00000109323.4,CATG00000008300.1,CATG00000096146.1,ENSG00000204539.3,ENSG00000204310.6,CATG00000082922.1,ENSG00000179344.12,ENSG00000204531.11,ENSG00000128604.14,ENSG00000257921.1,ENSG00000257303.1,CATG00000095888.1,CATG00000086051.1,ENSG00000168631.7,ENSG00000121905.5,CATG00000013663.1,ENSG00000163600.8,ENSG00000113838.8,ENSG00000176142.8,CATG00000058904.1,CATG00000078081.1,CATG00000024264.1,ENSG00000232080.3,ENSG00000140678.12,CATG00000063436.1,ENSG00000107104.14,ENSG00000269889.1,CATG00000019860.1,ENSG00000223865.6,ENSG00000075043.13,ENSG00000135473.10,ENSG00000113532.8,ENSG00000258366.3,ENSG00000133624.9,ENSG00000172057.5,ENSG00000130939.14,ENSG00000165025.10,ENSG00000102763.11,ENSG00000163686.9,CATG00000046284.1,CATG00000101661.1,CATG00000083557.1,ENSG00000243509.4,ENSG00000100325.10,ENSG00000176476.4,ENSG00000178562.13,ENSG00000130489.8,ENSG00000235237.1,ENSG00000204616.6,ENSG00000204348.5,ENSG00000269636.1,ENSG00000101017.9,ENSG00000220412.1,CATG00000009125.1,ENSG00000105650.17,ENSG00000110848.4,ENSG00000204420.4,ENSG00000135452.5,ENSG00000156127.6,CATG00000090176.1,CATG00000117213.1,ENSG00000166828.2,ENSG00000157870.10,ENSG00000263756.1,ENSG00000159588.10,CATG00000044711.1,ENSG00000134242.11,ENSG00000124226.7,CATG00000043127.1,ENSG00000230795.2,ENSG00000153214.5,CATG00000081483.1,ENSG00000150637.4,ENSG00000163534.10,ENSG00000119403.9,CATG00000063159.1,CATG00000092703.1,CATG00000092287.1,CATG00000026619.1,ENSG00000198502.5,ENSG00000229391.3,CATG00000057408.1,CATG00000108997.1,ENSG00000138684.3,ENSG00000037897.12,ENSG00000116815.11,CATG00000090872.1,ENSG00000177469.12,ENSG00000233725.3,CATG00000056415.1,ENSG00000215912.7,ENSG00000169228.9,CATG00000075581.1,ENSG00000184719.7,CATG00000056409.1,ENSG00000188263.6,ENSG00000234663.1,ENSG00000197208.5,ENSG00000095794.15,ENSG00000181126.9,CATG00000055568.1,ENSG00000176909.7,CATG00000042058.1,ENSG00000123427.11,ENSG00000144785.4,ENSG00000244588.1,ENSG00000226441.2,CATG00000072159.1,ENSG00000272236.1,CATG00000039605.1,ENSG00000114423.14,ENSG00000197429.6,ENSG00000162928.8,CATG00000021454.1,ENSG00000216490.3,ENSG00000026036.16,CATG00000086753.1,ENSG00000204435.9,ENSG00000166278.10,CATG00000030178.1,ENSG00000267654.1,ENSG00000175646.3,CATG00000058903.1,ENSG00000240338.1,CATG00000029009.1,ENSG00000183230.12,CATG00000096142.1,ENSG00000197457.5,ENSG00000165966.10,ENSG00000085382.7,ENSG00000258867.1,CATG00000032836.1,ENSG00000262703.1,CATG00000035185.1,ENSG00000272501.1,ENSG00000257582.1,ENSG00000270141.2,CATG00000043993.1,ENSG00000257056.2,ENSG00000201317.1,ENSG00000226913.1,ENSG00000089012.10,ENSG00000234261.1,ENSG00000135454.9,CATG00000107551.1,ENSG00000260848.1,ENSG00000236069.1,ENSG00000229664.1,ENSG00000025770.14,CATG00000104069.1,CATG00000026624.1,CATG00000088030.1,CATG00000000594.1,CATG00000033856.1,ENSG00000197043.9,ENSG00000261832.1,CATG00000057430.1,ENSG00000267520.2,ENSG00000198821.6,ENSG00000234745.5,CATG00000090871.1,CATG00000088072.1,ENSG00000204287.9,ENSG00000227262.3,ENSG00000213139.3,CATG00000014359.1,ENSG00000204296.7,CATG00000038727.1,CATG00000064781.1,ENSG00000267579.1,ENSG00000223442.1,ENSG00000264968.1,ENSG00000132801.5,ENSG00000268686.1,ENSG00000267179.1,CATG00000078082.1,CATG00000079506.1,ENSG00000240771.2,CATG00000027047.1,ENSG00000257446.2,ENSG00000204525.10,ENSG00000079691.15,ENSG00000225676.1,ENSG00000176635.13,ENSG00000150977.9,CATG00000044709.1,CATG00000055463.1,ENSG00000249738.2,ENSG00000203760.4,ENSG00000066379.10,CATG00000092705.1,ENSG00000107249.17,ENSG00000198429.5,ENSG00000050820.12,CATG00000031346.1,ENSG00000169682.13,CATG00000089396.1,CATG00000117857.1,CATG00000014505.1,ENSG00000170027.5,CATG00000089888.1,ENSG00000178952.4,ENSG00000168301.8,ENSG00000204390.8,CATG00000056975.1,ENSG00000145029.7,CATG00000104364.1,ENSG00000117543.15,ENSG00000258167.1,ENSG00000204929.7,ENSG00000136213.7,ENSG00000013725.10,CATG00000083574.1,ENSG00000168297.11,ENSG00000151773.8,CATG00000106965.1,CATG00000093205.1,CATG00000088070.1,ENSG00000219797.2,ENSG00000152582.8,ENSG00000135407.6,ENSG00000106258.9,ENSG00000197114.7,ENSG00000230521.1,ENSG00000204540.6,CATG00000057194.1,ENSG00000132780.12,ENSG00000151229.8,CATG00000088018.1,ENSG00000169230.5,ENSG00000112249.9,ENSG00000056558.6,ENSG00000269058.1,ENSG00000237923.1,ENSG00000230587.1,ENSG00000204842.10,ENSG00000204314.6,ENSG00000168811.2,ENSG00000205592.9,CATG00000064591.1,ENSG00000204305.9,ENSG00000175354.14,CATG00000100857.1,ENSG00000138160.4,ENSG00000204394.8,ENSG00000214015.3,ENSG00000162779.16,ENSG00000168488.14,ENSG00000173531.11,CATG00000028998.1,CATG00000090697.1,ENSG00000129965.9,ENSG00000136634.5,ENSG00000221566.1,CATG00000031418.1,ENSG00000232810.3,CATG00000047569.1,CATG00000028706.1,ENSG00000142230.7,ENSG00000002079.8,ENSG00000228322.1,CATG00000058249.1,ENSG00000204308.6,ENSG00000213719.4,ENSG00000131374.10,CATG00000028705.1,ENSG00000250641.1,CATG00000109672.1,ENSG00000217325.2,CATG00000081246.1,CATG00000089498.1,ENSG00000108100.13,ENSG00000160908.14,CATG00000046290.1,ENSG00000236736.1,ENSG00000196296.9,ENSG00000108094.10,ENSG00000215595.1,ENSG00000142224.11,ENSG00000244040.1,ENSG00000131507.9,CATG00000019861.1,CATG00000029081.1,CATG00000088077.1,ENSG00000108423.10,ENSG00000176046.7,CATG00000027862.1,CATG00000040884.1,ENSG00000170581.9,CATG00000003691.1,ENSG00000252010.1,ENSG00000204351.7,CATG00000040173.1,ENSG00000153064.7,CATG00000072156.1,ENSG00000160223.12,ENSG00000255169.1,ENSG00000119919.9,ENSG00000100985.7,CATG00000046418.1,CATG00000088065.1,ENSG00000204644.5,ENSG00000201164.1,ENSG00000100330.11,ENSG00000197272.2,CATG00000053372.1,ENSG00000177570.9,ENSG00000105538.4,ENSG00000096968.8,ENSG00000175215.5,ENSG00000163659.8,ENSG00000152894.10,ENSG00000135828.7,CATG00000053706.1,ENSG00000244355.3,ENSG00000181751.5,ENSG00000162929.9,ENSG00000231028.4,ENSG00000225678.2,CATG00000070034.1,ENSG00000079263.14,ENSG00000270898.1,ENSG00000204511.2,ENSG00000236524.1,ENSG00000161609.5,CATG00000104066.1,ENSG00000168610.10,ENSG00000162676.7,ENSG00000248452.2,CATG00000061180.1,ENSG00000241106.2,CATG00000084841.1,ENSG00000186075.8,CATG00000088073.1,ENSG00000233276.2,CATG00000104071.1,ENSG00000111752.6,CATG00000100858.1,CATG00000088063.1,ENSG00000158480.6,ENSG00000183625.10,ENSG00000197165.6,CATG00000000227.1,ENSG00000268173.1,CATG00000085804.1,ENSG00000271581.1,ENSG00000159592.6,ENSG00000154511.7,ENSG00000108424.5,ENSG00000003056.3,ENSG00000244255.1,ENSG00000234329.1,ENSG00000198563.9,ENSG00000228414.2,ENSG00000260302.1,ENSG00000225864.1,ENSG00000223960.2,ENSG00000267318.1,ENSG00000204257.10,ENSG00000154822.11,ENSG00000213676.6,ENSG00000033170.12,ENSG00000204642.9,ENSG00000115267.5,CATG00000042601.1,ENSG00000176953.6,ENSG00000265388.1,CATG00000106960.1,CATG00000042805.1,CATG00000007931.1,CATG00000028719.1,ENSG00000225914.1,ENSG00000174948.5,ENSG00000185787.10,ENSG00000105397.9,CATG00000058425.1,ENSG00000237499.2,CATG00000113378.1,ENSG00000266903.1,ENSG00000258388.3,CATG00000083443.1,ENSG00000025708.8,ENSG00000112182.10,ENSG00000260000.2,CATG00000097955.1,ENSG00000257449.1,CATG00000038726.1,CATG00000104371.1,ENSG00000228789.2,CATG00000010710.1,CATG00000065473.1,ENSG00000227217.1,CATG00000104369.1,ENSG00000183955.8,CATG00000031345.1,ENSG00000142606.11,CATG00000053373.1,CATG00000079598.1,CATG00000096563.1,ENSG00000254508.1,ENSG00000228962.1,ENSG00000217404.2,ENSG00000100314.3,ENSG00000115239.17,ENSG00000160185.9,ENSG00000168685.10,ENSG00000138688.11,ENSG00000175643.7,ENSG00000139531.8,ENSG00000203395.2,CATG00000049492.1,ENSG00000111328.2,ENSG00000114013.11,ENSG00000117448.9,ENSG00000226059.2,ENSG00000188603.12,CATG00000118299.1,CATG00000090117.1,ENSG00000207789.1,CATG00000060081.1,CATG00000007805.1,CATG00000045322.1,ENSG00000164061.4,ENSG00000204387.8,ENSG00000163599.10,ENSG00000146700.8,ENSG00000184730.6,CATG00000028187.1,ENSG00000196301.3,CATG00000066622.1,CATG00000083549.1,ENSG00000255133.1,CATG00000043230.1,ENSG00000196502.7,CATG00000090869.1,ENSG00000109320.7,CATG00000033858.1,CATG00000083517.1,ENSG00000204542.2,ENSG00000144455.9,ENSG00000081059.15,ENSG00000172175.8,CATG00000048657.1,ENSG00000070047.7,ENSG00000137656.7,ENSG00000204619.3,CATG00000060290.1,ENSG00000204421.2,CATG00000019407.1,ENSG00000111012.5,ENSG00000235269.1,ENSG00000179583.13,ENSG00000224000.1,ENSG00000116497.13,CATG00000012346.1,ENSG00000219665.4,ENSG00000150967.13,CATG00000068131.1,ENSG00000260577.1,ENSG00000257727.1,ENSG00000116514.12,ENSG00000090520.6,ENSG00000177679.14,ENSG00000231389.3,CATG00000118063.1,ENSG00000099139.9,ENSG00000241404.2,ENSG00000145626.7,CATG00000083592.1,CATG00000086150.1,ENSG00000196126.6,ENSG00000179873.10,ENSG00000106070.13,CATG00000058905.1,ENSG00000251916.1,CATG00000046013.1,ENSG00000232124.1,ENSG00000197375.8,ENSG00000176920.10,ENSG00000100319.11,ENSG00000177455.7,ENSG00000173402.7,CATG00000075662.1,ENSG00000020633.14,ENSG00000103811.11,ENSG00000109471.4,ENSG00000090372.10,CATG00000031299.1,ENSG00000160683.4,ENSG00000099869.6,CATG00000019346.1,ENSG00000130584.6,ENSG00000261025.1,ENSG00000206344.6,ENSG00000115607.5,ENSG00000206341.6,ENSG00000235908.1,ENSG00000145901.10,ENSG00000184939.11,ENSG00000206503.7,CATG00000084842.1,ENSG00000118503.10,ENSG00000254870.1,ENSG00000185467.7,ENSG00000216754.2,CATG00000083575.1,ENSG00000123411.10,ENSG00000156299.8,CATG00000000187.1,CATG00000064160.1,ENSG00000167468.12,ENSG00000152611.7,ENSG00000203808.6,CATG00000106964.1,ENSG00000236378.1,ENSG00000261766.1,ENSG00000115956.9,ENSG00000233916.1,ENSG00000130921.3,CATG00000008353.1,CATG00000064065.1,ENSG00000135469.9,CATG00000046292.1,CATG00000090126.1,ENSG00000064932.11,ENSG00000238024.1,ENSG00000204356.7,CATG00000053370.1,ENSG00000169896.12,ENSG00000262222.1,ENSG00000019186.5,ENSG00000143226.9,ENSG00000125347.9,CATG00000083577.1,ENSG00000085274.11,ENSG00000257499.2,ENSG00000184293.3,CATG00000061182.1,ENSG00000271913.1,ENSG00000198355.4,CATG00000088034.1,CATG00000000228.1,ENSG00000198933.5,CATG00000049487.1,CATG00000055462.1,ENSG00000068912.9,ENSG00000110944.4,CATG00000011105.1,ENSG00000170035.11,ENSG00000133466.9,ENSG00000081248.6,CATG00000041706.1,CATG00000086059.1,ENSG00000057657.10,CATG00000055461.1,ENSG00000106392.6,ENSG00000204386.6,ENSG00000213424.4,CATG00000028702.1,CATG00000066791.1,ENSG00000106804.6,ENSG00000063127.11,ENSG00000188906.9,ENSG00000104901.2,CATG00000083447.1,ENSG00000026297.11,ENSG00000092345.9,ENSG00000170634.8,CATG00000090178.1,ENSG00000064419.9,ENSG00000229014.3,CATG00000096867.1,ENSG00000101307.11,ENSG00000125730.12,ENSG00000204396.6,ENSG00000122406.8,ENSG00000139645.9,CATG00000090123.1,ENSG00000204560.5,ENSG00000162594.10,ENSG00000140030.4,CATG00000012098.1,ENSG00000145022.4,ENSG00000272980.1,ENSG00000243649.4,ENSG00000067208.10,ENSG00000197818.7,CATG00000089226.1,ENSG00000212743.1,CATG00000037623.1,CATG00000090689.1,CATG00000019406.1,ENSG00000221988.8,ENSG00000168309.12,CATG00000072216.1,CATG00000087410.1,CATG00000090870.1,ENSG00000161405.12,ENSG00000236493.1,ENSG00000197813.4,CATG00000000183.1,ENSG00000197083.7,CATG00000090160.1,CATG00000105303.1,ENSG00000012223.8,ENSG00000251795.1,ENSG00000234255.4,ENSG00000153208.12,CATG00000009186.1,CATG00000059199.1,CATG00000083581.1,ENSG00000177548.8,ENSG00000131183.6,ENSG00000261272.1,ENSG00000231128.1,ENSG00000162927.9,CATG00000083528.1,CATG00000085799.1,ENSG00000232629.4,CATG00000060000.1,CATG00000083449.1,ENSG00000232451.1,ENSG00000225331.1,ENSG00000180251.4,CATG00000075665.1,ENSG00000142657.16,CATG00000011720.1,ENSG00000104894.7,ENSG00000198742.5,CATG00000038520.1,ENSG00000188372.10,ENSG00000125735.6,ENSG00000204538.3,ENSG00000249859.3,CATG00000083548.1,CATG00000010308.1,ENSG00000197054.7,ENSG00000127527.9,ENSG00000204315.3,ENSG00000115604.6,CATG00000066599.1,ENSG00000173889.11,CATG00000083488.1,CATG00000027863.1,CATG00000077822.1,ENSG00000133636.6,CATG00000053371.1,ENSG00000171757.11,CATG00000025575.1,ENSG00000206337.6,ENSG00000213654.5,ENSG00000162924.9,ENSG00000167916.4,ENSG00000145020.10,ENSG00000135899.12,ENSG00000138378.13,CATG00000088022.1,ENSG00000105649.5,ENSG00000204475.5,ENSG00000177989.9,ENSG00000272449.1,ENSG00000226684.2,ENSG00000189350.8,ENSG00000145192.8,CATG00000078727.1,ENSG00000263020.1,ENSG00000236703.1,ENSG00000232698.1,ENSG00000226506.1,ENSG00000224265.1,ENSG00000260442.1,ENSG00000229299.2,ENSG00000214922.5,CATG00000079593.1,ENSG00000213585.6,CATG00000027119.1,ENSG00000100038.15,CATG00000095513.1,ENSG00000136573.8,ENSG00000244310.1,CATG00000104067.1,ENSG00000230174.1,ENSG00000250264.1,ENSG00000256028.2,ENSG00000112877.6,CATG00000038382.1,ENSG00000073754.5,ENSG00000155980.7,CATG00000072158.1,CATG00000049645.1,CATG00000085807.1,ENSG00000238165.1,ENSG00000198759.7,ENSG00000230533.1,CATG00000082160.1,CATG00000014355.1,CATG00000111100.1,ENSG00000111325.12,ENSG00000167244.13,ENSG00000229028.2,ENSG00000090104.7,ENSG00000067182.3,ENSG00000115464.10,ENSG00000204385.6,CATG00000037624.1,ENSG00000181634.7,ENSG00000227117.2,CATG00000051309.1,ENSG00000005020.8,ENSG00000090975.8,ENSG00000168291.8,CATG00000057414.1,ENSG00000237024.1,CATG00000057492.1,ENSG00000225342.1,ENSG00000178188.10,CATG00000038822.1,ENSG00000135506.11,ENSG00000264455.1,CATG00000111995.1,ENSG00000222004.3,ENSG00000204623.4,ENSG00000139083.6,CATG00000030197.1,ENSG00000237914.1,CATG00000088064.1,ENSG00000124782.15,CATG00000083445.1,CATG00000053512.1,ENSG00000073584.14,ENSG00000240875.1,ENSG00000124160.7,CATG00000057195.1,ENSG00000139641.8,ENSG00000227598.1,ENSG00000054983.12,ENSG00000168477.13,CATG00000083589.1,ENSG00000125520.9,ENSG00000168925.6,CATG00000014356.1,CATG00000038737.1,CATG00000094945.1,ENSG00000108443.9,CATG00000062392.1,ENSG00000141279.11,CATG00000079597.1,CATG00000054946.1,ENSG00000169194.5,CATG00000085809.1,ENSG00000213347.6,ENSG00000237693.4,ENSG00000054523.12,ENSG00000135502.12,ENSG00000185404.12,ENSG00000273154.1,ENSG00000227145.1,ENSG00000118513.14,ENSG00000230534.2,ENSG00000158636.12,CATG00000043953.1,ENSG00000069493.10,CATG00000066639.1,ENSG00000243926.1,ENSG00000237080.1,ENSG00000068878.10,ENSG00000100030.10,ENSG00000273340.1,ENSG00000167987.6,ENSG00000204388.5,CATG00000040501.1,CATG00000088014.1,ENSG00000213658.6,CATG00000060295.1,ENSG00000233154.1,ENSG00000256594.3,ENSG00000065361.10,ENSG00000204256.8,ENSG00000242574.4,ENSG00000153814.7,ENSG00000204392.6,CATG00000086148.1,ENSG00000100342.16,CATG00000118295.1,CATG00000091754.1,ENSG00000051825.10,ENSG00000203896.5,ENSG00000154027.14,ENSG00000204371.7,ENSG00000160856.16,ENSG00000216588.4,CATG00000083054.1,CATG00000111836.1,ENSG00000105976.10,ENSG00000239219.2,ENSG00000230359.3,ENSG00000198796.6,ENSG00000255152.4,ENSG00000067560.6,ENSG00000235238.1,ENSG00000228078.1,CATG00000041143.1,ENSG00000181027.6,ENSG00000162695.7,ENSG00000179630.6,CATG00000083570.1,CATG00000046393.1,CATG00000031598.1,ENSG00000135439.7,ENSG00000198774.3,ENSG00000132704.11,ENSG00000198369.5,ENSG00000197728.5,ENSG00000259753.1,ENSG00000248993.1,ENSG00000204482.6,ENSG00000169220.13,ENSG00000184076.10,CATG00000118395.1,ENSG00000251497.2,ENSG00000163362.6,ENSG00000132429.5,ENSG00000204469.8,CATG00000068464.1,ENSG00000243753.1,ENSG00000197536.6,CATG00000115340.1,ENSG00000156113.16,ENSG00000213722.4,ENSG00000162694.9,CATG00000088069.1,ENSG00000031081.6,ENSG00000116218.8,ENSG00000100034.9,ENSG00000263766.1,ENSG00000235423.4,CATG00000053704.1,CATG00000111105.1,ENSG00000178852.11,ENSG00000112486.10,ENSG00000073008.10,CATG00000089491.1,ENSG00000229162.1,CATG00000027980.1,ENSG00000233099.1,ENSG00000204463.8,ENSG00000139540.7,ENSG00000223552.1,ENSG00000169223.10,ENSG00000163823.3,CATG00000083580.1,ENSG00000099817.7,ENSG00000204410.10,CATG00000040510.1,ENSG00000169914.5,ENSG00000224086.3,ENSG00000223534.1,CATG00000083522.1,ENSG00000196757.3,ENSG00000123297.12</t>
  </si>
  <si>
    <t>22190364,21502966,20383147,19525953,17660530,20117844,20668430,19010793,23412934,18941528,19525955,21750679,21244703,22457343,21779181,24234648,21654844,19950302,18997785,23472185,20598377,21833088,20802204,22570697,20453840,23785401,20159113</t>
  </si>
  <si>
    <t>Systemic sclerosis,Multiple sclerosis (severity),Glomerulosclerosis,Multiple sclerosis,Multiple sclerosis (OCB status),Multiple sclerosis (brain glutamate levels),Multiple sclerosis (age of onset),Response to interferon beta therapy,Multiple sclerosis or amyotrophic lateral sclerosis</t>
  </si>
  <si>
    <t>HP:0000112</t>
  </si>
  <si>
    <t>Nephropathy</t>
  </si>
  <si>
    <t>A nonspecific term referring to disease or damage of the kidneys.</t>
  </si>
  <si>
    <t>rs56172865,rs62175515,rs12805915,rs3807163,rs16844863,rs66667042,rs3766404,rs6759836,rs7765224,rs117774597,rs2273249,rs115428476,rs1883414,rs62175488,rs395188,rs438384,rs12421922,rs17830755,rs773513,rs7285619,rs12417389,rs5749222,rs9321367,rs114739774,rs2001006,rs62177860,rs421196,rs451041,rs4758502,rs5749682,rs6492208,rs9357155,rs6677460,rs62175559,rs80872,rs568733,rs2018285,rs366422,rs7548070,rs4820951,rs434114,rs4758621,rs4233681,rs5753659,rs59137532,rs4665161,rs2071103,rs773506,rs4086175,rs5753615,rs377765,rs6910639,rs1411765,rs4665162,rs402276,rs739401,rs9609264,rs714909,rs5763767,rs9606831,rs12236714,rs6705574,rs17830904,rs10833024,rs1468102,rs576236,rs2175416,rs401707,rs436580,rs8135344,rs16989226,rs417957,rs73550455,rs7111857,rs5753631,rs5997902,rs7320497,rs12127759,rs221799,rs1034589,rs115164515,rs2391778,rs62175518,rs7542235,rs3782069,rs7769051,rs58832890,rs12204027,rs6569852,rs329917,rs9555618,rs16840422,rs5753623,rs9399041,rs8141150,rs12199381,rs440130,rs16840522,rs35253683,rs3778709,rs221790,rs5997893,rs59019419,rs12805661,rs12203977,rs12805426,rs11024708,rs7968871,rs10929966,rs56293836,rs114749093,rs6732107,rs4603880,rs35787538,rs12789474,rs17412858,rs12204740,rs11812708,rs9559618,rs7758531,rs9609297,rs9609254,rs399565,rs2413043,rs11765509,rs2413047,rs77995783,rs80871,rs9493443,rs10281169,rs397919,rs2064456,rs11817364,rs572373,rs1741344,rs4720227,rs9622371,rs7948848,rs2519165,rs62175487,rs136197,rs6677604,rs17241792,rs9515084,rs7762248,rs773509,rs12197430,rs428726,rs11979818,rs12204863,rs12802296,rs2071543,rs756693,rs418832,rs72623111,rs12786344,rs1558688,rs6707458,rs35881325,rs715510,rs17218566,rs515481,rs12574391,rs2413035,rs369461,rs6006356,rs1734910,rs451060,rs877635,rs16925010,rs9606830,rs5753698,rs12190684,rs6719686,rs6930703,rs105686,rs56322345,rs1077335,rs62175517,rs2273251,rs34924297,rs4664308,rs6759924,rs12366373,rs2228619,rs5753632,rs4665140,rs735853,rs3759025,rs56297666,rs5753621,rs2239898,rs2305819,rs7563607,rs737684,rs4820043,rs5749270,rs1853882,rs1858821,rs7335910,rs115250625,rs2391777,rs877200,rs4665139,rs693687,rs5753628,rs9521439,rs7538501,rs12793371,rs13054220,rs1741288,rs7981339,rs12859153,rs72621699,rs10484629,rs16840419,rs63271062,rs16840639,rs7997116,rs8505,rs773515,rs17241973,rs4823073,rs1734908,rs2583435,rs731557,rs1001680,rs925410,rs449164,rs12200848,rs13053930,rs504141,rs11171485,rs57768581,rs756692,rs507392,rs10929965,rs9389033,rs16844848,rs9606843,rs5749248,rs4758623,rs2106229,rs11024759,rs115318825,rs5753543,rs9606839,rs12204693,rs4665147,rs1617640,rs7533270,rs116067664,rs12798150,rs713875,rs7132076,rs136200,rs5997913,rs2583442,rs695438,rs114253798,rs5997939,rs511990,rs114955314,rs5749229,rs375579,rs2183611,rs5006218,rs406598,rs7738071,rs5749279,rs12211425,rs2412971,rs7519758,rs11024766,rs116722683,rs5753612,rs9493444,rs8122571,rs413368,rs6934161,rs74298526,rs2143387,rs2305818,rs2296041,rs117008007,rs35771982,rs8138525,rs5749265,rs9493446,rs12803828,rs2583424,rs4823074,rs17831329,rs741301,rs3792192,rs2150481,rs2413046,rs2413049,rs12195249,rs73554431,rs221795,rs12987602,rs4665138,rs28706652,rs7954081,rs432585,rs12804412,rs3749119,rs755950,rs449466,rs6518737,rs5754731,rs1511218,rs66484345,rs1861361,rs4665148,rs17216980,rs12797969,rs733810,rs420127,rs3813347,rs75300282,rs2253063,rs399467,rs12211701,rs34833349,rs6581044,rs78585796,rs13009231,rs2283874,rs2283952,rs7036028,rs412842,rs10277087,rs7481584,rs11770746,rs9402455,rs10484628,rs2106294,rs2073857,rs62425132,rs33982697,rs60642321,rs6722275,rs4665141,rs12144939,rs2583425,rs221801,rs7981487,rs3814964,rs10281918,rs17241282,rs5753609,rs59541669,rs6569847,rs59718818,rs77837002,rs1734909,rs2071104,rs115094736,rs72621702,rs9493445,rs4141404,rs2071110,rs56170227,rs7761365,rs12202407,rs4820962,rs2040533,rs5997912,rs9493454,rs5997933,rs9375919,rs2294761,rs16844866,rs11913992,rs429289,rs2150480,rs1128998,rs423236,rs2583438,rs114151397,rs5998058,rs16844875,rs9553433,rs10497213,rs5749268,rs9321375,rs17831191,rs17831251,rs738657,rs3778708,rs2899164,rs412149,rs2187668,rs3749117,rs11603638,rs34545960,rs2078803,rs16844715,rs3778173,rs55668231,rs7293171,rs35182547,rs10457591,rs4820042,rs117343337,rs9559619,rs74926079,rs2237905,rs35528122,rs9515085,rs9609296,rs729662,rs516443,rs59176522,rs329918,rs9493438,rs773514,rs17830940,rs6689009,rs5753601,rs7935422,rs737887,rs12806061,rs17831161,rs1870104,rs33966532,rs115075753,rs12194625,rs5749227</t>
  </si>
  <si>
    <t>ENSG00000185721.7,CATG00000001382.1,ENSG00000184708.13,CATG00000001379.1,ENSG00000196735.7,CATG00000106133.1,ENSG00000204261.4,ENSG00000204267.9,ENSG00000148090.7,ENSG00000224557.3,ENSG00000198832.6,ENSG00000139155.4,ENSG00000264141.1,CATG00000016223.1,ENSG00000146409.6,ENSG00000100105.13,CATG00000057470.1,CATG00000004631.1,ENSG00000110619.12,ENSG00000155849.11,ENSG00000134365.8,ENSG00000240065.3,ENSG00000247473.1,ENSG00000221500.1,ENSG00000183963.14,ENSG00000100100.8,ENSG00000172572.6,CATG00000001381.1,CATG00000008258.1,CATG00000093276.1,CATG00000050510.1,ENSG00000228216.1,ENSG00000176635.13,CATG00000088087.1,ENSG00000138942.11,ENSG00000153246.7,ENSG00000213888.2,ENSG00000112303.9,CATG00000001378.1,CATG00000045279.1,ENSG00000146830.9,ENSG00000205531.8,ENSG00000200534.1,ENSG00000172159.11,ENSG00000165115.10,CATG00000108815.1,CATG00000045281.1,CATG00000045284.1,ENSG00000168394.9,ENSG00000120658.8,CATG00000088082.1,ENSG00000198089.10,ENSG00000204264.4,ENSG00000115221.6,CATG00000009087.1,ENSG00000237422.1,ENSG00000148680.11,ENSG00000241878.5,CATG00000009086.1,CATG00000001384.1,CATG00000057414.1,ENSG00000172354.5,ENSG00000240591.1,ENSG00000179899.7,ENSG00000182541.13,ENSG00000100345.16,ENSG00000112306.7,ENSG00000236242.1,CATG00000001377.1,ENSG00000206754.1,ENSG00000201616.1,ENSG00000228839.1,CATG00000052325.1,ENSG00000000971.11,ENSG00000172336.4,CATG00000087968.1,CATG00000029759.1,ENSG00000130427.2,CATG00000014051.1,CATG00000083589.1,ENSG00000133424.16</t>
  </si>
  <si>
    <t>pha002852,pha002864,21399633,19252134,21150874,21323541,20347642,20595679,17653210,22721967,15793258,pha002866</t>
  </si>
  <si>
    <t>Diabetic nephropathy in Type 1 diabetes,Nephropathy (idiopathic membranous),Nephropathy,Diabetic nephropathy,Type 2 diabetes nephropathy</t>
  </si>
  <si>
    <t>HP:0000140</t>
  </si>
  <si>
    <t>Abnormality of the menstrual cycle</t>
  </si>
  <si>
    <t>An abnormality of the ovulation cycle.</t>
  </si>
  <si>
    <t>rs2687723,rs10899483,rs4986228,rs4775936,rs9398804,rs7191292,rs9782883,rs7116611,rs7359336,rs9813459,rs10217747,rs73192977,rs4272783,rs1172816,rs13070989,rs35142762,rs78594675,rs7494274,rs10899469,rs9375439,rs1078341,rs9482757,rs1106419,rs6429433,rs4870036,rs7635601,rs10441737,rs2999045,rs6675971,rs2623060,rs4757139,rs12138168,rs6486253,rs7627864,rs7109016,rs12894094,rs9388486,rs6660577,rs11071037,rs6794181,rs353478,rs2450136,rs246176,rs7649458,rs2276340,rs11727498,rs402511,rs34709844,rs2863714,rs4955417,rs6861925,rs2063730,rs2269950,rs59684465,rs3101338,rs11957950,rs55754265,rs3027013,rs353493,rs881361,rs11659000,rs7141087,rs2624826,rs60021783,rs1384024,rs8023263,rs13082038,rs812246,rs4929928,rs4492844,rs2959096,rs10754807,rs73137967,rs7493101,rs3822837,rs9287318,rs12153498,rs1485483,rs10899482,rs9391254,rs4855885,rs4855846,rs66986939,rs2668761,rs17217473,rs10793299,rs2336718,rs72861751,rs11209943,rs7632756,rs36092927,rs2279287,rs1558901,rs314280,rs1361262,rs11042029,rs13203645,rs2306061,rs2999046,rs7647609,rs10899470,rs6764003,rs2256187,rs2292255,rs2510042,rs34749881,rs4143530,rs1849312,rs6881002,rs2303100,rs7152089,rs6923552,rs6762477,rs6781790,rs16939357,rs6808036,rs285569,rs4835786,rs6865654,rs10927059,rs10046,rs2720458,rs251843,rs11237489,rs16954999,rs12634780,rs6502047,rs2289133,rs11857156,rs10900853,rs7817733,rs75885777,rs1055250,rs79478468,rs11216436,rs35804055,rs7113874,rs35515212,rs10479145,rs58515751,rs980000,rs3733631,rs2512527,rs11130183,rs7647813,rs11707462,rs10793309,rs353494,rs314265,rs12124113,rs885114,rs2153157,rs4521268,rs4929948,rs353463,rs33998546,rs13064784,rs61739740,rs2316901,rs9903371,rs10769938,rs9850134,rs2169508,rs2615539,rs7635070,rs12528131,rs739929,rs4339479,rs67674204,rs7628207,rs952594,rs246177,rs2720468,rs6751994,rs10769939,rs4342141,rs866901,rs2095812,rs4321129,rs6485664,rs2269951,rs9398803,rs2959086,rs10447112,rs11668587,rs7147581,rs12207399,rs2027299,rs7617480,rs9866309,rs7147635,rs6813563,rs10423674,rs1482064,rs13093618,rs7180766,rs35275715,rs2668762,rs759945,rs5004752,rs4857834,rs77182452,rs853961,rs62262517,rs9834003,rs67940364,rs11951327,rs4904254,rs7180552,rs2450137,rs2962842,rs118033858,rs2069274,rs246173,rs7617204,rs8034835,rs12200251,rs9879687,rs285581,rs900145,rs10980940,rs7119933,rs9940315,rs34172752,rs10851498,rs61828178,rs12049228,rs2289105,rs9847167,rs9371535,rs12936506,rs6772452,rs34955225,rs843372,rs4776204,rs757649,rs12609594,rs55780735,rs77915681,rs13084037,rs2045258,rs6442130,rs3870339,rs9903249,rs2240330,rs10793301,rs6439112,rs10452032,rs1859346,rs2045746,rs7649428,rs28757201,rs6551466,rs4897182,rs7036399,rs3205718,rs9586,rs10927041,rs9956387,rs4757138,rs181330,rs11237450,rs11715661,rs9654050,rs413130,rs3756761,rs2076751,rs7517921,rs2962844,rs60390379,rs72861756,rs1124991,rs2450134,rs7651087,rs1023939,rs11237490,rs285568,rs80047832,rs900146,rs2384687,rs6575793,rs114142124,rs7194699,rs17034017,rs1318241,rs76252309,rs4974087,rs2720460,rs3743266,rs4945262,rs77473999,rs3862645,rs13091198,rs4237661,rs1538956,rs9386433,rs2511188,rs3774759,rs10459592,rs149307,rs1401421,rs6894833,rs4699051,rs2668778,rs59846039,rs2269953,rs8029120,rs12045787,rs13082048,rs35724792,rs34034116,rs6659180,rs1384025,rs10980926,rs6414613,rs246174,rs3733134,rs77585392,rs11709734,rs3734168,rs9299199,rs4969479,rs2454949,rs2130470,rs9828863,rs114649040,rs339978,rs34403909,rs11602622,rs62260723,rs114569796,rs16991615,rs183686,rs1109368,rs2512525,rs1475120,rs13316620,rs3101336,rs56355754,rs4976412,rs2576058,rs4627115,rs2720448,rs11242424,rs3819210,rs11071035,rs73192978,rs757648,rs35129566,rs59953491,rs6446198,rs881337,rs13179208,rs11998710,rs3102742,rs6787614,rs3914188,rs1434657,rs2955102,rs4857867,rs28441247,rs2373115,rs10769931,rs2002675,rs2899470,rs28757202,rs1469908,rs11071033,rs4835780,rs2511177,rs11668545,rs11601866,rs2178403,rs2269952,rs157879,rs4775273,rs314262,rs36059338,rs2511189,rs4857866,rs11754600,rs2711897,rs7939352,rs34562493,rs79743141,rs12519732,rs2450140,rs4757140,rs1172822,rs9371534,rs7126235,rs1490082,rs6444088,rs9388487,rs36095873,rs901104,rs7193107,rs12953864,rs2917677,rs35947214,rs3767342,rs12925429,rs11649091,rs2511168,rs1859466,rs6499244,rs1502317,rs4855845,rs10068703,rs12043501,rs4955421,rs17824408,rs9867373,rs10184273,rs12514669,rs2168812,rs1700490,rs889399,rs57824597,rs6784159,rs2720462,rs4256980,rs10477387,rs2856237,rs2057391,rs4974085,rs2450133,rs2152876,rs2290754,rs112166936,rs1799844,rs7637993,rs1055248,rs1491985,rs61682526,rs6809879,rs117174622,rs113680823,rs10927078,rs10793303,rs4808149,rs2856238,rs740074,rs30152,rs353464,rs7630422,rs2291959,rs13064692,rs1046780,rs77875554,rs11917335,rs10769932,rs2946002,rs11642841,rs2256464,rs3101337,rs11668344,rs370771,rs868891,rs2247510,rs6439113,rs6551477,rs966523,rs9855015,rs1172821,rs2668760,rs12657315,rs8006176,rs4870034,rs1023938,rs4945261,rs60464856,rs55684215,rs12679822,rs10128597,rs9864034,rs116954430,rs9821568,rs2883059,rs1385601,rs6439115,rs10840100,rs869202,rs41313908,rs757647,rs78324281,rs9867582,rs11242423,rs7373072,rs16916165,rs244417,rs6801211,rs28869008,rs6785535,rs12076373,rs16860342,rs7187634,rs13315711,rs111782225,rs7517340,rs3774734,rs2326387,rs2624819,rs2511178,rs1554534,rs56097510,rs2959103,rs6681863,rs244715,rs11827732,rs9868316,rs62483952,rs4855882,rs7061,rs7430501,rs67451924,rs4835777,rs865809,rs7734755,rs4756042,rs6446196,rs6841136,rs72861736,rs77483910,rs2241688,rs6704684,rs17171818,rs244415,rs2711898,rs17304079,rs7759938,rs12213967,rs4944195,rs2624822,rs10927050,rs57552134,rs2450126,rs6889807,rs7641133,rs72861739,rs11216435,rs34817706,rs12575252,rs1062033,rs2999065,rs62052816,rs11709066,rs35531186,rs8067668,rs7738836,rs9876848,rs6446205,rs246179,rs4134379,rs10899458,rs6551465,rs157878,rs35437840,rs4806661,rs10899478,rs78785488,rs11042022,rs4945269,rs3775971,rs10899451,rs73124169,rs10817185,rs7626445,rs62016025,rs6894775,rs246185,rs285566,rs2946005,rs56007016,rs11022743,rs35637422,rs35228972,rs193536,rs6808044,rs181766,rs2684840,rs1859345,rs30153,rs7429661,rs9860360,rs11720705,rs72902124,rs28535523,rs740077,rs10980924,rs1063100,rs9831648,rs6419888,rs61291058,rs1134591,rs12034588,rs4979005,rs10899460,rs16897180,rs1385600,rs3849531,rs11075732,rs897794,rs11130222,rs466639,rs4944196,rs2510045,rs2300922,rs73201462,rs11946500,rs4463269,rs62395384,rs11668309,rs4870035,rs7192380,rs35515217,rs7941617,rs9869433,rs7105835,rs353490,rs4976136,rs901103,rs6779394,rs10899475,rs1996663,rs4557202,rs9962436,rs3759811,rs11130217,rs9388489,rs1384027,rs2512547,rs3128341,rs3212,rs55954117,rs7130514,rs7754121,rs1025563,rs73117478,rs17186043,rs6774777,rs2461794,rs1052648,rs12968552,rs2720471,rs691141,rs34800284,rs7239323,rs73568391,rs10420693,rs4775270,rs920188,rs2512522,rs12281104,rs79139846,rs62483953,rs10899477,rs9831416,rs2248407,rs11728175,rs7928655,rs843371,rs2244508,rs3861457,rs1879244,rs4699050,rs2269949,rs12211124,rs2720464,rs1065778,rs2304463,rs3757317,rs12591172,rs9833690,rs4245459,rs10477791,rs3825800,rs2450139,rs4895807,rs2284909,rs353491,rs6821248,rs17171808,rs4072859,rs11237463,rs9375435,rs4929924,rs7941510,rs17171820,rs59698523,rs314264,rs7494544,rs12136624,rs11334,rs3796386,rs285565,rs12883220,rs112217694,rs12899024,rs6798749,rs61882122,rs34696521,rs6793528,rs115125043,rs10851681,rs7519673,rs2414669,rs10840102,rs1384026,rs7934572,rs4076891,rs55777628,rs10927051,rs10913469,rs6774354,rs11714052,rs11042025,rs9868090,rs1061474,rs11042030,rs1031804,rs545608,rs2384690,rs2414096,rs4969481,rs739927,rs10899457,rs78289308,rs157877,rs7873730,rs2126470,rs10742773,rs2917670,rs2510044,rs9398808,rs6788879,rs7936795,rs4859060,rs2912,rs7637711,rs11920225,rs901105,rs13381713,rs3784307,rs4279134,rs9846123,rs56004078,rs62050037,rs2899471,rs10934848,rs9961383,rs1364063,rs2511180,rs7612065,rs59357103,rs4938399,rs8006389,rs251844,rs314263,rs9848239,rs55730206,rs3889461,rs329119,rs34867877,rs4857837,rs35796073,rs1940040,rs4979004,rs4929947,rs3756764,rs3762974,rs1415671,rs1123944,rs506589,rs7950166,rs2512530,rs9755490,rs4291702,rs12898716,rs28615487,rs10927040,rs4324076,rs8006543,rs2940521,rs60271703,rs60208666,rs4929923,rs6485663,rs9388501,rs9401876,rs4292260,rs2289106,rs897796,rs9637481,rs10817184,rs9866183,rs11130176,rs60387553,rs2279285,rs8027901,rs1065779,rs11022742,rs4775276,rs75965843,rs34989027,rs7615206,rs4340079,rs4835679,rs2860433,rs6796790,rs13188523,rs7146574,rs9401882,rs2153159,rs11085241,rs6889951,rs11642015,rs12715437,rs285564,rs10832014,rs2668764,rs4806660,rs2571002,rs6575792,rs10980934,rs12900487,rs10803158,rs365132,rs11716941,rs66987356,rs1006441,rs11647110,rs8107664,rs2292572,rs9894004,rs251848,rs3767347,rs4345635,rs4291677,rs57897513,rs900147,rs35319120,rs11711710,rs16954921,rs10793297,rs990706,rs7653505,rs9869007,rs79627842,rs353495,rs2247578,rs6493489,rs2256051,rs58400555,rs6850461,rs4945266,rs10793300,rs34747207,rs2317324,rs2623070,rs11237477,rs1504969,rs7132908,rs6446286,rs73192979,rs7852169,rs1490087,rs61018102,rs6907898,rs9371536,rs6419886,rs2286060,rs72947158,rs2684853,rs547798,rs10425848,rs889398,rs7165874,rs897795,rs6791881,rs221616,rs58339610,rs700518,rs6493488,rs1869484,rs9870858,rs17047851,rs6774202,rs3101341,rs3027009,rs2292256,rs4756054,rs10851499,rs72904295,rs11237458,rs10899479,rs4503528,rs2251634,rs9383922,rs12148604,rs79824527,rs4955411,rs12659379,rs509325,rs28718304,rs1859347,rs10221489,rs10504640,rs221617,rs59662471,rs7355887,rs2811545,rs9383920,rs871415,rs62262722,rs11709573,rs34228187,rs12924052,rs4857836,rs4281461,rs11740768,rs2292573,rs1536646,rs7427577,rs11720239,rs28642807,rs10899476,rs1437134,rs7118611,rs56169754,rs9681717,rs1143704,rs353479,rs2450122,rs6473015,rs2511162,rs353496,rs17298032,rs34482977,rs9385399,rs2932515,rs7373778,rs2352984,rs9809980,rs11071036,rs4626447,rs2279284,rs2571014,rs2454952,rs395962,rs7176330,rs1138536,rs10832013,rs1869485,rs9491624,rs10780033,rs285563,rs2623064,rs12442393,rs1996664,rs7934681,rs11957994,rs6856593,rs6494654,rs7627404,rs11042023,rs9375449,rs11216437,rs10927067,rs13062252,rs13060453,rs2450138,rs4945265,rs6787770,rs3862644,rs2184968,rs28755469,rs62048402,rs4517856,rs6419887,rs6548240,rs1532401,rs75313335,rs1009051,rs2279286,rs4835778,rs2811544,rs4974080,rs12803166,rs6499240,rs13187289,rs2711899,rs903801,rs1384028,rs9404590,rs10840099,rs35977534,rs7247494,rs10010631,rs17754780,rs9884022,rs12653150,rs2251322,rs6749375,rs59523201,rs6772578,rs314281,rs7621015,rs3733632,rs2300921,rs2511171,rs4774583,rs16860328,rs28757200,rs9782958,rs72861750</t>
  </si>
  <si>
    <t>ENSG00000172046.14,ENSG00000138778.7,CATG00000069628.1,ENSG00000141101.8,ENSG00000058262.5,CATG00000029718.1,ENSG00000259673.1,ENSG00000164039.10,ENSG00000143171.8,CATG00000078837.1,ENSG00000187772.6,ENSG00000173540.8,ENSG00000136352.13,CATG00000077608.1,ENSG00000118369.8,ENSG00000165966.10,ENSG00000169738.3,ENSG00000251323.2,CATG00000097733.1,ENSG00000137869.9,ENSG00000120709.6,ENSG00000217404.2,ENSG00000268729.1,CATG00000066661.1,CATG00000002198.1,ENSG00000172037.9,CATG00000081294.1,ENSG00000004534.10,CATG00000100669.1,ENSG00000264569.1,CATG00000081373.1,CATG00000060893.1,ENSG00000087206.12,ENSG00000198218.6,ENSG00000068745.10,ENSG00000164061.4,ENSG00000133794.13,ENSG00000253563.2,ENSG00000221883.2,ENSG00000135472.4,ENSG00000169255.9,CATG00000003017.1,ENSG00000033327.8,ENSG00000177103.9,ENSG00000203760.4,ENSG00000114867.15,ENSG00000253661.1,ENSG00000215474.2,ENSG00000176095.7,CATG00000041486.1,ENSG00000230698.1,CATG00000073283.1,ENSG00000153234.9,CATG00000061718.1,CATG00000030049.1,ENSG00000164076.12,CATG00000089888.1,ENSG00000175792.7,ENSG00000162706.8,CATG00000085807.1,CATG00000064575.1,ENSG00000254154.4,CATG00000038483.1,ENSG00000263539.1,ENSG00000178467.13,CATG00000064571.1,CATG00000100667.1,ENSG00000213088.5,ENSG00000267761.2,ENSG00000140718.14,ENSG00000182179.6,CATG00000023077.1,ENSG00000160469.12,CATG00000100676.1,CATG00000100659.1,ENSG00000262136.1,ENSG00000261602.1,CATG00000002197.1,ENSG00000164270.13,CATG00000006256.1,ENSG00000185614.4,ENSG00000183763.4,ENSG00000120733.9,CATG00000106534.1,CATG00000003018.1,CATG00000100664.1,ENSG00000173402.7,ENSG00000172053.10,ENSG00000132394.6,CATG00000006264.1,ENSG00000125885.9,ENSG00000055813.5,ENSG00000164062.8,ENSG00000169696.11,ENSG00000235016.1,CATG00000064579.1,ENSG00000173531.11,CATG00000006265.1,ENSG00000003756.12,ENSG00000178252.13,ENSG00000164077.9,CATG00000041477.1,CATG00000038842.1,ENSG00000168702.12,CATG00000060114.1,CATG00000073282.1,CATG00000085809.1,CATG00000060894.1,ENSG00000187492.4,CATG00000004877.1,ENSG00000217325.2,CATG00000081292.1,ENSG00000177479.15,ENSG00000245534.2,ENSG00000145194.13,ENSG00000153157.8,ENSG00000181019.8,CATG00000026718.1,ENSG00000251169.2,CATG00000029301.1,ENSG00000183092.11,ENSG00000176020.7,CATG00000004376.1,CATG00000066038.1,ENSG00000224424.7,ENSG00000236980.5,ENSG00000120341.14,ENSG00000128915.7,CATG00000025177.1,ENSG00000272162.1,ENSG00000169683.3,CATG00000066030.1,ENSG00000043143.16,ENSG00000205562.1,ENSG00000178537.5,ENSG00000169836.4,CATG00000081293.1,ENSG00000120262.8,ENSG00000180061.5,ENSG00000149571.6,ENSG00000163568.9,ENSG00000203809.5,CATG00000027714.1,ENSG00000223109.1,ENSG00000239608.1,ENSG00000102908.16,ENSG00000091656.11,ENSG00000248740.1,ENSG00000198373.8,CATG00000060892.1,ENSG00000136527.13,CATG00000003016.1,ENSG00000113761.7,CATG00000047374.1,CATG00000023206.1,CATG00000008872.1,CATG00000041485.1,ENSG00000152377.8,ENSG00000250564.1,ENSG00000257520.1,ENSG00000163590.9,CATG00000087736.1,ENSG00000158402.14,ENSG00000164078.8,ENSG00000069667.11,ENSG00000117020.12,ENSG00000225670.3,ENSG00000164068.11,ENSG00000173258.8,ENSG00000228008.1,ENSG00000259240.1,ENSG00000169750.4,ENSG00000135365.11,CATG00000085804.1,CATG00000020156.1,ENSG00000105088.4,ENSG00000262454.1,ENSG00000166436.11,ENSG00000134049.3,CATG00000005507.1,CATG00000076173.1,ENSG00000114302.11,CATG00000099463.1,ENSG00000132563.11,ENSG00000173421.12,CATG00000041487.1,ENSG00000103599.15,CATG00000027715.1,ENSG00000167220.7,CATG00000064580.1,ENSG00000267228.2,ENSG00000167216.12,ENSG00000160883.6,CATG00000078830.1,ENSG00000153815.12,ENSG00000106853.12,ENSG00000172260.9,CATG00000078836.1,CATG00000085799.1,ENSG00000169718.13,ENSG00000185909.10,ENSG00000169251.8</t>
  </si>
  <si>
    <t>19448623,22744181,21102462,19448622,23599027,19282985,19448621,23667675,19448620</t>
  </si>
  <si>
    <t>Menarche (age at onset),Lean body mass and age at menarche (combined),Menarche and menopause (age at onset)</t>
  </si>
  <si>
    <t>HP:0000164</t>
  </si>
  <si>
    <t>Abnormality of the teeth</t>
  </si>
  <si>
    <t>Any abnormality of the teeth.</t>
  </si>
  <si>
    <t>rs79002438,rs73163916,rs73163910,rs11912230,rs13058467,rs11912736,rs13053704,rs116625412,rs35813213,rs77418413,rs11090144,rs13058175,rs138988,rs74996899,rs73163914,rs34985928,rs67194710,rs34893532,rs35926859,rs114212584,rs73163911,rs11912219,rs139019,rs73163912,rs115458192,rs11703873,rs35670575,rs11704641,rs68013466,rs114986199,rs114922639,rs11703432,rs13053999,rs115450907,rs115636394,rs76010917,rs73163941,rs73163913,rs11704836,rs17650401,rs138956,rs79821220,rs11703845,rs34874993,rs116101821,rs2071725,rs79703775,rs35518399,rs34160795,rs115261018,rs115644461,rs13056939,rs1559423,rs13054587,rs34250964,rs116307968,rs41277521,rs73163915,rs11704919,rs17003560,rs11704053,rs35378446,rs115472175,rs1126179</t>
  </si>
  <si>
    <t>ENSG00000159307.14,CATG00000029606.1,ENSG00000100304.12,CATG00000068085.1</t>
  </si>
  <si>
    <t>Molar-incisor hypomineralization</t>
  </si>
  <si>
    <t>HP:0000202</t>
  </si>
  <si>
    <t>Oral cleft</t>
  </si>
  <si>
    <t>The presence of a cleft in the oral cavity, the two main types of which are cleft lip and cleft palate. In cleft lip, there is the congenital failure of the maxillary and median nasal processes to fuse, forming a groove or fissure in the lip. In cleft palate, there is a congenital failure of the palate to fuse properly, forming a grooved depression or fissure in the roof of the mouth. Clefts of the lip and palate can occur individually or together. It is preferable to code each defect separately.</t>
  </si>
  <si>
    <t>rs710715,rs3764769,rs775469,rs73139115,rs10991115,rs871851,rs2291494,rs902338,rs10839230,rs812657,rs9290003,rs12340574,rs9614903,rs7235277,rs4109176,rs3752355,rs4997274,rs7623587,rs12375983,rs11039538,rs74940995,rs8006797,rs1499780,rs11159178,rs41305104,rs4147804,rs1048866,rs79434472,rs12435962,rs7555285,rs775496,rs10100830,rs6806178,rs6735671,rs17816327,rs6126089,rs7649349,rs6767441,rs6540563,rs10782980,rs73139147,rs3789452,rs4920520,rs1080093,rs67875014,rs11215466,rs3765254,rs7737863,rs9429825,rs35491248,rs11900952,rs9661159,rs3737845,rs1765618,rs12056376,rs73139117,rs793486,rs58637469,rs3781566,rs13385292,rs10839238,rs793469,rs932347,rs1952254,rs33979934,rs114991569,rs12034758,rs793437,rs6540549,rs2205985,rs793501,rs1470206,rs2235415,rs793447,rs6776886,rs61148087,rs7650466,rs17015309,rs4590530,rs17072246,rs59689207,rs775492,rs497868,rs79185203,rs481931,rs775501,rs35207525,rs57078845,rs2179254,rs10956453,rs2275249,rs9348960,rs1334567,rs12403599,rs35898529,rs11576360,rs4303719,rs1718244,rs7650184,rs656566,rs680331,rs13137088,rs12050761,rs7599564,rs1718235,rs227223,rs1054750,rs73139121,rs17660933,rs72997346,rs6752,rs4791270,rs10116453,rs10859970,rs7545467,rs4556361,rs7552299,rs73139133,rs7469476,rs6540555,rs7846606,rs11165105,rs11784385,rs6685077,rs17241253,rs16958561,rs6540550,rs7108779,rs58639050,rs4921798,rs76965333,rs4674443,rs661849,rs2236908,rs3753517,rs1430049,rs7541569,rs17015076,rs6534434,rs987524,rs73139148,rs6685775,rs220652,rs2246627,rs2277389,rs11665980,rs792829,rs796976,rs4581900,rs598174,rs3752217,rs793462,rs793499,rs34147228,rs55918563,rs16995475,rs1032398,rs7833975,rs6683243,rs2316263,rs72705375,rs4074459,rs11787169,rs13248707,rs11627986,rs74551197,rs8081799,rs2038053,rs2073485,rs9348963,rs78455855,rs17174947,rs6803204,rs76759811,rs13059754,rs667681,rs10169772,rs126280,rs2249922,rs7571487,rs11039520,rs11239965,rs4240233,rs56393815,rs7536759,rs7525951,rs11165132,rs2076149,rs3789451,rs16930092,rs7528642,rs75610637,rs2600520,rs7036797,rs927088,rs6798114,rs10991116,rs2056314,rs7948129,rs116476973,rs12056838,rs55707701,rs10797126,rs74406304,rs1076815,rs62285478,rs793439,rs6540547,rs73139127,rs2279823,rs9380513,rs7947811,rs6700223,rs879846,rs8074130,rs12997119,rs76536361,rs2120095,rs2076150,rs79368019,rs79307481,rs7539638,rs10991109,rs1007693,rs15653,rs2697936,rs12434176,rs655712,rs35968370,rs4147816,rs669694,rs12175871,rs793445,rs17801380,rs28675124,rs16929986,rs12056842,rs77373345,rs775470,rs3769556,rs227221,rs2294593,rs4844891,rs13275724,rs6659549,rs1472100,rs4844940,rs1337531,rs17791016,rs723744,rs74444088,rs3769528,rs3820915,rs10222474,rs3827712,rs1835323,rs11780050,rs73137382,rs11119345,rs56233205,rs12129718,rs3138512,rs7120737,rs793475,rs57848867,rs61311596,rs9908143,rs3737848,rs7627991,rs704583,rs11989880,rs10448299,rs1688766,rs28403314,rs12636710,rs73139135,rs17031097,rs6540552,rs742215,rs340164,rs11196,rs2073487,rs885305,rs73139118,rs6742108,rs78879958,rs655713,rs7516430,rs2485890,rs112459305,rs17379739,rs3937886,rs1979167,rs7522045,rs7547027,rs7522250,rs1441994,rs9410320,rs3742533,rs16939317,rs202673,rs11776303,rs1538466,rs1209068,rs17015217,rs11888640,rs11119428,rs10078210,rs7517461,rs9585308,rs4844895,rs7548219,rs1579748,rs2013162,rs2272867,rs4799583,rs7545538,rs9872871,rs12433929,rs12636275,rs9430015,rs3769567,rs6544641,rs17031056,rs12546244,rs8015267,rs11081702,rs2249925,rs1384062,rs935336,rs17106937,rs17024820,rs2047812,rs7563089,rs12066340,rs4577503,rs12088422,rs2600527,rs75874509,rs77530309,rs793442,rs1628833,rs909710,rs1856161,rs7531962,rs7157154,rs595139,rs10863786,rs12033668,rs12056836,rs77073917,rs755793,rs2280588,rs3743106,rs4240231,rs10124184,rs3814835,rs75420308,rs17015183,rs6593751,rs628445,rs72737673,rs10511177,rs12025057,rs3794884,rs61245991,rs115835159,rs2049998,rs3753606,rs793465,rs10054436,rs117369495,rs4832654,rs10114167,rs13266585,rs35340152,rs10443184,rs12335094,rs76757304,rs72705397,rs7543663,rs704581,rs7010446,rs11119337,rs6692012,rs202701,rs62122693,rs757059,rs45483393,rs1711557,rs7821930,rs7020317,rs6739888,rs57821950,rs28696324,rs2291495,rs11108317,rs4791268,rs1873556,rs66969630,rs62285462,rs1866982,rs6772953,rs10129727,rs1364701,rs34154601,rs793502,rs9430017,rs726322,rs1387647,rs17031102,rs11622843,rs793467,rs6540564,rs80019650,rs11119340,rs4132699,rs12030655,rs935337,rs10868024,rs17072679,rs3820130,rs7018093,rs3769557,rs41274836,rs73137393,rs62133874,rs56384416,rs115516780,rs989240,rs7629487,rs58704213,rs79635114,rs66644399,rs4329516,rs2076185,rs17820135,rs1334568,rs3817821,rs28455859,rs59470270,rs17015379,rs1415543,rs73137395,rs55735499,rs10511305,rs4147812,rs2028518,rs7600872,rs6765027,rs75974426,rs1372450,rs10411989,rs12436470,rs4844893,rs12548721,rs112252173,rs28585618,rs674433,rs972156,rs12059226,rs61820582,rs2600525,rs66501488,rs10957258,rs3766524,rs7159631,rs10859971,rs71313585,rs1372449,rs17184173,rs1073150,rs116121996,rs2235371,rs7144326,rs710717,rs4263114,rs34900466,rs6694552,rs7046854,rs7566780,rs4832656,rs12131636,rs11903457,rs12402309,rs10936008,rs2869531,rs16958734,rs2064148,rs10157973,rs467920,rs2253838,rs720688,rs3825862,rs793440,rs58837313,rs2452320,rs12404113,rs116500938,rs11119394,rs595918,rs11831752,rs4733666,rs7515014,rs1519851,rs6715054,rs6809988,rs11157914,rs4244711,rs12056580,rs11850114,rs111817136,rs592694,rs1606481,rs2142860,rs12547241,rs17241908,rs2235373,rs79347271,rs1473342,rs12416787,rs6540551,rs793470,rs7017252,rs13032919,rs2145127,rs9557352,rs11810817,rs13267257,rs2235419,rs3769534,rs73710312,rs7636447,rs674804,rs1879164,rs1765622,rs13069311,rs6658763,rs2600519,rs4928150,rs7596480,rs12063989,rs7511989,rs13272774,rs113159718,rs7113857,rs1962735,rs4441472,rs12582750,rs926348,rs3764476,rs793460,rs2007530,rs7550857,rs79269549,rs41274834,rs6743149,rs68092024,rs9380473,rs11627989,rs1979169,rs7570487,rs61580176,rs793468,rs57436966,rs10874840,rs58357937,rs10164502,rs9366875,rs9837602,rs3138503,rs2609084,rs7144509,rs1929130,rs12710731,rs6881824,rs10075025,rs2767539,rs2840190,rs846810,rs13266086,rs2235416,rs11998097,rs17734627,rs793472,rs793446,rs17015250,rs775468,rs2236909,rs4928230,rs775493,rs11119359,rs73139129,rs2294426,rs10495788,rs616544,rs793461,rs12060420,rs17015361,rs12406136,rs115518180,rs11783808,rs6810262,rs4319933,rs13542,rs796977,rs4844908,rs220653,rs202705,rs79880650,rs35777905,rs745763,rs75311190,rs11119339,rs77995226,rs12436562,rs5007413,rs59100111,rs16859207,rs7871395,rs751233,rs12064085,rs3780136,rs12086634,rs793457,rs4928232,rs28728267,rs796978,rs2082351,rs227224,rs4674442,rs7536882,rs10188861,rs12244454,rs7129364,rs6679405,rs11899260,rs5765956,rs10820611,rs879845,rs114803247,rs710714,rs7815713,rs72809921,rs10991117,rs7358352,rs79278654,rs41281116,rs1319072,rs570926,rs7545542,rs1021102,rs9900753,rs7839874,rs7835741,rs12477823,rs6857137,rs6696463,rs79185255,rs17389184,rs117404534,rs7632502,rs17389436,rs59606861,rs2049091,rs657861,rs4964460,rs12025114,rs72649971,rs710713,rs28756786,rs7924724,rs1765621,rs1850889,rs66941142,rs7469453,rs6440938,rs72705374,rs4844496,rs7113355,rs12405750,rs12563527,rs3820912,rs35508116,rs12549494,rs4147803,rs4920521,rs12079960,rs2289835,rs4479633,rs11124931,rs4495524,rs10519742,rs793487,rs1055616,rs12566105,rs6758733,rs11165090,rs775497,rs1808191,rs11086315,rs111511488,rs77853663,rs73093853,rs12568866,rs73710310,rs75334064,rs35124509,rs58025312,rs2279822,rs10907325,rs12056579,rs8005709,rs73137387,rs7629426,rs12613096,rs55707612,rs4075038,rs861020,rs11628699,rs1607993,rs17198985,rs879833,rs1512185,rs1895705,rs78212762,rs879255,rs793474,rs9815439,rs79837139,rs66840797,rs11239964,rs35885423,rs467951,rs7535547,rs78522228,rs7924702,rs9814549,rs10179648,rs4421592,rs10162539,rs6572850,rs7605661,rs6865183,rs7514322,rs9308411,rs2391467,rs56107503,rs10908914,rs1287284,rs2130369,rs61439239,rs12468063,rs4240234,rs61747285,rs2117137,rs935338,rs1871345,rs1765649,rs9430016,rs1883583,rs77141535,rs35645305,rs7552,rs12175671,rs9912402,rs10172734,rs35577546,rs73137381,rs8003291,rs77809681,rs4752791,rs1411700,rs6544667,rs7817443,rs7516902,rs1902865,rs926346,rs8009033,rs1037627,rs6694347,rs74487105,rs28414020,rs775495,rs2236907,rs2090735,rs17085106,rs6995235,rs4674444,rs73139134,rs6540553,rs987525,rs11897432,rs73139139,rs4832652,rs202719,rs2111780,rs6685182,rs793463,rs1372448,rs12548036,rs12078157,rs792828,rs590223,rs686582,rs10782976,rs2073486,rs7613864,rs77473643,rs793485,rs1532586,rs13265167,rs6540554,rs2270993,rs55865336,rs3789431,rs11119427,rs59537046,rs11630940,rs3135743,rs59435160,rs1979715,rs6485783,rs4488663,rs3789432,rs1416468,rs742214,rs12129172,rs10120108,rs10779513,rs7298576,rs7552506,rs6802422,rs112802365,rs115193871,rs643118,rs114323283,rs976406,rs7926211,rs2297636,rs114594184,rs77624124,rs7538484,rs6790877,rs3752218,rs5007483,rs34362234,rs9683429,rs2600526,rs77105145,rs7532324,rs2196457,rs629120,rs7573656,rs3088224,rs1687970,rs4990735,rs4703822,rs13253056,rs58629661,rs1872609,rs72790935,rs2034404,rs10778463,rs114467813,rs4276157,rs17024787,rs3753518,rs220649,rs2235377,rs72649935,rs1688782,rs7551944,rs9817005,rs77801740,rs3764628,rs793471,rs599649,rs704582,rs6541411,rs13269457,rs7822165,rs34439163,rs793476,rs11579626,rs2294406,rs12083685,rs11991038,rs1999642,rs7036818,rs2816019,rs17015078,rs76519379,rs654470,rs4610058,rs116562088,rs11119336,rs12468506,rs11119341,rs2294592,rs809415,rs72997355,rs13317017,rs10166054,rs585627,rs28425489,rs7594374,rs2161438,rs6485963,rs11670437,rs2205984,rs1411698,rs793503,rs6665715,rs1187363,rs3135730,rs3754830,rs12056369,rs649275,rs6860533,rs11668413,rs116619913,rs17015224,rs13323143,rs4088516,rs11921985,rs1866981,rs793464,rs3769558,rs2076152,rs68074367,rs4790966,rs1994706,rs1979168,rs10489342,rs1080094,rs16923598,rs73139125,rs6540556,rs13264707,rs12639506,rs9828079,rs2117914,rs202672,rs75308488,rs4611646,rs6585429,rs6802817,rs2452321,rs9429826,rs2303568,rs8006717,rs74736916,rs17015218,rs793494,rs622832,rs17816321,rs7604544,rs3765240,rs1541098,rs13427041,rs2547016,rs6698154,rs11040359,rs2357230,rs61248595,rs2600524,rs7566781,rs59844464,rs112071294,rs61747221,rs56062950,rs1287283,rs12436846,rs74935119,rs7548781,rs4832655,rs76970481,rs3741410,rs6750883,rs7543000,rs2273665,rs73137384,rs1411701,rs12079916,rs6543677,rs6879567,rs4844894,rs9847283,rs10808812,rs17015169,rs72726600,rs6544640,rs1934057,rs902337,rs57315825,rs11924356,rs17733882,rs1765623,rs56883841,rs4240232,rs12062600,rs1017967,rs7388305,rs654984,rs10863785,rs79245005,rs11157913,rs9323232,rs17807815,rs3762717,rs12120361,rs11119429,rs17015330,rs7532021,rs114929986,rs1791229,rs4791269,rs202689,rs2235375,rs75144062,rs1791228,rs80332434,rs7555501,rs6704504,rs1519850,rs6790535,rs73139144,rs77599330,rs1155582,rs793466,rs1489816,rs7124949,rs7815993,rs72707306,rs10174126,rs4505466,rs4832653,rs71420056,rs4400383,rs7078823,rs11239968,rs1711554,rs1879163,rs17317411,rs627670,rs7523300,rs6539264,rs6675890,rs73994204,rs7024024,rs17015226,rs73139119,rs7511996,rs17072282,rs4928153,rs4733684,rs3135732,rs2543391,rs78267924,rs6708479,rs12322558,rs793488,rs4140636,rs2494189,rs2297752,rs6843899,rs75634817,rs2294408,rs813218,rs116770625,rs8016583,rs4147811,rs2281127,rs6593755,rs6680778,rs1688758,rs11784358,rs2272866,rs1565747,rs11627896,rs4507108,rs17024778,rs17497801,rs10507065,rs2064163,rs766327,rs611861,rs926347,rs1334569,rs6758077,rs1519852,rs12631313,rs2076186,rs11265876,rs75374238,rs6702301,rs6679631,rs75092816,rs1044516,rs114277671,rs3788618,rs6691905,rs11165120,rs12080691,rs3792572,rs1519849,rs3766612,rs1209515,rs340163,rs77518999,rs710716,rs73139131,rs58432030,rs6717933,rs1021103,rs1883332,rs4244713,rs28379322,rs116220056,rs4832657,rs7602181,rs1020561,rs55847434,rs11884433,rs2305982,rs4545339,rs1010316,rs793443,rs10891823,rs2235372,rs12064211,rs752981,rs17389198,rs57283682,rs1999826,rs8004186,rs1016914,rs220654,rs685248,rs72728736,rs117805570,rs2273184,rs9919217,rs627069,rs11177793,rs11829518,rs10839270,rs2119756,rs117611138,rs28856089,rs7580013,rs77004579,rs7469438,rs13257555,rs3922885,rs7521461,rs7650727,rs11819979,rs7036039,rs7559891,rs11776624,rs4928149</t>
  </si>
  <si>
    <t>ENSG00000266820.1,CATG00000002282.1,CATG00000037194.1,ENSG00000113805.8,ENSG00000087301.4,CATG00000109289.1,ENSG00000230876.2,ENSG00000018699.7,ENSG00000166046.6,CATG00000033682.1,ENSG00000226835.1,ENSG00000086205.12,ENSG00000234610.1,CATG00000005569.1,ENSG00000165923.11,ENSG00000137563.7,ENSG00000253858.1,CATG00000092417.1,ENSG00000235156.3,ENSG00000148704.8,ENSG00000187164.13,ENSG00000100815.8,ENSG00000136026.9,ENSG00000185942.7,CATG00000092416.1,CATG00000108976.1,ENSG00000009790.10,CATG00000100914.1,CATG00000053575.1,ENSG00000043355.6,ENSG00000148053.11,ENSG00000254275.2,ENSG00000215769.4,ENSG00000129422.9,ENSG00000131781.8,ENSG00000149177.8,ENSG00000230969.2,ENSG00000231363.1,ENSG00000253661.1,ENSG00000236098.1,ENSG00000134760.5,CATG00000021861.1,ENSG00000162757.3,ENSG00000174500.8,CATG00000033703.1,CATG00000092476.1,ENSG00000250400.3,ENSG00000239498.1,CATG00000005574.1,CATG00000104085.1,ENSG00000214176.5,CATG00000047734.1,ENSG00000030066.9,ENSG00000258343.1,ENSG00000117594.5,CATG00000100909.1,ENSG00000182132.8,ENSG00000261083.1,ENSG00000197872.7,CATG00000032111.1,ENSG00000232222.1,ENSG00000144810.11,ENSG00000152518.5,ENSG00000127325.14,ENSG00000136824.14,ENSG00000134516.11,ENSG00000165972.8,ENSG00000175065.7,CATG00000074501.1,CATG00000108968.1,ENSG00000065320.4,CATG00000061079.1,ENSG00000235172.3,ENSG00000118271.5,CATG00000074502.1,ENSG00000130147.11,CATG00000038842.1,CATG00000070099.1,ENSG00000115970.14,CATG00000002256.1,ENSG00000266729.1,CATG00000070098.1,CATG00000106082.1,CATG00000065360.1,ENSG00000248905.4,CATG00000106075.1,ENSG00000066468.16,ENSG00000089916.13,ENSG00000114529.8,ENSG00000130222.6,ENSG00000261372.1,CATG00000042610.1,ENSG00000248405.5,CATG00000019935.1,CATG00000036521.1,ENSG00000253647.1,CATG00000013178.1,ENSG00000205035.4,CATG00000079015.1,ENSG00000117597.13,ENSG00000131778.13,CATG00000092493.1,ENSG00000137962.8,CATG00000061075.1,ENSG00000111863.8,CATG00000100918.1,CATG00000109288.1,CATG00000021616.1,ENSG00000233482.1,CATG00000068251.1,CATG00000099691.1,ENSG00000184220.6,ENSG00000238389.1,CATG00000074500.1,ENSG00000188316.9,ENSG00000176566.3,ENSG00000228110.3,CATG00000008832.1,CATG00000065362.1,ENSG00000167487.7,ENSG00000143469.12,CATG00000108815.1,CATG00000033744.1,ENSG00000196092.8,CATG00000049362.1,CATG00000106442.1,ENSG00000066427.17,ENSG00000271897.1,CATG00000017586.1,ENSG00000049323.11,CATG00000092419.1,ENSG00000139343.6,ENSG00000180998.7,ENSG00000227591.1,ENSG00000196878.8,CATG00000035518.1,ENSG00000113319.7,ENSG00000117595.6,ENSG00000182985.12,ENSG00000227308.2,CATG00000081984.1,ENSG00000187764.7,ENSG00000241484.5,ENSG00000124171.4,ENSG00000140092.10,ENSG00000009709.7,CATG00000100922.1,ENSG00000198691.7,CATG00000051981.1,CATG00000015462.1,CATG00000100927.1,CATG00000065366.1,ENSG00000109920.8,ENSG00000139800.8,ENSG00000168386.14,ENSG00000044524.6,ENSG00000234936.1</t>
  </si>
  <si>
    <t>20436469,19270707,22863734,22419666,19656524,20023658,21618603</t>
  </si>
  <si>
    <t>Cleft lip,Orofacial clefts (interaction),Orofacial clefts</t>
  </si>
  <si>
    <t>HP:0000223</t>
  </si>
  <si>
    <t>Abnormality of taste sensation</t>
  </si>
  <si>
    <t>rs4726468,rs11054120,rs35773026,rs115115089,rs35813024,rs2708334,rs9942597,rs12703409,rs79017255,rs8076790,rs13235183,rs691144,rs7282521,rs11054098,rs4763598,rs7298262,rs11980719,rs17810798,rs455055,rs7308469,rs7138535,rs2123006,rs6488331,rs79928430,rs4281556,rs7305795,rs11054093,rs12668473,rs112107314,rs11054108,rs2286151,rs11762634,rs2597934,rs2010481,rs59991709,rs2570407,rs11773340,rs1594776,rs11054092,rs77645208,rs2708336,rs4730748,rs1650051,rs73052449,rs11054125,rs12451424,rs7302227,rs11054111,rs2822624,rs116769791,rs61928644,rs2191499,rs11983865,rs2271539,rs10772423,rs2822644,rs28503222,rs12539011,rs73489433,rs1044682,rs6947065,rs34590962,rs6503724,rs323506,rs10743929,rs61928643,rs7138360,rs2273551,rs12950605,rs17418422,rs2163953,rs6979182,rs4288845,rs10492100,rs6963959,rs10845258,rs61928618,rs2600369,rs12703386,rs2597935,rs61928642,rs68045377,rs7134148,rs11869496,rs12155463,rs13230489,rs2418224,rs61912249,rs11054103,rs34295495,rs2191498,rs13230393,rs2597939,rs4793187,rs10772393,rs10845250,rs11611410,rs35146948,rs12530637,rs2600370,rs7137212,rs2273553,rs4763616,rs73489450,rs76704941,rs1669407,rs118034766,rs11054106,rs7979199,rs17743605,rs62486738,rs2215716,rs17162409,rs2597943,rs10845296,rs7974464,rs1376249,rs11054101,rs11054094,rs117326709,rs1980369,rs4726469,rs12113603,rs7222230,rs78310590,rs8181,rs74698098,rs4763599,rs3800989,rs35183723,rs1047713,rs1868769,rs2227296,rs61912247,rs1594777,rs10845264,rs11054102,rs56309428,rs443759,rs17162391,rs2418215,rs1285950,rs2286150,rs61914773,rs76397624,rs10845249,rs775996,rs13247752,rs11054118,rs1013311,rs11054089,rs6955882,rs61912245,rs2293460,rs55701446,rs10743938,rs10845262,rs3911800,rs11054121,rs56041224,rs116737385,rs12665928,rs68064197,rs6971275,rs7134390,rs35119575,rs67933359,rs382571,rs3741843,rs2822638,rs78198567,rs2600368,rs1047711,rs34270405,rs4763637,rs10262864,rs74363809,rs2123007,rs13048179,rs12365886,rs61928646,rs55991456,rs2167481,rs2014832,rs2072180,rs11054097,rs11032130,rs117680258,rs11054113,rs12944462,rs10845253,rs6966981,rs13048477,rs13222726,rs1551191,rs35692971,rs10281637,rs34279308,rs10772414,rs12703402,rs7796429,rs2110098,rs7138343,rs2900552,rs11610105,rs10845224,rs2708340,rs11032115,rs429464,rs7308933,rs4763231,rs1726867,rs12154716,rs2416545,rs58464490,rs2900577,rs693538,rs13235385,rs11054090,rs7306087,rs35037267,rs35304582,rs11032127,rs1476640,rs2597938,rs11054105,rs11054110,rs4763638,rs10772392,rs34018339,rs7798269,rs11770855,rs11765575,rs11760572,rs11761372,rs1065271,rs1520225,rs10845257,rs6955562,rs6967301,rs6964456,rs10772420,rs2110097,rs72475460,rs73206052,rs3924731,rs35151793,rs10845295,rs13245001,rs35266476,rs35062002,rs11871636,rs2822636,rs12531781,rs2597936,rs34531956,rs11557132,rs11054117,rs3779086,rs1650053,rs775995,rs6503721,rs1567832,rs1376250,rs10845247,rs1047710,rs34892931,rs61912293,rs323496,rs1052990,rs4073964,rs4726470,rs11032139,rs10952502,rs9886215,rs1044683,rs11054095,rs17162386,rs36050405,rs10845261,rs691426,rs12313469,rs2597984,rs7134036,rs2708341,rs7218454,rs11054173,rs75550813,rs2822629,rs12365818,rs2366501,rs2292539,rs10258482,rs10845252,rs2293461,rs1285968,rs2597933,rs13244878,rs2708338,rs74889474,rs12669740,rs6957037,rs78399734,rs61928613,rs2084648,rs13225438,rs62475469,rs1527309,rs12360549,rs4726463,rs61928615,rs112465583,rs873818,rs2597940,rs11054099,rs775991,rs12370036,rs7303183,rs7297167,rs2600367,rs9803107,rs2416546,rs73489442,rs76444092,rs3851586,rs76533184,rs4763611,rs8300,rs11054109,rs1650029,rs2822652,rs2597937,rs4763217,rs10845254,rs4726471,rs10845263,rs1285944,rs1008318,rs4028324,rs3757470,rs10772422,rs2273549,rs34184650,rs13235900,rs10743936,rs13221024,rs11054112,rs77368109,rs10852953,rs6488332,rs11983864,rs2900578,rs3851583,rs12674057,rs76154193,rs28587043,rs11054123,rs2708339,rs2024211,rs3774700,rs2416547,rs17742991,rs56298491,rs10772394,rs2416544,rs9942694,rs11771708,rs323500,rs775994,rs73053413,rs34763234,rs7952952,rs78766379,rs12538056,rs2822642,rs2900127,rs7207335,rs10845260,rs1108287,rs10492101,rs13237944,rs12539499,rs13231071,rs11054119,rs34424131,rs3779511,rs10257653,rs11054054,rs2708337,rs61914781,rs3768812,rs11032136,rs35963232,rs11054082,rs1669406,rs3927319,rs73045586,rs11054116,rs34104719,rs10492102,rs61928619,rs35982969,rs7794708,rs36011826,rs10845256,rs17162425,rs6971926,rs12479,rs7134527,rs10845259,rs2599414,rs118035012,rs4763232</t>
  </si>
  <si>
    <t>ENSG00000228775.3,ENSG00000111215.7,CATG00000094350.1,ENSG00000241472.2,ENSG00000105974.7,ENSG00000256537.1,ENSG00000134551.8,ENSG00000131469.8,CATG00000096923.1,ENSG00000111404.2,ENSG00000256712.1,ENSG00000078018.15,ENSG00000212127.5,ENSG00000237813.3,CATG00000055540.1,ENSG00000261570.1,ENSG00000068079.3,ENSG00000139144.5,ENSG00000106028.6,CATG00000097302.1,ENSG00000257335.4,ENSG00000240677.1,ENSG00000165076.9,ENSG00000243064.4,ENSG00000244701.1,ENSG00000155304.4,ENSG00000237621.3,ENSG00000258227.2,ENSG00000266967.2,CATG00000033719.1,ENSG00000176102.7,ENSG00000257093.2,CATG00000096918.1,CATG00000096921.1,ENSG00000108825.13,ENSG00000006530.11,ENSG00000267060.1,ENSG00000105971.10,ENSG00000176148.11,ENSG00000121690.5,CATG00000096924.1,ENSG00000108828.11,ENSG00000198863.3,ENSG00000114405.6,CATG00000096926.1</t>
  </si>
  <si>
    <t>23966204,22132133,20675712</t>
  </si>
  <si>
    <t>Bitter taste perception,Taste perception,Bitter taste response</t>
  </si>
  <si>
    <t>HP:0000362</t>
  </si>
  <si>
    <t>Otosclerosis</t>
  </si>
  <si>
    <t>In otosclerosis, a callus of bone accumulates on the stapes creating a partial fixation. This limits the movement of the stapes bone, which results in hearing loss.</t>
  </si>
  <si>
    <t>rs114133901,rs443198,rs2927744,rs4245555,rs116497317,rs62108339,rs115297435,rs114140416,rs13239597,rs116250597,rs11679219,rs12981237,rs116041643,rs35188261,rs2199644,rs241948,rs34607899,rs2385181,rs12539476,rs115638556,rs79001039,rs846777,rs705605,rs2291000,rs7719549,rs987870,rs116473497,rs1871197,rs55926714,rs2891683,rs10463313,rs12462487,rs58474444,rs13426947,rs116090304,rs45483504,rs17338998,rs2070197,rs2075800,rs2385125,rs10872622,rs707939,rs116386827,rs117944677,rs17424602,rs10407657,rs2972456,rs3129871,rs7255283,rs3128965,rs7258906,rs2071286,rs239236,rs2248462,rs12665700,rs2431992,rs320882,rs12530388,rs13227075,rs185369,rs10424612,rs115805805,rs2126978,rs1038084,rs10408510,rs114826045,rs115800646,rs1234256,rs2385116,rs705604,rs115295573,rs705599,rs4245556,rs7254170,rs73029213,rs856302,rs115842840,rs9498419,rs10417204,rs241953,rs115930830,rs1214596,rs2617789,rs116572022,rs12531054,rs1234255,rs320886,rs11083423,rs11672077,rs9791887,rs118097513,rs73025481,rs2233290,rs705610,rs117473643,rs35000415,rs6508738,rs11171747,rs117243193,rs3894129,rs114905388,rs705607,rs241937,rs117369687,rs7774954,rs1214598,rs3792788,rs114478363,rs3129882,rs9390699,rs2949661,rs256733,rs17111708,rs2385124,rs2233287,rs116391314,rs2061778,rs114917518,rs78314652,rs12539741,rs115561417,rs114988582,rs2045909,rs11893432,rs62110430,rs2071295,rs114646058,rs10425671,rs10168266,rs35273320,rs10422527,rs3024877,rs12981750,rs4803228,rs9277554,rs115664782,rs62108304,rs2160640,rs241942,rs12536266,rs62107480,rs320880,rs241960,rs116413185,rs12983298,rs115376776,rs115299064,rs76141649,rs62110395,rs4802134,rs241959,rs1038085,rs1236810,rs7254828,rs1019494,rs114679496,rs115081537,rs705600,rs7254009,rs9791817,rs705603,rs73272818,rs115520274,rs114008527,rs256744,rs11668434,rs12540874,rs12972712,rs342064,rs7356804,rs116386615,rs7408736,rs1234254,rs6934256,rs62110431,rs34782935,rs7259566,rs114037940,rs73023557,rs3130573,rs4273159,rs8109103,rs2596480,rs35234849,rs4482404,rs116410219,rs114851148,rs34725944,rs846794,rs2385180,rs342093,rs2261033,rs2972459,rs3095352,rs3104398,rs3112435,rs185368,rs11668558,rs3752365,rs74199901,rs7523907,rs342094,rs10418740,rs3129941,rs2042234,rs114887538,rs241941,rs116623377,rs4802066,rs6941112,rs9498420,rs10422056,rs8103882,rs618919,rs114647691,rs116184231,rs62478615,rs1214595,rs3821236,rs8113076,rs4840159,rs1234261,rs10421436,rs7247090,rs256735,rs8111055,rs2239689,rs342091,rs3024886,rs116394365,rs342063,rs7256747,rs10057690,rs1035798,rs479536,rs116510388,rs116301983,rs1657508,rs10488631,rs12535158,rs1148395,rs12706861,rs116490983,rs241944,rs115960099,rs62110389,rs35415221,rs4802069,rs705608,rs12462708,rs241940,rs11883392,rs79845946,rs59926079,rs116284214,rs3129763,rs115862951,rs17306508,rs114113397,rs62108355,rs9377239</t>
  </si>
  <si>
    <t>ENSG00000204435.9,ENSG00000166278.10,ENSG00000188283.7,ENSG00000260000.2,ENSG00000204308.6,ENSG00000231852.2,ENSG00000204538.3,CATG00000083548.1,ENSG00000204344.10,CATG00000039203.1,ENSG00000204315.3,ENSG00000204310.6,ENSG00000180479.9,ENSG00000267470.1,ENSG00000272501.1,ENSG00000128604.14,ENSG00000228962.1,ENSG00000196437.6,CATG00000039207.1,ENSG00000204388.5,CATG00000088041.1,CATG00000024264.1,CATG00000078081.1,ENSG00000197043.9,ENSG00000171827.6,ENSG00000232080.3,ENSG00000226686.3,ENSG00000138378.13,ENSG00000198821.6,ENSG00000204351.7,CATG00000088034.1,CATG00000088072.1,ENSG00000223865.6,ENSG00000204287.9,ENSG00000181666.13,ENSG00000204392.6,ENSG00000267360.2,ENSG00000263020.1,ENSG00000204296.7,ENSG00000204371.7,CATG00000078082.1,ENSG00000230359.3,ENSG00000204301.5,CATG00000039206.1,ENSG00000255152.4,ENSG00000204386.6,CATG00000083549.1,ENSG00000204348.5,ENSG00000189144.9,CATG00000039197.1,CATG00000089396.1,ENSG00000266916.1,ENSG00000188227.8,ENSG00000267422.1,ENSG00000204420.4,ENSG00000204390.8,ENSG00000267640.1,ENSG00000064419.9,ENSG00000267319.1,ENSG00000204469.8,ENSG00000270987.1,ENSG00000204396.6,ENSG00000204421.2,ENSG00000196381.6,ENSG00000171817.12,ENSG00000204385.6,ENSG00000180458.2,ENSG00000204540.6,ENSG00000120784.11,ENSG00000231389.3,ENSG00000241404.2,ENSG00000171804.5,ENSG00000198563.9,ENSG00000198182.8,ENSG00000221988.8,ENSG00000112249.9,ENSG00000106070.13,ENSG00000213676.6,ENSG00000237923.1,CATG00000046013.1,ENSG00000204314.6,CATG00000039204.1,ENSG00000204438.6,ENSG00000258317.1,CATG00000042058.1,ENSG00000204305.9,CATG00000059199.1,CATG00000083580.1,ENSG00000189164.10,ENSG00000204394.8,ENSG00000204410.10,ENSG00000139641.8,ENSG00000267552.2,ENSG00000261272.1,ENSG00000245680.5,ENSG00000168477.13,ENSG00000232629.4,ENSG00000258388.3,ENSG00000145901.10</t>
  </si>
  <si>
    <t>21779181,19950302,19230858,20383147,21750679</t>
  </si>
  <si>
    <t>Systemic sclerosis,Otosclerosis</t>
  </si>
  <si>
    <t>HP:0000364</t>
  </si>
  <si>
    <t>Hearing abnormality</t>
  </si>
  <si>
    <t>An abnormality of the sensory perception of sound.</t>
  </si>
  <si>
    <t>rs74557380,rs2888377,rs10508187,rs10466349,rs10873424,rs80267699,rs79935720,rs35745311,rs2853091,rs290847,rs61966045,rs7949157,rs12590959,rs34596371,rs7967058,rs7136984,rs7141738,rs11237198,rs117878495,rs6488779,rs12420360,rs117324141,rs2182838,rs12874600,rs4900129,rs78538639,rs1952324,rs12881952,rs1341366,rs4944156,rs16918025,rs2844335,rs80226775,rs2602472,rs2729756,rs2853098,rs4900128,rs896841,rs116566036,rs57440754,rs2602480,rs1237490,rs876319,rs75478446,rs6874673,rs2417439,rs7318472,rs2300280,rs75276190,rs78467440,rs12223138,rs4904934,rs10141886,rs2156863,rs4904938,rs943667,rs115369531,rs290860,rs1952332,rs17444832,rs2193165,rs117150439,rs17136421,rs79930550,rs2896210,rs10899372,rs78910036,rs2853095,rs78646643,rs78057952,rs290844,rs4904931,rs290842,rs76620772,rs2100393,rs77041432,rs2402151,rs4904939,rs4764200,rs10508186,rs2852388,rs3843601,rs117431262,rs7105662,rs2399545,rs1952323,rs11237200,rs11056488,rs10430818,rs10149282,rs79028560,rs4753415,rs17135670,rs2602466,rs73278570,rs10899373,rs3790003,rs115357858,rs2729763,rs11056490,rs114926457,rs34375485,rs10793243,rs78073534,rs4904936,rs2149054,rs2725829,rs45587635,rs76234932,rs424741,rs11056526,rs3912649,rs116026357,rs114439722,rs7928175,rs290859,rs3893258,rs2602471,rs78476646,rs2467481,rs80330376,rs169734,rs2729772,rs10846184,rs2149055,rs291571,rs2729758,rs75990603,rs78661346,rs2149051,rs290848,rs79011512,rs16910914,rs4764197,rs3912648,rs12875024,rs4411449,rs503406,rs12362722,rs12590916,rs74835889,rs3847531,rs3843604,rs115038653,rs3912650,rs115806386,rs75964284,rs2853094,rs16970985,rs4945161,rs10499824,rs3858367,rs55802822,rs10430810,rs4904940,rs290845,rs1861593,rs55708144,rs77503169,rs112076844,rs11056530</t>
  </si>
  <si>
    <t>ENSG00000151490.9,ENSG00000178172.2,ENSG00000006468.9,CATG00000002994.1,ENSG00000248109.1,ENSG00000127946.12,ENSG00000149269.5,ENSG00000048649.9,ENSG00000224829.3,ENSG00000164270.13,ENSG00000247199.3,ENSG00000215369.3,ENSG00000204442.2,CATG00000021872.1,ENSG00000243916.1,CATG00000009365.1,ENSG00000165323.11,ENSG00000133710.11,CATG00000006598.1,ENSG00000137474.15,ENSG00000214510.5,ENSG00000166501.8,CATG00000014421.1,CATG00000028948.1,ENSG00000078124.7,ENSG00000268635.1,ENSG00000178795.5,ENSG00000140090.13</t>
  </si>
  <si>
    <t>pha001968,pha001964,pha001966</t>
  </si>
  <si>
    <t>Pure-tone audiometry</t>
  </si>
  <si>
    <t>HP:0000365</t>
  </si>
  <si>
    <t>Hearing impairment</t>
  </si>
  <si>
    <t>A decreased magnitude of the sensory perception of sound.</t>
  </si>
  <si>
    <t>rs62372166,rs9327821,rs302757,rs1673373,rs3790148,rs2432180,rs2186602,rs59384982,rs7106555,rs2521031,rs10022054,rs1697844,rs2455219,rs17687720,rs2472643,rs1548324,rs17631205,rs2431354,rs2273526,rs4885053,rs13380827,rs2424224,rs2909891,rs2881324,rs2043975,rs117004397,rs6724065,rs11839966,rs11170112,rs4803542,rs1823691,rs75072865,rs10876287,rs2271084,rs2424208,rs28435921,rs11878269,rs11219981,rs302761,rs1562452,rs73593457,rs457717,rs1939134,rs10792661,rs11671149,rs8110284,rs8182498,rs9543159,rs4953359,rs4266974,rs2455221,rs2472640,rs4752671,rs9327825,rs72777945,rs1016651,rs12427457,rs6585804,rs9318127,rs493105,rs11631977,rs410262,rs1407579,rs2069641,rs10898038,rs641113,rs59124460,rs9960741,rs13037362,rs4735749,rs928108,rs10792652,rs2082032,rs600458,rs34869472,rs2276957,rs12940684,rs9327822,rs9579386,rs2455222,rs73203993,rs74966775,rs10042932,rs2346176,rs1530631,rs17816387,rs114055321,rs1940474,rs565365,rs4735750,rs10038081,rs1381463,rs11233338,rs10898040,rs2364921,rs11843845,rs13356480,rs2127359,rs1719113,rs34692910,rs1698508,rs6544888,rs1536134,rs2577036,rs62059803,rs9579392,rs2839581,rs66810214,rs77568035,rs1901519,rs9574551,rs6132079,rs610806,rs73882398,rs11839898,rs6045492,rs12431379,rs78703614,rs6830030,rs7987221,rs79631848,rs2431351,rs1407572,rs1555486,rs6132086,rs13280985,rs78315313,rs9578105,rs3764062,rs1623269,rs2472644,rs4366494,rs3918310,rs3862769,rs59962796,rs1563655,rs6590983,rs2147807,rs527672,rs10139693,rs4772428,rs17601608,rs17687732,rs610782,rs13261860,rs80067372,rs8002032,rs115119398,rs75919578,rs9327824,rs7321718,rs4511295,rs2398234,rs662244,rs2424213,rs1894877,rs3783040,rs6544890,rs4236857,rs372390,rs73266591,rs2615613,rs9579395,rs2317239,rs10139184,rs960226,rs911113,rs6035076,rs72654826,rs12856393,rs441157,rs4442480,rs11746537,rs429071,rs1673365,rs75130892,rs9531012,rs117744998,rs7332615,rs2271085,rs1110115,rs11996539,rs4803543,rs6756828,rs6544887,rs7329421,rs5009126,rs10898036,rs17091976,rs57784735,rs2432192,rs74256989,rs7989226,rs12624935,rs7072025,rs2431355,rs10055840,rs10019693,rs6735812,rs431160,rs10420891,rs9578103,rs2472645,rs2250870,rs17631289,rs7182802,rs4279568,rs1940475,rs35233628,rs442721,rs12282793,rs78754808,rs668335,rs7071419,rs7240860,rs75996378,rs7981430,rs6132078,rs117187533,rs67367819,rs66925752,rs10936160,rs7087937,rs11096532,rs115901376,rs10191091,rs73203979,rs1719114,rs34500643,rs9579393,rs12430821,rs77401209,rs928107,rs73184827,rs2839577,rs1719089,rs497785,rs2431350,rs2325487,rs12430805,rs61996591,rs568045,rs9925488,rs10792662,rs10035308,rs4953358,rs6562734,rs74752715,rs6661439,rs62059804,rs1985214,rs116604560,rs9573040,rs114143400,rs6707241,rs1016653,rs2304761,rs73256181,rs863686,rs12975057,rs12541937,rs2687482,rs10057361,rs9861042,rs2937415,rs6757075,rs60488028,rs1719087,rs4432408,rs2289544,rs115957596,rs17687714,rs17210611,rs2348477,rs72662450,rs1530633,rs28415023,rs6136423,rs17820016,rs77810553,rs58885639,rs2075281,rs4940721,rs9573053,rs7594912,rs6132070,rs1322693,rs2224725,rs6045460,rs112027182,rs9327823,rs1673366,rs17573347,rs2974286,rs1323184,rs4771412,rs1886658,rs3782934,rs114749970,rs12290550,rs115338453,rs73176184,rs6035086,rs34881594,rs594821,rs4771411,rs78022588,rs10037254,rs2241492,rs416451,rs17292288,rs10479190,rs1980780,rs2455224,rs6756667,rs34790908,rs6035074,rs2927258,rs4750310,rs73593466,rs6669265,rs428121,rs2577037,rs6849139,rs33977434,rs62059805,rs3891448,rs78479204,rs589692,rs12585751,rs17687684,rs6740096,rs114018499,rs10130121,rs10508080,rs6045557,rs10835077,rs6035068,rs3768730,rs62216449,rs7088094,rs60704260,rs2581561,rs7090114,rs12877811,rs79434519,rs4803541,rs1697845,rs2424218,rs2455231,rs3011608,rs61995047,rs3779230,rs2910819,rs1823692,rs80312712,rs34496705,rs9573063,rs11225395,rs457233,rs9806641,rs1849287,rs72950953,rs78852629,rs2392435,rs114499487,rs6994559,rs7242261,rs7250409,rs12427431,rs115266655,rs4551327,rs2431360,rs76382833,rs3735401,rs9518604,rs60217745,rs34785154,rs6657040,rs911114,rs115955198,rs3801317,rs73176157,rs7123658,rs9579384,rs34884809,rs72779945,rs2909890,rs10072122,rs10045752,rs12638831,rs3809985,rs16922177,rs114811285,rs2981423,rs10751080,rs3765620,rs4748020,rs1931669,rs55747726,rs998001,rs7527236,rs4953356,rs1939135,rs12493280,rs2431349,rs6743991,rs115518999,rs2713736,rs79773296,rs2151318,rs7322181,rs10792664,rs35091814,rs10073892,rs1953314,rs10898039,rs2424223,rs4030862,rs2289543,rs2455230,rs73583925,rs2095368,rs10876286,rs34113385,rs150968,rs7795658,rs6544889,rs1562453,rs7429205,rs17155745,rs6035087,rs4803524,rs6045448,rs302756,rs2094803,rs74813472,rs2431353,rs948218,rs11631976,rs60980023,rs2839580,rs395661,rs705494,rs2455225,rs76519361,rs7319337,rs116879392,rs10459044,rs1337645,rs1395342,rs73256187,rs2455227,rs55826217,rs9899183,rs7993437,rs1719112,rs2151897,rs11692911,rs2893529,rs2455228,rs4236858,rs2909889,rs465959,rs2339158,rs1939012,rs71492279,rs2455223,rs12308420,rs9564920,rs11879180,rs10402530,rs79367441,rs2447436,rs7236716,rs7586141,rs1541925,rs61995046,rs16856057,rs3011607,rs2107227,rs4350703,rs471062,rs6136415,rs58188968,rs113308522,rs36045201,rs35093410,rs12540346,rs1547217,rs7330444,rs10792656,rs2224724,rs116336522,rs73882384,rs11843015,rs5917292,rs3783041,rs585747</t>
  </si>
  <si>
    <t>ENSG00000125821.7,ENSG00000233005.1,ENSG00000227528.1,CATG00000075280.1,ENSG00000164542.8,CATG00000050740.1,ENSG00000089050.10,CATG00000066969.1,ENSG00000173930.8,CATG00000103443.1,ENSG00000271555.1,ENSG00000254471.1,ENSG00000105738.6,ENSG00000186297.7,ENSG00000248905.4,ENSG00000223930.1,ENSG00000259564.1,ENSG00000132938.14,ENSG00000248871.1,CATG00000099461.1,CATG00000042034.1,CATG00000072427.1,ENSG00000255178.1,ENSG00000207616.1,ENSG00000164220.6,CATG00000102511.1,ENSG00000254101.1,ENSG00000225868.2,ENSG00000232388.2,ENSG00000132664.7,CATG00000019100.1,CATG00000033368.1,ENSG00000141434.7,CATG00000036196.1,CATG00000001795.1,CATG00000093862.1,CATG00000094550.1,ENSG00000116016.9,ENSG00000165490.8,CATG00000015047.1,ENSG00000232825.1,ENSG00000083535.11,ENSG00000137691.8,ENSG00000139514.8,CATG00000039206.1,CATG00000068454.1,ENSG00000272247.1,ENSG00000198796.6,ENSG00000258342.1,ENSG00000155097.7,CATG00000016645.1,ENSG00000165495.11,ENSG00000189144.9,ENSG00000154134.10,CATG00000028017.1,ENSG00000263146.2,ENSG00000123240.12,ENSG00000257585.1,CATG00000030049.1,CATG00000036706.1,ENSG00000223815.1,ENSG00000186867.6,ENSG00000233993.1,ENSG00000170745.7,ENSG00000267640.1,ENSG00000189136.4,CATG00000035234.1,ENSG00000137693.9,ENSG00000167889.8,ENSG00000228100.1,ENSG00000129003.11,ENSG00000134955.7,ENSG00000239697.6,CATG00000020831.1,CATG00000104018.1,ENSG00000151468.9,CATG00000086814.1,ENSG00000137509.6,ENSG00000253795.1,ENSG00000161850.2,ENSG00000265500.1,ENSG00000259104.2,ENSG00000256463.4,ENSG00000228392.1,ENSG00000165588.12,ENSG00000235304.1,CATG00000054394.1,ENSG00000139734.13,ENSG00000171804.5,ENSG00000222987.1,ENSG00000145703.11,ENSG00000264482.1,ENSG00000224034.1,CATG00000068456.1,ENSG00000161849.3,ENSG00000263567.1,ENSG00000231039.2,ENSG00000180660.6,ENSG00000011426.6,CATG00000098972.1,ENSG00000164751.10,CATG00000052780.1,ENSG00000268864.1,ENSG00000172915.14,ENSG00000118855.14,ENSG00000205359.5,ENSG00000225731.1,ENSG00000124399.3,ENSG00000101310.10,ENSG00000259511.1,ENSG00000153815.12,ENSG00000133083.10,ENSG00000138162.13,ENSG00000160191.13,ENSG00000258844.1,ENSG00000118113.7</t>
  </si>
  <si>
    <t>17255346,20068591,19047183,21493956</t>
  </si>
  <si>
    <t>Hearing function,Hearing impairment</t>
  </si>
  <si>
    <t>HP:0000366</t>
  </si>
  <si>
    <t>Abnormality of the nose</t>
  </si>
  <si>
    <t>An abnormality of the nose.</t>
  </si>
  <si>
    <t>rs28723374,rs2448360,rs2333862,rs4555437,rs12780177,rs1545942,rs8051205,rs12241379,rs2270961,rs13051128,rs2832238,rs1809305,rs2186288,rs7281533,rs6601110,rs17885529,rs12269373,rs2456777,rs717579,rs7585145,rs78499464,rs73192166,rs34277046,rs17885884,rs2448348,rs2832169,rs17883729,rs9932850,rs8055764,rs34774030,rs6826104,rs1530144,rs59758263,rs16894959,rs2456768,rs1871446,rs72811049,rs3818411,rs12667262,rs9688715,rs10240230,rs17881170,rs2242053,rs2832174,rs7912400,rs11762350,rs2814996,rs2814943,rs2744939,rs7898075,rs16946039,rs114118089,rs2303012,rs8050120,rs6831485,rs35872576,rs17668309,rs9488993,rs7923115,rs28617382,rs2887406,rs12771909,rs56693020,rs35509244,rs12530291,rs6867143,rs3736896,rs35616070,rs7917812,rs8132105,rs2448344,rs2446585,rs2448361,rs7917296,rs6927348,rs115927649,rs2832224,rs9476906,rs4750446,rs10282035,rs8127430,rs12466838,rs1574583,rs1038733,rs7079072,rs7905395,rs4700943,rs9488991,rs12764727,rs2834561,rs567568,rs13384965,rs12763385,rs35152300,rs13338757,rs8126912,rs10786583,rs28718435,rs3825516,rs2456774,rs28710039,rs2834574,rs73192146,rs16841822,rs9925772,rs3213051,rs58409512,rs4748070,rs7912631,rs2261327,rs2815005,rs56829365,rs10509741,rs73811444,rs3800457,rs12253275,rs62213791,rs646832,rs7093193,rs11258774,rs2834591,rs2878047,rs7082884,rs10016658,rs666019,rs6568955,rs11258776,rs4750444,rs12764370,rs28715615,rs6517254,rs2832170,rs3180413,rs76695434,rs7196373,rs643797,rs1075704,rs60291063,rs6584351,rs7281671,rs9462012,rs2270962,rs8046408,rs4756057,rs2186287,rs4854071,rs7275340,rs2834580,rs7937746,rs4516516,rs12782963,rs2289407,rs66550334,rs2448345,rs73813209,rs7092983,rs1318711,rs9931294,rs2928096,rs4149541,rs12478169,rs2333861,rs2744954,rs6485664,rs2448357,rs9462016,rs6570901,rs2959086,rs58646811,rs9993241,rs11227964,rs11702251,rs4919438,rs12265333,rs7922807,rs41290536,rs9488998,rs115270205,rs60745528,rs7905302,rs2932510,rs2939950,rs2448356,rs2409531,rs12770784,rs6570899,rs12806,rs4748069,rs4748066,rs578581,rs4919431,rs71488052,rs66958587,rs1348963,rs7281040,rs6584354,rs687268,rs73337997,rs9979191,rs7946524,rs7924996,rs8190,rs2456765,rs7072791,rs7397035,rs4917889,rs2764205,rs6870028,rs17879116,rs733014,rs13426680,rs4748068,rs17730369,rs73192186,rs1808860,rs2092344,rs6584350,rs66534347,rs7897454,rs7910533,rs2448362,rs12768211,rs9283551,rs28360610,rs2832203,rs11552148,rs57171977,rs9469864,rs28378550,rs62213793,rs7073610,rs2744938,rs2065271,rs73192190,rs9469860,rs16946038,rs12247992,rs75396075,rs11190443,rs6823981,rs2832173,rs58880304,rs9488999,rs8127812,rs7916126,rs7915944,rs57758302,rs2744955,rs11076561,rs11190457,rs73811445,rs66723060,rs2834588,rs3731267,rs7082753,rs7187233,rs2744937,rs17668159,rs2242052,rs6832233,rs2814973,rs8051016,rs2834577,rs2832167,rs7089298,rs59142559,rs4349421,rs4750445,rs4756058,rs8054314,rs76252309,rs6570900,rs10838558,rs13424612,rs1904415,rs1013559,rs28505606,rs4237661,rs9926192,rs2456775,rs4854058,rs7594480,rs6485663,rs10897379,rs2448358,rs2130471,rs1904416,rs2834585,rs2058061,rs7918501,rs7206909,rs1165375,rs9302758,rs1999320,rs871549,rs11258775,rs2832214,rs2070367,rs12530399,rs13336264,rs66728174,rs9985898,rs7922870,rs6500385,rs60760669,rs2814994,rs2456766,rs2130470,rs8055028,rs62404950,rs2834586,rs2154443,rs1365888,rs28470315,rs4919440,rs6874176,rs2832172,rs2814985,rs1077236,rs8051186,rs73546403,rs6911549,rs28481895,rs7211104,rs4919429,rs12764732,rs73193848,rs114766111,rs7213973,rs2448346,rs12627157,rs9462007,rs8047091,rs4312363,rs2456776,rs2230804,rs2456770,rs2959104,rs11817486,rs28567450,rs2744956,rs2456772,rs10221107,rs10896227,rs717578,rs8057475,rs73562063,rs8046814,rs1490087,rs3978773,rs7911259,rs3750709,rs2834579,rs4350836,rs2154447,rs10485188,rs2834576,rs6887811,rs6938239,rs2236610,rs11651780,rs2448359,rs13051939,rs7276506,rs16879310,rs58472201,rs17078202,rs72811045,rs11190444,rs2170007,rs7278227,rs28404785,rs7922090,rs2832158,rs71488049,rs4917887,rs4756054,rs17080196,rs7186777,rs17729417,rs11076565,rs34789127,rs61431557,rs10933821,rs34997499,rs1904417,rs6934810,rs7912345,rs1490082,rs6584353,rs12764617,rs7909855,rs75267077,rs7921741,rs12254005,rs2456778,rs17112654,rs11866529,rs73813217,rs35670156,rs7755822,rs10166720,rs8056846,rs6584349,rs75099308,rs17881019,rs4281461,rs12762869,rs2834587,rs36041034,rs1557271,rs73192192,rs2260184,rs9302757,rs7358099,rs7911057,rs520036,rs1165376,rs2456767,rs7896703,rs2932515,rs2130469,rs7917314,rs8131533,rs13848,rs116974825,rs17112791,rs6939345,rs9938523,rs2814944,rs7923726,rs2171895,rs2305386,rs28395427,rs6716293,rs2834582,rs640686,rs11190421,rs665499,rs11860789,rs73192163,rs71488053,rs11190456,rs9469913,rs2814993,rs62213788,rs9940038,rs2448363,rs7080581,rs55932867,rs8048098,rs6864729,rs9462014,rs35982189,rs11190430,rs929244,rs13338978,rs56385363,rs2834575,rs898718,rs9481650,rs17878999,rs2281949,rs7072367,rs10906561,rs73555436,rs7921866,rs7924284,rs6859159,rs71488050,rs2456771,rs8051441,rs11827732,rs7125387</t>
  </si>
  <si>
    <t>ENSG00000197826.7,ENSG00000065060.12,CATG00000069142.1,ENSG00000261873.1,ENSG00000254722.1,ENSG00000123612.11,CATG00000088145.1,ENSG00000229751.1,ENSG00000162804.9,CATG00000087572.1,ENSG00000196911.5,ENSG00000111832.8,ENSG00000196821.5,ENSG00000111834.8,ENSG00000095485.12,CATG00000069138.1,ENSG00000263539.1,ENSG00000196072.7,ENSG00000130414.7,CATG00000047306.1,ENSG00000175264.3,ENSG00000135365.11,ENSG00000102910.9,ENSG00000159212.8,ENSG00000156261.8,CATG00000002198.1,ENSG00000170312.11,CATG00000055836.1,ENSG00000147697.4,CATG00000045246.1,ENSG00000164619.4,CATG00000031819.1,ENSG00000196470.7,CATG00000005507.1,CATG00000100722.1,CATG00000005589.1,ENSG00000131459.8,ENSG00000121270.11,ENSG00000272288.1,ENSG00000270181.1,ENSG00000227492.1,ENSG00000107593.15,ENSG00000255090.1,ENSG00000231125.2,ENSG00000124562.5,CATG00000103999.1,ENSG00000134897.9,ENSG00000230224.1,ENSG00000217130.1,ENSG00000170017.8,ENSG00000156265.11,ENSG00000107566.9,ENSG00000255929.1,CATG00000088143.1,CATG00000050477.1,ENSG00000237819.1,ENSG00000213341.6,ENSG00000246375.2,CATG00000116182.1,ENSG00000153975.5,ENSG00000105810.5,CATG00000086486.1,CATG00000078918.1</t>
  </si>
  <si>
    <t>Odorant perception</t>
  </si>
  <si>
    <t>HP:0000478</t>
  </si>
  <si>
    <t>Abnormality of the eye</t>
  </si>
  <si>
    <t>Any abnormality of the eye, including location, spacing, and intraocular abnormalities.</t>
  </si>
  <si>
    <t>rs916976,rs8477,rs9981226,rs10960778,rs11645183,rs14165,rs74962884,rs4785580,rs2911264,rs4324129,rs3785275,rs45456401,rs72858893,rs7912895,rs2835658,rs73362615,rs6500449,rs1155787,rs45609834,rs3794950,rs6565621,rs1063948,rs3102336,rs1881492,rs17233176,rs1128922,rs11645970,rs7277657,rs61252917,rs12149952,rs11643495,rs1057042,rs352935,rs62054253,rs12910433,rs7916697,rs61971665,rs7902936,rs6497292,rs9905639,rs3123305,rs117859270,rs7188458,rs7310135,rs11076623,rs868372,rs7495599,rs1521846,rs8051915,rs1108064,rs10733840,rs2074963,rs12434902,rs4778245,rs11651264,rs449882,rs12943115,rs62052187,rs116899024,rs1365249,rs4785721,rs2212742,rs4891559,rs2303774,rs60437616,rs2835618,rs7087998,rs58398000,rs9935289,rs78809963,rs11641448,rs6481400,rs1006548,rs57009707,rs11639925,rs62067160,rs7196840,rs11648689,rs7203511,rs77847775,rs61368565,rs4785727,rs17233253,rs3787782,rs4627348,rs75411849,rs6497270,rs9674872,rs59660050,rs4365288,rs4427799,rs56126256,rs3803680,rs10733843,rs2881294,rs12325815,rs55837949,rs397564,rs12598737,rs6952999,rs8049660,rs76319088,rs11648785,rs154656,rs9939155,rs4113952,rs13050226,rs3102346,rs7078967,rs7185897,rs79885034,rs12599531,rs74251528,rs59637309,rs4785634,rs78418651,rs3803677,rs10826198,rs2298683,rs9836592,rs7185013,rs2835595,rs61078268,rs3104209,rs1061646,rs56284423,rs1900009,rs11813170,rs1946327,rs2239357,rs12600051,rs1476761,rs10809836,rs61854829,rs12964619,rs3737540,rs56835867,rs58523311,rs2394459,rs745029,rs11640336,rs3096322,rs3740588,rs4785587,rs9709130,rs17227057,rs62067109,rs76653853,rs3809641,rs7502870,rs3815949,rs12949741,rs8060502,rs2011877,rs7497014,rs72714141,rs57654699,rs11647174,rs2166221,rs1326789,rs4592311,rs6500452,rs34724580,rs2278157,rs8028689,rs7406522,rs8051733,rs1800359,rs57179075,rs8166,rs62070324,rs2911255,rs72807526,rs3934737,rs56268364,rs4817849,rs57276429,rs7237740,rs12915877,rs80227066,rs886951,rs3138144,rs7403279,rs745030,rs6500546,rs2965938,rs2200226,rs10763553,rs3751680,rs73362608,rs55952217,rs8063761,rs7169133,rs258323,rs2437957,rs11076622,rs7172748,rs11645376,rs7170989,rs12942988,rs7275582,rs717452,rs3794637,rs17226498,rs117555004,rs762139,rs76378121,rs4958542,rs2434858,rs7503679,rs748941,rs2277907,rs17233623,rs74033267,rs9646,rs2835638,rs12931432,rs61854764,rs11647958,rs34033471,rs11817332,rs28584716,rs12938873,rs34027607,rs7502337,rs7220310,rs2394462,rs2911258,rs34876268,rs12971120,rs62052250,rs3935312,rs9746953,rs35823119,rs2077001,rs11640450,rs8044026,rs10765196,rs11076649,rs2835585,rs78259905,rs4238833,rs8130846,rs56141149,rs12924138,rs2119420,rs56892497,rs10763565,rs11074326,rs61665209,rs17232735,rs55849728,rs2835579,rs12596885,rs3751694,rs390849,rs747176,rs72714142,rs11546280,rs4261789,rs2235129,rs34273703,rs7091440,rs12448860,rs1188529,rs7200842,rs4778247,rs11076620,rs1900007,rs10823175,rs11076625,rs62052189,rs4782485,rs8025035,rs1132803,rs17233868,rs57246725,rs2159113,rs17183176,rs8059398,rs6481402,rs10998045,rs62054571,rs2376884,rs13046844,rs4517412,rs75268076,rs7189711,rs2286392,rs61857180,rs55740803,rs8094784,rs10022142,rs78962084,rs11649211,rs66656434,rs1269027,rs62052241,rs9926548,rs60626519,rs35939148,rs7917717,rs74037150,rs12930606,rs12598543,rs7190341,rs7904069,rs7095501,rs6565624,rs1543748,rs34897798,rs164741,rs17232910,rs2762461,rs17233455,rs1109334,rs2835589,rs73371232,rs2965932,rs7402990,rs731136,rs9926404,rs3787786,rs1800331,rs9941250,rs4785592,rs8046243,rs1946482,rs35518096,rs1047959,rs11649196,rs13330431,rs4347628,rs61756153,rs463181,rs11640188,rs34141697,rs6500457,rs2434868,rs2835590,rs2835575,rs9935559,rs28415940,rs4785690,rs74033837,rs2093830,rs11073058,rs7189734,rs4924135,rs4074916,rs10763551,rs7199685,rs7206570,rs7205785,rs11546630,rs1800344,rs2056309,rs7495174,rs286744,rs62390361,rs11076745,rs7206308,rs733603,rs4372669,rs4864690,rs1800411,rs11644213,rs6464818,rs3814184,rs6497272,rs2835676,rs62052714,rs2119419,rs10762210,rs11641552,rs2120902,rs2835584,rs7203907,rs7496305,rs61857263,rs2278162,rs62052252,rs258321,rs2277905,rs11074323,rs9320489,rs154663,rs73276534,rs62070320,rs1078577,rs4746759,rs59874864,rs8030794,rs4785574,rs28444583,rs17226966,rs16966142,rs9902264,rs62052185,rs2032063,rs2186337,rs12592363,rs7203994,rs3856,rs34276461,rs10133771,rs464349,rs12924902,rs4354938,rs12244874,rs62056068,rs3743855,rs59822399,rs11644990,rs76042350,rs74412556,rs648548,rs34378781,rs8047581,rs7036011,rs7502869,rs6565616,rs34467494,rs2016236,rs73362658,rs286741,rs34815730,rs7899387,rs6565604,rs79356272,rs77117947,rs59178598,rs62056069,rs58164482,rs34975185,rs12922197,rs72807596,rs258317,rs918722,rs4785713,rs7214664,rs7200693,rs1543750,rs7495114,rs235766,rs12926996,rs2190808,rs12591531,rs8056353,rs1987271,rs75165924,rs12597913,rs10740295,rs7173419,rs11642451,rs79081413,rs12444247,rs58976732,rs2159116,rs7182634,rs6500448,rs1954772,rs4785723,rs12940151,rs56858519,rs67519107,rs2156077,rs12709094,rs2835577,rs78751799,rs12520016,rs11649501,rs2000413,rs4785710,rs62068387,rs12948099,rs8031068,rs3794635,rs34730558,rs1981433,rs72807539,rs12597296,rs6517402,rs9747080,rs115025067,rs61511707,rs2460455,rs10777211,rs4842693,rs7970711,rs9928396,rs622623,rs3890534,rs3102384,rs62052225,rs2376885,rs3785279,rs77819475,rs12596429,rs3819569,rs16950960,rs11866420,rs12926997,rs7195906,rs620405,rs12913832,rs8039411,rs258336,rs460984,rs3830068,rs11641639,rs6464833,rs7494942,rs36074783,rs4785581,rs56058441,rs6500459,rs235768,rs61854809,rs62067159,rs12596492,rs57364768,rs11641675,rs2070993,rs62067167,rs11643713,rs9748176,rs79799075,rs7984538,rs4785712,rs62077217,rs11643147,rs11145351,rs2080931,rs79752651,rs6480317,rs13104009,rs7071208,rs73362642,rs12440216,rs7496326,rs62056064,rs12968731,rs36097682,rs7107143,rs61991551,rs3114895,rs34709589,rs34120897,rs72807540,rs920252,rs457708,rs1800337,rs2835594,rs9925045,rs3794956,rs7280371,rs7079648,rs2241039,rs6952414,rs2376874,rs79097182,rs464274,rs62336795,rs57505611,rs2241036,rs2298682,rs8081683,rs12769008,rs2835592,rs74251568,rs9975361,rs3010769,rs17003985,rs62052255,rs8032019,rs158173,rs62054640,rs4785771,rs62070784,rs7209877,rs62052210,rs12928752,rs61177234,rs3114919,rs4257207,rs8058895,rs11662825,rs9981715,rs7897878,rs17232840,rs7163496,rs3205137,rs35256109,rs7139279,rs2835640,rs136196,rs11640702,rs9282681,rs74415461,rs2762457,rs62054611,rs2159115,rs73369285,rs2346051,rs921221,rs74490382,rs2240201,rs7276569,rs34341886,rs3751700,rs10431948,rs11645916,rs7206120,rs6579,rs34689166,rs73371205,rs2016968,rs75019069,rs8055825,rs62052226,rs467035,rs11813125,rs11018528,rs17233567,rs8133549,rs9941108,rs8083972,rs11074321,rs62054599,rs2240203,rs11074318,rs4530137,rs11073059,rs10852218,rs4294815,rs10998046,rs2835635,rs2460456,rs8051247,rs8062369,rs117683412,rs9518013,rs1326797,rs1007931,rs11076618,rs60447195,rs9933533,rs7898034,rs2376883,rs61854782,rs7280251,rs34780792,rs56713834,rs62052213,rs117195074,rs764175,rs2434871,rs258319,rs2286393,rs8128387,rs17226274,rs72807553,rs4778248,rs4746756,rs7195752,rs7210026,rs12436579,rs574083,rs12205363,rs12596146,rs4363487,rs12930056,rs8024526,rs8056679,rs2118157,rs12515105,rs17231644,rs12592271,rs7192275,rs3138137,rs76512054,rs55814747,rs2835574,rs62067112,rs11829,rs1115519,rs9922171,rs11860203,rs2251161,rs2241969,rs8044906,rs7495441,rs16950949,rs11546631,rs62054601,rs2835597,rs4268748,rs111334430,rs12592307,rs6517404,rs7067601,rs62054572,rs17784386,rs2238531,rs4785717,rs11631797,rs79087600,rs7091222,rs4785709,rs55798234,rs3743826,rs72714147,rs2911256,rs7282195,rs60997773,rs6565612,rs117406136,rs34631866,rs3922634,rs60990888,rs1126809,rs7406382,rs1063949,rs16891982,rs2461367,rs2238526,rs68189488,rs1049007,rs7503172,rs4443961,rs62052173,rs11638265,rs8046182,rs62052710,rs11073061,rs11640209,rs11649155,rs382745,rs463938,rs76228202,rs1348086,rs10491742,rs11868024,rs1800340,rs4785630,rs1053966,rs17226973,rs66517022,rs10154032,rs12951171,rs1006547,rs8055162,rs4687586,rs11817440,rs12928364,rs7069916,rs4745957,rs34675863,rs1556799,rs2241510,rs6860,rs61854811,rs9937816,rs17225747,rs4785714,rs690023,rs12596934,rs2187577,rs8127496,rs7163001,rs45524643,rs7206721,rs423987,rs2303463,rs12447686,rs4778142,rs12598214,rs10762205,rs9894429,rs16950927,rs11006169,rs11076605,rs747175,rs4958301,rs73371263,rs3787783,rs7983948,rs3794954,rs2733831,rs1968109,rs2835633,rs6500456,rs11646766,rs11649100,rs11644526,rs2376880,rs597438,rs78530336,rs4785593,rs2074903,rs7085703,rs12600151,rs1018532,rs34033205,rs4408545,rs4785626,rs55684421,rs10047387,rs9924109,rs17225775,rs3751695,rs17809188,rs12599561,rs11642010,rs35762120,rs17297418,rs3785281,rs7180054,rs74736114,rs17233448,rs8045232,rs6565619,rs4511532,rs1137042,rs3803684,rs76885005,rs2460448,rs2835620,rs12265247,rs12608037,rs79957186,rs8054489,rs2240204,rs6943477,rs57135500,rs6565622,rs1950317,rs12961069,rs916977,rs12921177,rs4605221,rs28661943,rs1015549,rs2079672,rs77901116,rs57713848,rs11105474,rs34670159,rs2154537,rs1043975,rs35302910,rs67632157,rs6860799,rs10823171,rs57660144,rs12325950,rs7406040,rs7502320,rs12918773,rs1053808,rs62068537,rs1635166,rs2000416,rs2390400,rs56263019,rs900607,rs9302376,rs12325955,rs8060934,rs158606,rs34774248,rs16950930,rs4795719,rs2835619,rs3753070,rs61456370,rs7214125,rs11076747,rs35199609,rs3002288,rs11861084,rs60828994,rs61854826,rs11641147,rs8071044,rs17233441,rs4778243,rs35118028,rs61591073,rs75973130,rs12597299,rs7039325,rs3114913,rs2028099,rs12438034,rs4328441,rs3809646,rs35155027,rs9518011,rs7176632,rs2252402,rs4785762,rs78608009,rs11655346,rs2238532,rs62054638,rs62056091,rs72860530,rs11647746,rs73369283,rs3212371,rs3123304,rs2835599,rs74542234,rs17227085,rs34665267,rs12445480,rs9788702,rs72858892,rs7223613,rs10762212,rs28630471,rs12878738,rs11645271,rs4350572,rs3819567,rs12920969,rs12952375,rs2835653,rs78671884,rs9940093,rs3764258,rs117675822,rs2506889,rs12929899,rs61854813,rs62054258,rs62056102,rs4746754,rs4785684,rs9974494,rs889574,rs62056065,rs60389196,rs61857273,rs2018521,rs2251952,rs2965935,rs62070327,rs12599180,rs258330,rs60153251,rs35890454,rs34153944,rs12925087,rs2835587,rs11640734,rs76311593,rs10740291,rs2376881,rs2270461,rs447735,rs3096312,rs7112446,rs2835600,rs35435780,rs8066889,rs62052186,rs7495755,rs1543749,rs6866565,rs2835657,rs12949340,rs417323,rs164748,rs647747,rs10733842,rs1079558,rs12598756,rs4365287,rs62056100,rs2377043,rs1053984,rs11648433,rs36103935,rs62054259,rs7073504,rs61854816,rs12945187,rs6500440,rs57304625,rs2835586,rs2187101,rs893362,rs2911253,rs11074319,rs4433810,rs3114889,rs258332,rs10740294,rs62336791,rs55992706,rs8083001,rs11641790,rs17538164,rs61854839,rs61854825,rs1363411,rs9930572,rs9904137,rs77168505,rs11076744,rs2056417,rs4329923,rs12600047,rs72815535,rs6566809,rs7496228,rs2166222,rs4968050,rs11640198,rs56079143,rs116954456,rs17227064,rs11640186,rs55917554,rs2017237,rs11158285,rs2302162,rs74817543,rs9694133,rs8081064,rs3787788,rs79681023,rs11911508,rs12507375,rs258322,rs56381797,rs117952314,rs73369234,rs3102349,rs2965830,rs680716,rs235772,rs2903640,rs8128474,rs7275984,rs12570281,rs11145461,rs16950941,rs748940,rs11642080,rs12552462,rs6497287,rs73371230,rs7165158,rs9985082,rs62056097,rs11648552,rs2279348,rs397891,rs34604714,rs28670527,rs258324,rs62070187,rs12919804,rs402136,rs11151961,rs78517194,rs79012563,rs78319320,rs11639901,rs74033827,rs7406828,rs12447482,rs2159114,rs4785763,rs77238289,rs17852306,rs8062346,rs55862934,rs3764509,rs56112656,rs71372800,rs7190403,rs10866413,rs62052222,rs11076629,rs77936256,rs1371989,rs1254293,rs12914580,rs886950,rs72714143,rs73371237,rs3743859,rs11639788,rs57492102,rs78534595,rs12203592,rs7205993,rs735854,rs2762460,rs61356367,rs288147,rs4785686,rs2075880,rs4924134,rs2350892,rs3212346,rs6497282,rs10960759,rs34203932,rs460319,rs1235345,rs3787780,rs2835639,rs4785679,rs12595968,rs164746,rs11076624,rs2011925,rs34118862,rs4490045,rs8041145,rs636291,rs62052168,rs7497403,rs1955695,rs3803676,rs73311894,rs7100474,rs12918575,rs12597774,rs9748184,rs1900758,rs3794953,rs6500437,rs2003198,rs12572967,rs2042202,rs11644804,rs4785755,rs62056061,rs6565623,rs28413692,rs77182473,rs9932354,rs7196459,rs11076658,rs2835659,rs7206546,rs767998,rs1422349,rs9923863,rs77338959,rs7755521,rs4411798,rs7196935,rs9939893,rs2120900,rs12375,rs17226159,rs10960779,rs62053702,rs57696383,rs17233497,rs35619236,rs17226075,rs3803686,rs4924128,rs79284383,rs717453,rs12901047,rs74853090,rs10762204,rs117449907,rs11649510,rs3740587,rs2762464,rs10733841,rs1800286,rs1034357,rs11861958,rs62052214,rs57267516,rs76878855,rs4074915,rs6497271,rs2935214,rs1007932,rs35131670,rs445537,rs77884786,rs11645240,rs7097498,rs62054252,rs12924572,rs73369302,rs8039195,rs35387685,rs61854763,rs2239356,rs2228479,rs62621128,rs45567439,rs61268502,rs6054512,rs59145035,rs2298684,rs3794955,rs2394453,rs1048149,rs1466540,rs7979050,rs9935541,rs3787787,rs7207979,rs9889642,rs11074314,rs117219845,rs6445606,rs67703038,rs11867462,rs6416603,rs74417197,rs900729,rs1078578,rs8017054,rs1981432,rs3102380,rs1137360,rs728405,rs10762201,rs17227263,rs34878706,rs35646762,rs17226428,rs117930424,rs34676212,rs7502491,rs2835642,rs4785689,rs465507,rs1800355,rs111836360,rs11649465,rs62052184,rs744327,rs8084410,rs11857049,rs2238529,rs12904397,rs1979504,rs7217415,rs8048331,rs2278161,rs4600467,rs870856,rs35631270,rs12598477,rs56296040,rs2238525,rs2835578,rs258318,rs12913692,rs63413261,rs12149025,rs117575274,rs7205053,rs8084109,rs9931722,rs4551651,rs76257860,rs2270459,rs7405901,rs12930922,rs2277906,rs7497270,rs10740287,rs158609,rs55793808,rs1110331,rs17231637,rs8182077,rs12709095,rs12933317,rs1128812,rs114135590,rs2353032,rs17232630,rs6952208,rs60041560,rs7502521,rs6565609,rs7192770,rs111360490,rs17082143,rs58292586,rs908951,rs7406003,rs56048434,rs6500447,rs7163930,rs2079671,rs2239358,rs12934482,rs7184960,rs7200111,rs7205604,rs2460453,rs7241558,rs13288130,rs17226512,rs10153196,rs164749,rs10852220,rs4785720,rs2156076,rs7910442,rs17747284,rs9806894,rs3114917,rs17161080,rs235770,rs4144266,rs6500441,rs17231630,rs2279334,rs7241278,rs74873294,rs35815547,rs28689480,rs4371157,rs8031097,rs2162944,rs74251537,rs10135448,rs67992621,rs2170838,rs74843342,rs2346050,rs1134311,rs61854840,rs11644967,rs11074322,rs62052180,rs2835598,rs62052711,rs2108838,rs7155448,rs503836,rs11642267,rs460879,rs8076090,rs7215601,rs7276917,rs35243579,rs4778140,rs1155785,rs62054224,rs164742,rs11635884,rs62052240,rs645019,rs45524337,rs11636232,rs7276711,rs12605820,rs11646374,rs1254316,rs62052174,rs3102383,rs3913538,rs7502802,rs56112321,rs3096305,rs538467,rs258335,rs1155786,rs12591662,rs9806913,rs164744,rs4785691,rs1900008,rs7503233,rs10998044,rs55776749,rs61857181,rs11649162,rs10138913,rs77692272,rs2306633,rs4785571,rs4891558,rs3096294,rs62054570,rs61756152,rs1800330,rs2249947,rs74400391,rs75909135,rs288143,rs35542367,rs2946630,rs2006941,rs79068217,rs9972861,rs57654048,rs7080267,rs4932620,rs2965939,rs73371233,rs10047355,rs7186561,rs2239360,rs9980353,rs1521847,rs2241509,rs62054609,rs2118155,rs71359051,rs12946356,rs36114385,rs286743,rs2835576,rs10763552,rs728404,rs7094934,rs75782470,rs15158,rs2480777,rs1427202,rs61585051,rs154657,rs72632903,rs7497759,rs6566811,rs12709092,rs4785591,rs12926012,rs8058179,rs12598665,rs112417725,rs4586408,rs2835629,rs4778882,rs12593929,rs10509300,rs8044210,rs1133001,rs11641897,rs115385027,rs4785569,rs7709256,rs4311550,rs62068372,rs4287569,rs12150594,rs4924132,rs62070326,rs2278159,rs2394456,rs9974286,rs1800345,rs2835664,rs73371206,rs9923536,rs34058970,rs8079963,rs459920,rs12596583,rs35176381,rs3764510,rs7201721,rs9920235,rs7191836,rs4347629,rs72807546,rs2298685,rs9977314,rs3814185,rs62052249,rs34264473,rs12789914,rs57189560,rs57079108,rs62056092,rs8036159,rs7170852,rs2353033,rs3751687,rs2238527,rs466001,rs62068432,rs2241970,rs17226980,rs8070488,rs62056087,rs648399,rs11641201,rs7229256,rs2434870,rs9378816,rs8036480,rs76734820,rs10153055,rs463930,rs55842573,rs67327962,rs11098770,rs35618583,rs2835615,rs11073060,rs12741973,rs61701101,rs731135,rs7965999,rs17177891,rs2835662,rs3102338,rs9518012,rs117653913,rs76493153,rs2293584,rs4785627,rs12443954,rs62054257,rs73369286,rs4778141,rs4778211,rs78163298,rs13335395,rs55653896,rs3785276,rs1128805,rs10162958,rs56207218,rs62054639,rs17089361,rs3102367,rs8032967,rs11652797,rs60601085,rs34056188,rs6517405,rs12942665,rs8084058,rs13109727,rs28638280,rs2026792,rs4442808,rs4785722,rs11074320,rs4785760,rs10960758,rs2115401,rs4785590,rs8047486,rs2965934,rs4550447,rs16950972,rs7195226,rs2228478,rs8057672,rs4785685,rs7021368,rs62097447,rs10762198,rs67606182,rs2099105,rs12594323,rs2506892,rs1427201,rs7193472,rs4785708,rs12929254,rs2376882,rs2394458,rs12709093,rs17177787,rs1370156,rs1408794,rs3922633,rs7405937,rs4778218,rs12946662,rs7966278,rs4785677,rs9921361,rs7155442,rs6481401,rs62067158,rs61329240,rs2353028,rs8044191,rs1137134,rs62056099,rs689779,rs1108063,rs2074904,rs2930219,rs6480316,rs62052660,rs35365471,rs6500460,rs607006,rs75110337,rs6852148,rs4785770,rs7502109,rs16950979,rs34379910,rs80326649,rs78593750,rs8051231,rs34982711,rs117285117,rs11649210,rs17784285,rs62056066,rs1126835,rs116214096,rs2241511,rs4291902,rs58008706,rs1037208,rs2017966,rs11088381,rs28503645,rs77522907,rs7233212,rs734559,rs2835582,rs11812723,rs73265357,rs11815154,rs13864,rs9931446,rs117078447,rs2252893,rs4746760,rs12927047,rs7226091,rs2835630,rs7183877,rs60025758,rs7406219,rs164753,rs2241038,rs258328,rs7078900,rs3803683,rs9747119,rs62336792,rs12597095,rs11934293,rs12676,rs419151,rs62067113,rs10142927,rs1015551,rs61854810,rs4778249,rs117880578,rs6497274,rs7893837,rs4142047,rs11105466,rs11641891,rs3114916,rs2835634,rs2238530,rs166297,rs57940434,rs9282682,rs3819568,rs60909116,rs9974374,rs2283565,rs11645212,rs17297383,rs4515615,rs6480314,rs4932618,rs11876710,rs2573206,rs2000417,rs10871499,rs6500453,rs4522419,rs12791412,rs3114906,rs62056063,rs2303773,rs7074778,rs35320790,rs59027140,rs73201942,rs12572960,rs2835602,rs2835593,rs73371204,rs1874841,rs62054610,rs9977602,rs78331410,rs11642428,rs35821128,rs58358515,rs73369296,rs75620448,rs6565617,rs35633108,rs8182028,rs4778242,rs8059968,rs9922515,rs12709096,rs2390401,rs12246624,rs7186976,rs4785715,rs35569308,rs58374338,rs4572679,rs28666643,rs7222241,rs28643511,rs61439823,rs72807569,rs11646448,rs1800339,rs2483677,rs7184315,rs2257091,rs79441750,rs11649642,rs3212369,rs12325956,rs1109838,rs72857181,rs12883151,rs62054251,rs9941273,rs352939,rs12599306,rs4403687,rs164747,rs4891557,rs3792906,rs34384005,rs3803679,rs62053701,rs2118156,rs72477006,rs62052212,rs8032355,rs12446471,rs17226519,rs11864372,rs117207109,rs12572954,rs4339511,rs11862081,rs4687587,rs35953598,rs2062253,rs1018533,rs1129038,rs2965937,rs34420680,rs17226841,rs463701,rs62056103,rs4785687,rs11076746,rs8080624,rs75501824,rs76075456,rs2278158,rs12929831,rs3819574,rs12923946,rs74251570,rs10826199,rs2434872,rs7204478,rs8058009,rs12917681,rs10762214,rs77528309,rs35487709,rs1805008,rs9920099,rs7195066,rs2003522,rs6866637,rs62070164,rs72858812,rs3753073,rs11857135,rs9293917,rs11641726,rs6495708,rs886952,rs17233664,rs61854836,rs118148658,rs6500514,rs62056090,rs4785716,rs4924125,rs11076619,rs2016277,rs12920767,rs3743860,rs683,rs56283750,rs2238289,rs9922341,rs235771,rs7921207,rs73369254,rs12599473,rs79257761,rs9906979,rs12932473,rs28717704,rs17746039,rs3743827,rs7495989,rs1521845,rs9975168,rs2835601,rs28488,rs61854814,rs11648881,rs73371251,rs467357,rs7201028,rs117591911,rs3935543,rs61757160,rs12598276,rs58656226,rs2293586,rs3992,rs12445695,rs11145442,rs9307551,rs66826982,rs59660294,rs258337,rs2835652,rs7406825,rs2835588,rs35868252,rs1800358,rs7495875,rs11639906,rs9405661,rs9933901,rs73362613,rs62056110,rs76517692,rs3096311,rs2911257,rs12270717,rs61854762,rs2525913,rs10047388,rs62052239,rs1326788,rs1556801,rs13331995,rs11151960,rs3935591,rs1800287,rs17183113,rs79482383,rs74002480,rs235769,rs11145582,rs3751692,rs12050940,rs288144,rs13050757,rs4778252,rs4078290,rs9920172,rs76607656,rs11643288,rs73369300,rs3829640,rs8049897,rs79164713,rs117842744,rs17183295,rs3114898,rs35092522,rs9929579,rs432936,rs2733832,rs9978998,rs58806053,rs11701556,rs62054600,rs79948219,rs11639542,rs7191144,rs33912345,rs2016571,rs11862382,rs12917954,rs116086643,rs78306418,rs4785759,rs7209180,rs61854824,rs4785594,rs10858947,rs35380443,rs11145465,rs12598316,rs2835613,rs12915041,rs68177983,rs3828683,rs11145746,rs7203255,rs7903251,rs56240434,rs12603868,rs3794957,rs648324,rs78001663,rs74673507,rs7079054,rs34272502,rs17226666,rs8052076,rs117174633,rs74527172,rs596537,rs2835660,rs1254319,rs1558183,rs2460451,rs62336794,rs7919835,rs4778244,rs7162812,rs11816028,rs2240202,rs690037,rs4785779,rs3096301,rs12446791,rs77186129,rs63521961,rs58274256,rs13142610,rs2914460,rs890338,rs34784238,rs79244293,rs2376878,rs8129231,rs8047576,rs7217518,rs3114892,rs11646229,rs2835621,rs58136184</t>
  </si>
  <si>
    <t>ENSG00000020426.6,ENSG00000176658.12,ENSG00000125845.6,CATG00000030301.1,ENSG00000261373.1,ENSG00000267048.1,CATG00000028359.1,ENSG00000185808.9,ENSG00000128045.5,ENSG00000184302.6,CATG00000000468.1,ENSG00000256390.1,ENSG00000137265.10,ENSG00000133313.10,ENSG00000015413.5,ENSG00000185359.8,ENSG00000183048.7,ENSG00000260785.1,CATG00000115477.1,ENSG00000131378.9,CATG00000028360.1,ENSG00000016391.6,ENSG00000122870.7,CATG00000093594.1,CATG00000087083.1,ENSG00000261118.1,CATG00000019940.1,CATG00000030350.1,ENSG00000259989.1,ENSG00000138347.11,ENSG00000132911.4,ENSG00000257194.2,ENSG00000135404.7,CATG00000030320.1,ENSG00000158805.7,ENSG00000165061.10,ENSG00000140995.12,ENSG00000178773.10,CATG00000036575.1,CATG00000030349.1,ENSG00000179008.4,ENSG00000157538.9,ENSG00000258427.3,ENSG00000204991.6,ENSG00000170100.9,CATG00000034859.1,ENSG00000160049.7,ENSG00000108187.11,ENSG00000258892.1,CATG00000028314.1,ENSG00000143494.11,CATG00000009874.1,CATG00000019186.1,ENSG00000250334.1,ENSG00000175198.10,ENSG00000261692.1,CATG00000080797.1,CATG00000038017.1,CATG00000028337.1,ENSG00000196811.7,ENSG00000153714.5,CATG00000034860.1,CATG00000068592.1,ENSG00000141002.14,CATG00000022521.1,ENSG00000006042.7,ENSG00000135437.5,ENSG00000272529.1,ENSG00000119139.12,ENSG00000154814.9,ENSG00000107165.8,CATG00000030327.1,ENSG00000058335.11,ENSG00000258839.2,CATG00000105492.1,ENSG00000141013.10,CATG00000028341.1,CATG00000030304.1,ENSG00000262049.1,ENSG00000261253.1,ENSG00000126778.7,ENSG00000258947.2,CATG00000030337.1,ENSG00000230366.5,ENSG00000112941.8,ENSG00000235448.1,CATG00000030356.1,ENSG00000168702.12,ENSG00000187741.10,ENSG00000142655.8,CATG00000118215.1,ENSG00000251365.1,ENSG00000185527.7,CATG00000085406.1,ENSG00000104044.11,ENSG00000262660.1,CATG00000056019.1,ENSG00000260259.1,ENSG00000259006.1,ENSG00000145743.11,CATG00000078144.1,CATG00000098637.1,ENSG00000198211.8,CATG00000115239.1,CATG00000030348.1,ENSG00000139974.11,ENSG00000128731.11,ENSG00000259234.1,ENSG00000258670.1,ENSG00000167523.9,ENSG00000179774.7,CATG00000093611.1,ENSG00000185298.8,CATG00000009873.1,ENSG00000146966.8,ENSG00000138190.12,ENSG00000223959.4,CATG00000076959.1,ENSG00000003249.9,ENSG00000177946.4,ENSG00000262814.2,ENSG00000131165.10,ENSG00000242553.1,CATG00000084404.1,ENSG00000158792.11,ENSG00000264458.1,ENSG00000237412.2,ENSG00000182670.9,CATG00000006560.1,ENSG00000164175.10,ENSG00000075399.8,CATG00000028363.1,ENSG00000182612.6,ENSG00000185324.17,ENSG00000253507.1,ENSG00000100345.16,CATG00000028351.1,ENSG00000204237.4,CATG00000021307.1,ENSG00000196569.7,ENSG00000251833.1,ENSG00000182446.9,ENSG00000214087.4,CATG00000036572.1,CATG00000030298.1,ENSG00000258311.1,ENSG00000222019.3,CATG00000030326.1,ENSG00000167522.10,ENSG00000254226.1,ENSG00000100614.13,CATG00000028335.1,ENSG00000077498.8,ENSG00000260279.1,ENSG00000184178.11,CATG00000082306.1,ENSG00000197912.9,CATG00000028352.1,CATG00000022525.1,CATG00000030303.1,ENSG00000157388.9,ENSG00000258216.1,ENSG00000140090.13</t>
  </si>
  <si>
    <t>23486544,20395239,18488028,23548203,23118974,20835239,20585627,23396134,20463881,20835236,17952075,23474815</t>
  </si>
  <si>
    <t>Refractive error,Brown eye color,Eye color,Blue vs. brown eyes,optic disc size (rim),Hair, eye and skin pigmentation,optic disc size (disc),optic disc size (cup),Blue vs. green eyes</t>
  </si>
  <si>
    <t>HP:0000479</t>
  </si>
  <si>
    <t>Abnormality of the retina</t>
  </si>
  <si>
    <t>An abnormality of the retina.</t>
  </si>
  <si>
    <t>rs73768425,rs17665273,rs71632939,rs74461656,rs61894496,rs12517164,rs115085962,rs36073362,rs12514748,rs73765204,rs6581639,rs16895469,rs640777,rs10114250,rs1811649,rs1344946,rs58592712,rs2509709,rs71632944,rs34514737,rs58040282,rs3776919,rs71632937,rs7719017,rs77425897,rs73768442,rs6888705,rs116408736,rs7735358,rs35438369,rs10074935,rs11216799,rs10068680,rs73765207,rs10893008,rs254411,rs74603736,rs73768441,rs34238966,rs9324647,rs10068577,rs9888204,rs254409,rs16874582,rs79017989,rs4024280,rs59886398,rs34770972,rs35709786,rs57856130,rs75480548,rs7719412,rs71632943,rs12658492,rs78788543,rs3765088,rs12522267,rs34541757,rs7943399,rs13161644,rs9971486,rs73768436,rs6579797,rs34210276,rs13178922,rs12658878,rs6888482,rs76853956,rs11175768,rs71632942,rs3797718,rs115896978,rs744544,rs17664946,rs7973013,rs73318538,rs17182751,rs60003708,rs12800028,rs10784447,rs71632940,rs2305724,rs10053185,rs2187002,rs11226038,rs12521951,rs73765206,rs73765205,rs61098923,rs7306113,rs114212698,rs12805884,rs7948073,rs4148960,rs10068820,rs6859627,rs75705046,rs59196090,rs11226019,rs73768453,rs10055773,rs10053467,rs35468303,rs4930210,rs10068581,rs74995426,rs7951672,rs117386773,rs13377457,rs1891053,rs78260736,rs34121695,rs12173116,rs71632935,rs17731981,rs60774377,rs7124513,rs10893004,rs116886818,rs76968238,rs10462977,rs1531514,rs10053114,rs12523021,rs1368354,rs34453581,rs79695272,rs71632938,rs10791643,rs79806716,rs7979584,rs74397896,rs7730667,rs34189055,rs12520353,rs7724072,rs9943503,rs76537501,rs17789844,rs13160313,rs76742551,rs10079507,rs58121819,rs12787511,rs111393526,rs56092845,rs6864844,rs2305730,rs75864964,rs79753842,rs12517493,rs7724594,rs78420639,rs17787671,rs13175351,rs75623717,rs58237678,rs10896190,rs9423944,rs79949144,rs35226619,rs116664753,rs948838,rs10893007,rs12513631,rs11954532,rs10878266,rs75942103,rs73768444,rs12521493,rs115899459,rs1551884,rs73768428,rs55695211,rs2514022,rs596603,rs4930461,rs78869341,rs73768433,rs6453350,rs10068810,rs13167248,rs7951437,rs76192616,rs34453156,rs34211724,rs254385,rs11952046,rs77328224,rs9918250,rs35164932,rs78371233,rs73768454,rs115134240,rs254405,rs74540551,rs10878282,rs7716648,rs2305737,rs71632934,rs13179053,rs6581638,rs5025845,rs4148959,rs115859141,rs79040610,rs77475993,rs12516801,rs13174129,rs10053577,rs76335659,rs59962087,rs73768437,rs13182354,rs12522512,rs3758938,rs721024,rs71578809</t>
  </si>
  <si>
    <t>ENSG00000113645.9,CATG00000078608.1,ENSG00000149575.5,ENSG00000213763.4,ENSG00000253852.1,ENSG00000254667.1,ENSG00000120137.6,CATG00000107104.1,ENSG00000254823.1,ENSG00000171530.9,CATG00000107089.1,ENSG00000174099.6,ENSG00000023171.10,CATG00000081955.1,CATG00000081953.1,ENSG00000167800.9,CATG00000006805.1,ENSG00000148335.10,CATG00000002739.1,CATG00000002737.1,ENSG00000233913.6,ENSG00000184347.10,ENSG00000084207.11,CATG00000080260.1,CATG00000004155.1,ENSG00000077943.7,ENSG00000188573.7,ENSG00000231793.4,ENSG00000167799.5,ENSG00000171992.8,ENSG00000113643.4,ENSG00000253619.1,CATG00000012272.1,ENSG00000167792.7</t>
  </si>
  <si>
    <t>Glycosylated haemoglobin levels</t>
  </si>
  <si>
    <t>HP:0000481</t>
  </si>
  <si>
    <t>Abnormality of the cornea</t>
  </si>
  <si>
    <t>Any abnormality of the cornea, which is the transparent tissue at the front of the eye that covers the iris, pupil, and anterior chamber.</t>
  </si>
  <si>
    <t>rs11171806,rs11787585,rs1469995,rs68147025,rs12926024,rs6812482,rs801211,rs4894414,rs883108,rs2082729,rs62279170,rs16832440,rs7868892,rs56858978,rs7090871,rs4880079,rs1974769,rs8033531,rs4988145,rs2481962,rs4718307,rs6961155,rs114857361,rs2707856,rs2322818,rs74798200,rs73958637,rs748841,rs7560053,rs7165361,rs16838320,rs10278014,rs744051,rs4857405,rs35034167,rs34443280,rs2034276,rs1723275,rs1470457,rs6499199,rs58509842,rs6978429,rs11145945,rs10821955,rs4675171,rs309176,rs809025,rs8031500,rs309159,rs59123273,rs3743349,rs11946576,rs11575232,rs1363952,rs12598940,rs3778917,rs1435577,rs2066818,rs3769012,rs4279493,rs12909761,rs1860468,rs9633535,rs11731400,rs7522400,rs56028712,rs781145,rs13301993,rs55803206,rs10281080,rs7789460,rs3857688,rs12472293,rs4718403,rs34708051,rs6724569,rs1802236,rs3820794,rs41363748,rs191079,rs3749530,rs77447765,rs795047,rs309181,rs721765,rs1880555,rs10274773,rs10908289,rs2322660,rs77031930,rs4880175,rs9868587,rs74673257,rs2420168,rs3800812,rs34022452,rs74990953,rs16838492,rs4717275,rs2659891,rs10842183,rs9551421,rs309171,rs1080247,rs8033300,rs9691480,rs12898685,rs10982086,rs10496738,rs33392,rs2462573,rs9791712,rs13432793,rs73958618,rs778708,rs721717,rs778722,rs7800620,rs2659897,rs7181543,rs2755237,rs745500,rs77469808,rs6708957,rs7177311,rs1870717,rs188680,rs709609,rs12373779,rs4948502,rs57684115,rs4242708,rs7181877,rs10781527,rs2271869,rs880166,rs16832162,rs114760827,rs11575234,rs28710386,rs28578007,rs59107957,rs309118,rs74907857,rs2695789,rs6460304,rs13420297,rs35144554,rs55773927,rs75718857,rs13068223,rs8025126,rs778694,rs62465434,rs7521145,rs3749260,rs3846973,rs1167406,rs13242290,rs56351126,rs12911370,rs778702,rs113157952,rs11792444,rs1274496,rs12698526,rs773652,rs2304599,rs6728205,rs7789554,rs1144895,rs67051312,rs1011361,rs1643374,rs79826902,rs117705946,rs34454281,rs3816155,rs35648084,rs4700664,rs12918094,rs6442925,rs309130,rs2707854,rs12645745,rs3845486,rs78965683,rs908829,rs56306166,rs7308126,rs12464050,rs2659895,rs2055682,rs12533585,rs1274490,rs9672951,rs7862602,rs2008188,rs709597,rs78121408,rs778711,rs115469964,rs12912010,rs59257065,rs1042712,rs8116696,rs6711493,rs4643535,rs77120931,rs1829943,rs884218,rs9633557,rs6430585,rs77341088,rs10189064,rs77761655,rs1016265,rs309152,rs781143,rs4608502,rs6716070,rs2420827,rs2695782,rs3851992,rs28547403,rs1860470,rs1981798,rs2236783,rs72758850,rs10173844,rs10249404,rs10821953,rs77096272,rs55787025,rs1771798,rs309165,rs12552193,rs11145959,rs6971897,rs78108399,rs309137,rs16838349,rs12471801,rs3769005,rs28815324,rs2027245,rs10205224,rs58233308,rs3740353,rs3739020,rs62279172,rs28445340,rs12148121,rs2249458,rs7403354,rs13242467,rs10031538,rs16950804,rs6425966,rs2077593,rs2003294,rs7302992,rs237250,rs16832417,rs3099428,rs62466794,rs7635832,rs13289286,rs6947808,rs2231318,rs1866320,rs2191268,rs908833,rs1444935,rs10064586,rs7789768,rs6029617,rs12719930,rs112931321,rs10781528,rs75939420,rs74670146,rs10807697,rs11575229,rs6976714,rs1469536,rs61045038,rs6862857,rs7868723,rs11630071,rs8059139,rs35231655,rs3767705,rs28673870,rs3098103,rs11787588,rs73957037,rs773664,rs4718405,rs72761097,rs7959567,rs17118439,rs57953080,rs4728472,rs7872382,rs2659900,rs778721,rs35526714,rs909708,rs6946143,rs57279772,rs16953610,rs76466034,rs13226693,rs10928542,rs78171702,rs59699848,rs1553609,rs10870148,rs8031440,rs309113,rs12708492,rs2386136,rs309161,rs12033825,rs2386137,rs4718383,rs2278670,rs79151635,rs11247253,rs77415512,rs8116803,rs7201034,rs1354272,rs2659892,rs1865452,rs4273746,rs11259972,rs13396374,rs344035,rs3754689,rs2707853,rs2020854,rs75995933,rs6460302,rs79824801,rs11630342,rs41269821,rs1664099,rs1695820,rs11263858,rs709595,rs2289790,rs11917436,rs11639295,rs76151170,rs35809595,rs13400300,rs8040504,rs12448211,rs79979354,rs11074272,rs13429656,rs62279163,rs73137982,rs10031194,rs1144894,rs3800823,rs12595334,rs28498458,rs9636213,rs908839,rs8038403,rs13226170,rs13283724,rs3769008,rs80193813,rs35378740,rs8057716,rs4717300,rs2063442,rs7809814,rs10215132,rs801216,rs1182882,rs13382832,rs56100046,rs2659889,rs10229345,rs778715,rs4776905,rs56030803,rs4894535,rs309166,rs881285,rs96067,rs10263935,rs10950044,rs309178,rs680428,rs13300320,rs75271563,rs6714750,rs9791713,rs885070,rs1917563,rs868102,rs2909688,rs58136452,rs75223002,rs8034616,rs2164210,rs3740354,rs309122,rs6460300,rs10928545,rs28480509,rs17118403,rs778696,rs6460296,rs58852079,rs2659904,rs4842879,rs778700,rs1981799,rs12988076,rs1879827,rs2322659,rs17593163,rs2322813,rs118130855,rs8037546,rs12644751,rs9554210,rs12673450,rs3754686,rs9938149,rs1988659,rs778707,rs2643623,rs12471781,rs2271872,rs7708044,rs6722977,rs12935558,rs1968126,rs11773628,rs6760188,rs12900758,rs9287442,rs4776922,rs6445055,rs908837,rs3099427,rs9922572,rs9677760,rs6720554,rs57817160,rs116535779,rs1564892,rs309168,rs59626664,rs13294373,rs4305262,rs11247277,rs66538320,rs7699170,rs11638064,rs11616662,rs10518716,rs2220626,rs1159105,rs111885088,rs2231317,rs2659899,rs13395921,rs55825471,rs36126086,rs3769001,rs72956609,rs12698522,rs116849218,rs3778909,rs2293162,rs6970357,rs4988201,rs59419007,rs79955809,rs7801282,rs2278682,rs6978028,rs2278544,rs732465,rs9925231,rs9633556,rs73148609,rs9633534,rs111682961,rs6732236,rs4988235,rs62302291,rs12593138,rs2066819,rs1553610,rs8057342,rs10177910,rs697968,rs1363055,rs28714531,rs781144,rs4467826,rs3743342,rs344067,rs811880,rs11761542,rs2306693,rs2304370,rs1560414,rs11793934,rs868961,rs79718165,rs2707837,rs778712,rs75667274,rs3981131,rs2721051,rs58670479,rs117739083,rs8792,rs309162,rs61253125,rs12619365,rs78084790,rs892715,rs115553816,rs13099331,rs10471654,rs72958670,rs7500824,rs76430365,rs4243401,rs5008341,rs6497000,rs1880556,rs17264166,rs6979382,rs2003301,rs4718428,rs2659906,rs6947339,rs60253740,rs11971949,rs2393730,rs2066807,rs1468510,rs78698483,rs76509852,rs730005,rs35070132,rs79101914,rs77768890,rs778699,rs8043243,rs3740352,rs12467770,rs13302464,rs908915,rs8032007,rs11145951,rs11772264,rs61348003,rs57717739,rs13301994,rs1057031,rs7693893,rs4843047,rs76593596,rs12917612,rs8025774,rs7809991,rs1444936,rs12698550,rs4718377,rs6955582,rs77853814,rs6755383,rs10496737,rs4954279,rs7589832,rs309179,rs2420824,rs3800820,rs13135170,rs1110414,rs7860696,rs2071006,rs6951302,rs7792762,rs12351283,rs1183245,rs2420611,rs10752586,rs2271868,rs1167411,rs7851235,rs77051175,rs34111024,rs875971,rs3754080,rs11679508,rs7404292,rs34191148,rs6974355,rs1033891,rs4954623,rs12935576,rs687670,rs344027,rs75265219,rs7607174,rs13105499,rs10876882,rs703830,rs67507817,rs3785076,rs117779516,rs4988183,rs13289108,rs11709829,rs12535036,rs75754909,rs6700737,rs8059298,rs4838968,rs801209,rs10178538,rs59466412,rs309158,rs117951208,rs60453613,rs2643626,rs114013076,rs34887308,rs1129531,rs7569057,rs6978178,rs10438355,rs6497006,rs2707847,rs75753154,rs7791814,rs13232191,rs35886370,rs2371454,rs4652900,rs11071940,rs4653160,rs7606267,rs4880172,rs13401530,rs344028,rs77293243,rs709604,rs12551860,rs4954490,rs72956621,rs77195550,rs778720,rs10950050,rs13396148,rs11886852,rs12915601,rs709596,rs17532455,rs73699792,rs4948296,rs7170370,rs1968225,rs12447690,rs11765965,rs2707839,rs12591489,rs6734846,rs2161065,rs13408039,rs13412397,rs12534637,rs10188066,rs4718421,rs309151,rs10186843,rs76745316,rs11636578,rs28378192,rs925936,rs9934580,rs12698534,rs13432639,rs4718278,rs11630455,rs7040705,rs35510581,rs72958643,rs4594504,rs74910801,rs2732509,rs17118431,rs3769013,rs13407360,rs35526611,rs218174,rs9285356,rs309167,rs778710,rs8038272,rs1438305,rs8031627,rs60963894,rs4776906,rs1962050,rs3099429,rs7170235,rs6945775,rs62418396,rs4542025,rs4988163,rs10172516,rs34356500,rs1469996,rs7781698,rs801217,rs930847,rs75274818,rs6719488,rs7803416,rs116322383,rs974239,rs2013908,rs2393729,rs3213890,rs12185927,rs34277251,rs79939258,rs10817573,rs75915455,rs7167532,rs778680,rs10252765,rs12913547,rs2460432,rs2304601,rs2302918,rs2307121,rs13293168,rs111837148,rs13227951,rs16838464,rs309164,rs12616520,rs12551078,rs12469551,rs2109297,rs11793787,rs12551097,rs118009701,rs732749,rs59243420,rs28412533,rs2024192,rs79750959,rs11575231,rs6445054,rs55760351,rs4954493,rs16832205,rs1860469,rs12637941,rs4238407,rs28526212,rs35933592,rs13422013,rs871130,rs6970030,rs1050115,rs34639626,rs28364839,rs77032009,rs752092,rs7859131,rs1830070,rs12698523,rs2755238,rs4718357,rs12773075,rs9530,rs35417004,rs2290868,rs7789615,rs74496027,rs4718343,rs2393728,rs10281499,rs4717292,rs78221809,rs74041921,rs80052412,rs2304371,rs12778514,rs6955837,rs13224319,rs77306281,rs79633114,rs2707824,rs2015532,rs4954280,rs12643367,rs9640926,rs7608045,rs182549,rs778692,rs808919,rs57870697,rs3815685,rs41392645,rs28360855,rs35179524,rs59219097,rs309134,rs62279162,rs59811639,rs6963048,rs12555781,rs7782320,rs274754,rs11171803,rs11028,rs13301523,rs2277911,rs801215,rs7040970,rs6535581,rs309172,rs66559844,rs6664471,rs3743347,rs1983372,rs13227219,rs1643388,rs11789276,rs28698552,rs4717315,rs13080090,rs117178087,rs309123,rs13382202,rs7632729,rs4717319,rs75024619,rs6497004,rs11772819,rs12476127,rs192822,rs10163040,rs11769079,rs1167408,rs7573555,rs17024380,rs2291361,rs12719931,rs2460421,rs41423244,rs2701857,rs773665,rs10950043,rs272833,rs7579771,rs12915085,rs656326,rs2016325,rs7786892,rs13536,rs10163187,rs7182945,rs111466222,rs28380422,rs72958638,rs12033824,rs115944351,rs72761096,rs778682,rs1274493,rs3098104,rs6975044,rs344034,rs1167399,rs16845236,rs74740267,rs78553942,rs12533997,rs4726019,rs12532998,rs7166081,rs6728946,rs57866200,rs4718344,rs57137641,rs79064754,rs11263860,rs12476,rs8038652,rs2066808,rs62466796,rs12475516,rs1361133,rs697970,rs6975195,rs309133,rs12912045,rs737381,rs12478005,rs8033360,rs17566701,rs56269347,rs12698521,rs11631804,rs17118409,rs13061457,rs2087647,rs6693322,rs117683816,rs10207652,rs67101161,rs7788576,rs1304541,rs80317430,rs3764903,rs2371494,rs75598973,rs58116536,rs116040400,rs10207586,rs7782587,rs4432221,rs35513875,rs7537052,rs117732839,rs56022659,rs34272107,rs17179419,rs13292961,rs2306694,rs778706,rs697969,rs7181556,rs2244022,rs11790360,rs114246274,rs59213715,rs115718919,rs7169562,rs4988226,rs309170,rs11788014,rs9633555,rs2695788,rs1167390,rs1446584,rs1033890,rs17747530,rs2296268,rs58301703,rs2289262,rs77131854,rs778697,rs4653162,rs309180,rs1083554,rs4880081,rs614193,rs313523,rs78430653,rs3754691,rs17278348,rs2504220,rs10278371,rs13308803,rs778705,rs13226966,rs7542594,rs55962648,rs17035153,rs78495928,rs3098102,rs78149779,rs59295315,rs2629447,rs736270,rs36029373,rs6560652,rs79436528,rs3087343,rs117305040,rs12719932,rs61293565,rs6535580,rs4894531,rs7606754,rs17289724,rs10190396,rs11763189,rs74389227,rs3857684,rs309160,rs10065275,rs746857,rs6958484,rs58770287,rs2289791,rs62466793,rs7165382,rs4954218,rs6760329,rs1968127,rs1643375,rs4514077,rs7033713,rs2659893,rs13069468,rs2707845,rs4610622,rs2271870,rs11765791,rs4880078,rs35850374,rs76097170,rs4652902,rs6961990,rs2286417,rs10950049,rs2707850</t>
  </si>
  <si>
    <t>ENSG00000174306.17,ENSG00000170776.15,ENSG00000226648.1,ENSG00000169919.12,ENSG00000103591.8,ENSG00000076003.4,ENSG00000172530.15,ENSG00000164889.8,ENSG00000228409.1,ENSG00000218052.4,ENSG00000144224.12,ENSG00000235831.2,ENSG00000176601.7,ENSG00000013374.11,ENSG00000260798.1,CATG00000111005.1,ENSG00000116871.11,CATG00000096238.1,ENSG00000229180.4,CATG00000095992.1,ENSG00000232125.2,ENSG00000106617.9,ENSG00000115866.6,CATG00000096002.1,ENSG00000054116.7,ENSG00000259630.2,ENSG00000196715.5,CATG00000062391.1,ENSG00000259182.1,CATG00000030269.1,ENSG00000135912.6,ENSG00000231890.3,ENSG00000263711.1,ENSG00000214070.3,CATG00000084640.1,CATG00000109541.1,ENSG00000039068.14,ENSG00000237310.1,ENSG00000187260.11,CATG00000023940.1,ENSG00000205596.4,ENSG00000126522.12,ENSG00000154165.3,ENSG00000257727.1,ENSG00000048991.12,ENSG00000106609.12,ENSG00000120820.8,CATG00000066860.1,ENSG00000226824.2,ENSG00000049192.10,ENSG00000249319.1,ENSG00000244657.1,ENSG00000071205.7,ENSG00000272831.1,ENSG00000171812.6,CATG00000095998.1,ENSG00000107317.7,ENSG00000169031.14,CATG00000092485.1,CATG00000110627.1,CATG00000118282.1,ENSG00000226806.1,CATG00000095991.1,ENSG00000184925.7,ENSG00000240875.1,CATG00000024312.1,ENSG00000248839.1,ENSG00000121933.13,ENSG00000159069.9,ENSG00000150907.6,ENSG00000062485.14,ENSG00000238268.2,ENSG00000120254.11,ENSG00000172461.6,CATG00000023943.1,ENSG00000106615.5,ENSG00000260704.1,CATG00000096015.1,ENSG00000259202.1,ENSG00000154710.11,ENSG00000223473.1,CATG00000026130.1,CATG00000044692.1,ENSG00000179406.6,ENSG00000243335.4,ENSG00000124406.12,CATG00000054939.1,ENSG00000150347.10,ENSG00000232559.2,ENSG00000243926.1,ENSG00000257303.1,ENSG00000115850.5,ENSG00000130635.11,ENSG00000135469.9,ENSG00000153015.11,CATG00000013219.1,CATG00000089308.1,ENSG00000231234.1,ENSG00000075420.8,ENSG00000124181.10,ENSG00000131873.5,ENSG00000183016.9,CATG00000080043.1,CATG00000026140.1,ENSG00000241258.2,ENSG00000170581.9,ENSG00000134532.11,ENSG00000135473.10,CATG00000094617.1,CATG00000050077.1,ENSG00000110944.4,ENSG00000176919.7,CATG00000092486.1,ENSG00000163659.8,ENSG00000080819.2,ENSG00000198454.2,ENSG00000135913.6,CATG00000044695.1,CATG00000016617.1,CATG00000025329.1,CATG00000096019.1,ENSG00000168958.15,CATG00000009125.1,ENSG00000198900.5,ENSG00000120278.10,ENSG00000236432.3,ENSG00000164885.8,ENSG00000169902.9,ENSG00000230457.3,ENSG00000180389.6,ENSG00000139645.9,ENSG00000235118.3,CATG00000012098.1,CATG00000110480.1,ENSG00000168955.3,ENSG00000236204.1,ENSG00000080822.12,CATG00000029692.1,ENSG00000138814.12,CATG00000050073.1,ENSG00000114948.8,ENSG00000230583.2,ENSG00000103599.15,ENSG00000127191.13,ENSG00000139540.7,ENSG00000154237.8,ENSG00000139515.5,CATG00000076082.1,ENSG00000151623.10,ENSG00000144785.4,ENSG00000165556.9,CATG00000095995.1,ENSG00000232546.1,CATG00000092477.1,ENSG00000166949.11,CATG00000080051.1,ENSG00000181234.8</t>
  </si>
  <si>
    <t>21979947,23291589,20825314,22003120</t>
  </si>
  <si>
    <t>Corneal structure,Fuchs's corneal dystrophy</t>
  </si>
  <si>
    <t>HP:0000488</t>
  </si>
  <si>
    <t>Retinopathy</t>
  </si>
  <si>
    <t>Any noninflammatory disease of the retina. This nonspecific term is retained here because of its wide use in the literature, but if possible new annotations should indicate the precise type of retinal abnormality.</t>
  </si>
  <si>
    <t>rs61878842,rs4884008,rs56899768,rs1954956,rs9600477,rs60122939,rs4398094,rs11207286,rs12122824,rs17646718,rs1788014,rs10070390,rs6562918,rs12293390,rs3744126,rs980995,rs6771223,rs12097517,rs17484041,rs9565164,rs57267776,rs10403021,rs9304703,rs7324195,rs13326278,rs61095102,rs73221958,rs114578752,rs13161885,rs16827306,rs12323696,rs77685055,rs7813051,rs2022878,rs6680750,rs7317250,rs10519410,rs12374470,rs7718842,rs962506,rs17049421,rs2746082,rs1319790,rs62092424,rs4662573,rs4912370,rs117174755,rs6856425,rs9543959,rs9543990,rs10194640,rs28737452,rs2292528,rs4887802,rs6128,rs9920045,rs117444649,rs3803762,rs231972,rs9573561,rs74996848,rs11678617,rs72935164,rs76752222,rs2064372,rs6587836,rs75881374,rs2274049,rs9807954,rs1894701,rs7371196,rs9814142,rs9533127,rs9543980,rs41520844,rs8192756,rs11688212,rs12374432,rs77856798,rs72937011,rs75978745,rs2271521,rs10055741,rs8076621,rs16961396,rs12076717,rs12934479,rs74671170,rs3917843,rs6022,rs7227369,rs2696845,rs8192764,rs10144276,rs79828477,rs3812845,rs2064371,rs11688826,rs28459279,rs74545297,rs75277338,rs2031508,rs115876489,rs11074908,rs10178891,rs7677293,rs7669919,rs2696838,rs3812846,rs7164719,rs1219977,rs11580734,rs12741968,rs4316669,rs10049616,rs11207287,rs232775,rs7318664,rs8192763,rs71310495,rs35915624,rs114419852,rs13064954,rs1261084,rs12284323,rs17257170,rs9390239,rs28441286,rs9573546,rs60294797,rs28526827,rs13389980,rs12895262,rs9573553,rs3783028,rs56385748,rs6562916,rs197780,rs4310590,rs2404535,rs10852842,rs11947017,rs17315943,rs67327808,rs12276434,rs11665032,rs8000062,rs35426871,rs6429443,rs35295311,rs6012,rs2031235,rs12276496,rs9573562,rs4885328,rs6673663,rs117421492,rs232861,rs7984443,rs2029648,rs4805436,rs4883999,rs72933400,rs2324919,rs75347004,rs62325010,rs7425349,rs4854079,rs6683057,rs34046890,rs4656689,rs75400358,rs2223698,rs2328963,rs1219973,rs4887800,rs7183872,rs12973126,rs9573548,rs10198138,rs4582959,rs12696046,rs9314100,rs2022881,rs11574273,rs72925008,rs11840945,rs7982613,rs76664572,rs4611344,rs3826304,rs4805439,rs17703094,rs1015243,rs2029368,rs72933393,rs6561054,rs61878841,rs79938109,rs9530453,rs11189948,rs9651444,rs4238877,rs72825455,rs12439898,rs41288313,rs79358083,rs80054920,rs72935193,rs62104224,rs17639997,rs61878838,rs12374463,rs1219984,rs10927102,rs1127380,rs12919299,rs35196422,rs506077,rs10440022,rs9573554,rs975956,rs2031507,rs2064374,rs72825453,rs12271168,rs6793336,rs13324111,rs4073018,rs73223968,rs28635663,rs563745,rs12295437,rs6679148,rs76844500,rs41319048,rs12126763,rs66686295,rs4854078,rs13326287,rs7321787,rs2328964,rs715673,rs34689155,rs942316,rs2206765,rs7168655,rs12923223,rs72935104,rs116510094,rs7217091,rs77712968,rs72935177,rs10927099,rs28897188,rs4656188,rs9573592,rs4942131,rs7929650,rs7326807,rs12275206,rs11803186,rs7522982,rs72937008,rs2328962,rs80077239,rs12278640,rs6656503,rs6572933,rs7996884,rs73878003,rs12126831,rs6699691,rs58854938,rs12295316,rs76168292,rs10221362,rs3818355,rs79910810,rs35267702,rs7989520,rs2696842,rs8192747,rs78574480,rs17372057,rs12602196,rs9573577,rs6472155,rs9908728,rs28414156,rs6427203,rs10889110,rs232781,rs7926628,rs11022581,rs10789070,rs55927305,rs28633397,rs9573560,rs6029,rs7832041,rs527445,rs7139740,rs2746081,rs232776,rs554318,rs9573555,rs232851,rs4078271,rs9525630,rs2708165,rs2696835,rs197777,rs80206240,rs72935154,rs9634999,rs77512031,rs506078,rs10927101,rs9543992,rs7358977,rs10210603,rs9827476,rs10164670,rs17337001,rs10192,rs12092121,rs9565177,rs570661,rs16953106,rs41288311,rs2022883,rs13416683,rs1981491,rs9565167,rs9573545,rs10036024,rs10169033,rs57897344,rs7545236,rs75129280,rs2406931,rs6764944,rs7249044,rs3917990,rs117300768,rs17405460,rs11867934,rs11022597,rs73223984,rs10498004,rs9573563,rs1787792,rs9332580,rs2276195,rs1894697,rs4582958,rs16827392,rs61966938,rs78282117,rs11022586,rs4885330,rs12076049,rs79988885,rs1261088,rs17362900,rs116373730,rs115373180,rs57016273,rs6562913,rs115230603,rs9530440,rs72933359,rs72933358,rs2296146,rs12602675,rs2380262,rs73221960,rs34802148,rs7943370,rs72933368,rs12288026,rs17703080,rs12127679,rs6988789,rs3749215,rs3935878,rs10514382,rs2328961,rs4656688,rs1261089,rs71310502,rs6661709,rs10498290,rs4643195,rs3806755,rs715671,rs67476341,rs1488988,rs13156865,rs10060160,rs539141,rs151227,rs766258,rs10489539,rs13330129,rs73223950,rs76709223,rs17703254,rs78708492,rs9314099,rs11667631,rs61173790,rs12737850,rs13424760,rs17362920,rs12119042,rs974373,rs10150731,rs11915720,rs16827355,rs231974,rs10498003,rs10185045,rs10020826,rs3935746,rs10059230,rs9544008,rs10183630,rs13319063,rs10044066,rs9318361,rs7844211,rs4885308,rs12119931,rs115492030,rs13418276,rs75945965,rs7331661,rs9543976,rs7943015,rs1261087,rs61966939,rs17362983,rs12097333,rs12139511,rs12153021,rs16850055,rs73878005,rs17684886,rs117967362,rs117902080,rs116738478,rs4503920,rs77342773,rs34995539,rs115930795,rs7986566,rs17189035,rs59225459,rs71310501,rs12468441,rs10421601,rs7207485,rs12122270,rs36069416,rs73223955,rs10735226,rs115731541,rs12601453,rs11207293,rs10142172,rs76118932,rs7548857,rs35577992,rs12082097,rs3098634,rs11871508,rs61878839,rs7001440,rs114802708,rs8192755,rs4985740,rs78536107,rs7842714,rs2269648,rs6427201,rs9543994,rs1219976,rs116150748,rs67150649,rs5763911,rs6702784,rs13393868,rs57126483,rs56084319,rs10180396,rs11152291,rs1043646,rs11074904,rs9543997,rs10101101,rs10208952,rs3744135,rs13182631,rs584284,rs7957898,rs12600185,rs9934268,rs57871592,rs8108836,rs13091531,rs12459467,rs17064485,rs6562915,rs17374627,rs28406763,rs9909107,rs8072214,rs4885332,rs72716391,rs17063155,rs77545362,rs7534848,rs78947039,rs116063115,rs10067259,rs117502586,rs72935174,rs56266917,rs11152289,rs6771465,rs9863805,rs10049625,rs9651445,rs12374488,rs4488478,rs68027966,rs8192762,rs1261086,rs3766117,rs10521145,rs9565165,rs74682200,rs59809498,rs7339146,rs13325320,rs2811893,rs62027164,rs1113276,rs78647096,rs1219972,rs73013638,rs11644791,rs9543957,rs3784457,rs2022884,rs11647881,rs77736204,rs11668107,rs4239557,rs11207289,rs28410712,rs35887875,rs7924820,rs4885323,rs78114994,rs9830661,rs35965122,rs9593105,rs116376287,rs4885322,rs6572930,rs6677560,rs2064370,rs13392604,rs4939560,rs116345896,rs3935745,rs79110942,rs2031236,rs6877030,rs3194168,rs77886400,rs10406970,rs7649998,rs3087421,rs6686043,rs73221962,rs12029721,rs4885312,rs13084377,rs74654126,rs9530447,rs579110,rs73873625,rs61878837,rs13250001,rs1894699,rs11511378,rs112450164,rs4284747,rs1261085,rs73873616,rs11022585,rs8079563,rs7529700,rs10516030,rs9543996,rs7702521,rs72937005,rs6798526,rs7335576,rs77689691,rs12291531,rs11207292,rs11574348,rs79443876,rs1219970,rs9573566,rs9332570,rs3935945,rs80055604,rs74749767,rs12145378,rs4885331,rs6562914,rs9856475,rs7752657,rs7772697,rs1894698,rs3766122,rs73236489,rs74767099,rs72935166,rs9332581,rs55832164,rs117101336,rs117645618,rs118053012,rs72933398,rs78961289,rs9289977,rs79017423,rs117141435,rs1043647,rs9544004,rs9573544,rs7139862,rs9783212,rs4885324,rs75841438,rs512825,rs117247210,rs9573578,rs9573567,rs6701772,rs13424627,rs73873639,rs7946317,rs35942312,rs4912373</t>
  </si>
  <si>
    <t>ENSG00000241544.1,ENSG00000245648.1,ENSG00000103888.11,CATG00000081927.1,CATG00000062392.1,ENSG00000118939.13,ENSG00000241135.1,ENSG00000120659.10,ENSG00000197415.7,CATG00000099159.1,CATG00000015817.1,ENSG00000179598.5,ENSG00000178950.12,ENSG00000229140.4,ENSG00000222675.1,ENSG00000255819.2,ENSG00000172817.3,ENSG00000243629.1,ENSG00000273079.1,ENSG00000166816.9,ENSG00000188393.4,ENSG00000140479.12,CATG00000007123.1,ENSG00000176046.7,CATG00000047119.1,CATG00000015315.1,ENSG00000145217.9,ENSG00000116885.14,CATG00000024246.1,ENSG00000171928.9,ENSG00000168367.5,ENSG00000258548.1,ENSG00000186187.7,CATG00000028612.1,ENSG00000174175.12,ENSG00000060140.4,ENSG00000168843.9,ENSG00000261553.1,ENSG00000254223.1,ENSG00000241770.1,ENSG00000174899.6,ENSG00000248869.1,ENSG00000154803.8,ENSG00000251381.2,CATG00000099157.1,ENSG00000023516.7,ENSG00000197272.2,ENSG00000248483.4,ENSG00000256797.1,ENSG00000162601.5,ENSG00000145934.11,CATG00000076716.1,ENSG00000196810.4,ENSG00000144451.14,ENSG00000196096.3,ENSG00000176476.4,CATG00000027854.1,CATG00000016929.1,CATG00000039006.1,CATG00000112734.1,ENSG00000260328.1,ENSG00000196502.7,ENSG00000128805.10,ENSG00000243176.1,ENSG00000186684.8,ENSG00000254006.1,ENSG00000120594.12,ENSG00000226828.1,ENSG00000136153.15,ENSG00000185261.9,CATG00000063406.1,ENSG00000198570.5,CATG00000030837.1,ENSG00000152818.14,ENSG00000136111.8,ENSG00000137947.7,CATG00000033130.1,CATG00000047993.1,ENSG00000197165.6,ENSG00000215493.3,CATG00000015306.1,CATG00000046501.1,ENSG00000113391.12,ENSG00000147697.4,CATG00000066606.1,ENSG00000227479.1,ENSG00000198734.6,ENSG00000163660.7,ENSG00000185352.7,CATG00000066612.1,CATG00000044532.1,ENSG00000261105.1,ENSG00000102595.14,ENSG00000134030.9,ENSG00000150045.7,ENSG00000103091.10,ENSG00000250341.1,ENSG00000254670.1,ENSG00000196628.9,CATG00000080531.1,ENSG00000258932.1,ENSG00000219487.2,ENSG00000119535.13,CATG00000062416.1,CATG00000115777.1,ENSG00000145214.9,CATG00000021117.1,ENSG00000213809.4,ENSG00000188243.8,ENSG00000133030.15,CATG00000011224.1,ENSG00000165392.5,ENSG00000099910.12,ENSG00000264187.1,CATG00000080539.1,ENSG00000172322.9</t>
  </si>
  <si>
    <t>21310492,23393555,21873659,23562823,21441570</t>
  </si>
  <si>
    <t>Diabetic retinopathy,Retinopathy in non-diabetics,Diabetic retinopathy in Type 2 diabetes mellitus, ETDRS grade&gt;=30,Diabetic retinopathy in Type 2 diabetes mellitus, ETDRS grade&gt;=14</t>
  </si>
  <si>
    <t>HP:0000525</t>
  </si>
  <si>
    <t>Abnormality of the iris</t>
  </si>
  <si>
    <t>An abnormality of the iris, which is the pigmented muscular tissue between the cornea and the lens, that is perforated by an opening called the pupil.</t>
  </si>
  <si>
    <t>rs72987304,rs8017054,rs10202089,rs72854974,rs55762325,rs116126315,rs1476516,rs72982590,rs12883151,rs72987319,rs57435966,rs2340870,rs55764347,rs925248,rs73137284,rs72987321,rs72982596,rs11895642,rs11630290,rs72987328,rs57080728,rs56198112,rs11885523,rs43058,rs72985397,rs55886641,rs16856394,rs74527695,rs60841092,rs72750987,rs7777014,rs10519220,rs10808093,rs114401516,rs116012428,rs13415609,rs4729190,rs41264155,rs116687312,rs1030786,rs6731459,rs7561344,rs72987327,rs10240398,rs112066551,rs72987309,rs55713398,rs3769123,rs1811744,rs56330821,rs56354063,rs6729027,rs11904390,rs57085979,rs10225097,rs13024052,rs55694368,rs72752906,rs17809188,rs6715311,rs80271258,rs75651012,rs72750986,rs13426961,rs59163259,rs77693902,rs114548124,rs72985387,rs6494441,rs56313033,rs11900807,rs72750990,rs66947533,rs11685111,rs6494442,rs4144266,rs77008212,rs11897824,rs55740938,rs55706928,rs77448526,rs10808095,rs1140422,rs43067,rs10135448,rs3739070,rs75804782,rs56227677,rs6062144,rs72982580,rs17775820,rs3191996,rs3769125,rs56304316,rs11900963,rs56400267,rs6142728,rs6142984,rs56134361,rs11631544,rs34058921,rs6062130,rs72750981,rs57033609,rs72854970</t>
  </si>
  <si>
    <t>ENSG00000229915.1,ENSG00000103657.9,CATG00000047246.1,ENSG00000225493.1,ENSG00000178171.6,ENSG00000101180.11,ENSG00000101181.13,CATG00000096497.1,CATG00000023283.1,ENSG00000224646.2,CATG00000019940.1,CATG00000025251.1,ENSG00000005981.8,ENSG00000229797.1,CATG00000052079.1,ENSG00000132326.7,ENSG00000204104.7,ENSG00000065802.7,CATG00000052077.1,ENSG00000140090.13,ENSG00000199156.1</t>
  </si>
  <si>
    <t>Iris characteristics</t>
  </si>
  <si>
    <t>HP:0000707</t>
  </si>
  <si>
    <t>Abnormality of the nervous system</t>
  </si>
  <si>
    <t>An abnormality of the nervous system.</t>
  </si>
  <si>
    <t>rs8177297,rs7958676,rs1274698,rs36018280,rs11893926,rs2074356,rs2979132,rs74566205,rs3787212,rs113465719,rs2456777,rs4887070,rs4759529,rs12705418,rs29941,rs73905515,rs1229966,rs9835466,rs1296371,rs115718561,rs11901455,rs10770067,rs7843828,rs2582457,rs62307318,rs8073831,rs11046969,rs6059928,rs1131817,rs1441141,rs3743075,rs3129,rs6057642,rs115714616,rs10901077,rs10185007,rs61875362,rs4800170,rs9944540,rs2415253,rs57483319,rs4965978,rs113809575,rs2271971,rs2356066,rs1524518,rs13226650,rs55680063,rs8071887,rs3796002,rs13209603,rs11613302,rs2023711,rs10446261,rs12699324,rs11727978,rs4692097,rs17487514,rs7224712,rs4800516,rs806103,rs61733782,rs1662053,rs55668387,rs72681456,rs11215466,rs11869819,rs1684889,rs11219506,rs990532,rs62008194,rs10790660,rs73236632,rs4646923,rs13024118,rs8036573,rs2281626,rs4852780,rs9305659,rs10886786,rs4800487,rs79715402,rs1631460,rs2268321,rs72796149,rs76450069,rs35947886,rs13065050,rs40534,rs115571840,rs2565161,rs55691643,rs7528066,rs7114719,rs7521706,rs6761531,rs871355,rs2555075,rs67012041,rs3027409,rs2106408,rs7188071,rs11638130,rs699319,rs74752114,rs1043147,rs284242,rs79031195,rs77357262,rs3738443,rs73016325,rs10168299,rs116562702,rs8036197,rs1864253,rs4360064,rs10185835,rs7249124,rs7193733,rs2246149,rs6555404,rs11066169,rs4949403,rs4315061,rs891387,rs2345070,rs10753245,rs79449086,rs2604895,rs300158,rs11722889,rs59317432,rs11546155,rs2075726,rs4911110,rs74145392,rs58127966,rs114796206,rs6782280,rs34550139,rs17399725,rs1568447,rs61943000,rs12766904,rs67444259,rs9899734,rs115269603,rs3783158,rs703712,rs55991577,rs2819176,rs2265629,rs1474791,rs2343355,rs114016540,rs10229027,rs59426248,rs60163900,rs113614011,rs6119545,rs10955194,rs8014374,rs79745728,rs9823364,rs9422543,rs4767017,rs10859021,rs2236707,rs2286913,rs11707869,rs4987320,rs843235,rs9872960,rs10005290,rs2238149,rs4282334,rs2141321,rs1504549,rs4668926,rs2158028,rs9423596,rs6804445,rs1051091,rs10484210,rs2673668,rs2293577,rs7558238,rs4833095,rs67735430,rs61840059,rs7212451,rs4145568,rs9904512,rs60335223,rs4949202,rs4850786,rs1896857,rs16877363,rs12050671,rs1460953,rs4759531,rs1293767,rs7101356,rs11722813,rs17786301,rs10514464,rs115376465,rs35145721,rs61856761,rs2456770,rs4951163,rs7665451,rs60410089,rs10838747,rs9577804,rs2131739,rs783305,rs11208264,rs7821458,rs788016,rs11921187,rs74779757,rs300180,rs11881577,rs788023,rs55959949,rs9556711,rs7978846,rs970552,rs111338759,rs76503460,rs3782887,rs2111453,rs11066222,rs2712218,rs1171827,rs61059728,rs12540011,rs13010695,rs116821696,rs79191875,rs73031803,rs71324490,rs7832419,rs6769868,rs6857821,rs72620821,rs6471859,rs2403222,rs3782886,rs1928520,rs11722836,rs1667644,rs7624758,rs4887082,rs7312231,rs4848208,rs4820709,rs13033762,rs28372870,rs8031224,rs2415249,rs7002369,rs11988987,rs2749096,rs3755558,rs11105744,rs3856372,rs7016436,rs74903654,rs77043771,rs3828464,rs73816214,rs12540351,rs12277932,rs10116852,rs8180850,rs57976868,rs11732478,rs1453253,rs73142654,rs4721061,rs1076638,rs58851383,rs880229,rs6142199,rs6785450,rs56289336,rs7910805,rs13125919,rs11065749,rs11854052,rs2302633,rs79426720,rs75422121,rs13231387,rs622326,rs9556709,rs72895020,rs11685770,rs8177260,rs76591066,rs10929367,rs4658632,rs7608831,rs2257016,rs2289855,rs77089125,rs8003535,rs3769769,rs3734258,rs10774668,rs7963258,rs2182244,rs55635019,rs11681369,rs9806693,rs12580337,rs13181579,rs2084946,rs10110443,rs2240466,rs4868017,rs77277947,rs2059943,rs73210789,rs10900444,rs16834336,rs75179579,rs10074102,rs7956137,rs34805176,rs10914361,rs6930534,rs6119962,rs17135017,rs74030415,rs7078211,rs8177256,rs8023462,rs4767521,rs12787112,rs1435568,rs116218442,rs56358545,rs3824400,rs3805102,rs12228104,rs7717673,rs2036627,rs6975897,rs6743785,rs11691728,rs4262195,rs10191096,rs7187776,rs11061270,rs28913042,rs6797713,rs113404589,rs4334268,rs404543,rs1726774,rs6788534,rs11072796,rs4849146,rs2072065,rs4965969,rs7521463,rs2237298,rs867559,rs9341811,rs10889435,rs2723171,rs56043821,rs8177321,rs7520268,rs4911456,rs60187499,rs2316204,rs7588125,rs11883902,rs17114223,rs17134724,rs3847607,rs1019308,rs11587145,rs10512774,rs11245362,rs12032943,rs4702382,rs9288280,rs4845938,rs13249189,rs74387488,rs518425,rs12725881,rs12441354,rs10137456,rs10166632,rs700791,rs4243083,rs17787264,rs62084237,rs7968377,rs6503406,rs12986712,rs4788085,rs4592028,rs16974060,rs8046545,rs4886598,rs11859512,rs6442506,rs62036657,rs2747524,rs12821639,rs12587301,rs2445845,rs28408315,rs42234,rs7952320,rs11886574,rs11856835,rs7593557,rs9456636,rs608970,rs34346326,rs4907956,rs55742475,rs2594258,rs10955213,rs7623464,rs10857529,rs12222,rs7281803,rs7242218,rs6676789,rs4838394,rs12910984,rs1644736,rs7787612,rs1904416,rs28730587,rs7808568,rs8177271,rs4911258,rs34851962,rs9365249,rs10734985,rs41958,rs10798839,rs9816354,rs7989284,rs13230513,rs2945856,rs3741999,rs2295885,rs4434907,rs34536312,rs3847608,rs7171233,rs6760748,rs28589756,rs10009010,rs12563560,rs166093,rs1997307,rs3818275,rs4911449,rs66710928,rs9607391,rs11030100,rs932542,rs4950982,rs964557,rs58012316,rs41959,rs1489171,rs2341778,rs10753091,rs7314205,rs11065733,rs10139018,rs6753450,rs682204,rs4909311,rs3917428,rs9363809,rs11219470,rs28432918,rs3849939,rs78535426,rs6745917,rs3741992,rs10236369,rs6918172,rs8040100,rs13296237,rs900267,rs11851015,rs1429418,rs6060143,rs2248829,rs12770388,rs11101202,rs4341710,rs5750339,rs11856413,rs637871,rs10963528,rs71488644,rs7170068,rs8025655,rs4987301,rs1789912,rs12487,rs7022858,rs2733589,rs4868044,rs11136092,rs11691147,rs4474069,rs2183022,rs4668912,rs16897440,rs10153655,rs7162900,rs17040891,rs6489881,rs1075986,rs41952,rs2126152,rs10769910,rs72753252,rs237231,rs9292042,rs3786552,rs787990,rs6785596,rs13384921,rs1841547,rs3902193,rs12227016,rs215610,rs13183352,rs16898759,rs117964594,rs10901809,rs4848705,rs1189902,rs11748532,rs41553317,rs55677087,rs11121601,rs2692672,rs6573131,rs2424918,rs7921838,rs9918544,rs117658916,rs957345,rs193743,rs7303257,rs114247590,rs1423312,rs12672125,rs6943555,rs26528,rs503464,rs10266547,rs12574508,rs10734983,rs3738398,rs12878009,rs4597058,rs12664329,rs4821570,rs11679632,rs2280104,rs1390985,rs1870584,rs11064593,rs10497358,rs7132564,rs6814837,rs3803171,rs6791465,rs4803419,rs4732957,rs57609901,rs3828347,rs780252,rs6762543,rs3849311,rs7016174,rs9900810,rs71560477,rs8021887,rs10207209,rs56765781,rs2289679,rs28634025,rs1346649,rs1801058,rs3738246,rs734111,rs34237279,rs79624041,rs11568785,rs117139109,rs56298822,rs1623060,rs2059181,rs12664346,rs74594022,rs4699701,rs11974409,rs2304297,rs7683704,rs12367261,rs8010840,rs10207975,rs2454908,rs7242601,rs2297884,rs288147,rs7168680,rs73236615,rs1882377,rs2856661,rs284324,rs3743091,rs59432881,rs11084020,rs56333627,rs114464483,rs33988198,rs4940742,rs7590340,rs6120778,rs2289583,rs1789908,rs112270518,rs9410969,rs1693426,rs10086200,rs6989475,rs6951212,rs55871624,rs7615183,rs74712532,rs17408276,rs4721057,rs6966915,rs2749100,rs6968554,rs61840000,rs116645379,rs11974335,rs73114195,rs12782194,rs838512,rs4911160,rs764604,rs56140217,rs11695077,rs17037791,rs2889703,rs12151282,rs118046324,rs13032363,rs2393960,rs12594391,rs1625439,rs77767290,rs11066124,rs4903267,rs4510823,rs71442743,rs7615230,rs7556480,rs4768085,rs10882096,rs35577967,rs10957125,rs10812465,rs6425737,rs10914338,rs11646653,rs2269235,rs4821565,rs1789914,rs77557761,rs75598148,rs10790666,rs33935225,rs75406471,rs6703230,rs75113235,rs3849945,rs433303,rs12667323,rs1051921,rs10148605,rs2607238,rs2070113,rs12403136,rs3133648,rs838526,rs12451721,rs4992357,rs10255598,rs17234965,rs2010881,rs12392447,rs1060700,rs7563952,rs56357984,rs1734330,rs3773472,rs13218101,rs11634351,rs11185557,rs6709497,rs2219745,rs12760073,rs7507090,rs637137,rs12977172,rs1351977,rs1859329,rs11676450,rs56031625,rs7237244,rs1453256,rs9847910,rs10109429,rs61840052,rs1487022,rs3116864,rs8177313,rs1545837,rs12440014,rs11650356,rs13065073,rs1530404,rs113501411,rs56171930,rs2891411,rs12580069,rs2390321,rs34356257,rs9549543,rs13001585,rs265772,rs387808,rs4767531,rs36061340,rs6947327,rs4881426,rs4886636,rs7111729,rs3805104,rs7087111,rs9607398,rs35595889,rs1147857,rs7837460,rs7546908,rs684513,rs532574,rs5756401,rs12985344,rs3811659,rs76415224,rs13017772,rs12050820,rs6773354,rs8191542,rs713171,rs11066097,rs28501554,rs700675,rs2075943,rs1474738,rs36535,rs9894464,rs1789898,rs6506076,rs2428955,rs61870535,rs4766577,rs3816275,rs77989629,rs60920266,rs62107065,rs7746515,rs8031577,rs1035246,rs7309681,rs17187283,rs12190520,rs8191589,rs2453091,rs6439224,rs494611,rs16834030,rs55704209,rs6559369,rs35624992,rs11105748,rs10761103,rs116873087,rs9458135,rs10419205,rs61467945,rs700651,rs3801940,rs10085904,rs6481323,rs8069702,rs7556457,rs3774086,rs13385430,rs10146571,rs117629678,rs13185451,rs34141940,rs12699332,rs7223733,rs7658118,rs2170311,rs2242287,rs62081902,rs2271566,rs734287,rs76039769,rs11134672,rs6495115,rs7131789,rs79433641,rs8191598,rs62009330,rs8021280,rs76739762,rs12992248,rs62364748,rs34887423,rs1833597,rs55743747,rs6460906,rs7602186,rs2304509,rs734037,rs16959116,rs756823,rs73159719,rs11697940,rs1859331,rs13373754,rs11770353,rs11636605,rs7981680,rs12913173,rs5743565,rs72730585,rs2076667,rs4980974,rs7013576,rs114157837,rs12904897,rs2070599,rs885769,rs4802091,rs6059916,rs28498264,rs7301931,rs1726824,rs8077272,rs75033275,rs4867628,rs347596,rs17595424,rs6905734,rs59301467,rs79600720,rs7549343,rs2622274,rs2036534,rs114643193,rs2056407,rs905468,rs6729018,rs1358024,rs10012017,rs6762719,rs40831,rs35744046,rs16953819,rs9914884,rs62085992,rs934156,rs904094,rs6508002,rs2254574,rs8033837,rs1497129,rs7909380,rs72656181,rs3937434,rs66951531,rs2278981,rs6504549,rs9326098,rs6894316,rs6773030,rs10092190,rs11065769,rs3732728,rs4899536,rs9996980,rs62010794,rs9788682,rs7198606,rs1378940,rs4788099,rs7791726,rs7295406,rs79792807,rs12793673,rs1003522,rs16873932,rs35364999,rs115241671,rs6567002,rs6765451,rs9313520,rs115714636,rs10178396,rs3800842,rs4793153,rs1409056,rs57174035,rs10832177,rs12562165,rs7556873,rs35354883,rs6487052,rs7601520,rs2795001,rs2023753,rs187178,rs2273006,rs11861174,rs6869048,rs2795002,rs3093891,rs34745961,rs60148749,rs6679365,rs231976,rs2792595,rs2708966,rs6468663,rs758642,rs28594909,rs7397685,rs41370245,rs56030824,rs71609828,rs7156355,rs117484453,rs1293744,rs10913569,rs1693430,rs4880724,rs2604910,rs75632789,rs300174,rs151179,rs7193138,rs73129117,rs73029111,rs2515401,rs79317306,rs11065750,rs6507720,rs62013185,rs4660834,rs4878507,rs593920,rs6995441,rs1968751,rs1788158,rs7824155,rs3743077,rs2542513,rs6942513,rs286767,rs35231453,rs41946,rs300169,rs78332053,rs4721058,rs11066052,rs700689,rs73028250,rs2275435,rs532010,rs5011438,rs7163083,rs950776,rs3897489,rs3026762,rs10193326,rs7153700,rs17135046,rs879533,rs240704,rs2420912,rs682835,rs12915428,rs2472188,rs6445115,rs71630748,rs2968204,rs35184771,rs7662987,rs25899,rs2273689,rs12439178,rs117877434,rs7610741,rs9577806,rs4803369,rs10901812,rs4787458,rs2251872,rs4927594,rs9643891,rs927768,rs114584665,rs2463245,rs3736316,rs11117274,rs2712207,rs4899539,rs8023058,rs6745840,rs947422,rs2269246,rs17080429,rs72620819,rs7359276,rs1495706,rs41225,rs12663838,rs115397488,rs12884458,rs17105709,rs4239882,rs2423233,rs507217,rs17115256,rs2938674,rs74669499,rs12798346,rs11852372,rs8071958,rs7782110,rs2062951,rs6925798,rs12130823,rs4850437,rs2279958,rs11066015,rs11042002,rs7527042,rs12039509,rs59639671,rs881634,rs9423594,rs1370465,rs6753675,rs11065756,rs4598478,rs994399,rs6722022,rs116525498,rs11065762,rs8082968,rs3176926,rs16870847,rs7724759,rs1115202,rs12665277,rs1766967,rs9893320,rs11158827,rs12694383,rs7217365,rs76669111,rs2011131,rs76654418,rs62382294,rs7310046,rs2934439,rs1990755,rs29938,rs6060137,rs2230660,rs208078,rs4987322,rs9710962,rs4391399,rs11889160,rs10788126,rs117600605,rs8068750,rs3767871,rs7944119,rs4788083,rs17114242,rs2070997,rs2298753,rs74611315,rs11066226,rs11676198,rs12148488,rs12678371,rs227416,rs76035350,rs1962264,rs7321448,rs79812121,rs4525665,rs116437537,rs11066218,rs6545776,rs12626971,rs41302375,rs3734263,rs10097537,rs11044939,rs11815997,rs3733829,rs2075724,rs72668476,rs4887084,rs9905016,rs7181447,rs1917810,rs73290117,rs11547772,rs3782889,rs2077574,rs7977345,rs1530550,rs74145927,rs4567370,rs6585666,rs11209943,rs4612984,rs62036617,rs1832007,rs112340887,rs10794180,rs10859022,rs12593566,rs35322327,rs12027168,rs12898997,rs2542523,rs9947098,rs8120335,rs770658,rs2131737,rs2225694,rs4240603,rs56871315,rs924840,rs79407989,rs10498486,rs2261327,rs2285216,rs4301238,rs6088594,rs7223680,rs8080440,rs12906284,rs11066255,rs114784256,rs79504871,rs4048387,rs10756882,rs7523509,rs16939676,rs10158746,rs1967554,rs7114246,rs11629749,rs77289652,rs11789520,rs7768555,rs59798370,rs3750568,rs34817887,rs3812617,rs60487483,rs55775495,rs74786238,rs6597519,rs12669580,rs7949017,rs11066199,rs16843539,rs7720545,rs2982847,rs4461039,rs75223378,rs78257720,rs67260051,rs3134166,rs16866970,rs10800470,rs5022780,rs6582541,rs2064453,rs3849942,rs1606867,rs7973083,rs3807866,rs11639347,rs35952885,rs2810099,rs17854256,rs3828465,rs2474118,rs16894945,rs10838724,rs11921556,rs1834839,rs8029116,rs118140814,rs16920607,rs2588992,rs61842467,rs7840279,rs62107992,rs3787220,rs17308341,rs2283356,rs74990643,rs10849958,rs11187114,rs2615047,rs774357,rs700640,rs7705012,rs1394090,rs3924113,rs4935881,rs2032692,rs3208835,rs28581477,rs7627408,rs7932687,rs117986283,rs4940749,rs6666739,rs10229155,rs7107539,rs76789970,rs73236617,rs2486006,rs17742691,rs6929,rs7498665,rs79636876,rs181206,rs76653504,rs2339598,rs1019722,rs856608,rs7568250,rs61226717,rs8055197,rs2725221,rs4850812,rs62406522,rs4855753,rs5029620,rs937392,rs987052,rs77364195,rs7785157,rs10475952,rs2269233,rs2106406,rs10935045,rs7495739,rs2486008,rs79913558,rs6970857,rs7047157,rs6790630,rs73763035,rs9577802,rs35503644,rs4911157,rs9394264,rs2424920,rs248798,rs11736871,rs6085405,rs6434943,rs34241425,rs1941513,rs80086243,rs709047,rs6460900,rs3813740,rs4766432,rs823244,rs4940750,rs7977402,rs77306082,rs1879553,rs11778878,rs9373978,rs12914385,rs1855350,rs300162,rs34835,rs10991722,rs7848941,rs117528052,rs35659126,rs13029495,rs28524567,rs13066717,rs954144,rs12903203,rs1931679,rs35031105,rs9906228,rs3850093,rs4656192,rs4400127,rs10009304,rs79320721,rs1667643,rs2043539,rs7185232,rs72928581,rs3099401,rs2216659,rs7167261,rs60240280,rs7596435,rs6745922,rs3784943,rs581045,rs2205847,rs882128,rs10774671,rs7526063,rs4531329,rs515591,rs6504551,rs116665648,rs66979032,rs10745911,rs12571932,rs8076604,rs3099412,rs2644898,rs17193924,rs3860498,rs6718039,rs10033960,rs1024871,rs17092080,rs703719,rs151301,rs6537547,rs3798916,rs77389451,rs1316971,rs7607316,rs11039390,rs4242161,rs13400108,rs2037590,rs75752185,rs12663451,rs61990380,rs35797675,rs12995845,rs2712211,rs73217233,rs63039860,rs2463241,rs2072713,rs906027,rs9365967,rs56185934,rs4710999,rs7086209,rs9486719,rs11208259,rs7307,rs12909335,rs10274201,rs1884432,rs4766549,rs570504,rs4752476,rs472054,rs10871767,rs7114039,rs6060042,rs13176209,rs4848197,rs13042358,rs12228719,rs284322,rs73564685,rs13210597,rs7301458,rs9695008,rs10228155,rs4766566,rs4658880,rs10955192,rs4756208,rs72733527,rs79787210,rs9653380,rs608233,rs296684,rs78900292,rs700669,rs3825844,rs10735079,rs10257181,rs329476,rs964555,rs6432859,rs79830964,rs17145750,rs6489835,rs1392674,rs4702373,rs58609749,rs2904228,rs35508045,rs938682,rs75500359,rs7235445,rs2072663,rs4766865,rs79156775,rs3735607,rs3766296,rs12450907,rs1933598,rs4759813,rs12457261,rs3821591,rs757405,rs2289187,rs55927797,rs6057647,rs72801781,rs75341503,rs1030523,rs11033052,rs10084031,rs2295435,rs35882866,rs4929980,rs9365251,rs7773620,rs13034367,rs59133824,rs17050782,rs1108989,rs7460625,rs1994663,rs11637630,rs10743051,rs79873152,rs1545166,rs66893868,rs12286,rs78534681,rs55732163,rs56842618,rs4766765,rs2076,rs5743580,rs8086910,rs700686,rs1570989,rs12994491,rs5011432,rs75177812,rs4821568,rs7103273,rs6874005,rs3776436,rs1189900,rs11786424,rs3813572,rs10914504,rs285205,rs4911256,rs114430544,rs10849964,rs4887150,rs35878075,rs34032602,rs17399232,rs5743595,rs12201449,rs1041939,rs1040554,rs4887088,rs4907726,rs75820128,rs4657158,rs925368,rs11681344,rs3847152,rs2304902,rs7818037,rs13221252,rs2387112,rs66995158,rs3826041,rs11030029,rs41954,rs12699323,rs10769872,rs73131797,rs1585290,rs58785116,rs75938423,rs4740174,rs59530965,rs60209245,rs34647598,rs10851907,rs11695441,rs114256985,rs1574228,rs6265,rs75964712,rs7658893,rs16834007,rs2456775,rs2060488,rs1065381,rs71437665,rs7825205,rs58897835,rs1684914,rs2415251,rs8083125,rs2289853,rs4957553,rs112173995,rs758020,rs6883294,rs6427659,rs6060218,rs1825084,rs9571078,rs61101261,rs1924074,rs8177198,rs13141616,rs11134663,rs13006997,rs9921354,rs1001808,rs3888190,rs17315423,rs1197902,rs2271015,rs4667865,rs3133657,rs2098982,rs13031491,rs3024275,rs113050428,rs10169266,rs6087641,rs74908776,rs2106970,rs8017410,rs4768600,rs2237679,rs2111456,rs7572131,rs16872430,rs242535,rs626645,rs284253,rs8177262,rs6756671,rs34496784,rs78317916,rs10099846,rs12533205,rs73469107,rs4764646,rs4766659,rs6573137,rs7630372,rs10742803,rs115841646,rs11039412,rs10042534,rs922227,rs878053,rs7715402,rs34225855,rs11066137,rs35569094,rs77557609,rs13037664,rs2565163,rs2877777,rs58069930,rs57976846,rs34172643,rs4017074,rs3814028,rs3102841,rs509325,rs12574474,rs35978445,rs12132936,rs9549547,rs61839997,rs11776754,rs6660718,rs35524626,rs12595538,rs3793000,rs59994890,rs11251842,rs7706715,rs886476,rs9458975,rs2456767,rs7475211,rs2695861,rs71324489,rs74639401,rs2230532,rs4706831,rs56119998,rs556437,rs2920998,rs55714084,rs1530802,rs72840990,rs1809409,rs10840047,rs16973976,rs6916405,rs11600581,rs55823952,rs10280622,rs6507716,rs4668910,rs7229481,rs10485500,rs12907169,rs35893718,rs12489456,rs10893210,rs10200346,rs2291234,rs2798289,rs12110065,rs237241,rs10778115,rs13083670,rs12663069,rs55930327,rs529098,rs2402322,rs12441088,rs115869598,rs347606,rs12593229,rs11685272,rs1885114,rs1317286,rs2287264,rs72796169,rs11041929,rs1012725,rs11861132,rs2038860,rs2515403,rs1873930,rs11610779,rs41305947,rs787983,rs7969300,rs11072766,rs4668446,rs838527,rs6597520,rs2064350,rs2934435,rs114896313,rs117781425,rs8072225,rs7263157,rs79633117,rs3825807,rs71448830,rs4766370,rs1468802,rs25897,rs7642930,rs4353838,rs2609502,rs12056034,rs13024449,rs11858230,rs17115197,rs11738248,rs3744470,rs9448898,rs12898346,rs2052439,rs3858704,rs76341603,rs4886656,rs904096,rs6507814,rs700673,rs7684986,rs75757326,rs73639400,rs6466178,rs7544230,rs9909048,rs2068982,rs58270161,rs60496880,rs2477523,rs7233417,rs6088603,rs10280585,rs4006371,rs763356,rs17269923,rs838514,rs28638079,rs3785891,rs34906225,rs34960060,rs208100,rs16865957,rs1693481,rs56351858,rs12238083,rs11689153,rs12208011,rs11039307,rs2302635,rs12811699,rs58124311,rs10798844,rs11838131,rs8177303,rs73616623,rs12192,rs12264845,rs114163569,rs1862609,rs4766844,rs77741025,rs11695110,rs4665736,rs2495222,rs2075911,rs10849969,rs13215208,rs62451488,rs59790260,rs700653,rs11639375,rs2020318,rs11065953,rs5743563,rs56365334,rs74753416,rs3123094,rs12440654,rs1816113,rs4417778,rs10257248,rs11072493,rs73520084,rs771018,rs2384059,rs1453258,rs60079197,rs7333720,rs79734141,rs4736408,rs16940425,rs7980647,rs1662049,rs72796155,rs74812368,rs4876461,rs4752857,rs8036102,rs2075940,rs1880669,rs1475559,rs2836823,rs9710889,rs242552,rs12787330,rs16834047,rs10931780,rs2298755,rs17067079,rs13417248,rs7620599,rs10507130,rs72842803,rs3205718,rs35057276,rs1678623,rs1446129,rs9422541,rs10901075,rs6481321,rs13049774,rs151226,rs8092476,rs4949372,rs16834402,rs16941111,rs4451951,rs7678046,rs80127885,rs13132563,rs1994018,rs284299,rs72683973,rs8029092,rs115560420,rs1866516,rs117303624,rs36045869,rs3780261,rs1548885,rs6538984,rs12533111,rs8043032,rs10849914,rs1042589,rs3738549,rs2932196,rs7225672,rs7003287,rs3773469,rs8043181,rs7553212,rs9632487,rs11780207,rs78267724,rs71563797,rs10940371,rs113134267,rs28695518,rs10808366,rs1020005,rs9870368,rs11134647,rs1541665,rs4887149,rs6479320,rs12916999,rs28772958,rs4734715,rs28580505,rs75711359,rs10114193,rs2111449,rs55828312,rs4408916,rs10947533,rs11778498,rs11713836,rs78808269,rs6087657,rs7410682,rs1542321,rs34137501,rs7687447,rs700684,rs72800918,rs955998,rs6670067,rs12317211,rs2075551,rs10219717,rs57018072,rs34980140,rs6735633,rs2046323,rs8041807,rs7177143,rs9410963,rs12470426,rs4870821,rs12287643,rs7872328,rs12916648,rs116198758,rs78883056,rs905592,rs7590458,rs1693424,rs700691,rs6060268,rs11845312,rs10203196,rs28668079,rs10840051,rs1435526,rs12444660,rs11855733,rs34758072,rs9788721,rs61750868,rs11079214,rs12698895,rs700692,rs3761144,rs17728,rs11039219,rs7236271,rs11159105,rs288143,rs3746821,rs6119958,rs9905255,rs13410044,rs6087663,rs3860763,rs743590,rs11219522,rs75248072,rs9646303,rs17198978,rs10145188,rs9303473,rs4740377,rs71440862,rs184032,rs3805885,rs3732234,rs78438328,rs3101337,rs2293374,rs9818624,rs9581866,rs6728350,rs2002854,rs1612735,rs1024890,rs28610385,rs11030084,rs74145925,rs4886648,rs11631955,rs1056104,rs838520,rs74159991,rs73113088,rs7955267,rs71541945,rs6058892,rs3790857,rs34060476,rs16834475,rs10168732,rs4887152,rs3768161,rs7310449,rs10130517,rs34664835,rs12594447,rs1788156,rs1362153,rs10850088,rs3102878,rs10776482,rs1056204,rs2234693,rs4758317,rs11857695,rs72923938,rs240702,rs75423873,rs826960,rs56315283,rs16823115,rs11684001,rs4834708,rs114215410,rs908078,rs3180235,rs311914,rs300172,rs56100867,rs2305150,rs10046499,rs55929137,rs11650900,rs2119460,rs62243537,rs11582342,rs9550143,rs215608,rs2205849,rs1786045,rs181204,rs3123091,rs7032584,rs41948,rs2999274,rs8177221,rs1574352,rs6434930,rs74375784,rs1862237,rs7174854,rs4742226,rs117103706,rs7131389,rs718854,rs3793798,rs115622525,rs1525889,rs16843481,rs8093035,rs11759769,rs2456774,rs2842588,rs504059,rs1865225,rs74781061,rs9834306,rs6758051,rs2393938,rs11837641,rs10131287,rs1834840,rs114579820,rs7016087,rs4907724,rs10034903,rs3128341,rs11836748,rs8071264,rs76656738,rs13417550,rs4244804,rs1847530,rs10754827,rs111644397,rs62031607,rs35858034,rs7173267,rs752449,rs4344281,rs7179270,rs4668899,rs3744407,rs9546562,rs9579086,rs2584542,rs11248407,rs76787057,rs73459717,rs10202600,rs10210179,rs6060128,rs10050691,rs13024825,rs12910289,rs73548851,rs296686,rs117310669,rs2146506,rs7082291,rs8080870,rs1867506,rs1065949,rs4149394,rs7929900,rs10774611,rs17585293,rs1561967,rs8016217,rs6431699,rs2708919,rs2315837,rs72658011,rs4880722,rs3731570,rs906029,rs12890357,rs10475962,rs953361,rs180743,rs7465994,rs1569686,rs728590,rs481134,rs78251573,rs2277554,rs74663362,rs8058676,rs7541944,rs57219143,rs1036528,rs1019724,rs686729,rs6676682,rs311892,rs8042409,rs1533380,rs11030099,rs6665647,rs11893272,rs10237263,rs4340754,rs2710667,rs12900072,rs75771575,rs76649317,rs73114429,rs3105178,rs13048142,rs4821567,rs117868128,rs10767654,rs977794,rs3736802,rs74623856,rs57678991,rs2866277,rs1431320,rs78520371,rs2298899,rs2296535,rs28480369,rs4785377,rs12325113,rs79196604,rs7063,rs536914,rs35969757,rs6734096,rs9319366,rs6451409,rs11161479,rs2055593,rs2445828,rs11105746,rs11665867,rs2588971,rs297768,rs4852784,rs12669919,rs4845828,rs11884723,rs770661,rs37824,rs4140715,rs7845663,rs7307262,rs76828280,rs195173,rs62036621,rs11738358,rs10502675,rs58731679,rs959829,rs6684181,rs55900452,rs12146565,rs7935708,rs113585446,rs5743571,rs12455940,rs7623044,rs639233,rs2339174,rs3765687,rs13056,rs118176037,rs2295352,rs4274855,rs16947871,rs10026817,rs248805,rs283415,rs17063443,rs17080407,rs4804,rs72684426,rs9307620,rs6142300,rs10774609,rs1029486,rs4643,rs12899351,rs6997225,rs3924047,rs2584541,rs1495328,rs10849987,rs442143,rs501501,rs1015626,rs72840993,rs7231860,rs1809420,rs28549831,rs12989106,rs75830521,rs12038318,rs2708968,rs79369955,rs11693457,rs4767390,rs1693471,rs10411195,rs10459648,rs56225400,rs2303710,rs34066814,rs12372394,rs4849762,rs7985131,rs13268132,rs10462999,rs12906951,rs4767045,rs1374262,rs2810075,rs17588,rs8025447,rs700670,rs958875,rs3776431,rs4881425,rs9950463,rs6916232,rs75231441,rs61990387,rs11823126,rs10929374,rs11612727,rs79967963,rs12455172,rs7973272,rs7874549,rs8192120,rs11691569,rs4426386,rs1258144,rs28661610,rs4788070,rs7673523,rs59208060,rs4396684,rs12116935,rs9456924,rs3800844,rs34753393,rs77846643,rs11638830,rs12699336,rs1859337,rs677429,rs6708498,rs6455602,rs4767021,rs112331818,rs696814,rs116274864,rs12562226,rs767107,rs16834519,rs74715500,rs11635664,rs28401552,rs296681,rs13111144,rs71373521,rs55792032,rs3797814,rs56404791,rs7192665,rs71480157,rs12916801,rs8033925,rs60122939,rs9359467,rs11925420,rs62535726,rs55658871,rs961098,rs11066232,rs11134173,rs271342,rs4687962,rs7904463,rs11018407,rs3813739,rs10416399,rs284251,rs11864107,rs41295778,rs34655806,rs17078404,rs77583279,rs34230257,rs2448361,rs4480762,rs774356,rs11644204,rs886478,rs76820338,rs13030859,rs10211222,rs8025976,rs2869566,rs62406499,rs1558901,rs2277545,rs892413,rs67922847,rs80077775,rs2293375,rs8025429,rs6495141,rs10108338,rs4949209,rs2165896,rs116711620,rs1040555,rs4838547,rs771009,rs195179,rs3756859,rs6809513,rs17401719,rs2296534,rs35397478,rs116564669,rs1374286,rs9317632,rs11080076,rs66819621,rs6773777,rs12663630,rs6495101,rs1457564,rs11632604,rs6495105,rs7154208,rs2896241,rs12942774,rs10037212,rs10900451,rs10011835,rs59491131,rs10774648,rs41288614,rs11917099,rs9581853,rs59651973,rs11676272,rs1242762,rs3954894,rs4800495,rs1867076,rs6732789,rs73428133,rs11612569,rs75704050,rs11986595,rs1825085,rs59178061,rs1251179,rs60573176,rs7805419,rs2479559,rs2393958,rs2939950,rs9607395,rs2222897,rs242597,rs7963896,rs607125,rs7940822,rs116447369,rs56051501,rs77152076,rs58514314,rs73430668,rs12135540,rs3809288,rs2053979,rs7142559,rs1789924,rs2172611,rs700685,rs6749219,rs10778113,rs114938131,rs73028248,rs10000410,rs10254839,rs2424905,rs2792587,rs11066092,rs12915652,rs3019295,rs2075550,rs11238441,rs10871766,rs4133515,rs4881423,rs10857526,rs83995,rs703717,rs7155721,rs8177252,rs4752856,rs6088660,rs4742225,rs4658419,rs28730640,rs74575465,rs1951312,rs10135064,rs3813570,rs114511729,rs771013,rs12202623,rs6578932,rs66922907,rs4800521,rs74788723,rs4854732,rs9422540,rs7166695,rs75055770,rs7595512,rs12635811,rs28566795,rs9394261,rs2280041,rs2297885,rs114990200,rs4788074,rs1363713,rs1429414,rs6088658,rs12899135,rs57432871,rs3761143,rs10181148,rs11219521,rs12907425,rs11785031,rs114006023,rs111609751,rs75724608,rs35728263,rs12902294,rs1766970,rs5011434,rs7070862,rs2117738,rs1363839,rs3860764,rs112095669,rs117222810,rs416815,rs13217662,rs735991,rs6662110,rs117740268,rs62034318,rs116526271,rs9943637,rs663129,rs7188903,rs6141830,rs6765272,rs56393562,rs13014906,rs2269937,rs3766694,rs115136622,rs4911254,rs6460896,rs12185102,rs7701760,rs4379675,rs8026273,rs9659978,rs6664817,rs11632720,rs571312,rs7425203,rs7958358,rs2028005,rs492044,rs3101458,rs6687973,rs1549588,rs114029700,rs11072799,rs17063477,rs112769931,rs72670298,rs9287620,rs73083829,rs76228520,rs1673019,rs6990370,rs6597644,rs1251172,rs17376019,rs7108907,rs74788606,rs35212593,rs10153413,rs692780,rs7082695,rs4907725,rs3776434,rs7577512,rs2285219,rs877595,rs10277411,rs583058,rs410488,rs9314774,rs16897473,rs7605813,rs17145713,rs114009238,rs2078863,rs7834170,rs115265552,rs2215914,rs2304903,rs115627915,rs10756880,rs13070508,rs56315139,rs1317164,rs12327049,rs13421166,rs6450660,rs10849915,rs4650716,rs4911260,rs12888998,rs12598931,rs3782871,rs10914368,rs1417364,rs1451723,rs71488648,rs11466645,rs2299667,rs4766864,rs77582577,rs10188260,rs11110742,rs1298062,rs1567193,rs3822430,rs883058,rs8053,rs10172344,rs17310328,rs79563311,rs2925630,rs1229984,rs74827952,rs1546375,rs750648,rs10059246,rs3890534,rs11208261,rs6468665,rs2292849,rs3805106,rs3798912,rs4392222,rs13397663,rs10900727,rs3744409,rs110420,rs58023964,rs59698991,rs2066701,rs76792063,rs6466647,rs7086537,rs8092917,rs13268152,rs4877118,rs1464786,rs1871446,rs35820208,rs9424976,rs7832414,rs9822192,rs8060365,rs2271970,rs79256507,rs11858525,rs3784789,rs6716384,rs4550664,rs14415,rs77288847,rs10190876,rs12698857,rs1997237,rs9883455,rs9643853,rs4887159,rs77698529,rs9369032,rs17707300,rs6733847,rs9577820,rs8068311,rs76663089,rs2265628,rs429454,rs59756524,rs4355280,rs12668625,rs6698690,rs4766523,rs35318210,rs10179754,rs11691654,rs4850809,rs7845263,rs2301055,rs73995050,rs2153738,rs2798282,rs6460903,rs2792596,rs7214692,rs73369545,rs7980431,rs111475255,rs1317149,rs55643126,rs2723149,rs10744784,rs77487352,rs7074319,rs3849943,rs3134875,rs12696704,rs6484178,rs6760888,rs12132749,rs2339718,rs1025527,rs10445361,rs2161216,rs700663,rs17237245,rs6437740,rs2445841,rs2486003,rs6664113,rs11161478,rs11167185,rs79646394,rs14810,rs2856650,rs2069133,rs57026087,rs17040878,rs1799852,rs2058900,rs10991728,rs10818642,rs7596951,rs7587257,rs73369551,rs7132509,rs77469171,rs12615819,rs11571409,rs9915732,rs7475281,rs34281605,rs521469,rs11638746,rs11705450,rs4243774,rs3803936,rs73221176,rs10097383,rs4734420,rs1422978,rs13017859,rs7588148,rs62010332,rs2217837,rs4677909,rs10893184,rs6507215,rs9577800,rs7131998,rs10171071,rs7815042,rs13266513,rs11240368,rs13381403,rs11855521,rs56253541,rs74145607,rs10055216,rs1044153,rs931794,rs4785204,rs1348255,rs894110,rs2960578,rs4624929,rs7702285,rs10086352,rs72670297,rs7940536,rs6058115,rs2071305,rs11066002,rs508432,rs2555100,rs76902009,rs7533231,rs61840053,rs1009090,rs4850429,rs149271,rs1189897,rs11579845,rs11066228,rs36038921,rs56186137,rs11123158,rs72620816,rs699771,rs10267938,rs2809925,rs4392794,rs7312071,rs1171822,rs2195144,rs4767860,rs916683,rs1357759,rs34854300,rs1530552,rs7605936,rs12932782,rs4579776,rs6763627,rs700666,rs6752378,rs60841920,rs7567997,rs7500623,rs2515398,rs8054489,rs9284981,rs2303575,rs284250,rs29944,rs352751,rs1750395,rs12798028,rs28362912,rs6504555,rs6922534,rs8023822,rs2305797,rs6574201,rs2470357,rs59677118,rs7529790,rs658106,rs2303860,rs6484307,rs3750572,rs7234958,rs77251453,rs61924895,rs11044937,rs6763180,rs6141827,rs1051730,rs11066201,rs12711639,rs11680291,rs14031,rs1030889,rs11247044,rs13096973,rs55935157,rs4767362,rs61765292,rs2384057,rs581379,rs2260184,rs3826425,rs1990754,rs2925629,rs4905553,rs4242434,rs9635135,rs16872459,rs10063683,rs112149738,rs1468804,rs2526858,rs7604700,rs2934436,rs7192056,rs1392676,rs12071360,rs12667950,rs7906894,rs10865015,rs55707752,rs72731351,rs4270096,rs3849714,rs5011439,rs12902493,rs4909502,rs67210036,rs11948056,rs9812590,rs10027722,rs12467676,rs62048402,rs926734,rs7475279,rs9912770,rs7741311,rs76736770,rs4324138,rs13226711,rs9968699,rs7191384,rs16834015,rs17863842,rs1055381,rs55683734,rs714052,rs73465003,rs1990775,rs151174,rs40815,rs4141253,rs6088647,rs6969375,rs60991032,rs73419689,rs11199607,rs700682,rs57166100,rs10246184,rs75049177,rs115360181,rs7782475,rs113334868,rs3917405,rs72672002,rs1882357,rs4560672,rs4767044,rs917391,rs7812298,rs11852291,rs16883290,rs11065753,rs78835362,rs13022554,rs347597,rs12549735,rs58747753,rs2301610,rs1987472,rs29942,rs78878347,rs3800847,rs1442480,rs7574879,rs12993042,rs4850813,rs6957740,rs1131476,rs6489821,rs7245595,rs1057569,rs8177186,rs149299,rs6059931,rs34419312,rs4710255,rs3773165,rs4741,rs10760211,rs11096956,rs11244164,rs2922423,rs62034351,rs117088249,rs10794177,rs2407405,rs114517753,rs35160978,rs1990773,rs10112186,rs16823091,rs76498480,rs4424574,rs11066210,rs114325431,rs10489326,rs2287263,rs982664,rs4580155,rs4615566,rs2934427,rs7163730,rs2041330,rs11676115,rs12230372,rs27427,rs7893169,rs4766895,rs62029167,rs56041414,rs10457159,rs1555107,rs13118409,rs2230661,rs11620265,rs6088008,rs1668174,rs284304,rs6985082,rs11625871,rs3742578,rs4140714,rs2607414,rs7418242,rs10914383,rs17054318,rs11665082,rs2339173,rs8177224,rs1900273,rs10931779,rs12600941,rs1015424,rs10065299,rs4668900,rs2269234,rs74919892,rs10985555,rs8177215,rs9448893,rs11066147,rs769435,rs12729234,rs2456765,rs1882595,rs12905740,rs61991211,rs1497128,rs11656125,rs7611000,rs1415771,rs7219630,rs73140130,rs77329547,rs12763093,rs284238,rs12713748,rs1293745,rs970551,rs6450181,rs910084,rs1009145,rs13407913,rs117472336,rs56057809,rs3134169,rs4850807,rs10901807,rs4073568,rs6679305,rs9323304,rs8062405,rs2359240,rs10192466,rs12236686,rs10756881,rs2670719,rs2279619,rs2052437,rs61776295,rs10083213,rs2114760,rs2899276,rs2012008,rs7701663,rs71324491,rs2889363,rs56289835,rs1180659,rs3735606,rs12903542,rs41272198,rs77653188,rs3805877,rs5006656,rs2168518,rs4800526,rs2217732,rs57440424,rs12576762,rs6925772,rs7316865,rs2906596,rs10234892,rs1786302,rs16876027,rs2354237,rs1932988,rs1800609,rs2857842,rs757399,rs1799899,rs3792686,rs1557213,rs37825,rs11683383,rs10250285,rs12648974,rs1423725,rs1528622,rs77048596,rs948433,rs78087823,rs35332062,rs2314378,rs16834549,rs2269241,rs2075633,rs2610103,rs3219123,rs12563333,rs61310516,rs9902418,rs79477585,rs3006380,rs11547373,rs73290112,rs1478331,rs10158416,rs9897606,rs75050878,rs78346678,rs6872337,rs7669329,rs1673020,rs6660351,rs10850008,rs2160267,rs74649513,rs1861662,rs34763247,rs947425,rs6740183,rs4583564,rs1057246,rs35624969,rs11102896,rs10013757,rs11636952,rs866788,rs958530,rs7079328,rs7751659,rs9961487,rs34664138,rs73457799,rs114853635,rs10859019,rs2288445,rs2062596,rs78213270,rs855349,rs4646780,rs67426328,rs7141028,rs7909379,rs10144023,rs7669776,rs61390774,rs300178,rs12602655,rs6442505,rs10051071,rs111535158,rs346078,rs2423234,rs10029982,rs12666249,rs4800493,rs7694974,rs9571019,rs34063670,rs6415232,rs107581</t>
  </si>
  <si>
    <t>CATG00000051467.1,CATG00000052401.1,ENSG00000111961.12,CATG00000025021.1,ENSG00000111249.9,ENSG00000258517.1,ENSG00000236404.4,ENSG00000121766.10,ENSG00000169762.12,ENSG00000132334.12,ENSG00000110693.11,CATG00000066713.1,ENSG00000151694.8,CATG00000044590.1,ENSG00000259606.2,ENSG00000271557.1,CATG00000021520.1,ENSG00000254372.1,CATG00000062688.1,ENSG00000232650.1,ENSG00000109881.12,ENSG00000234801.2,CATG00000088201.1,ENSG00000260796.1,ENSG00000149177.8,ENSG00000101057.11,CATG00000101916.1,CATG00000015547.1,ENSG00000153113.19,ENSG00000175779.1,ENSG00000230704.1,ENSG00000178031.11,CATG00000118196.1,CATG00000064037.1,ENSG00000111252.6,ENSG00000260103.2,ENSG00000254154.4,CATG00000025563.1,ENSG00000101464.6,CATG00000104018.1,CATG00000026051.1,ENSG00000149187.13,ENSG00000122033.10,ENSG00000236977.1,ENSG00000262136.1,ENSG00000227674.1,ENSG00000240305.1,CATG00000058556.1,CATG00000054077.1,ENSG00000259439.1,CATG00000075695.1,ENSG00000130038.5,ENSG00000179335.14,ENSG00000215529.8,ENSG00000107742.8,ENSG00000198929.8,ENSG00000126107.10,ENSG00000155974.7,ENSG00000115425.9,CATG00000109958.1,ENSG00000136696.6,ENSG00000187741.10,ENSG00000140497.12,ENSG00000196990.4,ENSG00000237773.1,ENSG00000218048.2,CATG00000034351.1,ENSG00000236307.2,ENSG00000142655.8,CATG00000053458.1,ENSG00000198794.7,ENSG00000118733.12,ENSG00000253704.1,CATG00000098185.1,ENSG00000234226.4,ENSG00000175455.10,ENSG00000227671.3,ENSG00000176399.3,ENSG00000153015.11,CATG00000095140.1,CATG00000049641.1,ENSG00000172340.10,CATG00000080043.1,ENSG00000158321.11,ENSG00000102683.6,CATG00000044356.1,CATG00000019107.1,CATG00000015171.1,ENSG00000258890.2,ENSG00000117410.9,CATG00000096069.1,ENSG00000111335.8,CATG00000054663.1,ENSG00000237118.2,ENSG00000224413.1,ENSG00000169826.6,ENSG00000176476.4,CATG00000014130.1,CATG00000023636.1,ENSG00000196182.6,CATG00000092614.1,CATG00000086720.1,ENSG00000169213.6,ENSG00000162944.6,ENSG00000265752.2,ENSG00000075292.14,ENSG00000009950.11,ENSG00000136697.8,CATG00000047374.1,ENSG00000144867.7,CATG00000053750.1,ENSG00000053770.7,CATG00000068366.1,ENSG00000203791.9,CATG00000076959.1,ENSG00000115541.6,CATG00000104033.1,ENSG00000260824.1,ENSG00000120913.19,ENSG00000162745.6,ENSG00000253948.1,ENSG00000257595.2,ENSG00000123106.6,ENSG00000154065.12,ENSG00000091137.7,ENSG00000144481.12,CATG00000081190.1,CATG00000012839.1,ENSG00000256628.2,ENSG00000131067.12,CATG00000058436.1,CATG00000117439.1,ENSG00000163428.3,ENSG00000136695.10,ENSG00000118242.11,ENSG00000129484.9,ENSG00000183287.9,CATG00000020828.1,ENSG00000271855.1,ENSG00000248539.1,ENSG00000165660.7,ENSG00000153936.12,ENSG00000183643.2,ENSG00000264316.1,CATG00000017658.1,ENSG00000008513.10,CATG00000028058.1,CATG00000010165.1,ENSG00000166833.15,ENSG00000164944.7,CATG00000096796.1,CATG00000071632.1,ENSG00000078804.8,ENSG00000077312.4,CATG00000100133.1,ENSG00000117411.12,ENSG00000054118.9,ENSG00000272168.1,CATG00000092629.1,ENSG00000144191.7,CATG00000062689.1,CATG00000016036.1,ENSG00000130227.12,CATG00000105032.1,ENSG00000233643.2,ENSG00000260377.1,ENSG00000256771.2,ENSG00000259347.1,ENSG00000197555.5,ENSG00000053747.11,CATG00000042380.1,ENSG00000272374.1,CATG00000101070.1,CATG00000023623.1,ENSG00000261832.1,ENSG00000117222.9,ENSG00000002016.12,ENSG00000260750.1,ENSG00000253559.1,ENSG00000232283.1,ENSG00000145700.5,ENSG00000184423.5,CATG00000021489.1,ENSG00000226994.3,ENSG00000144119.3,ENSG00000260257.1,ENSG00000196517.7,ENSG00000229271.1,CATG00000090978.1,ENSG00000268797.1,CATG00000016350.1,ENSG00000145545.7,ENSG00000180336.13,ENSG00000179388.8,CATG00000073068.1,CATG00000004187.1,CATG00000046159.1,CATG00000003036.1,CATG00000028953.1,CATG00000061432.1,ENSG00000169682.13,ENSG00000166509.6,ENSG00000113369.4,ENSG00000188029.4,ENSG00000255105.1,ENSG00000123607.10,ENSG00000232537.1,ENSG00000116017.6,ENSG00000237125.4,ENSG00000138385.11,CATG00000038099.1,CATG00000092610.1,ENSG00000142156.10,CATG00000012385.1,CATG00000025536.1,ENSG00000119596.13,ENSG00000124374.8,ENSG00000264386.1,CATG00000021516.1,ENSG00000270757.1,ENSG00000248144.1,ENSG00000019169.9,CATG00000061870.1,ENSG00000111186.8,ENSG00000249065.2,ENSG00000204842.10,ENSG00000258099.1,ENSG00000246273.2,CATG00000083830.1,ENSG00000106638.11,ENSG00000138160.4,ENSG00000103653.12,CATG00000066092.1,ENSG00000204460.3,ENSG00000133958.9,ENSG00000163075.8,ENSG00000060237.12,CATG00000095021.1,ENSG00000080644.11,ENSG00000023892.9,CATG00000039685.1,ENSG00000102967.7,ENSG00000261606.1,ENSG00000072110.9,CATG00000059304.1,CATG00000002261.1,CATG00000059306.1,ENSG00000271758.1,ENSG00000196296.9,ENSG00000196821.5,ENSG00000143006.7,ENSG00000153107.7,CATG00000118077.1,CATG00000013335.1,CATG00000107789.1,ENSG00000064999.12,CATG00000026931.1,ENSG00000108654.7,ENSG00000172869.10,ENSG00000091513.10,ENSG00000237534.1,ENSG00000254731.1,CATG00000050033.1,ENSG00000254101.1,ENSG00000146197.7,ENSG00000242613.1,CATG00000033937.1,ENSG00000258587.1,ENSG00000198542.9,ENSG00000131095.7,CATG00000012900.1,ENSG00000261303.1,CATG00000032183.1,CATG00000033237.1,ENSG00000197272.2,ENSG00000185958.5,ENSG00000162946.16,ENSG00000132341.7,CATG00000118070.1,CATG00000076640.1,ENSG00000117971.7,ENSG00000228035.1,ENSG00000198732.6,ENSG00000109943.4,CATG00000056931.1,ENSG00000152268.8,ENSG00000165916.4,CATG00000056036.1,CATG00000010259.1,ENSG00000259747.1,CATG00000013999.1,ENSG00000267620.1,CATG00000007311.1,ENSG00000236039.1,CATG00000001057.1,ENSG00000205213.9,CATG00000102623.1,ENSG00000197165.6,CATG00000008709.1,CATG00000077507.1,ENSG00000117691.5,ENSG00000166436.11,ENSG00000122390.13,ENSG00000121904.13,ENSG00000106346.7,ENSG00000138294.9,ENSG00000150471.11,ENSG00000132975.6,ENSG00000189319.9,ENSG00000248594.2,CATG00000090897.1,CATG00000053085.1,ENSG00000119487.12,ENSG00000185787.10,CATG00000066148.1,ENSG00000106799.8,CATG00000033768.1,ENSG00000267010.1,ENSG00000070269.9,CATG00000007157.1,CATG00000080377.1,ENSG00000112182.10,ENSG00000197744.5,ENSG00000115540.10,CATG00000081558.1,CATG00000036255.1,ENSG00000232259.1,ENSG00000267268.1,ENSG00000130413.11,CATG00000054608.1,ENSG00000175029.12,ENSG00000235831.2,ENSG00000167131.12,ENSG00000170946.10,CATG00000043315.1,ENSG00000184909.8,ENSG00000163041.5,ENSG00000252237.1,ENSG00000161509.9,CATG00000068371.1,ENSG00000258484.3,ENSG00000259222.1,ENSG00000157087.12,ENSG00000170819.4,ENSG00000147439.7,ENSG00000194297.2,CATG00000001489.1,CATG00000008706.1,ENSG00000161677.7,CATG00000052335.1,ENSG00000243347.1,ENSG00000184730.6,CATG00000023634.1,CATG00000117936.1,ENSG00000227365.1,ENSG00000257767.2,ENSG00000137672.8,ENSG00000240103.2,ENSG00000111245.10,CATG00000015003.1,CATG00000025559.1,ENSG00000144455.9,CATG00000092618.1,ENSG00000247240.3,ENSG00000123444.9,CATG00000079114.1,ENSG00000042781.8,ENSG00000147434.4,ENSG00000255422.1,CATG00000009893.1,CATG00000052051.1,ENSG00000115504.10,CATG00000053082.1,ENSG00000004948.9,ENSG00000100284.16,ENSG00000164649.15,ENSG00000137808.12,CATG00000075060.1,ENSG00000226455.1,ENSG00000266566.1,ENSG00000177455.7,ENSG00000103811.11,ENSG00000234840.1,ENSG00000197894.6,ENSG00000110536.9,CATG00000025560.1,CATG00000107234.1,CATG00000107230.1,CATG00000021461.1,CATG00000033241.1,ENSG00000259719.1,CATG00000021238.1,ENSG00000121769.3,CATG00000025662.1,ENSG00000116977.14,ENSG00000232415.1,ENSG00000163430.5,ENSG00000236384.3,CATG00000044214.1,CATG00000012605.1,ENSG00000163029.11,ENSG00000115970.14,ENSG00000272078.1,CATG00000090487.1,ENSG00000204653.5,ENSG00000065559.10,ENSG00000037474.10,CATG00000032328.1,ENSG00000221995.4,ENSG00000133069.10,CATG00000052478.1,CATG00000101903.1,ENSG00000153930.6,ENSG00000024048.6,ENSG00000131069.15,ENSG00000068784.8,ENSG00000233797.1,ENSG00000198355.4,ENSG00000256525.2,CATG00000074363.1,CATG00000117067.1,ENSG00000269858.1,ENSG00000126216.8,ENSG00000116117.13,ENSG00000075643.5,ENSG00000104067.12,ENSG00000184144.5,ENSG00000124564.13,ENSG00000165731.13,CATG00000034265.1,CATG00000047577.1,ENSG00000169302.10,ENSG00000186184.11,ENSG00000178295.10,ENSG00000111452.8,CATG00000044179.1,CATG00000101708.1,ENSG00000259146.2,CATG00000023617.1,ENSG00000215210.3,ENSG00000133812.10,CATG00000002235.1,CATG00000001493.1,ENSG00000229228.1,ENSG00000251218.1,ENSG00000085511.15,CATG00000018673.1,ENSG00000197712.7,ENSG00000166446.10,ENSG00000109472.9,CATG00000015114.1,ENSG00000161513.7,CATG00000002239.1,CATG00000070396.1,ENSG00000182985.12,ENSG00000198964.9,ENSG00000258240.1,CATG00000005113.1,ENSG00000108854.11,CATG00000092568.1,ENSG00000165917.5,CATG00000022044.1,CATG00000072216.1,ENSG00000196666.3,ENSG00000000460.12,ENSG00000241764.3,ENSG00000177105.9,CATG00000099949.1,ENSG00000087269.11,ENSG00000251642.1,ENSG00000259001.2,ENSG00000106013.8,ENSG00000241131.1,ENSG00000241852.5,ENSG00000189221.5,ENSG00000264168.1,ENSG00000253591.1,ENSG00000177548.8,ENSG00000172403.6,ENSG00000250056.1,ENSG00000140090.13,ENSG00000138031.10,ENSG00000135747.7,ENSG00000236107.3,ENSG00000115524.11,CATG00000015116.1,ENSG00000135953.6,ENSG00000266529.1,ENSG00000171634.12,ENSG00000161671.12,ENSG00000122644.8,ENSG00000153885.10,ENSG00000115896.11,ENSG00000135148.7,ENSG00000233968.2,ENSG00000178764.6,ENSG00000151779.8,ENSG00000164920.5,ENSG00000128694.7,ENSG00000213307.4,ENSG00000177119.11,CATG00000103357.1,ENSG00000138629.11,CATG00000030087.1,CATG00000012526.1,ENSG00000186442.6,CATG00000098161.1,ENSG00000260442.1,CATG00000023642.1,ENSG00000255197.1,ENSG00000147432.2,ENSG00000064995.12,ENSG00000077800.7,ENSG00000226783.1,CATG00000088143.1,ENSG00000225680.1,ENSG00000156886.11,ENSG00000187323.7,ENSG00000083123.10,ENSG00000164796.13,CATG00000025648.1,ENSG00000168824.10,ENSG00000273125.1,ENSG00000091129.15,CATG00000014110.1,ENSG00000268854.1,ENSG00000239828.2,CATG00000084271.1,ENSG00000064933.12,ENSG00000233994.2,ENSG00000234608.3,CATG00000000858.1,ENSG00000101367.8,CATG00000062922.1,ENSG00000114200.5,ENSG00000227368.1,ENSG00000102755.6,ENSG00000182132.8,ENSG00000230223.2,ENSG00000136694.8,CATG00000076629.1,CATG00000080797.1,CATG00000099288.1,ENSG00000009765.10,ENSG00000133059.12,ENSG00000185305.6,ENSG00000144285.11,CATG00000041900.1,ENSG00000184007.13,ENSG00000143799.8,ENSG00000260876.1,ENSG00000147896.3,CATG00000080463.1,ENSG00000212493.1,ENSG00000248235.2,ENSG00000171195.6,ENSG00000265467.1,ENSG00000174130.8,ENSG00000178761.10,CATG00000073686.1,ENSG00000044459.10,ENSG00000240661.1,CATG00000032178.1,CATG00000088059.1,CATG00000107724.1,ENSG00000196482.12,ENSG00000253477.1,ENSG00000101605.8,CATG00000002256.1,CATG00000090743.1,ENSG00000178645.8,CATG00000054136.1,ENSG00000185404.12,ENSG00000245688.1,CATG00000117941.1,CATG00000023614.1,CATG00000092613.1,ENSG00000267272.1,ENSG00000135750.10,ENSG00000138083.3,ENSG00000121621.6,CATG00000045193.1,CATG00000002240.1,ENSG00000248719.1,CATG00000004376.1,CATG00000010916.1,ENSG00000171570.6,ENSG00000166405.10,ENSG00000145391.9,ENSG00000101460.8,ENSG00000131773.9,ENSG00000166562.4,ENSG00000188897.4,CATG00000017410.1,ENSG00000139436.16,ENSG00000116750.9,ENSG00000213057.4,ENSG00000179761.7,ENSG00000170959.10,ENSG00000137409.14,ENSG00000230261.1,ENSG00000134571.6,CATG00000098439.1,ENSG00000111331.8,ENSG00000213104.3,ENSG00000066336.7,CATG00000105112.1,ENSG00000235888.1,ENSG00000116141.11,CATG00000092678.1,ENSG00000267581.1,ENSG00000007908.11,ENSG00000196498.9,CATG00000010164.1,CATG00000097858.1,CATG00000052047.1,ENSG00000236253.3,ENSG00000169684.9,ENSG00000104723.16,ENSG00000198739.6,ENSG00000183117.13,ENSG00000147799.7,CATG00000013317.1,ENSG00000263327.2,ENSG00000242337.1,ENSG00000224034.1,ENSG00000119912.11,ENSG00000251003.3,ENSG00000169504.10,ENSG00000164674.11,ENSG00000114904.8,ENSG00000078814.11,ENSG00000109920.8,ENSG00000130940.10,CATG00000046152.1,ENSG00000182319.5,ENSG00000179295.11,CATG00000083829.1,CATG00000005551.1,ENSG00000106686.12,ENSG00000049540.12,ENSG00000111271.10,ENSG00000172247.3,ENSG00000247746.4,ENSG00000163032.7,CATG00000054135.1,ENSG00000198610.6,CATG00000105130.1,ENSG00000100731.11,ENSG00000120805.9,CATG00000012081.1,ENSG00000196639.6,CATG00000058214.1,ENSG00000165923.11,ENSG00000186665.8,ENSG00000090905.13,CATG00000025376.1,ENSG00000136574.13,CATG00000048939.1,CATG00000103353.1,CATG00000068332.1,CATG00000002237.1,ENSG00000254261.1,ENSG00000105879.7,CATG00000045268.1,CATG00000066151.1,ENSG00000261067.2,CATG00000096951.1,ENSG00000135472.4,ENSG00000184635.9,CATG00000054460.1,ENSG00000140945.11,ENSG00000184156.11,ENSG00000166426.7,ENSG00000109066.9,ENSG00000162105.12,ENSG00000246090.2,ENSG00000204991.6,ENSG00000140505.6,ENSG00000263155.1,ENSG00000014123.9,CATG00000053087.1,ENSG00000198915.7,CATG00000002254.1,CATG00000108916.1,ENSG00000106852.11,CATG00000085011.1,ENSG00000110367.7,ENSG00000088305.14,ENSG00000173728.6,ENSG00000243663.1,ENSG00000261602.1,ENSG00000176406.16,ENSG00000091831.17,CATG00000046147.1,ENSG00000146166.12,ENSG00000154917.6,ENSG00000170369.3,ENSG00000136378.10,ENSG00000199377.1,ENSG00000188404.4,ENSG00000121316.6,ENSG00000089234.11,ENSG00000196535.10,CATG00000040747.1,ENSG00000131446.11,ENSG00000265817.1,ENSG00000154143.2,ENSG00000169570.5,ENSG00000180329.9,ENSG00000245573.3,ENSG00000088298.8,ENSG00000111300.5,CATG00000042378.1,CATG00000115266.1,ENSG00000177398.14,CATG00000093649.1,ENSG00000205423.7,CATG00000075693.1,ENSG00000170624.9,ENSG00000174607.6,ENSG00000148498.11,ENSG00000256612.3,CATG00000023745.1,ENSG00000089022.9,CATG00000037049.1,CATG00000040729.1,ENSG00000164024.7,ENSG00000181019.8,ENSG00000250629.1,CATG00000054662.1,ENSG00000247708.3,CATG00000029301.1,ENSG00000144847.8,CATG00000025554.1,CATG00000097857.1,ENSG00000006831.9,ENSG00000136636.8,ENSG00000272667.1,ENSG00000075420.8,CATG00000003248.1,ENSG00000060688.8,ENSG00000178538.5,ENSG00000055957.6,ENSG00000107104.14,ENSG00000107077.13,ENSG00000112214.6,CATG00000057022.1,ENSG00000141668.5,CATG00000109807.1,ENSG00000174640.8,CATG00000056966.1,ENSG00000223109.1,ENSG00000267419.1,CATG00000001816.1,CATG00000025564.1,ENSG00000174123.6,CATG00000039006.1,CATG00000090461.1,CATG00000019456.1,ENSG00000101017.9,ENSG00000111450.9,CATG00000008872.1,ENSG00000267405.1,ENSG00000140506.12,ENSG00000026652.9,ENSG00000181744.4,CATG00000100937.1,ENSG00000262621.2,ENSG00000120278.10,CATG00000023641.1,CATG00000056950.1,ENSG00000138623.5,ENSG00000167578.12,ENSG00000118762.3,CATG00000033766.1,ENSG00000105877.13,CATG00000025537.1,ENSG00000197943.5,ENSG00000233642.1,ENSG00000081665.9,ENSG00000130948.5,ENSG00000256725.1,ENSG00000077522.8,ENSG00000144381.12,CATG00000024189.1,CATG00000058438.1,ENSG00000197408.4,ENSG00000197275.8,CATG00000054609.1,ENSG00000065413.12,CATG00000053094.1,CATG00000073438.1,ENSG00000254506.1,ENSG00000258539.1,ENSG00000065060.12,CATG00000035913.1,ENSG00000140474.8,ENSG00000109736.10,ENSG00000144476.5,CATG00000029009.1,CATG00000103430.1,ENSG00000226115.1,ENSG00000136688.6,CATG00000027120.1,ENSG00000197181.7,ENSG00000226403.1,CATG00000011415.1,ENSG00000260152.2,ENSG00000236502.1,ENSG00000134330.14,ENSG00000184226.10,ENSG00000087274.12,ENSG00000138316.6,ENSG00000237720.1,ENSG00000263709.1,CATG00000025533.1,ENSG00000188266.9,CATG00000032271.1,CATG00000000438.1,ENSG00000273058.1,ENSG00000231529.1,ENSG00000128534.3,CATG00000097856.1,CATG00000027047.1,CATG00000034353.1,ENSG00000201151.1,ENSG00000164934.9,CATG00000041958.1,ENSG00000131409.8,ENSG00000261835.1,ENSG00000016864.12,CATG00000025549.1,ENSG00000162415.6,ENSG00000167751.8,ENSG00000178952.4,CATG00000010431.1,ENSG00000248734.2,ENSG00000030066.9,ENSG00000197386.6,ENSG00000140718.14,ENSG00000164530.9,CATG00000023643.1,ENSG00000185847.3,ENSG00000050767.11,CATG00000019461.1,CATG00000093100.1,ENSG00000173064.6,ENSG00000212766.5,CATG00000072641.1,CATG00000017547.1,ENSG00000108883.8,ENSG00000131389.12,ENSG00000090382.2,ENSG00000106546.8,ENSG00000145832.8,ENSG00000079739.11,ENSG00000231039.2,ENSG00000264448.2,ENSG00000100991.7,ENSG00000131094.3,ENSG00000139793.14,ENSG00000264745.1,ENSG00000251314.2,CATG00000047720.1,ENSG00000124562.5,CATG00000024759.1,CATG00000020359.1,ENSG00000078269.9,ENSG00000250983.1,ENSG00000225979.1,ENSG00000231304.1,ENSG00000267226.1,ENSG00000241572.1,CATG00000046569.1,ENSG00000168488.14,ENSG00000187758.3,CATG00000028998.1,CATG00000053306.1,CATG00000079057.1,ENSG00000251102.1,CATG00000037709.1,CATG00000026925.1,CATG00000015976.1,CATG00000040565.1,ENSG00000172461.6,ENSG00000224660.1,CATG00000035322.1,CATG00000099978.1,ENSG00000108826.11,CATG00000030035.1,ENSG00000125753.9,ENSG00000131375.5,ENSG00000140941.8,ENSG00000010704.14,ENSG00000248332.2,ENSG00000162267.8,ENSG00000145526.7,ENSG00000234315.1,ENSG00000144229.7,ENSG00000163781.8,ENSG00000204764.8,ENSG00000221389.1,ENSG00000168234.8,ENSG00000004660.10,ENSG00000176046.7,ENSG00000257277.1,ENSG00000222438.1,ENSG00000120907.13,ENSG00000086544.2,ENSG00000269927.1,ENSG00000101452.10,ENSG00000145743.11,ENSG00000249673.2,ENSG00000117408.6,CATG00000015367.1,ENSG00000105357.11,CATG00000005563.1,ENSG00000243516.1,ENSG00000114439.14,ENSG00000116984.8,ENSG00000102908.16,ENSG00000226226.1,ENSG00000213370.3,CATG00000093626.1,CATG00000118167.1,ENSG00000136527.13,CATG00000114923.1,CATG00000080989.1,ENSG00000227307.1,ENSG00000120162.9,ENSG00000182836.5,ENSG00000065371.13,ENSG00000117407.12,ENSG00000134107.4,CATG00000065811.1,ENSG00000102466.11,ENSG00000255346.5,CATG00000053077.1,ENSG00000179151.7,ENSG00000179361.13,ENSG00000154678.12,ENSG00000183346.6,ENSG00000106460.14,ENSG00000138382.9,ENSG00000259843.2,CATG00000071631.1,ENSG00000115107.15,ENSG00000198208.7,CATG00000086911.1,ENSG00000115705.16,ENSG00000231704.1,ENSG00000125538.7,ENSG00000197594.7,ENSG00000176953.6,CATG00000008705.1,CATG00000001804.1,ENSG00000015532.5,ENSG00000070367.11,ENSG00000171517.5,ENSG00000140465.9,ENSG00000112245.6,ENSG00000142694.6,ENSG00000172260.9,ENSG00000152147.6,CATG00000009732.1,CATG00000080814.1,CATG00000070196.1,ENSG00000247626.3,CATG00000001369.1,ENSG00000268532.1,CATG00000108917.1,ENSG00000270106.1,CATG00000023615.1,CATG00000097771.1,CATG00000025548.1,ENSG00000115520.4,ENSG00000154328.11,ENSG00000185760.11,ENSG00000158258.11,ENSG00000058799.9,CATG00000098061.1,ENSG00000176697.14,ENSG00000214193.5,ENSG00000199335.1,ENSG00000131370.11,CATG00000080988.1,ENSG00000142530.6,ENSG00000188603.12,ENSG00000225546.1,CATG00000066436.1,CATG00000078399.1,ENSG00000254621.1,ENSG00000258673.1,CATG00000013327.1,ENSG00000269888.1,ENSG00000163938.12,CATG00000068365.1,ENSG00000116883.8,ENSG00000144357.12,ENSG00000185069.2,ENSG00000196502.7,ENSG00000256618.1,ENSG00000218198.2,CATG00000088142.1,CATG00000098639.1,CATG00000095143.1,ENSG00000091138.8,CATG00000109121.1,CATG00000034266.1,ENSG00000107263.14,ENSG00000172175.8,CATG00000093644.1,ENSG00000097007.13,CATG00000054610.1,CATG00000041012.1,ENSG00000120008.11,ENSG00000198646.9,ENSG00000254456.1,ENSG00000178741.7,ENSG00000157445.10,CATG00000054891.1,ENSG00000141452.5,ENSG00000095951.12,ENSG00000179873.10,ENSG00000148943.7,CATG00000106346.1,ENSG00000071205.7,ENSG00000189283.5,CATG00000102296.1,ENSG00000146530.7,CATG00000032105.1,CATG00000073764.1,ENSG00000185559.9,ENSG00000187475.4,ENSG00000155511.13,ENSG00000240021.5,ENSG00000185433.4,ENSG00000073670.9,CATG00000061811.1,CATG00000021517.1,CATG00000075438.1,ENSG00000122025.10,CATG00000106035.1,ENSG00000108091.10,ENSG00000207444.1,CATG00000118375.1,CATG00000072440.1,CATG00000118075.1,ENSG00000089169.10,ENSG00000261766.1,CATG00000031514.1,CATG00000105110.1,ENSG00000170312.11,ENSG00000222489.1,ENSG00000109944.6,CATG00000025651.1,ENSG00000159214.8,ENSG00000144868.9,ENSG00000168038.6,ENSG00000223935.1,ENSG00000132549.14,ENSG00000134532.11,ENSG00000142039.3,ENSG00000237721.1,CATG00000108914.1,ENSG00000100749.3,ENSG00000115137.7,ENSG00000136381.8,CATG00000065894.1,ENSG00000260661.1,CATG00000112270.1,CATG00000075061.1,ENSG00000141458.8,ENSG00000256248.1,ENSG00000138621.7,ENSG00000228216.1,CATG00000052002.1,ENSG00000182963.5,ENSG00000150687.7,ENSG00000214447.3,ENSG00000268518.1,CATG00000060979.1,CATG00000057028.1,CATG00000053083.1,ENSG00000236318.1,ENSG00000092345.9,ENSG00000152784.11,ENSG00000231121.2,CATG00000053023.1,ENSG00000119689.10,ENSG00000089127.8,CATG00000078238.1,ENSG00000066827.11,CATG00000050359.1,ENSG00000169372.8,ENSG00000178082.5,ENSG00000232347.1,CATG00000038095.1,CATG00000106612.1,ENSG00000122335.9,ENSG00000179935.5,ENSG00000111275.8,ENSG00000101000.4,ENSG00000249494.1,CATG00000109985.1,CATG00000007301.1,CATG00000026936.1,CATG00000116767.1,CATG00000007308.1,ENSG00000149600.7,ENSG00000253966.1,CATG00000007304.1,ENSG00000236493.1,CATG00000054650.1,ENSG00000106635.3,ENSG00000166402.4,ENSG00000178802.13,ENSG00000246820.2,ENSG00000009709.7,ENSG00000105329.5,CATG00000001919.1,ENSG00000110436.7,ENSG00000267774.1,ENSG00000166407.9,ENSG00000100814.13,ENSG00000178718.5,ENSG00000087266.11,ENSG00000174125.3,ENSG00000139437.13,ENSG00000115648.9,ENSG00000170439.5,ENSG00000141101.8,ENSG00000179104.4,ENSG00000233334.2,ENSG00000260919.1,ENSG00000227712.1,ENSG00000109956.8,ENSG00000147894.10,ENSG00000151025.9,CATG00000112881.1,ENSG00000134371.9,CATG00000001101.1,ENSG00000272047.1,CATG00000042297.1,CATG00000023625.1,ENSG00000088888.13,CATG00000118234.1,CATG00000106070.1,CATG00000118233.1,ENSG00000167981.4,ENSG00000171310.6,CATG00000037669.1,ENSG00000126091.15,ENSG00000127946.12,CATG00000079774.1,ENSG00000041357.11,CATG00000084275.1,CATG00000083804.1,CATG00000039683.1,CATG00000052046.1,ENSG00000132185.12,ENSG00000172995.12,ENSG00000253915.1,CATG00000095055.1,ENSG00000251264.1,CATG00000083814.1,ENSG00000213962.2,ENSG00000175877.3,ENSG00000164307.8,ENSG00000255529.3,ENSG00000156475.14,ENSG00000185681.8,CATG00000013067.1,ENSG00000226497.1,CATG00000092575.1,ENSG00000186862.13,ENSG00000267301.1,ENSG00000172955.13,ENSG00000157483.4,ENSG00000009954.6,ENSG00000115616.2,ENSG00000137878.12,ENSG00000266176.1,CATG00000097427.1,ENSG00000078618.15,ENSG00000161692.13,ENSG00000256826.1,ENSG00000126088.8,ENSG00000233622.1,CATG00000044768.1,ENSG00000249993.1,ENSG00000006747.10,ENSG00000172728.11,ENSG00000178188.10,ENSG00000196793.9,ENSG00000264455.1,ENSG00000263568.1,CATG00000023635.1,CATG00000058505.1,ENSG00000165915.9,ENSG00000198270.8,CATG00000013808.1,ENSG00000168528.7,ENSG00000008256.11,CATG00000051167.1,ENSG00000104375.11,ENSG00000140829.7,ENSG00000058335.11,ENSG00000162086.10,ENSG00000158941.12,CATG00000106348.1,CATG00000093683.1,ENSG00000180596.7,ENSG00000079785.10,ENSG00000254862.1,ENSG00000215421.5,ENSG00000125388.15,ENSG00000143603.14,ENSG00000054611.9,ENSG00000110002.11,ENSG00000187008.2,ENSG00000101311.11,ENSG00000199366.1,CATG00000002249.1,ENSG00000086967.9,ENSG00000225063.1,ENSG00000197548.8,ENSG00000244625.1,ENSG00000272841.1,ENSG00000155393.8,ENSG00000058804.10,ENSG00000152430.13,CATG00000071110.1,ENSG00000235750.5,ENSG00000229447.2,ENSG00000176723.5,ENSG00000213619.5,ENSG00000101052.8,CATG00000020063.1,ENSG00000140948.7,ENSG00000196616.8,ENSG00000213658.6,CATG00000099948.1,CATG00000066174.1,CATG00000095882.1,ENSG00000120341.14,ENSG00000163939.14,ENSG00000102452.11,ENSG00000138381.5,ENSG00000164500.6,ENSG00000264247.1,CATG00000101711.1,CATG00000107201.1,ENSG00000264050.1,ENSG00000070748.13,ENSG00000233009.1,ENSG00000183476.8,ENSG00000134115.8,ENSG00000100983.5,CATG00000063734.1,ENSG00000150361.7,ENSG00000226043.1,ENSG00000132164.5,ENSG00000162746.10,CATG00000042135.1,CATG00000044210.1,CATG00000049690.1,CATG00000108238.1,ENSG00000224165.1,CATG00000004001.1,ENSG00000109919.5,ENSG00000249085.1,ENSG00000207804.1,ENSG00000120800.4,ENSG00000196405.8,ENSG00000060709.9,ENSG00000173093.8,ENSG00000255974.2,ENSG00000100368.9,ENSG00000089248.6,CATG00000051173.1,ENSG00000248210.1,CATG00000015107.1,ENSG00000131697.13,ENSG00000168546.6,ENSG00000169604.15,CATG00000037059.1,ENSG00000119285.6,CATG00000027948.1</t>
  </si>
  <si>
    <t>22952603,24277619,21529783,18519826,21372407,21876539,22377092,23456092,23594818,21471458,21703634,22613542,22524403,20418890,22006218,21818250,23455491,19581569,20811658,23953852,23555315,23216389,pha002891,20154673,23643383,21298047,20201924,20158304,19247474,21357676,21665994,pha001398,21876473,23691058,22096494,21668797,20418888,23049750,22832964,24962325,24665060,20202923,23743675,pha002893,22481050,pha002892,23958962,pha001397,18227835,21483430,pha001402,21314694,22072270,19268276,18385739,22823124,19188921,23089632,20418889,23942779,21956439,21490707,22488850,22004471,24974787,21270382,pha001400,17158188,23364009,23542338</t>
  </si>
  <si>
    <t>Alcohol craving with or without dependence,Alcohol and nictotine co-dependence,Neuranatomic and neurocognitive phenotypes,Alcohol consumption (transferrin glycosylation),Cannabis dependence,Alcohol (ever vs. never),Smoking cessation,Coffee consumption,Caffeine consumption,Smoking initiation,Alcohol withdrawal symptoms,Alcoholism,Alcoholism (alcohol use disorder factor score),Alcoholism (heaviness of drinking),Alcoholism (alcohol dependence factor score),Alcohol consumption (maxi-drinks),Nicotine dependence,Response to amphetamines,Alcoholism (12-month weekly alcohol consumption),Alcohol consumption,Nicotine use,Neuropathic pain in type 2 diabetes,Alcohol dependence,Smoking quantity,Alcohol dependence (age at onset),Cocaine dependence,Frontotemporal lobar degeneration with TDP-43 inclusions, in brain,Smoking behavior,Nicotine smoking,Drinking behavior,Cannabis use (initiation),Methamphetamine dependence,Nicotine dependence (smoking),Substance dependence,Response to alcohol consumption (flushing response)</t>
  </si>
  <si>
    <t>HP:0000708</t>
  </si>
  <si>
    <t>Behavioral abnormality</t>
  </si>
  <si>
    <t>An abnormality of mental functioning including various affective, behavioural, cognitive and perceptual abnormalities.</t>
  </si>
  <si>
    <t>rs1798085,rs1460161,rs73127092,rs12660321,rs1460164,rs7678352,rs74968977,rs12627907,rs6587035,rs10848579,rs1368882,rs10888129,rs1931969,rs79483309,rs10848581,rs2065706,rs62050408,rs9359384,rs11056429,rs56744003,rs887023,rs1990249,rs739337,rs35141681,rs1045732,rs9922369,rs882753,rs9617082,rs4020,rs72627413,rs1342444,rs13054520,rs56387259,rs115998637,rs11717668,rs76196805,rs2060385,rs34562067,rs73057218,rs2812692,rs73285267,rs138229,rs12680279,rs10106224,rs4498363,rs115387811,rs78213046,rs7189960,rs12680520,rs11056403,rs4835263,rs138234,rs2887547,rs11549259,rs7798390,rs4492592,rs2369747,rs61609886,rs76004154,rs4985031,rs2655662,rs17215517,rs9359382,rs11101951,rs1460163,rs9643746,rs2239881,rs36062241,rs58868050,rs7682289,rs66723559,rs78945692,rs1531346,rs74882707,rs72671126,rs1190587,rs74151836,rs6107516,rs115285606,rs73127088,rs9294145,rs1541646,rs78709784,rs62050417,rs2274814,rs10957920,rs2164035,rs79486649,rs642899,rs10782495,rs116542612,rs7832149,rs72476502,rs35105012,rs4368819,rs16840678,rs4305016,rs1059623,rs1816003,rs76490485,rs78527496,rs76274128,rs9932549,rs2369748,rs7783307,rs6052771,rs7297771,rs73350416,rs4724056,rs73057222,rs12941910,rs6498488,rs55998311,rs61775925,rs1111529,rs16952413,rs114894389,rs698915,rs11206396,rs13054483,rs4381605,rs4247103,rs1027841,rs76674166,rs9341782,rs60732724,rs57262148,rs6971517,rs67235207,rs767201,rs9643744,rs28406278,rs9939607,rs1841296,rs739338,rs28626353,rs4706787,rs3743832,rs66524640,rs79831377,rs8052792,rs12718982,rs116779098,rs10037670,rs16952410,rs12681700,rs117878136,rs111517520,rs11056404,rs75448782,rs59419339,rs56354312,rs7751219,rs61747071,rs655419,rs9656709,rs7501729,rs11990873,rs7532750,rs35988447,rs9325809,rs6463027,rs4838847,rs3776997,rs7748108,rs11867786,rs715616,rs2380220,rs74151837,rs60752249,rs73127097,rs73127087,rs7185995,rs6052772,rs62241110,rs9292809,rs2093390,rs138228,rs84504,rs78472911,rs7186921,rs115878499,rs12447788,rs2093391,rs4055084,rs2298877,rs116345227,rs3736807,rs8180986,rs886947,rs1382803,rs6116475,rs117158969,rs66572100,rs56343055,rs4843653,rs77140278,rs9285413,rs114389628,rs12320285,rs1979314,rs35083655,rs4921542,rs7194736,rs4815729,rs77442183,rs1496969,rs56021749,rs34931752,rs12403795,rs2624792,rs2613568,rs4843651,rs72627411,rs75580996,rs114234257,rs6502935,rs78976593,rs114896607,rs34796816,rs78824306,rs4545086,rs953286,rs35989069,rs3747767,rs1460162,rs9929235,rs10148255,rs12579002,rs2038048,rs10504702,rs2655663,rs4835265,rs4843652,rs4131688,rs9361538,rs6463028,rs67613802,rs362062,rs9926522,rs12407085,rs62239291,rs7747776,rs2218066,rs2002540,rs17059400,rs75764044,rs72917312,rs1771016,rs58537274,rs56199300,rs5761392,rs7304487,rs362030,rs3809872,rs1702019,rs35749556,rs3747766,rs4410943,rs62048362,rs6463029,rs138240,rs4835023,rs12718983,rs2887631,rs114150025,rs11206402,rs11129773,rs1702020,rs1354452,rs2410518,rs62050415,rs8074026,rs28652774,rs6488766,rs5761555,rs16840653,rs1474723,rs10225923,rs739336,rs4308568,rs6687894,rs7840457,rs76176209,rs9352747,rs9343920,rs9352744,rs6463026,rs36007872,rs138227,rs10957922,rs4076230,rs76923107,rs9352738,rs554588,rs17116139,rs9352734,rs2071214,rs4571572,rs117576881,rs12550504,rs961176,rs6580081,rs79608309,rs1436138,rs35779629,rs74151839,rs3967183,rs73127099,rs59489940,rs12448512,rs9359383,rs953285,rs4784320,rs58067943,rs111395892,rs73285282,rs887021,rs117087434,rs12312583,rs1799990,rs78843916,rs11154777,rs12149709,rs74746751,rs77184517,rs6116474,rs4906178,rs2313980,rs72671124,rs72627412,rs78266363,rs8053754,rs62050405,rs10043393,rs9343918,rs10736390,rs59459154,rs6542988,rs4789443,rs6803344,rs1048687,rs9387562,rs4843650,rs73057219,rs59341306,rs7203115,rs74346873,rs4927145,rs4947,rs6570009,rs9617102,rs76935839,rs6722013,rs12708776,rs362199,rs7185073,rs4970996,rs2181021,rs7387658,rs61992489,rs13057433,rs10095783,rs11160674,rs115628106,rs10092557,rs671937,rs520313,rs10848580,rs4943076,rs67928326,rs62050406,rs2277695,rs10250658,rs11893548,rs4706788,rs11203848,rs614691,rs138226,rs60148197,rs1190583,rs28379925,rs79975758,rs2169149,rs73285294,rs13313237,rs4605160,rs10957923,rs9343921,rs11864811,rs17215558,rs9488080,rs9643745,rs2047896,rs4838853,rs1550302,rs117791563,rs7748857,rs536850,rs138232,rs6930436,rs13062167,rs8005905,rs117192617,rs7620363,rs6693567,rs1190596,rs9361537</t>
  </si>
  <si>
    <t>CATG00000054139.1,ENSG00000264584.1,ENSG00000166159.6,ENSG00000143382.9,ENSG00000187952.8,ENSG00000163131.6,CATG00000092054.1,CATG00000017483.1,CATG00000054135.1,ENSG00000118292.4,ENSG00000185252.13,ENSG00000146267.11,ENSG00000203804.3,ENSG00000080824.14,ENSG00000228126.1,ENSG00000162390.13,ENSG00000136631.8,ENSG00000073146.11,ENSG00000003987.9,ENSG00000187145.10,ENSG00000154118.8,ENSG00000171867.12,CATG00000058910.1,ENSG00000164576.7,ENSG00000254366.2,CATG00000075516.1,CATG00000028654.1,CATG00000084546.1,ENSG00000100427.11,ENSG00000231533.1,ENSG00000162391.7,ENSG00000023902.9,ENSG00000162843.13,CATG00000028653.1,CATG00000008128.1,ENSG00000268310.1,ENSG00000184313.15,CATG00000075456.1,ENSG00000151612.11,ENSG00000143457.6,ENSG00000172469.10,CATG00000075493.1,ENSG00000245275.3,ENSG00000182901.11,ENSG00000271723.1,ENSG00000133121.16,ENSG00000132423.6,CATG00000063155.1,CATG00000102941.1,ENSG00000134533.2,CATG00000049433.1,ENSG00000089685.10,CATG00000032777.1,ENSG00000103494.8,ENSG00000140153.13,ENSG00000235257.4,ENSG00000198478.6,ENSG00000182836.5,ENSG00000127324.4,CATG00000020195.1,ENSG00000253659.1,ENSG00000261970.1,CATG00000075696.1,CATG00000089003.1,CATG00000059751.1,CATG00000089297.1,ENSG00000184640.13,CATG00000020196.1,ENSG00000151490.9,ENSG00000163125.11,ENSG00000262944.1,ENSG00000089057.10,ENSG00000176826.11,ENSG00000164574.11,ENSG00000182831.7,ENSG00000163113.10,ENSG00000080823.17,ENSG00000226948.1,ENSG00000167711.9,ENSG00000135338.9,ENSG00000263244.1,CATG00000080878.1,ENSG00000014914.15,CATG00000034672.1,CATG00000028655.1,ENSG00000261366.1,CATG00000057527.1,CATG00000089007.1,ENSG00000143420.13,ENSG00000167716.14,ENSG00000143384.8</t>
  </si>
  <si>
    <t>23942779,22137330,21302353,19081515</t>
  </si>
  <si>
    <t>Creutzfeldt-Jakob disease (variant),Creutzfeldt-Jakob disease,Non-substance related behavioral disinhibition,Behavioural disinhibition (generation interaction),Hoarding,Illicit drug use</t>
  </si>
  <si>
    <t>HP:0000709</t>
  </si>
  <si>
    <t>Psychosis</t>
  </si>
  <si>
    <t>A condition characterized by changes of personality and thought patterns often accompanied by hallucinations and delusional beliefs.</t>
  </si>
  <si>
    <t>rs3811429,rs12207662,rs4292789,rs12571057,rs8060511,rs1187629,rs637193,rs66467443,rs12571568,rs9658108,rs76209407,rs11152191,rs78956702,rs17115213,rs519961,rs5177,rs10511793,rs12209192,rs17218309,rs17508330,rs2508691,rs11240594,rs36053156,rs1187615,rs17785382,rs11756510,rs115225723,rs60226615,rs55848758,rs7528596,rs7655951,rs35605010,rs55695203,rs7921574,rs3114660,rs17008613,rs17115100,rs11589296,rs17819753,rs2842602,rs1542296,rs1784320,rs2789605,rs12413046,rs4380893,rs62411455,rs77639706,rs34243448,rs66640506,rs13415709,rs245917,rs13208096,rs35902873,rs12465410,rs7957274,rs11191512,rs35694044,rs10078214,rs6500606,rs2683634,rs3740397,rs76406248,rs6500605,rs11191593,rs11191425,rs1211448,rs36096931,rs12203922,rs1187604,rs3740387,rs114118218,rs62404895,rs61850825,rs1375236,rs28528886,rs4409766,rs13030690,rs2758847,rs3096214,rs62406153,rs73402536,rs13205211,rs17218267,rs359245,rs8094337,rs676733,rs493161,rs10812498,rs1187620,rs12442067,rs7077291,rs9991481,rs10748838,rs858973,rs3884566,rs709632,rs474504,rs1533937,rs115119398,rs11191438,rs78821730,rs7111561,rs10062613,rs67040724,rs12190671,rs9783783,rs72731410,rs7871097,rs62404868,rs600903,rs12205013,rs35883476,rs573167,rs12205903,rs600947,rs6901391,rs1187630,rs12446378,rs77420391,rs6589302,rs3824754,rs73530179,rs1545487,rs4786516,rs34572965,rs12213740,rs1288518,rs1339227,rs12579099,rs12200330,rs7902804,rs1209075,rs10841761,rs78996483,rs10077431,rs17388260,rs75787275,rs11206128,rs4788216,rs17014939,rs2278557,rs2282340,rs12192012,rs112617927,rs1763734,rs11150580,rs12570528,rs2636736,rs1046778,rs501505,rs12764154,rs114143400,rs114779419,rs11191453,rs34706883,rs7739241,rs386464,rs7201518,rs11649149,rs7349164,rs6492924,rs3857610,rs41314538,rs1405687,rs56756677,rs7926460,rs12567977,rs9936474,rs475639,rs6696068,rs7202910,rs532470,rs56946876,rs348938,rs1452061,rs10967680,rs10484704,rs11191531,rs78022588,rs16856494,rs2842612,rs78900439,rs4295484,rs13197176,rs16856473,rs35202262,rs7542607,rs73124856,rs4788204,rs10807510,rs1187622,rs4786508,rs2508381,rs68171315,rs34875118,rs12202712,rs10883795,rs12763665,rs1140239,rs12210228,rs11076836,rs12196377,rs17410015,rs2123135,rs34930209,rs4577665,rs9438402,rs62404898,rs911186,rs35797755,rs588992,rs11191514,rs1202669,rs4788209,rs619457,rs77484422,rs11206133,rs4463511,rs34991568,rs3816899,rs9472022,rs471470,rs6916555,rs200949,rs4917994,rs4786512,rs11588866,rs11659771,rs6933999,rs62411457,rs3016329,rs474479,rs1016732,rs35415645,rs17818687,rs2678905,rs76515251,rs7903752,rs2124423,rs34662244,rs9928448,rs8139,rs35339313,rs12201413,rs2886659,rs35525740,rs756212,rs78831231,rs10812491,rs2270365,rs17819824,rs4149067,rs35819751,rs200950,rs1555096,rs33992630,rs115891768,rs9925915,rs34546986,rs17094683,rs10883824,rs286915,rs7071373,rs693458,rs3809627,rs7546246,rs640282,rs6475955,rs688907,rs28405621,rs12031155,rs12189571,rs9888665,rs11112997,rs2816821,rs1187606,rs34457392,rs17818561,rs11070245,rs13197574,rs67218159,rs6695366,rs642870,rs79523333,rs10479215,rs34910254,rs1597770,rs11191577,rs1949221,rs10944163,rs934929,rs41271844,rs1945120,rs10072785,rs286922,rs7860542,rs7165105,rs6475945,rs7452605,rs7712152,rs12766205,rs76974460,rs1999852,rs62406156,rs2678915,rs34390319,rs3016786,rs2279581,rs78424502,rs71559051,rs117525715,rs62406152,rs11241213,rs4128242,rs472486,rs12447915,rs74906500,rs2273709,rs6874093,rs7040505,rs12189737,rs17329885,rs615887,rs12498981,rs115419624,rs35749575,rs11191580,rs12036341,rs188015,rs6081547,rs4356430,rs6867579,rs13194781,rs10757635,rs11206168,rs56980888,rs12416441,rs10479216,rs4788210,rs7518844,rs11076834,rs9438403,rs12219027,rs11191555,rs841924,rs34581302,rs3753879,rs11191459,rs10871451,rs12201531,rs12205653,rs2297660,rs11045874,rs7579972,rs12761993,rs191553,rs7526226,rs13207354,rs13169748,rs1562960,rs1187624,rs2232423,rs664629,rs6596484,rs7912578,rs1784309,rs7110631,rs35360452,rs12209668,rs579406,rs13205911,rs1819539,rs664596,rs71577448,rs12209420,rs77593705,rs12338262,rs66868086,rs6492925,rs10883832,rs78624382,rs7020892,rs200483,rs16970132,rs10812515,rs3740393,rs75472194,rs1582127,rs10883817,rs3950155,rs76351419,rs4145082,rs16996151,rs34852683,rs12214662,rs3809624,rs1187626,rs71419597,rs682928,rs71446761,rs587038,rs6929514,rs669336,rs2297663,rs12189567,rs35030260,rs78973315,rs35016036,rs72664268,rs609903,rs35471617,rs4787486,rs286924,rs114852762,rs35794292,rs62039231,rs673751,rs7528745,rs74500184,rs625987,rs309326,rs77666565,rs61830265,rs72711212,rs114480350,rs9998522,rs12675150,rs943036,rs1375233,rs13213986,rs10786725,rs6936048,rs2275575,rs17310599,rs736685,rs112390216,rs36092177,rs1926030,rs114383464,rs115970240,rs7094843,rs11150581,rs12134816,rs7191849,rs7863476,rs7896290,rs35339855,rs56037701,rs10060468,rs72846794,rs6592272,rs2678906,rs10484724,rs12592094,rs75536377,rs2304634,rs10788951,rs13194053,rs6860907,rs12209509,rs76879754,rs11150579,rs74846921,rs7849248,rs4300734,rs4309482,rs73067080,rs1187613,rs11206134,rs1416544,rs7198868,rs7897654,rs74492207,rs7736753,rs771267,rs56943571,rs11898648,rs17107864,rs4917997,rs4788212,rs77769693,rs17014931,rs3789038,rs115311693,rs7020010,rs4788215,rs116555322,rs4786509,rs35419329,rs10786719,rs10939525,rs9924686,rs16910888,rs7040516,rs628161,rs74331786,rs17695758,rs115702333,rs34697405,rs12345197,rs34524896,rs370155,rs12370842,rs61850826,rs72854513,rs67297533,rs3824755,rs7938271,rs13201308,rs2412459,rs116248721,rs3761681,rs17817730,rs3736922,rs11076837,rs76609602,rs56312915,rs490507,rs645299,rs3814878,rs6589301,rs7854191,rs2886660,rs9932702,rs10888778,rs6475948,rs12212135,rs590055,rs416332,rs7450492,rs6761347,rs11045819,rs3811427,rs9362232,rs7719316,rs622110,rs10967652,rs841231,rs34218844,rs7678614,rs6938026,rs401754,rs9925102,rs12220743,rs11191560,rs2324817,rs1568450,rs6772816,rs1839926,rs12203768,rs4271555,rs4532960,rs72752923,rs77456695,rs7018585,rs588846,rs1187608,rs11150584,rs646236,rs2484355,rs2783171,rs10967648,rs34396849,rs9379962,rs11045872,rs1541144,rs348940,rs659023,rs12002259,rs1763729,rs10812503,rs68189466,rs11206132,rs5174,rs11045892,rs114188429,rs9998396,rs10458729,rs7137060,rs12194997,rs35926701,rs12219901,rs10041525,rs62406155,rs13214023,rs3814881,rs200996,rs114264724,rs869987,rs62411454,rs498051,rs62411452,rs13199772,rs11863174,rs541674,rs11045871,rs77335224,rs35467921,rs12219346,rs7856462,rs12325539,rs3816900,rs12367506,rs11191454,rs10469108,rs1187611,rs12213571,rs36116761,rs4265918,rs12207374,rs7708831,rs35345226,rs384615,rs4149080,rs73538215,rs9450290,rs7941541,rs12454451,rs8051389,rs2297787,rs12372593,rs9353349,rs17763089,rs10053573,rs12196037,rs114570945,rs10786721,rs7737204,rs1004467,rs510949,rs79993475,rs2076475,rs4077410,rs10788953,rs10748835,rs34819525,rs72729494,rs12990836,rs35037868,rs34800223,rs12829704,rs114333877,rs34468252,rs12458763,rs11649274,rs74773701,rs79780963,rs13207345,rs7032967,rs11045820,rs1926034,rs10748839,rs4786515,rs12414028,rs1375235,rs4785967,rs34371502,rs9353318,rs12931955,rs7181389,rs34295134,rs746293,rs12444415,rs286913,rs67340775,rs12411886,rs1187605,rs10065054,rs200954,rs10883796,rs12595767,rs12203464,rs4283241,rs35781323,rs945455,rs34351837,rs2295603,rs4463325,rs4441928,rs12778303,rs9468009,rs12997222,rs4502173,rs16830370,rs10041507,rs6902268,rs34166054,rs636355,rs585079,rs12723666,rs11191582,rs565031,rs35093510,rs10786740,rs61022590,rs7871286,rs9326890,rs78874391,rs1288380,rs34676049,rs34788973,rs59186267,rs61742093,rs17218770,rs77150880,rs10946904,rs3814883,rs869988,rs200952,rs34588114,rs12409664,rs12195340,rs73707119,rs401763,rs12208500,rs4147157,rs72841270,rs986512,rs17119280,rs6915115,rs200981,rs17382202,rs75675096,rs11191575,rs2066323,rs59159685,rs12211619,rs1187614,rs4351223,rs62411456,rs73385839,rs2508692,rs12921996,rs1476119,rs12407624,rs17217845,rs16856470,rs543293,rs33999518,rs35001169,rs16830364,rs10786736,rs4787489,rs1496879,rs4801131,rs12581541,rs59097112,rs2275271,rs114651497,rs12933575,rs554750,rs200485,rs6500614,rs6699794,rs13429807,rs2758844,rs4316229,rs4786493,rs841927,rs359246,rs655726,rs4954937,rs10056194,rs12928610,rs2747054,rs12581936,rs10967645,rs3114661,rs1793662,rs547807,rs11045891,rs77251448,rs7024415,rs620875,rs6565173,rs35353359,rs7171968,rs2509606,rs2815731,rs62406154,rs644819,rs58310495,rs7669317,rs10812492,rs11642399,rs61907308,rs1464500,rs16856462,rs4621911,rs62404894,rs1962468,rs1504982,rs60001177,rs12196709,rs12325400,rs2232426,rs12216538,rs34378169,rs7356647,rs6500607,rs12194397,rs1187621,rs7928088,rs67662114,rs62404867,rs11240595,rs9351918,rs3800307,rs28648883,rs1793673,rs11191548,rs79237883,rs1477123,rs2270366,rs12598856,rs62369345,rs2842613,rs13199906,rs6475944,rs1784326,rs7117280,rs11599314,rs10883837,rs943037,rs8054507,rs13211507,rs16856468,rs10805321,rs35744819,rs11642046,rs34795473,rs17727261,rs11642612,rs1187607,rs17819585,rs12575754,rs2736172,rs17761816,rs12620940,rs12209529,rs922513,rs2400801,rs12342005,rs11811978,rs34505829,rs3848372,rs1540649,rs35360904,rs6596485,rs74912063,rs11073329,rs75792332,rs57407041,rs114633780,rs613222,rs12444108,rs4149056,rs9932196,rs4098044,rs73402529,rs2816822,rs617957,rs16970164,rs6668172,rs4546474,rs756211,rs17878846,rs55704150,rs2184439,rs6776895,rs35125602,rs4788201,rs4597426,rs56075693,rs28855478,rs17219382,rs10736389,rs11191558,rs68188794,rs12213291,rs7871668,rs7896547,rs12210468,rs12214559,rs114257825,rs2842601,rs116307745,rs8043883,rs12990792,rs583795,rs115992496,rs11875350,rs12220375,rs10967679,rs1545486,rs483143,rs34878803,rs34691223,rs34028143,rs11544328,rs75007852,rs4363528,rs10496078,rs4787488,rs1187616,rs4786511,rs77180047,rs12196944,rs34661125,rs535244,rs13198809,rs553141,rs75809539,rs10786727,rs2508696,rs76850603,rs79252909,rs12780134,rs1452064,rs425335,rs114654977,rs634571,rs13190888,rs35589403,rs4788213,rs36023163,rs12216328,rs12207719,rs75201994,rs858972,rs4419647,rs7868992,rs4788203,rs602222,rs17014934,rs12317268,rs7092200,rs12208954,rs200948,rs12458683,rs2232429,rs7019692,rs34281561,rs13217984,rs12412038,rs6475954,rs35072899,rs28442244,rs17014898,rs34950484,rs7913682,rs3740390,rs76291943,rs33932084,rs17015012,rs12206920,rs7538856,rs1926032,rs2126709,rs61850824,rs11191447,rs10883814,rs6914824,rs12814646,rs3935873,rs77009373,rs11240593,rs1187623,rs493254,rs62404896,rs28536166,rs961522,rs11076835,rs908730,rs34765154,rs12766253,rs10939526,rs1995688,rs28392497,rs12663651,rs2225720,rs12217501,rs1939925,rs9972866,rs1784335,rs646260,rs1102560,rs12214594,rs7034478,rs11150577,rs1591915,rs10967594,rs4786510,rs11045870,rs57122743,rs1187609,rs2815733,rs10749689,rs404598,rs4131748,rs62406157,rs1051308,rs12568779,rs11874716,rs1470794,rs3814880,rs12402104,rs3812133,rs4924406,rs78462250,rs9368531,rs12444973,rs9294337,rs6495977,rs11191587,rs615586,rs12208615,rs11191535,rs75348821,rs4412438,rs2366385,rs74701501,rs1816062,rs4131791,rs45173,rs66886492,rs76696667,rs55690788,rs79082900,rs4786519,rs34747231,rs34871267,rs1187612,rs17817455,rs62404866,rs60913237,rs2412464,rs7909591,rs12966547,rs3737984,rs11644459,rs2076474,rs943035,rs17410029,rs17815774,rs1187619,rs10812507,rs6903306,rs7920697,rs10883815,rs11758849,rs12201286,rs12337896,rs7113976,rs12921753,rs7204852,rs74690297,rs78811017,rs1359515,rs732998,rs1057827,rs68123490,rs12991836,rs9923282,rs12935701,rs77602510,rs1901520,rs13203816,rs200481,rs561646,rs62161711,rs7530652,rs10883826,rs6933377,rs4788211,rs1784324,rs72846780,rs1941375,rs12002260,rs74233809,rs17331844,rs6475947,rs62413547,rs3814877,rs11191557,rs200989,rs2184438,rs545213,rs4238960,rs34194357,rs10812488,rs1452062,rs4954715,rs12445768,rs2297657,rs1871395,rs5011520,rs35098436,rs12203653,rs11642430,rs4295483,rs12210901,rs7857669,rs114749356,rs12596543,rs17510823,rs12191865,rs2753053,rs3827976,rs484154,rs1531703,rs11240591,rs12437867,rs12221193,rs200482,rs1187610,rs8093268,rs13204012,rs4964175,rs7922349,rs201002,rs7766645,rs1562961,rs7728162,rs9326891,rs12196213,rs1494373,rs77541496,rs80308730,rs10792832,rs869421,rs4583255,rs636772,rs7098825,rs2307102,rs13213152,rs77071014,rs480493,rs6895200,rs11901,rs1582126,rs35628318,rs1187617,rs7733253,rs11045893,rs1187627,rs13224682,rs12193911,rs12212143,rs309327,rs3737983,rs12187752,rs12727528,rs1959536,rs9468015,rs12207398,rs2842607,rs56165099,rs11045879,rs10786745,rs114903873,rs681041,rs2346726,rs115639314,rs13199649,rs4413873,rs13201681,rs2600831,rs7081075,rs115387042,rs35017208,rs1545488,rs6883547,rs200995,rs67998226,rs1504984,rs1156086,rs62404893,rs11191434,rs17369708,rs74233296,rs200484,rs12221064,rs12130321,rs11045858,rs200990,rs34762209,rs11191551,rs2297786,rs13211901,rs12028465,rs4432510,rs1375234,rs4699942,rs12969453,rs472027,rs12904148,rs1452065,rs11663206,rs56189111,rs10748836,rs11191568,rs13217619,rs12207120,rs13218875,rs11206127,rs10738762,rs1763728,rs10786722,rs3814884,rs12196670,rs3851179,rs529904,rs10509759,rs7911789,rs3758543,rs2636692,rs6874612,rs77990541,rs56895104,rs3758218,rs2753120,rs62411453,rs7067970,rs10788952,rs62412818,rs12592831,rs2058812,rs11642740,rs1211770,rs17221026,rs10812494,rs72751266,rs8180416,rs80177427,rs6782580,rs16910895,rs9285943,rs863501,rs10757634,rs12036375,rs11045873,rs200501,rs12219304,rs79964661,rs10812500,rs67540232,rs1010471,rs17751184,rs10883842,rs34801185,rs12211223,rs841928,rs175597,rs12201735,rs622876,rs2508690,rs62404869,rs2726452,rs10888777,rs1023420,rs567075,rs34569203,rs12924622,rs13155799,rs3811426,rs56164184,rs4318227,rs12208823,rs35105141,rs17008587,rs12212998,rs1028390,rs7035292,rs11191465,rs2753263,rs7909286,rs55668441,rs2841639,rs1187602,rs841921,rs536127,rs666682,rs8023482,rs645298,rs17376279,rs1187625,rs12132667,rs10786724,rs200977,rs2246911,rs3761680,rs45509595,rs61355531,rs28369403,rs79501420,rs11045818,rs12204365,rs7077097,rs348941,rs4787491,rs9630451,rs860891,rs8030757,rs12214519,rs10883799,rs11191416,rs1102559,rs2736389,rs7205802,rs12339358</t>
  </si>
  <si>
    <t>CATG00000068303.1,CATG00000091783.1,ENSG00000172456.12,ENSG00000173930.8,CATG00000062581.1,ENSG00000250616.2,ENSG00000237827.1,ENSG00000189134.3,ENSG00000187987.5,ENSG00000116171.12,ENSG00000184348.2,ENSG00000186205.8,CATG00000071869.1,ENSG00000171262.7,CATG00000076480.1,ENSG00000174332.3,CATG00000051258.1,ENSG00000200816.1,ENSG00000166046.6,ENSG00000140319.6,CATG00000117479.1,CATG00000029033.1,ENSG00000135316.13,ENSG00000256120.1,ENSG00000196747.3,CATG00000087905.1,ENSG00000272374.1,ENSG00000198315.6,ENSG00000157193.10,ENSG00000089486.12,ENSG00000174943.5,ENSG00000148842.13,ENSG00000149923.9,ENSG00000106066.9,CATG00000048572.1,ENSG00000136026.9,ENSG00000205832.7,ENSG00000200197.1,CATG00000048632.1,ENSG00000259326.1,CATG00000083320.1,ENSG00000171044.6,ENSG00000254261.1,ENSG00000197062.7,ENSG00000217646.1,ENSG00000166669.9,ENSG00000114416.13,ENSG00000174502.14,CATG00000007391.1,ENSG00000096872.11,ENSG00000136573.8,ENSG00000197279.3,CATG00000083373.1,ENSG00000185130.4,ENSG00000171444.13,CATG00000026604.1,ENSG00000149922.6,ENSG00000135317.8,ENSG00000104643.5,CATG00000108046.1,ENSG00000112812.11,ENSG00000182572.2,CATG00000006484.1,CATG00000000681.1,CATG00000087916.1,CATG00000087909.1,ENSG00000255518.1,ENSG00000271359.1,ENSG00000202103.1,ENSG00000174939.6,ENSG00000272278.1,ENSG00000203875.6,ENSG00000155052.14,ENSG00000113448.12,ENSG00000174348.9,ENSG00000138640.10,ENSG00000219392.1,ENSG00000233822.3,CATG00000029035.1,CATG00000047290.1,ENSG00000013503.5,CATG00000007388.1,ENSG00000233184.2,CATG00000042932.1,CATG00000007390.1,ENSG00000255354.1,ENSG00000103423.9,ENSG00000237425.1,CATG00000008291.1,ENSG00000151692.10,ENSG00000134160.9,CATG00000029036.1,ENSG00000162383.7,CATG00000087870.1,CATG00000088851.1,ENSG00000203995.5,CATG00000008292.1,ENSG00000128829.7,ENSG00000228043.1,CATG00000029032.1,ENSG00000245261.1,ENSG00000234840.1,ENSG00000187626.7,ENSG00000184357.3,ENSG00000219891.2,ENSG00000154319.10,ENSG00000228538.1,ENSG00000205359.5,ENSG00000250522.1,ENSG00000234676.1,CATG00000083365.1,ENSG00000196739.10,ENSG00000134538.2,CATG00000005243.1,ENSG00000149927.13,ENSG00000073921.13,CATG00000028560.1,ENSG00000090238.7,ENSG00000232633.3,ENSG00000213277.3,ENSG00000149932.12,CATG00000087920.1,ENSG00000233005.1,CATG00000116275.1,ENSG00000271615.1,CATG00000083387.1,CATG00000083353.1,CATG00000116287.1,ENSG00000112659.9,CATG00000004175.1,CATG00000064303.1,CATG00000087873.1,CATG00000001175.1,CATG00000087866.1,ENSG00000138777.15,ENSG00000260125.1,ENSG00000226314.3,ENSG00000166748.8,ENSG00000101162.3,ENSG00000112667.8,CATG00000084710.1,ENSG00000271793.1,ENSG00000255484.1,ENSG00000144228.4,ENSG00000064999.12,ENSG00000255178.1,ENSG00000166275.11,CATG00000064271.1,ENSG00000134775.11,ENSG00000233153.1,ENSG00000166261.6,CATG00000013178.1,ENSG00000184434.7,ENSG00000146197.7,CATG00000042929.1,ENSG00000149925.12,ENSG00000212122.3,ENSG00000182611.3,ENSG00000197914.2,ENSG00000222686.1,ENSG00000198755.6,ENSG00000198374.3,ENSG00000270316.1,ENSG00000169554.12,ENSG00000103415.7,ENSG00000007866.14,CATG00000073096.1,CATG00000087927.1,ENSG00000124749.12,ENSG00000182010.6,ENSG00000102452.11,ENSG00000214255.4,ENSG00000149571.6,ENSG00000169592.10,ENSG00000165959.7,ENSG00000117791.11,ENSG00000259192.1,ENSG00000148795.5,ENSG00000189298.9,CATG00000003158.1,ENSG00000005249.8,ENSG00000269293.2,ENSG00000214435.3,CATG00000083361.1,CATG00000087941.1,CATG00000080922.1,ENSG00000197753.6,ENSG00000137055.10,CATG00000067254.1,ENSG00000241549.4,ENSG00000149930.13,ENSG00000102886.10,ENSG00000149926.9,ENSG00000254093.4,ENSG00000242808.3,CATG00000076016.1,ENSG00000158691.10,CATG00000084711.1,ENSG00000196374.5,ENSG00000047188.11,ENSG00000204469.8,ENSG00000112033.9,ENSG00000120159.7,ENSG00000235109.3,CATG00000083393.1,ENSG00000076685.14,CATG00000084696.1,CATG00000000670.1,ENSG00000179447.2,CATG00000116280.1,ENSG00000226598.1,ENSG00000018625.10,ENSG00000153406.9,ENSG00000138814.12,CATG00000116278.1,ENSG00000232040.2,ENSG00000254960.2,ENSG00000226754.1,ENSG00000137338.4,ENSG00000254479.1,CATG00000084695.1,ENSG00000172575.7,CATG00000001383.1,CATG00000048576.1,ENSG00000218766.1,ENSG00000198558.2,ENSG00000120156.16,ENSG00000137185.7,ENSG00000166272.12,ENSG00000028116.12,ENSG00000135373.8,CATG00000006482.1,ENSG00000203886.4,CATG00000104063.1,CATG00000116288.1,ENSG00000100505.9,ENSG00000167194.3,CATG00000037606.1,CATG00000048536.1</t>
  </si>
  <si>
    <t>21990027,19721433,23241943,22889924,23164818,24751813,24132900,20308991,19875103,21107309,23594818,19680635,20195266</t>
  </si>
  <si>
    <t>Brain cytoarchitecture,Response to haloperidol in psychosis,Response to antipsychotic treatment,Tourette syndrome,Psychosis (atypical),Response to antipsychotic therapy (extrapyramidal side effects),Psychosis,Psychosis (methamphetamine induced)</t>
  </si>
  <si>
    <t>HP:0000716</t>
  </si>
  <si>
    <t>Depression</t>
  </si>
  <si>
    <t>A condition characterized by pervasive dysphoric mood, loss of interests, and inability to experience pleasure.</t>
  </si>
  <si>
    <t>rs6088082,rs1709642,rs9881468,rs2074356,rs2377640,rs3737160,rs7582763,rs2276824,rs7078730,rs3749087,rs12156128,rs12738957,rs11101475,rs10064661,rs11130314,rs2883417,rs2071770,rs898590,rs1025349,rs215000,rs1921058,rs12487591,rs7752653,rs7571202,rs9553572,rs2860838,rs4902453,rs7949405,rs7220435,rs7219883,rs1457424,rs4673073,rs1495286,rs62586368,rs488673,rs10816155,rs2114846,rs79109557,rs10499161,rs13071584,rs2144184,rs28525581,rs12003789,rs174592,rs2930554,rs713811,rs67143529,rs9853056,rs8109783,rs2290256,rs7225859,rs7673053,rs6557227,rs2248991,rs2839630,rs2449113,rs34212162,rs7652191,rs4431050,rs4244881,rs12046010,rs5751227,rs201475,rs2286800,rs11907137,rs10098337,rs4727503,rs2673037,rs4850903,rs2673068,rs6547905,rs9775457,rs1989375,rs4932356,rs75832254,rs174541,rs67996081,rs10510760,rs118020236,rs1156850,rs7799319,rs74012439,rs75072547,rs174580,rs10196145,rs3733041,rs72480730,rs35706623,rs8104261,rs1426202,rs799265,rs115949728,rs2281890,rs34358242,rs6557229,rs5758626,rs4343926,rs73392694,rs10747562,rs77205829,rs2307095,rs2856957,rs10004843,rs11197572,rs7742030,rs4234258,rs1601285,rs3788042,rs4687626,rs4454949,rs62255362,rs17776355,rs6856045,rs2285126,rs544098,rs10983959,rs8058599,rs214945,rs13966,rs10141750,rs2230028,rs34925922,rs12588458,rs925486,rs72954287,rs214954,rs2742389,rs9788876,rs11905130,rs62057211,rs3734626,rs2715151,rs75765214,rs7519691,rs11130308,rs4130905,rs4476150,rs6734290,rs2742406,rs12139286,rs45521742,rs10950852,rs55852431,rs11676272,rs7593274,rs4743140,rs8073864,rs7244132,rs9937841,rs9295752,rs7601730,rs7870540,rs1465424,rs221784,rs1867277,rs66513313,rs116866614,rs1003575,rs4468451,rs6908747,rs3818770,rs7528322,rs397620,rs8071082,rs4625554,rs78360429,rs17149539,rs72786108,rs59185359,rs78142849,rs12164917,rs2015669,rs13068293,rs35324451,rs3087386,rs7819232,rs1969625,rs10875911,rs12607475,rs1353577,rs10456352,rs74570005,rs1991427,rs117137724,rs719464,rs6467913,rs11187212,rs12815742,rs3781543,rs72696828,rs475825,rs9348752,rs9611700,rs66957438,rs7706851,rs114568171,rs4836088,rs1969414,rs2047101,rs12454187,rs11694170,rs2293445,rs17079123,rs10875910,rs2471551,rs4932361,rs5751230,rs3777970,rs2130118,rs16951723,rs3828316,rs4330029,rs6942235,rs8026218,rs492904,rs72954284,rs966412,rs5030900,rs9922917,rs13087772,rs1884066,rs2742397,rs8012737,rs7558062,rs11205383,rs6505358,rs73406025,rs2291193,rs214964,rs214987,rs698081,rs17296387,rs62187873,rs4777033,rs1559770,rs2522837,rs9967555,rs17022629,rs12461284,rs1044639,rs9384000,rs177330,rs214980,rs59861720,rs60002988,rs12347191,rs34610142,rs10132669,rs35851404,rs12233086,rs553642,rs4729747,rs12464535,rs4434819,rs1191817,rs11719685,rs2079929,rs1034821,rs12266901,rs7614981,rs12580349,rs6591223,rs8072065,rs76780846,rs707156,rs1366963,rs6445529,rs201480,rs2245705,rs72724532,rs12309994,rs77138923,rs72696841,rs2410638,rs67539070,rs259901,rs13410999,rs7601470,rs490448,rs12602633,rs1934963,rs10857648,rs2118826,rs10801811,rs73282769,rs2289249,rs7022148,rs61390967,rs34537256,rs80292240,rs841131,rs882631,rs10783304,rs11009203,rs1133415,rs1058174,rs76774286,rs59424752,rs4978754,rs78544199,rs2336379,rs4795810,rs9332127,rs2800708,rs73230220,rs77354816,rs1561337,rs417252,rs73402209,rs11090066,rs3769760,rs7311985,rs1993478,rs174533,rs7814461,rs7046645,rs11188035,rs9488322,rs4932353,rs102275,rs4705372,rs2291993,rs1457419,rs10791889,rs28560019,rs12214156,rs13299651,rs9468252,rs6989226,rs77467206,rs12335186,rs3792149,rs7560996,rs4710761,rs7351076,rs114697897,rs12948266,rs7159194,rs174554,rs11024116,rs4851204,rs17826053,rs6424548,rs114226089,rs4751581,rs28548600,rs1535,rs9651184,rs9459086,rs2319549,rs61051886,rs11101488,rs76914178,rs114916687,rs66629131,rs508931,rs11143683,rs1556406,rs10878146,rs11210203,rs2251021,rs12569873,rs549720,rs1886704,rs67305930,rs9942536,rs11595478,rs13010695,rs4312169,rs1476137,rs1923207,rs6977129,rs4318902,rs10502454,rs174570,rs10759960,rs11548650,rs75429165,rs11630865,rs11695154,rs2394496,rs2575420,rs12953212,rs8031335,rs77620891,rs214091,rs12714256,rs55914027,rs12437555,rs2242128,rs10144122,rs4687629,rs9611746,rs11588184,rs34755378,rs59066976,rs2373047,rs112732804,rs17149547,rs485996,rs7807638,rs2715155,rs35873284,rs928553,rs77195211,rs9511760,rs9933940,rs36020363,rs2268025,rs34285702,rs6821572,rs509360,rs174562,rs36113101,rs6720885,rs7873389,rs34941759,rs858968,rs12547366,rs7290907,rs12033376,rs12145082,rs7766152,rs703088,rs71317059,rs12785741,rs28517363,rs7160519,rs2622916,rs10263778,rs71457194,rs12945426,rs7714314,rs9551193,rs1478716,rs174577,rs3774355,rs1065027,rs61450090,rs79952776,rs56156315,rs10520692,rs9425324,rs78133057,rs788964,rs11227610,rs5758608,rs10973948,rs6795349,rs118188302,rs9553580,rs28921123,rs1874908,rs9942542,rs1014972,rs116917598,rs28371675,rs662959,rs8106493,rs9930603,rs77270176,rs67342571,rs5758629,rs9382951,rs12739327,rs9747992,rs11892441,rs2742462,rs214996,rs12637632,rs754536,rs843370,rs12406407,rs3741619,rs214997,rs11641981,rs6775622,rs2980370,rs12932368,rs1203233,rs73407903,rs11580764,rs16835780,rs2673057,rs2117029,rs17686794,rs2207751,rs17544875,rs12750121,rs77571334,rs1032077,rs4796093,rs3741194,rs2860905,rs2623934,rs4710757,rs17328701,rs4951249,rs2242663,rs7157060,rs12348304,rs62057209,rs9919600,rs17285933,rs917567,rs8058416,rs10010247,rs2295600,rs6977739,rs7743245,rs9622657,rs17259202,rs12211984,rs72724545,rs174536,rs7609108,rs2673034,rs17052256,rs34954168,rs1509525,rs67580629,rs11205386,rs9387133,rs1865157,rs4234633,rs11158630,rs2273601,rs12134634,rs11588221,rs11892869,rs3792136,rs6141876,rs17144437,rs72724552,rs3733046,rs72717353,rs12931273,rs10787634,rs2304275,rs221803,rs6720656,rs10134424,rs1333045,rs7766519,rs843357,rs738257,rs7094393,rs72724540,rs2449116,rs10519197,rs3774365,rs7776429,rs8004488,rs8103298,rs214973,rs201501,rs7773173,rs1582602,rs6845403,rs2715150,rs12130082,rs12148843,rs11999801,rs68145693,rs270574,rs451954,rs6938763,rs4495806,rs2270759,rs7866436,rs4921511,rs72715382,rs8068353,rs34571177,rs2098167,rs35599105,rs62212972,rs12402661,rs10269590,rs8906,rs61390089,rs12497998,rs955413,rs59762451,rs58568869,rs3827102,rs10780035,rs3758249,rs17439137,rs2038398,rs56200554,rs3617,rs5030897,rs4678911,rs41287082,rs7803381,rs1058167,rs2734782,rs7522820,rs11197563,rs2742427,rs3786939,rs870285,rs17182539,rs6899747,rs7755223,rs34567722,rs4792619,rs35791293,rs13018274,rs1044745,rs111659767,rs201457,rs11778205,rs34645674,rs2742452,rs11210139,rs1465965,rs114398621,rs7602917,rs74527284,rs28568508,rs72717351,rs16876818,rs6580693,rs114922197,rs8005668,rs11205368,rs7848950,rs2708599,rs58416708,rs75496049,rs788997,rs57242893,rs17750015,rs17810108,rs133376,rs4795813,rs11077773,rs10857645,rs45609336,rs9324,rs3743403,rs2743450,rs3911955,rs16853903,rs117318673,rs1981268,rs11591745,rs35107891,rs72724539,rs201492,rs62057212,rs113711275,rs965591,rs9572418,rs2251954,rs4703570,rs579464,rs72724562,rs7036589,rs1923202,rs35406616,rs62240998,rs6445531,rs2520483,rs7799923,rs6713608,rs74127616,rs34759713,rs9954741,rs4341989,rs8028721,rs13074853,rs2567456,rs1348845,rs11914570,rs12571443,rs117590141,rs55700157,rs73329627,rs10784403,rs116953251,rs10786063,rs174573,rs116188191,rs114144010,rs10115216,rs16973568,rs214944,rs75821874,rs174597,rs5758696,rs10739526,rs7759578,rs4746803,rs9332116,rs73404174,rs1323739,rs10515893,rs2238647,rs17827523,rs12959024,rs3741621,rs11204064,rs34998114,rs1274726,rs215003,rs1883325,rs9425616,rs75274740,rs78284235,rs116133965,rs10181983,rs11720432,rs1890832,rs1532965,rs2371215,rs174584,rs12593759,rs445343,rs9601462,rs17575742,rs978565,rs2286798,rs45503798,rs4930390,rs10950853,rs62567918,rs2302417,rs79004976,rs28360521,rs10853540,rs11993323,rs2072390,rs9957219,rs11765159,rs3792142,rs974994,rs78525504,rs6539368,rs7433760,rs7990216,rs11816499,rs1499963,rs6537837,rs6942067,rs75201067,rs6752378,rs7567997,rs9383622,rs76956000,rs1138908,rs2249357,rs6456768,rs127196,rs949215,rs1343965,rs56393712,rs4918797,rs11811950,rs36023386,rs7995033,rs4594103,rs4687552,rs2561284,rs2401195,rs10182181,rs923828,rs7725105,rs77659857,rs12464785,rs7157879,rs115898398,rs701007,rs17754247,rs6445528,rs114418676,rs6921231,rs35699789,rs7221732,rs28756446,rs10797917,rs2251911,rs59400883,rs10512598,rs2060767,rs401909,rs11649347,rs4851208,rs2742447,rs7172098,rs13313447,rs6955106,rs74012441,rs35322831,rs174545,rs6141871,rs7179818,rs731831,rs4710703,rs7771568,rs2015971,rs1909808,rs16836940,rs7608391,rs11588874,rs2742441,rs7930203,rs3924002,rs1537375,rs12901579,rs73068054,rs10827169,rs7192628,rs56190003,rs79653955,rs9975986,rs10988454,rs2673056,rs2429025,rs2384057,rs4911293,rs388831,rs8012776,rs400625,rs7310610,rs13046277,rs8039057,rs13055987,rs113775984,rs76068614,rs964531,rs8030523,rs8030781,rs4318888,rs11664458,rs7743249,rs214967,rs2471554,rs5751222,rs4574653,rs12272902,rs270581,rs5758691,rs6505479,rs7594838,rs93923,rs2270758,rs2715148,rs17104096,rs7552883,rs166789,rs12714255,rs72956308,rs6709240,rs10983975,rs4072458,rs11073628,rs111438880,rs12158264,rs11631150,rs12746776,rs214941,rs9882911,rs17264436,rs7198166,rs11655043,rs10984230,rs7157043,rs3737182,rs379010,rs35737120,rs736408,rs7176303,rs11985450,rs2309576,rs9371252,rs1009294,rs6573673,rs7140393,rs9821223,rs56405744,rs4850901,rs77483612,rs788996,rs13081155,rs10865973,rs12581059,rs70015,rs7537507,rs12528394,rs12527000,rs9393790,rs2251219,rs11803546,rs11584070,rs6904183,rs1107554,rs5758574,rs41264139,rs6496714,rs11096638,rs12145630,rs7585721,rs12667267,rs71367507,rs76003924,rs56146479,rs2878632,rs367959,rs1908786,rs11735398,rs3777971,rs2839555,rs6079225,rs1075653,rs11168890,rs13076398,rs62401067,rs72724564,rs10509305,rs4378490,rs17661951,rs45474405,rs1874169,rs79444521,rs214970,rs3750453,rs12160480,rs12949365,rs72956387,rs1125054,rs11210207,rs215001,rs9977293,rs1886703,rs12955522,rs174591,rs2305354,rs11587682,rs2304052,rs6503900,rs6702039,rs67169620,rs9812755,rs7568484,rs7851660,rs10134088,rs114492223,rs57139546,rs2295603,rs4986894,rs2201422,rs11073942,rs11880813,rs9468009,rs2314662,rs1926711,rs2279596,rs6902268,rs117530039,rs1934962,rs16836230,rs4932175,rs2180945,rs2141908,rs55941639,rs6920163,rs1609553,rs10094549,rs2147857,rs72846505,rs527021,rs788957,rs3852066,rs2097562,rs28661185,rs838828,rs11168827,rs61165577,rs8013943,rs10946904,rs28441403,rs17024195,rs10438462,rs9383995,rs4978374,rs4751955,rs67889198,rs8023652,rs2290261,rs1871604,rs2241727,rs72954283,rs1969626,rs11899745,rs34614590,rs3781878,rs4775778,rs11240546,rs7561613,rs2274829,rs2522838,rs62255396,rs750710,rs17836511,rs3740596,rs55954911,rs116648405,rs2309585,rs57813751,rs10875912,rs2743468,rs1475061,rs10779902,rs214963,rs6941337,rs4678912,rs17086649,rs11816771,rs7355073,rs2011944,rs12472043,rs1457423,rs12774901,rs214090,rs3769762,rs10456351,rs28485124,rs10804564,rs73406100,rs4397859,rs366703,rs11761050,rs17149601,rs75014326,rs2179742,rs947196,rs1714392,rs12601580,rs2155697,rs9286351,rs7800628,rs12117565,rs12458043,rs11709448,rs17258066,rs74488232,rs873908,rs9979646,rs2157871,rs12142874,rs9869180,rs2281891,rs73077428,rs12602540,rs3761031,rs884982,rs28655856,rs401074,rs2742423,rs2535629,rs11009172,rs34017441,rs3740505,rs10040177,rs7793414,rs4472421,rs34739010,rs1042192,rs6557228,rs389053,rs10143291,rs6496713,rs2297620,rs2336149,rs1936809,rs72724549,rs112839373,rs12438528,rs1353578,rs9366321,rs5030892,rs7906601,rs3737161,rs11634149,rs59780240,rs66464172,rs114492112,rs77348679,rs55934950,rs10509647,rs10750790,rs9332223,rs7639267,rs12326518,rs1799875,rs1811858,rs1038914,rs4336821,rs578359,rs4984794,rs115051783,rs16920700,rs67720367,rs876333,rs10138755,rs133350,rs174537,rs9923479,rs7954521,rs397061,rs2290257,rs117607625,rs2074927,rs6992978,rs75506313,rs67345186,rs9660,rs76750851,rs77629754,rs9332238,rs9811916,rs7251631,rs174560,rs8102379,rs7033795,rs60660596,rs13407913,rs58958283,rs7561079,rs58099562,rs72830211,rs9311378,rs237898,rs6778786,rs116745303,rs525701,rs116715413,rs12629701,rs9470184,rs72867280,rs9913212,rs11210204,rs7163189,rs6836758,rs2173089,rs11120689,rs8132202,rs117378941,rs9652518,rs4590170,rs2715152,rs1046783,rs7023191,rs10502455,rs58295000,rs11096637,rs72698829,rs4777034,rs12456691,rs7775384,rs4244882,rs3777972,rs2270197,rs4365317,rs4932357,rs7785206,rs3755798,rs7243259,rs884300,rs10797916,rs33967311,rs41264059,rs73199383,rs7666484,rs2715156,rs6057715,rs6976,rs11177,rs2281676,rs34954546,rs1874170,rs6706375,rs9899597,rs17173608,rs35574960,rs2247523,rs525210,rs6901589,rs6573679,rs4460498,rs858969,rs79176760,rs390840,rs5003701,rs3758580,rs174561,rs115507012,rs12637627,rs4729600,rs9630390,rs5758562,rs2242036,rs73420302,rs7914706,rs1080989,rs7179095,rs11006261,rs2742392,rs1225717,rs4546474,rs6424547,rs6902037,rs1891216,rs75643864,rs703100,rs20585,rs117184097,rs870283,rs11176183,rs17140799,rs9745780,rs2010672,rs77001751,rs12760830,rs3818671,rs2279679,rs973473,rs2293446,rs915875,rs1948696,rs201491,rs7597141,rs174587,rs76725293,rs2268023,rs3866760,rs6445535,rs11805457,rs115048148,rs41273537,rs3781537,rs2336545,rs17766217,rs9984563,rs2683611,rs12098606,rs7739256,rs843360,rs3950186,rs7259169,rs34761292,rs10510016,rs4687638,rs7038998,rs11129735,rs7526981,rs12587244,rs1877934,rs3761442,rs62433102,rs3525,rs9489155,rs8082419,rs78433352,rs7763343,rs6686809,rs1556390,rs506597,rs2243,rs2333465,rs1108842,rs1863529,rs7849497,rs1561961,rs10818133,rs10758510,rs7622694,rs435725,rs12572351,rs6717515,rs1911806,rs74177686,rs2359536,rs9854736,rs97384,rs7197050,rs13231645,rs7213269,rs3788032,rs11935103,rs9467978,rs877484,rs7598629,rs73604340,rs6748200,rs77517452,rs4434138,rs112952320,rs10502453,rs68069953,rs1554782,rs9908279,rs11594492,rs2237301,rs10783301,rs174534,rs74565591,rs7146723,rs174555,rs7742824,rs113497482,rs1871600,rs4261511,rs4822079,rs10018837,rs4911297,rs8061364,rs6505359,rs72631377,rs72717335,rs221792,rs13074444,rs2143715,rs13064064,rs7795411,rs1457437,rs6542880,rs270575,rs6583852,rs60175853,rs34003030,rs7623489,rs1884559,rs6539374,rs214070,rs17090675,rs2965741,rs102274,rs12618779,rs2305786,rs10139723,rs10749191,rs62400321,rs245524,rs73604339,rs4086116,rs72735009,rs3777980,rs4472827,rs4609824,rs17709471,rs7715172,rs73406091,rs17104223,rs6478471,rs55842263,rs3774666,rs1025350,rs10783299,rs9368513,rs3780512,rs72696824,rs174472,rs7584127,rs1610294,rs12129491,rs2077432,rs9884682,rs7133521,rs12057692,rs10233357,rs7174574,rs7251031,rs62253740,rs11717043,rs6856467,rs34001546,rs7602923,rs9491699,rs4678909,rs28507630,rs114333915,rs134886,rs17575798,rs56321031,rs12136332,rs7493580,rs6749422,rs61683882,rs387738,rs551900,rs201458,rs1584647,rs11130327,rs58397191,rs2288810,rs7031386,rs9371603,rs17810708,rs8007696,rs7085563,rs10983833,rs6955428,rs521514,rs10085205,rs7915463,rs75385387,rs35184419,rs6691984,rs12871898,rs7822661,rs72698868,rs12635140,rs7304118,rs56373220,rs13082208,rs11587687,rs9572412,rs2522835,rs259900,rs2742417,rs442723,rs12904055,rs5995481,rs28494747,rs1962431,rs33964154,rs12257841,rs11709284,rs1451246,rs5758690,rs116189813,rs11101499,rs174529,rs11884686,rs7171764,rs3744383,rs1558477,rs11749582,rs77186489,rs6777521,rs13288000,rs73284892,rs12487445,rs11743128,rs397322,rs3187236,rs9941158,rs6932207,rs16962664,rs6557230,rs754537,rs5758628,rs2520484,rs114065041,rs12757823,rs17090692,rs7586892,rs703102,rs133369,rs473101,rs78501776,rs2296561,rs6456173,rs1122247,rs16881977,rs7215031,rs185621,rs2142694,rs7788404,rs12586427,rs7698125,rs2673028,rs7542510,rs2742373,rs79048909,rs11073941,rs3021523,rs62057213,rs1383605,rs9645860,rs73407908,rs16874903,rs12726165,rs34453320,rs877483,rs28493713,rs79683478,rs174568,rs6800657,rs115543655,rs62382271,rs4467371,rs7782310,rs7561616,rs72724551,rs13440406,rs201468,rs16944702,rs2743449,rs8020652,rs2710331,rs10747561,rs12957440,rs99780,rs9332198,rs7565124,rs70017,rs72641004,rs2365389,rs1582601,rs72696807,rs62057831,rs8065114,rs703092,rs7156467,rs7916984,rs34680122,rs7851552,rs11572101,rs13415152,rs13299652,rs10733376,rs72700806,rs9425118,rs61510566,rs57470202,rs8523,rs7743830,rs11589632,rs1321238,rs1443434,rs11687870,rs2018055,rs10878423,rs76819827,rs1866268,rs76326367,rs74120699,rs1029871,rs56168551,rs17248421,rs4687551,rs4984788,rs34208724,rs1738438,rs6771655,rs6910363,rs3792135,rs74079169,rs12049163,rs12114470,rs7259291,rs66481234,rs1788452,rs1909806,rs61966217,rs2673033,rs76210299,rs73279028,rs492233,rs6503904,rs9892425,rs1057725,rs13377607,rs6539388,rs944797,rs9747031,rs10484359,rs73553978,rs3801985,rs9944086,rs5758586,rs61838861,rs10757274,rs9932788,rs1537376,rs2742426,rs62057815,rs28616636,rs12762746,rs6573674,rs6496717,rs2384058,rs11665774,rs10513743,rs10823274,rs6775140,rs11639155,rs12943480,rs72700810,rs6935537,rs112778338,rs4687625,rs17711318,rs58883601,rs3758248,rs56672613,rs6800556,rs17827716,rs548400,rs703096,rs57151575,rs3772852,rs35928207,rs2503326,rs12438012,rs115525461,rs5751228,rs9932704,rs703097,rs2303378,rs8041771,rs5758612,rs73406008,rs4727504,rs398717,rs13061423,rs9581311,rs6925067,rs3928441,rs74335909,rs11009175,rs201477,rs1416899,rs12442284,rs108499,rs1053544,rs907577,rs8035793,rs1836881,rs10984235,rs7156119,rs77528713,rs11018737,rs201483,rs114943887,rs6000842,rs28362581,rs11773089,rs73116173,rs169975,rs6658855,rs4252546,rs6714244,rs12670598,rs117744980,rs13191834,rs8007866,rs12185438,rs72643557,rs2224494,rs1058172,rs767280,rs2270757,rs2028216,rs174559,rs1065852,rs11519733,rs9888660,rs11168854,rs10746093,rs72828016,rs7856232,rs7793475,rs7004479,rs1483627,rs7341791,rs34126784,rs3791213,rs62380635,rs12141218,rs78490371,rs10147362,rs11641296,rs73279056,rs11130313,rs114548616,rs8110573,rs12579015,rs67903303,rs7755453,rs2753120,rs3774349,rs117058070,rs17702771,rs75192864,rs270580,rs77236290,rs11726393,rs10494041,rs34634188,rs133380,rs11600959,rs6900164,rs7614498,rs4932350,rs11754107,rs11937064,rs279892,rs8041597,rs12541821,rs11117274,rs2268026,rs201461,rs4634440,rs16903981,rs9425617,rs12903655,rs6746013,rs221796,rs1883324,rs3798380,rs6778735,rs4651156,rs7251642,rs185350,rs894672,rs3783887,rs215004,rs55874609,rs7558074,rs733918,rs11101505,rs11706780,rs3784081,rs2037914,rs214947,rs55990252,rs4932351,rs505303,rs112227922,rs8026105,rs2132571,rs7174232,rs174601,rs2567457,rs1569734,rs59198499,rs214978,rs11720159,rs7517355,rs115857335,rs2721937,rs7096448,rs13019192,rs8074450,rs117599003,rs13058731,rs7670875,rs214971,rs433632,rs80102754,rs214974,rs117065500,rs174530,rs11587837,rs174583,rs2270181,rs28449589,rs2899425,rs117452493,rs10814729,rs423535,rs6722022,rs4445873,rs2189970,rs389157,rs1570,rs1457420,rs492430,rs7638808,rs2049833,rs270578,rs10857637,rs2420246,rs2241615,rs938362,rs11576293,rs9894722,rs72956346,rs12443463,rs4552083,rs12526930,rs2243131,rs174546,rs9397518,rs11083085,rs35134124,rs12623540,rs10278534,rs28451105,rs35259877,rs454849,rs7244978,rs1494645,rs17149512,rs56680643,rs2273289,rs279911,rs62382274,rs174550,rs1102559,rs6851489,rs67211445,rs79714374,rs77685934,rs4710702,rs7894724,rs70016,rs174576,rs61568079,rs10857639,rs10811647,rs381899,rs874863,rs3850841,rs7133188,rs2255798,rs11595700,rs1949962,rs115884569,rs453592,rs80006775,rs12592070,rs9468254,rs7241413,rs3781536,rs10142537,rs73394563,rs74120701,rs4918798,rs10141991,rs11676581,rs2025445,rs10875928,rs6778643,rs4851206,rs10247962,rs35446233,rs8015819,rs75454152,rs13081028,rs11204102,rs2584231,rs57074644,rs201455,rs62382279,rs6421926,rs1000409,rs6918936,rs10153434,rs4723047,rs214993,rs998909,rs201482,rs115517465,rs6545776,rs1877933,rs932809,rs12756959,rs10984253,rs9631061,rs74120694,rs788969,rs550685,rs79168029,rs7920,rs1001586,rs2899354,rs1961958,rs115269261,rs4308554,rs10749190,rs270576,rs221793,rs61838862,rs60509911,rs2940706,rs214951,rs11718420,rs7371,rs544125,rs3819816,rs6496712,rs4294753,rs36023054,rs10156354,rs1884561,rs4911291,rs4922139,rs115873065,rs7233508,rs55661543,rs1976700,rs17692896,rs2383207,rs1043293,rs4516207,rs174599,rs9425326,rs72857329,rs9859004,rs3810261,rs174590,rs12045311,rs1828182,rs9319211,rs7675285,rs12053566,rs35808153,rs62567919,rs11548954,rs16987338,rs13219552,rs548985,rs3759753,rs75171182,rs9553570,rs1923201,rs12741448,rs2673039,rs72738425,rs111693763,rs10484358,rs9875516,rs17780202,rs10519235,rs7175297,rs8138080,rs3770705,rs3798713,rs79841168,rs1017054,rs2742422,rs34005367,rs6804145,rs8091598,rs5758613,rs11210205,rs3761443,rs115127168,rs2251109,rs2186905,rs380282,rs3758251,rs114496951,rs2413666,rs12450474,rs133373,rs215002,rs201469,rs6892287,rs10979696,rs7903297,rs214943,rs3743406,rs11130311,rs867032,rs45549641,rs805284,rs116885631,rs111988844,rs6496701,rs7915221,rs1457081,rs9593486,rs10934693,rs8041327,rs10878144,rs453647,rs6539387,rs56234624,rs10988452,rs6761390,rs10158947,rs116711409,rs74518434,rs7034648,rs75753125,rs11809985,rs6494243,rs17195098,rs13060675,rs408538,rs4712755,rs201470,rs2820966,rs57154550,rs10740311,rs4554,rs1321817,rs72923329,rs11768699,rs2242037,rs28588594,rs59390354,rs12672607,rs10487804,rs5751211,rs9601248,rs2371214,rs9607882,rs7095772,rs62207687,rs12267050,rs13095332,rs7245,rs76305281,rs74660283,rs11659912,rs6507580,rs6768697,rs16962663,rs72698842,rs111712394,rs58336603,rs116756258,rs279893,rs11634026,rs12513663,rs4933750,rs11175338,rs12438266,rs4713165,rs915874,rs11550135,rs76312528,rs4143760,rs116819871,rs5758689,rs35665300,rs452481,rs6957219,rs10106676,rs114897708,rs4887218,rs2639186,rs17647114,rs12098681,rs1457422,rs10006580,rs7642198,rs12958569,rs57896541,rs2039055,rs1225737,rs7034336,rs12751466,rs72981271,rs10152450,rs76212118,rs2159644,rs7156081,rs965593,rs9593488,rs1709644,rs112865660,rs7520978,rs6708861,rs7073652,rs28369943,rs13438494,rs1042194,rs7853349,rs1047585,rs75765068,rs74316041,rs2033656,rs1078194,rs1980062,rs6941812,rs71407322,rs6617,rs2296562,rs11711421,rs7570,rs3792134,rs2299117,rs10762248,rs447167,rs7611731,rs7457868,rs7953169,rs75479802,rs717454,rs10492002,rs203136,rs10130239,rs8100064,rs115367234,rs10153368,rs678793,rs6456803,rs10947579,rs62564442,rs6583850,rs112163129,rs384430,rs809736,rs201498,rs2319777,rs2742368,rs7029105,rs9374658,rs2284225,rs7760871,rs604973,rs2413668,rs12120683,rs9320439,rs1058645,rs17711223,rs77724872,rs6059058,rs116160359,rs2239550,rs55678971,rs1530574,rs6560515,rs12209886,rs6922473,rs1468543,rs117703260,rs7570953,rs34431655,rs10201780,rs5751229,rs1533642,rs1129399,rs10802533,rs6059060,rs10781358,rs2015676,rs6916555,rs79606412,rs10998476,rs7034249,rs445554,rs11168838,rs9323473,rs10738609,rs9623490,rs6088084,rs11197570,rs34538325,rs5030891,rs10133563,rs739296,rs60447868,rs60737109,rs3021526,rs10139656,rs73406013,rs3784074,rs76042235,rs9623489,rs1788414,rs1788451,rs2914871,rs16944699,rs1873213,rs863615,rs11902994,rs10502452,rs12441422,rs8026682,rs3738317,rs57476451,rs17654872,rs2106993,rs58693447,rs174594,rs9976677,rs72717328,rs1584648,rs858967,rs74803061,rs58174354,rs10983836,rs2236779,rs4970768,rs12550872,rs7488746,rs2742379,rs6583845,rs12452091,rs9461416,rs9993116,rs16973566,rs4422639,rs2309614,rs550065,rs74542699,rs11670169,rs2115258,rs4255258,rs117784635,rs55860232,rs6747472,rs640039,rs7948839,rs2839618,rs6950868,rs201490,rs502268,rs13086080,rs924693,rs79511994,rs2147858,rs2839557,rs11788781,rs17387100,rs604222,rs6969043,rs3808893,rs12831566,rs114045875,rs10020997,rs5995488,rs72724558,rs60207481,rs28493280,rs9620006,rs9601465,rs16944613,rs742086,rs6684973,rs4331993,rs5019353,rs56331328,rs4456806,rs6914007,rs10220636,rs17079281,rs4638415,rs6821873,rs2783129,rs2877946,rs1569731,rs113038601,rs1057419,rs3087403,rs56220527,rs7290655,rs1081003,rs4334980,rs2715153,rs368955,rs4919992,rs7484542,rs568408,rs6762813,rs75583122,rs11121319,rs7277193,rs9959326,rs17022564,rs58440431,rs11542478,rs6496314,rs9879090,rs1709638,rs3757859,rs11158628,rs401396,rs28566059,rs12490293,rs11077772,rs72698870,rs1399925,rs1867279,rs7568106,rs2295903,rs10127988,rs2743467,rs7690523,rs4908670,rs11123775,rs8139381,rs11631708,rs5758651,rs2162644,rs221794,rs17104010,rs12131376,rs17258073,rs10145751,rs9332105,rs7580081,rs6496317,rs73220903,rs2071044,rs10444805,rs2623958,rs10090288,rs6665648,rs215005,rs6424546,rs2153903,rs12004762,rs17810222,rs4746799,rs907576,rs55973252,rs6494730,rs7904057,rs7551175,rs7567674,rs16961733,rs9318717,rs13085895,rs5011652,rs9963453,rs12571878,rs2396537,rs13022144,rs58048722,rs1923240,rs214946,rs2025080,rs6573754,rs7702937,rs2031564,rs5758698,rs7172076,rs114827292,rs2715154,rs17180057,rs3733033,rs16862659,rs214952,rs12403427,rs10199,rs67659260,rs1008385,rs60265470,rs7174755,rs12023963,rs8009338,rs3796353,rs41276768,rs788971,rs1497526,rs10133818,rs4658160,rs13270962,rs10988448,rs938363,rs80283571,rs12830213,rs55808189,rs62322005,rs1457421,rs9677813,rs2742385,rs34215106,rs71317058,rs77358020,rs4687550,rs697161,rs7217845,rs12954777,rs35448233,rs10783302,rs4933755,rs9332129,rs7223491,rs1539163,rs2673052,rs10787635,rs174589,rs58086269,rs7249956,rs17661975,rs3792144,rs174544,rs1040315,rs66886852,rs117123918,rs412212,rs11235,rs6682956,rs1475063,rs73429729,rs10187843,rs36054578,rs2235093,rs6957680,rs3781544,rs380161,rs1481943,rs76591819,rs5751220,rs55930732,rs4711171,rs117788595,rs113523635,rs1883326,rs77455871,rs12061680,rs4912527,rs2173763,rs2837636,rs1788449,rs3807644,rs62253733,rs7341786,rs9397512,rs174600,rs10865315,rs17718324,rs174572,rs78807503,rs34578407,rs35907927,rs12471796,rs13621,rs75574088,rs8098255,rs11158653,rs11589873,rs1971115,rs10857636,rs13216621,rs11636695,rs11576289,rs13237114,rs62240864,rs1048196,rs3772851,rs9944662,rs12966847,rs7418108,rs55698707,rs2239549,rs10830351,rs11130324,rs12457155,rs34848955,rs117998175,rs2336542,rs2010553,rs4481150,rs2486413,rs12032801,rs41444645,rs7165355,rs115953423,rs41301469,rs2742369,rs2294973,rs17230579,rs10752922,rs270572,rs78439478,rs12714258,rs6000841,rs75827490,rs2071769,rs12238579,rs9941856,rs61838440,rs11683651,rs174579,rs13065851,rs8070473,rs12668093,rs214969,rs80121641,rs3811555,rs169974,rs4624519,rs2262239,rs3791212,rs4775340,rs7914571,rs76216219,rs6477692,rs9906169,rs12526455,rs221786,rs4329292,rs4727505,rs5758606,rs56024390,rs767418,rs2016765,rs11130323,rs1321535,rs72954262,rs7692257,rs6586899,rs4686905,rs1969624,rs115575717,rs117285645,rs2096199,rs62382272,rs118017200,rs9553568,rs7165476,rs9461335,rs57576544,rs2347548,rs6826848,rs3781538,rs2292163,rs894673,rs9564674,rs45549532,rs2097561,rs6956661,rs5996120,rs201454,rs13055343,rs214994,rs1345420,rs757197,rs11175335,rs2268027,rs72696808,rs11689320,rs5758580,rs9332220,rs10433615,rs13423450,rs4403605,rs549981,rs1892172,rs7297404,rs80321545,rs2742418,rs178025,rs6919000,rs7090837,rs3795312,rs9914685,rs4710759,rs2522832,rs4988606,rs8070714,rs9611734,rs1969253,rs13069481,rs11593835,rs703091,rs2529095,rs7711477,rs1020842,rs2742454,rs17715679,rs10827201,rs117811919,rs201489,rs74606599,rs2914877,rs58947391,rs10818213,rs3798711,rs2241617,rs12456059,rs523340,rs3792137,rs35580020,rs12804864,rs2300149,rs2623969,rs77810433,rs2590838,rs8109611,rs6977539,rs7923502,rs9913436,rs10157206,rs2715157,rs12486554,rs8066424,rs2257207,rs2673036,rs7896933,rs111271520,rs12570771,rs10438437,rs73604338,rs79202414,rs7652637,rs16836143,rs73394718,rs408465,rs12489828,rs12333136,rs61886804,rs430807,rs76652065,rs551681,rs5751231,rs11946186,rs56018532,rs9397106,rs59472119,rs76037345,rs7666278,rs201514,rs9823535,rs221797,rs9877499,rs7587419,rs2296565,rs4727457,rs2908832,rs1106634,rs2230534,rs117880584,rs6581535,rs62081479,rs75833865,rs2282887,rs4382293,rs8134050,rs67470433,rs67409736,rs9869147,rs28369925,rs57456946,rs2242277,rs6459343,rs4687624,rs73280987,rs1839667,rs4705367,rs4710762,rs34436857,rs58464461,rs2753,rs1788417,rs13296895,rs78309176,rs4711146,rs11168874,rs237899,rs79768279,rs11101969,rs12443433,rs55994245,rs77494723,rs1961959,rs7280392,rs8039808,rs7229673,rs1042779,rs12921505,rs214962,rs7037324,rs1126159,rs17711241,rs12912233,rs17827614,rs2854827,rs70018,rs4687548,rs73667404,rs10885870,rs214965,rs12673398,rs74858108,rs2623970,rs5758605,rs380152,rs10511701,rs79624290,rs11631030,rs12545137,rs4453786,rs259898,rs73539189,rs2285437,rs12006522,rs2673065,rs174547,rs605873,rs8025054,rs2839627,rs9672310,rs3732385,rs9425325,rs79370979,rs17104202,rs6794965,rs11130312,rs72800245,rs9932771,rs1609554,rs4296587,rs643632,rs12341377,rs74120702,rs2743456,rs7315054,rs6500913,rs6661392,rs1457082,rs2383206,rs36071721,rs6461566,rs13083798,rs11123785,rs1483628,rs12631961,rs174582,rs59178618,rs16940762,rs2289250,rs35835168,rs3743401,rs9491698,rs112106633,rs6573768,rs7606977,rs9684994,rs10875913,rs6920247,rs3755806,rs174538,rs13303,rs12496634,rs12957186,rs5995482,rs12911089,rs7786781,rs214979,rs71568955,rs5751209,rs8003327,rs12340088,rs12714257,rs45473093,rs45466200,rs73406014,rs3792152,rs55700060,rs731350,rs7048548,rs703089,rs11636571,rs1466681,rs4932352,rs4344533,rs45579433,rs2856960,rs3734398,rs858975,rs492921,rs9672383,rs2742421,rs9975684,rs2060768,rs2180563,rs7156981,rs4475032,rs4535093,rs270582,rs3087593,rs214942,rs57565292,rs116071144,rs1376443,rs1016316,rs10512255,rs201478,rs4789,rs111646115,rs9631062,rs8045299,rs9930516,rs1076425,rs12615519,rs6557226,rs6414569,rs1225753,rs174549,rs7165429,rs73604345,rs17104114,rs80194418,rs113689425,rs9915968,rs450508,rs17182546,rs5758618,rs9914701,rs61245870,rs2742431,rs2535627,rs7219493,rs1054442,rs9507495,rs6539376,rs221800,rs2157591,rs2060770,rs10400559,rs279894,rs12538892,rs3772853,rs12507761,rs4679113,rs72643559,rs12621141,rs3746933,rs1499961,rs73386659,rs10095373,rs117599074,rs424443,rs13205813,rs73889218,rs45543841,rs7638994,rs72717361,rs8084251,rs395610,rs10444850,rs1052897,rs6969207,rs72816654,rs75688594,rs2575424,rs5751221,rs16962670,rs7154905,rs1326832,rs5758611,rs77723660,rs72640302,rs3769759,rs2189248,rs3731673,rs279891,rs2783130,rs7637438,rs112957630,rs1867280,rs10857100,rs62207686,rs7536292,rs2673038,rs79076930,rs8035431,rs7032086,rs77146555,rs4777036,rs6890532,rs1788454,rs8031293,rs2165877,rs966365,rs4532668,rs12232542,rs10509679,rs12138453,rs182480,rs7158075,rs12932433,rs9923598,rs174578,rs34157897,rs3827237,rs4665736,rs9903,rs35699886,rs55816515,rs7919095,rs174575,rs6556428,rs115779253,rs3768486,rs71539529,rs12587263,rs117144121,rs843362,rs4723046,rs6968631,rs8102150,rs10793741,rs9303404,rs2742390,rs6579885,rs13079063,rs10857638,rs174585,rs11685870,rs9332181,rs11117279,rs2164885,rs117496121,rs1107553,rs7020510,rs6674558,rs6586,rs4304177,rs7762190,rs2742419,rs2239551,rs12607968,rs2401639,rs11130310,rs7670240,rs115659446,rs35249778,rs270577,rs67733549,rs1011546,rs72956312,rs9299258,rs76644684,rs2413667,rs1912998,rs2384059,rs1001587,rs7999040,rs9368512,rs11155853,rs34317927,rs3824495,rs2289247,rs35440925,rs8099409,rs4244880,rs79457385,rs11674278,rs2122748,rs534043,rs9931219,rs221798,rs174598,rs1569735,rs7870795,rs2246974,rs6580701,rs2673067,rs7032114,rs3733770,rs1734879,rs72717396,rs2715159,rs4746802,rs2240919,rs56267297,rs2051950,rs8050911,rs41300865,rs79861341,rs2347549,rs73277844,rs8020095,rs45539339,rs3862206,rs4593766,rs12938889,rs72715376,rs764039,rs7756410,rs390268,rs174553,rs8071831,rs6542879,rs9551192,rs7142154,rs2489628,rs10083558,rs2839556,rs6732750,rs115396269,rs2033655,rs12755780,rs12935781,rs4532436,rs4911292,rs7816924,rs4553287,rs7212995,rs17278688,rs8111589,rs5995487,rs8028854,rs76370710,rs72816638,rs739147,rs79671100,rs12583575,rs9461419,rs6915547,rs1399924,rs72717350,rs35811681,rs12131083,rs2307008,rs2037640,rs34016266,rs12488461,rs116529867,rs174593,rs56111723,rs7282730,rs3021076,rs10890732,rs1867278,rs12049330,rs3781535,rs114537419,rs76382335,rs10160758,rs6778844,rs1112284,rs4148829,rs309583,rs10048037,rs6944455,rs1443435,rs2654261,rs2710323,rs2673025,rs17103973,rs8054227,rs2291535,rs11083533,rs7175560,rs72724566,rs74430471,rs559479,rs3107218,rs34115864,rs117906619,rs79046790,rs221783,rs9601466,rs77151284,rs116471413,rs10129809,rs36029278,rs400893,rs788948,rs7228616,rs12739019,rs3798707,rs2309617,rs8088717,rs62057814,rs1974807,rs7579403,rs62109431,rs1513831,rs10416440,rs1564374,rs17149606,rs3741364,rs6747473,rs2304050,rs34740832,rs1039225,rs13028869,rs6920155,rs11130315,rs7763880,rs6503905,rs118030499,rs61334567,rs79515926,rs71356866,rs11158629,rs13204656,rs2301230,rs2746418,rs201497,rs428332,rs77214217,rs174569,rs13082960,rs7969091,rs4141663,rs10134043,rs7025011,rs1004638,rs133367,rs11810577,rs62422637,rs2114845,rs7159796,rs8005876,rs116780502,rs55657185,rs9295763,rs114267227,rs7253677,rs4984789,rs12375735,rs5758578,rs16940765,rs12978229,rs4984792,rs35211965,rs1536273,rs6002607,rs9295764,rs9944392,rs8057839,rs9371599,rs17711388,rs13065019,rs13302470,rs77463367,rs67941743,rs8022657,rs9461420,rs1909807,rs73108517,rs35780288,rs370791,rs6456766,rs8027628,rs214981,rs9468255,rs41264469,rs12142178,rs903632,rs892115,rs11598280,rs10137557,rs6828748,rs7651709,rs72717363,rs80329272,rs12046107,rs9930633,rs10134879,rs7251304,rs10153369,rs10857649,rs34236889,rs365443,rs113847708,rs8262,rs7160183,rs9607869,rs858972,rs56133109,rs7163773,rs10747559,rs7769540,rs10130193,rs1007856,rs12116970,rs9646303,rs6711977,rs13013984,rs4851205,rs2742386,rs8012784,rs77146033,rs2274822,rs62433108,rs600585,rs10132093,rs1710548,rs907581,rs3784075,rs6436426,rs11738167,rs62057210,rs9593487,rs134885,rs45552832,rs4911290,rs5758627,rs8067697,rs4550530</t>
  </si>
  <si>
    <t>ENSG00000134001.8,CATG00000078024.1,ENSG00000168496.3,ENSG00000160472.4,ENSG00000253270.1,CATG00000107884.1,ENSG00000251537.4,ENSG00000101251.7,CATG00000067177.1,ENSG00000237686.2,CATG00000024963.1,ENSG00000235962.4,ENSG00000105186.10,ENSG00000272297.1,ENSG00000165732.8,ENSG00000006652.9,ENSG00000234378.1,ENSG00000149294.12,CATG00000058214.1,ENSG00000187145.10,ENSG00000139636.11,ENSG00000108239.8,ENSG00000101782.10,ENSG00000234618.1,CATG00000038838.1,ENSG00000139505.10,ENSG00000262768.1,CATG00000024176.1,ENSG00000130304.12,ENSG00000175040.4,ENSG00000183111.7,CATG00000017605.1,CATG00000106628.1,ENSG00000179058.5,ENSG00000261425.1,CATG00000118434.1,ENSG00000158715.5,ENSG00000225431.1,CATG00000053028.1,ENSG00000186472.15,ENSG00000010327.6,CATG00000002693.1,ENSG00000229001.1,CATG00000095549.1,ENSG00000162650.11,ENSG00000261083.1,ENSG00000011405.9,ENSG00000163125.11,ENSG00000134824.9,ENSG00000230333.2,ENSG00000077063.6,ENSG00000144214.5,CATG00000087870.1,CATG00000019377.1,ENSG00000134825.9,ENSG00000119328.7,ENSG00000148335.10,ENSG00000204498.6,ENSG00000178919.7,CATG00000022980.1,CATG00000012609.1,CATG00000107866.1,ENSG00000167548.10,ENSG00000155974.7,CATG00000078111.1,ENSG00000130427.2,CATG00000021417.1,ENSG00000228408.1,ENSG00000171587.10,ENSG00000005469.7,ENSG00000106052.9,ENSG00000255552.3,ENSG00000091157.9,ENSG00000244968.2,CATG00000087873.1,ENSG00000265246.1,CATG00000101542.1,CATG00000058602.1,ENSG00000181418.7,ENSG00000101680.9,ENSG00000224049.1,CATG00000062083.1,ENSG00000131018.18,ENSG00000006659.8,CATG00000087753.1,ENSG00000265236.1,ENSG00000100554.7,CATG00000090143.1,ENSG00000119326.10,ENSG00000235743.1,CATG00000062646.1,ENSG00000007062.7,ENSG00000111863.8,ENSG00000205644.5,ENSG00000070159.9,ENSG00000055957.6,CATG00000058595.1,ENSG00000114993.11,CATG00000090948.1,ENSG00000259024.2,ENSG00000241962.5,ENSG00000113140.6,ENSG00000180758.10,CATG00000058591.1,ENSG00000229893.1,ENSG00000145191.7,ENSG00000114902.9,ENSG00000257987.1,ENSG00000270959.1,ENSG00000257398.2,ENSG00000128805.10,CATG00000005914.1,ENSG00000257913.1,ENSG00000254143.1,ENSG00000204420.4,CATG00000037230.1,ENSG00000229765.2,ENSG00000143106.8,ENSG00000171773.2,ENSG00000070778.8,ENSG00000069667.11,ENSG00000105877.13,ENSG00000083444.12,CATG00000015227.1,CATG00000080290.1,CATG00000043906.1,ENSG00000243696.4,ENSG00000211456.6,ENSG00000167994.7,ENSG00000130876.7,ENSG00000100097.7,ENSG00000134489.6,ENSG00000227370.1,ENSG00000100151.11,ENSG00000233321.1,ENSG00000136205.12,ENSG00000141570.6,CATG00000049413.1,ENSG00000205704.5,ENSG00000070061.10,CATG00000090795.1,ENSG00000157388.9,ENSG00000123473.11,CATG00000100379.1,ENSG00000267714.1,CATG00000115252.1,ENSG00000213539.4,ENSG00000167552.9,ENSG00000169169.10,CATG00000021416.1,ENSG00000115514.7,ENSG00000227619.1,ENSG00000251632.1,ENSG00000233973.1,ENSG00000176907.3,CATG00000085467.1,CATG00000026016.1,ENSG00000124920.9,ENSG00000226149.1,CATG00000063209.1,ENSG00000248592.3,ENSG00000135454.9,ENSG00000167447.8,ENSG00000197153.3,ENSG00000186197.8,ENSG00000260750.1,CATG00000099680.1,ENSG00000272721.1,ENSG00000100106.15,ENSG00000266538.1,ENSG00000153982.6,CATG00000038791.1,CATG00000067169.1,ENSG00000163817.11,CATG00000096853.1,CATG00000081920.1,CATG00000060189.1,ENSG00000240771.2,ENSG00000103241.5,ENSG00000182057.4,ENSG00000100167.15,ENSG00000137090.7,ENSG00000249738.2,ENSG00000183066.10,ENSG00000180901.6,CATG00000078477.1,ENSG00000160190.9,ENSG00000197256.6,ENSG00000016864.12,CATG00000002705.1,ENSG00000148331.7,ENSG00000106771.8,ENSG00000177096.4,CATG00000075260.1,CATG00000077362.1,ENSG00000251257.1,CATG00000080416.1,CATG00000057669.1,ENSG00000146374.9,ENSG00000161202.13,CATG00000005706.1,ENSG00000173064.6,CATG00000058592.1,CATG00000089910.1,ENSG00000137198.5,ENSG00000227947.1,ENSG00000266573.1,ENSG00000228624.3,ENSG00000175390.8,CATG00000115496.1,ENSG00000128298.12,ENSG00000257150.1,CATG00000089639.1,ENSG00000257923.5,ENSG00000072415.4,ENSG00000265485.1,ENSG00000168811.2,ENSG00000143344.11,ENSG00000225506.2,ENSG00000161203.9,ENSG00000115902.6,ENSG00000147416.6,ENSG00000124635.7,ENSG00000155970.7,CATG00000077150.1,ENSG00000060339.9,ENSG00000167863.7,ENSG00000125753.9,ENSG00000249035.2,ENSG00000167553.10,ENSG00000140941.8,ENSG00000250641.1,ENSG00000167550.6,ENSG00000128815.13,CATG00000026017.1,ENSG00000260710.1,ENSG00000244040.1,ENSG00000205702.6,ENSG00000153157.8,ENSG00000162267.8,ENSG00000228126.1,ENSG00000142583.13,CATG00000059127.1,ENSG00000230530.1,ENSG00000253154.1,CATG00000086495.1,ENSG00000113594.5,ENSG00000134183.7,ENSG00000108242.8,ENSG00000236591.1,ENSG00000164465.14,CATG00000019364.1,ENSG00000064218.4,ENSG00000171723.11,CATG00000046210.1,ENSG00000139549.2,CATG00000048781.1,ENSG00000204511.2,ENSG00000269113.3,ENSG00000145012.8,CATG00000058746.1,ENSG00000149485.12,CATG00000067180.1,ENSG00000223734.2,ENSG00000127241.12,ENSG00000146674.10,ENSG00000259747.1,ENSG00000164626.8,ENSG00000105205.6,ENSG00000270792.1,CATG00000034790.1,ENSG00000265415.1,ENSG00000168016.9,CATG00000008842.1,ENSG00000100197.16,ENSG00000143369.10,ENSG00000087510.5,ENSG00000204860.4,ENSG00000145681.6,CATG00000089895.1,CATG00000024255.1,ENSG00000198563.9,ENSG00000159208.11,ENSG00000107643.11,ENSG00000258561.1,CATG00000015508.1,CATG00000111381.1,ENSG00000156958.10,ENSG00000197903.6,CATG00000027485.1,CATG00000035307.1,CATG00000024172.1,ENSG00000100558.4,ENSG00000104047.10,ENSG00000174080.6,ENSG00000105866.9,ENSG00000213760.6,ENSG00000168273.3,ENSG00000165730.10,CATG00000021415.1,ENSG00000173200.8,ENSG00000141582.10,CATG00000075416.1,ENSG00000260509.2,ENSG00000231881.1,ENSG00000246228.2,ENSG00000238331.1,ENSG00000256969.1,ENSG00000120549.11,ENSG00000198954.4,ENSG00000137766.12,ENSG00000187609.11,ENSG00000251574.2,CATG00000002481.1,CATG00000005705.1,ENSG00000173621.8,ENSG00000136932.9,CATG00000087051.1,ENSG00000164318.13,ENSG00000117360.8,CATG00000025798.1,ENSG00000048052.17,ENSG00000117362.8,CATG00000012311.1,CATG00000087052.1,ENSG00000068697.6,ENSG00000243829.1,ENSG00000173715.11,ENSG00000204422.7,ENSG00000233387.1,ENSG00000160199.10,CATG00000076492.1,ENSG00000244405.3,ENSG00000100207.14,ENSG00000134490.9,ENSG00000140577.11,ENSG00000104447.7,CATG00000075456.1,CATG00000028190.1,ENSG00000042317.12,ENSG00000234006.1,CATG00000066352.1,CATG00000025893.1,ENSG00000181929.7,ENSG00000163938.12,ENSG00000078328.15,ENSG00000112812.11,ENSG00000106049.4,ENSG00000165841.5,CATG00000026215.1,ENSG00000111058.3,CATG00000046834.1,ENSG00000161888.7,CATG00000101748.1,ENSG00000224713.3,ENSG00000237424.1,ENSG00000042781.8,ENSG00000136014.7,CATG00000054255.1,CATG00000043910.1,ENSG00000118971.3,ENSG00000226193.1,ENSG00000250003.2,ENSG00000232900.1,ENSG00000126461.10,ENSG00000049192.10,CATG00000095118.1,ENSG00000129173.8,CATG00000103397.1,ENSG00000134516.11,ENSG00000175106.12,CATG00000007993.1,ENSG00000100083.14,ENSG00000205045.4,CATG00000008846.1,ENSG00000189283.5,ENSG00000078549.10,ENSG00000184731.5,CATG00000078316.1,ENSG00000101746.11,ENSG00000260657.1,ENSG00000080493.9,ENSG00000135945.5,ENSG00000254870.1,ENSG00000055955.11,CATG00000087866.1,ENSG00000077080.5,ENSG00000198951.7,ENSG00000260125.1,ENSG00000257346.1,ENSG00000265125.1,CATG00000039077.1,ENSG00000166206.9,ENSG00000198133.4,ENSG00000152954.7,ENSG00000184983.5,ENSG00000185306.8,ENSG00000254066.1,CATG00000096855.1,ENSG00000226673.1,CATG00000093267.1,CATG00000103518.1,CATG00000088029.1,CATG00000098023.1,ENSG00000138109.9,CATG00000106315.1,ENSG00000115137.7,CATG00000003524.1,ENSG00000160200.13,ENSG00000233056.1,CATG00000075427.1,CATG00000093276.1,CATG00000044649.1,ENSG00000263553.1,CATG00000030798.1,ENSG00000006016.6,ENSG00000212452.1,ENSG00000146830.9,ENSG00000065135.7,ENSG00000138190.12,CATG00000019372.1,ENSG00000137809.12,ENSG00000226025.5,ENSG00000198838.7,CATG00000115498.1,ENSG00000038427.11,CATG00000000495.1,ENSG00000173653.3,ENSG00000197977.3,ENSG00000171735.14,ENSG00000201801.1,ENSG00000138115.9,ENSG00000198431.11,CATG00000116524.1,CATG00000006707.1,ENSG00000224318.1,ENSG00000156097.8,ENSG00000233493.3,ENSG00000047936.6,ENSG00000199047.1,ENSG00000204424.8,ENSG00000230314.2,CATG00000000497.1,CATG00000040659.1,CATG00000089731.1,ENSG00000134243.7,ENSG00000138031.10,CATG00000116079.1,CATG00000092189.1,ENSG00000153885.10,ENSG00000158417.6,ENSG00000119969.10,CATG00000118440.1,ENSG00000189184.7,ENSG00000199347.1,ENSG00000229155.1,ENSG00000240498.2,ENSG00000146376.6,ENSG00000100156.6,ENSG00000082781.7,ENSG00000078114.14,CATG00000075358.1,ENSG00000230960.1,CATG00000089908.1,ENSG00000100092.16,ENSG00000229656.2,ENSG00000016391.6,CATG00000096653.1,ENSG00000122870.7,CATG00000019375.1,ENSG00000106327.8,ENSG00000204475.5,ENSG00000189350.8,ENSG00000207601.1,ENSG00000215264.4,CATG00000083320.1,ENSG00000230408.3,CATG00000055276.1,ENSG00000112379.8,ENSG00000229201.1,CATG00000045599.1,ENSG00000226979.4,CATG00000079541.1,CATG00000045610.1,CATG00000101799.1,CATG00000031130.1,ENSG00000155846.12,CATG00000066906.1,ENSG00000198339.3,ENSG00000236942.1,CATG00000093320.1,ENSG00000155980.7,ENSG00000073331.13,CATG00000062806.1,ENSG00000137216.14,ENSG00000005448.12,ENSG00000239704.6,ENSG00000118298.6,ENSG00000147408.10,ENSG00000127399.10,ENSG00000233822.3,ENSG00000105696.4,ENSG00000180992.5,ENSG00000185674.5,ENSG00000232197.1,ENSG00000198839.5,ENSG00000237037.5,CATG00000025895.1,ENSG00000135506.11,ENSG00000168268.6,CATG00000107470.1,ENSG00000184669.6,CATG00000051241.1,CATG00000091763.1,ENSG00000070081.11,ENSG00000212493.1,ENSG00000128512.15,CATG00000083355.1,ENSG00000143374.10,ENSG00000172336.4,ENSG00000186564.5,CATG00000021414.1,CATG00000022492.1,CATG00000107947.1,ENSG00000139496.11,ENSG00000005471.11,CATG00000035356.1,ENSG00000113916.13,ENSG00000116337.11,ENSG00000188612.7,CATG00000083353.1,CATG00000060349.1,ENSG00000135502.12,ENSG00000166748.8,ENSG00000226851.1,ENSG00000068489.8,ENSG00000123416.11,CATG00000118438.1,ENSG00000255302.3,ENSG00000118292.4,ENSG00000169018.5,ENSG00000107625.8,CATG00000086492.1,ENSG00000270083.1,ENSG00000146592.12,CATG00000052543.1,ENSG00000140948.7,CATG00000093273.1,ENSG00000183172.8,CATG00000076388.1,ENSG00000135002.7,ENSG00000173898.7,ENSG00000163939.14,CATG00000109156.1,CATG00000087050.1,CATG00000087586.1,CATG00000002689.1,CATG00000038550.1,CATG00000063194.1,ENSG00000172717.11,ENSG00000185634.7,ENSG00000234427.1,ENSG00000095752.2,CATG00000016162.1,ENSG00000187210.8,ENSG00000166262.11,ENSG00000241549.4,CATG00000012184.1,ENSG00000196553.9,ENSG00000215347.3,ENSG00000006015.13,ENSG00000106538.5,ENSG00000152413.10,ENSG00000204482.6,CATG00000101803.1,CATG00000006708.1,ENSG00000224843.2,CATG00000109922.1,CATG00000070588.1,CATG00000082704.1,CATG00000097484.1,ENSG00000179915.16,CATG00000015432.1,CATG00000042135.1,ENSG00000173933.15,ENSG00000100101.13,CATG00000024034.1,ENSG00000224165.1,ENSG00000260230.2,CATG00000083313.1,CATG00000032410.1,ENSG00000152056.12,ENSG00000134612.7,ENSG00000150093.14,ENSG00000180043.7,ENSG00000180861.5,ENSG00000223401.1,ENSG00000251165.1,CATG00000058593.1,ENSG00000219487.2,ENSG00000114904.8,CATG00000011063.1,ENSG00000258017.1,CATG00000089730.1,CATG00000057917.1,ENSG00000171951.4,ENSG00000173599.9,CATG00000109920.1,CATG00000105683.1</t>
  </si>
  <si>
    <t>20516156,20360315,19846067,24528284,24047446,23377640,19736353,20125088,24964207,22041458,22760553,22047184,19065144,20619826,20673876,22915352,23149448,23290196,21750702,22584459,23726668,23091423,22472876,22064162,21042317,22907730,20800221,23857890,21521612,19107115,pha002850,20038947,19148276,21621269,21130836</t>
  </si>
  <si>
    <t>Treatment outcomes for selective serotonin reuptake inhibitors (SSRIs) - response at 8 weeks,Major depressive disorder age at onset&lt;15,Brain derived neurotrophic factor levels, in serum,Response to antidepressants,Anxiety in major depressive disorder,Polyunsaturated fatty acid levels, in plasma,Response to citalopram in major depressive disorder,Depression and alcohol dependence,Response to antidepressant treatment (citalopram),Response to serotonin reuptake inhibitors in major depressive disorder (plasma drug and metabolite levels),Change in depression severity with Norepinephrine reuptake inhibitors (NRI),Major depressive disorder age at onset&lt;25,Depression (quantitative trait),Information processing speed,Suicide attempts in depression or bipolar disorder,Major depressive disorder age at onset&gt;25,Treatment outcomes for selective serotonin reuptake inhibitors (SSRIs) - response at minimum 6 weeks,Major depressive disorder age at onset&lt;35,Change in depression severity with Serotonin reuptake inhibitors (SRI),Response to antidepressant treatment,Anxiety and major depressive disorder,Response to citalopram treatment,Suicidal ideation in depression or bipolar disorder,Major depressive disorder,Major depression (suicidal thoughts and behavior),Major depressive disorder (broad),Change in depression severity with antidepressants (NRI or SRI),Major depressive disorder age at onset&lt;20,Major depressive disorder age at onset&lt;30,Treatment outcomes for selective serotonin reuptake inhibitors (SSRIs) - remission at 8 weeks,Treatment outcomes for selective serotonin reuptake inhibitors (SSRIs) - remission at last visit,Treatment outcomes for selective serotonin reuptake inhibitors (SSRIs) - remission at minimum 6 weeks</t>
  </si>
  <si>
    <t>HP:0000717</t>
  </si>
  <si>
    <t>Autism</t>
  </si>
  <si>
    <t>Autism is a neurodevelopmental disorder characterized by impaired social interaction and communication, and by restricted and repetitive behavior. Autism begins in childhood. It is marked by the presence of markedly abnormal or impaired development in social interaction and communication and a markedly restricted repertoire of activity and interest. Manifestations of the disorder vary greatly depending on the developmental level and chronological age of the individual (DSM-IV).</t>
  </si>
  <si>
    <t>rs12652318,rs36011035,rs12913177,rs2255015,rs262984,rs841362,rs12940892,rs7977765,rs80336602,rs10467028,rs859337,rs56403818,rs4984255,rs8029301,rs1092172,rs1570231,rs76046323,rs11592574,rs12750395,rs793571,rs7179456,rs1564824,rs3797822,rs72583273,rs262958,rs262961,rs12037358,rs3797817,rs10861662,rs2968475,rs41314009,rs9405533,rs10778502,rs76643379,rs115842294,rs9302952,rs7179399,rs13173056,rs6584757,rs4240958,rs2074311,rs12951042,rs11811315,rs263036,rs263021,rs1778190,rs7104131,rs4150140,rs11165209,rs836561,rs1741137,rs9608521,rs4150174,rs1994850,rs6891206,rs72710627,rs2682439,rs263012,rs262997,rs4148646,rs12085094,rs7173317,rs1486878,rs7237913,rs4754180,rs1922432,rs2272154,rs80044625,rs962501,rs11599868,rs12776002,rs262980,rs4270662,rs35893526,rs6694768,rs35479964,rs12739612,rs12057251,rs35190087,rs1922438,rs12424114,rs13094414,rs2582091,rs2391385,rs67882944,rs28529423,rs12736683,rs71393143,rs72694079,rs4338361,rs2273656,rs10754968,rs13219552,rs35031220,rs116533240,rs6862624,rs11630160,rs945030,rs2210045,rs759194,rs8021069,rs8391,rs6508795,rs71394508,rs7238703,rs2275018,rs555191,rs11856185,rs262990,rs2074314,rs12824306,rs112979695,rs5215,rs262967,rs2606219,rs1448364,rs1446239,rs10518991,rs5020305,rs2076828,rs4467143,rs6494065,rs76309136,rs836490,rs561795,rs11071400,rs7085668,rs8058234,rs6945053,rs836548,rs222502,rs41312702,rs114689270,rs12760023,rs2414621,rs4847339,rs9293202,rs10431792,rs118080908,rs222493,rs17762822,rs2582090,rs77332559,rs11165210,rs4460308,rs34237895,rs6584758,rs78916510,rs263037,rs7731520,rs475796,rs10748919,rs7791571,rs56319614,rs6875340,rs1320700,rs35242318,rs2606225,rs6537825,rs4046190,rs1056341,rs10750790,rs73747735,rs263030,rs1074701,rs562812,rs4648844,rs116018728,rs12772374,rs75293346,rs12308186,rs12778231,rs71393133,rs12916751,rs4900521,rs10754395,rs7800565,rs12705279,rs3761168,rs8092059,rs4964494,rs6701915,rs8025816,rs28650940,rs11636723,rs11113124,rs35167198,rs73745633,rs263022,rs71393144,rs6506462,rs6672519,rs3813745,rs77177197,rs73360921,rs10431791,rs1678035,rs10873171,rs12021674,rs6692002,rs12739646,rs761755,rs12273098,rs75395522,rs4754183,rs2452551,rs10431462,rs548591,rs4218,rs529900,rs12136548,rs2414619,rs4847337,rs11739167,rs2582092,rs17828224,rs6697362,rs1510230,rs3783362,rs6591223,rs59359988,rs78677475,rs79422801,rs80224417,rs4000656,rs12673012,rs76676700,rs10160758,rs9293194,rs222498,rs352578,rs1409312,rs7309351,rs4141015,rs865102,rs9429542,rs2268698,rs1863199,rs34643195,rs6056236,rs112733079,rs2225302,rs59499291,rs12089652,rs58095590,rs2606226,rs1023708,rs1959035,rs67862842,rs262962,rs35271178,rs62244134,rs12673652,rs4150176,rs836518,rs35574960,rs3789624,rs58315628,rs502258,rs113645552,rs2268700,rs2582079,rs3105751,rs10778506,rs71394505,rs78827849,rs262982,rs836488,rs222499,rs61750672,rs13096744,rs10467029,rs600695,rs6700742,rs12328350,rs2097055,rs4816105,rs897604,rs78611897,rs73209366,rs4964489,rs34195340,rs7147979,rs263038,rs4900520,rs6140786,rs10778505,rs10752743,rs73358852,rs11630265,rs2304003,rs1570534,rs79731181,rs17116632,rs2217076,rs2051772,rs3778546,rs2000813,rs72583274,rs677504,rs74469897,rs8043419,rs263044,rs9804754,rs28692912,rs35703701,rs11082763,rs17032797,rs1673931,rs8040456,rs4307059,rs1677990,rs10489525,rs72710629,rs6667058,rs7547048,rs727228,rs1959034,rs35816125,rs58335303,rs4847338,rs11582563,rs7300105,rs836474,rs13237786,rs1409313,rs6691804,rs10861661,rs77594830,rs4906164,rs5213,rs7948839,rs35884071,rs4567290,rs2272156,rs10861669,rs12519238,rs4906163,rs10942147,rs262971,rs71394506,rs4240960,rs10923803,rs196351,rs1559446,rs2291881,rs6494054,rs12740915,rs263020,rs853769,rs592407,rs34474737,rs11872765,rs3145,rs4576107,rs13042768,rs10218701,rs116123526,rs263039,rs2504927,rs77562388,rs35527453,rs13169369,rs1475078,rs55695740,rs1612684,rs6140787,rs6436915,rs604057,rs263042,rs262996,rs12760228,rs262969,rs35978968,rs998241,rs1741158,rs6575882,rs12588329,rs79645663,rs7145940,rs3105128,rs262952,rs11853076,rs262979,rs262981,rs579740,rs3783369,rs12438111,rs36038234,rs677933,rs11024271,rs2389677,rs222497,rs11227610,rs4995274,rs59007575,rs8042896,rs1809588,rs4240959,rs1002226,rs28546070,rs1904298,rs1023706,rs35582947,rs2279719,rs12321625,rs7157928,rs9973895,rs7149609,rs17302163,rs2268696,rs35555888,rs8453,rs4150192,rs75693420,rs12670104,rs1448363,rs11574846,rs2270664,rs2077432,rs262987,rs12415921,rs10890647,rs263029,rs263033,rs2465066,rs8006692,rs836486,rs73358821,rs4798528,rs73360920,rs836560,rs262993,rs12138432,rs35902265,rs7175246,rs263025,rs431414,rs841340,rs8036907,rs12163610,rs77381320,rs1061594,rs60184724,rs2255019,rs12369214,rs75319510,rs2457574,rs12947286,rs7226077,rs77832409,rs2720208,rs3782709,rs4964186,rs7219060,rs189714,rs9293195,rs12915713,rs12901551,rs1772893,rs2303364,rs2431522,rs9429544,rs263031,rs10853291,rs12514201,rs7207517,rs4546346,rs7731547,rs10218700,rs4000657,rs12587472,rs1867757,rs836479,rs1579808,rs7910584,rs4310986,rs77664961,rs12402335,rs2281538,rs80044494,rs6590575,rs262964,rs114952263,rs262972,rs1013625,rs35568883,rs7977247,rs11214898,rs12760666,rs6575883,rs12038990,rs12083584,rs694918,rs71393137,rs6537828,rs2457566,rs677379,rs2268699,rs10778508,rs262988,rs3789615,rs57092337,rs41313288,rs8009846,rs1884296,rs2150291,rs4667847,rs2070986,rs4701518,rs116531486,rs7576652,rs841359,rs56334435,rs6537827,rs3956597,rs7443340,rs630501,rs999572,rs60089041,rs10786959,rs17302038,rs7177131,rs2968474,rs6663811,rs2144428,rs263024,rs4000655,rs1922433,rs263014,rs77531051,rs1475531,rs5219,rs2203985,rs10923923,rs77579852,rs78854402,rs841361,rs2268701,rs55953485,rs262994,rs12588314,rs4319342,rs116309193,rs55636820,rs4964187,rs6701427,rs4315640,rs222495,rs35066133,rs10428248,rs6140785,rs488251,rs757110,rs263032,rs11583278,rs11214897,rs56139445,rs7523112,rs4531679,rs1078001,rs114463757,rs79171181,rs2137365,rs6494064,rs11585780,rs2013117,rs7145448,rs60111388,rs76149940,rs12902541,rs11858989,rs10218699,rs4150167,rs593658,rs11113090,rs6079597,rs173214,rs9651957,rs12034144,rs8035628,rs60006336,rs11133650,rs1647224,rs2336363,rs11585926,rs11701866,rs116185978,rs892055,rs1446238,rs6736770,rs263007,rs2241462,rs4839385,rs34864279,rs262991,rs73522915,rs7964605,rs34074963,rs1037013,rs11071401,rs12673992,rs262989,rs11927309,rs10786958,rs1079161,rs28709922,rs9942541,rs12326641,rs59800082,rs4394665,rs2606221,rs844210,rs112317879,rs166397,rs75085280,rs527392,rs9836489,rs1613436,rs12739283,rs6573535,rs3827735,rs6687012,rs17829848,rs11597058,rs2779249,rs11587400,rs17010480,rs6944712,rs76674794,rs263017,rs941633,rs11701364,rs10493877,rs115917085,rs78994852,rs8021418,rs6656393,rs2074310,rs263026,rs743041,rs6537839,rs11165211,rs11214903,rs4598496,rs79933482,rs7959062,rs77692043,rs79556778,rs2549208,rs12462583,rs3849273,rs45527939,rs41274118,rs59070929,rs77545831,rs3789619,rs12901035,rs263034,rs10746063,rs11113120,rs2268697,rs7706375,rs1811458,rs6584500,rs80296637,rs8128,rs79007493,rs533406,rs844396,rs2465063,rs6921231,rs702482,rs352580,rs13073816,rs10802146,rs77276404,rs11600959,rs11113118,rs10858049,rs7797088,rs11214899,rs4346064,rs4919635,rs7086205,rs8005273,rs675960,rs12405921,rs2288152,rs836519,rs35212068,rs6718262,rs1980713,rs6039319,rs4433659,rs79806073,rs10832778,rs1432270,rs564669,rs1550976,rs12405486,rs263028,rs77905718,rs7547836,rs3783365,rs75561597,rs12769316,rs836547,rs2779251,rs1299655,rs7928810,rs35235058,rs7141494,rs56272216,rs11594302,rs7933177,rs4274076,rs71662879,rs12908992,rs755786,rs78006781,rs262992,rs2314812,rs964285,rs1922435,rs10858053,rs923815,rs12407408,rs7142002,rs3848841,rs12525011,rs2391384,rs11113121,rs12652977,rs11165212,rs263016,rs759196,rs72710628,rs8092097,rs6780071,rs632811,rs11813620,rs10734252,rs196349,rs4000658,rs1061593,rs11102806,rs10062188,rs263045,rs263035,rs10746064,rs1557765,rs112747863,rs76297957,rs7404039,rs34568831,rs11113119,rs79342176,rs12528394,rs7160127,rs7538880,rs79867,rs533581,rs14135,rs12639043,rs964213,rs11803278</t>
  </si>
  <si>
    <t>ENSG00000139364.6,ENSG00000157450.11,ENSG00000116752.5,ENSG00000078304.15,ENSG00000136653.15,ENSG00000202569.2,ENSG00000259353.1,ENSG00000143466.9,ENSG00000257545.1,ENSG00000166128.8,ENSG00000146477.4,CATG00000062608.1,ENSG00000267506.1,CATG00000037523.1,ENSG00000171530.9,ENSG00000198765.7,CATG00000003892.1,ENSG00000173715.11,CATG00000063089.1,ENSG00000171777.11,ENSG00000135899.12,ENSG00000188211.4,ENSG00000112699.6,CATG00000025238.1,ENSG00000150760.8,ENSG00000185088.8,ENSG00000172264.12,ENSG00000266501.1,ENSG00000168356.7,ENSG00000251593.1,ENSG00000107874.6,CATG00000002705.1,ENSG00000106537.7,ENSG00000197102.6,CATG00000030094.1,CATG00000056869.1,ENSG00000136238.13,ENSG00000157483.4,CATG00000000660.1,ENSG00000235914.1,ENSG00000123607.10,CATG00000091402.1,ENSG00000169862.14,CATG00000023173.1,ENSG00000181031.11,ENSG00000163486.8,ENSG00000266202.1,ENSG00000136717.10,ENSG00000128923.6,ENSG00000089057.10,ENSG00000007171.12,ENSG00000235192.1,CATG00000025233.1,ENSG00000074410.9,ENSG00000187486.5,ENSG00000116748.15,CATG00000028311.1,CATG00000088265.1,ENSG00000009307.11,CATG00000000662.1,CATG00000093372.1,ENSG00000129993.10,ENSG00000103642.7,ENSG00000103168.12,ENSG00000163393.8,CATG00000013771.1,CATG00000091277.1,CATG00000013738.1,CATG00000028573.1,ENSG00000197323.6,ENSG00000059915.12,ENSG00000101605.8,CATG00000013679.1,ENSG00000101680.9,ENSG00000229195.1,ENSG00000006071.7,ENSG00000260163.1,ENSG00000244625.1,ENSG00000054654.11,ENSG00000213281.4,ENSG00000175984.10,ENSG00000164535.10,ENSG00000101670.7,ENSG00000118898.11,CATG00000032772.1,ENSG00000260196.1,ENSG00000149527.13,CATG00000044527.1,CATG00000023177.1,ENSG00000109906.9,ENSG00000120436.3,ENSG00000151422.8,ENSG00000224081.3,ENSG00000107862.4,CATG00000013183.1,ENSG00000136261.10,ENSG00000157456.3,CATG00000075373.1,CATG00000003740.1,ENSG00000226869.2,ENSG00000163872.11,ENSG00000116117.13,ENSG00000158089.10,ENSG00000184408.5,ENSG00000243831.1,CATG00000025237.1,ENSG00000103184.7,ENSG00000111783.8,ENSG00000107859.5,ENSG00000107872.8,ENSG00000180834.3,CATG00000000659.1,ENSG00000077150.13,CATG00000005914.1,ENSG00000154099.13,ENSG00000164626.8,ENSG00000259402.1,ENSG00000146555.14,ENSG00000006611.11,CATG00000004949.1,ENSG00000111785.14,CATG00000074991.1,ENSG00000182621.12,ENSG00000231295.1,CATG00000075148.1,ENSG00000108018.11,CATG00000008939.1,ENSG00000182667.10,CATG00000072770.1,CATG00000079344.1,ENSG00000137776.12,ENSG00000236480.1,CATG00000023179.1,ENSG00000173599.9,ENSG00000259738.1,CATG00000056050.1,ENSG00000138613.9</t>
  </si>
  <si>
    <t>19404256,20663923,24564958,24189344,22843504,22412387,24133439,19812673,21182207,22935194,19456320,24047820</t>
  </si>
  <si>
    <t>Autism spectrum disorders,Autism,Social autistic-like traits,Asperger disorder,Social communication problems</t>
  </si>
  <si>
    <t>HP:0000729</t>
  </si>
  <si>
    <t>Autistic behavior</t>
  </si>
  <si>
    <t>A disorder beginning in childhood. It is marked by the presence of markedly abnormal or impaired development in social interaction and communication and a markedly restricted repertoire of activity and interest. Manifestations of the disorder vary greatly depending on the developmental level and chronological age of the individual (DSM-IV).</t>
  </si>
  <si>
    <t>rs70016,rs10800756,rs4292998,rs57764580,rs9332819,rs9881468,rs3850841,rs3791568,rs2276824,rs1949962,rs9332858,rs12571568,rs80289781,rs55961529,rs1926037,rs1702292,rs11152191,rs11130314,rs6702590,rs17115213,rs9662232,rs10800755,rs1892552,rs215000,rs12487591,rs60226615,rs55848758,rs4413183,rs4968014,rs7893473,rs9324389,rs11642764,rs7188458,rs66569010,rs488673,rs12784384,rs12665866,rs7901197,rs7921574,rs284857,rs2239951,rs13071584,rs17115100,rs214993,rs17881215,rs998909,rs11062170,rs6557227,rs12413046,rs2449113,rs7652191,rs4765904,rs4431050,rs3757437,rs550685,rs2286800,rs2529090,rs12785223,rs12619195,rs1961958,rs4634961,rs10875120,rs10210953,rs152455,rs9324382,rs17510124,rs11062157,rs214951,rs2097662,rs11718420,rs10510760,rs296543,rs3740397,rs544125,rs11191593,rs11191425,rs3733041,rs75639917,rs13310638,rs3740387,rs6557229,rs4343926,rs10774035,rs11191424,rs4409766,rs55838263,rs1043293,rs117684731,rs4234258,rs465193,rs62255362,rs26765,rs7077291,rs10748838,rs544098,rs3785408,rs548985,rs214945,rs249954,rs4950117,rs12741448,rs3794799,rs11191438,rs78821730,rs78020509,rs12530888,rs55943631,rs214954,rs26760,rs4480407,rs250555,rs7577237,rs7519691,rs34005367,rs11130308,rs4130905,rs6804145,rs1078323,rs12139286,rs1541213,rs11689851,rs55852431,rs159962,rs3808943,rs215002,rs7799006,rs214943,rs11130311,rs77420391,rs10883836,rs2154402,rs250584,rs66513313,rs3824754,rs6908747,rs7137868,rs17195098,rs13060675,rs55864908,rs12162020,rs13068293,rs743572,rs11647958,rs250579,rs72696828,rs120962,rs10883801,rs7902804,rs4968006,rs17725614,rs13095332,rs11191467,rs9936542,rs30016,rs11642434,rs921055,rs6768697,rs13007579,rs72698842,rs12924138,rs11074561,rs9520689,rs492904,rs1046778,rs1446309,rs13087772,rs2283288,rs11191453,rs250551,rs11205383,rs9661157,rs214964,rs4919691,rs214987,rs4327046,rs7096249,rs75867508,rs3860673,rs10185424,rs79151843,rs7642198,rs2376978,rs1892550,rs9384000,rs284855,rs177330,rs214980,rs4950120,rs2159644,rs34610142,rs553642,rs4968019,rs56946876,rs11719685,rs3897401,rs2079929,rs6497672,rs11191589,rs35440248,rs12779263,rs2675954,rs10747496,rs6445529,rs938569,rs1980062,rs6617,rs11191531,rs968369,rs72696841,rs11711421,rs30019,rs59238838,rs67539070,rs7611731,rs9302410,rs12071067,rs490448,rs12105766,rs61789082,rs2289249,rs34537256,rs296545,rs1133415,rs1625579,rs3913893,rs10883795,rs9806806,rs12763665,rs12120683,rs7196534,rs11861636,rs1561337,rs11643602,rs12126806,rs2239550,rs55678971,rs2040573,rs538023,rs360947,rs11074559,rs11191514,rs9324384,rs12932412,rs3096145,rs7187920,rs6497673,rs28560019,rs4917994,rs35629140,rs6467988,rs7781856,rs7912517,rs9440293,rs296539,rs7184107,rs9707,rs35791351,rs10231378,rs10261415,rs11191553,rs296560,rs8139,rs4950118,rs35525740,rs1938558,rs9651184,rs727238,rs6733495,rs11683099,rs77162489,rs508931,rs11191549,rs1782815,rs2158566,rs549720,rs17094683,rs2067693,rs10883824,rs550065,rs7897663,rs2391000,rs7071373,rs9940058,rs502268,rs11688166,rs2391902,rs7188841,rs7405145,rs4687629,rs11588184,rs34755378,rs12643345,rs2802532,rs4331993,rs1801265,rs2284239,rs250553,rs302714,rs7254215,rs77195211,rs30014,rs2152915,rs36020363,rs2268025,rs11191577,rs12154597,rs55689128,rs12145082,rs3757440,rs61786696,rs10786741,rs6762813,rs394908,rs12766205,rs11074564,rs3774355,rs7898770,rs6979037,rs72698870,rs2721819,rs10774036,rs4128242,rs1938566,rs1938564,rs3781287,rs258336,rs34418140,rs11191580,rs12131376,rs214996,rs10744560,rs11689645,rs12637632,rs548181,rs2071044,rs12424245,rs2623958,rs7965923,rs214997,rs215005,rs9927961,rs11589638,rs1203233,rs11580764,rs16835780,rs55973252,rs769087,rs58637977,rs1938569,rs11765639,rs13085895,rs2623934,rs2521753,rs12219027,rs1814453,rs214946,rs11191555,rs11191459,rs4298967,rs4378243,rs17052256,rs34954168,rs11205386,rs3733033,rs214952,rs1293672,rs7912578,rs58499341,rs4234633,rs12134634,rs55900703,rs11588221,rs3733046,rs3796353,rs6162,rs7085104,rs3767502,rs2310173,rs10747495,rs2449116,rs11535,rs10883832,rs3774365,rs6497664,rs11640702,rs939946,rs214973,rs3740393,rs12708640,rs2022865,rs34215106,rs11074562,rs10883817,rs4687550,rs12130082,rs12415199,rs1198573,rs7415086,rs74377593,rs4851534,rs296546,rs1064826,rs11642395,rs7522462,rs2098167,rs296559,rs2369008,rs1532820,rs8906,rs284858,rs12497998,rs11235,rs10780035,rs4967958,rs3617,rs10920083,rs1532819,rs4678911,rs7522820,rs2293780,rs1973675,rs7204605,rs30012,rs10468237,rs2391873,rs250581,rs1702294,rs4322261,rs62253733,rs9397512,rs4012691,rs378672,rs2434871,rs3781280,rs943036,rs3791549,rs2297908,rs2660300,rs11589873,rs10786725,rs11576289,rs3922316,rs11205368,rs112390216,rs2660303,rs1926030,rs7094843,rs7199108,rs11191489,rs73015604,rs9926303,rs6497670,rs6461233,rs7804563,rs2239549,rs9324,rs7902218,rs7896290,rs11130324,rs34848955,rs59655222,rs12921516,rs2336542,rs6497524,rs4481150,rs58395667,rs72997501,rs35107891,rs2237326,rs9659624,rs733611,rs2675968,rs579464,rs748002,rs1058766,rs61787829,rs8321,rs7202661,rs6445531,rs4300734,rs4309482,rs13065851,rs74127616,rs214969,rs13358066,rs169974,rs4624519,rs7897654,rs13074853,rs1610,rs55734382,rs152457,rs7097872,rs778371,rs4968011,rs10153059,rs4917997,rs10786738,rs767418,rs4506495,rs11130323,rs34336365,rs1938562,rs214944,rs10786712,rs10786719,rs3861928,rs3767501,rs193937,rs7759578,rs7810970,rs13227554,rs34606734,rs13031713,rs40817,rs12122809,rs75513088,rs11584383,rs13001052,rs8046051,rs215003,rs2285521,rs523422,rs11720432,rs1532965,rs3824755,rs214994,rs13336666,rs159961,rs2268027,rs35635,rs72696808,rs432477,rs2281877,rs3736922,rs1797052,rs10433615,rs12311439,rs61785881,rs549981,rs120961,rs2286798,rs12979,rs79705809,rs2302417,rs284860,rs2072390,rs13069481,rs12132298,rs30017,rs59145859,rs9383622,rs13008436,rs12219247,rs2300149,rs283470,rs296552,rs2623969,rs77810433,rs2590838,rs127196,rs1343965,rs12486554,rs11811950,rs36023386,rs12220743,rs7074395,rs11191560,rs7652637,rs16836143,rs9729897,rs4687552,rs4532960,rs11598702,rs1938571,rs551681,rs1108222,rs296563,rs67632157,rs250556,rs9397106,rs2289911,rs9938117,rs1639921,rs10883845,rs6445528,rs503288,rs35699789,rs2072062,rs11074560,rs78849264,rs2230534,rs7022535,rs3781282,rs1782810,rs11984133,rs10458729,rs250588,rs745566,rs35322831,rs12219901,rs34104646,rs731831,rs4456128,rs7771568,rs58976236,rs9938300,rs1702293,rs2015971,rs16836940,rs11588874,rs4970725,rs10753888,rs73068054,rs2029706,rs17164,rs111405302,rs77494723,rs1961959,rs9440393,rs77335224,rs1042779,rs801754,rs214962,rs12219346,rs70018,rs75107726,rs4687548,rs11191454,rs214965,rs113775984,rs11645271,rs2623970,rs284862,rs2391904,rs4318888,rs2159100,rs250583,rs3740400,rs4246649,rs4719468,rs214967,rs4574653,rs7552883,rs12501939,rs2021722,rs1892549,rs4072458,rs3732385,rs391662,rs214941,rs9882911,rs11130312,rs17264436,rs2297787,rs737027,rs531805,rs11589573,rs10920084,rs4973564,rs736408,rs7203580,rs301798,rs9440288,rs171507,rs9371252,rs10786721,rs9821223,rs1004467,rs11191721,rs62193981,rs79993475,rs428438,rs2252865,rs13083798,rs10865973,rs4447033,rs250577,rs61785883,rs2289250,rs70015,rs10748835,rs1938560,rs2251219,rs11584070,rs17352344,rs6904183,rs9324386,rs41264139,rs12145630,rs2008263,rs3755806,rs2315271,rs30015,rs113833990,rs12496634,rs1938559,rs36045108,rs2878632,rs79780963,rs214979,rs965321,rs6497669,rs1926034,rs1075653,rs10748839,rs40076,rs117653200,rs13076398,rs11191602,rs250587,rs12414028,rs12118735,rs11580823,rs12567900,rs492921,rs3791562,rs7100369,rs214970,rs1628294,rs2675959,rs746293,rs4475032,rs12411886,rs214942,rs57565292,rs9926049,rs215001,rs10883796,rs4789,rs1076425,rs6557226,rs6704763,rs6414569,rs9931842,rs11587682,rs2154403,rs3796186,rs9932138,rs2535627,rs6497520,rs722069,rs12077962,rs2297913,rs3132581,rs2675955,rs16836230,rs12534131,rs6765687,rs11191582,rs12315711,rs373507,rs6467987,rs1083522,rs10786740,rs61789078,rs527021,rs120963,rs12260436,rs3852066,rs6701496,rs28661185,rs404339,rs9383995,rs41285694,rs34707169,rs12726274,rs1938563,rs4147157,rs72841270,rs7026165,rs57530083,rs2369011,rs62255396,rs1782813,rs2802535,rs17855177,rs1557686,rs214963,rs4678912,rs9724773,rs9324381,rs2075880,rs71525363,rs12138453,rs11191575,rs182480,rs2066323,rs4411173,rs8049651,rs34157897,rs55816515,rs4919683,rs6497674,rs3828222,rs11576681,rs7894588,rs4478846,rs10786736,rs4801131,rs55757090,rs12244388,rs13079063,rs11709448,rs11583328,rs778369,rs2275271,rs34364594,rs1935323,rs35730213,rs2164885,rs4304177,rs12142874,rs9324388,rs7762190,rs11583546,rs10263314,rs2239551,rs34017441,rs284854,rs2535629,rs55971719,rs11130310,rs34739010,rs6557228,rs35249778,rs67733549,rs10786744,rs1011546,rs2336149,rs1807298,rs7941217,rs11155853,rs2289247,rs9933261,rs2391903,rs369856,rs578359,rs60858458,rs2106458,rs7186729,rs2240919,rs709937,rs11893358,rs41300865,rs12924572,rs3862206,rs7756410,rs4851533,rs7787274,rs9811916,rs11191548,rs79237883,rs7113959,rs9332809,rs10883837,rs943037,rs61258389,rs116745303,rs12414232,rs3740386,rs6915547,rs13596,rs12629701,rs12131083,rs9332781,rs905634,rs3096175,rs3781281,rs34130454,rs12488461,rs4573558,rs1135045,rs35585,rs6778844,rs2073951,rs9659996,rs10875124,rs72698829,rs7775384,rs4950119,rs10821748,rs2106456,rs2270197,rs2710323,rs3755798,rs2675953,rs35360904,rs1022329,rs2237306,rs7191999,rs763914,rs41264059,rs33967311,rs250559,rs6976,rs34115864,rs11177,rs7917650,rs36029278,rs525210,rs12739019,rs566370,rs10459765,rs1938565,rs61785886,rs375237,rs7792631,rs1938567,rs12637627,rs437647,rs758170,rs450787,rs6902037,rs17878846,rs7763880,rs11130315,rs60213435,rs11074565,rs20585,rs34513,rs765361,rs35125602,rs2802533,rs6951493,rs4887379,rs55757739,rs8050843,rs72963738,rs2746418,rs11191558,rs13082960,rs1198574,rs4144795,rs7896547,rs2268023,rs1782811,rs6445535,rs12220375,rs116780502,rs164742,rs41273537,rs1892551,rs2336545,rs4917985,rs4363528,rs35211965,rs10744559,rs546055,rs9371599,rs7191183,rs4687638,rs11129735,rs7186974,rs13065019,rs258335,rs77180047,rs4968013,rs1702291,rs164744,rs13024330,rs7763343,rs6686809,rs2274339,rs10786727,rs1108842,rs4973563,rs10224497,rs214981,rs7622694,rs4741649,rs41264469,rs12142178,rs9934477,rs6969410,rs2159044,rs11191513,rs250578,rs1926029,rs2040572,rs56133109,rs2106454,rs7092200,rs12116970,rs9324383,rs7546225,rs250585,rs12412038,rs77146033,rs1554782,rs6163,rs296570,rs3791558,rs7913682,rs3740390,rs7793598,rs7096475,rs1926032,rs499812,rs488131,rs11191447,rs13064064,rs2240920,rs2590846,rs10883814,rs77165503,rs12154473,rs2623968,rs1104764,rs59300369,rs631022,rs11062145,rs4968008,rs9919485,rs1468138,rs28536166,rs9332871,rs7190131,rs4678910,rs3774366,rs426674,rs11191573,rs12217501,rs2660304,rs2106455,rs41299637,rs12131796,rs72696824,rs550070,rs12731738,rs73479266,rs1006737,rs1591915,rs7560115,rs12129491,rs1198572,rs1782818,rs3800938,rs11874716,rs1050818,rs39815,rs17419032,rs62253740,rs1108221,rs11717043,rs4678909,rs4477335,rs11191587,rs10786715,rs10848642,rs12443954,rs2297909,rs11191535,rs12136332,rs11205362,rs369807,rs2040574,rs12765337,rs551900,rs3733039,rs4131791,rs30018,rs11130327,rs6778329,rs11191547,rs9371603,rs79082900,rs11191414,rs33981648,rs34747231,rs521514,rs8047364,rs12635140,rs72698868,rs6497671,rs13082208,rs72698822,rs778370,rs72696842,rs3732386,rs3774354,rs4968018,rs7909591,rs12966547,rs2878628,rs61787828,rs420259,rs943035,rs11576997,rs11579874,rs6445534,rs4584446,rs1938570,rs10875125,rs12136802,rs3757439,rs5005705,rs540719,rs33964154,rs10883815,rs9883001,rs12132349,rs11130317,rs942453,rs4144797,rs544863,rs9332816,rs12489732,rs1010552,rs619824,rs9727941,rs10883829,rs732998,rs12487445,rs11191578,rs68123490,rs115578438,rs17807744,rs10865974,rs11165939,rs77602510,rs6557230,rs12136689,rs61786697,rs10883826,rs12355120,rs3781286,rs12757823,rs165579,rs9332793,rs473101,rs7417465,rs74233809,rs1938561,rs2893376,rs2022864,rs16881977,rs11191557,rs61602415,rs7542510,rs7096183,rs2283287,rs3791556,rs61789083,rs2285522,rs4290163,rs6977099,rs7755437,rs5011520,rs2238045,rs28538407,rs2710331,rs301797,rs9324385,rs12999865,rs2072061,rs70017,rs7894959,rs1198583,rs72696807,rs460477,rs7554511,rs11720243,rs12221193,rs2071702,rs67602696,rs78597273,rs7588933,rs72700806,rs6550435,rs2521754,rs11589632,rs1024582,rs214976,rs30010,rs13085775,rs1866268,rs6670974,rs10783082,rs1029871,rs2238048,rs4687551,rs1738438,rs10883785,rs6771655,rs7098825,rs7539693,rs296547,rs79251484,rs214949,rs11121172,rs1938568,rs503287,rs3767496,rs12496476,rs6427868,rs10779702,rs492233,rs7542068,rs36122812,rs2391905,rs12668156,rs9332846,rs506181,rs2230535,rs2190771,rs9930307,rs11584761,rs10786745,rs9324387,rs6497666,rs55911544,rs72700810,rs12138787,rs4687625,rs59945804,rs7081075,rs2276045,rs2369013,rs9324380,rs10920087,rs548400,rs214961,rs7204714,rs4973569,rs11191434,rs9371601,rs10883830,rs11587606,rs745565,rs74233296,rs7896519,rs12221064,rs72749166,rs6718068,rs13061423,rs6925067,rs74335909,rs62255364,rs11191551,rs2297786,rs10800746,rs430208,rs12969453,rs7184325,rs10494828,rs2660299,rs169975,rs10748836,rs11191568,rs457964,rs778341,rs3732384,rs9887831,rs522437,rs2028216,rs152460,rs10786722,rs12142704,rs7092690,rs56321241,rs10509759,rs7911789,rs258337,rs12141218,rs74008632,rs12637912,rs4968016,rs3758543,rs17052259,rs11130313,rs7755453,rs67903303,rs7067970,rs3774349,rs7948661,rs459603,rs9371254,rs7576964,rs112509803,rs192569,rs7614498,rs6978184,rs77417901,rs6787154,rs2268026,rs4719391,rs62341120,rs12219304,rs12122721,rs9819304,rs215004,rs12486847,rs10883842,rs11614764,rs12770034,rs2369007,rs3733045,rs7904113,rs11706780,rs250550,rs11714030,rs214947,rs7910900,rs1046411,rs172531,rs61789077,rs11548267,rs717998,rs12140420,rs214978,rs78436753,rs7095304,rs11720159,rs152454,rs7096169,rs284856,rs2369009,rs214971,rs115120320,rs214974,rs11587837,rs169850,rs7909286,rs678,rs1570,rs11808242,rs10786724,rs6435387,rs7638808,rs12219246,rs9658841,rs1163238,rs67401222,rs77882218,rs11576293,rs2083180,rs61785882,rs12446791,rs35632,rs11074563,rs6959956,rs7077097,rs9397518,rs370411,rs214995,rs7113994,rs3208703,rs10883799,rs11191416,rs6823868,rs3767498</t>
  </si>
  <si>
    <t>ENSG00000168280.12,ENSG00000261723.1,ENSG00000237827.1,ENSG00000142599.13,CATG00000043978.1,ENSG00000225206.4,ENSG00000260136.1,CATG00000049133.1,CATG00000075358.1,ENSG00000248592.3,ENSG00000168918.9,ENSG00000117360.8,ENSG00000083093.5,ENSG00000117362.8,ENSG00000105926.11,ENSG00000187145.10,ENSG00000148842.13,ENSG00000122687.13,CATG00000091660.1,ENSG00000215264.4,ENSG00000185046.14,ENSG00000232053.2,CATG00000028941.1,CATG00000060189.1,CATG00000075456.1,ENSG00000261528.2,ENSG00000256025.1,CATG00000007455.1,ENSG00000115594.7,CATG00000017605.1,ENSG00000229191.1,ENSG00000066379.10,ENSG00000016864.12,ENSG00000163938.12,CATG00000000681.1,CATG00000091051.1,ENSG00000226965.1,CATG00000075260.1,ENSG00000261617.1,ENSG00000010327.6,ENSG00000106268.11,CATG00000074854.1,ENSG00000168434.8,ENSG00000118298.6,ENSG00000226193.1,CATG00000009516.1,ENSG00000170802.11,ENSG00000163125.11,ENSG00000116852.10,ENSG00000251249.1,ENSG00000168268.6,ENSG00000232912.1,ENSG00000151067.16,ENSG00000204623.4,ENSG00000226053.1,ENSG00000070882.8,ENSG00000134910.8,ENSG00000115590.9,ENSG00000212493.1,CATG00000003033.1,ENSG00000103365.11,ENSG00000143374.10,ENSG00000149256.10,ENSG00000188641.8,CATG00000026874.1,ENSG00000121848.9,ENSG00000213277.3,CATG00000116275.1,ENSG00000267284.1,ENSG00000075213.6,ENSG00000055955.11,CATG00000116287.1,CATG00000047278.1,ENSG00000186364.7,ENSG00000187912.7,CATG00000091049.1,ENSG00000166847.5,CATG00000026873.1,ENSG00000255435.2,CATG00000016167.1,ENSG00000118292.4,ENSG00000162267.8,ENSG00000131018.18,ENSG00000228126.1,ENSG00000166275.11,ENSG00000131788.11,ENSG00000118058.16,ENSG00000168631.7,CATG00000011013.1,ENSG00000254671.1,ENSG00000183454.9,ENSG00000270316.1,ENSG00000269998.1,CATG00000077512.1,ENSG00000055957.6,ENSG00000134398.8,ENSG00000163939.14,CATG00000074856.1,ENSG00000222001.2,ENSG00000234127.4,CATG00000028939.1,ENSG00000023902.9,ENSG00000167523.9,CATG00000075427.1,ENSG00000143401.10,CATG00000051919.1,ENSG00000004779.5,ENSG00000148795.5,ENSG00000162869.11,ENSG00000081248.6,CATG00000049478.1,ENSG00000103356.11,ENSG00000182600.5,ENSG00000214435.3,ENSG00000226431.1,ENSG00000114902.9,ENSG00000212452.1,ENSG00000115474.6,ENSG00000174827.9,CATG00000074170.1,ENSG00000105928.9,ENSG00000131165.10,ENSG00000163362.6,ENSG00000179331.2,ENSG00000076685.14,CATG00000067610.1,CATG00000000670.1,ENSG00000080503.15,ENSG00000168016.9,CATG00000116280.1,ENSG00000143369.10,ENSG00000185324.17,CATG00000116278.1,ENSG00000243696.4,ENSG00000159208.11,ENSG00000166851.10,ENSG00000204120.10,ENSG00000196628.9,ENSG00000249184.1,ENSG00000114904.8,ENSG00000140538.12,ENSG00000002822.11,ENSG00000151150.16,ENSG00000106266.4,ENSG00000166272.12,ENSG00000168273.3,ENSG00000103353.11,ENSG00000068024.12,ENSG00000256721.1,ENSG00000066248.10,CATG00000116288.1,ENSG00000203886.4,CATG00000037606.1</t>
  </si>
  <si>
    <t>24152035,21519539,23453885</t>
  </si>
  <si>
    <t>Contrast sensitivity,Autism spectrum disorder, attention deficit-hyperactivity disorder, bipolar disorder, major depressive disorder, and schizophrenia (combined),Autism spectrum disorders (language delay)</t>
  </si>
  <si>
    <t>HP:0000769</t>
  </si>
  <si>
    <t>Abnormality of the breast</t>
  </si>
  <si>
    <t>An abnormality of the breast.</t>
  </si>
  <si>
    <t>rs77945250,rs1260326,rs62314942,rs4848599,rs114442739,rs6906130,rs11108165,rs12508465,rs1260334,rs519375,rs6026576,rs2950835,rs16885583,rs39774,rs1878257,rs998375,rs6542552,rs12260892,rs9308777,rs5762766,rs4848602,rs10821991,rs1248046,rs2494115,rs17331865,rs11611670,rs2644109,rs9383935,rs4480992,rs4849883,rs115650191,rs9307637,rs7439279,rs10843144,rs7816345,rs9789411,rs13831,rs1313566,rs1407040,rs2911711,rs12991183,rs62314947,rs12711947,rs4665972,rs118061270,rs636368,rs12257214,rs57994655,rs62154845,rs6606666,rs79818504,rs10196410,rs3757322,rs16885538,rs16885545,rs6811071,rs17049912,rs10771413,rs2294015,rs7598664,rs17391979,rs10995195,rs4584599,rs516664,rs6606646,rs10027950,rs60531768,rs60959055,rs61938093,rs2494114,rs780093,rs7439861,rs4849886,rs3734805,rs8028,rs2166439,rs6759099,rs4481060,rs17332163,rs2678210,rs4907246,rs7104745,rs62314946,rs4812042,rs67409962,rs10771418,rs11925003,rs13015818,rs10490993,rs12245151,rs12663827,rs4849879,rs59595914,rs10995194,rs10030388,rs34265631,rs11836367,rs112406367,rs7118260,rs2017309,rs11686821,rs5752785,rs2310910,rs4849880,rs66532914,rs11263431,rs2644107,rs3852425,rs61159171,rs11840451,rs153676,rs34789936,rs2698529,rs11001257,rs2289581,rs9383589,rs2250377,rs66727130,rs10771431,rs12264036,rs10196708,rs8024,rs3734804,rs11676058,rs4533476,rs13246439,rs2292361,rs73676538,rs10843142,rs1534100,rs60235778,rs4810149,rs7575254,rs12711944,rs12701530,rs112551133,rs4907238,rs1529102,rs55744502,rs2941609,rs6856014,rs6732703,rs2820309,rs17356907,rs2820311,rs7108119,rs16885587,rs714191,rs4849887,rs73676537,rs62314941,rs13069430,rs6932260,rs9990494,rs2945847,rs4404280,rs10185037,rs68155610,rs11001253,rs3827895,rs6749159,rs9308782,rs636865,rs11987974,rs78655856,rs2921009,rs6026578,rs7571543,rs2736887,rs2310900,rs61980636,rs76481790,rs11612978,rs60375563,rs8121252,rs2976972,rs116458241,rs7575067,rs17832432,rs4848601,rs851970,rs10995193,rs114037797,rs1400875,rs79662672,rs12711945,rs2678204,rs73071406,rs4849885,rs1998056,rs10034692,rs6026574,rs80217378,rs7580048,rs10771412,rs2242012,rs12531803,rs3768914,rs114712062,rs13077021,rs4129678,rs1248068,rs4849881,rs3758490,rs2948167,rs10772602,rs2295236,rs10822004,rs2979134,rs62314944,rs12356848,rs59908967,rs675864,rs6026580,rs7575205,rs17392096,rs10014637,rs2275960,rs11817057,rs513798,rs2820312,rs3816882,rs1771351,rs2921003,rs114729828,rs16885577,rs6929137,rs79557473,rs7571527,rs926144,rs2172935,rs75882789,rs11681609,rs10027097,rs56258468,rs4848600,rs10025635,rs10128153,rs12711943,rs3759274,rs6026579,rs72659110,rs2644111,rs72659112,rs4907242,rs12711948,rs12466825,rs2278563,rs6026584,rs67786384,rs1010878,rs61913648,rs34160433,rs10771415,rs2132363,rs118097503,rs13280051,rs7439339,rs60321045,rs10490992,rs1260333,rs13401264,rs3759275,rs3803079,rs11108164,rs11001233,rs62314943,rs11164109,rs12618050,rs12711946,rs2698533,rs2057291,rs2113436,rs9308781,rs6932603,rs7435213,rs2820310,rs1517810,rs75772194,rs7600358,rs17588395,rs3734806,rs113371660,rs12471390,rs4849882,rs11813357,rs7794173,rs76813575,rs2433388,rs12681990,rs10821992,rs34742161,rs10197579,rs15754,rs10026858,rs4907237,rs6810626,rs11994612,rs61160835,rs1956178,rs7102705,rs10016394,rs608721,rs10187919,rs4848603,rs2948166,rs4849884,rs7439353,rs2820295,rs75859313,rs16931936,rs28417789,rs11928023</t>
  </si>
  <si>
    <t>ENSG00000255399.2,ENSG00000182319.5,ENSG00000178878.8,ENSG00000198892.6,ENSG00000235840.1,CATG00000049811.1,ENSG00000134369.11,ENSG00000138311.11,ENSG00000089225.15,CATG00000006007.1,ENSG00000207422.1,ENSG00000231503.3,ENSG00000213782.3,ENSG00000198700.5,CATG00000098544.1,ENSG00000235480.1,ENSG00000155849.11,ENSG00000243503.2,CATG00000048747.1,ENSG00000114982.13,CATG00000012956.1,ENSG00000225806.3,ENSG00000120262.8,CATG00000049812.1,ENSG00000064309.10,ENSG00000100209.5,ENSG00000247498.5,ENSG00000249715.5,CATG00000044376.1,CATG00000068962.1,ENSG00000104537.12,ENSG00000163431.11,CATG00000115658.1,ENSG00000196843.11,CATG00000102191.1,ENSG00000215262.3,ENSG00000126838.5,ENSG00000183765.16,ENSG00000249942.1,CATG00000091926.1,CATG00000029606.1,ENSG00000188716.5,CATG00000019993.1,ENSG00000156650.8,CATG00000044393.1,CATG00000089244.1,CATG00000118288.1,ENSG00000228063.1,ENSG00000115234.6,CATG00000118287.1,ENSG00000143353.7,CATG00000007912.1,ENSG00000233438.1,ENSG00000257150.1,CATG00000115333.1,ENSG00000144749.9,ENSG00000230831.1,ENSG00000163795.9,ENSG00000170099.5,ENSG00000111269.2,ENSG00000225889.3,ENSG00000128512.15,ENSG00000088179.4,ENSG00000087460.19,CATG00000100646.1,ENSG00000101158.8,ENSG00000084734.4,ENSG00000172927.3,CATG00000086576.1,ENSG00000231871.1,ENSG00000235984.1</t>
  </si>
  <si>
    <t>21278746,21184583,22747683,22532574</t>
  </si>
  <si>
    <t>Mammographic density,Event-related brain oscillations,Breast size</t>
  </si>
  <si>
    <t>HP:0000802</t>
  </si>
  <si>
    <t>Impotence</t>
  </si>
  <si>
    <t>Inability to develop or maintain an erection of the penis.</t>
  </si>
  <si>
    <t>rs116079162,rs61874388,rs305089,rs12172,rs12342874,rs13417334,rs2292982,rs11113841,rs1320149,rs10971457,rs62258009,rs1415212,rs10993443,rs60368538,rs60693047,rs10922152,rs58147284,rs1531150,rs6907533,rs12266738,rs73116328,rs5009838,rs9378816,rs11896178,rs13401945,rs57132167,rs10202244,rs3087500,rs10923164,rs1317911,rs55695110,rs57045514,rs1571457,rs35086707,rs10971462,rs12485625,rs35084808,rs10993450,rs79525463,rs757978,rs17024276,rs4856299,rs10861905,rs17119598,rs62152834,rs10829699,rs73116317,rs17021872,rs10971456,rs28693552,rs478263,rs77762745,rs7078860,rs10201872,rs10188207,rs836589,rs305093,rs3748076,rs11901110,rs12259027,rs11072110,rs7770737,rs4140473,rs3732276,rs59104589,rs62258010,rs79562022,rs57456326,rs1946410,rs10993451,rs11632745,rs1332666,rs17540621,rs111237064,rs2878690,rs7585429,rs7567092,rs1396028,rs11017121,rs28490262,rs1365171,rs950146,rs11901586,rs6911389,rs11017114,rs1320146,rs115360269,rs35102815,rs13032692,rs1018463,rs6753987,rs3771577,rs59630616,rs9989746,rs41342147,rs116464297,rs2110673,rs74571015,rs17842373,rs17024154,rs2160207,rs59196510,rs10162751,rs116445943,rs1050976,rs1426079,rs7180567,rs950148,rs3816536,rs6752257,rs12228753,rs9391997,rs11017108,rs6756482,rs7580942,rs11017095,rs3820068,rs305090,rs11887454,rs2990510,rs11649318,rs1982410,rs10209615,rs10283733,rs75454187,rs59088018,rs1853883,rs638747,rs62152795,rs305080,rs11710386,rs391525,rs1520589,rs10202550,rs28445040,rs588001,rs78753622,rs12053002,rs10971469,rs13426106,rs9810233,rs11889050,rs11897786,rs10971461,rs10427315,rs619305,rs80194334,rs7633748,rs76087798,rs13023751,rs75389853,rs7582746,rs9989899,rs919054,rs6576986,rs7082126,rs13010205,rs6927537,rs305091,rs878064,rs1520590,rs61571577,rs115394889,rs7601738,rs7639808,rs2295202,rs11072113,rs4777177,rs7608621,rs13388338,rs74111789,rs2001874,rs12245589,rs10861904,rs10993445,rs11681497,rs62169270,rs305094,rs5007615,rs9652483,rs10829695,rs10197678,rs7563433,rs7557418,rs2540234,rs6663083,rs9816851,rs34123564,rs6708232,rs13064870,rs75179301,rs10498246,rs16860696,rs2058621,rs11113840,rs534622,rs35319025,rs10754210,rs7875287,rs35665064,rs10923163,rs4776471,rs4776469,rs34855578,rs12227075,rs9948,rs2073215,rs2074771,rs551315,rs7867908,rs80085676,rs11017104,rs950147,rs115086675,rs6743984,rs11017096,rs35923643,rs73116319,rs72811627,rs62257999,rs79390512,rs16860697,rs35008063,rs59602719,rs1971352,rs4777179,rs2276654,rs735665,rs111943976,rs9818650,rs10203346,rs872071,rs75079490,rs10971450,rs74904942,rs72811629,rs6716262,rs76155024,rs11113843,rs9652482,rs73116320,rs1520582,rs114356926,rs76443574,rs9989735,rs34227388,rs13385151,rs7181030,rs2716706,rs13323950,rs10491079,rs3748074,rs6576989,rs78355687,rs11113839,rs10220831,rs114742258,rs71423932,rs13413407,rs6436922,rs12846,rs11017119,rs7604790,rs6931865,rs17024299,rs34382224,rs62156216,rs17842374,rs62259248,rs10511908,rs57186895,rs10861903,rs79562419,rs11581917,rs10198539,rs11896032,rs11689496,rs28655530,rs13007707,rs62152794,rs4428917,rs999745,rs10193261,rs12243913,rs10829704,rs2292980,rs12351915,rs72811623,rs10993448,rs114977142,rs59244622,rs77395687,rs10048692,rs73924934,rs2578305,rs3753326,rs305092,rs72899094,rs11113842,rs10121459,rs7922968,rs3613,rs722754,rs73116340,rs79246016,rs35809888,rs116131523,rs10993447,rs10829696,rs73116332,rs7594727,rs7918967,rs6676084,rs62152860,rs72901016,rs2861484,rs10210546,rs35547925,rs7643304,rs10194115,rs72865183,rs7616612,rs11684403,rs11585808,rs6912445,rs6757567,rs28366745,rs10971460,rs3731941,rs7411291,rs10971458,rs17021846,rs115933707,rs10993446,rs6716753,rs10922142,rs2639238,rs1036479,rs10971466,rs12268797,rs11017112,rs10923165,rs13009291,rs115443212,rs13318054,rs11017103,rs10196993,rs12693007,rs75708426,rs12336160,rs10922153,rs12714516,rs13419073,rs9989835,rs7754387,rs35857956,rs17297991,rs6550429,rs112833617,rs13401980,rs1042010,rs13384787,rs72901010,rs10512250,rs62259249,rs78695051,rs12340788,rs627529,rs59624055,rs57396902,rs6807975,rs1050979,rs10178654,rs9870246,rs1446299,rs6738805,rs62152783,rs9973492,rs10186869,rs4777190,rs6745129,rs60757145,rs2144223,rs2901964,rs10764930,rs62152790,rs80339560,rs10201129,rs7566884,rs7423615,rs4077343,rs6576987,rs10208151,rs11017111,rs2110672,rs115271170,rs74539603,rs11017118,rs62152793,rs17024325,rs305077,rs60712622,rs2052702,rs4520444</t>
  </si>
  <si>
    <t>ENSG00000235848.2,ENSG00000168385.13,ENSG00000228016.1,ENSG00000163673.6,ENSG00000242781.1,CATG00000013234.1,ENSG00000185404.12,ENSG00000006607.9,ENSG00000231382.1,ENSG00000137265.10,ENSG00000177888.7,ENSG00000068724.11,CATG00000065445.1,ENSG00000142615.7,ENSG00000152256.9,ENSG00000168763.11,ENSG00000148120.10,CATG00000028180.1,ENSG00000115677.12,ENSG00000143278.3,CATG00000049366.1,CATG00000023443.1,ENSG00000023171.10,CATG00000010343.1,ENSG00000115694.10,ENSG00000107262.12,ENSG00000135899.12,CATG00000023444.1,CATG00000065180.1,ENSG00000086065.9,ENSG00000114988.7,ENSG00000152154.6,CATG00000049364.1,ENSG00000134365.8,CATG00000087083.1,ENSG00000134247.9,ENSG00000170820.7,ENSG00000272715.1,CATG00000116885.1,ENSG00000079263.14,ENSG00000168754.9,ENSG00000259641.1,ENSG00000131149.13,ENSG00000132906.13,ENSG00000243694.2,CATG00000043859.1,CATG00000025394.1,ENSG00000122711.4,CATG00000065460.1,ENSG00000108010.7,CATG00000045529.1,ENSG00000138050.10,ENSG00000112419.10,ENSG00000140968.6,ENSG00000225205.1,CATG00000109095.1,ENSG00000086102.14,ENSG00000215704.5,ENSG00000163126.10,ENSG00000115841.15,CATG00000087082.1,ENSG00000158158.7,ENSG00000066279.12,ENSG00000134389.8,CATG00000087968.1,ENSG00000213337.4,CATG00000025392.1,CATG00000045524.1,CATG00000001203.1</t>
  </si>
  <si>
    <t>20932654,22704111,23021708</t>
  </si>
  <si>
    <t>Erectile dysfunction and prostate cancer treatment,Erectile dysfunction,Erectile dysfunction after radiotherapy for prostate cancer</t>
  </si>
  <si>
    <t>HP:0000820</t>
  </si>
  <si>
    <t>Abnormality of the thyroid gland</t>
  </si>
  <si>
    <t>An abnormality of the thyroid gland.</t>
  </si>
  <si>
    <t>rs475419,rs17400706,rs58722186,rs35790025,rs12601701,rs7177624,rs77789260,rs716822,rs76729773,rs8047723,rs76520152,rs17394420,rs72763822,rs5027167,rs505922,rs12070080,rs112071449,rs13439816,rs643434,rs57761829,rs11642757,rs500499,rs72761998,rs57192577,rs61886590,rs76895334,rs72763836,rs6955178,rs211793,rs2192855,rs10742464,rs7168316,rs4692601,rs334730,rs75166005,rs79896710,rs7186721,rs6834538,rs1169135,rs396043,rs676996,rs4129579,rs1486865,rs10519227,rs7676819,rs613534,rs77176619,rs4531036,rs11646791,rs334704,rs16914788,rs2792043,rs2899428,rs11644758,rs10100933,rs7186227,rs111375880,rs514659,rs4692790,rs4981320,rs11150187,rs1305576,rs368772,rs476410,rs13439435,rs57785991,rs7205660,rs57652769,rs8013429,rs114921585,rs74703215,rs7747095,rs11856451,rs28707398,rs494242,rs10799821,rs1042667,rs2171280,rs11636937,rs172979,rs6468103,rs2087111,rs2101391,rs554833,rs4834291,rs334703,rs7187128,rs68137036,rs4334315,rs77489187,rs1471881,rs4338740,rs3813580,rs1502002,rs11206244,rs334732,rs6816676,rs1169136,rs9991830,rs582094,rs79723325,rs1320978,rs13152267,rs677355,rs12747334,rs1042678,rs368181,rs334734,rs4242363,rs72763825,rs76114845,rs11729527,rs4692793,rs9307383,rs9296422,rs73575086,rs7463848,rs8048928,rs7940871,rs11632303,rs12707704,rs687289,rs74037508,rs76231511,rs2439132,rs77855653,rs13146963,rs951219,rs78135084,rs394246,rs73575095,rs61442055,rs78977019,rs1742869,rs12324548,rs17117233,rs112564090,rs7202770,rs73408143,rs57252806,rs11635814,rs645982,rs34216340,rs73406202,rs9381266,rs2222449,rs1393261,rs11636283,rs6813277,rs73400205,rs77314892,rs17628883,rs72763838,rs72763835,rs375095,rs115189517,rs6981660,rs34407552,rs16950982,rs74798636,rs768259,rs4834294,rs527210,rs9968300,rs7156872,rs334733,rs674302,rs10501214,rs28773595,rs11731442,rs8049098,rs398745,rs644234,rs76029311,rs73575085,rs10917499,rs17767904,rs12934747,rs10034556,rs111959424,rs676457,rs6854311,rs3758723,rs4575545,rs4692792,rs211791,rs9910864,rs408283,rs79603910,rs1169137,rs334702,rs1502006,rs6828499,rs12148467,rs116552240,rs76986337,rs11076106,rs13292932,rs429041,rs77815234,rs1169146,rs73392249,rs2769071,rs1742868,rs7860634,rs9925659,rs4383675,rs3743476,rs75541763,rs11729169,rs74637523,rs334700,rs74711307,rs10103930,rs6994625,rs10002557,rs12933746,rs612169,rs9472142,rs13134311,rs16950997,rs17628895,rs17486801,rs11103379,rs1470108,rs12284404,rs8044653,rs78050772,rs491626,rs659104,rs113751790,rs495203,rs12911632,rs76479717,rs10519221,rs9940227,rs500498,rs6846741,rs529565,rs34930303,rs11755845,rs17723470,rs77965410,rs77665099,rs75336711,rs2745217,rs7847312,rs80112881,rs17121598,rs660340,rs13106473,rs28790085,rs8008447,rs334701,rs657152,rs35126550,rs211790,rs6822451,rs11638658,rs112601259,rs687621,rs6823117,rs883180,rs11722274,rs79751662,rs1169134,rs4394682,rs493246,rs73396235,rs17689625,rs78027130,rs75783933,rs17473148,rs582118,rs1042673,rs1169147,rs112792737,rs4833414,rs2351761,rs11733850,rs4692791,rs12064543,rs334705,rs944289,rs2235544,rs63360860,rs11856531,rs6533627,rs12591134,rs581107,rs543968,rs73396238,rs10519990,rs6914622,rs113350646,rs17156314,rs11150188,rs3088333,rs11076105,rs10022515,rs545971,rs34712587,rs4784549,rs544873,rs6816782,rs414755,rs12444166,rs17767742,rs3813582,rs1502007,rs71616602,rs11732763,rs492488,rs1958625,rs1579033,rs73575083,rs12950966</t>
  </si>
  <si>
    <t>ENSG00000166200.10,ENSG00000081870.7,ENSG00000138658.11,CATG00000074129.1,CATG00000049587.1,ENSG00000250357.1,ENSG00000173436.9,ENSG00000162600.7,ENSG00000157168.14,ENSG00000109576.9,CATG00000002667.1,CATG00000005325.1,ENSG00000249509.1,ENSG00000257585.1,ENSG00000111961.12,CATG00000091766.1,ENSG00000226965.1,ENSG00000140285.5,CATG00000102147.1,CATG00000102148.1,CATG00000098473.1,ENSG00000221630.1,ENSG00000087253.7,ENSG00000223469.1,ENSG00000181026.13,CATG00000107364.1,ENSG00000235185.1,ENSG00000107187.11,CATG00000070950.1,ENSG00000254049.1,CATG00000022970.1,ENSG00000270136.1,ENSG00000234899.5,CATG00000027984.1,CATG00000083909.1,ENSG00000259104.2,ENSG00000207703.1,ENSG00000261390.1,ENSG00000172183.10,CATG00000025823.1,CATG00000070953.1,CATG00000022972.1,ENSG00000174720.11,ENSG00000165661.11,ENSG00000156958.10,ENSG00000249532.2,ENSG00000260876.1,ENSG00000153814.7,ENSG00000162599.11,ENSG00000256812.1,ENSG00000250966.2,ENSG00000249487.2,ENSG00000214803.3,ENSG00000258342.1,CATG00000070951.1,ENSG00000019485.8,ENSG00000100605.12,ENSG00000211452.6,ENSG00000175164.9,CATG00000019955.1,ENSG00000125398.5</t>
  </si>
  <si>
    <t>24722205,23408906,20826269,22494929</t>
  </si>
  <si>
    <t>Free thyroxine concentration,Thyroid function,Thyroid hormone levels</t>
  </si>
  <si>
    <t>HP:0000822</t>
  </si>
  <si>
    <t>Hypertension</t>
  </si>
  <si>
    <t>The presence of chronic increased pressure in the systemic arterial system.</t>
  </si>
  <si>
    <t>rs56248025,rs13188739,rs1554495,rs987926,rs10825492,rs9578366,rs12587531,rs113427613,rs10418707,rs4791040,rs6941759,rs2580761,rs75424755,rs9323835,rs79049935,rs34882080,rs11635577,rs77103676,rs74739821,rs3739095,rs2800624,rs73839010,rs7611771,rs72865241,rs11825181,rs7203642,rs2050568,rs964184,rs2542803,rs635720,rs112757678,rs56140629,rs76968914,rs10519080,rs73036517,rs45579937,rs12707131,rs2075515,rs7260359,rs8073229,rs4997081,rs62188773,rs673242,rs924612,rs1320473,rs6988140,rs7792396,rs4482303,rs59032109,rs10188760,rs9462669,rs2009493,rs17489373,rs10142067,rs78024734,rs4705852,rs1294426,rs2811929,rs9561294,rs1319790,rs1744295,rs13428178,rs6941090,rs17691914,rs13233715,rs10421746,rs2193855,rs783145,rs828845,rs3798427,rs6716303,rs4319993,rs74495289,rs9879972,rs11060,rs1280058,rs79499416,rs747247,rs315135,rs55736476,rs75465097,rs4146952,rs2758810,rs1647276,rs2410629,rs11079771,rs6427404,rs4716345,rs129128,rs2811919,rs1275537,rs3901654,rs11065991,rs9381020,rs12213795,rs4921746,rs7519325,rs35269875,rs6870660,rs6589566,rs780117,rs12211735,rs2662238,rs10467488,rs11813186,rs1275522,rs4523270,rs763646,rs444816,rs2542776,rs7977744,rs1275530,rs17411168,rs60136849,rs79007830,rs9394755,rs10407697,rs1408272,rs13392956,rs17401357,rs9963334,rs2233667,rs2084543,rs75060912,rs10041617,rs11672909,rs6480352,rs17205699,rs2980862,rs2132245,rs228129,rs1652455,rs12153964,rs2758776,rs2765493,rs10973834,rs11775334,rs41265385,rs10450840,rs111261895,rs9898776,rs13362538,rs2954020,rs13161714,rs704791,rs12888933,rs2268187,rs160835,rs13702,rs79080089,rs10137225,rs2083636,rs9963410,rs1247552,rs73322317,rs1441753,rs3798435,rs10798382,rs225659,rs2208798,rs9890888,rs2285266,rs1385543,rs1055106,rs13333226,rs2765497,rs10463891,rs62491577,rs72797537,rs4601875,rs9523976,rs6446681,rs1979981,rs3798426,rs12776141,rs4716399,rs6701351,rs12542815,rs7913678,rs596522,rs2898495,rs547332,rs11785549,rs34327087,rs72797530,rs9397551,rs1992443,rs34564316,rs1035274,rs58839383,rs78180637,rs12514607,rs9916314,rs116946218,rs76173929,rs7295948,rs11644832,rs3850211,rs7737275,rs3778007,rs9663362,rs377931,rs2681492,rs6904601,rs225678,rs114228230,rs6687846,rs6095261,rs2272417,rs7756483,rs2489545,rs6668533,rs10407514,rs35650857,rs11053722,rs112163423,rs59416499,rs2811909,rs2273359,rs1441762,rs11902,rs13391837,rs3773643,rs1322549,rs9316255,rs1894400,rs441386,rs11466511,rs35617716,rs9928757,rs12534938,rs73839007,rs2272986,rs11667235,rs56175694,rs11612335,rs2274788,rs10786152,rs1120344,rs115071626,rs2932534,rs9316271,rs76388017,rs8032927,rs1647284,rs6537745,rs10414661,rs10927099,rs4233958,rs78056250,rs2333427,rs9359144,rs1913813,rs2758781,rs67254673,rs10460519,rs17326919,rs76226903,rs2410620,rs974082,rs576146,rs201061,rs9580076,rs12742152,rs2121558,rs10516524,rs2076938,rs1958608,rs544471,rs4378856,rs12138335,rs7385804,rs1294419,rs13335818,rs6019222,rs11732485,rs12446237,rs73012973,rs12265896,rs1539166,rs67945876,rs1667615,rs6893526,rs2800633,rs11126932,rs2861280,rs9343325,rs9369260,rs4243685,rs1441758,rs2731659,rs9471470,rs744056,rs783171,rs34137362,rs828850,rs1467663,rs36124282,rs1294420,rs9896328,rs1294429,rs3790612,rs511684,rs8012482,rs12143068,rs28362063,rs34499461,rs78638496,rs62430456,rs6015445,rs6939989,rs17036041,rs885329,rs2294696,rs4794037,rs7538531,rs9578369,rs5756506,rs287,rs1260326,rs78927294,rs7586601,rs56002646,rs117234604,rs1260334,rs12588414,rs10266435,rs225680,rs736795,rs7977695,rs11684134,rs1441754,rs35495249,rs56171431,rs2604399,rs9420790,rs7770944,rs72795491,rs4764341,rs10155663,rs11666411,rs2811924,rs7157409,rs12739994,rs34875688,rs1227932,rs4764369,rs77507678,rs6721769,rs72829928,rs6682678,rs2027867,rs4583693,rs4977732,rs2292347,rs12887895,rs1913818,rs7828113,rs3791134,rs2363910,rs872725,rs62188764,rs11628545,rs1573643,rs9343326,rs289,rs6459657,rs2268192,rs1830642,rs198846,rs13204537,rs6083536,rs717938,rs2268191,rs7846466,rs10868045,rs9478345,rs14324,rs1873534,rs2398162,rs12136781,rs12210386,rs17540777,rs3811024,rs11756788,rs8395,rs596919,rs2781003,rs2270972,rs2414097,rs415468,rs2176136,rs2959619,rs35709229,rs10150833,rs2280524,rs10078084,rs74900588,rs513342,rs12330330,rs442543,rs7699846,rs1744291,rs12644895,rs1472435,rs13383260,rs2623945,rs7013777,rs1227929,rs11670562,rs6095140,rs59754710,rs79245268,rs76248649,rs6997380,rs12750023,rs4665377,rs1260345,rs13202519,rs13025827,rs225686,rs79902642,rs6497476,rs17188032,rs9423304,rs11869835,rs9671813,rs6754546,rs225622,rs2521501,rs2268188,rs1707290,rs7138580,rs502064,rs12829155,rs331,rs7585618,rs805303,rs1600126,rs117492921,rs7680134,rs74464958,rs7144459,rs225663,rs17260373,rs12048528,rs3934966,rs765824,rs2073015,rs4312035,rs3850392,rs4665959,rs12525010,rs7992869,rs11613754,rs2447169,rs116304593,rs4644277,rs732496,rs2044536,rs72620548,rs75764593,rs4514515,rs9496238,rs2887447,rs76299620,rs11756893,rs72732862,rs62188817,rs2011836,rs7720317,rs13329952,rs62076449,rs78021958,rs12590101,rs72881021,rs6943723,rs10132019,rs2027868,rs662799,rs612578,rs77424676,rs702464,rs6026739,rs11079869,rs8053577,rs4406409,rs1647265,rs315136,rs78790360,rs7067773,rs9369249,rs11964999,rs765548,rs961807,rs62077690,rs1549985,rs397276,rs4921741,rs10745572,rs4285184,rs78731097,rs11126918,rs511589,rs7702452,rs225698,rs78218191,rs9381029,rs16960228,rs2777815,rs12133558,rs7756953,rs12475426,rs13193694,rs618678,rs75774931,rs42164,rs2932538,rs6924528,rs7007119,rs2001845,rs10169194,rs4461456,rs7135494,rs35105472,rs225621,rs11810109,rs3764377,rs2758803,rs11159874,rs833729,rs9429694,rs2253277,rs76910977,rs73306876,rs2031844,rs9933330,rs4716395,rs9436609,rs10973833,rs6985205,rs9999133,rs12888343,rs6940356,rs77730993,rs2076086,rs9556274,rs2280737,rs1344746,rs1569300,rs4904466,rs9462670,rs77018363,rs11693052,rs4886737,rs7527076,rs61866992,rs11960210,rs10481647,rs1551762,rs79610228,rs1387347,rs55787807,rs9904795,rs2072860,rs1382376,rs4922117,rs9905531,rs12592697,rs6108251,rs9580083,rs12721494,rs2078616,rs598552,rs6056389,rs35687633,rs1919487,rs1294432,rs2470028,rs1417943,rs4714423,rs12126494,rs10181783,rs75267687,rs12758978,rs225690,rs2327810,rs17411045,rs4015692,rs17860647,rs11065987,rs7999192,rs116175359,rs1280053,rs7832504,rs12460848,rs8108925,rs76705473,rs6575018,rs4610471,rs1280055,rs7764839,rs225675,rs56364136,rs73070151,rs73588403,rs1534995,rs3844510,rs9360952,rs2165556,rs1238,rs115356345,rs4739518,rs10426223,rs9359141,rs4146741,rs12125589,rs79036437,rs9381019,rs6432704,rs3790261,rs60719626,rs10488699,rs61905108,rs1294434,rs1333865,rs2057000,rs12203461,rs80215855,rs11647727,rs2811931,rs6941766,rs2298920,rs1916289,rs61951450,rs314,rs78540219,rs9897186,rs4665978,rs2780995,rs116383267,rs10772258,rs4716401,rs112984125,rs1771011,rs72998568,rs10489321,rs742492,rs111638368,rs78687515,rs7999514,rs116875156,rs8179252,rs238,rs13306485,rs56057546,rs780104,rs57139984,rs56231606,rs16970802,rs1447093,rs8011850,rs780100,rs10873393,rs78412528,rs10074618,rs9360956,rs1104,rs76967689,rs487760,rs9580068,rs12406906,rs11012783,rs2758777,rs10450841,rs35007728,rs10205219,rs9578362,rs9369256,rs1969117,rs660899,rs225679,rs9381022,rs2580759,rs1441763,rs1313566,rs73839004,rs6867861,rs10777342,rs11871031,rs4886741,rs780108,rs1015440,rs1294427,rs10169261,rs676699,rs717883,rs3791151,rs593343,rs501299,rs77096541,rs1294421,rs2811903,rs13424438,rs7953971,rs690304,rs1647266,rs60553678,rs3789693,rs17489268,rs6493487,rs11075281,rs7260463,rs760719,rs12728877,rs118053747,rs1294430,rs6063312,rs1144915,rs4446500,rs10514688,rs2288350,rs9341539,rs73242927,rs77319429,rs225618,rs10415720,rs10045771,rs17284218,rs225658,rs62188816,rs17187503,rs2954028,rs11673000,rs7575245,rs10943295,rs73061928,rs198833,rs1110183,rs16922062,rs4102739,rs601994,rs1745341,rs3088346,rs11102508,rs634514,rs10119344,rs9394761,rs2544418,rs11097895,rs4335444,rs2980879,rs10205592,rs2053865,rs12589789,rs112961043,rs6026731,rs3099822,rs1417944,rs2278457,rs10858914,rs1045758,rs4794044,rs73242950,rs4842791,rs62249766,rs73322321,rs2292700,rs3798440,rs78302204,rs12303914,rs62188792,rs327,rs4631307,rs56076827,rs11870781,rs1287668,rs12896101,rs10777340,rs80159442,rs16941861,rs10790162,rs1141313,rs2256746,rs2394354,rs13220416,rs78882942,rs1260341,rs7089728,rs17489282,rs74256103,rs6760828,rs2800625,rs6884018,rs2410627,rs613462,rs6698389,rs112290547,rs80177923,rs56224630,rs6601145,rs11004802,rs944946,rs11681351,rs3943753,rs225700,rs61555831,rs17188193,rs1837842,rs11645883,rs35959442,rs1294418,rs4548803,rs78085827,rs72881030,rs225695,rs10852376,rs11264804,rs6537746,rs2901761,rs72881015,rs56073856,rs11951257,rs6083538,rs7771373,rs11631953,rs112480502,rs7994461,rs12004422,rs80142672,rs809673,rs116477105,rs4307881,rs73242910,rs9580075,rs7953662,rs72795493,rs12203091,rs2274465,rs1894597,rs12202491,rs1981474,rs63628360,rs12195158,rs72998602,rs61352298,rs3828738,rs326,rs13106448,rs80005779,rs72751246,rs17119878,rs4804489,rs117955557,rs7313874,rs59027126,rs79220007,rs1652502,rs2800629,rs2299936,rs17204524,rs3108162,rs58941788,rs62188762,rs7676226,rs1744288,rs6077482,rs12934320,rs9644637,rs4804492,rs10882398,rs35402335,rs2470019,rs56958854,rs13472,rs4140578,rs2216515,rs2410621,rs9509641,rs7692353,rs1173756,rs75331046,rs10740310,rs17706858,rs34531155,rs12126763,rs2681485,rs4142813,rs2899470,rs2980876,rs116885220,rs11693660,rs2201842,rs1049817,rs2623943,rs4320561,rs1382373,rs11127013,rs2401750,rs7953300,rs72751249,rs4871603,rs10236819,rs4716398,rs11656449,rs828864,rs78498387,rs596526,rs12274192,rs4932373,rs7141448,rs2048215,rs1992442,rs7701957,rs7964225,rs1260327,rs72475978,rs2414095,rs7815340,rs6576257,rs13191323,rs12162128,rs4983324,rs4953404,rs6923339,rs1406295,rs17703883,rs4842666,rs4728296,rs317683,rs61265142,rs639658,rs62188769,rs72797536,rs77959683,rs736793,rs7999706,rs1889260,rs7761459,rs11912963,rs6538195,rs117686556,rs1247553,rs80014939,rs11105378,rs115462545,rs73839008,rs2057399,rs7522061,rs4971155,rs11126999,rs111535158,rs3818461,rs2174976,rs11128326,rs7255933,rs4842675,rs9360947,rs6056390,rs11033002,rs72797513,rs1894598,rs6758220,rs453932,rs75279268,rs10083694,rs62426309,rs117290197,rs9316270,rs7766146,rs4582,rs6086750,rs58754928,rs570661,rs73036519,rs11002020,rs17036049,rs17560514,rs6998237,rs36103420,rs9383636,rs2765503,rs74467355,rs6671645,rs7216764,rs225687,rs6991157,rs74486853,rs7415988,rs2208749,rs117774372,rs2075672,rs74464047,rs10845106,rs62188818,rs11805774,rs2073016,rs297,rs950388,rs2282242,rs7740218,rs2765499,rs13022659,rs2758802,rs1447096,rs9999326,rs2811926,rs7517644,rs8041033,rs2780975,rs10746721,rs4386751,rs4820268,rs11913600,rs17489539,rs111347943,rs116027792,rs9506646,rs315121,rs1723290,rs2296857,rs55755107,rs3798437,rs162902,rs62187757,rs225662,rs552638,rs2811925,rs56852782,rs877908,rs6743819,rs765823,rs11726715,rs198812,rs9360946,rs1984961,rs1689040,rs1905093,rs1026150,rs11946652,rs11673093,rs17710648,rs11053725,rs35827726,rs76663147,rs714051,rs9389979,rs727479,rs7097319,rs7091001,rs11572305,rs1744296,rs626264,rs4333617,rs74872857,rs322,rs4804124,rs11820589,rs1133540,rs6227,rs17701489,rs13109870,rs6026742,rs7730154,rs17414687,rs12154202,rs10489322,rs11177654,rs1667622,rs12119931,rs11159862,rs6459976,rs1441755,rs6118476,rs77288921,rs12525275,rs704795,rs72797517,rs1260320,rs11682621,rs17260338,rs6700883,rs2160669,rs383133,rs75777337,rs1837932,rs4904464,rs1413293,rs2800632,rs75362796,rs11666251,rs9381028,rs1467846,rs7975352,rs689749,rs12230074,rs11280,rs6661642,rs61906117,rs7747645,rs2185653,rs2758782,rs13334589,rs763643,rs4072462,rs61905088,rs73306896,rs6987174,rs11608640,rs2954025,rs4665963,rs7751981,rs6729709,rs4794040,rs10745332,rs10514249,rs116194635,rs1152383,rs7721599,rs10076730,rs2315383,rs390134,rs4083261,rs74444983,rs9352244,rs3811025,rs2780969,rs1867087,rs2201521,rs116145012,rs62188771,rs10032142,rs11073629,rs59284226,rs4540684,rs78088787,rs12279626,rs11608254,rs7927925,rs57596965,rs4622783,rs11546265,rs5030896,rs1294413,rs12521990,rs7295435,rs78333947,rs10750096,rs639318,rs894211,rs4714424,rs580059,rs9516198,rs12589481,rs7551933,rs10175819,rs7522110,rs1300252,rs7136259,rs117374396,rs4348331,rs1294433,rs7762018,rs17124903,rs2266788,rs1280050,rs10071617,rs11106309,rs67525613,rs8064871,rs9381031,rs4361510,rs10462476,rs6734760,rs11126936,rs57200947,rs7776986,rs6063313,rs5030882,rs76033410,rs73837096,rs10798386,rs77909999,rs2268195,rs9905700,rs112858090,rs56676141,rs72881034,rs3853383,rs36064771,rs1158715,rs6708783,rs62188767,rs2811930,rs75190601,rs12036328,rs3739092,rs7173595,rs4593558,rs11651335,rs2623946,rs2235678,rs1822200,rs6504604,rs7972414,rs4729597,rs11823543,rs10153009,rs41304764,rs2544414,rs1294435,rs2241531,rs73174105,rs16829948,rs56217724,rs9381034,rs9890506,rs35465966,rs11615124,rs9580067,rs17356664,rs6672761,rs6019219,rs11712377,rs36060036,rs11867192,rs225623,rs2236888,rs80035840,rs6690169,rs11250392,rs2386235,rs2311440,rs12051702,rs115969702,rs11105337,rs700594,rs2470023,rs12611113,rs114502721,rs2623941,rs7546203,rs7516478,rs35093358,rs78488859,rs13408252,rs1549984,rs17027985,rs715325,rs9669130,rs735861,rs73415539,rs6083545,rs11106310,rs8031394,rs11867253,rs9874219,rs225683,rs2268190,rs79110593,rs2161046,rs4265742,rs2410619,rs11105352,rs111964362,rs724311,rs11077614,rs6452537,rs6663922,rs2765506,rs1262430,rs6118475,rs17813323,rs2273280,rs1981069,rs115377968,rs12617275,rs4425772,rs10868040,rs912118,rs11830137,rs77164756,rs56251701,rs12696703,rs4922118,rs2033417,rs7018643,rs11649878,rs11248362,rs10416200,rs8053166,rs6547521,rs2235679,rs73306874,rs1528533,rs1027506,rs11869353,rs78542065,rs135167,rs17560407,rs61768374,rs2623942,rs7928871,rs35009451,rs12934455,rs8027450,rs12758377,rs4468866,rs10736085,rs9928936,rs920588,rs7719885,rs1173747,rs11105377,rs7918859,rs7147996,rs12104858,rs17262457,rs80195352,rs3208305,rs6681271,rs9523978,rs2271461,rs6019224,rs11105353,rs2317676,rs2070759,rs10134036,rs2780972,rs9578367,rs12216518,rs10423341,rs78467191,rs813592,rs913408,rs9293330,rs2410618,rs3826351,rs73306860,rs61754538,rs11128325,rs75887664,rs11695549,rs113587970,rs225657,rs2811923,rs78846039,rs74316501,rs1395,rs2758778,rs2553456,rs225620,rs2260040,rs72797516,rs62188819,rs2765495,rs2281255,rs4953403,rs7002199,rs1280051,rs34693282,rs72700743,rs6914716,rs9360950,rs6864434,rs225685,rs79718494,rs742494,rs12255028,rs1322510,rs13194557,rs4293393,rs2076085,rs78789647,rs2377326,rs72797522,rs10057303,rs12436828,rs225676,rs4880814,rs6459659,rs35073769,rs60893479,rs1317700,rs4564643,rs1287662,rs6674005,rs2301431,rs10845100,rs10034172,rs111568422,rs6026747,rs9367094,rs9381037,rs62188761,rs3751962,rs2057001,rs11869026,rs7167360,rs4716387,rs62188766,rs8042437,rs6716894,rs2073014,rs55788512,rs62052470,rs10508921,rs1441764,rs41298117,rs3793428,rs4870122,rs9580074,rs12707114,rs62374402,rs3748861,rs16941855,rs9516199,rs79261509,rs77772554,rs9381032,rs72829964,rs1958604,rs56182713,rs61906113,rs35346328,rs2268194,rs2042456,rs315133,rs10852375,rs111478946,rs58965570,rs12462004,rs12515712,rs11672923,rs77005271,rs767771,rs225692,rs11105383,rs56010116,rs3798430,rs81598,rs2781000,rs1260328,rs2228945,rs76397424,rs72797534,rs1173743,rs11867373,rs2411979,rs429611,rs11986942,rs7690833,rs13216921,rs8038617,rs10505759,rs4899956,rs6986010,rs9913128,rs11735135,rs714050,rs11949307,rs12812860,rs7264227,rs1457487,rs10798385,rs4842792,rs17119786,rs1559759,rs225619,rs9561289,rs366431,rs5919,rs3750249,rs2298921,rs10958409,rs35739466,rs1581675,rs4145078,rs12401734,rs62187756,rs4464984,rs2410632,rs9423246,rs4716396,rs73258447,rs1294417,rs2303369,rs78905824,rs4140580,rs75857601,rs11466521,rs34600364,rs4665958,rs72834647,rs283059,rs34853044,rs61373617,rs10858915,rs74446472,rs72829930,rs4794045,rs1290296,rs6864659,rs4714425,rs79227484,rs6698030,rs317685,rs10902856,rs4425133,rs9316269,rs12885528,rs7497304,rs6970448,rs4425518,rs6026732,rs10912957,rs2076472,rs10017111,rs9381021,rs56056614,rs1407483,rs6943986,rs11572307,rs4335137,rs2811927,rs16857049,rs61769642,rs12051795,rs10520621,rs2980878,rs6589564,rs1837843,rs17560451,rs4982558,rs67764931,rs10780621,rs7175531,rs780110,rs6864383,rs1919484,rs1372341,rs315128,rs61905116,rs17327234,rs56170250,rs4652084,rs6749393,rs2250006,rs62514767,rs9580069,rs5756504,rs12906125,rs4716343,rs1280056,rs6026740,rs34090650,rs1044175,rs7587058,rs79433024,rs8112895,rs72998556,rs1887402,rs11105364,rs17026123,rs7602534,rs1322496,rs2280715,rs1275528,rs72860013,rs225688,rs1260333,rs11758623,rs315137,rs932764,rs12126831,rs700593,rs2075290,rs2401745,rs8032315,rs11887784,rs58271075,rs73322319,rs7766267,rs117365000,rs4743458,rs3769143,rs9394758,rs34942551,rs12125361,rs28640218,rs74491604,rs12541912,rs28927680,rs10868044,rs10141094,rs1122227,rs117619229,rs7297206,rs12361791,rs117890324,rs2293572,rs11895089,rs73441010,rs4716380,rs79263055,rs10042219,rs11075280,rs17213271,rs56063742,rs11599315,rs1447099,rs3825041,rs8045778,rs79497907,rs12212604,rs79634386,rs75245746,rs2216516,rs12109514,rs10182937,rs6918969,rs77832597,rs7749597,rs1116259,rs1294431,rs1282551,rs9896575,rs55973835,rs76284030,rs72817533,rs2228612,rs11869487,rs111408324,rs72834621,rs6685663,rs7761105,rs57788046,rs7902023,rs2071410,rs7155535,rs2184195,rs11870948,rs17371903,rs3791139,rs9383634,rs12156293,rs2470024,rs2932535,rs583040,rs2075513,rs2165558,rs16982520,rs35407905,rs4953407,rs1382374,rs75258859,rs75207006,rs2800631,rs76393972,rs56061113,rs1372344,rs41267441,rs6924722,rs72881053,rs2954026,rs76304565,rs17789170,rs16970766,rs2911711,rs1547806,rs68160703,rs742495,rs7575639,rs9359148,rs2429027,rs12287066,rs73882270,rs225696,rs1105902,rs1385540,rs16922067,rs72795499,rs7007448,rs728477,rs2386237,rs12210963,rs2173369,rs2235321,rs73437358,rs4922119,rs2765502,rs72723450,rs13402330,rs4441120,rs11032999,rs28584649,rs16846172,rs4716397,rs13147012,rs4838960,rs4935575,rs2470026,rs17773412,rs10121403,rs4242623,rs283090,rs1641480,rs763644,rs10516521,rs9367093,rs62430455,rs765549,rs11750836,rs13396034,rs35346340,rs2072560,rs3818310,rs3795820,rs12922822,rs2303370,rs1333863,rs225660,rs7677984,rs75165231,rs733386,rs72667879,rs7593448,rs2273369,rs301,rs2294694,rs1800562,rs2038617,rs72830103,rs2246121,rs4495286,rs2765505,rs17601462,rs17782898,rs35237252,rs117742247,rs1441760,rs79829654,rs72829960,rs7231880,rs1024246,rs6942332,rs9580082,rs2765498,rs12570727,rs2298922,rs1707288,rs9357345,rs6140852,rs11867589,rs3798441,rs11846241,rs828843,rs3791140,rs1294400,rs17133809,rs2067664,rs651821,rs6659677,rs3845687,rs6711164,rs12122270,rs4746805,rs1345597,rs11608,rs6691577,rs10860892,rs2613513,rs4731974,rs4375019,rs427401,rs9506647,rs1471198,rs9360954,rs59851684,rs1335043,rs111801529,rs80111650,rs28415919,rs4932178,rs1956407,rs1156644,rs7930786,rs4425132,rs924171,rs1441756,rs10051330,rs4362167,rs2099077,rs10937886,rs1294436,rs2410628,rs1569213,rs17005956,rs2057002,rs1294424,rs3791136,rs225677,rs4716346,rs10151291,rs115372142,rs2213635,rs9915231,rs10042238,rs9389980,rs35691886,rs34895954,rs8138791,rs1007602,rs13052751,rs225682,rs4716384,rs6688599,rs41268983,rs74258864,rs72817536,rs9321861,rs1344085,rs3798429,rs13205073,rs9305012,rs10139108,rs828847,rs1474951,rs34932218,rs780107,rs689627,rs2311439,rs2112049,rs4628269,rs10420321,rs79654888,rs1447100,rs10842536,rs2228359,rs12879875,rs35292746,rs12051799,rs62513522,rs73208815,rs61906079,rs74689446,rs4804125,rs7659794,rs79295535,rs75327537,rs198851,rs2780997,rs72998593,rs1127489,rs317689,rs77913578,rs59390914,rs4953900,rs34737319,rs13216361,rs62015569,rs12435504,rs2208748,rs5030895,rs62513519,rs62269780,rs9371626,rs2758768,rs7913933,rs3736580,rs9928003,rs17411126,rs715326,rs3801901,rs6056392,rs2410630,rs6912959,rs73322309,rs628311,rs10904839,rs11126935,rs4140579,rs828848,rs225684,rs7765561,rs2447167,rs12588081,rs56078948,rs12584557,rs9423302,rs2898883,rs10438200,rs11679220,rs74856273,rs12145378,rs9879969,rs9826227,rs78867280,rs17120029,rs4839257,rs34001468,rs12770520,rs4541094,rs4896574,rs6716850,rs2811906,rs10032283,rs1807013,rs517191,rs1982346,rs369570,rs1294412,rs34069866,rs3791035,rs76360046,rs6497014,rs381872,rs4803,rs35369244,rs6717980,rs1110227,rs67588787,rs7461115,rs72881042,rs3135506,rs1933219,rs10131709,rs1905094,rs7723923,rs74444640,rs1799945,rs12292921,rs11105368,rs1176536,rs9350602,rs910679,rs60715500,rs113353646,rs1401982,rs35580878,rs2268196,rs10760692,rs4665969,rs6919961,rs1260330,rs2681472,rs1938579,rs932019,rs73839006,rs73265749,rs55925606,rs2950835,rs2210912,rs11961560,rs36043709,rs2780998,rs1372340,rs1350354,rs283043,rs74931718,rs1294428,rs523278,rs6056388,rs72881037,rs2401746,rs113413560,rs9916272,rs943513,rs2980870,rs509728,rs75362598,rs6997858,rs1079120,rs1322511,rs62188760,rs75830800,rs13353058,rs12285095,rs6907175,rs225656,rs80192156,rs4804490,rs1260329,rs9841109,rs9394756,rs6954712,rs74626683,rs489319,rs7977854,rs13211391,rs9384040,rs4899957,rs6026729,rs1247570,rs2119690,rs1652454,rs113046334,rs4755797,rs11105382,rs16846181,rs7817533,rs11775043,rs8111808,rs2306167,rs737393,rs941666,rs7874980,rs6721928,rs6086751,rs225693,rs7316530,rs1039786,rs2470021,rs2781001,rs10194457,rs73437338,rs13178245,rs2758780,rs1935194,rs341408,rs2800627,rs1360685,rs2410623,rs283060,rs77948511,rs7549547,rs73882275,rs828841,rs2282243,rs35880230,rs2521498,rs72998587,rs3785870,rs11105376,rs62130714,rs833467,rs17700296,rs7742567,rs10159477,rs7158804,rs2617135,rs10943294,rs67200965,rs4904463,rs61818800,rs11685326,rs4987082,rs2811928,rs879491,rs2083637,rs6041386,rs17284211,rs10161853,rs2623948,rs283058,rs10998458,rs12592229,rs68031000,rs16825279,rs7141251,rs1384,rs13422925,rs2765500,rs7736783,rs16926249,rs4714426,rs117500785,rs60105040,rs13156510,rs809058,rs35120633,rs920589,rs11657381,rs13107325,rs2075514,rs6019225,rs1447098,rs10473870,rs117669106,rs4646,rs4665960,rs6680161,rs72834627,rs9578368,rs11956357,rs1372343,rs1447101,rs7301715,rs6538300,rs62436729,rs8192670,rs11614398,rs73174107,rs3778008,rs3766680,rs7845103,rs6696991,rs12595627,rs6427403,rs3213600,rs1011979,rs28688991,rs1247555,rs2553457,rs55711310,rs9580079,rs16992886,rs283089,rs80236974,rs62076403,rs162904,rs4343818,rs2193856,rs1667616,rs2294693,rs6589565,rs12579302,rs12427542,rs4815273,rs1029420,rs162894,rs15285,rs66623974,rs4791039,rs2292344,rs75814507,rs2542775,rs9904560,rs17411133,rs9504915,rs3099823,rs12592417,rs2758804,rs2413450,rs3850391,rs2250013,rs41267443,rs58455518,rs12051664,rs67822595,rs12051709,rs60631624,rs2411981,rs61744553,rs12286037,rs317688,rs6966403,rs76271509,rs1740432,rs780112,rs1013794,rs72673082,rs4804495,rs17133858,rs702463,rs9341534,rs112331756,rs6903444,rs575627,rs2184194,rs4775935,rs1573644,rs1744304,rs10854076,rs2394497,rs10927102,rs2293571,rs11905209,rs932399,rs3790611,rs74850717,rs16825335,rs225710,rs13205065,rs11868344,rs117148866,rs75177318,rs2980880,rs225689,rs6864479,rs305,rs2954024,rs7738684,rs9913902,rs7204342,rs78750895,rs75542178,rs12707130,rs2654841,rs12583648,rs2298919,rs6459658,rs686604,rs7145375,rs13120465,rs17133815,rs12741819,rs2285268,rs2103325,rs12885870,rs270621,rs80216744,rs2178296,rs12588400,rs7193058,rs7976020,rs6940462,rs2920844,rs12877289,rs855791,rs1294423,rs2800623,rs57641217,rs1381335,rs2758818,rs17023061,rs3823466,rs78628461,rs11862974,rs12880017,rs6676898,rs4697416,rs4764902,rs1213205,rs79838633,rs11083768,rs703575,rs315129,rs76166964,rs4509126,rs56225305,rs72998590,rs6537744,rs7546211,rs56884788,rs17262443,rs10912967,rs11870252,rs5999019,rs1294416,rs2491017,rs413061,rs2574784,rs56143464,rs9788333,rs10131962,rs1572135,rs117790003,rs72797515,rs55695812,rs291,rs73170549,rs6446678,rs5756505,rs11869768,rs11688324,rs3749882,rs7149951,rs76349554,rs8111989,rs116849175,rs2410625,rs3916027,rs6707956,rs9523983,rs72617003,rs7201553,rs11159863,rs1280052,rs1280049,rs73994621,rs9423307,rs2758769,rs3845686,rs1280054,rs7516421,rs4716342,rs4716400,rs2038981,rs10076059,rs56748859,rs10422286,rs62188768,rs7686722,rs3798442,rs17249754,rs6658555,rs6932992,rs2765504,rs28489684,rs828846,rs4838961,rs11577575,rs62188820,rs12294259,rs2294695,rs62076405,rs673253,rs9323834,rs9423316,rs6026728,rs1147225,rs12128104,rs1260342,rs10985375,rs4775933,rs11672894,rs2932529,rs77923355,rs3793427,rs3918226,rs10493268,rs780093,rs538811,rs76186063,rs2873413,rs4716375,rs17106390,rs62188765,rs41265383,rs17261094,rs9425442,rs12127679,rs1603500,rs34345068,rs6691917,rs67495709,rs114450768,rs12197993,rs76828114,rs9397552,rs9580084,rs1441766,rs6083537,rs2811912,rs7077415,rs2116940,rs10935991,rs4804494,rs6882207,rs4791037,rs4971154,rs28544423,rs56722403,rs11105335,rs9904689,rs12207752,rs4763505,rs12119042,rs11688332,rs60305738,rs7544345,rs10450843,rs28685832,rs9953008,rs9343327,rs4126104,rs2151579,rs4791038,rs6586886,rs72817537,rs1441757,rs887506,rs4842676,rs10404209,rs62429816,rs7772889,rs78701198,rs79920061,rs2748431,rs4476795,rs12402929,rs4953406,rs3850653,rs62372714,rs4704936,rs2470025,rs12137107,rs1024245,rs780106,rs1993275,rs80271186,rs117176179,rs9509639,rs13221033,rs79737373,rs2537765,rs17813293,rs11209552,rs752221,rs6943029,rs765547,rs72881735,rs4770130,rs11105354,rs10150510,rs117870402,rs2900952,rs9644638,rs2119689,rs1970265,rs9898651,rs11126934,rs1878067,rs9401080,rs7752351,rs9523982,rs828865,rs1977710,rs225697,rs1975384,rs6425346,rs12885389,rs79813522,rs828849,rs6015450,rs780102,rs17411031,rs12109517,rs2261295,rs840795,rs12553442,rs10045018,rs1176537,rs1011981,rs17860606,rs2613514,rs6665157,rs2014252,rs11699576,rs8016561,rs2447168,rs2800626,rs6056391,rs2544417,rs295,rs62006788,rs12330890,rs703569,rs2058912,rs79199301,rs11966349,rs4677253,rs73174108,rs9383638,rs116860178,rs6095141,rs8106272,rs7808879,rs9369250,rs34356953,rs2758779,rs62252084,rs61906114,rs77543692,rs7962865,rs2811905,rs16947943,rs7339969,rs62077691,rs62187759,rs3785873,rs1694502,rs2130921,rs11087032,rs16948042,rs12917707,rs13388159,rs1968216,rs3900945,rs34947405,rs942190,rs80013494,rs809059,rs10152811,rs6590814,rs225674,rs11586016,rs12750621,rs72797519,rs12749630,rs690335,rs7153153,rs605709,rs12529402,rs9423315,rs12572659,rs80269832,rs7718458,rs56120917,rs78489418,rs9447540,rs2470020,rs66653469,rs56843185,rs11843447,rs2800630,rs1294425,rs1275538,rs77674616,rs1294437,rs72817542,rs76833326,rs4521103,rs3013441,rs11949301,rs79414774,rs42162,rs1465163,rs74539463,rs2717,rs2885942,rs7156395,rs60972755,rs8028183,rs1457486,rs1992291,rs320,rs12569025,rs4716385,rs12609071,rs17124909,rs73309006,rs1647267,rs72881046,rs4665965,rs9889353,rs61906078,rs4543558,rs7783019,rs17124889,rs2460504,rs2959623,rs10947944,rs72795498,rs616486,rs6026733,rs12029310,rs10777341,rs4336630,rs34818360,rs62130713,rs6026748,rs11785622,rs72819536,rs9360948,rs16970811,rs73455657,rs9462668,rs17773430,rs17196483,rs1407485,rs198805,rs8180518,rs72998594,rs6026744,rs763645,rs62513521,rs2268193,rs6719360,rs58576000,rs731569,rs55684236,rs58084648</t>
  </si>
  <si>
    <t>ENSG00000248309.1,ENSG00000225137.1,CATG00000050005.1,ENSG00000198954.4,ENSG00000158683.3,ENSG00000226281.2,CATG00000058559.1,CATG00000088274.1,ENSG00000267401.1,ENSG00000165973.13,ENSG00000165732.8,ENSG00000134716.5,ENSG00000255136.2,ENSG00000236437.1,ENSG00000257800.1,CATG00000050032.1,ENSG00000009844.11,ENSG00000201078.1,ENSG00000184786.4,ENSG00000185127.5,ENSG00000271614.1,CATG00000060571.1,CATG00000028176.1,CATG00000016481.1,ENSG00000088876.7,ENSG00000259207.3,ENSG00000259053.1,CATG00000083821.1,ENSG00000196586.9,ENSG00000237937.1,CATG00000081786.1,ENSG00000196176.7,CATG00000039489.1,ENSG00000228782.3,ENSG00000125775.10,ENSG00000224429.3,CATG00000008374.1,ENSG00000132694.14,ENSG00000247809.3,ENSG00000138785.10,CATG00000083261.1,ENSG00000237494.1,ENSG00000188171.10,ENSG00000175611.7,CATG00000048792.1,ENSG00000188352.8,ENSG00000124596.12,ENSG00000157181.10,CATG00000048511.1,ENSG00000178031.11,CATG00000053456.1,ENSG00000130023.11,ENSG00000075826.12,ENSG00000033122.14,CATG00000042833.1,ENSG00000252847.1,ENSG00000170417.10,ENSG00000137656.7,CATG00000042207.1,ENSG00000109917.6,CATG00000090154.1,ENSG00000104879.4,ENSG00000163794.6,ENSG00000225194.2,CATG00000041168.1,ENSG00000136960.8,ENSG00000163170.7,CATG00000105415.1,ENSG00000163513.13,ENSG00000111860.9,CATG00000089018.1,ENSG00000235267.1,ENSG00000115310.13,ENSG00000272462.2,ENSG00000182511.7,ENSG00000163795.9,ENSG00000124203.5,ENSG00000155363.14,ENSG00000253111.1,ENSG00000227617.4,ENSG00000184465.11,CATG00000101822.1,ENSG00000042088.9,ENSG00000173905.4,ENSG00000251552.1,ENSG00000089234.11,CATG00000011224.1,CATG00000004098.1,ENSG00000111605.12,ENSG00000134539.12,ENSG00000133424.16,ENSG00000187475.4,ENSG00000176771.11,ENSG00000161912.13,ENSG00000131446.11,ENSG00000236699.4,ENSG00000131435.8,ENSG00000151348.9,CATG00000018407.1,ENSG00000112343.8,ENSG00000101160.9,ENSG00000260125.1,CATG00000047979.1,ENSG00000116489.8,CATG00000118430.1,ENSG00000131018.18,ENSG00000138074.10,ENSG00000196226.2,ENSG00000187812.8,CATG00000086051.1,ENSG00000247708.3,ENSG00000007341.14,ENSG00000173546.7,ENSG00000140025.11,ENSG00000196177.8,CATG00000093267.1,ENSG00000175445.10,ENSG00000115226.5,CATG00000038498.1,ENSG00000204876.4,ENSG00000164867.6,ENSG00000138193.10,ENSG00000247311.2,CATG00000042205.1,CATG00000011225.1,ENSG00000072682.14,ENSG00000152422.11,ENSG00000081189.9,CATG00000017777.1,ENSG00000162994.11,ENSG00000226645.1,ENSG00000112339.10,CATG00000050049.1,ENSG00000183098.6,ENSG00000264741.1,ENSG00000165895.13,ENSG00000135018.9,ENSG00000258748.1,ENSG00000124564.13,ENSG00000256530.1,ENSG00000253161.1,ENSG00000124602.5,ENSG00000140564.6,ENSG00000148057.11,ENSG00000234945.3,ENSG00000198740.4,ENSG00000101333.12,CATG00000033848.1,CATG00000003943.1,ENSG00000070961.10,CATG00000055354.1,CATG00000099785.1,ENSG00000159905.10,ENSG00000119878.5,CATG00000086797.1,ENSG00000196092.8,ENSG00000226828.1,ENSG00000112212.7,ENSG00000248714.2,ENSG00000246877.1,ENSG00000066827.11,ENSG00000069667.11,CATG00000056833.1,CATG00000071918.1,ENSG00000155975.5,CATG00000115498.1,CATG00000102471.1,CATG00000079372.1,ENSG00000163534.10,ENSG00000116147.12,CATG00000094057.1,ENSG00000170293.4,ENSG00000224973.1,ENSG00000198523.5,ENSG00000115204.10,ENSG00000253831.1,CATG00000087827.1,ENSG00000261572.1,CATG00000039444.1,ENSG00000183840.5,ENSG00000156515.17,ENSG00000047410.9,ENSG00000225477.2,ENSG00000138346.10,ENSG00000109819.4,CATG00000025912.1,ENSG00000270344.1,ENSG00000166183.11,CATG00000005247.1,ENSG00000104219.8,ENSG00000141524.11,CATG00000089740.1,ENSG00000270983.1,ENSG00000007047.10,ENSG00000179988.9,CATG00000057512.1,ENSG00000084734.4,ENSG00000257764.2,ENSG00000124701.5,ENSG00000182150.11,ENSG00000172456.12,CATG00000002023.1,CATG00000027506.1,CATG00000103788.1,ENSG00000104361.5,ENSG00000213453.3,ENSG00000144290.12,ENSG00000173548.8,ENSG00000172292.10,ENSG00000139352.3,ENSG00000187605.11,CATG00000115203.1,ENSG00000183230.12,CATG00000071943.1,ENSG00000115194.6,ENSG00000243953.1,CATG00000066957.1,ENSG00000215571.4,ENSG00000124459.7,ENSG00000227036.2,ENSG00000137869.9,ENSG00000211805.1,CATG00000117479.1,ENSG00000115211.11,CATG00000022162.1,CATG00000064206.1,ENSG00000003987.9,ENSG00000126091.15,ENSG00000233325.3,ENSG00000130024.10,ENSG00000106327.8,ENSG00000112701.13,CATG00000042337.1,ENSG00000138780.10,ENSG00000261594.3,ENSG00000234816.2,ENSG00000078687.12,CATG00000078727.1,ENSG00000263293.1,ENSG00000160588.5,ENSG00000100379.13,ENSG00000163793.8,ENSG00000100722.14,ENSG00000138336.8,ENSG00000001167.10,ENSG00000115207.9,ENSG00000165521.11,ENSG00000138002.10,CATG00000108821.1,ENSG00000180573.8,ENSG00000073754.5,ENSG00000258302.1,CATG00000002591.1,ENSG00000236757.1,ENSG00000066382.12,ENSG00000230291.4,CATG00000021813.1,CATG00000012386.1,ENSG00000251175.1,ENSG00000134245.13,ENSG00000204929.7,CATG00000108819.1,CATG00000093424.1,ENSG00000107611.10,CATG00000012385.1,CATG00000012384.1,ENSG00000136999.4,CATG00000073878.1,CATG00000072898.1,ENSG00000232081.1,ENSG00000182950.2,ENSG00000090382.2,ENSG00000115234.6,ENSG00000229359.2,ENSG00000133392.12,ENSG00000248144.1,CATG00000115496.1,ENSG00000138085.12,ENSG00000196376.6,ENSG00000188611.10,ENSG00000234072.1,ENSG00000120279.6,ENSG00000130816.10,ENSG00000204920.6,CATG00000084489.1,ENSG00000226926.2,ENSG00000197061.3,ENSG00000180596.7,ENSG00000254111.1,CATG00000024470.1,ENSG00000231690.2,CATG00000009450.1,ENSG00000060339.9,ENSG00000101158.8,ENSG00000135577.4,CATG00000064110.1,CATG00000069660.1,CATG00000053842.1,CATG00000049158.1,CATG00000038499.1,ENSG00000122194.14,ENSG00000156510.11,ENSG00000187045.12,ENSG00000141279.11,ENSG00000010704.14,ENSG00000187720.10,ENSG00000166748.8,ENSG00000124126.9,ENSG00000258224.1,CATG00000118438.1,ENSG00000095574.7,ENSG00000131558.10,ENSG00000137491.10,ENSG00000138100.9,ENSG00000113389.11,ENSG00000260071.1,ENSG00000107625.8,CATG00000090731.1,ENSG00000134709.6,ENSG00000150275.13,CATG00000086794.1,ENSG00000110243.7,ENSG00000253871.1,ENSG00000138821.8,CATG00000101813.1,ENSG00000137962.8,ENSG00000160193.7,ENSG00000173320.5,ENSG00000124610.3,ENSG00000229261.1,ENSG00000157992.8,CATG00000028597.1,CATG00000049033.1,CATG00000008373.1,ENSG00000236200.1,ENSG00000171643.9,CATG00000056939.1,ENSG00000137486.12,ENSG00000207342.1,ENSG00000084774.9,ENSG00000260288.2,ENSG00000066135.8,CATG00000115492.1,CATG00000019874.1,ENSG00000236052.1,ENSG00000122912.10,ENSG00000238389.1,CATG00000033860.1,ENSG00000160856.16,ENSG00000234684.2,CATG00000088941.1,CATG00000069575.1,ENSG00000198791.7,ENSG00000127337.2,ENSG00000167085.7,ENSG00000139112.6,ENSG00000187837.2,ENSG00000175806.10,ENSG00000269110.1,ENSG00000115216.9,ENSG00000132704.11,ENSG00000259753.1,ENSG00000254473.1,ENSG00000115241.9,ENSG00000185052.7,ENSG00000154229.7,ENSG00000156113.16,ENSG00000227704.1,ENSG00000052850.5,ENSG00000267045.1,CATG00000080351.1,CATG00000003988.1,CATG00000012781.1,ENSG00000263766.1,ENSG00000252819.1,ENSG00000153551.9,ENSG00000173575.14,ENSG00000178852.11,ENSG00000104723.16,ENSG00000181804.10,ENSG00000233438.1,ENSG00000198739.6,ENSG00000204463.8,CATG00000023005.1,ENSG00000156030.8,CATG00000082558.1,CATG00000090305.1,ENSG00000142949.12,CATG00000102128.1,ENSG00000250186.3,ENSG00000248027.1,ENSG00000165533.14,ENSG00000169344.11,ENSG00000165730.10,ENSG00000066735.10,CATG00000024482.1,ENSG00000196532.4,ENSG00000204282.3,ENSG00000177369.4,ENSG00000136848.12,ENSG00000163576.13</t>
  </si>
  <si>
    <t>19609347,19430479,18591461,pha003041,pha003086,22322875,23400010,22384028,21386085,23487405,23753411,22479346,17554300,19862010,pha003097,22184326,22560525,pha003093,17903302,21909115,22013104,21626137,24376456,19304780,24892410,pha003042,21082022,19421330,21573014</t>
  </si>
  <si>
    <t>Triglycerides-Blood Pressure (TG-BP),Internal carotid artery thickness (far walls),Hypertension risk in short sleep duration,Response to diuretic therapy,Common carotid artery thickness (near walls),Hematocrit,Hypertension, salt-sensitive,Internal carotid artery thickness (near walls),Hypertension (young onset),Obesity and blood pressure,Common carotid artery thickness (average of near and far wall measures),Internal carotid artery thickness (average of near and far walls),Sodium levels,Pulse pressure (alcohol consumption interaction),Thiazide-induced adverse metabolic effects in hypertensive patients,Common carotid artery thickness (far walls),Hypertension (essential hypertension),Hypertension,Tonometry,Hypertension (early onset hypertension),Potassium levels,Response to diuretic therapy in hypertension</t>
  </si>
  <si>
    <t>HP:0000836</t>
  </si>
  <si>
    <t>Hyperthyroidism</t>
  </si>
  <si>
    <t>An abnormality of thyroid physiology characterized by excessive secretion of the thyroid hormones thyroxine (i.e., T4) and/or 3,3&amp;apos;,5-triiodo-L-thyronine zwitterion (i.e., triiodothyronine or T3).</t>
  </si>
  <si>
    <t>rs11686524,rs11675434,rs58722186,rs115728055,rs6068262,rs427373,rs12471910,rs312692,rs312704,rs4575545,rs76729773,rs8047723,rs2071399,rs4908507,rs312698,rs56302939,rs6063784,rs2904155,rs4811367,rs55980998,rs1424231,rs312700,rs11642757,rs2298876,rs2426433,rs6063840,rs35865480,rs6097031,rs11682968,rs55750095,rs11685159,rs7223796,rs7518608,rs407414,rs115088254,rs2071402,rs4889012,rs74637523,rs4811371,rs312719,rs879564,rs312701,rs7225463,rs11211645,rs16950997,rs73191621,rs6068259,rs11121209,rs11646791,rs4243177,rs1972113,rs12756257,rs11644758,rs11678852,rs115988759,rs2016084,rs1463051,rs6068260,rs11150187,rs57652769,rs1463049,rs6577499,rs2869657,rs312722,rs6068264,rs4811363,rs1473420,rs6675443,rs301807,rs4766578,rs2426438,rs116643656,rs11694732,rs13400534,rs1953827,rs6068258,rs7500666,rs115479968,rs7187128,rs4334315,rs3813580,rs312718,rs7556169,rs667879,rs2904160,rs312703,rs9927134,rs312732,rs2426439,rs879563,rs8048539,rs17689625,rs9677074,rs6702060,rs7200841,rs4811369,rs236577,rs393743,rs11121199,rs6501385,rs6577496,rs4140439,rs73575086,rs653178,rs114724863,rs8048928,rs2207195,rs2071403,rs301799,rs74037508,rs7527389,rs4811368,rs11121216,rs73575095,rs312702,rs2024652,rs312734,rs312720,rs3184504,rs17786733,rs4811336,rs4889009,rs7202770,rs401070,rs4811334,rs4811370,rs11150188,rs6068263,rs236575,rs301806,rs7513420,rs236576,rs4140438,rs432241,rs733208,rs6068257,rs115208716,rs6577502,rs2904158,rs312721,rs3760955,rs16950982,rs1463050,rs11675342,rs9277555,rs301805,rs12444166,rs17767742,rs3813582,rs73575085,rs420572,rs12149234,rs2250890,rs10774625,rs4927604,rs1567920,rs17767904,rs73575083,rs4888043,rs12136766</t>
  </si>
  <si>
    <t>CATG00000032275.1,ENSG00000232912.1,ENSG00000176840.7,CATG00000034396.1,ENSG00000241106.2,CATG00000045932.1,ENSG00000115705.16,CATG00000034397.1,ENSG00000260876.1,ENSG00000160145.11,ENSG00000111252.6,ENSG00000223865.6,ENSG00000204842.10,CATG00000053645.1,ENSG00000142599.13,CATG00000032272.1,CATG00000034394.1,CATG00000032278.1,ENSG00000204267.9,CATG00000034398.1,ENSG00000224557.3,ENSG00000234948.1,CATG00000027984.1,ENSG00000261390.1,ENSG00000250264.1</t>
  </si>
  <si>
    <t>22399142,24722205,24586183,22863731</t>
  </si>
  <si>
    <t>Thyroid peroxidase antibody levels,Thyroid peroxidase antibody positivity,Thyrotoxic hypokalemic periodic paralysis</t>
  </si>
  <si>
    <t>HP:0000847</t>
  </si>
  <si>
    <t>Abnormality of renin angiotensin system</t>
  </si>
  <si>
    <t>An abnormality of the renin-angiotensin system.</t>
  </si>
  <si>
    <t>rs11656503,rs4327,rs72760943,rs2361198,rs963167,rs8051290,rs62045494,rs7204704,rs4366742,rs17221456,rs836138,rs4353,rs11656455,rs55734244,rs9878682,rs78001759,rs11253558,rs62357020,rs12777800,rs507666,rs9811383,rs41260144,rs9411364,rs3110626,rs6497321,rs4679353,rs4344,rs853197,rs62045496,rs56365771,rs8047839,rs4262994,rs1625998,rs676521,rs115478735,rs4362,rs11634759,rs635634,rs579459,rs1051838,rs72760935,rs12356612,rs72965819,rs113242956,rs4265793,rs9900770,rs72963816,rs6597616,rs4332,rs4359,rs532436,rs853196,rs35657988,rs1714987,rs4782202,rs16838131,rs248768,rs27160,rs16958921,rs16924610,rs12286498,rs4337,rs113479564,rs75174494,rs4795208,rs1984832,rs4330,rs37441,rs649129,rs4335,rs4326,rs187464,rs6787381,rs8079671,rs10732200,rs67205460,rs651007,rs12354710,rs4500779,rs4463782,rs1045013,rs829163,rs251636,rs7184530,rs6497323,rs7025839,rs712039,rs7934178,rs2680719,rs7929797,rs4341,rs11646974,rs629234,rs62063615,rs67696450,rs28706644,rs4311,rs9878545,rs4363269,rs6607279,rs17293580,rs790117,rs114644434,rs72760934,rs11074360,rs60118041,rs13095826,rs4782192,rs11651621,rs12771539,rs3758785,rs60112577,rs35578117,rs550057,rs113828067,rs790116,rs12294732,rs2074409,rs4325,rs8069062,rs7075188,rs4258597,rs17221463,rs6497319,rs1616371,rs763512,rs8064837,rs7466962,rs4295,rs1566120,rs58512903,rs34711199,rs37439,rs12922816,rs9889344,rs4567694,rs7564869,rs8178845,rs7395330,rs1416,rs4496124,rs4320,rs77235095,rs12772979,rs1016679,rs12767171,rs12783621,rs1250891,rs11253550,rs3094499,rs9328546,rs9411370,rs67499664,rs4351,rs4578630,rs12777801,rs4331,rs4342,rs12948397,rs4324,rs72760941,rs12770910,rs7190066,rs4308,rs7072554,rs4363,rs887968,rs56201968,rs62357019,rs7934286,rs600038,rs17293608,rs62073501,rs4426336,rs4321,rs7772131,rs8077672,rs8051547,rs866465,rs16834903,rs659580,rs853200,rs853216,rs4602025,rs11868673,rs4679354,rs1871621,rs8062000,rs4334,rs17137970,rs12282965,rs4455525,rs9411473,rs36062650,rs62356992,rs11925520,rs72963821,rs7188889,rs1005425,rs10803622,rs61747882,rs11253557,rs4573978,rs853232,rs4782193,rs28512382,rs3744317,rs4782198,rs2011738,rs248765,rs12576656,rs7931179,rs12938160,rs4343,rs12521945,rs7934183,rs4074605,rs887969,rs7224979,rs4061964,rs72963823,rs6597617,rs7193124,rs2946340,rs7089968,rs8078801,rs9931943,rs4305,rs12517170,rs8075634,rs7577228,rs796889,rs55873762,rs62045495,rs9411474,rs790115,rs248767,rs66797613,rs7209395,rs4791079,rs8080313,rs853201,rs6767261,rs11253559,rs7100196,rs732410,rs10903359,rs4333,rs2519093,rs58201617,rs1714988,rs117206399,rs11253560,rs4329,rs13072737,rs6504401,rs36081240,rs4309,rs7185860,rs7849280,rs17615134,rs7611002,rs4336,rs72760914,rs8062131,rs12784928,rs55792501,rs17221491,rs11789207,rs7047076,rs853206,rs1055086,rs9907406,rs1987692,rs1871622,rs495828,rs4316,rs12597765,rs34034003,rs68045833</t>
  </si>
  <si>
    <t>ENSG00000023839.6,ENSG00000232656.3,ENSG00000141141.10,ENSG00000047056.10,ENSG00000134627.7,ENSG00000006114.11,ENSG00000267380.1,CATG00000075368.1,ENSG00000164035.5,ENSG00000132142.15,ENSG00000260430.1,ENSG00000113460.8,ENSG00000148377.5,ENSG00000186329.5,ENSG00000091583.6,ENSG00000154240.12,CATG00000006648.1,ENSG00000155287.6,CATG00000002000.1,ENSG00000168724.10,ENSG00000107937.14,ENSG00000243918.1,ENSG00000271875.1,ENSG00000214894.2,ENSG00000205740.1,ENSG00000161326.8,CATG00000024079.1,ENSG00000123901.4,ENSG00000152969.12,ENSG00000257057.1,ENSG00000116132.7,ENSG00000256948.1,ENSG00000198018.6,ENSG00000067064.6,ENSG00000175356.8,ENSG00000182175.9,ENSG00000181804.10,ENSG00000167186.6,ENSG00000267542.1,ENSG00000108264.12,ENSG00000229278.1,ENSG00000264813.1,ENSG00000238924.1,ENSG00000170537.8,CATG00000051965.1,ENSG00000167230.6,ENSG00000213538.4,ENSG00000237923.1,ENSG00000261465.2,ENSG00000205838.8,ENSG00000173193.9,CATG00000033539.1,ENSG00000113456.14,ENSG00000159640.10,ENSG00000231312.2,CATG00000061689.1,CATG00000082431.1,ENSG00000175164.9,CATG00000066011.1</t>
  </si>
  <si>
    <t>22566498,23279374,20066004</t>
  </si>
  <si>
    <t>beta2-Glycoprotein I (beta2-GPI) plasma levels,Response to angiotensin II receptor blocker therapy (opposite direction w/ diuretic therapy),Response to angiotensin II receptor blocker therapy,Angiotensin-converting enzyme activity</t>
  </si>
  <si>
    <t>HP:0000855</t>
  </si>
  <si>
    <t>Insulin resistance</t>
  </si>
  <si>
    <t>Increased resistance towards insulin, that is, diminished effectiveness of insulin in reducing blood glucose levels.</t>
  </si>
  <si>
    <t>rs4357130,rs10838690,rs1704773,rs12612413,rs7120118,rs2013867,rs2303616,rs2377640,rs11613632,rs10217747,rs6935272,rs10501320,rs2242262,rs13070989,rs12543240,rs7310918,rs10441737,rs4764124,rs2164411,rs17828607,rs9688715,rs1770131,rs12438204,rs380120,rs2814943,rs2744939,rs603985,rs73221381,rs11755942,rs3782881,rs1233696,rs79143092,rs7298440,rs11251736,rs116591302,rs7303491,rs149878,rs13210866,rs760436,rs71465887,rs11572952,rs1225618,rs9483334,rs203893,rs2697025,rs7973695,rs130422,rs73230313,rs7137946,rs12551096,rs1401492,rs753992,rs11574703,rs2305902,rs115927649,rs9374274,rs9775457,rs73840164,rs9391254,rs34848618,rs823099,rs12441133,rs76212722,rs1225715,rs76056010,rs818455,rs7928073,rs2366160,rs501919,rs11558471,rs7647609,rs503279,rs9469919,rs56386615,rs11212241,rs115279637,rs7297576,rs7410105,rs3800457,rs11548954,rs62567919,rs76426237,rs1150721,rs1055510,rs11751693,rs7280405,rs168569,rs9462012,rs3917498,rs73230337,rs9493083,rs7309528,rs1319436,rs468,rs11039155,rs75294101,rs75877995,rs618078,rs56834115,rs11057307,rs11676272,rs2596397,rs9483321,rs2095812,rs818477,rs1772159,rs3758673,rs73208714,rs1150689,rs9866309,rs3917532,rs1736895,rs6004991,rs57554969,rs114749932,rs28414692,rs6494243,rs73554727,rs6907950,rs73225248,rs7138209,rs9461459,rs11210478,rs12122440,rs12624309,rs7955036,rs73230308,rs1543075,rs79339238,rs28651134,rs7958693,rs2044211,rs74579195,rs67516712,rs2486280,rs2839050,rs79359979,rs78963984,rs1150709,rs112729989,rs823097,rs2791333,rs13436480,rs61943604,rs7968029,rs6551466,rs35158437,rs12619018,rs200971,rs16894060,rs357511,rs76829897,rs2639974,rs7732676,rs1150690,rs6922169,rs7133734,rs3213693,rs4713158,rs16925187,rs79511413,rs3177269,rs7970839,rs80047832,rs117264981,rs2744937,rs7312573,rs8026527,rs9461456,rs34369761,rs1894449,rs2290146,rs2011962,rs66493557,rs2638280,rs407651,rs7745372,rs1688264,rs3904056,rs75373982,rs73401840,rs9468365,rs7294984,rs1150678,rs901746,rs12210900,rs10769255,rs67845102,rs2191035,rs1345019,rs10980926,rs7967506,rs2118826,rs62564442,rs9285640,rs830083,rs2270089,rs809736,rs1005125,rs77168053,rs74540049,rs7135624,rs6452776,rs59424752,rs61943596,rs7168087,rs7097793,rs3774508,rs73184428,rs2814985,rs2210290,rs1475120,rs4916889,rs77153019,rs6560515,rs79854527,rs7307343,rs79396746,rs80079664,rs62302314,rs2237583,rs1129399,rs10781358,rs7978390,rs7313261,rs13192832,rs2075268,rs2581651,rs2222060,rs213238,rs11580015,rs73225219,rs7310389,rs28441247,rs2531805,rs10838693,rs73541184,rs908373,rs115834799,rs114169464,rs61943562,rs12828408,rs10769253,rs452242,rs11251734,rs11722445,rs10903979,rs525304,rs12653597,rs314262,rs7978447,rs1736891,rs1225716,rs9293498,rs7398152,rs12819746,rs73225208,rs12900022,rs1528827,rs653327,rs2638282,rs13154597,rs11072220,rs13010695,rs9493081,rs11485555,rs10742801,rs67178535,rs7755822,rs16942667,rs115734751,rs3748269,rs17581755,rs654208,rs823094,rs12206779,rs12904060,rs3815889,rs569970,rs7691253,rs12820195,rs1515814,rs3817309,rs59062775,rs4254981,rs9468357,rs2429910,rs7277632,rs2291103,rs7630422,rs728122,rs12214383,rs73230303,rs13064692,rs203876,rs35560946,rs277374,rs12315013,rs59567949,rs16885838,rs12548632,rs357509,rs1057419,rs2267239,rs73225225,rs1124131,rs370771,rs76671681,rs7310512,rs72750964,rs2814993,rs10515237,rs4776530,rs4145871,rs1775154,rs75393320,rs7963498,rs9462014,rs28568334,rs9864034,rs7307008,rs3759378,rs1210894,rs73590793,rs10078715,rs4881116,rs546363,rs2531831,rs10167020,rs9976042,rs203883,rs34534928,rs277368,rs6604871,rs7949570,rs1150716,rs9868316,rs3099436,rs58023804,rs2288365,rs7302449,rs10995485,rs705379,rs73225238,rs7313032,rs66647364,rs754536,rs7313140,rs7759938,rs2290148,rs2385702,rs60946859,rs16894959,rs86487,rs115186379,rs12572003,rs76230314,rs7237930,rs10903978,rs7302649,rs11610238,rs11612927,rs3748268,rs11214997,rs10040098,rs708725,rs12204520,rs78718305,rs10838689,rs58048722,rs6234,rs276371,rs2305280,rs56693020,rs3736896,rs3917478,rs6931997,rs55931014,rs2692430,rs3800198,rs9400492,rs10817185,rs1225599,rs823110,rs7536483,rs11612030,rs2048802,rs34326408,rs6485751,rs115903608,rs12902589,rs10868853,rs2859365,rs853693,rs34513104,rs7297130,rs7974279,rs10980924,rs61941433,rs1053000,rs6488712,rs4979005,rs676388,rs61896050,rs78258651,rs7133199,rs79958946,rs3781619,rs2267236,rs4995831,rs476167,rs2023493,rs17085665,rs9869433,rs10057775,rs11251738,rs76946985,rs1998038,rs2242261,rs645538,rs823141,rs6774777,rs3917534,rs35389625,rs2839054,rs10846535,rs73192820,rs7963968,rs920188,rs200967,rs77532017,rs2279216,rs16942632,rs12827074,rs6922526,rs79544928,rs710839,rs2237582,rs823096,rs3850247,rs117548673,rs35112486,rs1150705,rs9462016,rs2059767,rs2004720,rs2306314,rs2041230,rs78253904,rs2881153,rs10854475,rs786425,rs9468367,rs1772148,rs34477097,rs14017,rs3931020,rs1005127,rs4739471,rs591044,rs357515,rs7206,rs7975233,rs633372,rs2142730,rs2306319,rs10769252,rs9919,rs5749634,rs79944233,rs3781620,rs16938581,rs2764205,rs16950287,rs189624,rs80296197,rs117054838,rs11611927,rs1894448,rs2303618,rs3824866,rs60800515,rs7395581,rs12817757,rs17085658,rs11039165,rs9829105,rs73401842,rs535629,rs58200100,rs357507,rs3734563,rs61272412,rs4742284,rs3087995,rs1549317,rs11039182,rs314263,rs75960393,rs13033460,rs12209653,rs10213823,rs16894108,rs2269829,rs2744955,rs79523900,rs7826393,rs830085,rs740622,rs76831879,rs4880598,rs6538437,rs13420827,rs2447099,rs9493084,rs3751263,rs1150724,rs788862,rs60984634,rs326214,rs7175862,rs968358,rs73590799,rs2120301,rs9866183,rs11663044,rs58194620,rs2150453,rs788863,rs62567918,rs66471742,rs117894641,rs72812334,rs1124132,rs61943635,rs76682246,rs13266634,rs2531832,rs2622319,rs74389435,rs7944584,rs786423,rs7139193,rs7773051,rs612080,rs12574081,rs7120957,rs60351670,rs6752378,rs6911549,rs604459,rs115605543,rs1558205,rs11603334,rs6909448,rs35416308,rs2291518,rs4752973,rs1233660,rs3098676,rs7738667,rs10182181,rs61104118,rs281379,rs7199363,rs12821242,rs213236,rs78886939,rs13159579,rs10890142,rs10903975,rs818475,rs61941448,rs7298260,rs116032367,rs203877,rs1150726,rs61431557,rs11911934,rs11039149,rs768342,rs7964443,rs28671241,rs59662471,rs2899765,rs2276271,rs379501,rs823137,rs17085675,rs11612479,rs786449,rs17487343,rs9483335,rs7427577,rs13201726,rs2375002,rs2027361,rs75022810,rs114905311,rs7397160,rs11212239,rs3120975,rs12813346,rs12530416,rs3861468,rs17535865,rs710835,rs17589683,rs2955036,rs56050761,rs1051006,rs73221362,rs7537046,rs507766,rs8008246,rs395962,rs117103609,rs34663079,rs2814944,rs59494877,rs6488893,rs17085655,rs818463,rs73221378,rs4881113,rs3781622,rs2633082,rs7124958,rs1822441,rs853684,rs9461455,rs9469913,rs10213965,rs823143,rs2882298,rs6419887,rs9867495,rs358294,rs662,rs2256788,rs17117032,rs61941452,rs6831454,rs4930714,rs7759191,rs116569901,rs6488897,rs2003968,rs12547277,rs1339898,rs7302183,rs314281,rs3765680,rs6899417,rs2394049,rs7124955,rs3917503,rs7135660,rs56123401,rs9813459,rs16903020,rs61943618,rs823114,rs2269434,rs536704,rs7854837,rs2302675,rs73221372,rs10846062,rs818478,rs200951,rs12831081,rs2384207,rs7959803,rs6794181,rs4930708,rs1059000,rs10476917,rs59394232,rs695258,rs78503716,rs9493082,rs35114195,rs76832686,rs11251746,rs3752802,rs1449626,rs10501321,rs11485298,rs6922429,rs10891663,rs7764722,rs73137967,rs2859348,rs2303617,rs9461458,rs1052373,rs4642706,rs474053,rs12822546,rs149972,rs2791332,rs695509,rs73230306,rs7136939,rs7298610,rs6869570,rs6889272,rs7700417,rs314280,rs7749736,rs7775132,rs76181214,rs13203645,rs78448512,rs7764737,rs375971,rs7033976,rs4819159,rs6899389,rs9468361,rs10204896,rs403192,rs4532668,rs2279239,rs1517553,rs6576507,rs7305838,rs16894021,rs504963,rs79060908,rs830084,rs35879051,rs11089627,rs117819392,rs4665736,rs73221382,rs314265,rs2222061,rs9493050,rs114415721,rs16925196,rs11834141,rs7635070,rs2839041,rs786444,rs12528131,rs60901283,rs75451667,rs67211468,rs74681567,rs4930713,rs2381543,rs786443,rs75147935,rs12207399,rs9468355,rs13093618,rs2955035,rs1150666,rs818461,rs73230314,rs35648612,rs34586028,rs3917529,rs2305899,rs7975119,rs7953599,rs12200251,rs12979278,rs73225205,rs405445,rs10838686,rs9847167,rs10503998,rs73184429,rs11251744,rs3729802,rs2092344,rs10795007,rs1531681,rs75962736,rs602662,rs117094839,rs3800199,rs9461443,rs12828633,rs375254,rs2970691,rs2071965,rs2744938,rs9469860,rs1052215,rs9654050,rs413130,rs7306549,rs35804181,rs41284832,rs75896506,rs1465483,rs1591913,rs471931,rs16942628,rs114485373,rs78706065,rs1233713,rs2814973,rs33988101,rs823116,rs507711,rs9468368,rs203882,rs73221373,rs115300310,rs10476553,rs71458814,rs3816725,rs11039166,rs6452777,rs2254240,rs36018474,rs11057320,rs7765347,rs73225213,rs11660312,rs7023191,rs12199015,rs66690784,rs7514705,rs13082048,rs73225249,rs7307978,rs6004992,rs2002863,rs1654774,rs2918630,rs3800328,rs12554351,rs3843996,rs3806160,rs1289753,rs745400,rs17584461,rs28360638,rs2814994,rs213240,rs73225245,rs7807869,rs7713317,rs114019560,rs9828863,rs1150670,rs11212233,rs7979528,rs1051122,rs16894095,rs73223295,rs16991615,rs3745367,rs326224,rs10869740,rs402039,rs379493,rs358288,rs9301,rs156737,rs6969452,rs1969272,rs10777531,rs9462007,rs3811951,rs3802177,rs66707897,rs7129661,rs692854,rs56758324,rs277369,rs28567450,rs13169290,rs61334567,rs2744956,rs1783598,rs73230328,rs485186,rs16885830,rs376400,rs76550717,rs3917469,rs7308862,rs9623785,rs213228,rs2345436,rs7133543,rs11577517,rs2622322,rs10846537,rs2074334,rs603918,rs61941403,rs12375735,rs114208992,rs11609591,rs10838691,rs11754600,rs7210932,rs7164954,rs35946281,rs112980369,rs10769254,rs4580862,rs951366,rs6884089,rs3825970,rs7740351,rs6908953,rs1416918,rs7953596,rs2250026,rs12226764,rs7118396,rs6551,rs3784668,rs75607179,rs2330327,rs10808092,rs60825648,rs9468370,rs10854474,rs576672,rs7298831,rs12978752,rs11251737,rs7637993,rs695366,rs6922374,rs73221380,rs17431446,rs73221363,rs1171655,rs1631552,rs6899603,rs1866732,rs13408,rs1157745,rs11039144,rs6452775,rs2439255,rs11917335,rs3895907,rs4647725,rs7135267,rs2839039,rs12549353,rs6551477,rs4642462,rs2249595,rs60005892,rs10846531,rs11766298,rs12821219,rs1172294,rs11144870,rs653393,rs1125312,rs3861467,rs2247002,rs10838692,rs213237,rs7109575,rs12825800,rs73225218,rs6235,rs1112177,rs137210,rs3774522,rs6908137,rs2776402,rs6488883,rs3847502,rs1153835,rs12655917,rs73221368,rs2957873,rs2003969,rs7034027,rs72853661,rs7955400,rs10462464,rs357508,rs114784577,rs203884,rs12213967,rs12120677,rs786422,rs2014421,rs73223296,rs7959553,rs277402,rs3917468,rs2814996,rs369245,rs36101807,rs17581906,rs382303,rs73230318,rs6551465,rs6749422,rs28583318,rs2303620,rs823095,rs10903976,rs1225710,rs3850952,rs7722200,rs75761084,rs710840,rs77643067,rs3814730,rs4647726,rs17106969,rs632111,rs7081092,rs2299257,rs3800200,rs61567339,rs10903977,rs57163370,rs653340,rs11039148,rs7139373,rs13437294,rs59399576,rs6419888,rs12298653,rs11107124,rs853690,rs11829958,rs11212231,rs73230322,rs118004082,rs7302788,rs2267238,rs3187236,rs9368565,rs73230339,rs7859954,rs1361385,rs2815005,rs73192822,rs12544400,rs7138503,rs754537,rs8033868,rs7135901,rs786447,rs9637207,rs629755,rs200988,rs740621,rs3099435,rs1051793,rs708724,rs541,rs9831416,rs12829893,rs12829984,rs4916891,rs853683,rs485073,rs73208725,rs11251741,rs788861,rs10074260,rs2021826,rs73192834,rs2744954,rs10744078,rs9833690,rs61941434,rs7966867,rs3819946,rs753993,rs11833604,rs34996665,rs10508247,rs2692431,rs72812337,rs7398298,rs2306353,rs658584,rs7134896,rs2581652,rs314264,rs7847658,rs11611354,rs7305689,rs7410101,rs2509835,rs707907,rs2258851,rs4752979,rs7314001,rs1124309,rs13201753,rs4647741,rs788855,rs9868090,rs1778484,rs62302272,rs2291102,rs10742799,rs3862791,rs1552224,rs11251748,rs10182458,rs3765099,rs11760133,rs4859060,rs786448,rs28391588,rs9469864,rs11251739,rs2248821,rs12542427,rs11544008,rs1150718,rs525487,rs1139320,rs4355862,rs73001214,rs7309187,rs12544714,rs2239746,rs326222,rs9468360,rs33699,rs55997709,rs7664706,rs75423996,rs10781349,rs10903974,rs4979004,rs203878,rs10488936,rs2279238,rs2622320,rs59142559,rs2639993,rs7975596,rs28482086,rs6901900,rs785907,rs11626638,rs1150668,rs9661188,rs28879157,rs818476,rs2429908,rs455032,rs13168460,rs9468354,rs11672900,rs12405,rs7522428,rs116850387,rs12222581,rs1054372,rs12545911,rs7111266,rs17648055,rs3765681,rs116987251,rs4754205,rs710838,rs59139497,rs2241544,rs9869007,rs61611140,rs12978750,rs11830399,rs6784608,rs2301216,rs73208719,rs17232226,rs61941438,rs4881101,rs6922673,rs7918368,rs2633083,rs6488892,rs17127288,rs5749633,rs3097146,rs6419886,rs10838687,rs78697755,rs17584503,rs9792548,rs6938239,rs4752977,rs6791881,rs10838681,rs16913940,rs7850439,rs73016119,rs28404785,rs6746013,rs950027,rs221617,rs61941432,rs7970993,rs708723,rs9468333,rs41273098,rs2959174,rs7313628,rs12697938,rs4647754,rs788864,rs1449627,rs277396,rs365475,rs420386,rs17431357,rs1012683,rs2162714,rs4951261,rs2167079,rs12332295,rs11214996,rs9809980,rs34163885,rs277375,rs4040225,rs7973155,rs3863301,rs2955037,rs7399224,rs7933246,rs72780436,rs2052325,rs7959540,rs59663860,rs1997660,rs510987,rs17427571,rs2057681,rs1625244,rs1150711,rs7134074,rs12817576,rs75618461,rs11225116,rs7853385,rs7120158,rs2531825,rs12545554,rs7960951,rs11621845,rs7299870,rs77728194,rs1406430,rs17106918,rs79965202,rs35866622,rs1150707</t>
  </si>
  <si>
    <t>ENSG00000065060.12,ENSG00000138031.10,CATG00000009978.1,ENSG00000104154.5,ENSG00000107959.11,CATG00000025051.1,ENSG00000162627.12,ENSG00000162623.11,ENSG00000187772.6,ENSG00000189134.3,ENSG00000187987.5,ENSG00000083067.18,ENSG00000166578.5,ENSG00000183570.12,ENSG00000180447.5,ENSG00000187609.11,ENSG00000111339.6,ENSG00000233796.1,ENSG00000196812.4,ENSG00000116791.9,ENSG00000214772.2,ENSG00000272009.1,ENSG00000205424.1,ENSG00000069275.12,CATG00000013673.1,ENSG00000164180.9,ENSG00000259030.2,ENSG00000111344.7,CATG00000097080.1,CATG00000047915.1,ENSG00000197153.3,ENSG00000164756.8,ENSG00000089060.7,ENSG00000198315.6,ENSG00000199851.1,ENSG00000111780.8,CATG00000006104.1,CATG00000010625.1,CATG00000002844.1,ENSG00000272288.1,ENSG00000273492.1,ENSG00000234618.1,CATG00000060893.1,ENSG00000168778.7,CATG00000013680.1,CATG00000065552.1,CATG00000057015.1,ENSG00000197062.7,ENSG00000066044.9,ENSG00000217646.1,ENSG00000217130.1,ENSG00000152404.11,ENSG00000025434.14,CATG00000088143.1,ENSG00000226237.1,ENSG00000182625.3,ENSG00000137691.8,ENSG00000214530.3,ENSG00000154269.10,ENSG00000129028.4,ENSG00000197279.3,CATG00000083373.1,ENSG00000229323.1,ENSG00000185130.4,ENSG00000155846.12,ENSG00000166173.9,ENSG00000135749.14,ENSG00000095110.3,ENSG00000153113.19,ENSG00000091127.9,ENSG00000224586.2,ENSG00000142449.8,ENSG00000111775.2,CATG00000087916.1,CATG00000115361.1,ENSG00000237399.3,ENSG00000162105.12,ENSG00000179981.9,ENSG00000086598.6,CATG00000013363.1,CATG00000002232.1,ENSG00000251059.1,ENSG00000114446.4,ENSG00000135218.13,ENSG00000219392.1,ENSG00000117280.8,ENSG00000140718.14,CATG00000104646.1,ENSG00000233822.3,CATG00000013674.1,ENSG00000010810.13,ENSG00000057468.6,CATG00000080572.1,ENSG00000099139.9,ENSG00000254038.1,ENSG00000249746.1,ENSG00000233922.1,ENSG00000158528.7,ENSG00000104918.4,CATG00000103728.1,ENSG00000111786.4,ENSG00000070882.8,CATG00000003744.1,ENSG00000110514.14,ENSG00000176920.10,CATG00000006117.1,ENSG00000267539.1,ENSG00000256746.1,ENSG00000111358.9,ENSG00000187626.7,ENSG00000184357.3,ENSG00000219891.2,ENSG00000128512.15,ENSG00000125885.9,ENSG00000251314.2,ENSG00000124562.5,CATG00000023520.1,CATG00000083355.1,ENSG00000132842.9,ENSG00000110871.10,ENSG00000123064.8,CATG00000032515.1,CATG00000019915.1,ENSG00000165449.7,ENSG00000032389.8,ENSG00000139405.11,ENSG00000133424.16,CATG00000105534.1,CATG00000013678.1,CATG00000087920.1,ENSG00000005421.4,ENSG00000111361.8,ENSG00000197176.3,ENSG00000248708.1,CATG00000083353.1,CATG00000080434.1,CATG00000088145.1,ENSG00000022840.11,CATG00000060894.1,ENSG00000226314.3,CATG00000064686.1,ENSG00000176933.4,ENSG00000257218.1,ENSG00000199730.1,ENSG00000271856.1,ENSG00000248008.2,ENSG00000196821.5,ENSG00000180011.6,ENSG00000133065.6,ENSG00000186710.7,CATG00000024823.1,CATG00000083367.1,ENSG00000243802.2,CATG00000085339.1,CATG00000102197.1,ENSG00000175591.7,ENSG00000170855.3,ENSG00000141258.8,ENSG00000198374.3,ENSG00000135002.7,ENSG00000137478.10,ENSG00000105852.6,ENSG00000107077.13,CATG00000087927.1,ENSG00000084463.3,ENSG00000115137.7,CATG00000091674.1,CATG00000022826.1,ENSG00000116783.10,ENSG00000230452.1,ENSG00000203809.5,ENSG00000111364.11,ENSG00000151353.10,ENSG00000189298.9,ENSG00000067057.12,ENSG00000269293.2,ENSG00000186635.10,ENSG00000159307.14,CATG00000080429.1,ENSG00000187210.8,ENSG00000088986.6,CATG00000060892.1,ENSG00000084710.9,ENSG00000258931.1,ENSG00000182993.3,ENSG00000134571.6,ENSG00000259354.1,ENSG00000119772.12,ENSG00000158691.10,ENSG00000225945.1,ENSG00000185344.9,CATG00000013576.1,ENSG00000206897.1,ENSG00000120833.9,ENSG00000167272.6,ENSG00000069667.11,ENSG00000186815.8,ENSG00000158467.12,ENSG00000176124.7,ENSG00000173258.8,ENSG00000235109.3,ENSG00000171988.13,ENSG00000076043.5,ENSG00000134574.7,ENSG00000247373.2,CATG00000083345.1,CATG00000042135.1,ENSG00000224165.1,ENSG00000138669.5,ENSG00000100095.14,ENSG00000242137.1,ENSG00000137821.7,CATG00000083363.1,ENSG00000232040.2,ENSG00000114455.9,ENSG00000206187.3,ENSG00000156639.7,ENSG00000134575.5,ENSG00000137338.4,CATG00000056307.1,ENSG00000176909.7,CATG00000013675.1,ENSG00000168010.6,ENSG00000247828.3,ENSG00000179256.2,ENSG00000137185.7,ENSG00000175426.6,CATG00000057512.1,ENSG00000106853.12,ENSG00000157388.9,CATG00000069168.1</t>
  </si>
  <si>
    <t>22843503,21863005,pha003062,22907691,24123702,23160181,23149075,22131368,19430760,23449627,21873549,22890011,21901158,22982463</t>
  </si>
  <si>
    <t>Vaspin levels,Response to fenofibrate (adiponectin levels),Adipocyte fatty acid-binding protein concentration, in serum,Pubertal anthropometrics,Proinsulin levels,Insulin resistance,Resistin levels,Paraoxonase activity,Insulin Resistance,Insulin response,Age at menarche, age at menopause,Response to fenofibrate</t>
  </si>
  <si>
    <t>HP:0000951</t>
  </si>
  <si>
    <t>Abnormality of the skin</t>
  </si>
  <si>
    <t>An abnormality of the skin.</t>
  </si>
  <si>
    <t>rs2571375,rs114961658,rs114199135,rs114250150,rs7531957,rs2517673,rs116617968,rs114318558,rs115877582,rs116687745,rs116099342,rs1736971,rs113998099,rs115115749,rs114755061,rs6429030,rs2524005,rs114187835,rs6659362,rs116520599,rs115832454,rs114490207,rs116686512,rs7529695,rs1362088,rs115866444,rs7541221,rs116010480,rs114097190,rs116492953,rs116394116,rs115039657,rs2844796,rs114654404,rs6683048,rs115523581,rs6429031,rs6670041,rs1116221,rs2074475</t>
  </si>
  <si>
    <t>ENSG00000230521.1,ENSG00000206503.7,ENSG00000204625.6,ENSG00000204616.6,ENSG00000176998.3,ENSG00000270604.1,CATG00000087978.1,CATG00000083447.1,ENSG00000204623.4,ENSG00000227262.3,ENSG00000204618.4,ENSG00000181126.9,ENSG00000204619.3,ENSG00000204610.8,ENSG00000233916.1,ENSG00000230795.2,ENSG00000238024.1,ENSG00000198626.11,CATG00000083449.1</t>
  </si>
  <si>
    <t>21151189,21149285</t>
  </si>
  <si>
    <t>Carbamazepine ADRs,Autism, gender differences</t>
  </si>
  <si>
    <t>HP:0000988</t>
  </si>
  <si>
    <t>Skin rash</t>
  </si>
  <si>
    <t>A red eruption of the skin.</t>
  </si>
  <si>
    <t>rs1265111,rs116457242,rs1265069,rs114573635,rs746647,rs2562519,rs6894539,rs11750517,rs1576,rs114388048,rs10942595,rs114805105,rs3933063,rs114573185,rs114223744,rs115803950,rs2562517,rs114805584,rs116247444,rs114457803,rs250376,rs2523833,rs2656953,rs1061235,rs1265112,rs1265078,rs2963698,rs2366768,rs2523834,rs12374570,rs1265079,rs2517985,rs1265114,rs115868860,rs2562520,rs1265067,rs2562515,rs116489920,rs116151586,rs1265076,rs111299097,rs7712322,rs1544958,rs2115500,rs115997058,rs116054459,rs2914672,rs2562518,rs1265087,rs746646,rs27658,rs116276225</t>
  </si>
  <si>
    <t>ENSG00000206503.7,ENSG00000204540.6,ENSG00000113356.6,ENSG00000204538.3,ENSG00000204536.9,ENSG00000204531.11</t>
  </si>
  <si>
    <t>21428769,21810746</t>
  </si>
  <si>
    <t>Nevirapine-induced rash,Adverse response to carbamapezine</t>
  </si>
  <si>
    <t>HP:0000992</t>
  </si>
  <si>
    <t>Cutaneous photosensitivity</t>
  </si>
  <si>
    <t>An increased sensitivity of the skin to light. Photosensitivity may result in a rash upon exposure to the sun (which is known as photodermatosis). Photosensitivity can be diagnosed by phototests in which light is shone on small areas of skin.</t>
  </si>
  <si>
    <t>rs916976,rs6060137,rs11645183,rs74962884,rs4785580,rs2911264,rs4324129,rs3785275,rs3787212,rs45456401,rs9392026,rs2305498,rs73362615,rs819157,rs6500449,rs45609834,rs3102336,rs17233176,rs6591370,rs11645970,rs250416,rs12149952,rs11643495,rs12446215,rs1057042,rs352935,rs3785182,rs62054253,rs12910433,rs58333036,rs6497292,rs117859270,rs7188458,rs11076623,rs72930611,rs868372,rs8051915,rs6059928,rs2065912,rs1108064,rs2074963,rs449882,rs62052187,rs3826202,rs72930625,rs116899024,rs1205357,rs4785721,rs883941,rs2303774,rs11647054,rs60437616,rs9935289,rs78809963,rs11641448,rs1006548,rs11639925,rs819137,rs7196840,rs11648689,rs7203511,rs77847775,rs61368565,rs4785727,rs17233253,rs56338882,rs4627348,rs75411849,rs2077574,rs59660050,rs4365288,rs4427799,rs6088412,rs56126256,rs10775262,rs3803680,rs12439067,rs2881294,rs4911392,rs397564,rs12598737,rs7110274,rs8049660,rs76319088,rs11648785,rs6058112,rs6059662,rs154656,rs9939155,rs6119447,rs3102346,rs7931790,rs7185897,rs79885034,rs12599531,rs74251528,rs4785634,rs3803677,rs7185013,rs61078268,rs1061646,rs819155,rs2239357,rs9405213,rs12600051,rs1476761,rs59443037,rs58523311,rs2281626,rs11640336,rs3096322,rs6088594,rs4785587,rs1998232,rs17227057,rs62067109,rs76653853,rs3809641,rs7279297,rs3815949,rs8060502,rs2011877,rs731974,rs9391997,rs2424991,rs1011176,rs72714141,rs57654699,rs11647174,rs7165923,rs6500452,rs4930264,rs72928652,rs8028689,rs8051733,rs1800359,rs57179075,rs6058077,rs8166,rs62070324,rs2911255,rs72807526,rs3934737,rs57276429,rs886951,rs7403279,rs4930644,rs6500546,rs2965938,rs3750965,rs6120810,rs3751680,rs73362608,rs55952217,rs8063761,rs258323,rs2437957,rs11076622,rs11645376,rs7170989,rs4930651,rs3794637,rs17226498,rs67260051,rs117555004,rs76378121,rs2434858,rs8056069,rs748941,rs2277907,rs17233623,rs74033267,rs12931432,rs11647958,rs28584716,rs73265869,rs34027607,rs2911258,rs62052250,rs3935312,rs9746953,rs11546155,rs3787220,rs35118496,rs11604251,rs2077001,rs11640450,rs2241035,rs8044026,rs10765196,rs11076649,rs78259905,rs4238833,rs72928701,rs730502,rs12924138,rs10896421,rs11074326,rs61665209,rs9503852,rs17232735,rs8577,rs12596885,rs2268089,rs2284389,rs3751694,rs900726,rs390849,rs72714142,rs11076751,rs2235129,rs35635608,rs6057961,rs12448860,rs7200842,rs11076620,rs7126711,rs4581700,rs6088660,rs11076625,rs62052189,rs4782485,rs112282484,rs8025035,rs17233868,rs57246725,rs2159113,rs1205355,rs8059398,rs8059973,rs62054571,rs2376884,rs11228540,rs75268076,rs7189711,rs2286392,rs1551306,rs35394,rs11649211,rs11076752,rs2424988,rs62052241,rs872071,rs9926548,rs921675,rs60626519,rs74037150,rs12930606,rs12598543,rs7190341,rs1042602,rs6088658,rs164741,rs3212359,rs17232910,rs17233455,rs1109334,rs10459816,rs3743828,rs2965932,rs7402990,rs731136,rs9926404,rs75319471,rs72919412,rs1800331,rs9941250,rs4785592,rs8046243,rs1946482,rs35518096,rs11649196,rs3743983,rs819134,rs13330431,rs4347628,rs61756153,rs463181,rs11640188,rs34141697,rs6500457,rs2434868,rs113528355,rs9935559,rs28415940,rs4785690,rs885479,rs61341205,rs74033837,rs10485506,rs3102345,rs7189734,rs910872,rs4911157,rs7199685,rs7206570,rs7205785,rs1542336,rs1800344,rs3785184,rs2056309,rs7495174,rs62390361,rs11076745,rs7206308,rs6088677,rs4372669,rs1800411,rs11644213,rs72928636,rs62052714,rs73265881,rs11641552,rs4395073,rs819144,rs12918431,rs7203907,rs62052252,rs258321,rs2277905,rs154663,rs73276534,rs62070320,rs1078577,rs13336078,rs8030794,rs4785574,rs28444583,rs17226966,rs16966142,rs62052185,rs8043697,rs2924533,rs12592363,rs7203994,rs3856,rs464349,rs12924902,rs4354938,rs62056068,rs3743855,rs11644990,rs12929648,rs76042350,rs74412556,rs648548,rs3102368,rs8047581,rs34467494,rs2016236,rs73362658,rs77117947,rs62056069,rs58164482,rs12922197,rs35264875,rs72807596,rs258317,rs918722,rs9392020,rs4785713,rs1800404,rs7200693,rs11119301,rs7495114,rs12926996,rs2190808,rs12591531,rs8056353,rs1987271,rs75165924,rs12597913,rs7173419,rs11642451,rs185145,rs12444247,rs7294513,rs74033407,rs2159116,rs6500448,rs1954772,rs4785723,rs56858519,rs17092080,rs12599126,rs12709094,rs2253658,rs78751799,rs2295443,rs11649501,rs1453834,rs4785710,rs62068387,rs35448819,rs11640375,rs3794635,rs6059910,rs3168115,rs17310328,rs72807539,rs12597296,rs115025067,rs61511707,rs2460455,rs6142199,rs9928396,rs3890534,rs3102384,rs62052225,rs12931681,rs2376885,rs6060254,rs896969,rs6060034,rs3785279,rs12596429,rs45585744,rs3819569,rs16950960,rs11866420,rs12926997,rs7195906,rs12913832,rs258336,rs460984,rs12728257,rs11641639,rs7494942,rs4785581,rs6500459,rs2284388,rs7933746,rs62067159,rs1884432,rs12596492,rs57364768,rs11641675,rs819145,rs2070993,rs34450472,rs11643713,rs79799075,rs4785712,rs11643147,rs4277343,rs13196789,rs6060042,rs7968810,rs12709112,rs6058117,rs12440216,rs7496326,rs73362642,rs62056064,rs2239359,rs7107143,rs3114895,rs34120897,rs72807540,rs1535466,rs457708,rs1800337,rs9925045,rs2241039,rs12440942,rs2376874,rs35391,rs79097182,rs3096304,rs464274,rs57505611,rs58950526,rs2241036,rs2424987,rs7969151,rs72930621,rs74251568,rs9503858,rs7191944,rs6059709,rs62052255,rs62054640,rs4785771,rs62070784,rs62052210,rs12928752,rs3114919,rs72917389,rs4257207,rs8058895,rs17232840,rs7163496,rs35256109,rs3376,rs4410773,rs11640702,rs9282681,rs74415461,rs819142,rs62054611,rs2159115,rs6060253,rs3785181,rs2346051,rs921221,rs55648928,rs74490382,rs2240201,rs2235597,rs3751700,rs10431948,rs77658252,rs11645916,rs7206120,rs76324086,rs34689166,rs2016968,rs75019069,rs8055825,rs62052226,rs10852635,rs6060127,rs467035,rs11018528,rs17233567,rs866027,rs9941108,rs114022512,rs62054599,rs12285715,rs2240203,rs72819321,rs11074318,rs4530137,rs10852218,rs4294815,rs2460456,rs8051247,rs73265865,rs8062369,rs76581091,rs117683412,rs4911456,rs6059635,rs1007931,rs11076618,rs9933533,rs74336735,rs4911430,rs2376883,rs35024451,rs11170681,rs4911407,rs62054617,rs62052213,rs117195074,rs6088454,rs2434871,rs258319,rs2286393,rs17226274,rs72807553,rs4782441,rs7195752,rs12596146,rs12930056,rs8056679,rs12592271,rs56140802,rs7192275,rs6058079,rs76512054,rs62067112,rs9922171,rs28501228,rs3809644,rs11860203,rs40132,rs8044906,rs16950949,rs1205349,rs1011177,rs62054601,rs72928644,rs4268748,rs13334511,rs62045845,rs57495888,rs111334430,rs12592307,rs62054572,rs17784386,rs2238531,rs4785717,rs11631797,rs79087600,rs35398,rs4785709,rs55798234,rs3743826,rs72714147,rs2911256,rs6087602,rs3761142,rs6059710,rs60997773,rs117406136,rs4911154,rs2425007,rs3922634,rs60990888,rs1126809,rs34394329,rs2238526,rs73256075,rs4911147,rs62052173,rs11638265,rs3787223,rs8046182,rs4129126,rs62052710,rs11640209,rs11649155,rs382745,rs463938,rs6088411,rs76228202,rs17567007,rs1800340,rs4785630,rs6088722,rs11828017,rs6058115,rs17226973,rs1006547,rs8055162,rs6059723,rs12928364,rs6860,rs34094455,rs9937816,rs17225747,rs4785714,rs12596934,rs6142291,rs45524643,rs7206721,rs4930261,rs4461072,rs12447686,rs10775263,rs12598214,rs34675,rs16950927,rs117169628,rs11076605,rs1968109,rs6500456,rs11646766,rs11649100,rs11644526,rs6060218,rs2376880,rs78530336,rs4785593,rs2281695,rs73283845,rs55749251,rs2074903,rs12600151,rs34033205,rs35208229,rs4408545,rs4785626,rs55684421,rs9924109,rs17225775,rs2295885,rs3751695,rs17809188,rs12599561,rs2424985,rs113939712,rs11642010,rs35762120,rs79650492,rs3785281,rs74736114,rs17233448,rs8045232,rs4511532,rs1137042,rs819147,rs2889849,rs3803684,rs76885005,rs2460448,rs79957186,rs932542,rs8054489,rs2240204,rs72813477,rs916977,rs7500224,rs12921177,rs28661943,rs2079672,rs2206448,rs57713848,rs113891247,rs67632157,rs12918773,rs62068537,rs4911409,rs59038611,rs1635166,rs9302376,rs57609335,rs8060934,rs3743979,rs16950930,rs11076747,rs11861084,rs60828994,rs1805007,rs11641147,rs17233441,rs6060143,rs6060025,rs75973130,rs12597299,rs3114913,rs4328441,rs3809646,rs7176632,rs4785762,rs2238532,rs62054638,rs62056091,rs11076768,rs11647746,rs3212371,rs4293384,rs74542234,rs17227085,rs34665267,rs12445480,rs9788702,rs28630471,rs11645271,rs4350572,rs3819567,rs921670,rs7269526,rs12920969,rs3743818,rs12446460,rs11639948,rs9940093,rs3764258,rs117675822,rs12929899,rs62054258,rs62056102,rs56924014,rs12599577,rs73283867,rs4785684,rs35390,rs889574,rs62056065,rs6060255,rs72919430,rs2965935,rs62070327,rs12599180,rs12600036,rs258330,rs6120519,rs35890454,rs6059919,rs12925087,rs9378837,rs6060154,rs1050979,rs11640734,rs60723967,rs1542334,rs76311593,rs2376881,rs2270461,rs447735,rs3096312,rs117221661,rs7112446,rs62052186,rs819138,rs417323,rs164748,rs647747,rs1079558,rs2287356,rs12598756,rs4365287,rs62056100,rs2377043,rs11648433,rs4911394,rs62054259,rs2241084,rs4785718,rs2924534,rs6500440,rs2911253,rs4433810,rs8123521,rs3114889,rs7271289,rs258332,rs11641790,rs11649694,rs9930572,rs3743980,rs733086,rs11076744,rs11119300,rs4329923,rs12600047,rs72815535,rs7496228,rs4968050,rs11640198,rs7950657,rs56079143,rs116954456,rs17227064,rs11640186,rs8052423,rs2302162,rs7127082,rs79681023,rs258322,rs56381797,rs117952314,rs3102349,rs58827852,rs2965830,rs680716,rs58489208,rs4930265,rs16950941,rs748940,rs11642080,rs6497287,rs7165158,rs10896420,rs62056097,rs11648552,rs2279348,rs397891,rs34604714,rs7107680,rs72930627,rs35406,rs28670527,rs258324,rs6142098,rs6060217,rs12919804,rs402136,rs78517194,rs908028,rs78319320,rs11639901,rs74033827,rs28373319,rs12447482,rs12309485,rs6059931,rs2159114,rs4785763,rs77238289,rs8062346,rs55862934,rs1011175,rs71372800,rs7190403,rs62052222,rs6088603,rs11076629,rs77936256,rs12914580,rs886950,rs72714143,rs72919428,rs62045842,rs4911453,rs17092148,rs3743859,rs4911405,rs11639788,rs57492102,rs12203592,rs78534595,rs7205993,rs819177,rs2277908,rs61356367,rs4785686,rs2075880,rs12598250,rs3212346,rs73616623,rs864702,rs460319,rs6060124,rs1555075,rs34007589,rs4785679,rs12595968,rs164746,rs11076624,rs2011925,rs2290421,rs62052168,rs1466222,rs3803676,rs12918575,rs9392540,rs12597774,rs1900758,rs6500437,rs11644804,rs4785755,rs62056061,rs1055857,rs9932354,rs7196459,rs11076658,rs4778221,rs1542335,rs7206546,rs11648312,rs9923863,rs819159,rs77338959,rs62054581,rs7196935,rs9939893,rs35393,rs4417778,rs6088515,rs17226159,rs62053702,rs57696383,rs72919432,rs17233497,rs17226075,rs3803686,rs4911160,rs455527,rs3794606,rs3114914,rs79284383,rs6060173,rs4608335,rs74853090,rs4352046,rs117449907,rs11649510,rs819136,rs819156,rs6059733,rs1800286,rs11861958,rs62052214,rs57267516,rs76878855,rs1007932,rs35131670,rs445537,rs77884786,rs11645240,rs62054252,rs12924572,rs8039195,rs2239356,rs250417,rs12917772,rs2228479,rs45567439,rs1048149,rs112326077,rs1466540,rs9935541,rs56192849,rs11074314,rs819133,rs117219845,rs74417197,rs900729,rs1078578,rs8017054,rs1551302,rs3102380,rs728405,rs17227263,rs34878706,rs819143,rs17226428,rs117930424,rs3803688,rs4785689,rs465507,rs1800355,rs111836360,rs11649465,rs62052184,rs744327,rs2238529,rs12904397,rs1979504,rs12313512,rs8048331,rs2302898,rs4600467,rs870856,rs12598477,rs56296040,rs4930643,rs72930648,rs12922653,rs2238525,rs63413261,rs258318,rs12149025,rs117575274,rs7205053,rs9931722,rs12285865,rs6674893,rs76257860,rs2270459,rs72815580,rs12930922,rs2277906,rs7497270,rs4785573,rs1110331,rs6119559,rs8182077,rs1123665,rs12709095,rs12933317,rs114135590,rs2353032,rs17232630,rs79479777,rs7192770,rs2424990,rs26722,rs908951,rs6060009,rs6087657,rs56048434,rs4785711,rs6500447,rs7163930,rs2079671,rs2239358,rs12934482,rs7184960,rs7200111,rs7205604,rs2460453,rs11866200,rs17226512,rs10153196,rs164749,rs4785720,rs17747284,rs2424989,rs73276578,rs9806894,rs3114917,rs7195663,rs4144266,rs6500441,rs12598652,rs6059961,rs74873294,rs28689480,rs4371157,rs8031097,rs113607218,rs11076750,rs2162944,rs74251537,rs10135448,rs2170838,rs74843342,rs2346050,rs11644967,rs1453835,rs62052180,rs3212363,rs62052711,rs2108838,rs11642267,rs34303789,rs819162,rs460879,rs9931254,rs6059711,rs62054224,rs164742,rs62052240,rs645019,rs45524337,rs11646374,rs62052174,rs3102383,rs3913538,rs56112321,rs61057353,rs2378334,rs3096305,rs258335,rs12591662,rs9806913,rs164744,rs4782445,rs4785691,rs55776749,rs11649162,rs77692272,rs11076753,rs2306633,rs4785571,rs3096294,rs62054570,rs61756152,rs3743816,rs1800330,rs74400391,rs59108883,rs35542367,rs2946630,rs79068217,rs9972861,rs7206646,rs2965939,rs79995310,rs6087663,rs7186561,rs35379058,rs2239360,rs62054609,rs36114385,rs728404,rs61585051,rs154657,rs2425009,rs4310853,rs7497759,rs12709092,rs4785591,rs12926012,rs8058179,rs12598665,rs11587833,rs12593929,rs8044210,rs11641897,rs4785569,rs62068372,rs4311550,rs6059915,rs4287569,rs62070326,rs1800345,rs72813445,rs7937006,rs9923536,rs819158,rs35396,rs459920,rs12596583,rs7930211,rs1542337,rs4911410,rs35176381,rs9502102,rs2295886,rs1800410,rs7201721,rs7191836,rs4347629,rs72807546,rs62052249,rs819151,rs12789914,rs57189560,rs57079108,rs2295094,rs62056092,rs8036159,rs7170852,rs32578,rs2353033,rs11170680,rs3751687,rs32579,rs2238527,rs466001,rs11640002,rs17226980,rs62056087,rs3212361,rs3829499,rs4911408,rs9935801,rs34013220,rs11641201,rs2434870,rs9378816,rs35392,rs8036480,rs76734820,rs10153055,rs463930,rs67327962,rs4437520,rs731135,rs17177891,rs3102338,rs1122174,rs1205352,rs2295701,rs117653913,rs76493153,rs7968870,rs2293584,rs4785627,rs12443954,rs62054257,rs3829236,rs4778211,rs13335395,rs55653896,rs3785276,rs10162958,rs62054616,rs28579462,rs62054639,rs3102367,rs4911401,rs60601085,rs6119484,rs28638280,rs1007090,rs4442808,rs4785722,rs9926296,rs4785760,rs896968,rs55999134,rs2115401,rs4785590,rs112389704,rs8047486,rs2965934,rs4550447,rs16950972,rs7195226,rs2228478,rs4930260,rs8057672,rs72919409,rs4785685,rs61887932,rs2099105,rs12594323,rs6059916,rs4302281,rs7193472,rs11076770,rs74474228,rs4785708,rs12929254,rs2376882,rs4302032,rs12709093,rs4530136,rs17177787,rs12444334,rs6060017,rs3922633,rs2270460,rs4778218,rs4911393,rs2924530,rs4785677,rs9921361,rs62054619,rs62067158,rs61329240,rs12446899,rs4142034,rs6060180,rs1050976,rs2353028,rs10506317,rs8044191,rs62056099,rs3096303,rs1108063,rs2074904,rs2930219,rs62052660,rs6500460,rs1884431,rs607006,rs75110337,rs4785770,rs752449,rs16950979,rs8051231,rs117285117,rs11649210,rs17784285,rs819146,rs1205366,rs1885115,rs62056066,rs12598678,rs4291902,rs1037208,rs2017966,rs12922302,rs7265992,rs77522907,rs7191759,rs73265357,rs9931446,rs117078447,rs12927047,rs6060243,rs60025758,rs7183877,rs6060128,rs4337974,rs72919415,rs2241038,rs164753,rs258328,rs3803683,rs12597095,rs419151,rs62067113,rs117880578,rs910871,rs7940235,rs11228490,rs11641891,rs3114916,rs79426849,rs2238530,rs166297,rs57940434,rs9282682,rs3819568,rs2283565,rs11645212,rs6500453,rs4522419,rs12791412,rs3114906,rs11076749,rs7940364,rs62056063,rs2303773,rs2144956,rs59027140,rs2235596,rs1874841,rs62054610,rs6060043,rs819141,rs78331410,rs11642428,rs75620448,rs6483483,rs8182028,rs2302513,rs8059968,rs9922515,rs17310782,rs12709096,rs7186976,rs4785715,rs6579218,rs58374338,rs72930631,rs28643511,rs61439823,rs72807569,rs11646448,rs1998233,rs1800339,rs6087561,rs7184315,rs4290474,rs79441750,rs11649642,rs3212369,rs1109838,rs12883151,rs62054251,rs9941273,rs352939,rs12599306,rs164747,rs58079876,rs3746430,rs3803679,rs62053701,rs72477006,rs62052212,rs8032355,rs3114912,rs12446471,rs17226519,rs11864372,rs117207109,rs4339511,rs11862081,rs1129038,rs34420680,rs2965937,rs17226841,rs463701,rs62056103,rs4785687,rs11076746,rs75501824,rs76075456,rs12929831,rs3819574,rs12923946,rs74251570,rs2434872,rs55754521,rs7204478,rs8058009,rs12917681,rs77528309,rs1805008,rs872010,rs7195066,rs2003522,rs11641726,rs2425014,rs886952,rs17233664,rs118148658,rs6500514,rs62056090,rs4785716,rs11076619,rs2016277,rs12920767,rs3743860,rs61881027,rs2238289,rs56283750,rs896978,rs9922341,rs12599473,rs6060047,rs12932473,rs28526181,rs17746039,rs3743827,rs6142300,rs3794609,rs61501849,rs11648881,rs467357,rs7201028,rs12442916,rs117591911,rs61757160,rs12598276,rs58656226,rs2293586,rs12445695,rs36034474,rs9635533,rs59660294,rs258337,rs61881024,rs6142237,rs1800358,rs11639906,rs9936918,rs9405661,rs12480555,rs4911144,rs9933901,rs73362613,rs619865,rs62056110,rs76517692,rs3096311,rs2911257,rs12270717,rs2525913,rs9939076,rs4785612,rs62052239,rs6060040,rs13331995,rs3935591,rs12593141,rs1800287,rs4782449,rs12920277,rs72930637,rs3751692,rs12050940,rs9920172,rs76607656,rs12934720,rs11643288,rs8049897,rs79164713,rs117842744,rs3114898,rs9929579,rs6060030,rs432936,rs819148,rs58806053,rs62054600,rs79948219,rs11639542,rs7191144,rs2016571,rs11862382,rs12917954,rs116086643,rs78306418,rs4785759,rs4785594,rs12598316,rs12915041,rs6087557,rs73283859,rs7203255,rs56240434,rs78001663,rs74673507,rs34272502,rs17226666,rs8052076,rs74527172,rs1558183,rs2460451,rs7162812,rs2240202,rs4785779,rs3096301,rs12446791,rs60789653,rs77186129,rs6058017,rs12280942,rs6088433,rs2068474,rs2914460,rs79244293,rs11644528,rs2376878,rs8047576,rs3114892,rs2424984,rs6060250,rs11646229,rs4778214</t>
  </si>
  <si>
    <t>ENSG00000242372.2,ENSG00000078804.8,CATG00000028332.1,CATG00000053061.1,CATG00000053051.1,CATG00000030356.1,ENSG00000228265.1,ENSG00000187741.10,ENSG00000126005.11,CATG00000030301.1,ENSG00000261373.1,ENSG00000168959.10,ENSG00000267048.1,ENSG00000088298.8,CATG00000028359.1,ENSG00000129910.3,ENSG00000256390.1,ENSG00000137265.10,ENSG00000162341.11,ENSG00000015413.5,CATG00000054662.1,CATG00000005989.1,ENSG00000176715.11,ENSG00000104044.11,CATG00000028360.1,ENSG00000180422.3,ENSG00000260259.1,ENSG00000259006.1,ENSG00000131069.15,ENSG00000198211.8,ENSG00000101460.8,ENSG00000078747.8,ENSG00000224260.2,CATG00000030348.1,CATG00000005987.1,ENSG00000128731.11,CATG00000030314.1,CATG00000087083.1,ENSG00000261118.1,ENSG00000167523.9,CATG00000019940.1,CATG00000030350.1,ENSG00000259989.1,ENSG00000214185.3,CATG00000054663.1,CATG00000054637.1,CATG00000002789.1,ENSG00000201151.1,CATG00000030320.1,CATG00000030352.1,ENSG00000158805.7,CATG00000054648.1,ENSG00000259799.1,ENSG00000140995.12,ENSG00000155846.12,ENSG00000178773.10,ENSG00000101444.8,ENSG00000223959.4,CATG00000030349.1,CATG00000030307.1,ENSG00000100983.5,ENSG00000204991.6,ENSG00000003249.9,ENSG00000177946.4,ENSG00000170100.9,ENSG00000131165.10,ENSG00000125970.7,ENSG00000101464.6,CATG00000053077.1,ENSG00000101440.5,ENSG00000125971.12,ENSG00000158792.11,CATG00000053087.1,CATG00000028314.1,ENSG00000131067.12,CATG00000053050.1,ENSG00000260030.1,ENSG00000198646.9,ENSG00000164175.10,CATG00000006560.1,CATG00000028363.1,ENSG00000075399.8,ENSG00000261692.1,ENSG00000185324.17,ENSG00000125977.6,CATG00000005990.1,CATG00000028337.1,CATG00000028351.1,ENSG00000250917.1,ENSG00000141002.14,ENSG00000261582.1,ENSG00000259803.2,CATG00000030298.1,ENSG00000100991.7,ENSG00000222019.3,CATG00000054650.1,CATG00000030327.1,ENSG00000258839.2,CATG00000030326.1,ENSG00000078814.11,ENSG00000167522.10,ENSG00000141013.10,CATG00000087082.1,CATG00000028335.1,CATG00000028341.1,CATG00000030304.1,ENSG00000077498.8,ENSG00000125966.8,ENSG00000260279.1,ENSG00000261546.1,ENSG00000261253.1,ENSG00000197912.9,CATG00000082306.1,ENSG00000258947.2,CATG00000028352.1,CATG00000053094.1,ENSG00000141956.9,CATG00000030337.1,CATG00000053054.1,CATG00000030303.1,ENSG00000225246.1,ENSG00000140090.13</t>
  </si>
  <si>
    <t>18488028,23548203,19340012,17952075</t>
  </si>
  <si>
    <t>Tanning,Skin sensitivity to sun</t>
  </si>
  <si>
    <t>HP:0001000</t>
  </si>
  <si>
    <t>Abnormality of skin pigmentation</t>
  </si>
  <si>
    <t>An abnormality of the pigmentation of the skin.</t>
  </si>
  <si>
    <t>rs1320051,rs62036623,rs916976,rs153106,rs8004462,rs11645183,rs55792032,rs74962884,rs4785580,rs2911264,rs4324129,rs3785275,rs35142762,rs45456401,rs111744515,rs118095871,rs2620361,rs73362615,rs11634866,rs4651298,rs964611,rs6500449,rs45609834,rs3102336,rs8032420,rs62031560,rs17233176,rs7148317,rs11645970,rs111268124,rs4650695,rs12149952,rs11643495,rs1057042,rs352935,rs4788083,rs62054253,rs12910433,rs61737565,rs6497292,rs1250248,rs117859270,rs7188458,rs2965303,rs11076623,rs868372,rs8051915,rs17517509,rs12592157,rs1108064,rs72793818,rs2074963,rs363832,rs449882,rs62052187,rs116899024,rs4785721,rs2303774,rs60437616,rs6063498,rs9935289,rs78809963,rs11864107,rs11641448,rs6701244,rs1006548,rs12497588,rs11639925,rs114604327,rs7196840,rs11648689,rs2064790,rs59001575,rs7203511,rs77847775,rs61368565,rs4149390,rs8029972,rs4785727,rs17233253,rs12133656,rs4627348,rs75411849,rs6565229,rs59660050,rs4365288,rs4427799,rs56126256,rs3803680,rs116401560,rs2965302,rs12591372,rs2881294,rs6948915,rs397564,rs12598737,rs8049660,rs117316010,rs76319088,rs116431874,rs41278158,rs11648785,rs154656,rs9939155,rs13188372,rs62036617,rs116049736,rs1558901,rs3102346,rs2042747,rs117783167,rs7185897,rs2934190,rs79885034,rs12599531,rs74251528,rs4785634,rs3803677,rs2692233,rs1968825,rs7185013,rs61078268,rs1061646,rs1478348,rs2239357,rs12600051,rs1476761,rs2924577,rs181195,rs113029997,rs115594332,rs58523311,rs11640336,rs3096322,rs4785587,rs3784618,rs17227057,rs62067109,rs76653853,rs3809641,rs3815949,rs8060502,rs2011877,rs6493320,rs1250227,rs12441867,rs72714141,rs57654699,rs11647174,rs151303,rs114962075,rs115841744,rs1250220,rs10489756,rs6500452,rs8028689,rs78392035,rs7522627,rs8051733,rs1800359,rs57179075,rs2026729,rs8166,rs62070324,rs2911255,rs72807526,rs3934737,rs7162626,rs57276429,rs75127228,rs8041414,rs886951,rs10911810,rs7403279,rs12910492,rs6500546,rs7188071,rs2965938,rs1250238,rs74752114,rs10134745,rs3751680,rs16961062,rs73362608,rs55952217,rs12325278,rs8063761,rs258323,rs2437957,rs11076622,rs75223378,rs117987829,rs11645376,rs7170989,rs115990774,rs3794637,rs17226498,rs2180480,rs117555004,rs76378121,rs1843144,rs74012002,rs2434858,rs2413886,rs748941,rs2277907,rs17233623,rs74033267,rs7193733,rs2383457,rs12931432,rs11647958,rs28584716,rs1041315,rs34027607,rs2911258,rs2008514,rs62034323,rs62052250,rs3935312,rs6493321,rs4775728,rs11809665,rs115492867,rs6659819,rs9746953,rs1971480,rs1377678,rs17467239,rs2077001,rs11640450,rs11583483,rs78646127,rs8044026,rs11076649,rs78259905,rs4238833,rs10911811,rs111384198,rs10519259,rs12924138,rs10737266,rs8006843,rs11074326,rs10911821,rs61665209,rs17232735,rs55991577,rs12596885,rs6498091,rs3751694,rs390849,rs72714142,rs11107120,rs10146363,rs2235129,rs12448860,rs7200842,rs11076620,rs56020114,rs11076625,rs62052189,rs4782485,rs6020421,rs8025035,rs35318931,rs17233868,rs57246725,rs2159113,rs1677251,rs8059398,rs16960462,rs62054571,rs2376884,rs16960758,rs115960612,rs75268076,rs7189711,rs62034359,rs2286392,rs11649211,rs117642659,rs28410083,rs7498665,rs59302766,rs62052241,rs181206,rs8049439,rs9926548,rs60626519,rs74037150,rs4788074,rs12930606,rs10798035,rs7520459,rs12598543,rs7190341,rs1042602,rs164741,rs2934192,rs75022449,rs8055197,rs115373972,rs17232910,rs17233455,rs1109334,rs4788095,rs2965932,rs7402990,rs4149389,rs731136,rs35405890,rs9926404,rs10150734,rs12230050,rs11635924,rs114444724,rs75319471,rs1800331,rs9941250,rs4785592,rs8046243,rs1946482,rs35518096,rs1869454,rs11649196,rs10519174,rs13330431,rs74013842,rs4347628,rs61756153,rs463181,rs11640188,rs34141697,rs6500457,rs2297094,rs2434868,rs9935559,rs28415940,rs4785690,rs11631385,rs74033837,rs62034318,rs7189734,rs10911805,rs9867660,rs7199685,rs7206570,rs7205785,rs755251,rs4609327,rs1800344,rs2056309,rs7495174,rs62390361,rs11076745,rs4149398,rs7206308,rs7310389,rs4811023,rs73398682,rs4372669,rs4143837,rs2904880,rs1800411,rs11644213,rs4811022,rs62052714,rs112433619,rs3924376,rs78892635,rs9806163,rs1377680,rs11641552,rs7203907,rs1250239,rs62052252,rs34835,rs1426718,rs114444296,rs4072402,rs12535378,rs3929051,rs258321,rs2277905,rs16961610,rs154663,rs73276534,rs62070320,rs1078577,rs4651292,rs8030794,rs77565502,rs4785574,rs28444583,rs17226966,rs913742,rs16966142,rs56686382,rs62052185,rs7179027,rs1377679,rs8042136,rs11642449,rs2577289,rs16960398,rs12592363,rs7203994,rs3856,rs464349,rs12924902,rs8061590,rs4354938,rs62056068,rs2383432,rs9929088,rs3743855,rs7185232,rs1853249,rs78226679,rs11644990,rs529702,rs76042350,rs74412556,rs648548,rs12078939,rs10911813,rs8047581,rs34467494,rs975398,rs10157924,rs1590273,rs28730794,rs2016236,rs73362658,rs77117947,rs7187575,rs11780099,rs62056069,rs58164482,rs3817315,rs12922197,rs55830740,rs72807596,rs258317,rs918722,rs4785713,rs1347694,rs7200693,rs7495114,rs181207,rs12926996,rs2190808,rs12591531,rs1114203,rs8056353,rs1987271,rs11863370,rs75165924,rs4473378,rs12597913,rs7173419,rs11642451,rs74013860,rs12444247,rs1377672,rs2159116,rs58178717,rs6500448,rs1954772,rs11779422,rs784406,rs4785723,rs11642841,rs56858519,rs8036173,rs7310512,rs112262084,rs151301,rs12709094,rs78751799,rs11649501,rs8028919,rs28729187,rs4785710,rs2383430,rs62068387,rs2073308,rs3794635,rs4651302,rs117767007,rs2077031,rs10142496,rs75840293,rs2925630,rs72807539,rs12597296,rs115025067,rs494230,rs61511707,rs74011991,rs2460455,rs6696910,rs77391002,rs9928396,rs73705328,rs3890534,rs3102384,rs10911820,rs62052225,rs2376885,rs72793811,rs2891229,rs3785279,rs12596429,rs79406228,rs3819569,rs16950960,rs11866420,rs12926997,rs7195906,rs258336,rs460984,rs11641639,rs12444171,rs74013866,rs6425017,rs7494942,rs76629768,rs77451050,rs1860057,rs4785581,rs6500459,rs2965316,rs2433394,rs62067159,rs12596492,rs57364768,rs6565300,rs11641675,rs1982473,rs2070993,rs1250222,rs3985833,rs11643713,rs7552198,rs16952956,rs79799075,rs4785712,rs11643147,rs2303500,rs114029159,rs8060365,rs151182,rs810556,rs17329501,rs73362642,rs12440216,rs7496326,rs62036622,rs62056064,rs74994931,rs11633336,rs3114895,rs34120897,rs72807540,rs457708,rs1800337,rs9925045,rs2241039,rs2376874,rs668842,rs79097182,rs116710637,rs67904691,rs464274,rs57505611,rs114268978,rs2241036,rs17707300,rs3796123,rs74251568,rs75920811,rs10798034,rs62052255,rs2013984,rs62054640,rs3743963,rs4785771,rs62070784,rs62052210,rs12928752,rs2934188,rs3114919,rs4257207,rs8058895,rs17232840,rs1968752,rs7163496,rs35256109,rs75273069,rs11640702,rs9282681,rs74415461,rs116996028,rs6565259,rs62054611,rs6779654,rs7171359,rs116644192,rs181209,rs2159115,rs2346051,rs921221,rs74490382,rs2240201,rs6659783,rs112985613,rs3751700,rs7187776,rs7174204,rs150712362,rs10431948,rs28374519,rs11645916,rs7206120,rs1837121,rs34689166,rs2016968,rs75019069,rs8055825,rs62052226,rs761903,rs467035,rs7555520,rs17233567,rs113208333,rs10094181,rs1125537,rs9941108,rs6703518,rs60545295,rs62054599,rs2240203,rs11074318,rs4530137,rs10852218,rs4294815,rs7179535,rs62037366,rs7184597,rs1042078,rs2460456,rs8051247,rs6686681,rs78870240,rs8062369,rs76581091,rs2064789,rs117683412,rs34838,rs1007931,rs11076618,rs9933533,rs74336735,rs2376883,rs2924573,rs12101348,rs62052213,rs117195074,rs7527490,rs2434871,rs258319,rs4651300,rs2286393,rs17226274,rs72807553,rs116693497,rs2411453,rs10911836,rs117297348,rs68004907,rs7195752,rs35175818,rs11860513,rs10911826,rs12596146,rs10752962,rs12930056,rs8056679,rs9290827,rs12592271,rs7192275,rs76512054,rs62067112,rs12120763,rs9922171,rs12443881,rs12615520,rs11860203,rs8044906,rs16950949,rs62054601,rs4268748,rs111334430,rs12592307,rs62054572,rs17784386,rs2238531,rs4785717,rs11631797,rs884843,rs12440364,rs79087600,rs1250246,rs114050346,rs4788085,rs9652424,rs7170537,rs8046545,rs4785709,rs55798234,rs3743826,rs72714147,rs2911256,rs11611927,rs11859512,rs60997773,rs117406136,rs62036657,rs8034591,rs3922634,rs60990888,rs1126809,rs10157742,rs16891982,rs16825040,rs10136098,rs2238526,rs10911815,rs2146098,rs62052173,rs11638265,rs1250249,rs153109,rs2692234,rs8046182,rs62052710,rs12729701,rs11640209,rs10911814,rs11649155,rs382745,rs2383434,rs463938,rs114678252,rs76228202,rs1800340,rs4785630,rs11968573,rs16961806,rs17226973,rs6498089,rs73398680,rs1006547,rs8055162,rs8029997,rs12928364,rs2577290,rs1923460,rs6860,rs9937816,rs17225747,rs4785714,rs6538437,rs2306352,rs12596934,rs149271,rs45524643,rs8037482,rs7206721,rs1022671,rs12446550,rs2291341,rs12447686,rs17350938,rs1250219,rs56186137,rs2001872,rs12598214,rs16950927,rs4115668,rs11076605,rs1968109,rs3784619,rs7176767,rs6500456,rs7543494,rs60144468,rs11646766,rs11649100,rs11644526,rs2376880,rs13196008,rs75533826,rs78530336,rs4785593,rs11642015,rs73283845,rs2074903,rs3888190,rs12600151,rs34033205,rs4408545,rs4785626,rs2070768,rs55684421,rs9924109,rs17225775,rs3751695,rs17809188,rs7530133,rs12599561,rs11642010,rs35762120,rs1250229,rs7500623,rs3785281,rs115806083,rs60820695,rs74736114,rs34722053,rs17233448,rs1812873,rs8045232,rs4511532,rs1137042,rs3803684,rs76885005,rs2460448,rs7174051,rs79957186,rs8054489,rs2240204,rs4774513,rs180744,rs916977,rs7549552,rs12921177,rs10207245,rs2466792,rs28661943,rs62034321,rs2413887,rs2079672,rs231977,rs2577294,rs57713848,rs113891247,rs1467953,rs67632157,rs7595740,rs13255114,rs8037963,rs761905,rs913673,rs73400373,rs2470102,rs12918773,rs62068537,rs61364280,rs59038611,rs1635166,rs59260313,rs6673390,rs1699400,rs2345150,rs12442530,rs9302376,rs913674,rs8060934,rs16950930,rs3213882,rs911743,rs75539558,rs72793809,rs11076747,rs74013861,rs11861084,rs60828994,rs1805007,rs4811017,rs80348957,rs11641147,rs17233441,rs12916536,rs62036616,rs75973130,rs12597299,rs3114913,rs4328441,rs3809646,rs55719896,rs7176632,rs1250217,rs4785762,rs117103334,rs2238532,rs62054638,rs62056091,rs112558962,rs62036624,rs11647746,rs8023068,rs720971,rs2279369,rs3212371,rs7552781,rs710410,rs74542234,rs17227085,rs9920570,rs34665267,rs12445480,rs12078938,rs9788702,rs2925629,rs7554872,rs28630471,rs79128373,rs11645271,rs4350572,rs3819567,rs12920969,rs117969604,rs116678370,rs9940093,rs3764258,rs117675822,rs6689111,rs12929899,rs62054258,rs62036618,rs62056102,rs9931989,rs7192056,rs7550425,rs76329952,rs8046271,rs12904216,rs73283867,rs114384079,rs4785684,rs889574,rs62056065,rs2071307,rs10752960,rs11070644,rs4149391,rs1830627,rs2965935,rs62070327,rs12599180,rs8035547,rs258330,rs1250258,rs79301889,rs1250247,rs35890454,rs12925087,rs11864750,rs2413906,rs11640734,rs76311593,rs12050648,rs2376881,rs2270461,rs62048402,rs447735,rs3096312,rs42861,rs7112446,rs62052186,rs724617,rs3845367,rs417323,rs164748,rs76749119,rs11070641,rs1250244,rs647747,rs1079558,rs4651299,rs3088215,rs12598756,rs4365287,rs62056100,rs2377043,rs11648433,rs62054259,rs12122227,rs2965313,rs7178106,rs26528,rs151174,rs4788102,rs73410214,rs73400372,rs11861132,rs6500440,rs2911253,rs4433810,rs73406941,rs3114889,rs140605,rs258332,rs117752176,rs6664918,rs11905781,rs11641790,rs1437787,rs3020803,rs9930572,rs11076744,rs1250259,rs12593011,rs4329923,rs12600047,rs72815535,rs7496228,rs8029993,rs11640198,rs4968050,rs28406940,rs56079143,rs116954456,rs17227064,rs40836,rs1041302,rs11640186,rs2302162,rs40834,rs79681023,rs258322,rs56381797,rs117952314,rs6680616,rs3102349,rs58827852,rs2965830,rs680716,rs114797569,rs6493307,rs1025200,rs10137244,rs2279367,rs16950941,rs1250228,rs115570199,rs748940,rs11642080,rs113874151,rs6497287,rs7165158,rs1869456,rs62056097,rs11648552,rs8025421,rs2279348,rs12123389,rs1987472,rs397891,rs34604714,rs4622720,rs4788069,rs10149189,rs28670527,rs258324,rs28416764,rs12913316,rs1250242,rs12919804,rs8030205,rs9286859,rs2965312,rs7189927,rs402136,rs78517194,rs78319320,rs10911812,rs11639901,rs74033827,rs2856728,rs12447482,rs116127606,rs4149393,rs149299,rs4775760,rs2159114,rs6493328,rs4785763,rs77238289,rs8062346,rs55862934,rs4528072,rs62034324,rs71372800,rs7190403,rs115035250,rs60899194,rs62052222,rs11076629,rs77936256,rs12914580,rs886950,rs72714143,rs115933443,rs3743859,rs62034351,rs10489755,rs11639788,rs57492102,rs78534595,rs12203592,rs7205993,rs6067391,rs61356367,rs116399314,rs10911808,rs4785686,rs2075880,rs4774517,rs3212346,rs4651295,rs460319,rs7554865,rs77741025,rs4785679,rs12595968,rs72793812,rs164746,rs868005,rs2291340,rs4650694,rs11076624,rs2011925,rs62052168,rs115840929,rs2891228,rs3803676,rs12918575,rs12597774,rs1900758,rs6500437,rs11644804,rs4785755,rs28507054,rs112105559,rs6751994,rs62056061,rs1322374,rs10911806,rs9932354,rs78827663,rs116495369,rs7196459,rs11076658,rs7206546,rs1998088,rs113354353,rs9923863,rs77338959,rs7196935,rs9939893,rs17226159,rs56354901,rs62053702,rs3910516,rs57696383,rs17233497,rs17226075,rs3803686,rs7512168,rs28698667,rs79284383,rs74853090,rs74013841,rs117449907,rs11649510,rs10136996,rs11582026,rs1800286,rs2038601,rs116368002,rs11861958,rs761904,rs62052214,rs6989275,rs57267516,rs76878855,rs1677249,rs1007932,rs35131670,rs445537,rs77884786,rs11645240,rs714290,rs77583442,rs62054252,rs12924572,rs16960682,rs8039195,rs2239356,rs62034319,rs6493311,rs2228479,rs76576392,rs45567439,rs3859172,rs762634,rs1048149,rs1466540,rs10158272,rs9935541,rs11646653,rs11074314,rs117219845,rs4149406,rs7184016,rs4651297,rs74417197,rs34836,rs151226,rs1078578,rs900729,rs10911819,rs8017054,rs74012001,rs113179549,rs28481454,rs3102380,rs728405,rs17227263,rs34878706,rs28449958,rs4451951,rs80127885,rs17226428,rs117930424,rs10136689,rs970578,rs4785689,rs465507,rs1800355,rs111836360,rs11649465,rs74052078,rs4774522,rs751467,rs62052184,rs79538020,rs744327,rs2238529,rs12904397,rs1979504,rs3737170,rs10798037,rs8048331,rs8062405,rs4600467,rs870856,rs115942501,rs12598477,rs56296040,rs2238525,rs2383433,rs12909283,rs258318,rs63413261,rs721153,rs113869997,rs57939257,rs12149025,rs74013871,rs117575274,rs7205053,rs9931722,rs76257860,rs2270459,rs12930922,rs4672766,rs2277906,rs7191618,rs7497270,rs72707469,rs1110331,rs8182077,rs1250240,rs3784615,rs11158121,rs12709095,rs12933317,rs2353032,rs17232630,rs28772958,rs28403629,rs7192770,rs12124204,rs908951,rs16960737,rs56048434,rs6493314,rs6500447,rs7163930,rs2079671,rs2239358,rs12934482,rs7184960,rs7200111,rs7205604,rs2460453,rs2239691,rs17226512,rs7178974,rs10153196,rs164749,rs2057387,rs4785720,rs17747284,rs113934061,rs9806894,rs3114917,rs7498603,rs4144266,rs113770204,rs10777531,rs6500441,rs10049246,rs16960489,rs74873294,rs28689480,rs4371157,rs8031097,rs2162944,rs74251537,rs10135448,rs8039427,rs2170838,rs1015860,rs74843342,rs3737169,rs1699402,rs2346050,rs7890623,rs11644967,rs117118967,rs62052180,rs1322376,rs62052711,rs2108838,rs11642267,rs2303502,rs460879,rs1022670,rs7549613,rs117647073,rs750155,rs77377526,rs113239537,rs10851463,rs12436047,rs62054224,rs164742,rs4775730,rs62052240,rs716756,rs1358936,rs6698064,rs645019,rs45524337,rs11646374,rs3102383,rs62052174,rs147641655,rs3913538,rs11636115,rs1861867,rs56112321,rs3096305,rs2924571,rs258335,rs12591662,rs9806913,rs164744,rs1531916,rs4785691,rs2293890,rs11649091,rs55776749,rs11649162,rs115109557,rs77692272,rs2306633,rs4785571,rs3096294,rs62054570,rs2934191,rs61756152,rs4651293,rs1800330,rs74400391,rs35542367,rs2946630,rs79068217,rs11969921,rs60896516,rs10152424,rs9972861,rs2965939,rs7186561,rs2239360,rs62054609,rs743590,rs6779456,rs36114385,rs728404,rs77989629,rs8034192,rs11860941,rs61585051,rs154657,rs80031907,rs4686716,rs7497759,rs11631880,rs75059961,rs9286860,rs2224575,rs12709092,rs4785591,rs7176599,rs12926012,rs6425015,rs8058179,rs12598665,rs35026266,rs117863467,rs77943351,rs16960461,rs12593929,rs2965304,rs6961898,rs8044210,rs11641897,rs4785569,rs6702313,rs6416442,rs2924576,rs7511761,rs16960901,rs4311550,rs62068372,rs4287569,rs3020805,rs114049863,rs62070326,rs1800345,rs11860827,rs9923536,rs116529187,rs2279365,rs459920,rs12596583,rs35176381,rs240705,rs7201721,rs62290872,rs7191836,rs4347629,rs115550375,rs72807546,rs11636073,rs62052249,rs57189560,rs57079108,rs62056092,rs8036159,rs716755,rs2353033,rs7170852,rs1042157,rs3751687,rs6521056,rs2238527,rs466001,rs17226980,rs62056087,rs80296217,rs11641201,rs10911816,rs2434870,rs9378816,rs240702,rs11070629,rs8036480,rs76734820,rs27741,rs10153055,rs463930,rs67327962,rs56216064,rs10199059,rs2924572,rs11635140,rs6597110,rs2279366,rs2245752,rs731135,rs10139575,rs17177891,rs3102338,rs62036626,rs112900563,rs16960656,rs62036620,rs28730795,rs117653913,rs76493153,rs2293584,rs4785627,rs6425014,rs12443954,rs62037367,rs62054257,rs62037371,rs10519177,rs1426654,rs4778211,rs13335395,rs55653896,rs3785276,rs10162958,rs10911825,rs58898269,rs181204,rs62054639,rs11965968,rs3102367,rs10851468,rs60601085,rs10752961,rs28638280,rs2934193,rs4442808,rs2291342,rs4785722,rs12448902,rs12080760,rs4785760,rs2115401,rs4785590,rs8047486,rs2965934,rs11579683,rs4550447,rs16950972,rs7195226,rs2228478,rs2383431,rs149301,rs58922278,rs8057672,rs4785685,rs74011998,rs983880,rs12446589,rs4325499,rs12594618,rs34839,rs2099105,rs12594323,rs7187604,rs11107124,rs7193472,rs59824319,rs4785708,rs12929254,rs2376882,rs12709093,rs17177787,rs8033965,rs3922633,rs4778218,rs2924578,rs12124387,rs4785677,rs9921361,rs62036658,rs9502266,rs8027384,rs40831,rs12442921,rs62067158,rs1030399,rs61329240,rs8055982,rs8056890,rs2353028,rs12589117,rs8044191,rs62056099,rs1108063,rs2074904,rs2930219,rs62031607,rs62052660,rs6500460,rs1555495,rs607006,rs75110337,rs4785770,rs16950979,rs8045689,rs8051231,rs117285117,rs7359397,rs11649210,rs17784285,rs73398676,rs11150609,rs7140,rs12129650,rs62056066,rs4291902,rs1037208,rs2017966,rs75111549,rs7176696,rs12912107,rs79819191,rs7198606,rs77522907,rs73265357,rs9931446,rs117078447,rs4788099,rs12927047,rs115471014,rs7183877,rs7150339,rs60025758,rs164753,rs2241038,rs258328,rs6943980,rs3803683,rs151181,rs10851471,rs12597095,rs419151,rs62067113,rs117880578,rs3818776,rs56358680,rs12565788,rs4149394,rs11641891,rs73400356,rs3114916,rs2238530,rs166297,rs57940434,rs2057386,rs9282682,rs3819568,rs79687690,rs2283565,rs1377681,rs11645212,rs34224664,rs6500453,rs4522419,rs3114906,rs11855410,rs62056063,rs77262925,rs2555470,rs2303773,rs9806595,rs59027140,rs11766480,rs180743,rs12589087,rs10798036,rs2114438,rs7168944,rs12592155,rs11861174,rs112604784,rs1874841,rs28421836,rs2924570,rs62054610,rs28676837,rs9850000,rs78331410,rs11642428,rs75620448,rs2675349,rs79842925,rs2934189,rs8182028,rs3822234,rs231976,rs4729680,rs8059968,rs7164585,rs9922515,rs12709096,rs7186976,rs4785715,rs58374338,rs9652450,rs28643511,rs61439823,rs72807569,rs8039702,rs11646448,rs1800339,rs7184315,rs35796073,rs79441750,rs11649642,rs3212369,rs117868055,rs8037626,rs720972,rs8034563,rs4811018,rs2924574,rs1109838,rs12883151,rs62054251,rs151179,rs9941273,rs352939,rs12599306,rs12928404,rs164747,rs3803679,rs62053701,rs72477006,rs62052212,rs8032355,rs12446471,rs17226519,rs11864372,rs117207109,rs4339511,rs57118785,rs11862081,rs28480369,rs12325113,rs10163162,rs7555906,rs3737941,rs7776282,rs2965937,rs34420680,rs6597111,rs17226841,rs1059491,rs463701,rs62056103,rs4785687,rs11076746,rs11765751,rs8055138,rs75552747,rs75501824,rs76075456,rs75385063,rs12929831,rs3819574,rs12923946,rs74251570,rs1968751,rs2434872,rs2057388,rs2106480,rs7204478,rs8058009,rs12917681,rs77528309,rs1805008,rs11637235,rs6425016,rs178973,rs7195066,rs3795406,rs2003522,rs11641726,rs886952,rs17233664,rs62036621,rs118148658,rs117357496,rs6500514,rs78613234,rs62056090,rs2413888,rs4785716,rs7498555,rs7164277,rs11076619,rs2016277,rs12920767,rs3743860,rs62037369,rs56283750,rs2238289,rs4233125,rs1987471,rs9922341,rs6012892,rs12438598,rs57974067,rs3891625,rs1320052,rs3020804,rs12599473,rs115983963,rs1250243,rs55855101,rs12932473,rs41312110,rs240704,rs17746039,rs3743827,rs2891230,rs11641216,rs8026751,rs11648881,rs467357,rs7201028,rs55681808,rs6948963,rs79046494,rs60287809,rs57588045,rs117591911,rs36087260,rs61757160,rs12598276,rs58656226,rs28654563,rs2293586,rs12445695,rs59660294,rs258337,rs10851465,rs8032357,rs11905741,rs1800358,rs16940492,rs11639906,rs12061689,rs9405661,rs116213314,rs9933901,rs4787458,rs73362613,rs62056110,rs3096311,rs4775762,rs76517692,rs2911257,rs6971698,rs2525913,rs1506524,rs1250221,rs1250250,rs62052239,rs13331995,rs2965315,rs3935591,rs1800287,rs6687977,rs40837,rs11854679,rs762633,rs3785354,rs3751692,rs12050940,rs1250218,rs10499,rs9920172,rs76607656,rs11643288,rs6067394,rs56404918,rs784411,rs8049897,rs40833,rs74011994,rs79164713,rs117842744,rs3114898,rs1065500,rs9929579,rs72737965,rs62034322,rs432936,rs58806053,rs7499337,rs62054600,rs79948219,rs7170239,rs11639542,rs7191144,rs2016571,rs11862382,rs12917954,rs116086643,rs78306418,rs4785759,rs4785594,rs78191328,rs12598316,rs12915041,rs4788070,rs6425021,rs73283859,rs7203255,rs56240434,rs78001663,rs2925628,rs74673507,rs13254815,rs74014814,rs34272502,rs66823218,rs75932386,rs17226666,rs8052076,rs74527172,rs1250241,rs810555,rs1558183,rs2460451,rs74460092,rs4788068,rs2413890,rs7162812,rs2240202,rs4785779,rs4788073,rs17640009,rs6548240,rs3096301,rs12446791,rs73398678,rs3176926,rs77186129,rs55921159,rs3784621,rs10911807,rs72623972,rs8027473,rs2914460,rs13423742,rs72711749,rs79244293,rs34954534,rs6020420,rs2376878,rs6749375,rs8047576,rs7171330,rs3114892,rs11645143,rs73400610,rs11646229</t>
  </si>
  <si>
    <t>ENSG00000070269.9,CATG00000009978.1,CATG00000030301.1,ENSG00000261373.1,ENSG00000267048.1,ENSG00000104177.13,ENSG00000049540.12,CATG00000029009.1,CATG00000028359.1,CATG00000092629.1,ENSG00000112081.12,ENSG00000256390.1,ENSG00000137265.10,ENSG00000259754.1,ENSG00000156313.8,ENSG00000166147.9,ENSG00000112078.9,ENSG00000015413.5,CATG00000028360.1,ENSG00000104043.10,ENSG00000106665.11,ENSG00000261832.1,ENSG00000188603.12,ENSG00000259235.1,ENSG00000219607.2,ENSG00000143341.7,CATG00000087083.1,ENSG00000261118.1,ENSG00000260442.1,CATG00000019940.1,CATG00000030350.1,ENSG00000259989.1,ENSG00000260796.1,ENSG00000261067.2,CATG00000027047.1,ENSG00000184730.6,CATG00000030320.1,ENSG00000158805.7,CATG00000086338.1,ENSG00000140995.12,ENSG00000178773.10,ENSG00000259700.2,ENSG00000169682.13,ENSG00000157181.10,ENSG00000196502.7,CATG00000030349.1,ENSG00000224397.1,ENSG00000230695.1,ENSG00000178952.4,ENSG00000204991.6,CATG00000110903.1,CATG00000022942.1,ENSG00000259705.1,ENSG00000170100.9,ENSG00000227981.2,ENSG00000124788.13,ENSG00000074803.13,ENSG00000140718.14,ENSG00000116690.7,CATG00000028314.1,ENSG00000151276.19,ENSG00000179165.9,ENSG00000261692.1,ENSG00000178188.10,ENSG00000264455.1,CATG00000028337.1,CATG00000055094.1,ENSG00000141002.14,ENSG00000086730.12,ENSG00000177455.7,CATG00000030327.1,ENSG00000258839.2,CATG00000096081.1,ENSG00000225969.1,ENSG00000224666.2,ENSG00000141013.10,ENSG00000106638.11,CATG00000028341.1,CATG00000030304.1,ENSG00000261253.1,ENSG00000168488.14,ENSG00000258947.2,CATG00000028998.1,CATG00000030337.1,ENSG00000233932.3,ENSG00000106682.10,ENSG00000233901.1,ENSG00000232415.1,CATG00000030356.1,ENSG00000187741.10,ENSG00000237525.2,ENSG00000259572.1,ENSG00000196296.9,ENSG00000255302.3,ENSG00000261766.1,CATG00000083737.1,ENSG00000144229.7,CATG00000081524.1,ENSG00000171658.4,ENSG00000188467.6,CATG00000028121.1,CATG00000029301.1,ENSG00000104044.11,ENSG00000176046.7,ENSG00000163638.9,ENSG00000189325.6,ENSG00000260259.1,ENSG00000259006.1,ENSG00000213658.6,ENSG00000198211.8,ENSG00000115414.14,CATG00000030348.1,ENSG00000128731.11,ENSG00000103995.9,ENSG00000203999.4,ENSG00000167523.9,ENSG00000214252.4,ENSG00000197272.2,ENSG00000101955.10,CATG00000012894.1,ENSG00000156831.3,ENSG00000185634.7,ENSG00000137872.11,ENSG00000176476.4,CATG00000092614.1,ENSG00000009950.11,CATG00000047374.1,ENSG00000223959.4,ENSG00000151552.7,ENSG00000259488.1,ENSG00000120833.9,ENSG00000003249.9,ENSG00000112062.6,ENSG00000177946.4,ENSG00000131165.10,ENSG00000158792.11,ENSG00000225166.1,ENSG00000180316.7,ENSG00000058056.4,ENSG00000197165.6,ENSG00000235770.1,CATG00000006560.1,ENSG00000147041.7,ENSG00000164175.10,ENSG00000010030.9,ENSG00000075399.8,CATG00000028363.1,ENSG00000241684.1,ENSG00000185324.17,ENSG00000230838.1,ENSG00000138363.10,CATG00000028351.1,ENSG00000047410.9,CATG00000024861.1,CATG00000030298.1,ENSG00000222019.3,CATG00000087234.1,ENSG00000176953.6,CATG00000030326.1,ENSG00000128951.9,ENSG00000167522.10,CATG00000028335.1,ENSG00000077498.8,ENSG00000260279.1,ENSG00000177807.6,ENSG00000197912.9,CATG00000082306.1,CATG00000024857.1,CATG00000028352.1,ENSG00000177548.8,CATG00000083735.1,CATG00000055097.1,CATG00000030303.1,ENSG00000112079.8,ENSG00000140090.13</t>
  </si>
  <si>
    <t>23548203,17952075,23633020,17999355</t>
  </si>
  <si>
    <t>Hair, eye and skin pigmentation,Skin pigmentation,Sunburns,Nonsyndromic striae distensae (stretch marks)</t>
  </si>
  <si>
    <t>HP:0001025</t>
  </si>
  <si>
    <t>Urticaria</t>
  </si>
  <si>
    <t>Raised, well-circumscribed areas of erythema and edema involving the dermis and epidermis. Urticaria is intensely pruritic, and blanches completely with pressure.</t>
  </si>
  <si>
    <t>rs10131490,rs2249021,rs4617927,rs4928089,rs2243864,rs2104047,rs12330531,rs3829577,rs1885013,rs3732899,rs1116931,rs2496507,rs2463717,rs2463751,rs2496501,rs7148882,rs9791273,rs7622350,rs1477141,rs2496534,rs2496537,rs2208397,rs911263,rs9833094,rs8008961,rs17725666,rs2496536,rs1950897,rs9791272,rs741512,rs77040165,rs7645362,rs2496505,rs2496538,rs2496504,rs2496506,rs9848726,rs1116932,rs1015945,rs4928092,rs2496502,rs7614951,rs114505309,rs2496508,rs1015944</t>
  </si>
  <si>
    <t>CATG00000021439.1,ENSG00000119650.8,ENSG00000154175.12,ENSG00000108924.9,ENSG00000263096.1,ENSG00000182185.14,ENSG00000079841.14</t>
  </si>
  <si>
    <t>Acute urticaria and angioedema (non-steroidal anti-inflammatory drug-induced)</t>
  </si>
  <si>
    <t>HP:0001047</t>
  </si>
  <si>
    <t>Atopic dermatitis</t>
  </si>
  <si>
    <t>A chronic inflammatory genetically determined disease of the skin manifested by lichenification, excoriation, and crusting, mainly on the flexural surfaces of the elbow and knee.</t>
  </si>
  <si>
    <t>rs115911400,rs112338412,rs11241081,rs6062298,rs9292961,rs6010986,rs2227282,rs7807134,rs55642223,rs746580,rs10888467,rs79551951,rs6714379,rs2508746,rs58007965,rs2252775,rs6734736,rs10520114,rs6864396,rs2236510,rs9326816,rs4083754,rs12729662,rs1800925,rs4952584,rs2297440,rs2058622,rs2158177,rs7788234,rs11670067,rs2501611,rs59247511,rs2299013,rs2427533,rs3126067,rs12470582,rs72774803,rs4652461,rs4845426,rs115960157,rs6750851,rs10045961,rs2058660,rs2838957,rs114477357,rs10035754,rs4312054,rs114006940,rs56166058,rs6750971,rs116099942,rs12144058,rs1496045,rs114189907,rs6425602,rs34489085,rs1468791,rs1573895,rs12659,rs6592645,rs114369408,rs729558,rs6010721,rs16859961,rs847,rs2008159,rs2513517,rs114563139,rs7509663,rs3214016,rs60632435,rs158559,rs6724322,rs4326625,rs475681,rs6739426,rs11702537,rs2110734,rs41309367,rs971913,rs57299708,rs9368677,rs115586409,rs10900663,rs2918299,rs7535536,rs6750020,rs1623866,rs115408537,rs7537633,rs12475676,rs2897442,rs78225032,rs2406410,rs1858482,rs115008099,rs6543158,rs2918301,rs7815944,rs2237059,rs6011016,rs1858479,rs2967675,rs3788190,rs13093698,rs3787090,rs193436,rs10955230,rs3788201,rs12187537,rs729559,rs6023014,rs7708211,rs2058657,rs7583016,rs6089953,rs4851617,rs76747376,rs1403551,rs2967678,rs7736617,rs2789498,rs2011331,rs2789496,rs9286931,rs61154119,rs3755268,rs1558627,rs4425499,rs115842840,rs72856115,rs6587651,rs6692394,rs1400481,rs2918302,rs2299004,rs3126066,rs58743817,rs12075450,rs55953436,rs13019784,rs16902875,rs1420106,rs4952585,rs6724213,rs72922786,rs3788199,rs1353436,rs2477111,rs1861246,rs55957623,rs6682558,rs6010720,rs759382,rs72797378,rs13078446,rs12211410,rs11204981,rs12475650,rs2040704,rs61418949,rs20541,rs1295686,rs13015714,rs111386955,rs4809323,rs12656844,rs2297438,rs1473281,rs4090473,rs2501618,rs6659911,rs3134929,rs116387739,rs1829849,rs2706353,rs4851018,rs6746271,rs6737668,rs57633295,rs3844597,rs11685483,rs4952400,rs2050631,rs13052294,rs113128014,rs9971363,rs2777941,rs11204933,rs10066911,rs3755348,rs12133847,rs10888466,rs114646058,rs4851611,rs2501610,rs3788191,rs61814892,rs3860444,rs114907058,rs9469099,rs116794525,rs6724109,rs115176938,rs72939198,rs2297291,rs116541598,rs6708413,rs11583524,rs2240032,rs12407156,rs115664782,rs3126091,rs9425859,rs60490216,rs13080709,rs10059551,rs11676371,rs114643230,rs7867,rs12625233,rs9289373,rs4851614,rs112597742,rs4809397,rs6594461,rs74129461,rs3930305,rs10193407,rs17715460,rs8114049,rs1151623,rs1339185,rs10995260,rs10062446,rs77143352,rs2192758,rs9989749,rs1403550,rs6062630,rs3857881,rs4952589,rs10463894,rs3787092,rs67616625,rs55919113,rs1552995,rs10037408,rs2967673,rs2236507,rs3827265,rs2967684,rs115081537,rs6662450,rs587155,rs2007062,rs17506409,rs1390490,rs1295810,rs62385262,rs6681433,rs3126097,rs2236506,rs116073613,rs2706370,rs1024798,rs2039277,rs3755267,rs2058623,rs34188926,rs2706362,rs114852835,rs72696952,rs116386615,rs114919714,rs2918308,rs4499342,rs7068361,rs10463610,rs4845733,rs10056242,rs6681457,rs4851586,rs16902889,rs4511113,rs1005042,rs2838956,rs79994029,rs2844509,rs9857509,rs11204980,rs2227284,rs3126088,rs10219104,rs656461,rs2236508,rs563427,rs7806619,rs8199,rs6733174,rs1468215,rs4851584,rs760517,rs1051298,rs10201184,rs6864565,rs2427532,rs2501617,rs4377388,rs2015478,rs4851610,rs11701436,rs4845745,rs115941470,rs3771170,rs2477117,rs114029574,rs971915,rs6995861,rs868304,rs116151322,rs3788200,rs114751930,rs2897443,rs62214502,rs7550106,rs1291209,rs78572108,rs1552996,rs7544467,rs1496051,rs2501616,rs9984436,rs11677107,rs112455710,rs76137677,rs12198173,rs13081593,rs2299003,rs2241117,rs11780606,rs72771416,rs28764001,rs7521948,rs877776,rs4818790,rs72773191,rs2501615,rs6751949,rs12637057,rs2338556,rs1357471,rs3126098,rs1390487,rs3208008,rs2738783,rs62385261,rs2245460,rs6062490,rs7717027,rs116807048,rs2706372,rs116184231,rs2253829,rs73868682,rs76925283,rs2302530,rs115484638,rs10995312,rs12405278,rs12712141,rs3126090,rs1509964,rs6742381,rs76730594,rs11123935,rs9425857,rs10070058,rs6594491,rs2302529,rs116510388,rs4493381,rs59296479,rs76331945,rs2918306,rs6122158,rs3853601,rs78218801,rs9887843,rs4630893,rs59568225,rs74284577,rs9990,rs3214017,rs116071349,rs7905030,rs2477109,rs6011018,rs1465321,rs10036540,rs9982301,rs60782542,rs2893907,rs6010998,rs9976727,rs971914,rs79901758,rs10505519,rs6865485,rs75158956,rs78596113,rs115960099,rs1151624,rs113967973,rs2051809,rs9286932,rs10808333,rs72856117,rs2077169,rs10505521,rs4622030,rs7603250,rs62383750,rs3126089,rs115812731,rs3755274,rs116735820,rs6879672,rs3849364,rs2967676,rs114648970,rs3787091,rs4809321,rs115963005,rs1044305,rs9989842,rs10469840,rs16902894,rs11604451,rs3849365,rs11089013,rs4952587,rs4819128,rs75764209,rs12116736,rs6062302,rs2893905,rs4809320,rs1438676,rs4952398,rs115914022,rs521678,rs909334,rs1552993,rs2270297,rs13078132,rs2522394,rs6062596,rs1291206,rs6896296,rs4147170,rs1051296,rs117939252,rs114114381,rs116250597,rs72773189,rs115868752,rs10052512,rs115878436,rs1473280,rs4952565,rs13250346,rs2338431,rs1390488,rs11590365,rs3787088,rs2272129,rs4236317,rs115004569,rs12630906,rs3213639,rs112722576,rs1846030,rs12472780,rs6010621,rs12637953,rs17622991,rs10788828,rs72773185,rs73151219,rs12634199,rs9883988,rs6651251,rs1151622,rs2271404,rs868303,rs72679750,rs15989,rs116195488,rs2918307,rs11227289,rs6089763,rs9425853,rs2302532,rs12712156,rs7016076,rs17173197,rs2285700,rs1496049,rs2501614,rs6729638,rs2074529,rs116369708,rs10057857,rs6739236,rs11204938,rs3208007,rs4705965,rs322117,rs10210680,rs7559479,rs2738785,rs6543115,rs6955903,rs6543116,rs7361098,rs116386827,rs115671582,rs1014286,rs72856120,rs1131596,rs7835153,rs10463893,rs4845423,rs115129781,rs12748016,rs2706374,rs6122159,rs10197284,rs115590622,rs1050351,rs1555442,rs7652023,rs914559,rs3123521,rs1568681,rs4851607,rs12639600,rs1291210,rs11907350,rs6872131,rs116400491,rs10070903,rs1558650,rs4379644,rs3126095,rs4651055,rs9306132,rs6587647,rs6550200,rs17642575,rs11241082,rs7629719,rs11782914,rs10791824,rs2074369,rs12495856,rs2258056,rs2246176,rs1151501,rs6561505,rs113618067,rs7090365,rs116260124,rs3126092,rs10463611,rs115295573,rs1048665,rs10995258,rs7522925,rs62214528,rs2272128,rs115641815,rs6062301,rs11787359,rs1291207,rs7569033,rs479844,rs115541413,rs16902916,rs9425858,rs2522414,rs4952590,rs74127901,rs2789501,rs4819129,rs2177317,rs59236326,rs10197881,rs3798132,rs914231,rs114862404,rs1001242,rs2330182,rs4705962,rs6010620,rs2192757,rs2291770,rs663797,rs55650366,rs76755639,rs3817465,rs3126094,rs67006560,rs115919032,rs2253823,rs115108791,rs16902895,rs450344,rs41267154,rs6543137,rs116244412,rs4851613,rs7130588,rs12768538,rs73868680,rs7094595,rs2330183,rs2744429,rs4075500,rs7535078,rs115138541,rs2039278,rs1391046,rs72697000,rs59625395,rs10035184,rs17690965,rs7734673,rs10995238,rs12328618,rs2319773,rs55971224,rs56996118,rs12482346,rs4851009,rs1881457,rs117859884,rs2236484,rs4425550,rs3849366,rs115440828,rs72943976,rs11242127,rs322118,rs7449456,rs11774026,rs13274662,rs4845421,rs116023270,rs735868,rs7629880,rs16999165,rs4952588,rs3787089,rs11465583,rs4292112,rs75514524,rs6753717,rs2338555,rs487264,rs112258991,rs4421735,rs60992854,rs11204937,rs11465727,rs1108922,rs17506192,rs1051266,rs77822456,rs7090073,rs10069246,rs3093662,rs73930807,rs593982,rs176095,rs2257440,rs10839954,rs115928857,rs7086136,rs113032029,rs11782795,rs4819130,rs56987316,rs2522403,rs6011033,rs16855164,rs114776668,rs11956705,rs1523203,rs11740584,rs7724788,rs16902917,rs1496050,rs1741708,rs741285,rs61583674,rs114145508,rs11777188,rs2297441,rs11465729,rs759381,rs9977610,rs3761124,rs10059343,rs72774805,rs59225647,rs1888530,rs115292285,rs116772678,rs1151500,rs6737119,rs2319676,rs57677815,rs2058658,rs115520274,rs10190555,rs2477107,rs10896044,rs7835920,rs114008527,rs2008157,rs12766391,rs2301713,rs6550191,rs1295685,rs1835006,rs75884992,rs556775,rs16902863,rs9377218,rs1005043,rs115823056,rs2501613,rs4241211,rs10179654,rs11465728,rs1981314,rs7597819,rs116338227,rs114037940,rs2738778,rs10074523,rs2918309,rs75689778,rs4821544,rs7278332,rs3788203,rs6739301,rs2289410,rs4266392,rs11465730,rs10788824,rs6543118,rs9368699,rs16845073,rs116410219,rs11241083,rs7613051,rs17132339,rs7737470,rs6727306,rs2838955,rs116139860,rs1916307,rs7253377,rs114387279,rs1550431,rs75024669,rs16902848,rs4147171,rs114324161,rs116687743,rs4851609,rs2106984,rs7525460,rs35000357,rs75660123,rs115481010,rs72698906,rs3120661,rs6587666,rs2319677,rs3126072,rs11588170,rs2297433,rs2299009,rs10038123,rs6010994,rs6967018,rs6708949,rs62214554,rs6543159,rs11236809,rs114625530,rs6676989,rs6709284,rs848,rs2501608,rs9819337,rs4604657,rs6894017,rs2871474,rs3765290,rs116677673,rs6712696,rs116606315,rs12712145,rs114169149,rs34538116,rs115868416,rs6596086,rs7915131,rs56102412,rs2023823,rs2967677,rs72696969,rs12407553,rs2477106,rs1003431,rs3120659,rs114118651,rs7537637,rs3843243,rs1888529,rs9050,rs28668571,rs10079273,rs7700346,rs4343578,rs2164983,rs12726613,rs17166050,rs2257885,rs6011291,rs12712155,rs2501619,rs80294477,rs16859930,rs78322679,rs965933,rs16902902,rs11584340,rs73955000,rs3848669,rs1552992,rs114895875,rs11749376,rs3788189,rs4688764,rs2393903,rs914232,rs6661167,rs114412914,rs909341,rs56798121,rs2251396,rs1555440,rs73930806,rs10036532,rs4952586,rs2967685,rs4851616,rs1291205,rs2426500,rs6089789,rs6945344,rs4263962,rs114600647,rs3859579,rs11948161,rs7510226,rs488170,rs13078515,rs114071422,rs114563252,rs7557020,rs6470627,rs9967887,rs114113397,rs59336906,rs2184953,rs11604462</t>
  </si>
  <si>
    <t>ENSG00000026036.16,CATG00000100867.1,ENSG00000204435.9,ENSG00000138311.11,ENSG00000131437.11,ENSG00000115602.12,ENSG00000204344.10,ENSG00000197457.5,CATG00000018282.1,ENSG00000204304.7,ENSG00000204315.3,ENSG00000115604.6,ENSG00000175827.2,ENSG00000272501.1,ENSG00000201785.1,CATG00000043993.1,ENSG00000228962.1,CATG00000048245.1,CATG00000055464.1,CATG00000080858.1,CATG00000088041.1,ENSG00000237751.2,CATG00000049492.1,CATG00000088030.1,ENSG00000174226.4,ENSG00000213654.5,CATG00000088022.1,CATG00000055232.1,ENSG00000204475.5,ENSG00000101210.6,CATG00000077569.1,ENSG00000101203.12,ENSG00000227507.2,CATG00000118299.1,ENSG00000263020.1,ENSG00000204296.7,ENSG00000113520.6,CATG00000098986.1,ENSG00000229299.2,ENSG00000223442.1,ENSG00000196421.3,CATG00000026811.1,ENSG00000106617.9,ENSG00000226979.4,ENSG00000204387.8,ENSG00000116031.7,ENSG00000234006.1,ENSG00000254275.2,ENSG00000204301.5,ENSG00000101246.15,CATG00000055463.1,ENSG00000198276.9,CATG00000006198.1,CATG00000083549.1,ENSG00000251629.2,ENSG00000170266.11,ENSG00000273047.1,ENSG00000268480.1,ENSG00000236427.1,ENSG00000162878.8,ENSG00000181915.3,ENSG00000255120.1,CATG00000102520.1,ENSG00000219797.2,ENSG00000254470.2,ENSG00000197114.7,ENSG00000172728.11,ENSG00000241404.2,ENSG00000175390.8,ENSG00000172922.4,ENSG00000101204.11,ENSG00000143631.10,ENSG00000204314.6,ENSG00000125522.3,ENSG00000204438.6,ENSG00000173638.14,ENSG00000135837.11,ENSG00000204305.9,ENSG00000130584.6,CATG00000080853.1,ENSG00000115607.5,CATG00000055229.1,ENSG00000168477.13,ENSG00000125520.9,ENSG00000173039.14,ENSG00000232810.3,ENSG00000172818.5,CATG00000002653.1,ENSG00000254870.1,CATG00000080859.1,ENSG00000169194.5,ENSG00000204308.6,ENSG00000172965.10,ENSG00000125510.11,ENSG00000273154.1,ENSG00000158636.12,ENSG00000204310.6,ENSG00000226398.1,ENSG00000186952.10,ENSG00000182261.3,CATG00000004722.1,ENSG00000201680.1,ENSG00000204516.5,CATG00000100875.1,ENSG00000172977.8,ENSG00000204356.7,ENSG00000171695.6,ENSG00000019186.5,ENSG00000204388.5,CATG00000080864.1,CATG00000088029.1,ENSG00000172752.10,CATG00000080865.1,CATG00000080857.1,ENSG00000204351.7,ENSG00000101152.6,ENSG00000258366.3,CATG00000049487.1,CATG00000118295.1,CATG00000055462.1,ENSG00000171703.12,ENSG00000203896.5,ENSG00000163191.5,CATG00000053706.1,ENSG00000182871.10,ENSG00000102531.12,CATG00000083553.1,CATG00000083557.1,ENSG00000186106.7,CATG00000061359.1,CATG00000055461.1,ENSG00000243509.4,ENSG00000100365.10,ENSG00000164209.12,ENSG00000267848.1,ENSG00000204348.5,ENSG00000261817.1,CATG00000059731.1,ENSG00000204482.6,ENSG00000213445.4,CATG00000002652.1,CATG00000115340.1,CATG00000080863.1,ENSG00000243649.4,ENSG00000178199.9,CATG00000059730.1,CATG00000053704.1,CATG00000064169.1,ENSG00000238280.1,ENSG00000198563.9,ENSG00000206384.6,ENSG00000101161.6,ENSG00000055208.13,ENSG00000221988.8,ENSG00000213676.6,ENSG00000204463.8,CATG00000048246.1,ENSG00000237975.2,ENSG00000217455.4,ENSG00000201823.1,ENSG00000213760.6,ENSG00000113522.9,ENSG00000197915.5,CATG00000076338.1,CATG00000102152.1,CATG00000055227.1,ENSG00000258388.3,ENSG00000180251.4</t>
  </si>
  <si>
    <t>23886662,21666691,19961619,22197932,21094521,19349984,21625490,23042114</t>
  </si>
  <si>
    <t>Atopy,Atopic dermatitis</t>
  </si>
  <si>
    <t>HP:0001081</t>
  </si>
  <si>
    <t>Cholelithiasis</t>
  </si>
  <si>
    <t>Hard, pebble-like deposits that form within the gallbladder.</t>
  </si>
  <si>
    <t>rs6071118,rs17791195,rs13015720,rs7586110,rs13269704,rs10168333,rs4778605,rs12567877,rs10445704,rs2145555,rs3859856,rs11247680,rs483877,rs61928916,rs10168416,rs76329164,rs67633131,rs73062134,rs1474573,rs17241442,rs6100708,rs57968210,rs6100710,rs11073060,rs12044235,rs474726,rs2045188,rs374616,rs474587,rs7293229,rs6598902,rs2246161,rs10998025,rs376757,rs373596,rs4778810,rs10850422,rs6678533,rs2180846,rs1807625,rs34384066,rs1521846,rs34844052,rs10902670,rs12623271,rs41360247,rs71316552,rs10998500,rs113644751,rs10902669,rs135768,rs74065444,rs78707053,rs74065617,rs2281623,rs10794505,rs12407412,rs2272795,rs2051193,rs577624,rs8140462,rs12313658,rs8032967,rs521989,rs543489,rs76916586,rs2243646,rs4245791,rs6736508,rs6071123,rs62578424,rs6015642,rs537843,rs6015639,rs5751705,rs389996,rs11090279,rs436645,rs2072750,rs71528789,rs17241078,rs8140481,rs1997646,rs8032019,rs6015656,rs11117053,rs405486,rs7280059,rs480670,rs11247655,rs10774784,rs11809269,rs6071130,rs2045189,rs1539767,rs4549855,rs6015653,rs881975,rs3923912,rs579666,rs12046548,rs12083654,rs2330579,rs6027290,rs580499,rs10794506,rs41305767,rs76431353,rs75331444,rs10744840,rs73062140,rs6071105,rs7289661,rs2245679,rs1370156,rs411091,rs2145554,rs9624283,rs2394463,rs77589961,rs393713,rs8023846,rs11615953,rs5759960,rs3753393,rs237015,rs117755377,rs6027294,rs56148156,rs6015652,rs10998024,rs1539766,rs4924134,rs440613,rs3818252,rs497388,rs6027296,rs11073059,rs506573,rs1539769,rs2468736,rs79476914,rs2245681,rs74319896,rs135851,rs79459204,rs12567719,rs11247681,rs16824744,rs2070445,rs569730,rs3771341,rs5996598,rs10998029,rs74937428,rs74065624,rs6064892,rs2803281,rs12022017,rs2252984,rs1011770,rs74063884,rs12049348,rs45615240,rs382084,rs6100747,rs6926840,rs2150101,rs2330578,rs67734975,rs17198698,rs6519465,rs113401764,rs11680450,rs559848,rs7172748,rs6027293,rs382720,rs75061249,rs551627,rs2118157,rs7025340,rs450344,rs17864701,rs372994,rs35925071,rs10998049,rs10998022,rs76782607,rs549714,rs116964164,rs35611674,rs11117052,rs10168155,rs17819466,rs206015,rs6736743,rs4924128,rs5751704,rs425540,rs116032920,rs738786,rs59813954,rs61928906,rs237014,rs1349060,rs4778811,rs7533700,rs6003843,rs2246006,rs558044,rs7608175,rs11612628,rs17162762,rs72748223,rs11887534,rs6670793,rs62578423,rs35039503,rs2281622,rs929596,rs1448098,rs4953023,rs1331842,rs12314403,rs5759958,rs2461367,rs10175809,rs11073061,rs77725792,rs10998021,rs59335878,rs2295698,rs112287493,rs2243632,rs567816,rs4778815,rs12110948,rs1474574,rs365469,rs1412197,rs114544171,rs2070446,rs1448097,rs675667,rs505765,rs237033,rs35304733,rs7288934,rs1569432,rs2265767,rs11857155,rs10427834,rs407260,rs114938914,rs384913,rs1933885,rs11907315,rs568716,rs2118156,rs61928914,rs7563561,rs11857049,rs2788691,rs16824741,rs6071125,rs79835740,rs35257369,rs4744831,rs7752947,rs376269,rs78932283,rs35433201,rs76507279,rs59258193,rs236998,rs12024391,rs7163001,rs62578427,rs11810664,rs12022270,rs75024297,rs1999970,rs4677994,rs237013,rs17819299,rs58553548,rs56132765,rs74065619,rs55776453,rs237017,rs421037,rs80065367,rs79747220,rs876489,rs12242069,rs9920099,rs4261716,rs391875,rs8985,rs10485466,rs2468737,rs13265284,rs58488467,rs6027291,rs2179104,rs7923464,rs56385111,rs6495708,rs12407411,rs56266464,rs4924125,rs4148324,rs2031450,rs2235191,rs2294229,rs6759892,rs13002774,rs11155657,rs452586,rs10203266,rs524092,rs79295433,rs12049384,rs236997,rs10998511,rs384163,rs2180845,rs738785,rs1521845,rs4553819,rs6015640,rs35123758,rs6747843,rs11073058,rs10998027,rs6544713,rs6071121,rs5759959,rs4924135,rs11117051,rs12159288,rs1349061,rs34674510,rs987818,rs74139951,rs4660234,rs538706,rs11090280,rs384306,rs2292107,rs78259397,rs6742078,rs4299376,rs6064887,rs237027,rs6689792,rs11247693,rs6714634,rs10774788,rs12563086,rs1537011,rs506779,rs2245893,rs887829,rs16824732,rs7577677,rs411308,rs503836,rs12563085,rs414956,rs115445558,rs72478549,rs10823160,rs473864,rs17429004,rs34811059,rs4423382,rs34507819,rs2272796,rs6685920,rs6916134,rs237030,rs6027325,rs6015641,rs16824736,rs1412198,rs117465149,rs12412103,rs6753320,rs5759963,rs576839,rs345761,rs114643604,rs59841557,rs34530416,rs12033053,rs135836,rs10998040,rs8140076,rs381793,rs1007298,rs543711,rs17063627,rs4148325,rs6003842,rs4338954,rs76611194,rs2234762,rs75283659,rs62578425,rs2028099,rs236999,rs4530361,rs6753569,rs10902662,rs5751708,rs10794504,rs7347746,rs237032,rs34917704,rs548083,rs7742990,rs76866386,rs116097437,rs1475029,rs10173355,rs6071124,rs409196,rs6027295,rs72478548,rs2171659,rs394526,rs1394869,rs34944694,rs6756629,rs8024139,rs754,rs11117050,rs135860,rs237037,rs4436622,rs58156981,rs10179094,rs1521847,rs57344928,rs2118155,rs10171367,rs1539768,rs12049138,rs7285873,rs76908826,rs6092870,rs370471,rs6071117,rs237036,rs78768361,rs6064888,rs6495506,rs1737337,rs10998026,rs72875462,rs2281624,rs12217658,rs12036118,rs7182634,rs1807624,rs77846643,rs2179103,rs10998023,rs12415514,rs3766395,rs34846680,rs5751710,rs580897,rs2281625,rs7288276,rs377532,rs11576627,rs11247683,rs12095573,rs11801094,rs11809913,rs5759940,rs13270682,rs8031068,rs17063579,rs367133,rs484969,rs383092,rs4924132,rs4347832,rs73135336,rs12625675,rs2070959,rs2485910,rs59668915,rs385303,rs932087,rs6724485,rs62578426,rs10158560,rs77325705,rs73133244,rs35331152,rs2295699,rs17241477,rs12567283</t>
  </si>
  <si>
    <t>ENSG00000228340.1,ENSG00000253738.1,CATG00000058120.1,ENSG00000198954.4,ENSG00000155100.6,ENSG00000239398.2,ENSG00000188636.3,ENSG00000248905.4,ENSG00000241635.3,CATG00000118440.1,ENSG00000165732.8,CATG00000022488.1,ENSG00000107625.8,CATG00000010509.1,ENSG00000138075.7,ENSG00000117758.9,ENSG00000133636.6,CATG00000058020.1,CATG00000052862.1,CATG00000058026.1,ENSG00000117751.13,ENSG00000264139.1,CATG00000058887.1,CATG00000032373.1,ENSG00000225886.1,ENSG00000159496.10,CATG00000079442.1,ENSG00000186094.12,CATG00000000442.1,ENSG00000143341.7,ENSG00000132122.7,ENSG00000214954.4,ENSG00000244122.2,ENSG00000041982.10,ENSG00000138347.11,ENSG00000226783.1,ENSG00000228315.7,ENSG00000204301.5,ENSG00000272578.1,ENSG00000123636.13,ENSG00000197969.7,CATG00000010504.1,ENSG00000172379.14,ENSG00000227802.1,ENSG00000273000.1,ENSG00000198774.3,ENSG00000065485.13,ENSG00000108187.11,ENSG00000242366.2,ENSG00000107611.10,ENSG00000164011.13,ENSG00000178836.6,ENSG00000188511.8,ENSG00000178199.9,ENSG00000156049.6,ENSG00000147606.4,ENSG00000055208.13,CATG00000022521.1,ENSG00000259175.1,CATG00000079744.1,ENSG00000167850.3,ENSG00000143921.6,ENSG00000009780.11,ENSG00000167165.14,ENSG00000142192.16,CATG00000000443.1,CATG00000022525.1,ENSG00000126709.10,ENSG00000269971.1,CATG00000105683.1</t>
  </si>
  <si>
    <t>22558097,17632509</t>
  </si>
  <si>
    <t>Gallstones,Cholelithiasis-related traits in sickle cell anemia</t>
  </si>
  <si>
    <t>HP:0001250</t>
  </si>
  <si>
    <t>Seizures</t>
  </si>
  <si>
    <t>Seizures are an intermittent abnormality of the central nervous system due to a sudden, excessive, disorderly discharge of cerebral neurons and characterized clinically by some combination of disturbance of sensation, loss of consciousness, impairment of psychic function, or convulsive movements. The term epilepsy is used to describe chronic, recurrent seizures.</t>
  </si>
  <si>
    <t>rs6758659,rs12933981,rs13275168,rs116302685,rs496571,rs11691603,rs11077309,rs6668908,rs11861787,rs316137,rs4545800,rs72991962,rs570504,rs1021351,rs10106749,rs11126643,rs56320434,rs670960,rs990847,rs114814758,rs12720662,rs1427508,rs143536437,rs986503,rs2601828,rs419427,rs74992250,rs972362,rs10185007,rs419129,rs3777863,rs577306,rs1896453,rs72711885,rs12997222,rs12756886,rs9881055,rs1461193,rs11690962,rs7012578,rs13022554,rs6731869,rs40571,rs7526103,rs13398343,rs1433197,rs4852443,rs6432859,rs1674900,rs77306214,rs7630501,rs2076256,rs56140782,rs2683634,rs7602046,rs492825,rs992894,rs12128380,rs9839129,rs2275194,rs4667862,rs6472225,rs12918289,rs28501341,rs66769776,rs76351419,rs12748136,rs523119,rs986512,rs7562561,rs16847251,rs316131,rs1531378,rs6719899,rs6719077,rs504059,rs79986015,rs2859817,rs706625,rs1834840,rs10018062,rs4650708,rs7589765,rs545238,rs12139172,rs16953461,rs7829434,rs1465195,rs2390322,rs7205383,rs77140348,rs10034879,rs6547170,rs80185628,rs673197,rs3812719,rs4667863,rs1529387,rs12144159,rs16847267,rs7519192,rs12596798,rs1541783,rs7595154,rs1490157,rs6735104,rs597295,rs1346343,rs2020318,rs35172567,rs6732789,rs6427860,rs12934978,rs1405585,rs6497700,rs316133,rs316132,rs490317,rs7204139,rs2335812,rs7580482,rs12736722,rs2292096,rs6432858,rs7598539,rs61440197,rs7186352,rs375887,rs672281,rs4424306,rs1986693,rs55811665,rs12407699,rs17792698,rs1433198,rs9828403,rs6753355,rs56864659,rs28515659,rs4286095,rs1834839,rs10496968,rs12756996,rs2678906,rs7601520,rs10930201,rs6661980,rs16830092,rs7186667,rs6472226,rs12731136,rs7610303,rs72711877,rs7606888,rs7184745,rs316136,rs11650615,rs7822627,rs62174124,rs72746858,rs6922694,rs72746876,rs1019724,rs78938461,rs2275193,rs869151,rs12129917,rs28691172,rs569745,rs1320292,rs6719462,rs12720557,rs1427507,rs7192066,rs6761757,rs10111844,rs2298771,rs1529386,rs3756873,rs7423423,rs12735702,rs10911968,rs367836,rs16847284,rs316139,rs12951323,rs1527173,rs2043231,rs3753953,rs4852445,rs423475,rs7007987,rs73544945,rs6501139,rs13281981,rs13274205,rs12742404,rs2275192,rs7571204,rs2114760,rs11077307,rs1019722,rs7203954,rs56407566,rs10167228,rs316140,rs11884723,rs17062561,rs7574618,rs2195144,rs12620940,rs7185144,rs56182562,rs6472219,rs1427652,rs34604888,rs72823592,rs5006656,rs1531380,rs35099259,rs6761347,rs72825517,rs72823530,rs7828699,rs508585,rs72823601,rs12923792,rs4667865,rs12104619,rs6432860,rs4853355,rs642851,rs12760892,rs10198801,rs11077306,rs66530019,rs12920876,rs35755401,rs10188577,rs235713,rs2390321,rs76950846,rs6716346,rs4895967,rs10197430,rs2769615,rs7014676,rs1568450,rs7203639,rs28360637,rs405729,rs1278259,rs72746859,rs6729993,rs6731168,rs567652,rs2678905,rs449690,rs7606573,rs10168027,rs1549588,rs922227,rs113187178,rs644100,rs12925764,rs1005878,rs12990792,rs316129,rs7555140,rs62179375,rs1531379,rs11125727,rs10496078,rs12491351,rs75593700,rs62179377,rs584124,rs35442900,rs11894283,rs622902,rs6994889,rs34893530,rs11865847,rs12736176,rs6415604,rs72823591,rs73501556,rs12919774,rs6547169,rs12128551,rs4290458,rs35687916,rs545331,rs597348,rs4794321,rs316135,rs12125857,rs7203110,rs72709881,rs66530521,rs7608793,rs419833,rs62018322,rs17396080,rs1527191,rs2601827,rs41280120,rs316128,rs6683515,rs316141,rs72825504,rs2126152,rs16932346,rs235735,rs72823599,rs13421166,rs3736741,rs75934561,rs13406905,rs60561757,rs12755686,rs7584210,rs2292095,rs10911969,rs11685081,rs7185317,rs1841547,rs4414477,rs6472222,rs994399,rs12733378,rs10198937,rs7514501,rs28663047,rs7201937,rs4667861,rs2678915,rs706624,rs4651343,rs316138,rs7187717,rs316130,rs56255908,rs7199531,rs2143998,rs4471124,rs961522,rs908730,rs12720639,rs12744221,rs552878</t>
  </si>
  <si>
    <t>23962720,22949513,20522523,22116939,24014518</t>
  </si>
  <si>
    <t>Partial epilepsies,Epilepsy (remission after treatment),Epilepsy,Epilepsy (generalized),Mesial temporal lobe epilepsy with hippocampal sclerosis</t>
  </si>
  <si>
    <t>HP:0001278</t>
  </si>
  <si>
    <t>Orthostatic hypotension</t>
  </si>
  <si>
    <t>A form of hypotension characterized by a sudden fall in blood pressure that occurs when a person assumes a standing position.</t>
  </si>
  <si>
    <t>rs79328910,rs77349406,rs12468325,rs80023850,rs79162189,rs1371108,rs77652670,rs12464914,rs74463944,rs79354172,rs76917648,rs12464902,rs17020333,rs80099722,rs72819847,rs12469148,rs1371109,rs74773369,rs11689930,rs12467978,rs79628876,rs72930008,rs76914571,rs78211308,rs62153268,rs6734549,rs77382110,rs6584094,rs6547375,rs16887217,rs76036620,rs7570909,rs7575690,rs55829145,rs1435894,rs7607015,rs60725167,rs75364032,rs75557294,rs7577171,rs79444631,rs10520330</t>
  </si>
  <si>
    <t>CATG00000043593.1,ENSG00000250961.1,ENSG00000147465.7,ENSG00000235519.1,ENSG00000155629.10,CATG00000043591.1,CATG00000043600.1</t>
  </si>
  <si>
    <t>HP:0001342</t>
  </si>
  <si>
    <t>Cerebral hemorrhage</t>
  </si>
  <si>
    <t>Hemorrhage into the parenchyma of the brain.</t>
  </si>
  <si>
    <t>rs2295575,rs2758598,rs1077803,rs760136,rs2369479,rs72937910,rs2335463,rs66624862,rs8057056,rs8045762,rs12594524,rs12446717,rs2736609,rs1872101,rs12480799,rs1382077,rs755527,rs11107595,rs405509,rs55675376,rs2247476,rs3739231,rs4786348,rs6988905,rs1675923,rs9935157,rs7193717,rs6059181,rs2758605,rs157590,rs10879555,rs2540173,rs55910626,rs2241107,rs2842882,rs75363196,rs2758619,rs1137703,rs7826989,rs6786854,rs79323742,rs2853646,rs1706015,rs4761632,rs7299264,rs909269,rs10879567,rs2235593,rs9888432,rs7814272,rs6992318,rs57056972,rs10159384,rs6072351,rs34144381,rs1976730,rs76048058,rs3746392,rs2853643,rs1047595,rs1382078,rs2072969,rs1510586,rs157584,rs2758609,rs2123830,rs1976729,rs6992803,rs2842875,rs6814080,rs79682866,rs2853641,rs9926873,rs57043424,rs1038026,rs66845903,rs1348600,rs6059185,rs58184851,rs2736608,rs7816501,rs9673303,rs7303568,rs41265025,rs732124,rs2758615,rs1898856,rs2251636,rs1773179,rs6102369,rs72708291,rs34661740,rs2842871,rs1957819,rs1510587,rs74938242,rs741780,rs12811378,rs7973666,rs7013895,rs2842864,rs7960698,rs2221770,rs8053928,rs789859,rs112034881,rs4774359,rs10859725,rs4761631,rs2736613,rs8048185,rs2075649,rs7281,rs72937915,rs2248080,rs115391487,rs7302852,rs11994708,rs7311904,rs1822816,rs2540183,rs8044279,rs2235592,rs6575594,rs1706016,rs2984615,rs2758618,rs6829780,rs1077802,rs8044768,rs2758600,rs6072352,rs1706017,rs2335545,rs12447354,rs6059184,rs9673618,rs2540175,rs157585,rs2736605,rs55835357,rs1321417,rs62329185,rs2266514,rs8054735,rs789998,rs9323947,rs61462713,rs157588,rs73267555,rs2758608,rs34878901,rs2842869,rs72937960,rs1562138,rs72655670,rs3001790,rs17722524,rs12323849,rs66830775,rs3787145,rs2248074,rs8059172,rs75253260,rs8044101,rs12443832,rs7025237,rs2758603,rs1305062,rs9673454,rs6141897,rs2758607,rs2241109,rs7021038,rs1872100,rs1551347,rs2253809,rs4775262,rs2842865,rs6839120,rs6427307,rs1872103,rs12230898,rs4784938,rs1477842,rs9307783,rs28627526,rs2301763,rs9834693,rs11726251,rs7009780,rs1407019,rs17066233,rs2842870,rs8106922,rs8063902,rs4761630,rs2244144,rs28520244,rs4682240,rs12813018,rs3739232,rs6046712,rs10879556,rs6499954,rs2736606,rs887953,rs12931860,rs2241111,rs11076933,rs13412252,rs2842857,rs873133,rs2758596,rs1060604,rs74918126,rs3890512,rs1160985,rs2251847,rs6059183,rs10879569,rs1052053,rs8048325,rs2842868,rs912339,rs2842873,rs12625565,rs1063677,rs6141898,rs6102370,rs2335462,rs2752903,rs28494003,rs12826112,rs2176205,rs7204993,rs12593075,rs28409763,rs4786347,rs7534434,rs11076927,rs10785010,rs789999,rs10879572,rs10879568,rs2241108,rs2758602,rs4775259,rs2253677,rs3001789,rs28715439,rs12625592,rs2120817,rs812583,rs2335464,rs80008841,rs6499955,rs76663125,rs6141899,rs2984613,rs8051991,rs2752902,rs10875488,rs8045395,rs6494194,rs116236867,rs789858,rs2758616,rs17005141,rs9933233,rs7015022,rs6847612,rs8056903,rs895086,rs6470353,rs6578152,rs7299542,rs7016051,rs873132,rs2072499,rs11107590,rs4785918,rs6059186,rs11179569,rs7312029</t>
  </si>
  <si>
    <t>ENSG00000231770.1,ENSG00000182718.12,CATG00000071093.1,ENSG00000138670.12,ENSG00000131059.7,ENSG00000227148.1,ENSG00000185112.4,CATG00000020058.1,CATG00000061314.1,ENSG00000253210.1,ENSG00000145014.13,ENSG00000089101.13,ENSG00000160785.9,ENSG00000183798.4,CATG00000078060.1,ENSG00000177707.6,ENSG00000198183.7,ENSG00000236349.1,ENSG00000041802.6,CATG00000026277.1,CATG00000009520.1,CATG00000078061.1,ENSG00000132793.7,ENSG00000160783.15,ENSG00000233516.1,ENSG00000105339.6,ENSG00000173334.3,CATG00000081921.1,ENSG00000188559.9,CATG00000028512.1,ENSG00000130204.8,ENSG00000130203.5,ENSG00000260186.1,ENSG00000253111.1,ENSG00000053108.12,ENSG00000224875.2,ENSG00000059122.12,CATG00000074658.1,CATG00000020280.1,CATG00000063444.1,CATG00000009522.1,ENSG00000196189.8,CATG00000104345.1,CATG00000071105.1,ENSG00000057704.6,ENSG00000162076.8,ENSG00000242242.1,CATG00000028510.1,ENSG00000260238.1</t>
  </si>
  <si>
    <t>Intracerebral hemorrhage</t>
  </si>
  <si>
    <t>HP:0001369</t>
  </si>
  <si>
    <t>Arthritis</t>
  </si>
  <si>
    <t>Inflammation of a joint.</t>
  </si>
  <si>
    <t>rs13015695,rs1206,rs4915552,rs6714379,rs1921622,rs2058656,rs76022452,rs4851582,rs6758443,rs72993760,rs6734736,rs3771181,rs72823646,rs35377072,rs3771177,rs6543144,rs10173081,rs13030642,rs4851583,rs72887257,rs2058622,rs10193485,rs1558648,rs59247511,rs6710885,rs6750851,rs2058660,rs11465723,rs13019263,rs222040,rs17027037,rs3771172,rs6761291,rs6750971,rs3732126,rs11688559,rs13017584,rs3917314,rs9807962,rs842648,rs1468791,rs1053862,rs2287034,rs1573895,rs13392100,rs1468788,rs2008159,rs705119,rs2241116,rs10490203,rs115385728,rs3771164,rs4485584,rs72742662,rs11683700,rs6724322,rs11465586,rs11465597,rs985523,rs11123912,rs13014004,rs842628,rs17027029,rs6739426,rs3821203,rs13001714,rs2110734,rs7558339,rs35181686,rs10173193,rs7608638,rs72823628,rs7575867,rs6750020,rs3771156,rs3917296,rs13405222,rs7571985,rs705120,rs6543158,rs7605606,rs76943877,rs4462771,rs4303099,rs12987222,rs7583215,rs10166535,rs3771157,rs2058657,rs206559,rs12474258,rs4851617,rs13018263,rs1403551,rs12998521,rs12713430,rs2253257,rs3755268,rs1558627,rs115762720,rs10208293,rs3755285,rs76038923,rs1362348,rs13001075,rs10515921,rs13191343,rs4851017,rs11688573,rs2287041,rs12712129,rs7587856,rs12744898,rs13019784,rs4851605,rs1420106,rs6724213,rs78645630,rs6752482,rs1861246,rs1729657,rs10195948,rs759382,rs17027258,rs13034466,rs4851016,rs55645612,rs1177204,rs72889020,rs5010059,rs3755295,rs10174323,rs12712133,rs13015714,rs11125858,rs2477070,rs17027173,rs80244505,rs1177212,rs4090473,rs842647,rs72823661,rs13408569,rs11123911,rs1829849,rs4851018,rs6746271,rs6737668,rs7593444,rs11685483,rs206539,rs33983851,rs842619,rs7579737,rs9308857,rs13015614,rs11902044,rs3771184,rs4851611,rs4851010,rs3860444,rs2488411,rs72887256,rs72823669,rs2241132,rs6724109,rs6543123,rs72825956,rs6708413,rs3821206,rs2488390,rs12999542,rs705117,rs12905,rs871658,rs11676371,rs3917254,rs873022,rs12479056,rs4851614,rs4988958,rs10192036,rs10193407,rs11123929,rs13022799,rs9677607,rs6677361,rs35895227,rs1922288,rs2302620,rs78831627,rs844806,rs2192758,rs9989749,rs56386507,rs1403550,rs1024790,rs4851566,rs17027341,rs3755284,rs11465705,rs3755294,rs3917291,rs34778121,rs7599472,rs955754,rs114827789,rs11125859,rs2477069,rs3771175,rs222047,rs874953,rs11465584,rs4485585,rs17554990,rs6543138,rs12992518,rs13028993,rs62149416,rs1024798,rs3755267,rs2058623,rs12472862,rs34518355,rs13001315,rs6719130,rs6543136,rs3771187,rs60304550,rs11123925,rs1861245,rs3752659,rs2080289,rs1775446,rs4851586,rs13028635,rs10170583,rs33980500,rs1005042,rs13014644,rs75379843,rs12468673,rs56044378,rs13012000,rs4851565,rs842649,rs76915869,rs1468790,rs6733174,rs4851584,rs13408661,rs115087473,rs10201184,rs77968144,rs2015478,rs76229479,rs4851610,rs7601773,rs3732129,rs6543135,rs3771170,rs7560478,rs3771180,rs1177211,rs1306395,rs887971,rs702872,rs4988957,rs12999364,rs10176820,rs1342694,rs6706689,rs2241130,rs13190932,rs11677107,rs206556,rs116480807,rs2241117,rs10206753,rs75644281,rs4851615,rs57942521,rs11123928,rs6751949,rs2160202,rs3917320,rs1177213,rs1357471,rs2192669,rs10192157,rs1177299,rs116953957,rs17027255,rs75188672,rs1946131,rs222035,rs12995229,rs918000,rs3213734,rs12712141,rs1578720,rs34695944,rs6742381,rs11123935,rs3821204,rs62149417,rs12996097,rs17027006,rs206564,rs67574266,rs10196334,rs17026825,rs2293225,rs1177209,rs4851015,rs11465699,rs1420101,rs6751967,rs11465670,rs17027060,rs4672409,rs1465321,rs116202322,rs842626,rs13416449,rs11465567,rs13019803,rs7603250,rs35139442,rs1177210,rs6749114,rs702873,rs10490204,rs115988724,rs7597017,rs3755274,rs3771182,rs3849364,rs12472872,rs2302621,rs10469840,rs9989842,rs3849365,rs4851612,rs4134504,rs4988955,rs56179005,rs871195,rs56166614,rs206548,rs1476999,rs2270297,rs842631,rs6734762,rs842650,rs9807989,rs3732127,rs3917268,rs3771167,rs2278300,rs3771161,rs4851005,rs222004,rs62095178,rs842617,rs12712142,rs11465572,rs11465575,rs13431828,rs2272129,rs76746266,rs206576,rs4988956,rs17027179,rs10469856,rs13007819,rs12999517,rs4851593,rs67723747,rs1432296,rs12989197,rs10801614,rs12712156,rs6759588,rs1775445,rs6729638,rs11893676,rs9807934,rs74560841,rs6739236,rs10210680,rs7559479,rs842999,rs6543115,rs10185897,rs6543116,rs2477071,rs1014286,rs76377344,rs1420098,rs4915557,rs10197284,rs6709635,rs7572853,rs2160203,rs1568681,rs4851607,rs10182710,rs13007967,rs77787761,rs2488396,rs11679146,rs3814321,rs1432297,rs1558650,rs1747826,rs6742931,rs12474373,rs705121,rs11123927,rs842643,rs2287037,rs11465736,rs12987900,rs13033782,rs79098571,rs11678975,rs12116508,rs2272128,rs17639215,rs10922251,rs3771162,rs2272127,rs34896684,rs4851606,rs67088699,rs17637748,rs2177317,rs11465702,rs10197881,rs72993720,rs206538,rs7572871,rs13017475,rs12993937,rs10496090,rs2192757,rs206579,rs3817465,rs2310241,rs12996377,rs1523204,rs10197862,rs6543137,rs4851613,rs2477074,rs1922291,rs2302612,rs11123923,rs7576324,rs1974675,rs13005049,rs7558013,rs1997502,rs11465700,rs6736135,rs1432298,rs3732179,rs3771188,rs917999,rs17027166,rs4851009,rs6734742,rs11689730,rs11695627,rs12618571,rs4851585,rs16841843,rs3849366,rs12476585,rs887972,rs4915558,rs12467251,rs1135354,rs2477075,rs4316386,rs11465583,rs1177207,rs10167431,rs4292112,rs6685222,rs6753717,rs842627,rs2287035,rs1024791,rs1420099,rs6754776,rs11465727,rs750027,rs13029918,rs2075186,rs34493725,rs17027413,rs1775447,rs4851011,rs3917328,rs13026755,rs13194006,rs3771186,rs1177206,rs17027421,rs7041,rs13002813,rs1882348,rs12473710,rs1523203,rs13431673,rs1775440,rs79488820,rs741285,rs1177205,rs3771171,rs11465729,rs72993754,rs12116519,rs843005,rs759381,rs206578,rs10204837,rs72823677,rs3771158,rs114655458,rs6737119,rs34188221,rs12712144,rs2058658,rs10190555,rs3755276,rs2179070,rs2008157,rs13030675,rs6743219,rs11692304,rs6751977,rs116404711,rs1005043,rs4851570,rs6731042,rs66919607,rs4241211,rs79634461,rs6754556,rs34946515,rs10179654,rs36078571,rs11465728,rs10208542,rs3771179,rs34683507,rs13017599,rs7597819,rs13002972,rs1035130,rs3755286,rs6739301,rs11465730,rs6543118,rs13017455,rs72993722,rs1891497,rs6727306,rs13016771,rs1916307,rs55927292,rs10198860,rs6709719,rs2477553,rs6543124,rs73534579,rs1474309,rs4851609,rs17027071,rs12023045,rs11895701,rs11465633,rs61731289,rs56258475,rs12987977,rs17027327,rs72823663,rs114908389,rs2293223,rs1747812,rs7600961,rs78033334,rs11465698,rs10204137,rs6708949,rs6543159,rs1747827,rs6709284,rs13424006,rs10754224,rs3771185,rs2871474,rs6712696,rs6748390,rs77335368,rs12712145,rs1969,rs3755287,rs11688568,rs2075188,rs3917329,rs3917325,rs1003431,rs13007174,rs12989930,rs13035227,rs842630,rs9808453,rs3732125,rs12134409,rs1177214,rs7603730,rs3771150,rs12712155,rs11896301,rs10176664,rs6543119,rs1362939,rs842625,rs206541,rs6726160,rs76255660,rs61122764,rs11465596,rs12469506,rs11694360,rs13014084,rs4851616,rs1054096,rs2270298,rs10200081,rs6728945,rs3213733,rs13014044,rs4851569,rs2075187,rs3771166,rs10172553,rs2216000,rs6704565,rs917994,rs36047498,rs4851608</t>
  </si>
  <si>
    <t>ENSG00000226925.1,ENSG00000213046.4,ENSG00000115598.5,ENSG00000134376.10,ENSG00000115602.12,ENSG00000145321.8,ENSG00000115616.2,ENSG00000115604.6,ENSG00000170417.10,CATG00000048657.1,CATG00000043993.1,ENSG00000115464.10,ENSG00000264876.1,ENSG00000237024.1,CATG00000049492.1,ENSG00000056972.14,ENSG00000201076.1,ENSG00000162924.9,CATG00000035129.1,ENSG00000228414.2,ENSG00000231889.3,ENSG00000267520.2,CATG00000049487.1,ENSG00000115607.5,ENSG00000162929.9,CATG00000049486.1,ENSG00000162927.9,ENSG00000162928.8,ENSG00000205716.4,ENSG00000115594.7,ENSG00000213047.7,CATG00000088019.1,ENSG00000180251.4</t>
  </si>
  <si>
    <t>20953186,22170493,24740207,23999434</t>
  </si>
  <si>
    <t>Psoriatic arthritis,Serum vitamin D-binding protein levels,Serum protein levels (sST2)</t>
  </si>
  <si>
    <t>HP:0001370</t>
  </si>
  <si>
    <t>Rheumatoid arthritis</t>
  </si>
  <si>
    <t>Inflammatory changes in the synovial membranes and articular structures with widespread fibrinoid degeneration of the collagen fibers in mesenchymal tissues, as well as atrophy and rarefaction of bony structures.</t>
  </si>
  <si>
    <t>rs3117118,rs12552754,rs6672018,rs28383408,rs7031949,rs75164680,rs4648563,rs77746177,rs6922275,rs2240340,rs9273047,rs10184978,rs117505369,rs72698167,rs646159,rs12274945,rs2647204,rs2967,rs2400104,rs115619714,rs6702475,rs11589801,rs11755942,rs206521,rs9274505,rs115226139,rs4891376,rs3817029,rs114189907,rs6834379,rs9274335,rs606275,rs116640656,rs115572948,rs8004445,rs56355079,rs116731546,rs10985126,rs7739273,rs3115667,rs6724322,rs2448540,rs8192575,rs9272318,rs4733605,rs1010072,rs2263664,rs3135394,rs12491516,rs9901219,rs7769158,rs77431702,rs113813528,rs6662503,rs10897141,rs76039953,rs2765889,rs7047295,rs434816,rs3129877,rs77722987,rs644827,rs2858866,rs7745797,rs6427404,rs4402923,rs9277359,rs9273430,rs10175250,rs77767483,rs9272416,rs60391982,rs10166124,rs2274592,rs1536501,rs9461450,rs3757387,rs9467744,rs1885013,rs10183178,rs74638570,rs62313379,rs1146183,rs7176875,rs9272441,rs3916765,rs942642,rs12238312,rs2071479,rs9273324,rs6916321,rs2395818,rs117106271,rs3747093,rs71560647,rs12100841,rs11655972,rs7766843,rs11234978,rs9277409,rs75673233,rs3740660,rs9273549,rs855866,rs7786226,rs1516968,rs115807620,rs6668196,rs927686,rs3824662,rs5030437,rs7528321,rs7993233,rs4065275,rs3130557,rs12407957,rs112037939,rs13421955,rs75530353,rs1150725,rs116770912,rs17043857,rs35512245,rs4821116,rs1130373,rs77296290,rs2736353,rs116583016,rs206015,rs77129794,rs116391314,rs114879931,rs2394160,rs12539741,rs4851018,rs9348752,rs9272311,rs6737668,rs10077431,rs76007032,rs2772556,rs7525903,rs115173086,rs3818530,rs5013920,rs2791333,rs9936446,rs3129933,rs9469552,rs9268659,rs9272536,rs3809209,rs394657,rs2620882,rs9268219,rs2266959,rs547268,rs2734583,rs114096027,rs7294536,rs17204294,rs114564314,rs2250788,rs6131448,rs9272446,rs6736654,rs2021999,rs12479056,rs9273241,rs9273164,rs5030485,rs114831258,rs2476602,rs2235369,rs6471206,rs3944110,rs670671,rs3734708,rs114920460,rs3129867,rs2071800,rs1146182,rs116828153,rs9393895,rs3817074,rs802739,rs4711337,rs4731534,rs75749576,rs3093026,rs9271524,rs528598,rs11089512,rs34423195,rs3127172,rs4851586,rs1005042,rs1484251,rs2288789,rs745368,rs17809756,rs9268369,rs34774689,rs9277470,rs11868030,rs12062743,rs79554105,rs10887150,rs11556539,rs917117,rs1230647,rs9271858,rs10770701,rs11802714,rs10018377,rs12713439,rs116404831,rs296539,rs7772112,rs113888335,rs3771170,rs4731533,rs4325427,rs228978,rs113484779,rs76399795,rs114565051,rs73872711,rs756138,rs3821222,rs4151657,rs34438281,rs1871417,rs10818494,rs2071554,rs115307695,rs9385803,rs766449,rs4648662,rs7834685,rs116173188,rs3130284,rs116806619,rs9459854,rs9270051,rs3132453,rs165122,rs75968739,rs13137105,rs7605863,rs890225,rs4264326,rs116032182,rs10906771,rs2636014,rs115548483,rs3132965,rs35210719,rs112099108,rs9409765,rs855016,rs4530904,rs28449663,rs10814114,rs73052470,rs910234,rs9273528,rs72664814,rs9271080,rs62149417,rs12214383,rs60561757,rs752314,rs11787046,rs6503513,rs79304200,rs2462552,rs7749278,rs34850017,rs116071349,rs12420555,rs4837811,rs116056030,rs10818516,rs2259435,rs2057465,rs7760495,rs2542162,rs7603250,rs9271641,rs3134050,rs881375,rs4377989,rs6594735,rs9273053,rs2469538,rs2338795,rs11241213,rs116072844,rs10858021,rs117947501,rs16958175,rs1150716,rs6042711,rs1582874,rs9268492,rs3849365,rs72934973,rs12576058,rs114133901,rs599406,rs2032174,rs12566340,rs2144134,rs10191548,rs9380056,rs55688935,rs117939252,rs9468298,rs660895,rs10954643,rs8011242,rs9273344,rs1564979,rs744254,rs114372560,rs115088254,rs2985857,rs10985137,rs9409773,rs9273803,rs2075876,rs7249990,rs2143417,rs6456812,rs115902875,rs9792437,rs9272468,rs140489,rs1211184,rs13426947,rs2896335,rs7765989,rs114620077,rs10744523,rs116386827,rs9272625,rs9271407,rs12410237,rs1054488,rs10197284,rs1060404,rs3132928,rs12025623,rs9368553,rs117618467,rs2239803,rs113201793,rs42040,rs114253577,rs2295050,rs13163581,rs3737789,rs9271542,rs57933226,rs3130626,rs6485357,rs114826045,rs115860703,rs7522462,rs3781869,rs229489,rs116072847,rs2305479,rs4565712,rs3748817,rs28454709,rs10456329,rs2272128,rs9557321,rs56377544,rs1748034,rs9306268,rs17164683,rs1106386,rs114241655,rs7037673,rs114312598,rs3134065,rs318810,rs227070,rs595158,rs4989480,rs28366201,rs7355584,rs378672,rs78515370,rs11547796,rs28383359,rs75953580,rs11758337,rs2139492,rs116262643,rs9272328,rs17619310,rs4851613,rs35610858,rs34477097,rs2395296,rs2301365,rs9271637,rs6772228,rs700791,rs79775079,rs3117120,rs115041398,rs7206,rs73950681,rs115540432,rs115633574,rs3757340,rs1076828,rs228599,rs9276435,rs114734802,rs4780355,rs4278312,rs61812594,rs227074,rs4233945,rs3900833,rs76348938,rs114193205,rs12563618,rs3117579,rs4879801,rs11465583,rs7503705,rs55734382,rs11884382,rs17126060,rs4713671,rs12602067,rs6707646,rs7020643,rs2295594,rs9357063,rs3826174,rs34007496,rs9261535,rs740622,rs383790,rs8086433,rs116685783,rs45499403,rs2109895,rs1723022,rs756137,rs9268142,rs7986407,rs11078925,rs116620438,rs6956436,rs1177205,rs117151158,rs7435058,rs1250549,rs11678330,rs10009558,rs9309416,rs2847277,rs4403295,rs1054472,rs2456074,rs7108522,rs1217232,rs113549285,rs116026427,rs6737119,rs2057092,rs9365249,rs11078926,rs2008157,rs2076614,rs3136667,rs9657620,rs1124132,rs34977583,rs617058,rs9393885,rs10985159,rs2841281,rs2812420,rs2356802,rs10947436,rs6563844,rs2071876,rs9274562,rs17854357,rs10419097,rs2235359,rs7557230,rs55739110,rs9269766,rs113363462,rs1947862,rs4318380,rs56152789,rs4673350,rs116139860,rs9272631,rs55920113,rs1530664,rs10818479,rs72692862,rs3849939,rs386352,rs16852,rs213236,rs3780673,rs72694959,rs117036796,rs10752747,rs115211595,rs114596632,rs2620896,rs10797435,rs34975555,rs114464013,rs203877,rs9998576,rs4943797,rs114554408,rs58552977,rs853357,rs6708949,rs1217420,rs72692896,rs7335520,rs552294,rs78396656,rs204883,rs11212546,rs115552538,rs565876,rs812925,rs77394587,rs113292827,rs1031458,rs2280381,rs10789659,rs7246433,rs34630488,rs9272980,rs9409759,rs13392897,rs10185847,rs749338,rs35451117,rs2296746,rs28383428,rs4553627,rs7686937,rs876351,rs17103522,rs72849276,rs56380902,rs2183080,rs12189841,rs3781094,rs11078904,rs376397,rs1071630,rs4987876,rs114387109,rs2076530,rs3134943,rs2069778,rs968567,rs116503776,rs55948619,rs2394049,rs7715796,rs115176183,rs1042337,rs1217396,rs3102731,rs11758213,rs7569113,rs77391665,rs117651715,rs9931737,rs607003,rs74371950,rs28570579,rs1047989,rs11967165,rs34947566,rs4943813,rs74956615,rs2292626,rs477461,rs2422580,rs1379217,rs55924544,rs79173012,rs3893464,rs74230261,rs13393608,rs425537,rs62324205,rs12539476,rs780816,rs10149193,rs7036649,rs6750971,rs116099942,rs12211201,rs8009666,rs61812631,rs167395,rs62323933,rs8041687,rs4837799,rs67878650,rs6989255,rs1009316,rs11639197,rs4711351,rs79483557,rs115988759,rs7152067,rs41311911,rs4645878,rs437179,rs6663485,rs114307051,rs115667505,rs116023105,rs4711338,rs9277550,rs149972,rs1264302,rs2854047,rs1012657,rs9961827,rs9277378,rs9273042,rs9277533,rs7775132,rs35227624,rs77849763,rs3828801,rs114488142,rs6546390,rs115805805,rs2841283,rs599558,rs2167566,rs3806156,rs75084410,rs117242093,rs114011436,rs9272546,rs76112893,rs11759396,rs17258832,rs116413523,rs3781092,rs2269065,rs10760119,rs12939457,rs6709667,rs9268220,rs1129740,rs4959041,rs34068533,rs11589922,rs498114,rs28733392,rs1890809,rs8079590,rs6977113,rs341060,rs115618656,rs598858,rs2460161,rs11583328,rs7037806,rs62408236,rs11216956,rs1729657,rs10760146,rs10818515,rs983561,rs2071543,rs28383360,rs7241016,rs7235567,rs72889020,rs116793060,rs4713007,rs72661861,rs9271421,rs1064994,rs61056617,rs11888208,rs1177212,rs76256603,rs114202986,rs115774693,rs7766862,rs10818503,rs2301546,rs35594717,rs11746443,rs115224045,rs4731112,rs4795375,rs7843658,rs114988582,rs75654882,rs116452066,rs618854,rs12174396,rs11943384,rs10995352,rs2149093,rs2236500,rs7998914,rs521630,rs17503908,rs1008381,rs3825611,rs7775397,rs28383369,rs2249317,rs3757180,rs483434,rs3135392,rs75952856,rs10776653,rs2755211,rs2297200,rs305837,rs929,rs11075012,rs1281937,rs9272350,rs4353645,rs7988604,rs10790465,rs115417906,rs2302073,rs3849945,rs177055,rs11264804,rs28383372,rs115844366,rs422332,rs116476674,rs114246664,rs1235615,rs78019882,rs438999,rs16889420,rs2422601,rs3807307,rs4944979,rs16856119,rs10750197,rs2295052,rs1893813,rs116108174,rs66912914,rs13391411,rs10954215,rs114306632,rs3789310,rs115395274,rs11076570,rs2247325,rs2600672,rs9272491,rs77076406,rs7197732,rs11616139,rs114742549,rs4944998,rs2165918,rs10424425,rs11984518,rs16894095,rs115974809,rs116436214,rs2463102,rs111941374,rs6934769,rs2299594,rs56233546,rs72925920,rs2488457,rs5750173,rs7775592,rs2402671,rs156737,rs114077870,rs7693172,rs212395,rs1718025,rs2387397,rs77582696,rs10893897,rs55739969,rs116591627,rs114545299,rs17449270,rs213228,rs12730932,rs3868075,rs2622322,rs9074,rs7523328,rs10790472,rs4845634,rs117483031,rs1548323,rs634365,rs10773905,rs4567998,rs8084,rs4565845,rs172927,rs115852649,rs114056293,rs11098035,rs11212661,rs116545108,rs56828879,rs9461905,rs11577346,rs652324,rs990257,rs2847298,rs9271469,rs10858018,rs12865703,rs4143987,rs115998405,rs73084101,rs6916278,rs9468350,rs12497953,rs2044608,rs1884715,rs509539,rs6667564,rs114673097,rs3900556,rs11813404,rs3850838,rs4794820,rs112175921,rs7748991,rs9272581,rs7746515,rs35748558,rs9467739,rs116155287,rs9295770,rs72758182,rs1522025,rs28746802,rs9316514,rs7522061,rs9272349,rs7759855,rs7338669,rs7037195,rs4547806,rs842626,rs34135604,rs11767711,rs9273559,rs2844795,rs2296736,rs2524089,rs4238604,rs73731427,rs12419828,rs111264507,rs6839903,rs1964542,rs7032800,rs9271613,rs7441808,rs9271631,rs112519097,rs659215,rs791903,rs7767176,rs7124430,rs4878674,rs2422577,rs1150752,rs28896510,rs9941275,rs9272613,rs2278300,rs6447165,rs2663041,rs3097652,rs12551459,rs9274537,rs9268474,rs9939103,rs13208636,rs249821,rs644741,rs80076911,rs2300931,rs9348211,rs115447373,rs11681201,rs10947261,rs2278871,rs1978654,rs162297,rs74726334,rs7858209,rs165118,rs114398321,rs6739236,rs2542167,rs4959108,rs3803538,rs1250559,rs3734573,rs6543116,rs194281,rs7555518,rs6907185,rs114203361,rs2844605,rs1960278,rs9981704,rs2620884,rs3132967,rs6929449,rs1929095,rs6908364,rs478582,rs55716459,rs116189813,rs3787771,rs2275016,rs9272896,rs7160148,rs9380057,rs6905734,rs10818502,rs1046080,rs10797077,rs496547,rs66462211,rs9268494,rs1042663,rs1065043,rs1635578,rs2240804,rs6470624,rs9368565,rs2847258,rs9277437,rs9271416,rs9271628,rs35635667,rs10946203,rs10910107,rs111432098,rs11804305,rs60782727,rs77346632,rs5030403,rs2004781,rs117994245,rs12936646,rs2416817,rs4684308,rs73395560,rs28396742,rs72694905,rs116049104,rs2663069,rs9273288,rs115084676,rs6586673,rs2542160,rs4845374,rs227064,rs7235964,rs650724,rs4976647,rs12098747,rs5755943,rs7774954,rs4936443,rs7582864,rs114096084,rs2281816,rs12214930,rs3830059,rs3891174,rs11597490,rs2844482,rs4713658,rs72896619,rs12254529,rs415595,rs3807031,rs59976846,rs115226064,rs115673007,rs116025789,rs10143899,rs1014933,rs9271774,rs13315591,rs582060,rs1264344,rs2647198,rs74964556,rs55729324,rs11554600,rs9273523,rs28383438,rs62321694,rs78621698,rs114838817,rs489543,rs2071295,rs7572603,rs678385,rs12544478,rs2663033,rs114663724,rs6427868,rs1821183,rs6592638,rs588193,rs117178490,rs10816936,rs556560,rs17711344,rs9277542,rs9273494,rs2797414,rs9271082,rs7197188,rs4672423,rs115532189,rs9272618,rs11941206,rs6904816,rs62498185,rs932036,rs116409328,rs61439452,rs6921919,rs7109169,rs11045392,rs7524200,rs13068733,rs13156875,rs115110712,rs719149,rs11752073,rs74963442,rs3132956,rs9532571,rs6883547,rs115292285,rs1904596,rs1461359,rs149969,rs7241191,rs2239806,rs9673963,rs8073907,rs56364346,rs118163697,rs570963,rs611646,rs1003623,rs13396069,rs227086,rs1486191,rs4795399,rs4987982,rs3092169,rs9274669,rs115128360,rs114943887,rs117267050,rs7191538,rs1768545,rs10136277,rs16995499,rs7223435,rs9272628,rs28383340,rs749394,rs116616716,rs114457746,rs12142704,rs434830,rs9457249,rs7759668,rs11078907,rs7933925,rs1559874,rs74378178,rs117440264,rs877885,rs115434187,rs10210193,rs12616709,rs9380060,rs10905718,rs9979841,rs114773114,rs7183944,rs115891592,rs900615,rs116549540,rs11595341,rs4706360,rs1877385,rs116461835,rs116516410,rs802719,rs6801173,rs12122721,rs6543159,rs73404456,rs9405112,rs2281820,rs11123685,rs4785535,rs2069779,rs1039340,rs4886492,rs4973616,rs58112821,rs56320994,rs115530901,rs9273444,rs9399224,rs35162796,rs77552566,rs11621778,rs3821236,rs35809798,rs2721937,rs10797440,rs9272418,rs2076533,rs2561478,rs9277492,rs9272421,rs116054367,rs9272357,rs2246031,rs741627,rs6726160,rs9268153,rs1909765,rs7594784,rs1810348,rs11751702,rs2143462,rs13143866,rs25681,rs2267644,rs17132144,rs17531966,rs7685936,rs4959092,rs9271434,rs117248128,rs9549251,rs9983695,rs114249457,rs1624116,rs2233434,rs3767498,rs73081554,rs508970,rs802737,rs7093474,rs73838585,rs2057061,rs2476604,rs11645146,rs114370016,rs439205,rs72845722,rs1883414,rs2011527,rs7752721,rs115297435,rs1039343,rs13239597,rs34888157,rs12713437,rs4625363,rs75913763,rs7258938,rs4310388,rs12118074,rs72887257,rs60963557,rs4459999,rs9271474,rs115960157,rs2111242,rs2127586,rs694376,rs9273322,rs3902920,rs10792304,rs227077,rs621947,rs9268657,rs9958028,rs9273338,rs652888,rs3739402,rs7034492,rs11568831,rs9274186,rs9277497,rs10187319,rs111687982,rs56295386,rs520161,rs116201952,rs9275652,rs9783052,rs7540847,rs17103047,rs6991775,rs1860823,rs12004487,rs1225715,rs3021303,rs6545835,rs28620005,rs7068023,rs112480946,rs6478486,rs34880409,rs10182572,rs1361386,rs17577,rs12615783,rs2941522,rs114912212,rs12376337,rs11066762,rs9271635,rs12180820,rs4713665,rs9535554,rs56084564,rs75301880,rs2257914,rs6670198,rs116572519,rs2058657,rs965950,rs28383376,rs2256520,rs477771,rs11751693,rs766447,rs3134072,rs116423969,rs116740093,rs11621566,rs10034844,rs115778401,rs11249210,rs11789520,rs28383186,rs9273055,rs116737990,rs548076,rs116221838,rs1936398,rs2284871,rs6724213,rs814519,rs114246034,rs2120334,rs855018,rs12963926,rs509028,rs9459841,rs572730,rs6456815,rs4141691,rs9272656,rs3849942,rs1777238,rs675520,rs1150714,rs6907950,rs61702583,rs16830211,rs113742126,rs9272559,rs9269859,rs8091566,rs72692901,rs9272497,rs9275659,rs9273007,rs702814,rs802743,rs35030326,rs28693740,rs2061342,rs9315783,rs1224,rs17388260,rs2381164,rs116323440,rs2422579,rs116196531,rs57833282,rs910232,rs1467468,rs7305258,rs1042544,rs114881078,rs7146883,rs115420444,rs116794525,rs115105023,rs115007581,rs2596532,rs774357,rs114539622,rs4288027,rs115460130,rs9277515,rs453779,rs981981,rs9549241,rs1778477,rs34919616,rs211456,rs12576046,rs4713142,rs9348924,rs1019220,rs62578381,rs1841933,rs10873086,rs3097674,rs6930998,rs598047,rs115993923,rs115081537,rs2179174,rs6466879,rs2341951,rs4840568,rs3783638,rs11759145,rs115922040,rs10016215,rs9273045,rs115801685,rs9273230,rs2984919,rs75838545,rs34518355,rs8010282,rs9272952,rs11778320,rs115420917,rs10139164,rs116500479,rs11963727,rs116334026,rs9272583,rs34870159,rs10911869,rs77427028,rs9273086,rs6589007,rs12126806,rs4648565,rs26234,rs13096371,rs7105179,rs9272990,rs28383415,rs4753833,rs111823233,rs10779992,rs4291239,rs3892360,rs4851584,rs115656411,rs9274575,rs213238,rs78589256,rs6579837,rs12294843,rs117686735,rs113824321,rs62390361,rs4575770,rs9272538,rs6904716,rs1718031,rs79410276,rs11639079,rs369964,rs1679709,rs9268144,rs9273331,rs2076595,rs114242990,rs8042255,rs9277395,rs3954099,rs115080362,rs11677107,rs114475287,rs1563119,rs802735,rs115146228,rs13016278,rs1723023,rs59735770,rs6571694,rs6922063,rs12237868,rs1839201,rs3101944,rs3828789,rs114509360,rs3129928,rs2620880,rs28564829,rs3980934,rs9272603,rs2267637,rs185819,rs114973966,rs117449782,rs2887550,rs114045875,rs9366828,rs117663863,rs9272444,rs9357061,rs9273024,rs115186293,rs348472,rs728122,rs28411352,rs78314759,rs2297014,rs11757730,rs6929559,rs542339,rs78846697,rs1049060,rs59217375,rs3743778,rs1230640,rs1635594,rs6138887,rs114184528,rs10417707,rs2402668,rs4795377,rs203883,rs6685663,rs7848227,rs7569250,rs1265754,rs9321623,rs7079976,rs9409511,rs6822894,rs7696520,rs116288529,rs28718614,rs35138163,rs2154677,rs7678445,rs35797,rs113939416,rs12033604,rs45541438,rs77958232,rs11078928,rs116873230,rs2428736,rs703832,rs2233424,rs75016093,rs9991003,rs1858213,rs7518500,rs1063345,rs17879298,rs115004569,rs10502396,rs7098906,rs7807018,rs9272573,rs900246,rs114611914,rs9273416,rs4286817,rs1230685,rs16910254,rs116473497,rs10848415,rs12044534,rs4943800,rs1764674,rs62183988,rs113995,rs9277434,rs60708981,rs2516489,rs7683061,rs7182544,rs6905282,rs28651968,rs62150982,rs707939,rs4896293,rs76418215,rs17156464,rs2620885,rs3767502,rs115643108,rs56305550,rs35268067,rs1264333,rs697109,rs2071424,rs35801,rs116170747,rs9271405,rs2416805,rs650128,rs2181205,rs7990248,rs9270041,rs1535275,rs9264602,rs114263655,rs12108065,rs11643264,rs9307505,rs111892599,rs1911145,rs7843729,rs9273103,rs907091,rs114080123,rs2096150,rs9269643,rs9273405,rs2797416,rs4941990,rs17103033,rs72694954,rs6908927,rs10895969,rs206515,rs1217406,rs1382573,rs1217234,rs7237497,rs114749093,rs12901682,rs28753817,rs34189114,rs3761936,rs16847479,rs4265149,rs79254974,rs2191036,rs9271643,rs114074434,rs116253018,rs9365251,rs2694632,rs840016,rs12786302,rs12809012,rs5998599,rs10890820,rs115068483,rs34774904,rs2569015,rs114200924,rs535586,rs9272982,rs71362739,rs28674927,rs779463,rs4710176,rs9276394,rs12265594,rs9277450,rs877359,rs4952111,rs74636204,rs2961663,rs6497700,rs1800625,rs10980253,rs34119250,rs3817465,rs1504215,rs115108791,rs10985075,rs4821108,rs10273985,rs2296743,rs3134952,rs1065049,rs114461214,rs1949679,rs2887186,rs2229642,rs5029924,rs9461457,rs72692898,rs56142547,rs115953423,rs9272620,rs667845,rs6664969,rs114896975,rs1486411,rs116091105,rs6905163,rs10751254,rs2357004,rs17171380,rs114762034,rs72634028,rs2305155,rs7995041,rs4754299,rs919053,rs116495853,rs115949512,rs560530,rs34536818,rs2073506,rs1400479,rs1270942,rs114980566,rs4711343,rs28383397,rs1621005,rs11585048,rs10034361,rs665413,rs4705893,rs2209077,rs11571305,rs45627241,rs77157427,rs11584383,rs1883832,rs114706978,rs10972151,rs116657395,rs28383382,rs916333,rs115666507,rs6496674,rs10818499,rs61850826,rs114145508,rs12000497,rs615698,rs9272662,rs1408597,rs114680466,rs2050190,rs34705003,rs1543157,rs1801591,rs1011082,rs12643155,rs742718,rs55716465,rs10185028,rs71428925,rs7520930,rs7445,rs2835538,rs2701859,rs12676542,rs28624101,rs1001808,rs35184949,rs116039179,rs1230678,rs78474935,rs10184881,rs113642651,rs11552219,rs209474,rs10850204,rs9272465,rs9907088,rs114336838,rs227055,rs11205319,rs7743807,rs2838531,rs9272712,rs6746569,rs11689314,rs74116299,rs10010454,rs11850487,rs2835541,rs933243,rs116337332,rs1527550,rs614348,rs1385505,rs9943,rs28544343,rs55792355,rs115495909,rs9272742,rs116105228,rs41269245,rs4823085,rs7532198,rs16903097,rs79511177,rs801418,rs111838566,rs115032920,rs114908389,rs7591345,rs1031118,rs11078895,rs42034,rs2288787,rs3130628,rs1150726,rs12444882,rs12654812,rs6424092,rs79411652,rs856057,rs2240335,rs114579972,rs2208397,rs66633345,rs2985859,rs115942907,rs6534342,rs560505,rs10484554,rs73322923,rs227072,rs600010,rs41285280,rs3923093,rs7177486,rs9990606,rs12472591,rs570613,rs842630,rs56023437,rs72765999,rs9368551,rs4111656,rs614437,rs3132935,rs545787,rs2057094,rs427824,rs9368758,rs2395173,rs68176300,rs13206639,rs7767264,rs79580477,rs76466385,rs60412449,rs2844472,rs28383467,rs853684,rs1322123,rs115902733,rs114333160,rs6930977,rs3134068,rs943476,rs617578,rs116432881,rs1573649,rs28724162,rs111304709,rs12760872,rs77484723,rs227076,rs113406997,rs1182531,rs74981472,rs1859144,rs1217200,rs3800326,rs1044690,rs4812992,rs20432,rs1596945,rs78340719,rs12526548,rs9271627,rs114056954,rs150112,rs2636013,rs228597,rs118095675,rs114058661,rs9273072,rs2513506,rs115931319,rs115073852,rs1953126,rs7539745,rs35971290,rs62321749,rs116391194,rs115734683,rs3132959,rs11580823,rs72694964,rs536704,rs6905368,rs742582,rs77424455,rs7896464,rs13193738,rs10749918,rs10470195,rs9272973,rs2651369,rs74405933,rs482044,rs6032655,rs531094,rs802747,rs2225787,rs671444,rs115352514,rs476246,rs1600509,rs1269839,rs4522587,rs1983076,rs34142547,rs76650283,rs2138634,rs114163490,rs73541884,rs4067484,rs212397,rs6917759,rs113996162,rs10445306,rs4713506,rs2299596,rs9272486,rs75621300,rs6498184,rs3744246,rs7191700,rs9273873,rs13408294,rs116343613,rs669822,rs9295759,rs2477523,rs9378109,rs12055488,rs9457257,rs9270406,rs1930780,rs7581149,rs4387207,rs7193561,rs1121671,rs12208220,rs3132964,rs9273037,rs1177269,rs9672139,rs7035682,rs116820920,rs9272347,rs975410,rs716611,rs62323947,rs7048688,rs114514104,rs9468328,rs8035602,rs4648890,rs17058224,rs6754346,rs9276408,rs10790474,rs115463660,rs778158,rs59282391,rs67211468,rs2600660,rs116406518,rs116237407,rs62578393,rs114048755,rs9468355,rs115659446,rs4237579,rs9917180,rs2074808,rs1998505,rs11607588,rs1522023,rs9268246,rs1150666,rs114487778,rs1573311,rs28746829,rs4878568,rs115034626,rs11574914,rs3814302,rs9971006,rs76516493,rs9273463,rs2071444,rs12209395,rs9933976,rs6906521,rs6982966,rs9393891,rs581146,rs2523512,rs2295054,rs4675365,rs111232699,rs78998644,rs12947281,rs9277555,rs2620891,rs114245172,rs10118357,rs4812994,rs4851611,rs9272352,rs2422595,rs922483,rs34473775,rs116480090,rs115934394,rs3744348,rs1052215,rs2066996,rs8192282,rs115176938,rs379464,rs74602955,rs41311871,rs114480641,rs3818524,rs2451278,rs2513521,rs111998127,rs11741640,rs1992765,rs114980842,rs9271160,rs4671912,rs80038467,rs3818031,rs11900673,rs114322798,rs2755208,rs6440006,rs607906,rs10016263,rs10932034,rs3934200,rs540085,rs6905516,rs9271423,rs116608786,rs1136151,rs6492529,rs114855991,rs1736892,rs9927316,rs3818028,rs10782265,rs72896625,rs987335,rs707929,rs114464582,rs116073613,rs116966865,rs592390,rs12219080,rs1872652,rs28643320,rs9533621,rs3132947,rs114656700,rs10911905,rs115557182,rs6802111,rs1063349,rs6825928,rs55684735,rs2269060,rs28383362,rs2009658,rs10857650,rs726288,rs7104941,rs114361604,rs2273988,rs115818511,rs4713137,rs7238238,rs114036108,rs76068205,rs10857655,rs10760144,rs12271015,rs9273261,rs10101431,rs676729,rs116375361,rs7749323,rs4845648,rs7155697,rs10892293,rs9394167,rs115698533,rs75194332,rs114592895,rs4363285,rs11724667,rs855025,rs4474240,rs115652289,rs9272336,rs67319622,rs9364701,rs10155246,rs6696177,rs3747877,rs12016920,rs115622535,rs4713675,rs4580862,rs2422587,rs12073359,rs17061450,rs2032933,rs3818032,rs114214727,rs4795358,rs10163410,rs35066734,rs72925978,rs1217408,rs2422585,rs755714,rs9272340,rs4837807,rs6938371,rs10031399,rs1923343,rs2844713,rs72937120,rs10775269,rs9274470,rs36023163,rs4291298,rs9393896,rs114465669,rs2239689,rs116291280,rs1631552,rs115371062,rs6899603,rs10954213,rs2151529,rs78667706,rs4818889,rs114478812,rs114673216,rs2057470,rs117136915,rs78336848,rs6586675,rs6479537,rs28362854,rs7772162,rs371668,rs547077,rs1582211,rs10776648,rs9974362,rs17061491,rs116137321,rs1008383,rs28746830,rs7993945,rs12134165,rs114461053,rs2296741,rs74455114,rs10905280,rs172894,rs11203367,rs1177210,rs9273040,rs702873,rs680009,rs10103591,rs116284214,rs78264909,rs2387583,rs2721071,rs9272434,rs17842269,rs10985076,rs4652970,rs9274207,rs114324939,rs9274298,rs115914022,rs4239223,rs3828799,rs76245073,rs1768560,rs2007418,rs9296021,rs4976689,rs112021043,rs7742214,rs35188261,rs6457739,rs9273313,rs3747874,rs114487324,rs1039342,rs115638556,rs348460,rs9273492,rs1329568,rs12070950,rs4794813,rs2841278,rs115420460,rs10435843,rs1115758,rs114630178,rs1635581,rs1402765,rs2153168,rs2524066,rs9277540,rs62307939,rs112314594,rs13035157,rs10089868,rs7550664,rs758398,rs17659542,rs3117152,rs8014760,rs1140809,rs115660953,rs28383433,rs1859146,rs74343539,rs11078894,rs920679,rs42043,rs115712333,rs3129881,rs12569358,rs75279789,rs6503518,rs592955,rs3762885,rs9272363,rs6432707,rs9274509,rs2076596,rs2871960,rs5029937,rs2395450,rs7317254,rs9922734,rs16866707,rs28383347,rs114561288,rs17040543,rs928976,rs115835765,rs10985130,rs701008,rs12647695,rs115797851,rs497239,rs7278038,rs1217413,rs3819294,rs45551338,rs57735994,rs10760135,rs35393613,rs114953817,rs4311997,rs28383459,rs11123687,rs3873386,rs1472808,rs2203654,rs116987219,rs11794516,rs12585875,rs502803,rs7330618,rs10484440,rs115880439,rs2021826,rs112372067,rs10980240,rs73579361,rs12783236,rs7514768,rs4878572,rs3893364,rs874223,rs9268283,rs377192,rs71486610,rs7908454,rs10432735,rs72925942,rs116553531,rs115610685,rs4479423,rs4713653,rs7368879,rs9273172,rs6910120,rs111335657,rs4576655,rs2236313,rs28383313,rs74984480,rs7539693,rs296547,rs28690427,rs4325730,rs686851,rs12230559,rs12643844,rs6456814,rs11585801,rs114292052,rs10065782,rs10985091,rs176095,rs12468321,rs114852083,rs115344853,rs10739590,rs11045385,rs1506636,rs10672,rs672655,rs17217831,rs1523203,rs9429730,rs42035,rs115194307,rs116069890,rs116300399,rs115150518,rs62323900,rs12266889,rs6905775,rs10776652,rs115260061,rs9993416,rs2074678,rs3850748,rs2066826,rs13330176,rs115758653,rs28592924,rs77921847,rs79452434,rs61817589,rs618499,rs3818042,rs1054372,rs9457251,rs13031206,rs13017599,rs1119211,rs114901942,rs7752448,rs6470619,rs2596480,rs411337,rs6537583,rs2302498,rs941152,rs11465730,rs6543118,rs9368771,rs162295,rs11667200,rs3778752,rs7026551,rs76202064,rs11886534,rs2647192,rs12749630,rs7739216,rs116150265,rs9271776,rs79354668,rs9263875,rs9273011,rs12585870,rs116572691,rs115149347,rs168175,rs764754,rs17098782,rs486416,rs10818455,rs9269627,rs115730765,rs115218245,rs9380061,rs374443,rs3093024,rs968334,rs1970559,rs114700859,rs1877386,rs9368712,rs115205796,rs9272807,rs1186711,rs62321697,rs1748029,rs2867461,rs6900701,rs79688551,rs114065960,rs17439421,rs9303281,rs9273504,rs12446881,rs2819424,rs7513603,rs114139676,rs17043864,rs4568033,rs2488704,rs2416819,rs305835,rs2844484,rs17613599,rs12165680,rs115498555,rs910230,rs595747,rs111701599,rs3964723,rs9272637,rs13413337,rs1930778,rs9270416,rs620202,rs4326027,rs3218255,rs12799451,rs60685622,rs386443,rs4672431,rs6131447,rs55825406,rs114071422,rs9937623,rs3129763,rs11203203,rs9271147,rs4938572,rs4598793,rs3812036,rs2252662,rs45532838,rs115400913,rs1468671,rs73374998,rs2395402,rs3096673,rs116497317,rs114955655,rs115825497,rs113724633,rs2663019,rs72937118,rs9938126,rs114786069,rs6027138,rs3823180,rs10800755,rs28738720,rs115124407,rs2282861,rs435119,rs2416810,rs421739,rs12150047,rs9273136,rs115120730,rs7023441,rs118107034,rs12151464,rs1053862,rs115624262,rs4612206,rs11101530,rs62578383,rs115855818,rs2129243,rs11101511,rs114598639,rs56324422,rs2075800,rs79211058,rs2582531,rs114117520,rs774356,rs115699637,rs2569018,rs9272585,rs1230646,rs76383435,rs6468817,rs114906210,rs10985073,rs3205916,rs2013365,rs1014530,rs7779099,rs9468297,rs115408537,rs2240338,rs228606,rs116280628,rs6835573,rs943475,rs115708758,rs2269706,rs9273505,rs35405768,rs2292627,rs9348796,rs2596501,rs115688699,rs9272720,rs484743,rs4851617,rs118159376,rs16893552,rs112837060,rs36095411,rs619575,rs9409777,rs34942362,rs10051765,rs79510690,rs115842840,rs2663055,rs9264606,rs2819468,rs116763623,rs72934991,rs116025180,rs2295853,rs1913517,rs114911697,rs7542123,rs112659139,rs11700858,rs1635592,rs874882,rs10018130,rs13019784,rs4075958,rs582157,rs9535555,rs9975418,rs1383258,rs4845622,rs9366778,rs11585299,rs74090132,rs9409513,rs9272667,rs605394,rs9296009,rs13015714,rs6131010,rs9271411,rs114105883,rs9273337,rs11264145,rs10435888,rs1736904,rs10034105,rs2765493,rs76786907,rs2256028,rs6746271,rs10028001,rs9990458,rs116592004,rs867811,rs10739580,rs1016349,rs4711349,rs114249316,rs1561925,rs2235927,rs7678898,rs11623422,rs116016632,rs75498499,rs115360616,rs13430823,rs10773907,rs2663038,rs114164193,rs7421663,rs6922169,rs112296020,rs9274238,rs926657,rs228595,rs57653207,rs7511816,rs3752520,rs4818887,rs12114343,rs28792738,rs2192758,rs3763288,rs73404463,rs3117575,rs2257036,rs10189468,rs3798307,rs11125859,rs864537,rs114816417,rs9277424,rs11776972,rs9271622,rs9393901,rs36038753,rs114919714,rs9368550,rs76138074,rs600442,rs204994,rs116358035,rs2844779,rs10946208,rs7046108,rs2022000,rs9549236,rs11654018,rs9929997,rs35244261,rs2073610,rs6911639,rs11571291,rs364451,rs17613643,rs590861,rs7985364,rs4538835,rs2523946,rs115559593,rs34725944,rs11848778,rs114697897,rs7278771,rs888271,rs112280675,rs9271633,rs9826253,rs116151322,rs4839335,rs114461240,rs116436195,rs41282670,rs520236,rs4248154,rs9262152,rs872103,rs2275247,rs9274654,rs116054107,rs118096848,rs621701,rs116667074,rs9273009,rs8004018,rs10239340,rs10995359,rs9270502,rs10516557,rs1357471,rs13253463,rs116708952,rs35534711,rs969577,rs17840121,rs55714412,rs10083374,rs4879813,rs7203803,rs839776,rs9516877,rs2269475,rs10797439,rs2847260,rs4254981,rs13274246,rs115317003,rs78960151,rs1230682,rs2694634,rs2354579,rs57482926,rs114755264,rs212396,rs10401647,rs35560946,rs7900873,rs117134384,rs115610775,rs2275806,rs3118765,rs935893,rs1124131,rs7021049,rs4795361,rs6997328,rs28383425,rs34565090,rs10750952,rs10985153,rs11201009,rs116149962,rs2531831,rs4926391,rs9924483,rs4818892,rs5757611,rs3092502,rs3759779,rs11212542,rs7664905,rs1893593,rs42046,rs11102669,rs11686771,rs7556622,rs513185,rs502763,rs3777727,rs9459838,rs113282787,rs598373,rs9274373,rs1748030,rs9272528,rs3798912,rs206518,rs3130267,rs11212551,rs50296,rs77331626,rs10080540,rs76182675,rs942152,rs9272442,rs3015338,rs74677780,rs6456158,rs74708928,rs34872357,rs1407907,rs9272647,rs12184871,rs117022277,rs116803925,rs5756005,rs7047038,rs276371,rs3176825,rs28383418,rs1646023,rs7416348,rs7528156,rs7513156,rs114664812,rs9269852,rs3129949,rs6855036,rs112476100,rs3115568,rs13169748,rs11101529,rs17338998,rs10210680,rs72692893,rs1967531,rs117332421,rs2230365,rs7118967,rs2508916,rs3136668,rs61963353,rs115351533,rs7321956,rs864745,rs9273358,rs7208274,rs116746389,rs28746866,rs7338326,rs9303280,rs10910108,rs17766740,rs4851607,rs8020748,rs471718,rs828933,rs6503504,rs2152655,rs9917949,rs7114794,rs10490574,rs802733,rs116275544,rs7040319,rs111542599,rs12412095,rs71327048,rs115369944,rs16902941,rs114650388,rs3129872,rs6923307,rs7540378,rs114407416,rs3849943,rs906868,rs4612730,rs34747628,rs9271521,rs80028957,rs78506337,rs114783057,rs9378815,rs28616687,rs114880286,rs9272785,rs6479544,rs605203,rs942793,rs72852266,rs6886199,rs114516095,rs6478487,rs117473643,rs13434446,rs67927699,rs7216086,rs7334102,rs2041230,rs608086,rs12904882,rs7927299,rs116244412,rs35191874,rs2154678,rs2269061,rs8743,rs8026533,rs115297319,rs74632205,rs10108770,rs7796963,rs9273351,rs2395446,rs6915136,rs9272715,rs2425753,rs116154566,rs3096697,rs60520190,rs11216961,rs2600663,rs17692021,rs9273291,rs2887944,rs72694960,rs761188,rs7221814,rs116256322,rs1217235,rs2772547,rs11935629,rs72872144,rs2796839,rs3130188,rs1049070,rs433061,rs9277546,rs35931543,rs116079821,rs3800304,rs10193616,rs1971898,rs45589038,rs9272992,rs1264303,rs12947620,rs10083154,rs2273758,rs9271528,rs12648138,rs115728055,rs855040,rs9273026,rs12933948,rs2839517,rs6841761,rs11645193,rs62141115,rs12551183,rs116173255,rs62323935,rs204899,rs56212907,rs9890198,rs2582511,rs7756177,rs114168378,rs9393890,rs114982793,rs73307935,rs5029926,rs62637734,rs12250328,rs2415258,rs2032931,rs72859336,rs62077464,rs2285301,rs10186325,rs1531577,rs1016350,rs41314059,rs1974882,rs11650661,rs111888138,rs2395181,rs7608798,rs7773051,rs7561229,rs114351947,rs2057469,rs114761804,rs45450798,rs9274623,rs1413482,rs114037940,rs115574982,rs4246654,rs6849634,rs28383441,rs2456027,rs116244985,rs10770704,rs9272672,rs41382444,rs9461432,rs3134070,rs114544755,rs9277469,rs9646947,rs116427798,rs7870738,rs3131297,rs4675599,rs2274591,rs8087237,rs118017153,rs55660616,rs10892258,rs9272532,rs28383404,rs9272314,rs4713668,rs7913620,rs80180464,rs3104363,rs4795384,rs1263599,rs10980239,rs11265634,rs2422594,rs11150464,rs1854853,rs17216529,rs9269841,rs28559730,rs2027361,rs4795405,rs2284189,rs10144353,rs62478615,rs11089629,rs646514,rs9276935,rs9590794,rs6715380,rs74659877,rs241437,rs28383380,rs59210712,rs2299851,rs1048710,rs1043099,rs10818513,rs9393899,rs116225122,rs7023214,rs73929207,rs9461455,rs11589573,rs13331902,rs6074564,rs9271439,rs3789598,rs115778413,rs4754305,rs1230658,rs1089652,rs114507105,rs4836841,rs114563252,rs12529514,rs3758935,rs9273329,rs4728142,rs4713144,rs114113397,rs8011060,rs111251172,rs7126790,rs17675967,rs4246660,rs7129527,rs754404,rs4820008,rs162293,rs11043100,rs3918261,rs2884030,rs60689684,rs34536443,rs76386054,rs2843402,rs526784,rs2679780,rs115568900,rs114124651,rs11022108,rs74711208,rs10119527,rs3732084,rs12118735,rs114140416,rs7119,rs9275207,rs2280015,rs7036980,rs35511437,rs39984,rs4671910,rs2647194,rs3818038,rs111788277,rs950156,rs9277566,rs10995085,rs41313623,rs34564731,rs12259906,rs6851517,rs9271426,rs1217419,rs9274437,rs12217221,rs114653060,rs9295753,rs114369408,rs1188620,rs8052640,rs8026898,rs6922429,rs11658219,rs9494883,rs2110734,rs73374987,rs12149160,rs7582182,rs114910971,rs8974,rs10760156,rs12617656,rs116072878,rs11751943,rs9273462,rs9272461,rs35835357,rs114316415,rs9272685,rs11212666,rs4553265,rs2070661,rs116616174,rs16836054,rs689341,rs3130564,rs2849013,rs112714448,rs530181,rs2040406,rs9373594,rs28383345,rs9273445,rs4648652,rs757259,rs114199725,rs4453032,rs2395174,rs6664201,rs11970439,rs61497467,rs118053420,rs75098126,rs113663338,rs11584354,rs10499498,rs11576681,rs3761959,rs73579366,rs9270013,rs62321691,rs774890,rs2928404,rs12235124,rs9272464,rs12128982,rs10910098,rs113736220,rs2249549,rs11583546,rs61742784,rs9271538,rs28604877,rs2581,rs115463113,rs2270991,rs9273339,rs7602859,rs3102734,rs7036541,rs7654036,rs129237</t>
  </si>
  <si>
    <t>ENSG00000204366.3,CATG00000015720.1,ENSG00000204580.7,ENSG00000165092.8,ENSG00000189134.3,ENSG00000133103.12,ENSG00000100902.6,CATG00000086152.1,CATG00000042263.1,ENSG00000196735.7,CATG00000017532.1,ENSG00000205794.4,ENSG00000124140.8,ENSG00000204344.10,ENSG00000203711.7,ENSG00000135362.9,ENSG00000263080.1,ENSG00000204267.9,ENSG00000200816.1,ENSG00000197308.4,ENSG00000251446.1,CATG00000029272.1,CATG00000102733.1,ENSG00000244239.1,ENSG00000140575.8,ENSG00000242990.2,CATG00000005688.1,ENSG00000170310.10,CATG00000042262.1,CATG00000033595.1,ENSG00000198315.6,CATG00000040993.1,ENSG00000260519.1,ENSG00000111913.11,ENSG00000199851.1,ENSG00000204599.10,ENSG00000260057.1,CATG00000043927.1,ENSG00000249965.2,ENSG00000228360.1,ENSG00000188786.9,CATG00000087846.1,CATG00000015869.1,ENSG00000204301.5,CATG00000088368.1,CATG00000106963.1,ENSG00000237541.3,ENSG00000149177.8,ENSG00000259641.1,ENSG00000229191.1,ENSG00000161847.9,CATG00000021181.1,CATG00000056741.1,ENSG00000196391.6,ENSG00000050165.13,ENSG00000254748.1,CATG00000087916.1,ENSG00000185650.8,ENSG00000138802.7,ENSG00000111252.6,CATG00000045447.1,ENSG00000136861.13,ENSG00000270087.1,ENSG00000236533.1,ENSG00000224015.1,ENSG00000223837.2,CATG00000029194.1,ENSG00000134824.9,ENSG00000229068.1,ENSG00000137312.10,CATG00000104367.1,ENSG00000160224.12,CATG00000013615.1,ENSG00000204438.6,ENSG00000187626.7,ENSG00000184357.3,ENSG00000219891.2,ENSG00000204498.6,ENSG00000069702.6,CATG00000025597.1,ENSG00000238164.2,ENSG00000176148.11,CATG00000086155.1,ENSG00000249141.1,CATG00000109942.1,ENSG00000116819.6,CATG00000082156.1,ENSG00000166349.5,ENSG00000073605.14,CATG00000083579.1,ENSG00000204427.7,ENSG00000159556.5,ENSG00000146232.10,ENSG00000260913.1,ENSG00000176571.7,ENSG00000087088.15,CATG00000040992.1,CATG00000055764.1,ENSG00000256007.1,ENSG00000135298.9,ENSG00000204531.11,CATG00000104081.1,ENSG00000257303.1,CATG00000100875.1,CATG00000046126.1,ENSG00000265236.1,ENSG00000176142.8,ENSG00000212122.3,ENSG00000171532.4,CATG00000012044.1,ENSG00000241978.5,CATG00000052234.1,ENSG00000232080.3,ENSG00000260086.1,ENSG00000223865.6,ENSG00000135473.10,ENSG00000075461.5,ENSG00000172057.5,ENSG00000023902.9,ENSG00000153896.13,CATG00000083557.1,ENSG00000178562.13,ENSG00000235237.1,CATG00000080922.1,CATG00000048410.1,ENSG00000260910.1,ENSG00000124608.4,CATG00000038081.1,CATG00000088085.1,ENSG00000204231.6,CATG00000090176.1,ENSG00000259912.1,ENSG00000257595.2,ENSG00000212066.1,ENSG00000134242.11,CATG00000043127.1,ENSG00000071242.7,ENSG00000150637.4,ENSG00000163534.10,ENSG00000119403.9,ENSG00000198502.5,ENSG00000229391.3,CATG00000072359.1,ENSG00000137070.13,CATG00000081216.1,CATG00000009116.1,ENSG00000159339.9,ENSG00000239961.2,ENSG00000105810.5,ENSG00000100150.12,CATG00000010148.1,ENSG00000166278.10,ENSG00000267654.1,ENSG00000185989.9,ENSG00000175646.3,ENSG00000204569.5,ENSG00000131771.9,ENSG00000154734.10,ENSG00000262703.1,CATG00000035185.1,ENSG00000178279.3,ENSG00000177311.6,CATG00000024148.1,ENSG00000272009.1,ENSG00000160410.10,ENSG00000135454.9,ENSG00000236069.1,ENSG00000140382.10,ENSG00000229664.1,ENSG00000197153.3,CATG00000088030.1,CATG00000026624.1,ENSG00000197043.9,ENSG00000267520.2,ENSG00000237406.1,ENSG00000140386.8,ENSG00000137343.13,ENSG00000234745.5,CATG00000090871.1,CATG00000088072.1,CATG00000083634.1,ENSG00000227262.3,CATG00000064781.1,ENSG00000096433.6,ENSG00000161179.9,ENSG00000204220.5,ENSG00000132801.5,ENSG00000232460.3,CATG00000088062.1,ENSG00000204525.10,CATG00000097075.1,ENSG00000197279.3,ENSG00000182952.4,CATG00000093917.1,ENSG00000081026.14,CATG00000088019.1,CATG00000054840.1,ENSG00000238244.2,CATG00000088084.1,ENSG00000204390.8,ENSG00000146221.8,CATG00000013312.1,ENSG00000163508.8,CATG00000104364.1,CATG00000083461.1,ENSG00000204929.7,CATG00000088070.1,ENSG00000219797.2,ENSG00000166501.8,ENSG00000172296.8,ENSG00000169230.5,ENSG00000056558.6,ENSG00000204842.10,ENSG00000204314.6,CATG00000010474.1,ENSG00000107485.11,ENSG00000027075.9,CATG00000019056.1,CATG00000042264.1,ENSG00000254401.1,ENSG00000246350.1,ENSG00000204305.9,ENSG00000175354.14,CATG00000083365.1,ENSG00000213927.3,ENSG00000204394.8,ENSG00000214015.3,ENSG00000204084.8,CATG00000001093.1,CATG00000020715.1,ENSG00000150907.6,CATG00000025826.1,ENSG00000232810.3,ENSG00000230393.1,ENSG00000205209.3,ENSG00000204428.8,ENSG00000175471.15,CATG00000106210.1,ENSG00000213780.6,CATG00000033575.1,ENSG00000204308.6,ENSG00000213719.4,ENSG00000081019.9,ENSG00000176933.4,ENSG00000272273.1,CATG00000089498.1,ENSG00000128815.13,ENSG00000236736.1,CATG00000108799.1,ENSG00000167765.3,CATG00000026017.1,ENSG00000244040.1,ENSG00000204261.4,ENSG00000159200.13,CATG00000101063.1,CATG00000014934.1,ENSG00000146809.8,CATG00000088077.1,CATG00000087911.1,ENSG00000133661.11,ENSG00000270820.1,ENSG00000172183.10,CATG00000106645.1,ENSG00000204248.6,ENSG00000178257.2,ENSG00000259023.2,ENSG00000237398.1,ENSG00000198374.3,ENSG00000026950.12,ENSG00000249550.2,ENSG00000170581.9,CATG00000083462.1,ENSG00000204351.7,ENSG00000185567.6,ENSG00000131979.14,CATG00000072156.1,CATG00000002463.1,ENSG00000100985.7,ENSG00000204644.5,ENSG00000234425.1,ENSG00000186470.9,ENSG00000162929.9,CATG00000070034.1,ENSG00000161904.7,ENSG00000116703.12,ENSG00000223945.2,ENSG00000248452.2,ENSG00000241106.2,ENSG00000148180.12,CATG00000034328.1,ENSG00000186075.8,ENSG00000158691.10,ENSG00000236039.1,ENSG00000183625.10,CATG00000057183.1,ENSG00000149311.13,ENSG00000124508.12,CATG00000090692.1,ENSG00000244255.1,ENSG00000169291.5,ENSG00000115756.8,ENSG00000198563.9,CATG00000028354.1,ENSG00000204257.10,CATG00000088370.1,ENSG00000185651.10,ENSG00000135605.8,ENSG00000197841.10,CATG00000043915.1,ENSG00000137337.10,CATG00000082843.1,ENSG00000105397.9,ENSG00000237499.2,CATG00000115321.1,ENSG00000258388.3,ENSG00000185721.7,CATG00000007157.1,CATG00000025590.1,ENSG00000178233.13,ENSG00000112182.10,CATG00000097955.1,ENSG00000137411.12,ENSG00000138411.6,ENSG00000228789.2,ENSG00000143190.17,ENSG00000239593.1,ENSG00000204304.7,CATG00000031295.1,CATG00000005705.1,ENSG00000204252.8,CATG00000053373.1,ENSG00000228962.1,ENSG00000126067.7,ENSG00000128228.4,ENSG00000229373.4,ENSG00000175643.7,ENSG00000139531.8,ENSG00000020129.11,ENSG00000163412.8,CATG00000049492.1,CATG00000025620.1,ENSG00000099995.14,ENSG00000231858.1,ENSG00000167258.9,ENSG00000260676.1,ENSG00000244556.1,ENSG00000243738.2,ENSG00000204387.8,ENSG00000228223.1,CATG00000055367.1,ENSG00000196301.3,ENSG00000151327.8,CATG00000043230.1,CATG00000090869.1,ENSG00000116774.7,CATG00000028462.1,CATG00000083517.1,ENSG00000204542.2,CATG00000057185.1,ENSG00000231162.3,ENSG00000243350.1,ENSG00000204264.4,ENSG00000125246.11,ENSG00000204610.8,ENSG00000255422.1,ENSG00000217539.2,CATG00000077542.1,CATG00000068131.1,ENSG00000257727.1,ENSG00000231389.3,CATG00000083592.1,ENSG00000090060.13,CATG00000054797.1,ENSG00000196126.6,ENSG00000251916.1,ENSG00000239282.3,CATG00000046013.1,ENSG00000020633.14,ENSG00000109471.4,CATG00000038094.1,ENSG00000102743.10,ENSG00000204186.3,CATG00000087936.1,ENSG00000166575.12,CATG00000058460.1,ENSG00000232633.3,CATG00000073630.1,ENSG00000231500.2,ENSG00000005421.4,CATG00000104911.1,ENSG00000254870.1,ENSG00000172803.13,ENSG00000121892.10,ENSG00000130957.4,CATG00000034327.1,CATG00000087866.1,CATG00000083575.1,ENSG00000139174.6,ENSG00000185090.10,ENSG00000131188.7,ENSG00000181026.13,ENSG00000272677.1,CATG00000088012.1,ENSG00000115956.9,CATG00000068398.1,ENSG00000235663.1,CATG00000046292.1,CATG00000083378.1,ENSG00000148110.11,ENSG00000116793.11,ENSG00000088881.16,ENSG00000231252.1,CATG00000083577.1,CATG00000088029.1,ENSG00000120436.3,ENSG00000223501.4,CATG00000006516.1,ENSG00000237159.1,ENSG00000230074.1,ENSG00000189298.9,CATG00000083361.1,ENSG00000204386.6,CATG00000087941.1,ENSG00000137288.5,ENSG00000118655.4,ENSG00000199289.1,ENSG00000167807.11,CATG00000083447.1,ENSG00000026297.11,ENSG00000196092.8,CATG00000088082.1,ENSG00000047188.11,CATG00000096867.1,ENSG00000101307.11,ENSG00000204396.6,ENSG00000085511.15,ENSG00000204681.6,ENSG00000204560.5,ENSG00000272980.1,ENSG00000243649.4,ENSG00000134262.8,CATG00000083363.1,ENSG00000029725.12,ENSG00000128609.10,ENSG00000187186.10,ENSG00000153820.8,ENSG00000101577.5,ENSG00000168309.12,ENSG00000146112.7,CATG00000087410.1,CATG00000088026.1,ENSG00000161405.12,ENSG00000197083.7,CATG00000090160.1,ENSG00000242324.1,ENSG00000012223.8,ENSG00000125686.7,CATG00000075893.1,ENSG00000137185.7,ENSG00000096395.6,ENSG00000204424.8,CATG00000083581.1,ENSG00000131183.6,ENSG00000231128.1,ENSG00000166428.8,CATG00000100867.1,ENSG00000082898.12,ENSG00000118263.10,ENSG00000188959.9,ENSG00000185347.13,ENSG00000115604.6,CATG00000115694.1,ENSG00000243609.1,ENSG00000139155.4,CATG00000053371.1,ENSG00000184374.2,ENSG00000176102.7,CATG00000083385.1,ENSG00000206337.6,ENSG00000204228.3,ENSG00000138378.13,ENSG00000204475.5,CATG00000101766.1,ENSG00000272449.1,CATG00000105357.1,CATG00000083320.1,ENSG00000197062.7,ENSG00000214922.5,CATG00000041275.1,ENSG00000122756.10,ENSG00000254275.2,ENSG00000136573.8,CATG00000087969.1,CATG00000083373.1,ENSG00000092020.6,CATG00000083562.1,ENSG00000073754.5,ENSG00000155980.7,CATG00000072158.1,CATG00000026893.1,ENSG00000168394.9,ENSG00000163421.4,ENSG00000248751.2,CATG00000058462.1,CATG00000111100.1,ENSG00000217128.7,ENSG00000188761.7,ENSG00000239636.1,CATG00000051309.1,ENSG00000237024.1,CATG00000109088.1,ENSG00000204625.6,ENSG00000185305.6,ENSG00000158528.7,CATG00000029199.1,CATG00000101563.1,ENSG00000147896.3,CATG00000030197.1,CATG00000088064.1,ENSG00000100320.18,CATG00000083355.1,CATG00000083614.1,CATG00000070175.1,ENSG00000246334.2,CATG00000100868.1,ENSG00000204564.7,ENSG00000181315.6,CATG00000083589.1,ENSG00000264594.1,ENSG00000258728.1,CATG00000018464.1,ENSG00000102921.3,CATG00000087798.1,CATG00000054946.1,ENSG00000213347.6,ENSG00000135502.12,CATG00000104674.1,ENSG00000196230.8,ENSG00000109101.3,CATG00000083367.1,ENSG00000229780.1,ENSG00000214894.2,CATG00000086834.1,CATG00000097026.1,ENSG00000221267.1,CATG00000083463.1,ENSG00000205856.3,ENSG00000167987.6,ENSG00000204388.5,ENSG00000123201.10,ENSG00000074855.6,CATG00000060295.1,CATG00000086749.1,ENSG00000204256.8,ENSG00000140374.11,ENSG00000242600.2,ENSG00000242574.4,ENSG00000112149.5,CATG00000083294.1,ENSG00000204392.6,CATG00000086148.1,CATG00000014466.1,CATG00000080025.1,CATG00000033004.1,ENSG00000269293.2,ENSG00000186635.10,ENSG00000204536.9,CATG00000083570.1,ENSG00000135439.7,ENSG00000100170.5,ENSG00000132704.11,CATG00000105112.1,ENSG00000169220.13,CATG00000100016.1,ENSG00000163362.6,ENSG00000204469.8,ENSG00000099999.10,ENSG00000237651.2,ENSG00000235109.3,ENSG00000156113.16,ENSG00000213722.4,ENSG00000164970.10,ENSG00000147724.7,CATG00000083478.1,CATG00000111105.1,ENSG00000174796.8,ENSG00000270604.1,ENSG00000249346.2,ENSG00000229162.1,ENSG00000204463.8,CATG00000042550.1,ENSG00000163823.3,CATG00000066314.1,CATG00000083580.1,CATG00000044099.1,ENSG00000204614.4,ENSG00000204410.10,CATG00000083522.1,ENSG00000185338.4,ENSG00000196787.2,ENSG00000110448.6,ENSG00000163743.9,ENSG00000177854.7,ENSG00000102738.6,CATG00000083531.1,ENSG00000108175.12,ENSG00000170807.11,CATG00000068400.1,ENSG00000231852.2,ENSG00000187987.5,ENSG00000100321.10,ENSG00000265460.2,CATG00000105300.1,ENSG00000115602.12,ENSG00000164761.4,ENSG00000250514.1,ENSG00000196812.4,ENSG00000164691.12,ENSG00000196260.3,ENSG00000152455.11,ENSG00000227939.1,ENSG00000183530.9,CATG00000088041.1,CATG00000083638.1,CATG00000007243.1,CATG00000053771.1,ENSG00000137077.3,CATG00000083573.1,ENSG00000113845.5,ENSG00000081237.14,ENSG00000130363.7,ENSG00000247950.2,ENSG00000224796.1,CATG00000081220.1,CATG00000088075.1,ENSG00000057663.8,ENSG00000139514.8,CATG00000083379.1,ENSG00000204044.5,ENSG00000213066.7,ENSG00000137310.7,CATG00000069726.1,ENSG00000232940.1,ENSG00000176998.3,CATG00000036954.1,ENSG00000100385.9,ENSG00000178202.8,ENSG00000154162.9,ENSG00000228022.1,CATG00000108393.1,ENSG00000139132.10,ENSG00000107679.10,ENSG00000164113.6,ENSG00000110367.7,CATG00000033583.1,ENSG00000116852.10,ENSG00000153066.8,CATG00000088071.1,ENSG00000083223.13,CATG00000086133.1,ENSG00000257155.1,ENSG00000134954.10,ENSG00000233529.1,ENSG00000169758.8,ENSG00000107771.11,CATG00000083596.1,ENSG00000205108.5,ENSG00000062485.14,CATG00000087920.1,ENSG00000144218.14,CATG00000027238.1,ENSG00000204613.6,ENSG00000255552.3,ENSG00000255135.3,CATG00000087873.1,CATG00000000226.1,CATG00000028292.1,ENSG00000233183.2,CATG00000083484.1,ENSG00000165671.14,ENSG00000204539.3,CATG00000083541.1,CATG00000042452.1,CATG00000016957.1,ENSG00000204310.6,ENSG00000260861.2,ENSG00000131748.11,ENSG00000179344.12,ENSG00000128604.14,ENSG00000166323.8,ENSG00000204516.5,ENSG00000224557.3,ENSG00000262420.2,ENSG00000168631.7,ENSG00000163600.8,ENSG00000196449.3,ENSG00000155754.10,CATG00000024264.1,CATG00000105290.1,ENSG00000258790.1,CATG00000028376.1,CATG00000035184.1,CATG00000087927.1,CATG00000081868.1,ENSG00000111801.11,CATG00000046284.1,CATG00000101661.1,CATG00000038098.1,ENSG00000237679.2,ENSG00000204616.6,ENSG00000204348.5,ENSG00000101017.9,ENSG00000204472.8,ENSG00000220412.1,CATG00000051350.1,ENSG00000229596.2,CATG00000083609.1,ENSG00000160712.8,ENSG00000204420.4,ENSG00000156127.6,CATG00000117213.1,ENSG00000157870.10,ENSG00000263756.1,CATG00000003762.1,ENSG00000267988.1,ENSG00000010030.9,ENSG00000241878.5,ENSG00000151746.9,ENSG00000230729.1,ENSG00000138684.3,CATG00000090872.1,ENSG00000215912.7,CATG00000011678.1,ENSG00000151413.12,ENSG00000234663.1,CATG00000083617.1,ENSG00000159267.10,ENSG00000144785.4,ENSG00000226441.2,CATG00000072159.1,CATG00000082306.1,ENSG00000162928.8,CATG00000100379.1,ENSG00000172757.8,CATG00000051341.1,CATG00000086753.1,CATG00000030178.1,ENSG00000204435.9,CATG00000083598.1,ENSG00000226884.1,ENSG00000259090.1,CATG00000087995.1,CATG00000106961.1,CATG00000108332.1,CATG00000004303.1,ENSG00000115993.7,CATG00000069727.1,ENSG00000272501.1,ENSG00000201754.1,ENSG00000201785.1,CATG00000043993.1,CATG00000009046.1,ENSG00000152457.13,ENSG00000152910.14,ENSG00000124920.9,ENSG00000172732.7,ENSG00000089012.10,ENSG00000182185.14,ENSG00000147854.12,CATG00000058653.1,ENSG00000198821.6,CATG00000106214.1,ENSG00000227507.2,ENSG00000204287.9,ENSG00000204296.7,CATG00000087083.1,ENSG00000270522.1,ENSG00000264968.1,ENSG00000096384.15,ENSG00000240771.2,CATG00000014936.1,CATG00000054322.1,ENSG00000204389.8,ENSG00000224586.2,ENSG00000240053.8,CATG00000033579.1,ENSG00000130311.6,ENSG00000168301.8,CATG00000056975.1,ENSG00000106299.7,ENSG00000137642.8,ENSG00000204574.8,CATG00000083574.1,ENSG00000105492.11,CATG00000014472.1,ENSG00000168297.11,CATG00000106965.1,CATG00000025827.1,ENSG00000219392.1,ENSG00000107611.10,ENSG00000244234.1,ENSG00000204540.6,ENSG00000230521.1,CATG00000044670.1,CATG00000088018.1,ENSG00000134030.9,ENSG00000245017.2,ENSG00000173209.18,CATG00000057187.1,ENSG00000237923.1,ENSG00000230587.1,ENSG00000267303.1,ENSG00000139793.14,ENSG00000175787.12,ENSG00000224666.2,ENSG00000124635.7,ENSG00000186642.11,CATG00000090697.1,ENSG00000089335.16,ENSG00000204520.8,ENSG00000106302.5,ENSG00000123094.11,ENSG00000250641.1,CATG00000109672.1,ENSG00000197971.10,ENSG00000204444.6,CATG00000046290.1,ENSG00000267898.1,CATG00000105292.1,ENSG00000087086.9,ENSG00000163565.14,ENSG00000146109.3,ENSG00000122299.7,ENSG00000201680.1,ENSG00000136631.8,CATG00000105217.1,CATG00000080397.1,CATG00000043006.1,ENSG00000272442.2,CATG00000033584.1,ENSG00000138772.8,ENSG00000182010.6,ENSG00000160223.12,CATG00000088065.1,CATG00000082845.1,CATG00000053372.1,ENSG00000228432.1,ENSG00000152894.10,ENSG00000228727.4,ENSG00000244355.3,ENSG00000181751.5,CATG00000015870.1,CATG00000028322.1,ENSG00000204511.2,ENSG00000100890.11,CATG00000006860.1,ENSG00000149485.12,CATG00000046221.1,CATG00000087505.1,CATG00000083485.1,ENSG00000254115.1,ENSG00000187522.9,CATG00000084841.1,ENSG00000120162.9,CATG00000066312.1,CATG00000049576.1,ENSG00000255959.1,CATG00000088073.1,CATG00000015859.1,ENSG00000198089.10,CATG00000088098.1,CATG00000088039.1,CATG00000088063.1,CATG00000060529.1,ENSG00000271581.1,CATG00000107929.1,ENSG00000185267.5,ENSG00000227057.3,ENSG00000228414.2,ENSG00000260302.1,ENSG00000257231.1,CATG00000108560.1,ENSG00000214866.3,CATG00000043033.1,ENSG00000154822.11,ENSG00000213676.6,ENSG00000229989.3,ENSG00000204642.9,CATG00000021439.1,CATG00000106960.1,ENSG00000170367.4,ENSG00000230442.1,CATG00000028719.1,ENSG00000213760.6,CATG00000038511.1,ENSG00000225914.1,ENSG00000142687.13,CATG00000003205.1,ENSG00000255465.3,CATG00000029936.1,CATG00000004005.1,ENSG00000269516.2,ENSG00000160714.5,ENSG00000117115.8,CATG00000104371.1,ENSG00000165983.10,ENSG00000236104.2,CATG00000108392.1,CATG00000104369.1,ENSG00000142606.11,ENSG00000136546.9,ENSG00000141744.3,ENSG00000160185.9,ENSG00000237441.5,CATG00000083244.1,ENSG00000138688.11,ENSG00000267987.1,CATG00000033941.1,ENSG00000203395.2,ENSG00000273333.1,CATG00000078825.1,CATG00000048674.1,ENSG00000131013.3,ENSG00000204209.6,ENSG00000197146.2,ENSG00000204422.7,CATG00000083629.1,CATG00000083466.1,ENSG00000217646.1,ENSG00000104447.7,ENSG00000228285.2,ENSG00000132205.6,CATG00000042801.1,ENSG00000234006.1,ENSG00000163599.10,CATG00000088087.1,CATG00000028187.1,ENSG00000185130.4,ENSG00000256383.1,CATG00000083549.1,ENSG00000124557.8,ENSG00000199036.1,ENSG00000112812.11,ENSG00000157181.10,CATG00000081225.1,CATG00000114756.1,ENSG00000272278.1,ENSG00000115415.14,ENSG00000163239.8,CATG00000048657.1,ENSG00000204619.3,ENSG00000204421.2,ENSG00000204439.3,ENSG00000108306.7,ENSG00000105497.3,ENSG00000135070.9,ENSG00000241404.2,ENSG00000122735.11,CATG00000086150.1,ENSG00000260806.1,ENSG00000164398.8,ENSG00000163684.7,CATG00000031299.1,ENSG00000234336.2,CATG00000088099.1,ENSG00000261025.1,ENSG00000115607.5,ENSG00000163687.9,ENSG00000206344.6,CATG00000033590.1,ENSG00000169057.15,ENSG00000184221.8,ENSG00000145901.10,ENSG00000118503.10,CATG00000084842.1,ENSG00000248166.1,CATG00000103443.1,ENSG00000148175.8,CATG00000026622.1,CATG00000057423.1,ENSG00000226314.3,ENSG00000078674.13,ENSG00000184986.6,CATG00000064160.1,ENSG00000261267.1,CATG00000106964.1,CATG00000105110.1,ENSG00000204356.7,CATG00000053370.1,ENSG00000157741.10,ENSG00000122877.9,CATG00000025651.1,ENSG00000143226.9,ENSG00000183454.9,ENSG00000257499.2,ENSG00000271913.1,CATG00000057419.1,CATG00000088034.1,ENSG00000134207.10,CATG00000021324.1,ENSG00000099985.3,ENSG00000072682.14,CATG00000049487.1,CATG00000077356.1,CATG00000023554.1,ENSG00000234127.4,CATG00000007158.1,ENSG00000163568.9,ENSG00000170035.11,ENSG00000124549.10,ENSG00000133454.11,ENSG00000081248.6,ENSG00000087495.12,CATG00000083553.1,ENSG00000248167.3,ENSG00000106804.6,ENSG00000231925.7,ENSG00000236318.1,ENSG00000227757.1,CATG00000090178.1,ENSG00000261839.1,ENSG00000064419.9,CATG00000109532.1,ENSG00000172890.7,ENSG00000261215.1,ENSG00000005059.11,ENSG00000231615.2,CATG00000089226.1,CATG00000083438.1,CATG00000090689.1,ENSG00000212743.1,CATG00000019406.1,ENSG00000221988.8,ENSG00000163113.10,CATG00000090870.1,ENSG00000201823.1,ENSG00000075239.9,CATG00000105303.1,ENSG00000119396.6,ENSG00000234255.4,CATG00000088372.1,ENSG00000187860.6,CATG00000076540.1,ENSG00000261272.1,CATG00000083528.1,ENSG00000162927.9,ENSG00000121289.13,ENSG00000232629.4,CATG00000083449.1,CATG00000060000.1,ENSG00000180251.4,CATG00000086459.1,ENSG00000147894.10,CATG00000061165.1,ENSG00000144290.12,ENSG00000119397.12,CATG00000103668.1,ENSG00000204538.3,CATG00000083548.1,ENSG00000230610.1,ENSG00000166266.9,ENSG00000187498.10,ENSG00000272686.1,ENSG00000204315.3,ENSG00000213588.4,CATG00000051419.1,CATG00000083550.1,ENSG00000170340.10,ENSG00000162924.9,ENSG00000213654.5,ENSG00000041357.11,ENSG00000053900.6,ENSG00000120802.9,CATG00000088022.1,ENSG00000165383.6,ENSG00000101230.5,ENSG00000155849.11,ENSG00000175104.10,CATG00000078727.1,ENSG00000263020.1,ENSG00000240065.3,ENSG00000115421.8,ENSG00000226979.4,ENSG00000172572.6,ENSG00000273129.1,ENSG00000266509.1,ENSG00000117090.10,ENSG00000230174.1,ENSG00000250264.1,ENSG00000173991.5,CATG00000021111.1,ENSG00000209482.1,ENSG00000237649.3,ENSG00000162551.9,ENSG00000120658.8,CATG00000022223.1,CATG00000082160.1,ENSG00000230533.1,ENSG00000197283.8,ENSG00000090104.7,CATG00000068130.1,ENSG00000115464.10,ENSG00000185737.8,ENSG00000197635.5,ENSG00000233822.3,ENSG00000173517.6,ENSG00000204385.6,ENSG00000258989.1,ENSG00000135506.11,CATG00000013808.1,ENSG00000204623.4,ENSG00000149308.12,CATG00000070617.1,ENSG00000112514.11,CATG00000083445.1,ENSG00000146463.7,CATG00000018053.1,CATG00000098054.1,ENSG00000124160.7,CATG00000088033.1,ENSG00000227598.1,ENSG00000226004.1,ENSG00000168477.13,ENSG00000137331.11,CATG00000087800.1,CATG00000083387.1,ENSG00000164512.13,CATG00000083353.1,ENSG00000066294.10,ENSG00000184708.13,CATG00000117069.1,ENSG00000227145.1,ENSG00000272841.1,ENSG00000259873.1,CATG00000043953.1,ENSG00000124406.12,ENSG00000158636.12,ENSG00000237080.1,CATG00000055600.1,ENSG00000144460.10,CATG00000087853.1,ENSG00000266469.1,ENSG00000064012.17,CATG00000088014.1,CATG00000020277.1,ENSG00000201076.1,ENSG00000112763.11,ENSG00000197982.12,ENSG00000232638.1,ENSG00000137404.10,CATG00000032887.1,ENSG00000229456.1,ENSG00000140057.4,ENSG00000153814.7,CATG00000009304.1,ENSG00000213930.7,ENSG00000160856.16,ENSG00000204371.7,ENSG00000168913.6,ENSG00000155749.8,CATG00000083384.1,ENSG00000205078.5,CATG00000031020.1,ENSG00000230359.3,ENSG00000255152.4,CATG00000083605.1,ENSG00000241549.4,ENSG00000125900.8,CATG00000044095.1,ENSG00000104812.10,CATG00000020303.1,ENSG00000100316.11,ENSG00000198369.5,ENSG00000272853.1,ENSG00000248993.1,ENSG00000204482.6,ENSG00000073756.7,ENSG00000261194.1,ENSG00000031081.6,CATG00000088069.1,CATG00000004001.1,ENSG00000204590.8,ENSG00000232040.2,ENSG00000112486.10,ENSG00000271440.1,ENSG00000204227.4,ENSG00000137338.4,ENSG00000223552.1,CATG00000056111.1,ENSG00000169223.10,ENSG00000099992.11,ENSG00000161896.6,CATG00000017826.1,ENSG00000223534.1,CATG00000018528.1</t>
  </si>
  <si>
    <t>22491018,24583629,21844665,17159887,21653640,21061259,17554300,24782177,20453841,17804836,23143596,21673997,24532677,23555300,22446963,23918589,17982456,23291585,21156761,23028356,19503088,23696630,21452313,18794853,21383967,22569225,20453842,18615156,23233654,18668548,21505073,24449572,24390342</t>
  </si>
  <si>
    <t>Rheumatoid arthritis (CCP negative),Response to methotrexate in rheumatoid arthritis,Rheumatoid arthritis (ACPA-negative),Celiac disease and Rheumatoid arthritis,Rheumatoid Arthritis (Cyclic citrullinated peptide positive),Response to tocilizumab in rheumatoid arthritis,Response to anti-TNF treatment in rheumatoid arthritis,Rheumatoid arthritis (CCP positive),Response to TNF-alpha inhibitors in rheumatoid arthritis,Anti-TNF treatment response in rheumatoid arthritis (by DAS-28 score change at 3 months),Rheumatoid arthritis,Response to TNF antagonist treatment,Joint damage severity in rheumatoid arthritis,Leishmaniasis (visceral)</t>
  </si>
  <si>
    <t>HP:0001397</t>
  </si>
  <si>
    <t>Hepatic steatosis</t>
  </si>
  <si>
    <t>The presence of steatosis in the liver.</t>
  </si>
  <si>
    <t>rs12775433,rs12780177,rs7002551,rs12241379,rs2270961,rs75615732,rs2072905,rs17885529,rs12269373,rs35869328,rs13142133,rs17885884,rs9312329,rs12484700,rs17883729,rs2294922,rs7744685,rs3747207,rs12022704,rs2281137,rs34774030,rs894177,rs73236914,rs4823109,rs6448732,rs926633,rs7324845,rs3818411,rs2130136,rs9693355,rs17881170,rs59502820,rs2242053,rs7912400,rs11606601,rs80252525,rs7898075,rs6006473,rs6006469,rs6006474,rs2896019,rs4841132,rs73236908,rs2319854,rs1181186,rs76353601,rs35872576,rs17668309,rs35966749,rs11227229,rs11190393,rs7923115,rs56373884,rs12771909,rs7323373,rs12744108,rs35616070,rs11864146,rs4941543,rs73236922,rs76357642,rs1010023,rs7477551,rs787796,rs17729876,rs35614792,rs67450864,rs2401513,rs59440374,rs2076207,rs11912828,rs17882802,rs114798927,rs11090620,rs1359375,rs12784396,rs34120986,rs2634952,rs9534335,rs56661923,rs16918262,rs3737835,rs2281298,rs2645424,rs962366,rs61283342,rs2281292,rs2712142,rs1883350,rs7079072,rs7905395,rs13146248,rs3006515,rs2073082,rs2294916,rs2072906,rs1327578,rs12764727,rs2294927,rs12253348,rs11589713,rs12763385,rs2235777,rs35152300,rs2712154,rs10786583,rs4823180,rs643608,rs73236910,rs6487668,rs13056638,rs77755373,rs2235773,rs11783641,rs9389230,rs75641881,rs7972426,rs1027123,rs4919427,rs9987289,rs112374451,rs1994529,rs6577661,rs4146667,rs58751272,rs7912631,rs2073085,rs3810622,rs10509741,rs12253275,rs2073084,rs11090617,rs9626079,rs7093193,rs555922,rs7082884,rs2294923,rs12764370,rs2281296,rs3180413,rs3827385,rs9693603,rs12021519,rs2712114,rs12738083,rs6584351,rs3761077,rs2270962,rs16918255,rs34589111,rs2073086,rs11705218,rs787799,rs12782963,rs3761472,rs4823177,rs1977080,rs1293315,rs111231701,rs7092983,rs1318711,rs3904036,rs12776483,rs12483959,rs73236921,rs2281135,rs117386346,rs79913066,rs73236904,rs75919326,rs2862954,rs2143571,rs12163794,rs61473277,rs11598979,rs7015195,rs1994526,rs80037748,rs111256182,rs5764045,rs1181145,rs4919438,rs61614407,rs7922807,rs12265333,rs35787968,rs41290536,rs913094,rs7905302,rs2294921,rs9582216,rs7015547,rs3788603,rs2092501,rs12770784,rs34523847,rs12806,rs11611658,rs17716118,rs6591182,rs4919431,rs2235776,rs56219234,rs114347055,rs113050427,rs2710833,rs71488052,rs738408,rs6584354,rs13144750,rs73337997,rs7086710,rs13056555,rs59697975,rs12774352,rs55949318,rs4823173,rs6584348,rs4917889,rs2712140,rs17879116,rs1010022,rs1692798,rs16918259,rs17730369,rs983311,rs78004709,rs6584350,rs7897454,rs11591741,rs7910533,rs59417188,rs12768211,rs10492111,rs10032452,rs61774825,rs787447,rs76776153,rs11819020,rs73810130,rs12649479,rs7073610,rs738491,rs7906355,rs2634951,rs12247992,rs11190443,rs478484,rs2073081,rs73234404,rs6079398,rs61774809,rs7975722,rs7587,rs11206228,rs61774804,rs34403348,rs34027394,rs6079396,rs2073080,rs79147958,rs1181178,rs10874910,rs7916126,rs7915944,rs5764044,rs36043919,rs4823179,rs6850611,rs11190457,rs686827,rs7082753,rs2242052,rs3927496,rs17668159,rs17885645,rs2294433,rs983309,rs2235772,rs73234500,rs6577662,rs36069781,rs68040658,rs78468022,rs36055245,rs1181156,rs7289329,rs4823176,rs2645426,rs57993749,rs12746412,rs2401514,rs73234406,rs2319853,rs12033572,rs2294919,rs34955138,rs7556247,rs17668357,rs1181146,rs1883349,rs2073079,rs9625962,rs6006468,rs17661330,rs34535017,rs66728174,rs16918261,rs41302750,rs12028193,rs4345134,rs738407,rs6006602,rs4919440,rs17668255,rs12761969,rs13132670,rs71637818,rs9614293,rs787795,rs5764047,rs11596211,rs66796078,rs4919429,rs1474745,rs34597048,rs61774830,rs12764732,rs34912062,rs2634953,rs78952243,rs11206230,rs5764451,rs2230804,rs2294510,rs2076211,rs11704562,rs11817486,rs9614300,rs11206227,rs73234481,rs73176497,rs78000457,rs17882927,rs2235775,rs73236911,rs8001605,rs3978773,rs2686204,rs3750709,rs10515295,rs1305088,rs13124771,rs16918268,rs13055874,rs887304,rs983308,rs34684081,rs2986971,rs35621602,rs5764430,rs12744846,rs11190444,rs738409,rs2008451,rs7922090,rs1997693,rs71488049,rs17756892,rs2902364,rs4917887,rs61774824,rs34362,rs7941126,rs17729417,rs14315,rs34997499,rs1181201,rs12570957,rs7912345,rs12764617,rs7909855,rs73234477,rs1127931,rs9693612,rs12254005,rs13335951,rs17112654,rs16918263,rs6577663,rs4823178,rs35670156,rs2712132,rs2179642,rs9526151,rs6584349,rs34879941,rs17881019,rs4475856,rs11597086,rs7009302,rs12762869,rs11609486,rs10883451,rs11165348,rs11818417,rs2294136,rs2228603,rs7744034,rs7358099,rs11599683,rs4942487,rs16918266,rs7911057,rs2634961,rs6984305,rs1692799,rs12484809,rs73236909,rs1883348,rs77758061,rs35647900,rs34352134,rs7896703,rs61774823,rs61774817,rs116974825,rs2073088,rs17112791,rs2126263,rs7521654,rs10099512,rs3741380,rs948578,rs2072907,rs11609858,rs1408579,rs7923726,rs35463759,rs12729768,rs2305386,rs12249121,rs57399520,rs2076208,rs10888815,rs16991175,rs11190421,rs2710834,rs2896020,rs71516504,rs71488053,rs11190456,rs2294915,rs2073083,rs4292726,rs2235778,rs1007863,rs16991158,rs16918265,rs7080581,rs4823182,rs2281138,rs11206226,rs12580230,rs11190430,rs4823181,rs2401512,rs12676995,rs1977081,rs12727907,rs17878999,rs2281949,rs7072367,rs4823108,rs3788604,rs2243724,rs7924284,rs10452,rs73234494,rs71488050,rs13055900,rs2281297,rs4841133,rs4909305</t>
  </si>
  <si>
    <t>ENSG00000254237.1,ENSG00000166558.6,CATG00000116175.1,CATG00000117734.1,ENSG00000270225.1,CATG00000071806.1,ENSG00000270230.1,ENSG00000079459.8,CATG00000014661.1,ENSG00000196072.7,ENSG00000058804.10,ENSG00000237248.3,ENSG00000165733.7,ENSG00000270906.1,ENSG00000181381.9,ENSG00000058799.9,CATG00000014145.1,ENSG00000257322.1,CATG00000071804.1,ENSG00000231503.3,CATG00000056197.1,ENSG00000226026.1,ENSG00000244171.3,ENSG00000173327.3,ENSG00000227492.1,ENSG00000136167.9,ENSG00000107593.15,ENSG00000230224.1,CATG00000067789.1,CATG00000058781.1,CATG00000101116.1,ENSG00000091490.6,ENSG00000172264.12,CATG00000116182.1,ENSG00000251152.1,CATG00000117736.1,CATG00000090100.1,ENSG00000152767.11,ENSG00000081870.7,CATG00000110243.1,ENSG00000120054.7,ENSG00000173442.7,ENSG00000122481.12,ENSG00000271207.1,ENSG00000095485.12,ENSG00000130287.9,CATG00000113163.1,CATG00000070912.1,ENSG00000126838.5,ENSG00000139508.10,ENSG00000270388.1,ENSG00000271687.1,ENSG00000264839.1,CATG00000007912.1,ENSG00000100347.10,ENSG00000188677.10,CATG00000074470.1,ENSG00000254235.1,ENSG00000130038.5,ENSG00000107566.9,ENSG00000271480.1,ENSG00000213341.6,ENSG00000100344.6,ENSG00000211452.6</t>
  </si>
  <si>
    <t>23535911,23477746,20708005,21423719,23213074,22719876</t>
  </si>
  <si>
    <t>Fatty liver and alanine aminotransferase (ALT) levels,Nonalcoholic fatty liver disease,Non-alcoholic fatty liver disease histology (AST),Alanine aminotransferase levels,Fatty liver disease,Non-alcoholic fatty liver disease histology (lobular),Non-alcoholic fatty liver disease histology (other),Non-alcoholic fatty liver disease</t>
  </si>
  <si>
    <t>HP:0001410</t>
  </si>
  <si>
    <t>Decreased liver function</t>
  </si>
  <si>
    <t>Reduced ability of the liver to perform its functions.</t>
  </si>
  <si>
    <t>rs475419,rs871690,rs2270961,rs5760489,rs2259852,rs12484700,rs3747207,rs57197020,rs6982502,rs13205780,rs643434,rs1169294,rs4823109,rs6075398,rs10740128,rs12413730,rs9461015,rs3818411,rs2259816,rs2980870,rs72829170,rs7898075,rs2257962,rs16827311,rs16827309,rs1061259,rs2896019,rs11735092,rs2954021,rs1904296,rs11190393,rs79303402,rs676996,rs72837056,rs7953249,rs1010023,rs7477551,rs17729876,rs10822179,rs2393969,rs6988140,rs67693029,rs2076207,rs1182933,rs6081386,rs3124766,rs1359375,rs476410,rs7358152,rs6727151,rs2111105,rs7079072,rs13142655,rs10509189,rs13005911,rs10761723,rs2072906,rs1327578,rs12233106,rs10822150,rs10761773,rs1169286,rs5760485,rs2070477,rs907,rs67630969,rs10786583,rs1169314,rs2862926,rs9971294,rs13433287,rs61105881,rs7432676,rs11090617,rs9626079,rs56098792,rs2616628,rs10733788,rs4379723,rs2954028,rs12714479,rs7762901,rs3827385,rs10995541,rs677355,rs2616631,rs57641411,rs77596739,rs72631225,rs12992502,rs3761472,rs1977080,rs4823177,rs9295624,rs10822148,rs687289,rs10740129,rs3956912,rs1009984,rs72788281,rs2862954,rs2464196,rs61473277,rs2980879,rs5760486,rs76850691,rs724553,rs9467158,rs2393775,rs13433286,rs745894,rs2980862,rs11815969,rs3124765,rs6584354,rs66614050,rs7075205,rs7920159,rs72837019,rs4466712,rs6081385,rs7970695,rs4917889,rs7082076,rs731660,rs1010022,rs7094406,rs2954020,rs527210,rs6479899,rs57146209,rs11591741,rs674302,rs1169309,rs7915779,rs644234,rs9461012,rs7082470,rs34272267,rs2073081,rs12416349,rs1169315,rs34027394,rs11593916,rs676457,rs10761741,rs7683668,rs9461010,rs13026469,rs10761722,rs80229539,rs59215788,rs6045587,rs7098181,rs10995540,rs7910927,rs2259820,rs16827290,rs2243616,rs36055245,rs10822172,rs2769071,rs9467162,rs4823176,rs4497999,rs34819232,rs7910662,rs2401514,rs848219,rs61754515,rs34955138,rs72631221,rs4299152,rs17668357,rs612169,rs7310409,rs10733792,rs7078456,rs77129112,rs9467157,rs6489786,rs659104,rs491626,rs35875583,rs4746244,rs2257764,rs11597528,rs10761779,rs735396,rs2264750,rs57319848,rs2980878,rs34912062,rs1169292,rs13069194,rs2230804,rs13030023,rs2076211,rs66583761,rs66929548,rs4462272,rs2980880,rs10761771,rs114384464,rs7979478,rs657152,rs61855465,rs72837070,rs1169300,rs2954024,rs2980876,rs16827351,rs6982636,rs5760493,rs11819167,rs10946700,rs115455559,rs61261576,rs687621,rs35621602,rs493246,rs739468,rs9461013,rs4871603,rs2980875,rs10159609,rs10761727,rs582118,rs10995543,rs7625826,rs10761728,rs7762593,rs12254005,rs76195840,rs35185541,rs4823178,rs10761731,rs17247566,rs12233215,rs6035103,rs10883451,rs16827347,rs2175197,rs10740125,rs13433131,rs3124764,rs1169288,rs10761721,rs7198111,rs11599683,rs7083823,rs10995530,rs10440319,rs581107,rs34352134,rs543968,rs6922313,rs2954022,rs55967047,rs7923726,rs17496121,rs7085621,rs16825497,rs6045603,rs12414159,rs2896020,rs10761732,rs6708629,rs57929563,rs10465990,rs7909269,rs34462373,rs848226,rs7073753,rs16827307,rs2281138,rs1579045,rs544873,rs9971352,rs78496874,rs59543711,rs12240740,rs16827316,rs10946701,rs1169301,rs13014503,rs10822146,rs1386083,rs4746974,rs7097698,rs12194966,rs1169313,rs12775433,rs28419230,rs9467160,rs6850509,rs2072905,rs2244608,rs7075901,rs12269373,rs505922,rs4486511,rs13148704,rs2264782,rs11925703,rs2294922,rs2281137,rs59246603,rs926633,rs67014954,rs10761761,rs500499,rs2954026,rs13011748,rs75271292,rs7084921,rs10761729,rs28528308,rs8065544,rs2616630,rs56373884,rs7828113,rs10822155,rs1169289,rs12714481,rs9679510,rs4962153,rs13142110,rs10509186,rs7979473,rs613534,rs35614792,rs11817169,rs6849526,rs12233116,rs1169306,rs7846466,rs10433879,rs17882802,rs514659,rs12784396,rs6922631,rs2719815,rs4746149,rs931972,rs117219605,rs2154611,rs7092539,rs10433937,rs2251468,rs2281298,rs66752471,rs11926453,rs11814792,rs2393791,rs9822102,rs7905395,rs7896677,rs2294916,rs494242,rs2235777,rs1169311,rs61853589,rs1169284,rs4823180,rs554833,rs13056638,rs3213545,rs7190634,rs1526285,rs9845139,rs1183910,rs9922376,rs10761760,rs2294923,rs582094,rs11599088,rs11599750,rs7068144,rs6584351,rs7092139,rs9461011,rs2001844,rs73003921,rs1017151,rs6035126,rs66466409,rs3904036,rs4745729,rs17419851,rs12483959,rs12776483,rs7092784,rs2281135,rs2143571,rs9467161,rs11598979,rs9467172,rs72631224,rs13023298,rs10740126,rs4919438,rs7922807,rs12265333,rs10084835,rs6850131,rs7644918,rs2294921,rs645982,rs2092501,rs13205577,rs2235776,rs11918047,rs2466128,rs738408,rs7909960,rs4027481,rs13056555,rs12774352,rs35951469,rs2393976,rs4823173,rs12413415,rs2708101,rs8045896,rs848222,rs2954025,rs16827337,rs10440365,rs9467168,rs7766620,rs10740131,rs13130041,rs7906355,rs2393980,rs9941219,rs16825494,rs10733787,rs10761778,rs2073080,rs61855497,rs12573212,rs7915680,rs4823179,rs36020788,rs58874577,rs2294433,rs10761776,rs17885645,rs10740107,rs1169310,rs4310508,rs2954027,rs6531967,rs116552240,rs13292932,rs11924965,rs7920768,rs13112784,rs36069781,rs10761739,rs4820599,rs12415984,rs10740133,rs3211105,rs9467166,rs2001845,rs844912,rs2073079,rs1883349,rs9625962,rs76039942,rs58213680,rs7099425,rs7074735,rs11818738,rs9461014,rs2264778,rs10995453,rs874852,rs495203,rs6081325,rs17668255,rs74576848,rs12761969,rs12772115,rs35378815,rs500498,rs11596211,rs11817689,rs1474745,rs529565,rs1724817,rs9415680,rs11065385,rs67523312,rs61044605,rs13191455,rs73176497,rs660340,rs3978773,rs16827349,rs80311637,rs66712526,rs13055874,rs61853635,rs16827293,rs11594585,rs4295981,rs4747045,rs7100372,rs7358191,rs6479897,rs2008451,rs738409,rs1169312,rs1997693,rs2902364,rs116965922,rs2258287,rs6709817,rs3124761,rs7909855,rs34550472,rs34879941,rs4475856,rs2980860,rs11597086,rs2980882,rs11065384,rs2616629,rs1169296,rs76947155,rs11818417,rs12243096,rs7897326,rs7085862,rs67301021,rs12484809,rs71413658,rs9467171,rs1883348,rs10440366,rs12638562,rs12198188,rs2072907,rs1408579,rs1935,rs10761725,rs72788274,rs16991175,rs12714480,rs2464195,rs16827301,rs1493550,rs74449268,rs2294915,rs545971,rs4336630,rs16991158,rs61855876,rs1896995,rs3094379,rs4823181,rs7684895,rs2401512,rs78857770,rs1533068,rs1977081,rs4823108,rs11922030,rs10822175,rs28657030,rs492488,rs10022237,rs13055900</t>
  </si>
  <si>
    <t>ENSG00000169855.15,ENSG00000150636.11,CATG00000116175.1,ENSG00000157895.7,CATG00000115361.1,CATG00000027274.1,ENSG00000120054.7,CATG00000060723.1,CATG00000069313.1,CATG00000110016.1,ENSG00000230839.1,ENSG00000160325.10,ENSG00000233896.1,ENSG00000095485.12,ENSG00000196072.7,CATG00000010636.1,CATG00000118317.1,ENSG00000135100.13,ENSG00000171988.13,ENSG00000135114.8,CATG00000010640.1,CATG00000116161.1,ENSG00000148572.10,ENSG00000241388.3,CATG00000052910.1,ENSG00000230387.1,CATG00000118331.1,ENSG00000163638.9,CATG00000118323.1,ENSG00000160326.9,ENSG00000112293.10,ENSG00000198053.7,ENSG00000188677.10,ENSG00000100347.10,CATG00000118316.1,ENSG00000272767.1,ENSG00000224164.1,ENSG00000165476.8,ENSG00000160323.14,ENSG00000253111.1,ENSG00000227492.1,ENSG00000215481.4,ENSG00000107593.15,ENSG00000133195.7,ENSG00000231969.1,ENSG00000230224.1,ENSG00000120053.9,CATG00000058781.1,ENSG00000178026.8,ENSG00000107566.9,ENSG00000213341.6,CATG00000116182.1,ENSG00000266501.1,ENSG00000170509.7,ENSG00000235816.2,ENSG00000100344.6,ENSG00000175164.9,ENSG00000100031.14</t>
  </si>
  <si>
    <t>24124411,22001757,18940312</t>
  </si>
  <si>
    <t>Liver enzyme levels (aspartate transaminase),Liver enzyme levels (alanine transaminase),Liver enzyme levels</t>
  </si>
  <si>
    <t>HP:0001507</t>
  </si>
  <si>
    <t>Growth abnormality</t>
  </si>
  <si>
    <t>rs17106274,rs12244704,rs153106,rs12327199,rs55792032,rs9881468,rs58490069,rs720574,rs10183376,rs13070989,rs35142762,rs8030,rs10872311,rs2580761,rs10955514,rs71480157,rs6729916,rs29941,rs1736060,rs7046351,rs3794950,rs2299941,rs16831113,rs1793326,rs11130314,rs7637250,rs17115213,rs12958567,rs12478841,rs3739095,rs7653661,rs12487591,rs948372,rs13002853,rs545708,rs7034789,rs353478,rs79503440,rs1998040,rs2237611,rs1673518,rs35859571,rs113547408,rs11820828,rs79504461,rs5999962,rs2288278,rs13071584,rs8003217,rs61210641,rs308955,rs13405743,rs3101338,rs3797580,rs3846663,rs1365249,rs42302,rs2185663,rs79247264,rs2371005,rs11864107,rs9369985,rs2252567,rs812246,rs2286800,rs28870477,rs13126280,rs10267633,rs17207196,rs11215397,rs968807,rs2125513,rs67231606,rs7874533,rs57839638,rs9391254,rs4740615,rs7641299,rs66986939,rs8106165,rs11191425,rs3733041,rs1558901,rs3735377,rs35395156,rs4933227,rs9367416,rs72974781,rs13127915,rs4459549,rs4409766,rs2287019,rs1647276,rs4765696,rs4930726,rs12200388,rs62255362,rs175631,rs2980618,rs1275537,rs7214916,rs4594236,rs4666000,rs11901133,rs11057397,rs251843,rs5744703,rs4666011,rs11936275,rs9469779,rs11923383,rs4715207,rs72811667,rs2482389,rs78821730,rs8093387,rs780117,rs151303,rs4982684,rs1167793,rs114727888,rs3734626,rs2153157,rs11130308,rs4130905,rs7250869,rs1275522,rs3776101,rs1287601,rs276448,rs12543246,rs11676272,rs2227501,rs17734443,rs7188071,rs680185,rs74752114,rs7766070,rs1275530,rs72974763,rs4952902,rs770213,rs2271085,rs34910028,rs11744408,rs4896027,rs11769318,rs4924409,rs12499156,rs10068016,rs9866309,rs3824754,rs17106277,rs905604,rs11719137,rs4930721,rs8084834,rs998357,rs13068293,rs4687687,rs29943,rs13136504,rs7193733,rs12605017,rs10948007,rs12604262,rs7701616,rs1353577,rs73430668,rs2962842,rs117362904,rs2053979,rs12301673,rs7759572,rs274917,rs2397454,rs6445538,rs12971120,rs7225635,rs916704,rs3792253,rs10478957,rs4742272,rs11556505,rs704791,rs2072391,rs6453142,rs57050626,rs1047956,rs7711645,rs2297168,rs7587791,rs2980622,rs72974784,rs10502974,rs17464885,rs55991577,rs16949909,rs13087772,rs7265394,rs3784710,rs11191453,rs2326013,rs6453143,rs2589668,rs4771122,rs60332615,rs7861905,rs6842550,rs4752856,rs2286036,rs62334122,rs35991856,rs12435364,rs7733299,rs31859,rs2384687,rs12532456,rs10955505,rs12050397,rs11231111,rs12661131,rs34610142,rs8094784,rs4817303,rs28410083,rs11719685,rs2079929,rs984976,rs13183611,rs6789151,rs10840060,rs8049439,rs56777251,rs56661234,rs12309999,rs6445529,rs34351,rs4788074,rs3789967,rs35882434,rs62405438,rs67539070,rs1145348,rs6900530,rs5750161,rs13410999,rs4765127,rs61009229,rs77842793,rs31860,rs12634032,rs80270210,rs571480,rs6727388,rs80135404,rs10846580,rs2118826,rs1732513,rs3794915,rs7875367,rs4235799,rs75735637,rs62334119,rs61290587,rs2293577,rs2289249,rs4149389,rs34537256,rs1048932,rs79316275,rs183686,rs253393,rs2800708,rs416917,rs1561337,rs2272417,rs2926269,rs17506372,rs10459684,rs11876922,rs62034318,rs2926271,rs663129,rs7852078,rs10965888,rs12616628,rs928199,rs13391837,rs79104182,rs7792368,rs1167799,rs6972229,rs4417602,rs77812386,rs72994544,rs3744773,rs4149398,rs4356719,rs79732011,rs10838747,rs10403360,rs746160,rs11079828,rs571312,rs1501672,rs2926220,rs99365,rs6750325,rs10951120,rs9474576,rs10173784,rs3756920,rs6552750,rs2241423,rs73052033,rs4072402,rs2871753,rs1647284,rs12378499,rs8103728,rs133291,rs34967816,rs7175517,rs7652088,rs11940436,rs2507838,rs11642449,rs11659878,rs2289921,rs9521522,rs904015,rs13010695,rs2034668,rs6659900,rs2934221,rs8061590,rs4318902,rs2384656,rs113934577,rs9929088,rs6925243,rs74048003,rs1565265,rs5999977,rs12294680,rs17039879,rs16907259,rs35258324,rs72933440,rs274927,rs4131072,rs718079,rs10876286,rs56275389,rs623312,rs10057967,rs12437555,rs4578808,rs12328445,rs67945876,rs11126932,rs591120,rs1317164,rs8028838,rs2567570,rs1384198,rs62100024,rs5744533,rs13072536,rs3794921,rs10780928,rs7984342,rs17505156,rs4804023,rs4923461,rs13064692,rs115222130,rs2268025,rs13241978,rs112852659,rs31853,rs6457813,rs62100019,rs1395342,rs112262084,rs12277932,rs253412,rs11082991,rs67631516,rs13401500,rs11876154,rs7750618,rs10076495,rs9864034,rs7033251,rs75840293,rs2925630,rs666181,rs146922831,rs72811637,rs115661023,rs117030934,rs2980615,rs12694205,rs3774355,rs9863,rs60442576,rs72695148,rs6604871,rs1184570,rs9844736,rs77632545,rs3008747,rs62099979,rs7292782,rs2057331,rs9868316,rs1143,rs935919,rs12998770,rs9395809,rs1260326,rs6760250,rs7586601,rs28276,rs2051312,rs13355768,rs13400545,rs1260334,rs76629768,rs6963105,rs17628113,rs79574073,rs754536,rs34463556,rs2144134,rs34403764,rs11684134,rs7617468,rs6565300,rs729711,rs7170185,rs4245260,rs11170112,rs4741548,rs10474434,rs3762855,rs2344481,rs4628086,rs73128769,rs1380096,rs2182244,rs8060365,rs4776375,rs75396167,rs2670134,rs17734605,rs12823740,rs4776982,rs7120065,rs11154914,rs13358125,rs12216369,rs62036622,rs2084946,rs12968731,rs34256622,rs11191555,rs2891761,rs3794956,rs77804121,rs8074700,rs12489177,rs61649981,rs34954168,rs149954327,rs4665383,rs10144145,rs17707300,rs11892869,rs10980216,rs4741546,rs1051795,rs75920811,rs3733046,rs10209020,rs6973052,rs62334118,rs3743963,rs12787112,rs11125153,rs11662825,rs6892396,rs13021516,rs10201247,rs4234589,rs9381283,rs1968752,rs73116339,rs522367,rs9907350,rs10883832,rs3774365,rs75273069,rs6020130,rs8395,rs3740393,rs6565259,rs1911127,rs181209,rs2980623,rs61742688,rs13161802,rs7187776,rs6938763,rs11891457,rs13258488,rs6809506,rs59184523,rs2245647,rs2878519,rs31844,rs1673514,rs12790913,rs2098167,rs1317149,rs10157874,rs9679780,rs2278389,rs2275215,rs34067378,rs8906,rs113208333,rs12497998,rs11873515,rs8083972,rs10780035,rs5995156,rs55954117,rs3617,rs7184597,rs10756714,rs166684,rs13398522,rs31856,rs867559,rs12303933,rs11939942,rs13393935,rs423589,rs11873742,rs10420693,rs920188,rs56411521,rs11191310,rs2893222,rs2926217,rs2686187,rs1260345,rs12296259,rs10773048,rs3934834,rs7251104,rs72904515,rs1432907,rs1920299,rs1047955,rs14810,rs35175818,rs2673894,rs1863935,rs1534862,rs935370,rs2856650,rs4702690,rs12032943,rs73052057,rs55876153,rs12905546,rs1736057,rs833757,rs12524494,rs17844387,rs817858,rs2225181,rs2325948,rs2567564,rs34342646,rs12443881,rs13297507,rs9324,rs6497416,rs13437220,rs2482391,rs4665385,rs408243,rs2640711,rs10232511,rs10173720,rs4665959,rs600033,rs2337373,rs2967943,rs1556197,rs2497381,rs3824734,rs2277108,rs17649898,rs35107891,rs1167798,rs2071042,rs545608,rs4788085,rs62334123,rs8046545,rs5996069,rs11859512,rs2601777,rs11603160,rs62036657,rs1947631,rs559623,rs10456157,rs2926270,rs4930725,rs2452874,rs72630911,rs500365,rs12540007,rs10457487,rs2097797,rs9829814,rs1013016,rs2926247,rs77020228,rs12298484,rs1647265,rs6453133,rs314263,rs1531298,rs7940536,rs902001,rs6498089,rs9631774,rs2071305,rs2980617,rs5999973,rs72931381,rs13163244,rs10459683,rs2241510,rs3762974,rs2240915,rs2018241,rs11126918,rs58079517,rs1987164,rs6727215,rs3749498,rs9966911,rs149271,rs28675295,rs11720432,rs4687658,rs3824755,rs12475426,rs56186137,rs2567583,rs2926275,rs1143776,rs11541299,rs9866183,rs1128163,rs3780216,rs4363822,rs1859786,rs7589664,rs1800437,rs2286798,rs72945172,rs6861279,rs57397886,rs7610298,rs2285532,rs2302417,rs62489627,rs34361,rs17224704,rs2072390,rs9482769,rs116485443,rs56090743,rs72648564,rs251848,rs12413858,rs1187326,rs6752378,rs13230660,rs7567997,rs7500623,rs115806083,rs3749674,rs7644513,rs7452196,rs12900016,rs11231693,rs2280737,rs2397458,rs11030100,rs12608037,rs353495,rs66892818,rs973900,rs4273834,rs11693052,rs13021208,rs55731973,rs11826756,rs11191560,rs12220743,rs2284463,rs2567578,rs17739580,rs29944,rs4687552,rs10182181,rs2287711,rs17721991,rs12798028,rs206941,rs2567569,rs4235804,rs12916598,rs547798,rs10425848,rs338513,rs11231112,rs115051779,rs5750165,rs221616,rs2078616,rs575908,rs72793809,rs308964,rs4665768,rs12219901,rs11607801,rs2292256,rs2531995,rs12488303,rs2276825,rs6096788,rs2762338,rs62100028,rs78083835,rs10840056,rs2380095,rs13020949,rs10163694,rs3817334,rs1619667,rs59662471,rs2068834,rs3173872,rs12443086,rs755553,rs7001819,rs62138966,rs10456506,rs2384057,rs2009168,rs28742003,rs2925629,rs12327369,rs118089279,rs5999961,rs353479,rs79128373,rs4692658,rs10756688,rs9909,rs2146288,rs75321546,rs1565269,rs71583626,rs2926192,rs10769910,rs2286028,rs2454952,rs4692925,rs9913026,rs7192056,rs11231116,rs1144108,rs4705917,rs10406327,rs3824116,rs6837382,rs4616435,rs2648811,rs34580312,rs11577809,rs1144106,rs11073628,rs11057400,rs2237098,rs3744772,rs73041038,rs17264436,rs2297787,rs4489954,rs1491850,rs2605486,rs71352238,rs7125361,rs113623543,rs3755803,rs35183074,rs7736581,rs736408,rs12972970,rs10498932,rs55677087,rs62048402,rs6419887,rs6567030,rs12468557,rs35867401,rs34398537,rs12416852,rs61247081,rs72657357,rs10209635,rs10865973,rs60154639,rs118097286,rs591728,rs4665978,rs7737959,rs879680,rs35977534,rs2980610,rs2251219,rs73863202,rs2980587,rs993887,rs314281,rs3765680,rs2276816,rs8179252,rs2299297,rs9579083,rs26528,rs151174,rs4788102,rs310760,rs2980608,rs40815,rs7728887,rs79780963,rs1908786,rs1920298,rs780104,rs2241388,rs5755931,rs1075653,rs11874642,rs4053608,rs2967951,rs55669001,rs3008744,rs6547820,rs780100,rs12414028,rs6797006,rs2297167,rs1104,rs3798519,rs13030973,rs1875364,rs11659624,rs9877371,rs10876287,rs9407624,rs7090737,rs40836,rs770524,rs11870669,rs10205219,rs10969476,rs40834,rs4233718,rs60028471,rs6861925,rs2580759,rs31745,rs1313566,rs3802858,rs56967874,rs3784711,rs2899256,rs598747,rs780108,rs274918,rs17734396,rs922494,rs3736594,rs1187323,rs10169261,rs11057394,rs12105520,rs2143389,rs276449,rs898032,rs62099982,rs1987472,rs13022873,rs10502973,rs4735122,rs6650990,rs29942,rs274926,rs10470029,rs10806422,rs3740688,rs2589667,rs2926249,rs4687554,rs9332464,rs13437395,rs3852066,rs2567573,rs6886841,rs1647266,rs149299,rs6827869,rs308950,rs7973683,rs3857597,rs8192472,rs7805792,rs4147157,rs13203645,rs58802770,rs28489493,rs3792252,rs11125158,rs62255396,rs6881002,rs4782294,rs62034351,rs4666010,rs2032180,rs6955651,rs1869589,rs62334126,rs2856661,rs4646776,rs17505685,rs2245538,rs9844367,rs36004835,rs57009736,rs6967949,rs12629742,rs74661751,rs13013484,rs2497382,rs62379487,rs7575245,rs10163090,rs6002494,rs2193060,rs2254667,rs28539889,rs314265,rs353463,rs7256735,rs4821439,rs4687663,rs948373,rs13428530,rs79471637,rs10786736,rs6753726,rs4515189,rs546726,rs11140722,rs3794953,rs1167807,rs7635070,rs12528131,rs11709448,rs3846666,rs6751994,rs12327206,rs72630915,rs1026721,rs6441552,rs926091,rs28626095,rs10205592,rs1616534,rs12207399,rs11057401,rs79394681,rs17671591,rs6020712,rs4704227,rs2535629,rs34017441,rs34739010,rs116074763,rs1900273,rs28587941,rs28434158,rs56354901,rs4776985,rs2336149,rs114314935,rs17506154,rs4564736,rs410522,rs2237602,rs1936809,rs2921161,rs2206277,rs4258332,rs56076827,rs12438528,rs1353578,rs11039212,rs6578968,rs13131637,rs1032575,rs2287132,rs6769789,rs17636395,rs4730071,rs2299299,rs12200251,rs1141313,rs72804033,rs2980634,rs13126552,rs13326227,rs3732410,rs75055654,rs12464616,rs1260341,rs10948011,rs7607412,rs6760828,rs1590244,rs6930924,rs9791288,rs72613829,rs16903285,rs74785059,rs73343293,rs77635586,rs12774665,rs2540034,rs6496321,rs7132655,rs3859172,rs11681351,rs3794955,rs11646653,rs7750867,rs12972156,rs9654050,rs16843271,rs7248181,rs16956779,rs2589664,rs2601792,rs1463736,rs10810436,rs11191548,rs79237883,rs7745757,rs31849,rs9679781,rs13407913,rs34676212,rs10953466,rs10962110,rs9834110,rs13030345,rs56151039,rs60179814,rs10183746,rs8084410,rs630353,rs16848614,rs78245349,rs7577311,rs17235757,rs2934222,rs8062405,rs10276583,rs11710737,rs12201437,rs10964224,rs9461981,rs7679399,rs10810399,rs4992357,rs56725354,rs809673,rs149307,rs1387332,rs11876240,rs7081767,rs8084109,rs56283454,rs7514705,rs682614,rs1147193,rs4713772,rs2926191,rs13082048,rs2195994,rs62100025,rs10804463,rs74981154,rs7577342,rs2241422,rs2270197,rs3755798,rs587937,rs6734875,rs570818,rs33967311,rs10171740,rs2926283,rs3794920,rs2454949,rs7586543,rs591166,rs9828863,rs6976,rs11177,rs61004096,rs10280752,rs72992617,rs16991615,rs4296698,rs10166966,rs12062137,rs11872554,rs2125511,rs9312732,rs7241558,rs13178507,rs9749185,rs17492557,rs1556198,rs113934061,rs72929492,rs2278354,rs112739763,rs16956735,rs12911548,rs73150329,rs7241278,rs17878846,rs77902097,rs12694206,rs2507839,rs10967182,rs13472,rs80320315,rs7780887,rs10513424,rs2007437,rs117441264,rs11570094,rs10953792,rs11047949,rs6708882,rs3903548,rs7022272,rs524526,rs75904448,rs2268023,rs11693660,rs1049817,rs12221893,rs11723137,rs35463245,rs3846662,rs4549504,rs55775305,rs6953596,rs11127013,rs2336545,rs6020125,rs4776970,rs2413369,rs34474204,rs2036415,rs12605820,rs3814424,rs7181154,rs4687638,rs2980605,rs62446277,rs165722,rs77180047,rs10955504,rs5744575,rs928201,rs11735076,rs17238484,rs17555474,rs4859084,rs1427924,rs10757592,rs12329227,rs4620720,rs738248,rs1108842,rs1260327,rs11649091,rs7622694,rs10068703,rs2934219,rs7620339,rs6893807,rs62405437,rs3736729,rs4704230,rs1307279,rs12901001,rs977316,rs78664124,rs7733438,rs3779478,rs28501510,rs76013440,rs1406295,rs62334121,rs3794916,rs57890315,rs6477129,rs2303108,rs648595,rs6488914,rs10802853,rs3795884,rs7179371,rs2879135,rs77989629,rs66787104,rs3852167,rs12412038,rs589850,rs8008758,rs10835197,rs17540275,rs11917335,rs3895907,rs34181037,rs72697910,rs9679543,rs2507841,rs2980616,rs6551477,rs7587701,rs11126999,rs7131882,rs10846579,rs2471469,rs35624992,rs2305929,rs10168525,rs57682449,rs3744776,rs12343894,rs11191447,rs13064064,rs117898301,rs2239547,rs72662347,rs11601173,rs1995267,rs3020805,rs7942036,rs11936334,rs10253962,rs754635,rs6890327,rs2278159,rs55892208,rs77929566,rs7873152,rs1668935,rs76586169,rs11172990,rs4836133,rs10459685,rs12572106,rs3764510,rs4582,rs2304608,rs12752391,rs1619975,rs9906155,rs2980638,rs1013366,rs12217501,rs950732,rs10491962,rs12467476,rs2272406,rs10505126,rs5778,rs11720172,rs7363432,rs16928950,rs13402420,rs10756713,rs13246990,rs6714106,rs1055410,rs1585296,rs10231782,rs11791950,rs13355897,rs10164052,rs10211355,rs2282070,rs62036626,rs11353,rs62253740,rs11717043,rs36018692,rs7105282,rs9491699,rs11927693,rs7706730,rs6445541,rs11191535,rs2762339,rs117244556,rs6749422,rs6551465,rs17414993,rs13022659,rs4806661,rs10174783,rs12508139,rs11130327,rs6489373,rs6445539,rs16843265,rs58035935,rs79082900,rs3817004,rs11057407,rs117533115,rs2240128,rs117796317,rs8084058,rs12635140,rs12448902,rs13082208,rs11169176,rs17649886,rs55929809,rs12629687,rs1488830,rs34535102,rs75160594,rs149301,rs201188,rs79374461,rs6419888,rs4048699,rs2214928,rs34839,rs12671368,rs3774364,rs33964154,rs2926216,rs1432906,rs2006687,rs6743819,rs7187604,rs10938838,rs10511728,rs55963107,rs55912802,rs58114880,rs2072732,rs62395384,rs11668309,rs2926276,rs6712238,rs4930724,rs6820060,rs12487445,rs1458921,rs62138964,rs2134297,rs77602510,rs62036658,rs3781626,rs57066751,rs6932207,rs40831,rs117116002,rs754537,rs7312404,rs2353512,rs10474433,rs11130331,rs443454,rs77889122,rs74233809,rs5758479,rs78785910,rs7620168,rs12120300,rs10953465,rs8045689,rs7359397,rs13087042,rs206942,rs35902101,rs10457017,rs10965891,rs7198606,rs9818122,rs734559,rs7221182,rs9820511,rs6745266,rs888789,rs1167797,rs7975482,rs4788099,rs10269027,rs12211124,rs9309990,rs5011520,rs4953532,rs9907643,rs12614744,rs704795,rs4715208,rs1260320,rs11682621,rs11873595,rs1167800,rs2710331,rs56358680,rs6545010,rs2540031,rs1799923,rs253409,rs12189511,rs3733047,rs62405419,rs1548083,rs6713532,rs114530357,rs146199292,rs4805878,rs6475744,rs12326478,rs2962317,rs3784692,rs55765942,rs6939017,rs12794570,rs75894487,rs11125154,rs450278,rs10045497,rs114122247,rs4776984,rs12267657,rs10038095,rs11861174,rs2898985,rs7587636,rs13127316,rs17115490,rs1866268,rs4665963,rs1029871,rs11672660,rs6729709,rs4687551,rs729712,rs6095714,rs76281937,rs4859060,rs34501263,rs7098825,rs1287600,rs1057233,rs231976,rs1054852,rs11039200,rs9971695,rs7564400,rs11891458,rs6506992,rs73098524,rs56030824,rs12317176,rs62334117,rs310765,rs28275,rs7589642,rs5744696,rs62100029,rs17364037,rs76442599,rs4240386,rs1574115,rs35796073,rs62064568,rs740404,rs4793579,rs151179,rs10756689,rs2567568,rs10274607,rs12928404,rs2821545,rs7301953,rs7500321,rs31847,rs7568329,rs2384058,rs1458916,rs4933706,rs10164656,rs755554,rs10738421,rs2940521,rs115469851,rs10177825,rs1778953,rs11916169,rs363573,rs2278158,rs4936321,rs118003748,rs6712523,rs1968751,rs31861,rs3798526,rs897796,rs12234032,rs2112347,rs111680745,rs711906,rs72771023,rs5744680,rs10209126,rs2503326,rs11191434,rs531385,rs11082988,rs2336558,rs833384,rs3812508,rs7498555,rs74233296,rs12221064,rs12328175,rs62037369,rs78769633,rs13061423,rs11876853,rs11126936,rs10980217,rs1187369,rs10756729,rs11957913,rs62099977,rs56137247,rs17201502,rs111235124,rs10231975,rs8107664,rs2034669,rs9381282,rs6952534,rs240704,rs11671664,rs10098145,rs11191568,rs2926223,rs9869007,rs35184771,rs62100016,rs72931320,rs10769258,rs6907486,rs4863960,rs2028216,rs6578969,rs1941276,rs833367,rs3739092,rs11835839,rs297924,rs72633979,rs10509759,rs12201698,rs4765219,rs2713656,rs1504969,rs7132908,rs12309481,rs2648812,rs2980611,rs36067903,rs11130313,rs1920297,rs3774349,rs2057332,rs869224,rs4787458,rs11057412,rs62100015,rs5995166,rs29939,rs338502,rs833372,rs969467,rs2268026,rs11151960,rs6501516,rs4705996,rs6746013,rs4687657,rs762633,rs3785354,rs3810291,rs771440,rs11918800,rs2073303,rs2100375,rs12219304,rs4953538,rs7638524,rs5999972,rs2035461,rs11968707,rs3846665,rs117562038,rs76952181,rs2993480,rs2291622,rs2247818,rs3829640,rs253392,rs60471430,rs1561288,rs674868,rs58304657,rs11064524,rs6466043,rs13408252,rs12798346,rs6738887,rs12683554,rs9894103,rs715325,rs13083728,rs353496,rs4821435,rs16883893,rs1350341,rs1562877,rs10180231,rs11042002,rs1187415,rs611428,rs7577562,rs4045166,rs12344124,rs56019197,rs4752999,rs7762828,rs2925628,rs1064608,rs11691535,rs6722022,rs10272634,rs724311,rs4347594,rs4788068,rs79638283,rs7637495,rs1262430,rs59782168,rs7626551,rs1393331,rs4788073,rs56328372,rs17640009,rs3786898,rs34907800,rs1052038,rs2467096,rs12443463,rs74371334,rs3176926,rs4377469,rs12121676,rs55921159,rs987237,rs4620360,rs586347,rs1137825,rs13287834,rs10422861,rs2071304,rs11191416,rs2980565,rs34974495,rs9369443,rs4493567,rs4244531,rs253414,rs6547521,rs7652667,rs29938,rs2567588,rs997560,rs2303107,rs116470355,rs1528533,rs4953544,rs59967511,rs889140,rs1172816,rs7251881,rs34016998,rs61920662,rs2071040,rs4813116,rs58117173,rs7605927,rs35409749,rs2567566,rs2072343,rs17788930,rs4953539,rs3794917,rs17666932,rs12418852,rs2567581,rs11082992,rs2126540,rs7944119,rs1941274,rs77805826,rs7720490,rs111268124,rs4788083,rs643507,rs11039426,rs31857,rs61737565,rs402511,rs6020129,rs78181928,rs2278390,rs9945799,rs12342185,rs72793818,rs9369980,rs17115100,rs2207953,rs1287599,rs3815256,rs6545776,rs4891559,rs80080062,rs353493,rs12413046,rs10786037,rs9631061,rs2648795,rs1919127,rs12342129,rs6793368,rs1144105,rs363579,rs11659533,rs813592,rs4776987,rs1961958,rs13023094,rs4149390,rs62138968,rs16963902,rs11695549,rs3776103,rs12607295,rs11876805,rs12415793,rs10948716,rs2926244,rs7863662,rs1395,rs41278158,rs2430832,rs8025790,rs2482390,rs11191593,rs6488913,rs11209943,rs62036617,rs7722341,rs10853632,rs6555846,rs7647609,rs12191676,rs4666002,rs73116338,rs7081230,rs11874038,rs9646148,rs9880619,rs12964619,rs4852042,rs17415140,rs12763600,rs1993594,rs3812507,rs7803374,rs11981399,rs7126013,rs13428823,rs35825716,rs767676,rs1967554,rs7124442,rs35073769,rs35515212,rs73921560,rs3762853,rs77337461,rs731717,rs73855476,rs2278157,rs2079209,rs246725,rs4802331,rs2304607,rs6804145,rs4704228,rs2111061,rs3008745,rs2241421,rs7107726,rs9641340,rs1014852,rs6716894,rs75127228,rs3746159,rs13356145,rs5772,rs7237740,rs11943054,rs4665766,rs7949017,rs2238435,rs66724757,rs11938927,rs7034484,rs2095812,rs11130311,rs117820337,rs77097878,rs3772126,rs3756919,rs10408163,rs77420391,rs11748136,rs75223378,rs10509532,rs1144126,rs7971290,rs6095711,rs79208796,rs13386897,rs8041327,rs833378,rs12591,rs2926214,rs59153080,rs115384382,rs72695159,rs11876782,rs13060675,rs58965570,rs10840058,rs77005271,rs4820209,rs11210478,rs10838724,rs1260328,rs4793596,rs16956772,rs2567584,rs2008514,rs62034323,rs10965890,rs3794918,rs13095332,rs74446114,rs17397812,rs565970,rs7934396,rs1516725,rs111384198,rs6768697,rs4752845,rs9943333,rs75429814,rs6551466,rs1380098,rs10738422,rs1565267,rs2509911,rs6498091,rs13021283,rs72769590,rs181330,rs4952897,rs79781706,rs6791882,rs11231108,rs747176,rs2057333,rs1010208,rs57074668,rs9389475,rs78362343,rs2962844,rs11634361,rs12477908,rs74607912,rs4887218,rs6939849,rs2497383,rs60649179,rs76527758,rs80047832,rs2032181,rs7642198,rs55990776,rs2771256,rs430451,rs2159644,rs2303369,rs12127004,rs116968485,rs11541599,rs73863195,rs10067641,rs864625,rs7498665,rs117508267,rs2011318,rs181206,rs10513801,rs76880877,rs28399056,rs4665958,rs4744948,rs12203154,rs2033656,rs10798583,rs6617,rs11191531,rs4821438,rs7955815,rs7611731,rs8055197,rs1167795,rs4758067,rs1317580,rs4788095,rs78985264,rs10502976,rs4432245,rs2277696,rs58199976,rs374885,rs1987,rs2239550,rs55678971,rs1475120,rs10853100,rs157626,rs7212215,rs12637968,rs12569001,rs3101336,rs11191514,rs4799669,rs56214994,rs780110,rs10965889,rs56400411,rs55726687,rs2240465,rs16872768,rs7153,rs6902080,rs7092248,rs78170284,rs10780067,rs10931441,rs6749393,rs7765498,rs2904880,rs7305864,rs3802999,rs3924376,rs11649801,rs12033927,rs11713675,rs6947509,rs1501673,rs12441422,rs2278162,rs11636987,rs34835,rs755555,rs314262,rs4740628,rs6776432,rs7602534,rs4805881,rs13178255,rs1167801,rs987469,rs1387326,rs4730067,rs1275528,rs308953,rs72860013,rs76016043,rs7112153,rs1172822,rs2179010,rs7285826,rs1260333,rs13409957,rs4707593,rs10815486,rs11607981,rs17094683,rs385603,rs6477130,rs10840087,rs3764400,rs6595972,rs6881648,rs12469627,rs7185232,rs73855465,rs4324564,rs11887784,rs62334120,rs1573815,rs4982685,rs10756730,rs6020846,rs3769143,rs7187575,rs6126708,rs77505211,rs55830740,rs1122227,rs4299547,rs1543332,rs4705998,rs2293572,rs181207,rs7258031,rs11890407,rs10734557,rs353464,rs12679311,rs1026720,rs7630422,rs855563,rs2640709,rs4982686,rs4687689,rs75110350,rs2035462,rs4930723,rs11642841,rs11668344,rs11140682,rs370771,rs7257381,rs76071785,rs151301,rs1172821,rs111955177,rs28729187,rs34558707,rs2227503,rs2279750,rs10182937,rs11039390,rs6762813,rs11242054,rs2077031,rs1911128,rs116842650,rs11127127,rs17414727,rs740300,rs7785197,rs72817533,rs274920,rs11601603,rs11831913,rs72793811,rs10962070,rs35004449,rs57085158,rs3781625,rs2980620,rs17337853,rs17279967,rs79406228,rs6013584,rs4735121,rs6994263,rs8032528,rs12496077,rs2926245,rs2509908,rs10423928,rs12444171,rs5755924,rs3822076,rs6454133,rs11191580,rs3186071,rs2882176,rs7580081,rs933354,rs2071044,rs8136429,rs11916408,rs7759938,rs12342029,rs2237604,rs3795262,rs2980606,rs11125159,rs11734310,rs7120333,rs115773723,rs5999975,rs7958691,rs2980619,rs11920045,rs151182,rs6595989,rs13085895,rs2235707,rs10760294,rs1167796,rs4752838,rs2911711,rs4835856,rs58048722,rs12219027,rs59876138,rs17628337,rs10986107,rs74429612,rs185024,rs12674513,rs1893246,rs2240917,rs1536584,rs572494,rs474112,rs10756697,rs74175068,rs2926273,rs11832994,rs11099037,rs12954782,rs112862634,rs928200,rs10769907,rs2981856,rs2058711,rs60252231,rs10964223,rs116516181,rs12210681,rs4578809,rs2635727,rs2239548,rs10256812,rs7700468,rs7538629,rs34215106,rs7831920,rs3799694,rs770211,rs4687550,rs10021193,rs16883924,rs6436370,rs16956767,rs3213741,rs4684841,rs4776972,rs7723531,rs9869433,rs2890732,rs353490,rs11165677,rs76111417,rs12605580,rs12967910,rs2967955,rs4261478,rs1585297,rs55927797,rs5999963,rs12916,rs11605774,rs12062136,rs6774777,rs11924163,rs10165168,rs2303370,rs4933705,rs13172888,rs2980635,rs76883410,rs7677984,rs62099978,rs116599080,rs973901,rs75425382,rs5755925,rs35492448,rs7593448,rs74819407,rs12555440,rs12571564,rs12171585,rs6576996,rs562622,rs1055411,rs34780792,rs62253733,rs10502975,rs338541,rs11973516,rs10865315,rs3119699,rs6825513,rs10965886,rs1458915,rs1096020,rs116693497,rs2411453,rs73049849,rs11860513,rs12829951,rs117335693,rs12490159,rs4953541,rs1972049,rs7709977,rs2640708,rs115449410,rs11667244,rs112390216,rs28609217,rs2601791,rs79108103,rs10904363,rs34878139,rs10178896,rs11915546,rs10853101,rs6125818,rs2980613,rs794356,rs2239549,rs11130324,rs114073713,rs938875,rs2336542,rs6882046,rs67969809,rs57132609,rs3845687,rs10756728,rs4481150,rs1167827,rs11608,rs10913469,rs17492226,rs6552732,rs4440245,rs62138965,rs2384690,rs117855452,rs4780830,rs12193078,rs9899301,rs60855986,rs28662360,rs9894827,rs34979579,rs4665764,rs4793963,rs61015255,rs968806,rs7810119,rs57988840,rs1494498,rs13065851,rs2980612,rs16986916,rs7558634,rs869225,rs75272011,rs701846,rs338503,rs153109,rs111596911,rs11231109,rs11057413,rs72918220,rs10177957,rs1502230,rs17506126,rs11874624,rs767418,rs11130323,rs576781,rs35620790,rs1042703,rs17005956,rs75696854,rs16827240,rs1732518,rs76143776,rs72933411,rs62334116,rs2216107,rs10838708,rs139558,rs1374263,rs4687672,rs35181536,rs41272643,rs506589,rs2448027,rs1718279,rs7026745,rs13152526,rs10810446,rs11874751,rs6265,rs1026724,rs2902210,rs7800783,rs13298949,rs4741510,rs17505951,rs12446550,rs948370,rs4799668,rs2303463,rs2268027,rs10882028,rs10840055,rs6466046,rs4115668,rs279011,rs74500456,rs12605576,rs11715347,rs747175,rs2878417,rs10433615,rs2980592,rs72817536,rs3794954,rs9293656,rs114567887,rs1892172,rs12208813,rs2410422,rs8032675,rs74526869,rs73049874,rs6878990,rs2153159,rs7758623,rs11642015,rs13069481,rs2048765,rs1995214,rs924452,rs3888190,rs386909,rs4806660,rs780107,rs6853665,rs11134554,rs16951275,rs76550746,rs2326017,rs7333550,rs16883894,rs13212365,rs2300149,rs60084130,rs1028648,rs2270951,rs12604759,rs1378061,rs10756704,rs2240454,rs2590838,rs11922975,rs34360,rs12486554,rs2206271,rs12961069,rs12705297,rs62100020,rs180744,rs7298832,rs2001735,rs6809651,rs17666914,rs111815981,rs1380097,rs231977,rs9891526,rs7356637,rs35881094,rs9641345,rs17806457,rs649721,rs73248018,rs1539172,rs6125821,rs10742803,rs4151691,rs10464849,rs2980621,rs11039412,rs12261195,rs8099278,rs2230534,rs1432898,rs897795,rs431380,rs10038723,rs2535633,rs10458729,rs1211166,rs9308910,rs4382293,rs715326,rs112799961,rs3823588,rs9680012,rs62036616,rs10188516,rs11126935,rs11057399,rs509325,rs4752873,rs34958982,rs55719896,rs113177041,rs11833002,rs4665285,rs9658061,rs1941275,rs3809782,rs6501518,rs2740760,rs12609461,rs74559821,rs1472433,rs62036624,rs2276815,rs896816,rs7758454,rs1961959,rs56303531,rs7427577,rs34783010,rs77335224,rs11140720,rs1042779,rs6547735,rs1548082,rs11679220,rs1546300,rs1942880,rs3784709,rs6484311,rs10887758,rs4687548,rs11191454,rs2993481,rs7703167,rs9969780,rs1555903,rs17724926,rs11039265,rs6753736,rs395962,rs10415551,rs4587164,rs9931989,rs4705997,rs6716850,rs28376010,rs12342178,rs4308382,rs72801738,rs10840047,rs34395300,rs1167836,rs3828493,rs11600581,rs34180676,rs78732343,rs79867908,rs34404554,rs11130312,rs7520694,rs1458922,rs28847046,rs11864750,rs7637272,rs11652111,rs62334125,rs12308420,rs4803,rs11889101,rs7133378,rs338500,rs10204236,rs6717980,rs2673896,rs12546985,rs4238411,rs1004467,rs79993475,rs276453,rs35260437,rs7628455,rs13083798,rs11940323,rs7975840,rs2289250,rs9491698,rs2926279,rs5744663,rs73052059,rs3088215,rs71583625,rs10838757,rs10255779,rs116076799,rs113353646,rs1883020,rs3755806,rs74696880,rs7255995,rs12496634,rs916956,rs4665969,rs1260330,rs4633,rs11041929,rs12496318,rs2284462,rs55881994,rs1393333,rs11861132,rs57612439,rs9813459,rs2950835,rs112272840,rs2640646,rs889138,rs948369,rs8083001,rs3745619,rs1919128,rs17667033,rs3020803,rs2268209,rs1036768,rs10808140,rs10838704,rs6566809,rs999895,rs5744672,rs1991838,rs2271084,rs12411886,rs6794181,rs2118404,rs8041467,rs17612303,rs66677414,rs10511727,rs9631062,rs7706857,rs1076425,rs157624,rs165656,rs61660288,rs10964226,rs7134121,rs953122,rs1260329,rs73537323,rs2178663,rs3781627,rs2535627,rs4703670,rs3786901,rs10203572,rs10808139,rs6020122,rs8030456,rs7616000,rs12327184,rs4713506,rs56151507,rs55770962,rs4788069,rs11191582,rs698912,rs73137967,rs117616532,rs4923460,rs12311114,rs12153498,rs7189927,rs6809086,rs10464819,rs7591775,rs11151961,rs10462517,rs8109191,rs4149393,rs59699307,rs2336718,rs3764509,rs62034324,rs10060260,rs4692924,rs12034794,rs4254896,rs4575361,rs314280,rs72841270,rs2238691,rs2567567,rs17244834,rs2292255,rs13136529,rs10511835,rs1458917,rs10951121,rs55670159,rs794369,rs6453134,rs2288280,rs2071041,rs75515010,rs11039307,rs6020127,rs11976329,rs2293580,rs1469203,rs11191575,rs75266116,rs7534564,rs62334100,rs62130714,rs57622072,rs979048,rs34157897,rs7824202,rs77741025,rs4665736,rs72793812,rs7250850,rs5750162,rs353494,rs6877851,rs11685326,rs1477290,rs29937,rs1536318,rs78911274,rs12027637,rs2244134,rs9852845,rs2797639,rs74410007,rs11942034,rs7937331,rs13079063,rs2290850,rs28413692,rs74721994,rs2164885,rs7598752,rs4765305,rs62489628,rs12194781,rs809058,rs652034,rs6456364,rs11082990,rs2029384,rs2239551,rs3794919,rs74528771,rs4821440,rs13107325,rs2567565,rs2293578,rs13093618,rs11039255,rs35249778,rs2926277,rs1446464,rs11082993,rs10199398,rs10993160,rs10242713,rs2241420,rs2384059,rs10738745,rs1542829,rs4665960,rs10415740,rs9892607,rs13165546,rs1502232,rs2289247,rs28698667,rs1432899,rs12654566,rs11924362,rs62022863,rs512827,rs5999960,rs4752857,rs7243363,rs34089191,rs1532127,rs9847167,rs116368002,rs10788568,rs4146019,rs2371006,rs7759999,rs11680040,rs12787330,rs4740622,rs16889706,rs12615955,rs1458927,rs6509524,rs11865578,rs62034319,rs2601781,rs4892229,rs3205718,rs3213676,rs10202046,rs2455557,rs17124246,rs762634,rs10167713,rs11142387,rs35109309,rs11031520,rs413130,rs10201037,rs185678,rs2489628,rs16843263,rs11918040,rs151226,rs2033655,rs1167802,rs11041944,rs28449958,rs4451951,rs34655300,rs1019040,rs80127885,rs10756731,rs246673,rs943037,rs1947630,rs8093386,rs879048,rs16884251,rs3749147,rs13269597,rs75009137,rs73481069,rs833758,rs11659887,rs8142446,rs7595441,rs9682464,rs1010454,rs2278161,rs7771323,rs12488461,rs112060627,rs73427175,rs9641341,rs4438957,rs6887666,rs7872162,rs6778844,rs60631624,rs7008174,rs6475745,rs902004,rs1109251,rs7105851,rs7191618,rs6917738,rs780112,rs2710323,rs10756715,rs2918630,rs2531977,rs2270954,rs3761963,rs274928,rs4741535,rs28772958,rs11606838,rs28403629,rs34115864,rs2397457,rs8042947,rs1045610,rs10048344,rs3795955,rs112111057,rs6448042,rs1542321,rs13136872,rs1109368,rs4680,rs2293571,rs4576609,rs3761743,rs4793927,rs2440238,rs12330853,rs308952,rs3781624,rs502921,rs11130315,rs3008746,rs7453606,rs4930722,rs433849,rs12351438,rs35125602,rs7861802,rs13204656,rs9850439,rs11191558,rs13082960,rs17088841,rs750155,rs2708149,rs7924485,rs2744475,rs12220375,rs2229616,rs57391653,rs9583428,rs62274577,rs1502225,rs7737158,rs6509311,rs12824567,rs113478147,rs2567582,rs9791114,rs10280470,rs11754600,rs35211965,rs57251602,rs10840051,rs1861867,rs13065019,rs845587,rs9913020,rs4835857,rs75374441,rs1497042,rs2891002,rs1878047,rs11039219,rs1881396,rs11748027,rs3931883,rs3817335,rs380347,rs4891558,rs2497380,rs2878520,rs74483173,rs11876878,rs1700490,rs3811644,rs12105914,rs77995367,rs1456404,rs58877131,rs2640712,rs61345082,rs1167794,rs9825369,rs2241509,rs7637993,rs10201907,rs743590,rs2253802,rs71359051,rs610854,rs4705883,rs9658080,rs77028264,rs7215276,rs12191297,rs1026723,rs10170326,rs12987055,rs77146033,rs17844392,rs11860941,rs7961449,rs28463100,rs6012775,rs338543,rs175632,rs6566811,rs8035675,rs4146290,rs10505967,rs7307053,rs1032577,rs3740390,rs112588538,rs3101337,rs5995162,rs117792377,rs1903860,rs2399888,rs1711842,rs4703674,rs1926032,rs2980637,rs28629222,rs2289501,rs2590846,rs2240920,rs11030084,rs11900461,rs13436857,rs13186522,rs12471347,rs56225992,rs74123780,rs10473972,rs1172294,rs6469249,rs157625,rs7669949,rs7925389,rs11860827,rs4740614,rs521223,rs35790521,rs117938638,rs34359,rs3762856,rs111933808,rs6478632,rs9641346,rs3774366,rs244715,rs338505,rs900234,rs12210689,rs2079210,rs35965172,rs975918,rs1042157,rs4659570,rs6453131,rs9912029,rs8136655,rs7229256,rs503669,rs240702,rs27741,rs10962126,rs6484308,rs338523,rs3845686,rs10463875,rs1344279,rs12213967,rs77154381,rs3761742,rs7720556,rs11606814,rs1387330,rs6874626,rs62036620,rs2076308,rs11191587,rs12898520,rs62037367,rs62037371,rs1863934,rs117146526,rs3733039,rs10936349,rs181204,rs168108,rs6778329,rs17089361,rs12684123,rs4953540,rs2075650,rs34747231,rs6488912,rs35903871,rs1260342,rs2640707,rs1138513,rs76256235,rs74728948,rs4692926,rs8107837,rs10887759,rs938878,rs3774354,rs3766191,rs4146291,rs974417,rs9838301,rs879620,rs1566088,rs11947311,rs13355837,rs780093,rs574389,rs3852168,rs6445534,rs12446589,rs62097447,rs55897274,rs112257961,rs11794905,rs9463942,rs4420482,rs10883815,rs897794,rs11130317,rs3867144,rs7127507,rs72904509,rs732998,rs4665386,rs2980588,rs2278391,rs72695160,rs11125767,rs13161518,rs10865974,rs2276817,rs34128973,rs11661721,rs4821437,rs3128341,rs2289923,rs111569672,rs8055982,rs8056890,rs11922961,rs2926218,rs4793564,rs12809125,rs2307111,rs4244804,rs12521546,rs11876967,rs1468274,rs13117608,rs2179537,rs62031607,rs691141,rs2509909,rs77790376,rs971699,rs84933,rs6496319,rs115644406,rs11191557,rs6442308,rs9900979,rs17109454,rs7140,rs11150609,rs376145,rs7733436,rs77161776,rs9831416,rs2241511,rs6466045,rs62334097,rs10049060,rs6013585,rs274958,rs7233212,rs6773040,rs7046384,rs2051311,rs4377699,rs562744,rs67739707,rs9833690,rs7635652,rs1147194,rs1</t>
  </si>
  <si>
    <t>ENSG00000163798.9,ENSG00000010310.4,ENSG00000272573.1,ENSG00000187772.6,ENSG00000119242.4,ENSG00000237827.1,CATG00000005551.1,ENSG00000172247.3,ENSG00000113209.6,ENSG00000111271.10,ENSG00000236404.4,ENSG00000172590.14,CATG00000047285.1,ENSG00000237686.2,ENSG00000133313.10,CATG00000083669.1,ENSG00000142661.14,ENSG00000120068.5,ENSG00000271557.1,ENSG00000182742.5,ENSG00000165923.11,ENSG00000163406.6,CATG00000032501.1,ENSG00000182177.9,ENSG00000148842.13,CATG00000088696.1,CATG00000060193.1,CATG00000002237.1,CATG00000031646.1,ENSG00000260796.1,ENSG00000261067.2,ENSG00000206535.3,ENSG00000135472.4,CATG00000005766.1,CATG00000063762.1,ENSG00000204965.4,ENSG00000081842.13,ENSG00000171174.9,ENSG00000243147.3,ENSG00000153113.19,CATG00000000681.1,ENSG00000160145.11,ENSG00000254154.4,ENSG00000198911.7,ENSG00000138107.7,ENSG00000163947.7,ENSG00000155816.15,ENSG00000149187.13,CATG00000037676.1,CATG00000002254.1,ENSG00000122033.10,ENSG00000222057.1,CATG00000077511.1,ENSG00000160469.12,CATG00000061552.1,ENSG00000162104.5,ENSG00000235267.1,ENSG00000251664.2,ENSG00000163795.9,CATG00000047989.1,ENSG00000196912.8,ENSG00000106927.7,CATG00000100215.1,ENSG00000270800.1,ENSG00000248383.3,ENSG00000188779.6,CATG00000040747.1,CATG00000083854.1,ENSG00000243244.1,CATG00000028478.1,ENSG00000204117.1,ENSG00000245573.3,CATG00000060894.1,CATG00000047979.1,CATG00000057580.1,CATG00000048096.1,ENSG00000155886.7,ENSG00000170689.8,ENSG00000134198.5,ENSG00000074657.9,ENSG00000234226.4,CATG00000081438.1,ENSG00000166275.11,CATG00000029301.1,ENSG00000122008.11,ENSG00000241978.5,CATG00000036259.1,ENSG00000239389.3,ENSG00000115226.5,ENSG00000172752.10,ENSG00000249158.2,ENSG00000244192.1,CATG00000007663.1,ENSG00000204961.5,ENSG00000055957.6,ENSG00000239569.2,ENSG00000221531.1,ENSG00000107077.13,CATG00000042205.1,CATG00000016231.1,ENSG00000176714.9,CATG00000109807.1,CATG00000107019.1,ENSG00000115138.6,ENSG00000171862.5,ENSG00000270748.1,CATG00000042213.1,ENSG00000036054.8,CATG00000001816.1,CATG00000060867.1,ENSG00000214435.3,ENSG00000198060.5,CATG00000101207.1,ENSG00000176476.4,ENSG00000114902.9,CATG00000047374.1,CATG00000008872.1,CATG00000077777.1,ENSG00000242207.1,CATG00000061088.1,CATG00000096728.1,CATG00000075119.1,ENSG00000120094.6,ENSG00000112033.9,CATG00000043868.1,CATG00000081190.1,ENSG00000267282.1,ENSG00000105877.13,ENSG00000234899.5,ENSG00000115204.10,CATG00000097152.1,CATG00000061550.1,ENSG00000243696.4,ENSG00000183287.9,ENSG00000166840.9,CATG00000105140.1,ENSG00000263412.1,CATG00000105138.1,CATG00000076301.1,CATG00000076305.1,ENSG00000189045.9,ENSG00000248222.1,ENSG00000081818.1,ENSG00000084734.4,ENSG00000251321.1,CATG00000072010.1,ENSG00000268595.1,ENSG00000213453.3,ENSG00000273415.1,ENSG00000170776.15,ENSG00000115073.6,ENSG00000139154.10,ENSG00000202468.1,CATG00000029009.1,ENSG00000231298.2,ENSG00000255240.1,ENSG00000115194.6,CATG00000054732.1,CATG00000025356.1,ENSG00000248571.1,ENSG00000226149.1,ENSG00000248592.3,ENSG00000144909.7,CATG00000107989.1,CATG00000055173.1,ENSG00000049449.4,CATG00000039556.1,CATG00000088502.1,ENSG00000261832.1,CATG00000116021.1,ENSG00000113163.11,CATG00000091709.1,ENSG00000087206.12,ENSG00000206538.3,CATG00000060189.1,CATG00000027047.1,CATG00000041562.1,ENSG00000115207.9,ENSG00000186704.8,ENSG00000169744.8,ENSG00000016864.12,CATG00000036575.1,ENSG00000169682.13,ENSG00000268318.1,CATG00000107821.1,ENSG00000178952.4,CATG00000083913.1,CATG00000085737.1,ENSG00000053702.10,ENSG00000181458.6,ENSG00000146374.9,ENSG00000144820.3,ENSG00000030066.9,CATG00000002362.1,ENSG00000226642.1,ENSG00000204970.5,ENSG00000244490.1,ENSG00000174680.5,ENSG00000140718.14,ENSG00000270095.1,CATG00000089910.1,ENSG00000172296.8,ENSG00000099889.9,ENSG00000230204.1,ENSG00000115234.6,ENSG00000270028.1,CATG00000061635.1,ENSG00000138085.12,ENSG00000259802.1,ENSG00000130204.8,CATG00000058727.1,ENSG00000175787.12,CATG00000020007.1,ENSG00000227624.2,ENSG00000168488.14,ENSG00000204962.4,CATG00000033884.1,CATG00000028998.1,ENSG00000168758.6,CATG00000037709.1,ENSG00000137413.11,CATG00000076591.1,ENSG00000060237.12,ENSG00000263765.1,CATG00000081100.1,ENSG00000237330.2,ENSG00000142230.7,ENSG00000023892.9,CATG00000106558.1,CATG00000002261.1,ENSG00000008196.8,ENSG00000196296.9,ENSG00000153157.8,ENSG00000162267.8,ENSG00000138100.9,ENSG00000173226.12,ENSG00000145491.7,ENSG00000064999.12,ENSG00000245526.4,ENSG00000176046.7,ENSG00000138821.8,ENSG00000259410.1,ENSG00000254101.1,ENSG00000108511.8,CATG00000084837.1,CATG00000105927.1,ENSG00000270316.1,ENSG00000228393.3,CATG00000008373.1,CATG00000042214.1,ENSG00000250120.2,CATG00000046817.1,ENSG00000197272.2,CATG00000005563.1,ENSG00000203809.5,ENSG00000152359.10,ENSG00000148795.5,ENSG00000037749.7,ENSG00000114439.14,ENSG00000124614.9,CATG00000060892.1,ENSG00000084710.9,ENSG00000165916.4,ENSG00000157227.8,ENSG00000259276.1,CATG00000081437.1,ENSG00000100147.9,ENSG00000115216.9,ENSG00000267620.1,ENSG00000163935.9,ENSG00000104885.13,ENSG00000115241.9,ENSG00000250377.1,ENSG00000205213.9,ENSG00000004799.7,CATG00000084054.1,ENSG00000197165.6,ENSG00000169717.5,ENSG00000247372.2,CATG00000026335.1,ENSG00000124299.9,ENSG00000166436.11,CATG00000089895.1,CATG00000108843.1,ENSG00000161849.3,ENSG00000153086.9,ENSG00000152402.6,ENSG00000176953.6,CATG00000097096.1,CATG00000026333.1,ENSG00000137337.10,ENSG00000154174.7,ENSG00000166272.12,ENSG00000137764.15,ENSG00000168273.3,ENSG00000179195.11,ENSG00000172260.9,CATG00000042963.1,ENSG00000242441.3,ENSG00000145495.10,CATG00000070196.1,CATG00000105936.1,ENSG00000167191.7,ENSG00000154358.15,CATG00000036255.1,ENSG00000095564.9,CATG00000062825.1,ENSG00000154328.11,CATG00000065372.1,ENSG00000112576.8,ENSG00000130413.11,ENSG00000233101.6,ENSG00000058799.9,ENSG00000181381.9,ENSG00000268729.1,CATG00000052632.1,ENSG00000176697.14,ENSG00000243943.5,CATG00000025793.1,ENSG00000245864.2,ENSG00000180116.11,ENSG00000188603.12,ENSG00000187699.6,ENSG00000157152.12,ENSG00000180353.6,ENSG00000151418.7,ENSG00000173230.11,ENSG00000184347.10,CATG00000063144.1,ENSG00000157087.12,CATG00000080230.1,ENSG00000244405.3,CATG00000075121.1,ENSG00000187094.7,ENSG00000135250.12,ENSG00000154175.12,ENSG00000184730.6,ENSG00000257178.2,ENSG00000163938.12,CATG00000060862.1,CATG00000055167.1,ENSG00000259375.1,ENSG00000248441.2,CATG00000010841.1,ENSG00000196502.7,ENSG00000204969.5,ENSG00000113205.2,ENSG00000033122.14,ENSG00000123444.9,CATG00000042207.1,ENSG00000270933.1,ENSG00000138640.10,CATG00000060192.1,CATG00000020461.1,ENSG00000161850.2,ENSG00000260027.3,ENSG00000220377.1,ENSG00000244649.2,ENSG00000163794.6,ENSG00000167077.8,ENSG00000265087.1,ENSG00000151067.16,ENSG00000148943.7,ENSG00000114021.7,ENSG00000128829.7,ENSG00000177455.7,ENSG00000110536.9,ENSG00000118515.7,ENSG00000125885.9,ENSG00000114354.8,ENSG00000250600.1,ENSG00000255408.2,ENSG00000130749.5,ENSG00000225339.2,CATG00000063145.1,CATG00000073764.1,ENSG00000171189.12,ENSG00000152049.5,CATG00000116275.1,ENSG00000055955.11,CATG00000116287.1,ENSG00000174628.12,ENSG00000260125.1,ENSG00000272154.1,ENSG00000248508.2,ENSG00000164900.4,CATG00000019084.1,ENSG00000249345.2,ENSG00000138074.10,ENSG00000261766.1,ENSG00000135976.12,ENSG00000151632.12,ENSG00000249379.1,ENSG00000231170.1,ENSG00000001084.6,ENSG00000138111.10,ENSG00000233611.3,ENSG00000164989.11,ENSG00000175591.7,CATG00000069784.1,ENSG00000120093.7,ENSG00000204963.4,ENSG00000182463.11,CATG00000077512.1,CATG00000089010.1,ENSG00000115137.7,ENSG00000197653.10,ENSG00000177076.4,ENSG00000180061.5,CATG00000072931.1,ENSG00000113161.11,ENSG00000221439.1,ENSG00000158019.16,ENSG00000178882.9,ENSG00000125703.10,ENSG00000021826.10,ENSG00000212452.1,CATG00000076300.1,ENSG00000233906.1,ENSG00000234945.3,ENSG00000113761.7,ENSG00000233723.3,ENSG00000166603.3,ENSG00000119772.12,ENSG00000186329.5,CATG00000002235.1,CATG00000001493.1,ENSG00000076685.14,CATG00000089084.1,ENSG00000112852.4,ENSG00000111275.8,CATG00000002239.1,ENSG00000164946.15,ENSG00000119138.3,ENSG00000104886.5,ENSG00000132792.14,ENSG00000151062.10,ENSG00000182985.12,CATG00000005113.1,ENSG00000270764.1,ENSG00000165917.5,ENSG00000196666.3,ENSG00000160883.6,ENSG00000267774.1,CATG00000033883.1,CATG00000078830.1,ENSG00000177548.8,CATG00000078836.1,ENSG00000116641.11,ENSG00000243232.3,CATG00000116288.1,ENSG00000203886.4,ENSG00000173917.9,ENSG00000124942.9,ENSG00000138031.10,CATG00000078837.1,ENSG00000225626.2,CATG00000097519.1,CATG00000083548.1,ENSG00000119522.11,ENSG00000248955.1,ENSG00000153885.10,ENSG00000248408.1,ENSG00000079459.8,ENSG00000149124.6,ENSG00000120075.5,CATG00000038215.1,CATG00000080231.1,ENSG00000140319.6,ENSG00000135205.10,ENSG00000155465.14,ENSG00000230148.4,ENSG00000146376.6,ENSG00000142677.3,ENSG00000115211.11,CATG00000089908.1,ENSG00000135213.8,ENSG00000259030.2,CATG00000060865.1,CATG00000006163.1,ENSG00000127946.12,CATG00000048595.1,CATG00000047280.1,ENSG00000213533.7,ENSG00000179213.9,CATG00000060893.1,ENSG00000260442.1,ENSG00000163793.8,ENSG00000255197.1,ENSG00000088035.11,ENSG00000239552.2,ENSG00000148053.11,ENSG00000230773.2,ENSG00000138002.10,CATG00000107822.1,CATG00000006118.1,ENSG00000107882.7,ENSG00000005483.15,ENSG00000187323.7,CATG00000109735.1,ENSG00000227203.2,ENSG00000272763.1,CATG00000076590.1,ENSG00000223820.5,ENSG00000155530.2,ENSG00000156273.11,ENSG00000263606.1,CATG00000076307.1,ENSG00000271482.1,ENSG00000242198.1,CATG00000072898.1,ENSG00000178188.10,CATG00000038017.1,ENSG00000264455.1,ENSG00000267462.1,ENSG00000165915.9,CATG00000093134.1,ENSG00000229537.1,CATG00000011015.1,ENSG00000234072.1,ENSG00000205334.2,ENSG00000100320.18,ENSG00000212493.1,ENSG00000265467.1,ENSG00000133612.14,ENSG00000254862.1,CATG00000105142.1,ENSG00000068781.16,CATG00000116024.1,ENSG00000177133.6,ENSG00000250405.2,ENSG00000224130.1,CATG00000002249.1,ENSG00000111203.7,ENSG00000253553.1,ENSG00000119760.11,ENSG00000107864.10,CATG00000002256.1,ENSG00000166748.8,ENSG00000204711.4,ENSG00000120526.6,ENSG00000255046.1,ENSG00000265479.1,ENSG00000198589.6,ENSG00000131591.13,ENSG00000196230.8,ENSG00000198522.9,ENSG00000145996.7,ENSG00000006606.4,ENSG00000213619.5,ENSG00000130202.5,CATG00000002240.1,ENSG00000213658.6,ENSG00000259080.1,ENSG00000157992.8,CATG00000004376.1,ENSG00000120341.14,ENSG00000152936.6,ENSG00000163939.14,ENSG00000272162.1,ENSG00000084774.9,ENSG00000186231.12,ENSG00000093010.7,ENSG00000157150.4,ENSG00000116783.10,ENSG00000258057.1,CATG00000105977.1,ENSG00000081148.11,ENSG00000127318.6,ENSG00000168754.9,ENSG00000135049.11,ENSG00000156689.2,ENSG00000272325.1,ENSG00000134571.6,ENSG00000234424.1,ENSG00000250771.2,ENSG00000066336.7,CATG00000103571.1,ENSG00000204967.6,ENSG00000120533.8,CATG00000000670.1,ENSG00000011478.7,CATG00000042135.1,ENSG00000213613.2,ENSG00000260853.1,CATG00000116280.1,ENSG00000174417.2,ENSG00000217801.5,ENSG00000227268.3,ENSG00000224165.1,CATG00000104202.1,ENSG00000109919.5,ENSG00000118308.10,ENSG00000005108.11,ENSG00000164574.11,ENSG00000233438.1,ENSG00000082805.15,CATG00000036572.1,CATG00000022088.1,ENSG00000114904.8,CATG00000065385.1,ENSG00000164485.10,ENSG00000145088.4,ENSG00000257009.1,ENSG00000109920.8,ENSG00000213337.4,ENSG00000068024.12,ENSG00000237513.1,ENSG00000157890.13,ENSG00000162631.14</t>
  </si>
  <si>
    <t>23563607,20935630,24064335,pha003006,24861553,19584900,21701565,19557197,17903300,18454148,19448621,23001569,19268274,22885924,23517042,23108985,23583978,pha003022,pha003015,22344221,17434869,pha003020,24886709,19079260,pha003019,19851299,20818722,24348519,17255346,24827717,23555315,pha003014,pha002896,19079261,24863034,22344219,22885922,20966902,18325910,21701570,23192594,pha003007,20397748,21037115,22417934,pha003009,22982992,24281739,22446040,pha003021,23669352</t>
  </si>
  <si>
    <t>Body Mass Index,Body mass index and cholesterol (psychopharmacological treatment),Body mass index (asthmatics),Body mass in chronic obstructive pulmonary disease,Body mass index,Body mass index (males),Body mass index (females),Body mass index (non-asthmatics),Body mass (lean),Menarche and menopause (age at onset),Body mass index (interaction),Body mass index (education interaction)</t>
  </si>
  <si>
    <t>HP:0001626</t>
  </si>
  <si>
    <t>Abnormality of the cardiovascular system</t>
  </si>
  <si>
    <t>Any abnormality of the cardiovascular system.</t>
  </si>
  <si>
    <t>rs73501268,rs4729565,rs286262,rs411896,rs2074356,rs10217747,rs2242262,rs11038415,rs116204443,rs595395,rs2580761,rs6048928,rs73597581,rs60252851,rs10441737,rs17217098,rs643434,rs7946992,rs12373325,rs9458035,rs12274945,rs1014342,rs11825181,rs493833,rs6898333,rs8127036,rs17851309,rs2032450,rs7949405,rs637091,rs13217795,rs964184,rs11605427,rs222040,rs9282823,rs8014477,rs73160984,rs11755942,rs2169611,rs73006393,rs73768441,rs9666924,rs10852440,rs79143092,rs1938901,rs500760,rs174592,rs572402,rs77585530,rs655044,rs7251288,rs9932414,rs11905081,rs2241479,rs12365377,rs3760628,rs6933810,rs3212600,rs3822241,rs78788543,rs56353707,rs7185709,rs500577,rs2032449,rs56358335,rs13226650,rs4502681,rs7101582,rs2009493,rs1862191,rs2686409,rs16892493,rs73507215,rs72989738,rs601805,rs753992,rs7135337,rs10006310,rs10431051,rs4525975,rs12871735,rs3882891,rs2164332,rs7682289,rs12800028,rs683629,rs1892248,rs823099,rs174541,rs7104306,rs117109421,rs1115825,rs12657972,rs111641740,rs3796839,rs1975802,rs4711095,rs8045855,rs705120,rs67719154,rs2847666,rs1853018,rs2163805,rs1169314,rs2410629,rs112086775,rs9469919,rs2307095,rs115279637,rs11214093,rs4135036,rs3825614,rs61470941,rs556917,rs77672797,rs7124513,rs57296518,rs73586989,rs56098354,rs8176741,rs78917351,rs4252087,rs1944434,rs1055510,rs13118801,rs7931556,rs73088137,rs8081943,rs28613351,rs488703,rs112522682,rs75903360,rs666042,rs10141552,rs3734626,rs79048371,rs755073,rs7309528,rs117820338,rs34792920,rs655375,rs4523270,rs2327621,rs4697975,rs11057307,rs107903,rs7349721,rs10503669,rs610436,rs10133915,rs4318649,rs7982346,rs17411168,rs9566607,rs12871895,rs10415262,rs10483644,rs3818247,rs9938020,rs35782983,rs17333050,rs9365248,rs2340930,rs583888,rs113543516,rs75316565,rs2274273,rs8021940,rs11111850,rs12521493,rs1165153,rs8047159,rs10895275,rs6845554,rs597076,rs75909028,rs532738,rs9562254,rs11823191,rs7138209,rs688146,rs73591961,rs77025727,rs11111814,rs1068486,rs116110641,rs7970695,rs77898017,rs78371233,rs7958693,rs1445943,rs4712960,rs10403731,rs7142704,rs73162817,rs79388272,rs3756237,rs2305737,rs6581638,rs10265736,rs550057,rs10891648,rs6511783,rs17247314,rs4148959,rs2791333,rs112315719,rs61462345,rs10452032,rs62170081,rs574704,rs475432,rs13702,rs76592107,rs644234,rs73177915,rs4558138,rs4356347,rs2083636,rs13182354,rs113896227,rs2965180,rs3827142,rs16894060,rs868213,rs1864163,rs75962241,rs3758938,rs1441753,rs73015011,rs7133734,rs73768425,rs6776703,rs676457,rs246129,rs61023332,rs61740228,rs7140628,rs4808208,rs2744937,rs6902760,rs3797498,rs11910884,rs1184865,rs13037490,rs115229414,rs76074907,rs8179712,rs759217,rs2290146,rs478067,rs36047821,rs594898,rs2011962,rs76157218,rs9977069,rs7719017,rs73768442,rs6888705,rs73010137,rs1886403,rs17253633,rs2243616,rs77850608,rs35438369,rs2898495,rs34327087,rs2290901,rs60726667,rs1992443,rs34564316,rs1047361,rs583415,rs10789112,rs7294984,rs12203927,rs435306,rs2287732,rs17671345,rs35432211,rs383725,rs10145203,rs1668154,rs2191035,rs9315792,rs4024280,rs10980926,rs1052313,rs2118826,rs4147918,rs2965193,rs2301814,rs35749556,rs34541757,rs2099334,rs7135624,rs7141027,rs964296,rs76567737,rs8057119,rs11225699,rs7004149,rs4580079,rs8108647,rs2800708,rs11848456,rs16957443,rs3764646,rs13041070,rs10421336,rs2153960,rs910893,rs12646380,rs174533,rs61890631,rs11225120,rs1569471,rs2026853,rs10224386,rs561241,rs1441762,rs8009660,rs4416136,rs7253917,rs17740741,rs13391837,rs368331,rs1012223,rs13192114,rs72847221,rs102275,rs75849541,rs10946798,rs479135,rs12201071,rs3775944,rs571923,rs28441247,rs11076175,rs72847207,rs3784600,rs56042422,rs174554,rs9860652,rs115834799,rs678766,rs13377457,rs523104,rs2985914,rs12610228,rs4804636,rs35431050,rs6048956,rs599669,rs1535,rs28798076,rs10150110,rs6031596,rs998259,rs1647284,rs4709495,rs7978447,rs9594445,rs17819305,rs2851648,rs67634928,rs7398152,rs34374560,rs643949,rs12819746,rs8011808,rs1886704,rs79639050,rs2410620,rs646165,rs2638282,rs8108199,rs79261677,rs12540011,rs2013063,rs17741560,rs920917,rs13010695,rs12453,rs11644360,rs17789844,rs9456578,rs10742801,rs366336,rs5760697,rs488775,rs9379785,rs113729483,rs73002956,rs115734751,rs2583273,rs949373,rs174570,rs12420031,rs657936,rs3211727,rs2314852,rs1169288,rs10516195,rs8109236,rs6456708,rs7507492,rs12229601,rs62484294,rs683549,rs1515814,rs2073825,rs214091,rs634800,rs55914027,rs11254372,rs7600925,rs7305428,rs7946169,rs34171271,rs9364360,rs283813,rs4697710,rs11126932,rs10416220,rs12891526,rs8102465,rs7739181,rs12509955,rs11111835,rs56166765,rs13334205,rs11085732,rs12214383,rs596603,rs9532657,rs203876,rs10901252,rs11991231,rs73598941,rs509360,rs67958555,rs75957286,rs2267239,rs474671,rs72750964,rs2814993,rs1268167,rs9931366,rs12417347,rs10790449,rs1343844,rs80183847,rs115134240,rs1532625,rs12589864,rs8016444,rs75469215,rs28445857,rs2272346,rs12819210,rs9462014,rs28568334,rs28705910,rs657516,rs12050099,rs76202473,rs6499129,rs7307008,rs7714314,rs10789996,rs6573017,rs7047076,rs9456544,rs7103111,rs2063345,rs12469024,rs174577,rs56400038,rs4933866,rs10130894,rs9671850,rs76068763,rs4936529,rs17128120,rs1245551,rs1487715,rs34534928,rs277368,rs11111843,rs73177921,rs1169301,rs360719,rs11224567,rs2457567,rs10895065,rs1054284,rs17832263,rs11956622,rs13471,rs1150716,rs3917819,rs10895720,rs57034289,rs287,rs867186,rs67092614,rs58023804,rs11627013,rs6729961,rs9832267,rs4698032,rs8052687,rs478650,rs4808965,rs2260399,rs854384,rs3212619,rs12406407,rs1441754,rs3759667,rs7313140,rs11111829,rs2307355,rs9847828,rs9867678,rs7153612,rs3917802,rs4936523,rs59458588,rs516286,rs86487,rs17672950,rs620542,rs17740413,rs8013027,rs8176693,rs115563547,rs968997,rs10514338,rs2823518,rs7671266,rs6579210,rs4951249,rs7278727,rs1488541,rs73765207,rs4600338,rs9919600,rs7141975,rs2240466,rs2295600,rs3736616,rs1169289,rs56693020,rs35517429,rs254409,rs3736896,rs2847474,rs174536,rs10789113,rs112124298,rs11225682,rs12621957,rs72716678,rs289,rs11897480,rs6900200,rs711752,rs7201591,rs10791808,rs7412,rs647256,rs6485751,rs514659,rs670464,rs10868853,rs56262555,rs2074299,rs2154611,rs67822108,rs1333045,rs11720705,rs2008173,rs9291641,rs626948,rs13118272,rs7974279,rs1897108,rs2187002,rs115719422,rs2315610,rs6517675,rs2075615,rs8395,rs115801275,rs35070799,rs1009977,rs2009668,rs7773173,rs4148960,rs590688,rs73268012,rs547495,rs3781619,rs476167,rs9525419,rs4754908,rs12240464,rs5744249,rs2457566,rs12037659,rs3816884,rs367071,rs6590829,rs4252151,rs11065373,rs12173116,rs12224185,rs10137071,rs280526,rs2242261,rs75648422,rs823141,rs117026536,rs1348884,rs74855321,rs76945717,rs9323283,rs7934986,rs11736479,rs682590,rs7963968,rs200967,rs17253695,rs9532644,rs1047964,rs2438520,rs79390132,rs514708,rs710839,rs28600085,rs1245549,rs73004967,rs13107466,rs618032,rs7973688,rs17128434,rs10079507,rs35112486,rs3756238,rs16957291,rs2149482,rs12503603,rs28429419,rs13228844,rs1268174,rs74615535,rs116660536,rs10048590,rs17742719,rs9379778,rs626330,rs786425,rs72717706,rs112116674,rs11224533,rs12243365,rs1772148,rs948838,rs6572994,rs1165205,rs57543738,rs505458,rs10221876,rs34477097,rs61191534,rs113262767,rs7103622,rs1005127,rs9532638,rs2910964,rs13247874,rs111292320,rs17860560,rs76491942,rs4680665,rs116457679,rs7933893,rs12790399,rs7206,rs3794990,rs633372,rs17253660,rs7124247,rs2142730,rs35201034,rs504372,rs2305165,rs608995,rs2070970,rs4644277,rs62057212,rs8007614,rs4970836,rs3781620,rs6130614,rs6900964,rs7946787,rs11553287,rs12645940,rs13039536,rs3760650,rs55780509,rs5025845,rs12505056,rs16832200,rs8012397,rs11881590,rs2513991,rs1044927,rs473268,rs672889,rs7395581,rs9532673,rs7637711,rs57033289,rs3610,rs688906,rs8053912,rs3734563,rs2269085,rs6573001,rs8108280,rs2029623,rs35334203,rs1245546,rs16957489,rs58943141,rs77351677,rs17625384,rs4306385,rs4235355,rs174597,rs1201378,rs8058517,rs34346326,rs11849961,rs9858626,rs830085,rs62487921,rs740622,rs4783610,rs528641,rs3806650,rs11126918,rs10424631,rs3124785,rs116552240,rs4697743,rs1937132,rs15622,rs71632944,rs17034931,rs60376570,rs2905424,rs9411464,rs7153645,rs1150724,rs788862,rs7142857,rs1321197,rs12475426,rs118005841,rs843005,rs174584,rs116122257,rs968358,rs2878172,rs6060244,rs4808959,rs3004145,rs10138425,rs3802830,rs10895274,rs28707364,rs75327292,rs79689798,rs6560961,rs2604293,rs788863,rs1919551,rs10214854,rs6602175,rs11207986,rs35866697,rs17034916,rs533384,rs7324625,rs1124132,rs11225701,rs600202,rs2569549,rs1185976,rs73923215,rs74469609,rs480145,rs1168010,rs61710112,rs11861362,rs2017964,rs4784741,rs113352553,rs12507330,rs2514006,rs11574358,rs7154831,rs4809513,rs1510225,rs114998636,rs7160575,rs12574081,rs9347407,rs1142345,rs4709496,rs3730390,rs7205526,rs7933946,rs2281566,rs7499892,rs7205935,rs59578702,rs1168044,rs2869531,rs35416308,rs4608437,rs4754974,rs75705046,rs12039115,rs2840268,rs7603615,rs4901585,rs73768453,rs112899383,rs10891649,rs2279023,rs58648180,rs923828,rs701007,rs36084205,rs7785479,rs2287232,rs3810575,rs6921231,rs7255218,rs79452250,rs9458032,rs213236,rs13253460,rs768023,rs2078616,rs10410118,rs3212478,rs78018091,rs6880274,rs11225593,rs17715434,rs8176732,rs12216891,rs1464780,rs72989783,rs1368354,rs3120137,rs203877,rs17411045,rs61431557,rs68175860,rs5030354,rs17096851,rs3826164,rs1537375,rs11225621,rs12520353,rs17410983,rs3810161,rs6829727,rs6511024,rs4901588,rs6438661,rs78988517,rs823137,rs646509,rs8176702,rs1160983,rs74391261,rs7281511,rs17145732,rs12596890,rs4754957,rs62531956,rs10496736,rs1421932,rs718891,rs17410996,rs6852759,rs11125,rs4320137,rs2207731,rs634192,rs7841189,rs7147247,rs507766,rs650238,rs3923,rs3776787,rs1941396,rs12146442,rs615794,rs93923,rs2270758,rs11084879,rs7926954,rs7153322,rs72718831,rs512495,rs312970,rs2074089,rs58461110,rs74257269,rs8005450,rs7113857,rs16957265,rs71352238,rs113915533,rs62487906,rs61905108,rs115395218,rs7409490,rs3806660,rs8176742,rs10878282,rs4711097,rs9295673,rs9809114,rs1168040,rs601047,rs62260802,rs11150171,rs492366,rs4930714,rs55675218,rs7759191,rs10791557,rs12599876,rs4665978,rs77450776,rs7937201,rs12895070,rs4280729,rs12522512,rs1011226,rs492488,rs9681209,rs672316,rs3765680,rs9689320,rs6899417,rs7107132,rs71578809,rs8005562,rs10136596,rs2394049,rs4644,rs11618202,rs630510,rs580253,rs114805773,rs1571163,rs73613962,rs7201742,rs62294404,rs58357937,rs61744025,rs7678352,rs6734197,rs2273618,rs3898989,rs6483808,rs12209125,rs112722151,rs10414485,rs7036642,rs6581639,rs17199192,rs1078341,rs16979595,rs12642537,rs6495566,rs17849995,rs780100,rs8176672,rs12146624,rs11788982,rs659168,rs10939819,rs9590562,rs2259816,rs9358883,rs78821299,rs2910971,rs10205219,rs7193713,rs9358871,rs10403736,rs1886703,rs7925979,rs115890061,rs2580759,rs76413332,rs1441763,rs4134891,rs1313566,rs9379784,rs174591,rs7154548,rs7429247,rs1944433,rs502581,rs2304052,rs2513996,rs4236923,rs572483,rs7247263,rs76832686,rs3764056,rs4085170,rs646556,rs11860308,rs10419245,rs610055,rs10501321,rs12650204,rs2496135,rs2510096,rs12891489,rs75468411,rs6837659,rs9461230,rs4252090,rs1185567,rs7695555,rs3890182,rs9461458,rs7974760,rs3212458,rs112099181,rs11575741,rs10094549,rs116094457,rs10144345,rs2147857,rs34343839,rs77449002,rs12977937,rs11669173,rs7258907,rs12445396,rs149972,rs11085261,rs2791332,rs57143942,rs8007183,rs11974409,rs73167056,rs7775132,rs11226019,rs34095,rs12051249,rs11240546,rs2257813,rs10413676,rs2291565,rs10136880,rs4428284,rs2026633,rs6899389,rs11111837,rs659331,rs7129364,rs77991013,rs58737648,rs9671895,rs1183200,rs12042319,rs17120007,rs56071820,rs6792659,rs602633,rs28366824,rs4962115,rs7517201,rs8009718,rs750438,rs214090,rs1245550,rs77137951,rs7575245,rs2075603,rs2509116,rs116844083,rs11878462,rs6039,rs12420472,rs1063966,rs5752165,rs72715709,rs314265,rs76465131,rs35560341,rs77219697,rs677805,rs786444,rs12528131,rs117746480,rs11225649,rs3120151,rs1554511,rs77442987,rs7873635,rs7165705,rs12459602,rs1165215,rs11225488,rs12282979,rs73177955,rs116915937,rs10401579,rs12207399,rs12420466,rs79452952,rs580817,rs7124873,rs11225714,rs633250,rs6133,rs79044971,rs2292318,rs595346,rs10891339,rs78790148,rs2291568,rs597470,rs28360367,rs734801,rs12462188,rs77262603,rs17097560,rs644552,rs17293705,rs2393775,rs4252134,rs1936809,rs6827401,rs17100297,rs73768433,rs56076827,rs634968,rs2340921,rs7746609,rs10790162,rs1141313,rs548711,rs73175819,rs651853,rs73597580,rs289714,rs75220705,rs4252165,rs12554336,rs3823538,rs783146,rs2291093,rs13112782,rs586143,rs10131298,rs10939671,rs1260341,rs1038914,rs2074551,rs57736549,rs7716648,rs17307176,rs17489282,rs3783650,rs7569946,rs2092344,rs2852444,rs4575994,rs8021583,rs78614691,rs60876330,rs8014540,rs3757019,rs9930908,rs511484,rs7649428,rs1893069,rs13174129,rs1953356,rs72489407,rs730879,rs623852,rs77506445,rs13236704,rs9469860,rs76991866,rs4803774,rs7308602,rs1837842,rs8176715,rs2186786,rs117886201,rs1169315,rs12641340,rs57750925,rs2071301,rs35804181,rs7306549,rs636497,rs1865034,rs505819,rs11626751,rs174560,rs317913,rs10774579,rs12429191,rs1892245,rs60223219,rs4245311,rs8107577,rs6499121,rs10848308,rs1268166,rs74594132,rs10790448,rs4698014,rs11111830,rs10405818,rs72989944,rs1051921,rs2814973,rs10938749,rs55730499,rs11158031,rs823116,rs7068549,rs667897,rs9323278,rs3495,rs10402642,rs4494642,rs71458814,rs11039166,rs809673,rs20549,rs11057320,rs55968019,rs7898283,rs12433592,rs12418765,rs4564302,rs66690784,rs4697698,rs3739596,rs551322,rs1747550,rs55856208,rs78981778,rs58027020,rs6060242,rs57856130,rs2794720,rs3806160,rs59234705,rs501732,rs3765088,rs75264943,rs28360638,rs2814994,rs12522267,rs769267,rs3787498,rs1130958,rs15870,rs572687,rs659104,rs491626,rs4474673,rs10807006,rs2257764,rs56264948,rs16894095,rs5744222,rs77411601,rs3745367,rs2438589,rs73591955,rs744544,rs904115,rs591115,rs73318538,rs117616040,rs2272302,rs2305724,rs596843,rs537093,rs156737,rs12678919,rs9644637,rs1824126,rs628513,rs3735964,rs10777531,rs9462007,rs3752228,rs16891923,rs7163232,rs11225685,rs66707897,rs7129331,rs61890632,rs277369,rs13472,rs12797880,rs2147972,rs3098396,rs2410621,rs118083722,rs7662069,rs11908100,rs7979478,rs73177920,rs77395553,rs12797936,rs8176749,rs9917108,rs8023934,rs213228,rs5760688,rs713244,rs3756236,rs2697923,rs1049817,rs2931803,rs501192,rs2622322,rs11805457,rs7343078,rs117960693,rs75064999,rs6903921,rs12237514,rs7933033,rs1820428,rs17860567,rs3785111,rs17684916,rs554077,rs11571159,rs78092191,rs17100191,rs582118,rs2099333,rs77895518,rs1992442,rs634475,rs7158791,rs11888095,rs115503914,rs80182695,rs1055588,rs2303123,rs2974976,rs4423269,rs2333465,rs3844065,rs5760822,rs11826048,rs4676686,rs599839,rs6591037,rs17096865,rs9381500,rs1952438,rs5744256,rs1747522,rs57083451,rs6551,rs28730480,rs9468370,rs12517493,rs2164331,rs1406295,rs7213269,rs11225711,rs605276,rs559223,rs222035,rs1168013,rs10895744,rs10162784,rs62288518,rs6968170,rs6835189,rs6417247,rs3106163,rs12978752,rs12162703,rs7024863,rs12513631,rs4147919,rs7167946,rs6922374,rs12872288,rs3822250,rs2519093,rs2285628,rs35644427,rs8023924,rs116086775,rs2965191,rs9908279,rs7256672,rs2965198,rs11624679,rs7258345,rs12720922,rs11917335,rs174534,rs62097526,rs3895907,rs300977,rs7671709,rs78810414,rs174555,rs75761632,rs2074303,rs12910514,rs113773209,rs28445940,rs2304449,rs1386730,rs4698009,rs7185308,rs11731110,rs4642462,rs74089237,rs3848289,rs685395,rs10846531,rs79095179,rs12821219,rs10282,rs11224589,rs544873,rs115812634,rs525996,rs11789207,rs214070,rs112393967,rs11076176,rs11207976,rs579518,rs113434931,rs102274,rs79198716,rs7087178,rs2240720,rs9923710,rs59962087,rs1853017,rs8048364,rs3930464,rs641959,rs10418108,rs17742886,rs10157265,rs482765,rs115553977,rs56188649,rs28452705,rs1571116,rs8107587,rs1169299,rs7150763,rs118152541,rs12924125,rs11225592,rs68046603,rs441346,rs2147964,rs6488883,rs5030707,rs72847208,rs9368513,rs360717,rs8039003,rs2957873,rs13221253,rs174472,rs73588903,rs7931776,rs12286173,rs12611016,rs79104512,rs9532641,rs7107909,rs7124221,rs222004,rs4975752,rs2509689,rs9358872,rs11225686,rs8004724,rs72971518,rs9689049,rs114537399,rs13157900,rs9491699,rs78962984,rs6114201,rs11578532,rs7315947,rs2576974,rs62111967,rs45483194,rs647489,rs67805055,rs7154889,rs56189574,rs2282039,rs10889331,rs13022659,rs7253807,rs17091891,rs2032443,rs17128262,rs9455882,rs9291642,rs115326109,rs56357056,rs12417055,rs77721860,rs3850952,rs10485508,rs675548,rs585692,rs10791556,rs710840,rs13292582,rs6802033,rs34210276,rs9532643,rs9532629,rs11225712,rs11085259,rs746735,rs4647726,rs11218504,rs1061482,rs67412516,rs1168041,rs61662514,rs2251468,rs60321597,rs35535838,rs10895280,rs2904963,rs4970837,rs11039148,rs78358410,rs6934406,rs4309483,rs4252109,rs9923188,rs62294393,rs6743819,rs117946406,rs543146,rs174529,rs1168027,rs391273,rs11225588,rs3744383,rs4235356,rs4946936,rs74801332,rs8039189,rs7725182,rs7302788,rs626035,rs11621296,rs41303063,rs9368565,rs13192211,rs10158897,rs545835,rs1853591,rs4252117,rs6932207,rs6820756,rs8107442,rs4698023,rs10412903,rs77119202,rs688094,rs79577483,rs2513995,rs3730399,rs1027841,rs77971272,rs7950832,rs76419201,rs16841149,rs322,rs75461538,rs80148613,rs9525418,rs7215031,rs7770139,rs200988,rs4600337,rs1268165,rs2016931,rs11224532,rs3917792,rs1051793,rs17602572,rs17832311,rs4937113,rs9458012,rs74995026,rs679620,rs62057213,rs3827143,rs2275543,rs2823478,rs6009998,rs10895028,rs12074528,rs8007038,rs7025839,rs660240,rs6864844,rs174568,rs1860910,rs1441755,rs3736615,rs7724594,rs3742566,rs17741542,rs11225700,rs3819946,rs4680607,rs753993,rs9628208,rs704795,rs74880415,rs61233962,rs3794991,rs3589,rs638756,rs3760779,rs99780,rs7118629,rs11611354,rs115129770,rs7678012,rs76702812,rs1352426,rs10147254,rs7158989,rs75354698,rs6499114,rs1185977,rs117857189,rs624660,rs71645993,rs10147765,rs565256,rs1159806,rs11844441,rs2039119,rs61746794,rs79759423,rs7258583,rs17674563,rs2708101,rs55966046,rs11073003,rs10895396,rs10414346,rs627682,rs3816883,rs11009323,rs2272303,rs2074298,rs75700863,rs61905088,rs4665963,rs3999413,rs4709460,rs28491096,rs1803274,rs36102904,rs79028826,rs2264779,rs10483639,rs10402451,rs45569233,rs117779442,rs8176691,rs4083261,rs1652508,rs7154323,rs2885477,rs2295368,rs7989303,rs7191129,rs326222,rs3830057,rs12679834,rs1939532,rs1131603,rs6503904,rs67468157,rs3822558,rs7664706,rs12029068,rs9924509,rs80059094,rs79155798,rs4962114,rs2874874,rs3848641,rs9467663,rs1245548,rs4144,rs61418148,rs203878,rs10757274,rs10149420,rs588913,rs1537376,rs1165216,rs2324738,rs9930792,rs10895030,rs28482086,rs2073826,rs7678287,rs618469,rs11214115,rs77425897,rs5760728,rs6130613,rs62568181,rs73186226,rs117367828,rs9931987,rs11225709,rs78835267,rs3913007,rs7301226,rs77686928,rs115099981,rs520540,rs7147136,rs13233571,rs17672364,rs455032,rs114034093,rs2503326,rs2266788,rs2847668,rs638569,rs2823495,rs491098,rs512574,rs6520149,rs12893162,rs56949365,rs8176669,rs8115417,rs77237194,rs10974745,rs3917779,rs12422035,rs8102263,rs10417864,rs17849496,rs108499,rs8019390,rs76378027,rs75746929,rs113716510,rs62487920,rs9924145,rs76477842,rs60423120,rs12521915,rs473520,rs115069429,rs1009772,rs114927938,rs11226038,rs73765206,rs9869007,rs13115776,rs1426253,rs117986964,rs2241487,rs2270757,rs610158,rs74515665,rs11830399,rs3765515,rs116832981,rs3739092,rs59648868,rs6859627,rs4593558,rs7517009,rs157353,rs2336087,rs56222536,rs7933925,rs7341791,rs34644460,rs6573035,rs650108,rs17275511,rs9551740,rs57095876,rs59827353,rs3922699,rs77713912,rs3816865,rs74050975,rs3212480,rs6940913,rs11150172,rs10861144,rs35879202,rs1865760,rs35271694,rs3212461,rs6905942,rs6746013,rs964295,rs1358755,rs1941397,rs1745939,rs795468,rs1169302,rs28433734,rs35112084,rs2240721,rs4333900,rs17659724,rs16841146,rs6560962,rs12421386,rs2668210,rs13101772,rs607453,rs72989782,rs551100,rs55877766,rs788864,rs3796266,rs1952086,rs11627963,rs10106696,rs35082180,rs16841087,rs17671923,rs505770,rs17787671,rs6723526,rs174601,rs1889019,rs8176714,rs715325,rs35226619,rs2167079,rs10416140,rs38726,rs10149435,rs277375,rs2205585,rs11225713,rs17097547,rs1551884,rs8012380,rs113152626,rs7492213,rs7933246,rs1168034,rs13120348,rs538984,rs174583,rs113631769,rs12701008,rs2282652,rs2305982,rs491893,rs2823517,rs510317,rs682735,rs9689050,rs16957831,rs724311,rs56229542,rs1130656,rs59663860,rs12587735,rs74207969,rs1262430,rs11908232,rs2965069,rs79777123,rs638714,rs73768454,rs2274078,rs76382908,rs12817576,rs9894722,rs4754884,rs1813217,rs7144737,rs4712968,rs3856633,rs11837158,rs4709491,rs2408595,rs9532681,rs2764261,rs2287733,rs59752276,rs12790372,rs10411713,rs8050745,rs7118015,rs11819979,rs495828,rs6011708,rs1033797,rs67211445,rs6547521,rs12506364,rs3786834,rs174576,rs7120118,rs2013867,rs10811647,rs360729,rs1169303,rs2275545,rs11849878,rs34928216,rs56263017,rs4529049,rs34988865,rs112944884,rs12609116,rs2897457,rs7717221,rs13231,rs2745205,rs7310918,rs634366,rs56754106,rs76115508,rs2271294,rs16845608,rs636510,rs2081066,rs4543113,rs2744939,rs920588,rs55757091,rs77478035,rs73266074,rs12515364,rs12292276,rs6783003,rs10266519,rs17860578,rs13210866,rs56410962,rs676996,rs79017989,rs5760910,rs3208305,rs75889047,rs639437,rs3787499,rs1225618,rs547643,rs28378345,rs1940936,rs6450691,rs79450701,rs73597578,rs7137946,rs17623204,rs57690120,rs476410,rs9671371,rs2410618,rs4647737,rs7190070,rs4147916,rs11225697,rs7973013,rs7203836,rs10136408,rs11695549,rs73004962,rs75928396,rs632621,rs11225598,rs8121405,rs6031593,rs79298064,rs1225715,rs34039247,rs61098923,rs3764644,rs77071436,rs3918286,rs28428911,rs1169286,rs2070477,rs2074300,rs77716479,rs7259434,rs2255531,rs7928073,rs4638276,rs34693282,rs4077174,rs12609158,rs9532669,rs9926440,rs7647609,rs34681319,rs174599,rs7689060,rs574347,rs631018,rs1056824,rs4472323,rs4128744,rs6449213,rs79877530,rs3800457,rs35438220,rs73958614,rs13379420,rs637181,rs503153,rs12292880,rs11737564,rs35073769,rs4708898,rs66820631,rs3847302,rs3796820,rs11751693,rs17253702,rs77644229,rs10904880,rs2073827,rs67870023,rs11831836,rs79408362,rs11230194,rs7454268,rs9364355,rs113882095,rs693,rs3799340,rs7753253,rs11039155,rs1533933,rs687289,rs7104199,rs79554957,rs7663044,rs1441764,rs7628207,rs2075602,rs3847579,rs1543589,rs625046,rs2095812,rs4804144,rs317915,rs989073,rs2238682,rs3758673,rs5760486,rs56289821,rs1150689,rs8062085,rs7147201,rs9594473,rs1064039,rs11158030,rs726316,rs78589204,rs9630440,rs2275904,rs10139354,rs920916,rs7187476,rs117660561,rs6520148,rs73768428,rs61906113,rs4252086,rs35164067,rs4712755,rs58965570,rs6851065,rs76536905,rs4930461,rs6907950,rs17317888,rs5925,rs9994391,rs10402136,rs11210478,rs12122440,rs312,rs9436661,rs4754921,rs574311,rs7249924,rs9379814,rs77328224,rs2259697,rs1978443,rs9918250,rs8182201,rs9358894,rs2408489,rs6925188,rs8048034,rs8128073,rs9393681,rs7954039,rs71632934,rs35493868,rs12590936,rs1150709,rs74257270,rs9384679,rs823097,rs2070179,rs17240392,rs13194157,rs6914092,rs35158437,rs41282721,rs79727172,rs12051247,rs17128156,rs79451078,rs1075851,rs1130742,rs2063347,rs11065393,rs74893744,rs7269138,rs117311034,rs8014216,rs2802292,rs4942006,rs946058,rs705117,rs9346846,rs74547533,rs74050937,rs57875940,rs2058549,rs313624,rs67756714,rs10137307,rs3903852,rs80047832,rs79150758,rs35739466,rs2303122,rs61593058,rs9461456,rs4464984,rs2410632,rs55779621,rs1894449,rs7169554,rs2303369,rs9594458,rs58040282,rs646083,rs8013713,rs271,rs66493557,rs280525,rs2638280,rs10889343,rs7258508,rs4939320,rs9411370,rs429358,rs12590388,rs74316041,rs3758862,rs8049209,rs67103735,rs73594554,rs901746,rs9400240,rs10138395,rs9888204,rs115367234,rs78733901,rs56056044,rs80213096,rs7339089,rs7144226,rs1245553,rs55766779,rs17410914,rs6888482,rs9320439,rs471715,rs8003311,rs17187075,rs4335137,rs17182751,rs6849962,rs1475120,rs60003708,rs11207974,rs7929497,rs11225684,rs3760626,rs7307343,rs72716661,rs75892575,rs1017241,rs35396874,rs590712,rs10416236,rs7921322,rs280519,rs60584926,rs2222060,rs213238,rs9358886,rs10738609,rs10895273,rs1165155,rs2039118,rs17128610,rs2531805,rs4808196,rs7259190,rs11207977,rs3930465,rs676210,rs9630439,rs13133766,rs78586860,rs12828408,rs6900500,rs74024145,rs78260736,rs10769253,rs72489404,rs116216287,rs60774377,rs72871548,rs55927221,rs2863978,rs1131497,rs8017210,rs10405652,rs493246,rs1853022,rs314262,rs12364322,rs12792880,rs174594,rs35659126,rs2075620,rs1736891,rs7602534,rs1469513,rs8019220,rs1225716,rs112645491,rs1421930,rs517414,rs1275528,rs72860013,rs117012425,rs11601689,rs76034754,rs678815,rs4936526,rs1260333,rs11244079,rs10483649,rs73378814,rs79368019,rs8016295,rs1530645,rs563460,rs16957197,rs2075290,rs11577840,rs17411024,rs7611913,rs1184547,rs6495565,rs3748269,rs75410433,rs2305730,rs11887784,rs67008693,rs6746633,rs75038602,rs663101,rs112934742,rs34942551,rs9423944,rs12820195,rs28927680,rs57878720,rs77273572,rs11225678,rs754255,rs79940513,rs892101,rs1122227,rs56070826,rs1111572,rs11627884,rs9468357,rs8176728,rs2159863,rs2293572,rs35857733,rs11224598,rs3756537,rs728122,rs9525420,rs113177530,rs10137337,rs277374,rs1940054,rs2877946,rs360720,rs56377135,rs942379,rs7906358,rs11111838,rs6590830,rs7934921,rs370771,rs1970723,rs4254182,rs2115763,rs72975625,rs568203,rs7849280,rs66464079,rs17128136,rs4145871,rs75393320,rs1775154,rs114191625,rs13139055,rs2315025,rs10182937,rs75796305,rs45524138,rs78560304,rs602128,rs2509117,rs7186508,rs673548,rs3796832,rs10159255,rs10421933,rs7197756,rs17310467,rs10053577,rs72817533,rs117502961,rs8044558,rs12598630,rs203883,rs80073370,rs35797675,rs598165,rs2823491,rs72717738,rs10402575,rs117594705,rs6590831,rs9348698,rs12459250,rs7273734,rs1972221,rs77659855,rs4855882,rs1386928,rs75450962,rs7761293,rs61894496,rs111960435,rs7302449,rs3765516,rs7154338,rs28787988,rs7313032,rs10417085,rs66647364,rs10114250,rs11207980,rs2165558,rs505922,rs75258859,rs12434799,rs571925,rs619328,rs11700,rs1372344,rs7250368,rs669916,rs112994260,rs11225605,rs7249459,rs10139083,rs117473238,rs14224,rs3748268,rs16942881,rs8058690,rs113379416,rs61730418,rs3752232,rs74603736,rs2480952,rs7749149,rs16841277,rs549510,rs6009992,rs10401188,rs2305280,rs10410124,rs617819,rs6846692,rs3796838,rs11226549,rs9976815,rs9355288,rs12708969,rs4680608,rs2075046,rs9456587,rs13231516,rs115478735,rs113768745,rs5752201,rs842999,rs12776665,rs1951889,rs73004959,rs6579797,rs12658878,rs1892249,rs62294396,rs28703642,rs59643720,rs72648978,rs7945871,rs652834,rs504054,rs8007620,rs2859365,rs17145750,rs537895,rs4252135,rs7429661,rs34513104,rs887732,rs3778272,rs9358885,rs1028583,rs1283,rs11225600,rs8176682,rs9789302,rs6488712,rs35861281,rs634577,rs17221740,rs12408226,rs11214112,rs6597616,rs964617,rs55734215,rs7110858,rs112231368,rs7133199,rs4252130,rs2001391,rs9532676,rs8006525,rs795467,rs2408751,rs3119311,rs6924794,rs7113740,rs9869433,rs1878512,rs1268164,rs16892475,rs4345181,rs174589,rs10412185,rs61421775,rs66696758,rs580064,rs765549,rs4748355,rs174544,rs10895969,rs28370600,rs6938233,rs28883964,rs2235093,rs3171741,rs187238,rs61995744,rs582094,rs91755,rs2303370,rs117505411,rs7322399,rs117279321,rs2340935,rs11225623,rs79209803,rs7106524,rs6812851,rs73981070,rs76975037,rs7696983,rs9379783,rs75348510,rs555572,rs17092297,rs12827074,rs1800562,rs72977681,rs7724072,rs58929830,rs651007,rs4942005,rs112556034,rs3886266,rs823096,rs17741831,rs4672393,rs3890213,rs58890548,rs76480089,rs9462016,rs4252078,rs948399,rs7683832,rs7793710,rs68176351,rs17091905,rs6983430,rs7261167,rs11111819,rs12517446,rs687606,rs1436310,rs645982,rs12610305,rs3931020,rs2073828,rs60529925,rs9436221,rs34768406,rs16892474,rs7819706,rs11350,rs12360920,rs73612297,rs2668203,rs1590185,rs3847300,rs7975233,rs62574564,rs611917,rs4549382,rs16938581,rs4375019,rs9400239,rs9525439,rs12421587,rs11225591,rs2324739,rs3783646,rs74618302,rs78572718,rs78225095,rs16831994,rs8018110,rs2275905,rs2147963,rs38739,rs114675950,rs7144602,rs3743735,rs2245574,rs12516801,rs548668,rs111564896,rs78731523,rs540819,rs10876407,rs28837432,rs1441756,rs17095829,rs757001,rs1168042,rs11225612,rs17695341,rs4329292,rs45459500,rs77131765,rs4808939,rs387865,rs61044960,rs75960393,rs1321535,rs80113176,rs3790267,rs2410628,rs17005956,rs13111638,rs113549125,rs56289894,rs2744955,rs2513998,rs9532660,rs11625423,rs3742567,rs4406939,rs625593,rs7251501,rs9532659,rs2276961,rs7944590,rs11207999,rs112044574,rs650699,rs60715972,rs1045874,rs6587976,rs13106922,rs13292932,rs3776919,rs1815908,rs80264061,rs11774171,rs75535620,rs1920792,rs4808967,rs378114,rs892021,rs7127704,rs7939882,rs58296156,rs7151581,rs485676,rs113423093,rs4252150,rs9787151,rs75490731,rs115719413,rs2269084,rs35186095,rs67620272,rs72817536,rs1477604,rs1633513,rs6036476,rs1892172,rs610932,rs4671391,rs112349258,rs74565097,rs1002765,rs66471742,rs613978,rs73004933,rs12498474,rs76682246,rs624663,rs72717751,rs9274,rs7666545,rs10889330,rs76368570,rs58841710,rs780107,rs4318650,rs786423,rs5751672,rs2708081,rs71632942,rs1165207,rs9932087,rs56296421,rs7150431,rs75278536,rs73346769,rs3906624,rs73208815,rs61906079,rs12190612,rs8058861,rs114212698,rs11065385,rs77368006,rs1553936,rs116836680,rs73595580,rs7187289,rs12410333,rs115785198,rs61230695,rs7930779,rs116445243,rs115765760,rs600167,rs7158176,rs28541962,rs668112,rs4711093,rs9922624,rs76747805,rs115192941,rs10401263,rs2193430,rs2000350,rs8101008,rs9933206,rs4808960,rs549446,rs2738450,rs2597564,rs117336822,rs1800588,rs1084659,rs519047,rs12902840,rs9457935,rs11225577,rs1569372,rs9458016,rs4382293,rs17411126,rs180753,rs715326,rs13816,rs75569332,rs1150726,rs4712971,rs113258243,rs11225704,rs540622,rs7900428,rs566351,rs7964443,rs665756,rs11628437,rs885566,rs117961958,rs113289681,rs4711146,rs7246900,rs11612479,rs7024843,rs10134019,rs7787924,rs636773,rs7257468,rs114231432,rs621152,rs4147933,rs739523,rs1169296,rs1041968,rs12023489,rs6708013,rs114492851,rs289713,rs78420639,rs4754715,rs10936465,rs7646346,rs547565,rs600029,rs9455881,rs17535865,rs710835,rs16988764,rs77996485,rs57970196,rs11571171,rs10511701,rs1051006,rs661028,rs11954532,rs56956502,rs12194699,rs2814944,rs595344,rs6488893,rs6716850,rs56234712,rs4709490,rs660973,rs7120600,rs3781622,rs17661237,rs3785100,rs12419257,rs3756233,rs204905,rs76755122,rs72715575,rs673578,rs38740,rs6560963,rs17741825,rs10419915,rs853684,rs72800245,rs413571,rs539648,rs78608731,rs13113918,rs4709470,rs75285274,rs78013771,rs487997,rs609542,rs4803,rs12786272,rs823143,rs74540551,rs67720221,rs683878,rs11225584,rs7461115,rs7816447,rs3135506,rs115859141,rs7116677,rs56320976,rs2147967,rs174582,rs16940762,rs10945675,rs9532646,rs9491698,rs10420063,rs74444640,rs12361541,rs10749889,rs2307347,rs4698030,rs2418739,rs12432344,rs6920247,rs28405981,rs113162643,rs3730403,rs74382571,rs475419,rs1260330,rs4665969,rs57436966,rs3930466,rs76201822,rs1893807,rs1946518,rs62487918,rs7359228,rs10411082,rs12030293,rs59655853,rs2290700,rs5760489,rs12290839,rs823114,rs10498472,rs17489185,rs13087441,rs1053612,rs536704,rs75342997,rs841,rs3783164,rs6060257,rs10846062,rs1853020,rs34514737,rs74568403,rs55918120,rs12449702,rs4804145,rs2295888,rs6794181,rs73017063,rs113314894,rs2633971,rs77642528,rs283809,rs8176747,rs2074301,rs2257962,rs59394232,rs13127090,rs7104270,rs601016,rs1225753,rs10068680,rs5744258,rs117472656,rs10893008,rs12499734,rs562736,rs1946252,rs7106734,rs573096,rs501831,rs28469763,rs17686899,rs3918285,rs9457930,rs12056034,rs12366065,rs7195790,rs61602448,rs9594446,rs1476868,rs68138420,rs17188964,rs74582626,rs75121197,rs2919687,rs2302827,rs2119690,rs13161644,rs920915,rs17672058,rs7118046,rs60237448,rs13178922,rs7157678,rs1182933,rs35782952,rs3769018,rs12610191,rs6573014,rs10974750,rs17716440,rs579459,rs113988581,rs115896978,rs9358893,rs3769002,rs659656,rs626529,rs12435643,rs35250962,rs13339471,rs613236,rs58946909,rs9822911,rs7938897,rs17028290,rs10810861,rs75881457,rs117705004,rs689295,rs10004571,rs695509,rs76972396,rs8003279,rs622148,rs2297816,rs15684,rs5760485,rs11794,rs2915256,rs17128147,rs34953890,rs314280,rs62048165,rs2063346,rs80138865,rs10417098,rs180326,rs1781212,rs2410623,rs598863,rs76556639,rs7033976,rs9468361,rs71632935,rs1803924,rs11244053,rs55854329,rs917826,rs72971588,rs59538106,rs4988359,rs2847667,rs2279239,rs561650,rs1056835,rs73177916,rs7305838,rs7195326,rs174578,rs1168029,rs116204605,rs4665736,rs3106165,rs1168032,rs4484299,rs11083752,rs174575,rs2288912,rs75888794,rs2222061,rs654061,rs1183260,rs3846838,rs2083637,rs12138177,rs11834141,rs57943754,rs3775940,rs13160313,rs76267516,rs111831572,rs3751206,rs79805462,rs6579885,rs4962116,rs1131538,rs117738225,rs78574237,rs67211468,rs12428966,rs67245191,rs9912347,rs61471917,rs113664189,rs9468355,rs17447058,rs651620,rs920589,rs9364586,rs41280962,rs4808203,rs9846480,rs4746937,rs1150666,rs12478902,rs8020545,rs9977131,rs72556537,rs501429,rs157675,rs497234,rs9368512,rs2852429,rs10425775,rs34026567,rs189667,rs2931801,rs7951437,rs35015310,rs2290699,rs72607756,rs642845,rs11723591,rs77644136,rs7946179,rs7696092,rs9364361,rs67844335,rs11111846,rs2240722,rs10838686,rs9847167,rs11225698,rs2147121,rs116093519,rs10141396,rs3729802,rs764859,rs60497336,rs1532624,rs4252114,rs11085266,rs6925201,rs7141563,rs527210,rs9304957,rs674302,rs13113730,rs688189,rs7806794,rs6036478,rs11908683,rs7168594,rs6031594,rs598253,rs10805364,rs56273223,rs2744938,rs596343,rs11693870,rs1052215,rs7954331,rs174553,rs8071831,rs3764643,rs34909554,rs12215823,rs73958638,rs2281660,rs413130,rs264,rs9469058,rs12147796,rs41284832,rs10411532,rs12709889,rs6031595,rs7205804,rs2931806,rs2274079,rs1465483,rs1591913,rs17673930,rs117642383,rs2279822,rs2256923,rs80191287,rs112870553,</t>
  </si>
  <si>
    <t>ENSG00000255282.2,ENSG00000168496.3,CATG00000040553.1,ENSG00000187772.6,ENSG00000237640.1,ENSG00000189134.3,ENSG00000155657.19,ENSG00000180354.11,ENSG00000267673.2,ENSG00000236404.4,CATG00000006731.1,ENSG00000168175.10,ENSG00000233620.1,ENSG00000111339.6,CATG00000032880.1,CATG00000066713.1,ENSG00000236437.1,ENSG00000224930.2,ENSG00000214772.2,CATG00000107089.1,ENSG00000079689.9,CATG00000047915.1,ENSG00000198315.6,CATG00000062688.1,ENSG00000253245.2,ENSG00000199851.1,ENSG00000164199.11,ENSG00000254931.2,ENSG00000237937.1,CATG00000057131.1,ENSG00000242902.1,ENSG00000228794.4,ENSG00000159720.7,ENSG00000127804.8,ENSG00000217130.1,ENSG00000164508.3,ENSG00000124067.12,CATG00000003581.1,ENSG00000149177.8,ENSG00000161847.9,CATG00000021181.1,ENSG00000160161.5,ENSG00000039560.9,ENSG00000159714.6,CATG00000029679.1,ENSG00000162032.11,ENSG00000158715.5,CATG00000087916.1,ENSG00000140939.10,ENSG00000084674.9,ENSG00000178031.11,ENSG00000130208.5,ENSG00000259318.1,ENSG00000149187.13,ENSG00000204856.7,CATG00000013674.1,CATG00000082820.1,CATG00000021190.1,ENSG00000134824.9,ENSG00000159792.5,ENSG00000234880.1,CATG00000027644.1,ENSG00000235267.1,ENSG00000207654.1,ENSG00000132600.12,CATG00000029661.1,ENSG00000163795.9,CATG00000094911.1,ENSG00000259797.1,ENSG00000148335.10,ENSG00000187626.7,ENSG00000184357.3,ENSG00000219891.2,ENSG00000164062.8,ENSG00000107742.8,CATG00000067708.1,ENSG00000105717.9,ENSG00000132010.11,ENSG00000233005.1,ENSG00000250699.1,ENSG00000176571.7,ENSG00000265246.1,ENSG00000182810.5,ENSG00000103056.7,CATG00000047979.1,ENSG00000161929.10,CATG00000041150.1,ENSG00000168676.6,CATG00000059919.1,CATG00000085279.1,CATG00000090143.1,ENSG00000196155.8,ENSG00000175445.10,ENSG00000164850.10,ENSG00000157764.8,ENSG00000138303.13,ENSG00000115226.5,CATG00000058320.1,CATG00000042205.1,ENSG00000167780.7,ENSG00000226645.1,ENSG00000230452.1,ENSG00000165895.13,CATG00000061689.1,CATG00000054663.1,ENSG00000268130.1,ENSG00000066923.13,ENSG00000207971.1,ENSG00000113643.4,CATG00000037597.1,ENSG00000141098.8,ENSG00000141837.14,CATG00000092614.1,ENSG00000009950.11,ENSG00000266950.1,ENSG00000137259.2,ENSG00000224916.4,ENSG00000237102.2,ENSG00000151360.5,ENSG00000069667.11,CATG00000093832.1,ENSG00000266816.1,CATG00000038605.1,CATG00000014479.1,ENSG00000134574.7,ENSG00000254823.1,CATG00000012021.1,ENSG00000167257.6,ENSG00000115204.10,ENSG00000085514.11,ENSG00000166526.12,CATG00000087827.1,ENSG00000223929.1,ENSG00000167994.7,CATG00000067712.1,ENSG00000271484.1,ENSG00000143126.7,ENSG00000141096.4,CATG00000040550.1,ENSG00000160285.10,ENSG00000254565.1,ENSG00000167798.12,CATG00000089561.1,ENSG00000250594.2,CATG00000061601.1,CATG00000002264.1,ENSG00000196361.5,CATG00000083264.1,ENSG00000073111.9,ENSG00000257327.1,ENSG00000267020.1,CATG00000062689.1,CATG00000021170.1,CATG00000052918.1,ENSG00000197093.6,ENSG00000116791.9,CATG00000040305.1,ENSG00000152595.12,ENSG00000171530.9,ENSG00000272009.1,ENSG00000135454.9,ENSG00000126775.8,ENSG00000197153.3,CATG00000021183.1,ENSG00000174175.12,ENSG00000159708.13,ENSG00000263201.1,ENSG00000271180.1,ENSG00000153982.6,ENSG00000166595.7,ENSG00000066044.9,CATG00000003736.1,ENSG00000162877.8,CATG00000042081.1,ENSG00000171992.8,ENSG00000115207.9,ENSG00000197279.3,CATG00000107845.1,ENSG00000214264.4,ENSG00000142449.8,ENSG00000086598.6,ENSG00000089639.6,ENSG00000204390.8,ENSG00000128918.10,ENSG00000203801.4,ENSG00000148702.10,ENSG00000095066.7,ENSG00000135100.13,ENSG00000261490.1,CATG00000029664.1,CATG00000092610.1,CATG00000000264.1,CATG00000005475.1,ENSG00000135723.9,ENSG00000115234.6,ENSG00000137692.7,ENSG00000204954.5,ENSG00000100979.10,ENSG00000160877.5,ENSG00000150782.7,ENSG00000198569.5,ENSG00000267114.1,CATG00000019056.1,ENSG00000125149.7,ENSG00000226806.1,ENSG00000106638.11,ENSG00000204394.8,ENSG00000173531.11,ENSG00000102781.9,ENSG00000187240.9,CATG00000067714.1,ENSG00000266154.1,CATG00000007210.1,ENSG00000122194.14,CATG00000032559.1,CATG00000019062.1,ENSG00000249035.2,ENSG00000176933.4,ENSG00000220201.3,ENSG00000196821.5,ENSG00000213411.2,ENSG00000138100.9,CATG00000006776.1,ENSG00000115850.5,ENSG00000214313.4,ENSG00000137252.5,CATG00000027659.1,CATG00000101813.1,ENSG00000124610.3,ENSG00000121716.14,CATG00000060738.1,ENSG00000023171.10,ENSG00000198374.3,ENSG00000102904.10,ENSG00000261884.2,ENSG00000236980.5,CATG00000081955.1,ENSG00000131979.14,ENSG00000249116.1,CATG00000002739.1,ENSG00000168952.11,ENSG00000213996.8,CATG00000071786.1,ENSG00000203809.5,ENSG00000262160.1,ENSG00000149403.7,ENSG00000007402.7,ENSG00000187837.2,ENSG00000084710.9,CATG00000060892.1,ENSG00000182993.3,ENSG00000099937.6,ENSG00000164626.8,ENSG00000158691.10,ENSG00000105705.11,ENSG00000206897.1,CATG00000060595.1,ENSG00000267212.1,ENSG00000185052.7,ENSG00000130164.7,ENSG00000200237.1,ENSG00000127616.13,CATG00000067721.1,ENSG00000265415.1,ENSG00000241388.3,ENSG00000211689.2,CATG00000089895.1,ENSG00000160613.8,ENSG00000234750.1,CATG00000027660.1,ENSG00000095906.12,ENSG00000188994.8,CATG00000021189.1,ENSG00000188573.7,ENSG00000180626.9,ENSG00000105397.9,ENSG00000197893.9,CATG00000109853.1,ENSG00000267607.1,ENSG00000122042.9,ENSG00000234906.4,ENSG00000114098.13,ENSG00000243477.1,ENSG00000110347.7,CATG00000001735.1,ENSG00000213641.4,ENSG00000267069.1,CATG00000029662.1,CATG00000005705.1,CATG00000010640.1,CATG00000030450.1,ENSG00000144224.12,ENSG00000179044.11,CATG00000005569.1,ENSG00000261879.1,CATG00000027643.1,ENSG00000130175.5,ENSG00000160868.10,ENSG00000106261.12,ENSG00000064666.10,CATG00000063167.1,ENSG00000196176.7,ENSG00000104856.9,CATG00000013680.1,ENSG00000184347.10,ENSG00000173230.11,ENSG00000126777.13,ENSG00000237172.3,ENSG00000149534.4,ENSG00000231793.4,ENSG00000152404.11,ENSG00000253619.1,ENSG00000148219.12,ENSG00000267119.1,ENSG00000137672.8,ENSG00000137745.7,ENSG00000224689.3,CATG00000092618.1,ENSG00000161888.7,ENSG00000123444.9,ENSG00000042781.8,ENSG00000117280.8,ENSG00000267106.1,CATG00000097602.1,CATG00000069827.1,ENSG00000223086.1,ENSG00000214309.3,ENSG00000173402.7,CATG00000042069.1,ENSG00000261115.1,ENSG00000102743.10,ENSG00000221838.5,CATG00000032515.1,ENSG00000184384.9,ENSG00000256422.1,ENSG00000103066.8,ENSG00000103335.15,ENSG00000176771.11,CATG00000050067.1,CATG00000058233.1,ENSG00000134222.12,ENSG00000266975.1,ENSG00000167264.13,ENSG00000235545.1,ENSG00000139174.6,ENSG00000127452.4,ENSG00000138074.10,ENSG00000196226.2,CATG00000029656.1,CATG00000066714.1,CATG00000032561.1,ENSG00000204031.3,ENSG00000124529.3,ENSG00000167800.9,ENSG00000255090.1,CATG00000027658.1,CATG00000080260.1,ENSG00000071539.9,CATG00000041149.1,ENSG00000064835.6,ENSG00000124564.13,CATG00000044695.1,ENSG00000189298.9,ENSG00000099940.7,ENSG00000227017.1,CATG00000094273.1,ENSG00000100031.14,ENSG00000234945.3,ENSG00000167807.11,ENSG00000116095.6,ENSG00000239827.4,CATG00000086797.1,ENSG00000166997.3,ENSG00000119772.12,ENSG00000102890.10,ENSG00000120833.9,ENSG00000149575.5,ENSG00000257591.1,ENSG00000085511.15,ENSG00000010270.9,ENSG00000211692.1,ENSG00000168701.14,ENSG00000266978.1,ENSG00000188338.10,CATG00000083363.1,CATG00000050073.1,ENSG00000267291.1,CATG00000022044.1,CATG00000006707.1,ENSG00000196666.3,CATG00000038517.1,ENSG00000178026.8,ENSG00000137185.7,CATG00000057512.1,CATG00000090741.1,CATG00000097601.1,CATG00000012272.1,CATG00000003622.1,ENSG00000175164.9,ENSG00000166558.6,CATG00000065973.1,ENSG00000138031.10,ENSG00000128591.11,CATG00000011720.1,ENSG00000162623.11,CATG00000038520.1,ENSG00000083067.18,ENSG00000239861.1,ENSG00000186792.11,CATG00000019064.1,CATG00000056425.1,CATG00000092189.1,CATG00000029648.1,ENSG00000267277.1,ENSG00000226445.1,ENSG00000239830.1,ENSG00000220157.4,CATG00000081953.1,CATG00000091011.1,CATG00000060893.1,ENSG00000168778.7,CATG00000006805.1,CATG00000008648.1,ENSG00000084207.11,ENSG00000197062.7,ENSG00000077800.7,CATG00000088143.1,ENSG00000138002.10,CATG00000083373.1,ENSG00000229323.1,CATG00000040547.1,ENSG00000164796.13,ENSG00000180573.8,ENSG00000167984.12,ENSG00000236942.1,CATG00000003574.1,ENSG00000214787.4,ENSG00000155980.7,CATG00000040549.1,ENSG00000260441.1,CATG00000010229.1,ENSG00000272752.1,ENSG00000137693.9,ENSG00000068971.9,ENSG00000113430.5,CATG00000053364.1,CATG00000107104.1,ENSG00000100028.7,ENSG00000114200.5,ENSG00000090339.4,ENSG00000198554.7,ENSG00000182179.6,ENSG00000072736.14,ENSG00000120820.8,ENSG00000150054.14,CATG00000098667.1,ENSG00000134160.9,ENSG00000184669.6,ENSG00000263276.1,ENSG00000263800.1,ENSG00000070081.11,ENSG00000105514.3,CATG00000083355.1,ENSG00000198363.11,ENSG00000165392.5,ENSG00000226738.1,ENSG00000064687.8,ENSG00000137757.6,ENSG00000255231.1,CATG00000063171.1,CATG00000021187.1,CATG00000013678.1,ENSG00000083937.4,ENSG00000111361.8,ENSG00000196123.8,ENSG00000157895.7,CATG00000073059.1,ENSG00000135253.9,ENSG00000223914.1,CATG00000002256.1,ENSG00000135502.12,ENSG00000196605.3,ENSG00000068489.8,ENSG00000125257.9,ENSG00000103044.6,ENSG00000198975.1,CATG00000092613.1,CATG00000083367.1,ENSG00000102977.9,ENSG00000239194.1,ENSG00000130202.5,CATG00000021184.1,CATG00000029677.1,CATG00000038552.1,ENSG00000022567.5,ENSG00000104853.11,ENSG00000204392.6,ENSG00000181322.9,CATG00000021182.1,ENSG00000188869.8,ENSG00000116783.10,ENSG00000213380.9,ENSG00000243831.1,ENSG00000269293.2,ENSG00000103351.8,ENSG00000237298.4,ENSG00000197933.8,ENSG00000112137.12,ENSG00000134571.6,ENSG00000102878.11,CATG00000006708.1,ENSG00000099250.13,ENSG00000173258.8,ENSG00000235109.3,ENSG00000163833.6,ENSG00000146039.6,ENSG00000179915.16,ENSG00000120137.6,ENSG00000166105.11,ENSG00000170967.3,ENSG00000188163.6,ENSG00000171466.5,ENSG00000233438.1,ENSG00000239815.1,ENSG00000204397.3,ENSG00000207547.1,ENSG00000137968.12,ENSG00000166598.8,ENSG00000078814.11,CATG00000004155.1,CATG00000013675.1,ENSG00000179256.2,ENSG00000109920.8,ENSG00000173540.8,ENSG00000065989.11,ENSG00000038358.10,ENSG00000187987.5,ENSG00000130487.4,ENSG00000178974.5,CATG00000071470.1,ENSG00000233896.1,CATG00000006714.1,ENSG00000213763.4,CATG00000014478.1,ENSG00000196812.4,ENSG00000165029.11,ENSG00000165923.11,ENSG00000112499.8,CATG00000003643.1,ENSG00000261039.1,ENSG00000160862.8,ENSG00000146826.10,ENSG00000159753.9,ENSG00000025434.14,ENSG00000172840.2,CATG00000003648.1,ENSG00000214189.4,ENSG00000264119.1,CATG00000097294.1,ENSG00000149968.7,ENSG00000261472.1,ENSG00000214070.3,CATG00000003624.1,ENSG00000251059.1,CATG00000053087.1,ENSG00000109917.6,ENSG00000167261.9,ENSG00000222057.1,ENSG00000057468.6,ENSG00000011405.9,CATG00000061552.1,CATG00000037659.1,ENSG00000134825.9,ENSG00000174652.13,ENSG00000213398.3,ENSG00000272462.2,CATG00000042089.1,ENSG00000241973.6,ENSG00000256746.1,ENSG00000258469.1,CATG00000101822.1,CATG00000019066.1,ENSG00000178093.12,CATG00000078111.1,ENSG00000133424.16,ENSG00000215386.6,CATG00000105534.1,CATG00000053977.1,CATG00000087920.1,ENSG00000106290.10,ENSG00000105401.2,ENSG00000159723.4,CATG00000027630.1,ENSG00000112343.8,CATG00000101542.1,CATG00000060894.1,ENSG00000088298.8,ENSG00000170624.9,CATG00000038863.1,ENSG00000170006.7,ENSG00000162607.8,ENSG00000258674.5,ENSG00000133065.6,ENSG00000183020.9,CATG00000054662.1,CATG00000087753.1,ENSG00000141076.13,ENSG00000183773.11,ENSG00000235743.1,ENSG00000266922.1,CATG00000038592.1,ENSG00000171469.6,ENSG00000224661.1,ENSG00000213420.3,ENSG00000107104.14,CATG00000087927.1,ENSG00000125122.10,ENSG00000113140.6,ENSG00000111364.11,CATG00000019058.1,ENSG00000124693.2,ENSG00000172824.10,ENSG00000168807.12,ENSG00000101197.8,CATG00000003943.1,ENSG00000070729.9,ENSG00000026652.9,ENSG00000255504.1,ENSG00000185344.9,ENSG00000216436.2,CATG00000032558.1,CATG00000081737.1,ENSG00000143641.8,CATG00000027670.1,ENSG00000105877.13,ENSG00000261386.2,ENSG00000267282.1,ENSG00000168852.8,ENSG00000260894.1,ENSG00000134489.6,ENSG00000159761.10,CATG00000057168.1,ENSG00000176909.7,ENSG00000230234.1,ENSG00000150783.5,ENSG00000186010.14,ENSG00000221526.1,ENSG00000084734.4,CATG00000060129.1,CATG00000038578.1,ENSG00000185909.10,ENSG00000065060.12,ENSG00000255065.1,ENSG00000141084.6,ENSG00000213453.3,ENSG00000227959.1,CATG00000069337.1,ENSG00000076003.4,ENSG00000104814.8,ENSG00000211691.2,ENSG00000115194.6,ENSG00000166529.10,ENSG00000205250.4,ENSG00000146477.4,CATG00000090725.1,ENSG00000124920.9,ENSG00000234327.3,ENSG00000167447.8,ENSG00000067955.9,ENSG00000145979.13,ENSG00000234816.2,ENSG00000240771.2,CATG00000006826.1,ENSG00000217442.3,ENSG00000197256.6,ENSG00000057593.9,ENSG00000224586.2,ENSG00000254413.4,CATG00000056184.1,ENSG00000253125.1,ENSG00000142453.7,CATG00000027639.1,ENSG00000137642.8,ENSG00000259804.1,CATG00000002232.1,CATG00000010636.1,ENSG00000146374.9,ENSG00000030066.9,CATG00000048636.1,ENSG00000253852.1,CATG00000005706.1,ENSG00000219392.1,ENSG00000107611.10,ENSG00000172345.9,ENSG00000206561.8,ENSG00000173064.6,ENSG00000187664.8,CATG00000041148.1,ENSG00000137752.18,CATG00000089910.1,ENSG00000048991.12,CATG00000027634.1,ENSG00000198258.6,ENSG00000151229.8,ENSG00000138085.12,ENSG00000104918.4,ENSG00000076662.5,CATG00000089639.1,ENSG00000130204.8,ENSG00000100991.7,ENSG00000186318.12,ENSG00000267303.1,ENSG00000233913.6,ENSG00000124562.5,CATG00000021195.1,CATG00000005243.1,ENSG00000105520.6,CATG00000012020.1,ENSG00000221566.1,CATG00000078608.1,ENSG00000197176.3,ENSG00000087237.6,CATG00000006705.1,ENSG00000126217.16,ENSG00000260914.2,ENSG00000010704.14,ENSG00000110675.8,ENSG00000167840.9,ENSG00000153157.8,ENSG00000173226.12,ENSG00000207757.1,CATG00000067716.1,ENSG00000197467.9,ENSG00000110243.7,ENSG00000172828.8,CATG00000019061.1,ENSG00000174099.6,CATG00000048641.1,ENSG00000118690.8,ENSG00000137364.4,ENSG00000084463.3,ENSG00000263126.1,ENSG00000188229.5,ENSG00000215481.4,ENSG00000237476.1,ENSG00000151612.11,ENSG00000225637.1,ENSG00000166035.6,ENSG00000137674.3,CATG00000006860.1,ENSG00000140859.11,ENSG00000149485.12,ENSG00000218819.3,ENSG00000198670.7,ENSG00000188038.3,ENSG00000115216.9,ENSG00000196646.7,ENSG00000145321.8,ENSG00000115241.9,CATG00000115957.1,ENSG00000176124.7,ENSG00000118689.10,ENSG00000254667.1,CATG00000038607.1,ENSG00000102898.7,ENSG00000260966.1,ENSG00000261320.1,CATG00000073051.1,ENSG00000115705.16,CATG00000106456.1,ENSG00000152402.6,CATG00000062690.1,ENSG00000168802.8,ENSG00000077943.7,ENSG00000176387.6,ENSG00000254638.1,CATG00000042991.1,CATG00000009978.1,ENSG00000166508.13,ENSG00000205517.8,ENSG00000176194.13,ENSG00000171714.10,ENSG00000204603.2,ENSG00000141086.13,CATG00000002481.1,ENSG00000180787.5,ENSG00000090263.11,CATG00000013673.1,ENSG00000197580.7,ENSG00000255267.2,ENSG00000265672.1,CATG00000069829.1,ENSG00000110077.10,ENSG00000180353.6,ENSG00000039523.13,ENSG00000217646.1,ENSG00000099769.5,ENSG00000164061.4,ENSG00000167799.5,ENSG00000214198.3,ENSG00000137691.8,ENSG00000196611.4,CATG00000061551.1,ENSG00000185130.4,ENSG00000181786.3,ENSG00000235077.1,ENSG00000197857.9,ENSG00000267629.2,ENSG00000101076.12,CATG00000040546.1,ENSG00000118507.11,ENSG00000124074.7,ENSG00000114378.12,ENSG00000242798.1,ENSG00000224713.3,ENSG00000137656.7,CATG00000042207.1,ENSG00000259293.1,ENSG00000128596.12,ENSG00000166741.3,CATG00000060742.1,ENSG00000168350.6,CATG00000069747.1,ENSG00000163794.6,CATG00000090728.1,ENSG00000183763.4,CATG00000094268.1,ENSG00000176920.10,ENSG00000111358.9,CATG00000079734.1,ENSG00000125885.9,ENSG00000187475.4,ENSG00000255482.1,CATG00000066011.1,ENSG00000082175.10,ENSG00000139372.10,CATG00000060907.1,ENSG00000213297.4,ENSG00000223485.1,ENSG00000226314.3,ENSG00000235505.3,ENSG00000188868.9,ENSG00000242615.1,ENSG00000255248.2,ENSG00000257756.1,ENSG00000180008.8,ENSG00000270049.1,ENSG00000099942.8,CATG00000005665.1,CATG00000006729.1,ENSG00000129933.16,ENSG00000103067.7,ENSG00000243802.2,ENSG00000101198.10,CATG00000036054.1,ENSG00000149591.12,ENSG00000126218.7,ENSG00000169174.9,CATG00000025177.1,ENSG00000130203.5,ENSG00000115137.7,ENSG00000179115.6,ENSG00000259242.2,ENSG00000184956.11,ENSG00000178762.3,ENSG00000123454.6,ENSG00000183199.6,CATG00000061599.1,CATG00000096585.1,CATG00000074170.1,ENSG00000135740.12,ENSG00000267741.1,CATG00000067715.1,ENSG00000164068.11,ENSG00000168090.5,ENSG00000135114.8,ENSG00000049759.12,CATG00000083345.1,ENSG00000129204.12,ENSG00000173335.4,CATG00000079394.1,ENSG00000138669.5,ENSG00000101000.4,ENSG00000197977.3,ENSG00000213252.3,CATG00000021174.1,ENSG00000101439.4,ENSG00000164171.6,CATG00000004521.1,ENSG00000134575.5,ENSG00000185339.4,ENSG00000106635.3,ENSG00000211695.2,ENSG00000250067.7,ENSG00000261469.1,ENSG00000255350.1,ENSG00000205436.3,ENSG00000176256.6,ENSG00000230314.2,ENSG00000167792.7,ENSG00000116641.11,ENSG00000112337.6,CATG00000069168.1,CATG00000087828.1,ENSG00000071127.12,CATG00000015170.1,ENSG00000140943.12,ENSG00000249859.3,CATG00000101820.1,CATG00000038628.1,ENSG00000149972.6,ENSG00000172831.7,CATG00000004077.1,ENSG00000198003.7,ENSG00000158717.6,ENSG00000271875.1,ENSG00000240498.2,CATG00000071782.1,ENSG00000198366.5,ENSG00000069275.12,ENSG00000115211.11,CATG00000089908.1,ENSG00000259030.2,CATG00000021193.1,ENSG00000250413.1,ENSG00000119866.16,CATG00000058199.1,ENSG00000178982.5,ENSG00000262693.1,CATG00000097072.1,ENSG00000272288.1,ENSG00000207601.1,ENSG00000267467.2,ENSG00000163793.8,ENSG00000204370.4,ENSG00000041982.10,ENSG00000115866.6,ENSG00000254587.1,CATG00000082812.1,ENSG00000176095.7,ENSG00000102974.10,ENSG00000009954.6,ENSG00000231890.3,CATG00000069812.1,ENSG00000135218.13,ENSG00000233822.3,ENSG00000135506.11,ENSG00000105607.8,ENSG00000109667.7,ENSG00000185614.4,ENSG00000234072.1,ENSG00000265072.1,ENSG00000069399.8,ENSG00000110514.14,ENSG00000205220.7,ENSG00000180596.7,ENSG00000152578.8,ENSG00000231863.1,CATG00000027673.1,CATG00000027648.1,ENSG00000113645.9,ENSG00000208036.1,ENSG00000132612.14,ENSG00000146540.10,CATG00000110172.1,CATG00000004493.1,CATG00000083353.1,CATG00000088145.1,ENSG00000167491.13,ENSG00000187492.4,ENSG00000255292.2,ENSG00000272841.1,ENSG00000258413.1,ENSG00000259343.1,CATG00000090731.1,ENSG00000213619.5,ENSG00000131981.11,CATG00000029652.1,ENSG00000157992.8,ENSG00000176020.7,ENSG00000084774.9,ENSG00000174177.8,CATG00000002737.1,ENSG00000102901.8,ENSG00000224888.3,CATG00000047873.1,ENSG00000157837.11,CATG00000038859.1,ENSG00000067560.6,ENSG00000100983.5,ENSG00000239686.1,ENSG00000020577.9,ENSG00000126787.8,ENSG00000120690.9,CATG00000082704.1,CATG00000006868.1,ENSG00000259444.1,CATG00000042135.1,ENSG00000247373.2,ENSG00000146047.4,ENSG00000108557.13,ENSG00000224165.1,CATG00000030451.1,ENSG00000159713.6,ENSG00000103061.7,ENSG00000232040.2,ENSG00000196405.8,ENSG00000103064.9,ENSG00000180448.6,ENSG00000124568.6,ENSG00000137338.4,ENSG00000110046.8,ENSG00000060709.9,CATG00000029665.1,ENSG00000145088.4,CATG00000036943.1,ENSG00000196954.8,CATG00000019065.1,ENSG00000248027.1,ENSG00000188186.6,ENSG00000106853.12,ENSG00000155313.11,ENSG00000196532.4,ENSG00000186615.6</t>
  </si>
  <si>
    <t>22968135,22843503,21863005,17903297,17903304,22174011,pha003064,20150558,21283740,24740207,18179892,20031582,23056639,24123702,21116278,pha002900,17903292,17903294,21909109,17255346,19124843,20031604,20558613,21216879,21943158,23696881,22131368,23449627,21900290,22460556,21779381,21239051,19148276,20838585,21483694,21676895,pha003065,22010049</t>
  </si>
  <si>
    <t>MRI atrophy measures,Vitamin E alpha tocopherol,Glycosylated haemoglobin levels,Cardiovascular disease risk factors,Cystatin C,Factor VII,Polyunsaturated fatty acid levels, in plasma,Response to statin treatment (atorvastatin), change in cholesterol levels,Health and aging, CVD and cancer age of onset,Serum vitamin D-binding protein levels,Familial hypercholesterolemia,Gamma glutamyl transpeptidase,HDL particle features,Plasminogen activator inhibitor-1 (PAI1) levels, in plasma,Familial hypercholesterolemia (LDL receptor mutation present),Gamma gluatamyl transferase levels (interaction with age),Lp (a) levels,Protein biomarker,Interleukin-18 levels,Familial hypercholesterolemia (LDL receptor mutation absent),Cardiovascular disease,Major CVD,Response to statins (simvastatin, lovastatin) in NCI60 cancer cell lines,Adipocyte fatty acid-binding protein concentration, in serum,FVII levels,Pubertal anthropometrics,Volumetric brain MRI,Resistin levels,Matrix metalloproteinase levels,Insulin-like growth factors,Gamma gluatamyl transferase levels,Circulating PCSK9 levels,Age at menarche, age at menopause</t>
  </si>
  <si>
    <t>HP:0001627</t>
  </si>
  <si>
    <t>Abnormality of the heart</t>
  </si>
  <si>
    <t>Any structural anomaly of the heart.</t>
  </si>
  <si>
    <t>rs6444532,rs11717371,rs8140508,rs1171659,rs1554495,rs987926,rs79701990,rs3192920,rs12587531,rs4734695,rs3817512,rs2623942,rs1387023,rs11570734,rs2219271,rs75424755,rs9323835,rs12110161,rs9926458,rs4821741,rs57997528,rs10859469,rs34661150,rs1904071,rs2800624,rs9907142,rs7611771,rs7193783,rs2999853,rs12317778,rs7645540,rs1982514,rs4413045,rs7952734,rs12104858,rs73036517,rs12707131,rs1978782,rs17471230,rs7260359,rs1568641,rs77151210,rs12675441,rs11758375,rs9523978,rs6019224,rs62346588,rs7792396,rs10134036,rs4821742,rs882235,rs12567158,rs7962863,rs74030463,rs9561294,rs61754538,rs11128325,rs56999424,rs930854,rs2241418,rs8056889,rs17691914,rs13233715,rs62440423,rs2758778,rs8064029,rs2456779,rs1651672,rs3739667,rs4319993,rs9879972,rs9847365,rs7002199,rs12782593,rs13097792,rs2758810,rs2071562,rs76780164,rs73305012,rs17123764,rs79718494,rs12775061,rs11671345,rs2417893,rs1322510,rs10504330,rs2277844,rs3757454,rs77702272,rs3917698,rs10485164,rs4921746,rs12436828,rs7519325,rs2377326,rs35269875,rs6870660,rs10866506,rs117017205,rs6674005,rs1287662,rs2301431,rs2660241,rs11169097,rs79095992,rs76894322,rs71308122,rs12444281,rs6569547,rs763646,rs3793428,rs4870122,rs237237,rs12314795,rs74030461,rs1057139,rs12707114,rs116463782,rs9516199,rs9471575,rs79261509,rs17333050,rs1508440,rs77056500,rs13432961,rs12811324,rs12446456,rs75370545,rs80041173,rs12163625,rs2084386,rs17123943,rs2042456,rs35346328,rs10800117,rs11672923,rs58565739,rs9402063,rs1360923,rs10260765,rs2758776,rs12316284,rs13092743,rs2073359,rs78245426,rs16927446,rs9385470,rs16851566,rs13229262,rs28687366,rs12446987,rs73263176,rs6564792,rs654454,rs7954994,rs76862171,rs55690736,rs283042,rs897056,rs4743193,rs17584397,rs2076112,rs731695,rs12888933,rs3815832,rs4899956,rs60613973,rs76367598,rs10137225,rs2279573,rs7264227,rs10911104,rs10798385,rs56196587,rs62499138,rs612012,rs17123865,rs17119786,rs10798382,rs16903421,rs9561289,rs2285266,rs55697000,rs1385543,rs2298921,rs3750249,rs3817502,rs77161550,rs9471581,rs10958409,rs1171624,rs17008885,rs9523976,rs74745713,rs79797486,rs2074191,rs7719149,rs113227361,rs73232516,rs3133820,rs11466521,rs73232527,rs1886403,rs12542815,rs74087188,rs34600364,rs74089182,rs9397551,rs61373617,rs74446472,rs1290296,rs7186142,rs10859470,rs74089566,rs59333700,rs12311839,rs1876359,rs2270525,rs73440953,rs12885528,rs1045902,rs6970448,rs10912957,rs8074471,rs3859159,rs79594969,rs6943986,rs1407483,rs55644634,rs6095261,rs11572307,rs16857049,rs55860152,rs2489545,rs7191123,rs4848612,rs12451604,rs59416499,rs62065237,rs283084,rs7644967,rs12543038,rs368331,rs3773643,rs4374456,rs1395602,rs76524938,rs77978428,rs57640930,rs3763747,rs11466511,rs60460061,rs11720847,rs4652084,rs74089564,rs59261129,rs2250006,rs10909927,rs2070588,rs16903453,rs9860652,rs2267375,rs11667235,rs10909924,rs6444534,rs62345012,rs1469530,rs17790471,rs79433024,rs10260781,rs8032927,rs3918346,rs2333427,rs17026123,rs9805063,rs3823653,rs1320939,rs114869348,rs5750542,rs2758781,rs67254673,rs61059406,rs34017585,rs12665886,rs700593,rs74087113,rs9532147,rs2401745,rs6580721,rs2076938,rs283062,rs3817510,rs78139770,rs3917729,rs12465780,rs57342206,rs10442593,rs2900463,rs117365000,rs6784924,rs1045643,rs6019222,rs74491604,rs3807502,rs12452060,rs73012973,rs35373258,rs13133465,rs10141094,rs9950762,rs1561031,rs117619229,rs2800633,rs2861280,rs116648597,rs4243685,rs73441010,rs16903460,rs12734973,rs283081,rs34137362,rs72965660,rs36124282,rs75611454,rs2500287,rs13000080,rs283044,rs79634386,rs59615696,rs34947533,rs2278068,rs3917702,rs2244529,rs34520640,rs2235302,rs2236868,rs16966811,rs9865242,rs1360921,rs13097015,rs76441715,rs1116259,rs3917709,rs1282551,rs6879505,rs55973835,rs773765,rs76284030,rs11114086,rs1885335,rs4577304,rs7155535,rs76208802,rs76441253,rs78927294,rs7977389,rs9383634,rs12156293,rs10266435,rs16927536,rs17033257,rs1061407,rs35841610,rs12449671,rs9923349,rs16903375,rs34894424,rs11114084,rs1885333,rs2604399,rs2800631,rs7770944,rs3825251,rs3827528,rs7213314,rs12409345,rs12086132,rs11666411,rs10278459,rs4848100,rs397297,rs76816000,rs17799604,rs7157409,rs9532152,rs3760522,rs77646163,rs2027867,rs7069876,rs4569075,rs11198000,rs4583693,rs12887895,rs10101808,rs1991612,rs11628545,rs1018903,rs2235304,rs1830642,rs3850110,rs12776665,rs3757455,rs12781344,rs73882270,rs11169143,rs34869535,rs12310510,rs953728,rs1105902,rs2074288,rs9478345,rs1385540,rs283045,rs1503283,rs4732977,rs34363861,rs2288631,rs1902330,rs12109880,rs7007448,rs289726,rs545332,rs16903389,rs12408226,rs9471580,rs62440425,rs9821664,rs72723450,rs77272377,rs1171647,rs35709229,rs2959619,rs28584649,rs1171623,rs8053790,rs72485487,rs10150833,rs1610232,rs3817505,rs7610682,rs9321128,rs12330330,rs2081909,rs2072595,rs763644,rs6788097,rs17132018,rs13383260,rs4948351,rs11708243,rs2623945,rs4679352,rs2075467,rs7975599,rs9333461,rs3116466,rs1864491,rs11670562,rs6095140,rs56919624,rs11169082,rs72667879,rs733386,rs76248649,rs9333464,rs1672866,rs942166,rs10504327,rs2038617,rs6997380,rs2246121,rs10749165,rs9870568,rs10909923,rs73073559,rs17601462,rs17782898,rs17132193,rs79902642,rs4641552,rs2273961,rs17188032,rs9671813,rs58890548,rs28687615,rs7560520,rs16966784,rs3214008,rs9826308,rs74748960,rs10506287,rs2298922,rs4375,rs11846241,rs72633273,rs77213183,rs2267374,rs17435904,rs7144459,rs12449502,rs79252675,rs17260373,rs67995234,rs8060757,rs3850392,rs6711164,rs7992869,rs79804418,rs732496,rs4731974,rs9619724,rs72732862,rs2011836,rs1858630,rs77422452,rs7336538,rs10174588,rs12590101,rs11169101,rs1731556,rs12299513,rs16966802,rs10132019,rs1956407,rs6438118,rs2005195,rs2027868,rs1053329,rs9566295,rs7715916,rs28945075,rs58112913,rs4821764,rs2288630,rs1902329,rs8079715,rs11646986,rs4921741,rs12109756,rs289727,rs7021760,rs56689214,rs10151291,rs8048701,rs57291131,rs2213635,rs3747613,rs13098326,rs61123810,rs80047849,rs12212602,rs79480594,rs3817506,rs1008934,rs1470906,rs7953412,rs11799886,rs42164,rs6688599,rs16903423,rs11169140,rs1965484,rs1881692,rs12109453,rs3780449,rs12315224,rs546085,rs10139108,rs2758803,rs11159874,rs7956181,rs113903668,rs1474951,rs1360922,rs1525744,rs2031844,rs61130271,rs6772799,rs9436609,rs58278271,rs34771866,rs2455143,rs6985205,rs7643659,rs2228359,rs12879875,rs61512987,rs12888343,rs12443565,rs77543511,rs7131915,rs12782196,rs9556274,rs1344746,rs1171648,rs9669254,rs4904466,rs4886737,rs12410333,rs7968302,rs73944225,rs3739664,rs3739665,rs72748772,rs1551762,rs74252704,rs2076116,rs12674990,rs4953900,rs1651670,rs10189791,rs55787807,rs7973389,rs263268,rs12435504,rs2278069,rs5745696,rs79253174,rs283091,rs62269780,rs13068576,rs9371626,rs7220419,rs2758768,rs80317109,rs7605115,rs55686423,rs6558125,rs3133824,rs7999789,rs74089573,rs35913906,rs283087,rs75267687,rs79837136,rs2111902,rs17096851,rs78809924,rs4941883,rs6887831,rs2267372,rs12588081,rs13070935,rs528060,rs7999192,rs13432787,rs11006679,rs75682641,rs10156341,rs7200819,rs7334221,rs12453358,rs75806933,rs10438200,rs2242206,rs6037767,rs12460848,rs17555326,rs9879969,rs9826227,rs12313354,rs12320556,rs17477703,rs17123919,rs2175013,rs6575018,rs76611986,rs10818669,rs4820324,rs697559,rs237231,rs73070151,rs1807013,rs3817508,rs79322156,rs237230,rs369570,rs4739518,rs4563,rs3813749,rs1171651,rs12125589,rs12453338,rs2251666,rs12408190,rs413571,rs16851616,rs36106493,rs6745277,rs2500275,rs11036006,rs111628830,rs6569546,rs7557285,rs17671808,rs237241,rs67588787,rs1110227,rs80215855,rs2298920,rs11799903,rs1933219,rs10131709,rs4682441,rs283086,rs1905094,rs576420,rs8074029,rs75085043,rs75509665,rs10171459,rs9283491,rs10489321,rs7999514,rs60715500,rs6927434,rs11136613,rs77543683,rs7336857,rs71454754,rs8011850,rs1571099,rs10873393,rs2401746,rs4045193,rs115679400,rs34748907,rs2758777,rs3817459,rs67536015,rs11914181,rs4732972,rs77991818,rs1969117,rs1322511,rs78176773,rs4743186,rs74252500,rs10909926,rs9333471,rs71308123,rs34775529,rs4886741,rs10207625,rs11949708,rs2303905,rs9841109,rs6954712,rs7994309,rs10866507,rs9471576,rs71560477,rs3887728,rs57916875,rs12672294,rs10503283,rs6569548,rs12566775,rs9384040,rs4899957,rs1864492,rs237240,rs12156225,rs13267247,rs7817533,rs61800371,rs3817509,rs9576429,rs941666,rs870465,rs12541239,rs7796754,rs4732694,rs13424438,rs72784785,rs283080,rs115848978,rs62344983,rs2500288,rs1171625,rs7260463,rs2758780,rs2087284,rs4888766,rs41272007,rs118053747,rs6063312,rs2800627,rs1144915,rs4964281,rs7928,rs62345009,rs76936461,rs10514688,rs78150843,rs6784477,rs12229954,rs12314878,rs56320674,rs73882275,rs626601,rs10415720,rs2282193,rs11673000,rs17700296,rs17205332,rs3807501,rs3185547,rs3822651,rs6745651,rs4904463,rs13100788,rs73061928,rs9934930,rs1387024,rs62065238,rs12027637,rs6041386,rs4596117,rs6757313,rs263265,rs6009550,rs2623948,rs12592229,rs7141251,rs7970241,rs62499139,rs13422925,rs56934436,rs59960493,rs7516587,rs10861974,rs9911983,rs10937470,rs12589789,rs9471578,rs11774310,rs2278457,rs6720125,rs6019225,rs62249766,rs60892841,rs7962645,rs10777499,rs74086906,rs113300376,rs78540874,rs10931122,rs1379183,rs2734741,rs79480464,rs1287668,rs12896101,rs34450250,rs74030462,rs60194830,rs7850360,rs12449556,rs7979262,rs76305249,rs7600966,rs12768280,rs7652504,rs112650347,rs10147817,rs75102168,rs4140412,rs2878532,rs3766680,rs2800625,rs7845103,rs11169076,rs3213600,rs6780406,rs6710726,rs6927800,rs7732548,rs3739666,rs7336735,rs56743994,rs16992886,rs11837639,rs3943753,rs35441993,rs17188193,rs75278574,rs79442667,rs35959442,rs4548803,rs12427542,rs3918347,rs62440424,rs1544804,rs4895836,rs80262789,rs112175401,rs34713464,rs75343838,rs6572981,rs4141486,rs60036739,rs585117,rs58260461,rs6788319,rs12592417,rs12208751,rs2758804,rs6927678,rs6670328,rs3850391,rs2250013,rs7994461,rs60415769,rs1488591,rs79791192,rs4307881,rs2016755,rs12446476,rs35434588,rs4687207,rs6966403,rs2075466,rs1894597,rs6808249,rs4897267,rs74030464,rs1981474,rs62036118,rs56737983,rs7706484,rs1013794,rs12195158,rs7994611,rs13271747,rs9333378,rs2303907,rs76949596,rs78599084,rs7953911,rs13106448,rs16966660,rs62043054,rs4784754,rs117955557,rs7557055,rs2800629,rs2164357,rs11774749,rs4507756,rs17123922,rs2084385,rs480169,rs35402335,rs16927566,rs116901253,rs4351615,rs79573650,rs2235303,rs34980140,rs1073835,rs10039772,rs10937468,rs2235344,rs6939396,rs741769,rs3133830,rs77734751,rs12926178,rs4608623,rs7851,rs4073998,rs2623943,rs13266065,rs2401750,rs17771215,rs12707130,rs283082,rs1547990,rs10236819,rs2071615,rs16852385,rs7848919,rs2298919,rs78498387,rs7145375,rs17155447,rs7452622,rs7141448,rs11169118,rs7906489,rs12102426,rs2285268,rs77494764,rs12885870,rs17096865,rs72475978,rs6999653,rs10787530,rs3807503,rs12588400,rs7815340,rs6576257,rs2800623,rs10185579,rs62465654,rs6585436,rs2758818,rs2036699,rs57017859,rs10859471,rs4983324,rs1993398,rs10504329,rs12880017,rs1651671,rs6676898,rs4728296,rs1001191,rs10985441,rs67673852,rs17645210,rs2971676,rs12212582,rs62036114,rs166404,rs7999706,rs11083768,rs60005551,rs1018342,rs4821743,rs16824089,rs7517281,rs115462545,rs2057399,rs76325605,rs78940269,rs10912967,rs11169069,rs930855,rs11128326,rs7255933,rs960006,rs17123927,rs971500,rs5999019,rs11949756,rs74089237,rs758741,rs6444533,rs75515167,rs35039025,rs10131962,rs11861487,rs1894598,rs1016348,rs55695812,rs13066,rs73170549,rs11688324,rs7149951,rs3107649,rs62426309,rs78889730,rs2236368,rs8111989,rs8056320,rs7771173,rs6744529,rs78413710,rs2660246,rs17136670,rs73036519,rs9523983,rs72617003,rs6438117,rs11777777,rs36103420,rs9314540,rs10937469,rs9383636,rs11159863,rs59405120,rs2758769,rs4783968,rs189359,rs6991157,rs79674615,rs75674258,rs4682440,rs1474298,rs12449683,rs9548172,rs13122262,rs7688,rs17629719,rs12672301,rs12665957,rs9932706,rs11578532,rs12672400,rs950388,rs10504328,rs74730551,rs11169081,rs2399443,rs6444535,rs11833411,rs28489684,rs2758802,rs2267373,rs8041033,rs9323834,rs12567387,rs794349,rs114046696,rs17137286,rs1001311,rs8626,rs66761271,rs11672894,rs77977471,rs1171652,rs74401887,rs3793427,rs927348,rs116067265,rs12313353,rs10493268,rs62344976,rs76026292,rs2235264,rs2073305,rs62440459,rs9425442,rs12307828,rs61193081,rs6569540,rs9935080,rs7605923,rs1827983,rs773766,rs4262828,rs72633272,rs8064024,rs991108,rs391273,rs1984961,rs6802677,rs17631487,rs12110267,rs4897270,rs114450768,rs58245122,rs8048709,rs9987403,rs1905093,rs9397552,rs2023799,rs11673093,rs17710648,rs7587072,rs35827726,rs450988,rs57191490,rs6939587,rs1982515,rs77079970,rs7611235,rs2413508,rs1858631,rs9668327,rs11572305,rs283046,rs12207752,rs6766388,rs9471579,rs12541167,rs11688332,rs3010372,rs60305738,rs7956089,rs3890795,rs1133540,rs1684580,rs28685832,rs17150186,rs75445545,rs73305085,rs1913118,rs34185367,rs12452669,rs1434929,rs11114087,rs12299505,rs73305008,rs10489322,rs283085,rs1464574,rs2063101,rs7137976,rs9987239,rs9315543,rs9383055,rs11159862,rs506385,rs9610915,rs61469842,rs17041074,rs4539457,rs1317131,rs17260338,rs4904464,rs6500635,rs7514868,rs2074287,rs17123808,rs2800632,rs12451825,rs7735640,rs237232,rs11666251,rs11865307,rs117176179,rs1467846,rs117232801,rs1994128,rs1171622,rs13221033,rs263269,rs61252075,rs752221,rs2023361,rs9938805,rs2758782,rs2999851,rs4820323,rs763643,rs72881735,rs6987174,rs9879005,rs79198333,rs10234302,rs10150510,rs773764,rs116194635,rs1152383,rs74444983,rs113238975,rs9523982,rs9576428,rs3817507,rs6131,rs17426189,rs116145012,rs12550455,rs485179,rs12486011,rs12682641,rs4820325,rs6438122,rs41272005,rs59284226,rs2303305,rs12885389,rs6425346,rs4540684,rs11959397,rs4957906,rs8060576,rs16967000,rs57596965,rs62065180,rs7301209,rs2120720,rs7963954,rs1936359,rs11699576,rs12303310,rs16966801,rs8016561,rs9516198,rs2800626,rs12589481,rs17237318,rs12330890,rs71491108,rs2043091,rs10175819,rs13906,rs80235743,rs3780450,rs4348331,rs117374396,rs17033245,rs4677253,rs6927186,rs73440927,rs9383638,rs10510437,rs1171650,rs12453151,rs6095141,rs17124903,rs876889,rs1864490,rs7808879,rs1961338,rs10144956,rs7299609,rs4734693,rs2180395,rs4679146,rs551729,rs62501762,rs79523207,rs2500284,rs12407909,rs6539461,rs2758779,rs10462476,rs10497644,rs2971675,rs7776986,rs6063313,rs76033410,rs10798386,rs115988431,rs933738,rs56676141,rs115582426,rs10875968,rs36064771,rs12667956,rs11087032,rs10978,rs78093896,rs6708783,rs16852030,rs75190601,rs34947405,rs7791992,rs2623946,rs283088,rs2276545,rs7296281,rs4584654,rs9879149,rs57500214,rs16829948,rs3813750,rs12767853,rs12451652,rs909065,rs7153153,rs17356664,rs732314,rs7336728,rs6019219,rs11843447,rs34289949,rs7474931,rs2800630,rs74952881,rs16966713,rs12543107,rs11712377,rs74089238,rs1138873,rs13137904,rs16903464,rs55824063,rs6438119,rs2236888,rs11830696,rs16903434,rs78185572,rs42162,rs12451429,rs72820985,rs9462707,rs700594,rs263272,rs11718893,rs52824916,rs78616783,rs114502721,rs73279473,rs5745774,rs2623941,rs77468976,rs74089570,rs7516478,rs35093358,rs16903428,rs8028183,rs11114085,rs12321819,rs735861,rs17471105,rs2235305,rs11150051,rs6466343,rs11848255,rs2455144,rs12569025,rs17124909,rs8031394,rs9874219,rs11874398,rs77594933,rs1049986,rs76453764,rs4265742,rs7783019,rs71308118,rs17124889,rs2071602,rs987860,rs57038990,rs2959623,rs1012874,rs2477345,rs1057144,rs2303904,rs4073181,rs114191962,rs7630681,rs1171646,rs7827900,rs16927448,rs80071141,rs11169065,rs237238,rs4732691,rs1407485,rs8072475,rs763645,rs113890666,rs7633752,rs912118,rs77164756,rs56251701,rs6719360,rs58576000,rs731569,rs9471577,rs2033417,rs1466872</t>
  </si>
  <si>
    <t>ENSG00000214513.3,ENSG00000188958.5,ENSG00000106541.7,CATG00000109853.1,CATG00000045802.1,ENSG00000172456.12,ENSG00000154783.6,ENSG00000163013.7,ENSG00000147894.10,ENSG00000173548.8,ENSG00000187778.9,ENSG00000172292.10,ENSG00000158683.3,ENSG00000138411.6,ENSG00000067836.8,ENSG00000164930.7,CATG00000049001.1,CATG00000011902.1,CATG00000066957.1,CATG00000026034.1,ENSG00000140623.9,ENSG00000134716.5,ENSG00000135436.4,ENSG00000236206.1,ENSG00000212657.1,ENSG00000010818.4,CATG00000050032.1,ENSG00000140632.12,ENSG00000108417.3,CATG00000111122.1,CATG00000092863.1,CATG00000064206.1,ENSG00000003987.9,CATG00000060571.1,ENSG00000127946.12,ENSG00000221378.1,ENSG00000174175.12,CATG00000063167.1,CATG00000031370.1,ENSG00000136732.10,ENSG00000135632.7,CATG00000039489.1,ENSG00000125775.10,CATG00000011898.1,CATG00000104631.1,ENSG00000260969.1,ENSG00000234859.1,ENSG00000157087.12,ENSG00000100722.14,CATG00000016004.1,ENSG00000159111.8,CATG00000049000.1,ENSG00000180370.6,ENSG00000165521.11,ENSG00000131737.5,CATG00000102088.1,ENSG00000161791.9,CATG00000077003.1,CATG00000070462.1,CATG00000027999.1,ENSG00000180190.7,ENSG00000166509.6,ENSG00000254318.1,CATG00000002591.1,ENSG00000226965.1,CATG00000016802.1,CATG00000053456.1,CATG00000021813.1,ENSG00000094796.4,ENSG00000185149.5,ENSG00000136928.4,ENSG00000143248.8,CATG00000093424.1,ENSG00000131381.8,ENSG00000131368.3,ENSG00000130881.9,ENSG00000247570.2,ENSG00000104879.4,ENSG00000247081.3,CATG00000073878.1,ENSG00000232081.1,ENSG00000182950.2,ENSG00000148948.3,ENSG00000231185.2,CATG00000103496.1,CATG00000041168.1,ENSG00000150054.14,CATG00000102694.1,ENSG00000181355.16,ENSG00000163513.13,CATG00000098378.1,ENSG00000196376.6,CATG00000019410.1,ENSG00000177463.11,ENSG00000120279.6,CATG00000081521.1,ENSG00000139644.8,ENSG00000227617.4,CATG00000052325.1,ENSG00000261504.1,ENSG00000197079.4,ENSG00000254111.1,ENSG00000126337.9,CATG00000080853.1,ENSG00000198363.11,CATG00000021472.1,ENSG00000226142.2,ENSG00000019991.11,ENSG00000165449.7,CATG00000066012.1,ENSG00000133424.16,ENSG00000176771.11,ENSG00000143228.8,CATG00000063171.1,CATG00000021464.1,CATG00000064110.1,CATG00000066011.1,CATG00000001005.1,CATG00000018407.1,ENSG00000189120.3,CATG00000028478.1,ENSG00000118900.10,ENSG00000135624.11,ENSG00000140044.8,ENSG00000072110.9,ENSG00000101605.8,ENSG00000124126.9,ENSG00000131558.10,ENSG00000108759.3,CATG00000059257.1,ENSG00000206531.6,CATG00000034370.1,CATG00000085863.1,ENSG00000131018.18,ENSG00000186952.10,CATG00000014422.1,ENSG00000187812.8,CATG00000008866.1,ENSG00000232995.3,ENSG00000134709.6,ENSG00000151322.14,ENSG00000253632.1,ENSG00000173546.7,CATG00000018299.1,CATG00000105110.1,ENSG00000198792.8,ENSG00000118898.11,ENSG00000095383.15,CATG00000091882.1,ENSG00000168502.13,CATG00000044101.1,ENSG00000075420.8,CATG00000026361.1,CATG00000095882.1,ENSG00000092068.14,CATG00000095382.1,ENSG00000006025.7,ENSG00000207342.1,ENSG00000157554.14,ENSG00000260288.2,CATG00000019874.1,ENSG00000081189.9,CATG00000017777.1,ENSG00000236052.1,CATG00000029959.1,CATG00000089939.1,CATG00000050049.1,ENSG00000112339.10,ENSG00000183098.6,ENSG00000254244.1,ENSG00000185022.7,CATG00000061689.1,ENSG00000260733.1,CATG00000081511.1,ENSG00000006059.3,ENSG00000225733.1,ENSG00000256530.1,ENSG00000234684.2,ENSG00000186860.3,ENSG00000253161.1,ENSG00000203805.6,CATG00000031387.1,CATG00000061359.1,ENSG00000198791.7,CATG00000049637.1,ENSG00000131738.5,CATG00000065637.1,ENSG00000260896.1,ENSG00000171403.5,ENSG00000217825.2,CATG00000023206.1,ENSG00000256599.1,CATG00000033105.1,ENSG00000141294.5,ENSG00000099204.14,ENSG00000246877.1,CATG00000105112.1,CATG00000095248.1,ENSG00000110844.9,CATG00000092678.1,ENSG00000155975.5,CATG00000028000.1,ENSG00000106633.11,CATG00000098379.1,ENSG00000038382.13,CATG00000102471.1,ENSG00000267045.1,ENSG00000184381.14,ENSG00000155897.5,ENSG00000078081.3,ENSG00000166446.10,ENSG00000105877.13,ENSG00000163606.6,CATG00000094057.1,ENSG00000116147.12,ENSG00000143198.8,ENSG00000224973.1,ENSG00000135617.3,CATG00000106332.1,ENSG00000242992.2,ENSG00000152463.10,ENSG00000242770.2,ENSG00000140853.11,ENSG00000104723.16,ENSG00000181804.10,ENSG00000096264.9,ENSG00000183117.13,ENSG00000257243.1,ENSG00000178445.8,ENSG00000110887.3,ENSG00000267795.1,ENSG00000186153.12,ENSG00000137968.12,ENSG00000232046.2,ENSG00000104219.8,ENSG00000257252.1,CATG00000089740.1,ENSG00000165533.14,ENSG00000007047.10,CATG00000057512.1,ENSG00000177182.6,ENSG00000164929.12,ENSG00000141295.9,ENSG00000135519.6,ENSG00000163576.13</t>
  </si>
  <si>
    <t>pha003038,23275298,pha003101,pha003086,pha003008,pha003099,19584346,23487405,22683750,pha003037,pha003093,17903302,pha003034,21980348,21116278,pha003090,pha003012,pha003036,22342860</t>
  </si>
  <si>
    <t>Internal carotid artery thickness (far walls),Common carotid artery thickness (near walls),Left ventricular internal diameter,Elbow pain,Postoperative ventricular dysfunction,Left ventricular systolic dysfunction,LV diastolic diameter,Total ventricular volume,Internal carotid artery thickness (near walls),Ejection fraction,Left ventricular internal diastolic diameter,Common carotid artery thickness (average of near and far wall measures),Internal carotid artery thickness (average of near and far walls),Sodium levels,Cardiac repolarization,Erythrocyte counts,Common carotid artery thickness (far walls),Tunica Media,Interventricular septal wall thickness,Tonometry,Cardiac structure and function,Body Composition,Left atrial diameter,Potassium levels</t>
  </si>
  <si>
    <t>HP:0001637</t>
  </si>
  <si>
    <t>Abnormality of the myocardium</t>
  </si>
  <si>
    <t>rs3763888,rs7331504,rs7996442,rs2790182,rs10507209,rs10467260,rs3770220,rs497983,rs658378,rs11814327,rs3815229,rs2590313,rs1028910,rs7608942,rs556468,rs7995846,rs2486480,rs2254545,rs4772158,rs17454114,rs11188635,rs2059717,rs7997044,rs3212219,rs118121138,rs2241527,rs755112,rs6977764,rs6436081,rs1336455,rs2465100,rs10200507,rs495855,rs2440848,rs6436072,rs76144718,rs58650092,rs832813,rs485765,rs4921442,rs56107141,rs556497,rs2039616,rs1416763,rs4958805,rs12614206,rs4756203,rs6983981,rs9696555,rs75538001,rs11948261,rs6751527,rs2278529,rs6859018,rs4887908,rs523937,rs75392813,rs6436073,rs9517504,rs10078397,rs2305833,rs286801,rs7784747,rs2790163,rs76035741,rs16912505,rs10487365,rs2790245,rs41284339,rs12664572,rs1408719,rs286742,rs4674328,rs79225479,rs213965,rs55900247,rs1427445,rs471846,rs13412324,rs117672632,rs4143177,rs10486179,rs4895658,rs43036,rs73195671,rs9993542,rs61791252,rs57676968,rs2790149,rs11240962,rs7595901,rs2590322,rs10953844,rs678218,rs36102839,rs524902,rs11247877,rs286798,rs2556385,rs1544157,rs2790236,rs1769041,rs6968507,rs72965126,rs711186,rs12663058,rs77270380,rs526897,rs117675284,rs34087767,rs692049,rs61791253,rs608047,rs55996799,rs3758567,rs17572485,rs2590308,rs1324979,rs4674321,rs72966020,rs730690,rs3794099,rs2272188,rs75953389,rs76073669,rs7580147,rs1570214,rs213974,rs11751019,rs75920652,rs833083,rs642520,rs2590356,rs10768124,rs4674332,rs2790222,rs2243911,rs2095892,rs12119061,rs78854666,rs1339588,rs2556384,rs1237262,rs4148703,rs532425,rs158169,rs10836361,rs2790215,rs523396,rs11597197,rs117986019,rs4674329,rs11247876,rs61873887,rs78985010,rs213968,rs2590368,rs6491459,rs7714342,rs2076794,rs75343032,rs2912737,rs62043630,rs2486486,rs2078753,rs2790174,rs286797,rs596076,rs74735662,rs9284181,rs1769042,rs3212218,rs7573999,rs2299445,rs3213097,rs11006086,rs77343663,rs2433738,rs739517,rs10509703,rs34456592,rs730691,rs1078803,rs2272189,rs2384950,rs6668517,rs3821031,rs213936,rs4148699,rs1644571,rs7115246,rs1416766,rs55732891,rs832817,rs562510,rs79209485,rs678814,rs7562426,rs13421421,rs72965151,rs56923478,rs6761437,rs2600488,rs1570215,rs6863456,rs3738425,rs12612395,rs12468043,rs7598056,rs1863704,rs2590306,rs3845836,rs72603595,rs1836039,rs1472440,rs1079177,rs4674338,rs2286209,rs1769039,rs213967,rs7784537,rs4921453,rs2037622,rs115090851,rs3755042,rs7720469,rs35623886,rs12537601,rs6880727,rs4735981,rs2590315,rs4148711,rs72963905,rs78599542,rs6436086,rs4958804,rs117243,rs1122826,rs16927141,rs17462853,rs3932856,rs2237722,rs6751685,rs4674320,rs2590310,rs6663963,rs4725002,rs61791255,rs57155787,rs1324982,rs935821,rs75716247,rs2303566,rs767009,rs2790235,rs3181217,rs4772157,rs2790169,rs12611632,rs4887379,rs10011412,rs62191658,rs664514,rs1344645,rs3734104,rs117063572,rs7899961,rs9517483,rs2556388,rs2237725,rs58453016,rs2649718,rs539451,rs3731693,rs9486730,rs1215741,rs2790177,rs2108069,rs75360347,rs55758877,rs4674319,rs2254775,rs579610,rs2790188,rs3845835,rs76534285,rs5906974,rs2590363,rs6757772,rs2790168,rs514356,rs7604319,rs514799,rs6710383,rs73086139,rs6945004,rs9697138,rs2590369,rs3856548,rs213971,rs591573,rs6559208,rs4148713,rs116865578,rs1148422,rs62191565,rs34510005,rs7779415,rs496674,rs75276938,rs10189479,rs589967,rs12987171,rs10042751,rs17163751,rs4148698,rs2790244,rs80021230,rs2402205,rs117006368,rs3731867,rs6755017,rs13382651,rs1344642,rs9557092,rs567638,rs2237723,rs2004701,rs11752756,rs118049114,rs2297000,rs2278530,rs9291159,rs16843127,rs2590311,rs7184361,rs7594046,rs2178019,rs1887855,rs7459399,rs7105690,rs3807856,rs3770218,rs1769040,rs9513509,rs2790159,rs11188575,rs2600487,rs13408305,rs2790191,rs118100601,rs500317,rs77022955,rs684776,rs7803888,rs35189512,rs559722,rs496908,rs7318788,rs2590316,rs72965147,rs9517474,rs72624015,rs213943,rs2303565,rs74061091,rs4674324,rs213937,rs1433046,rs1698374,rs12264744,rs492400,rs6977800,rs1038951,rs72624013,rs2027944,rs2431759,rs78241673,rs6723334,rs11112908,rs4725000,rs2590317,rs600057,rs6977450,rs576901,rs76573126,rs10201303,rs1427334,rs12572520,rs832806,rs3770219,rs2059702,rs9300522,rs12613545,rs286740,rs2790239,rs585185,rs10221891,rs2966831,rs2701899,rs1850169,rs16867509,rs4148714,rs9554538,rs659185,rs588182,rs4674314,rs12619347,rs2026024,rs213964,rs1148419,rs832798,rs10190250,rs1042077,rs79765809,rs2790230,rs647990,rs2701910,rs7736039,rs1510967,rs4148697,rs549026,rs11767285,rs7599365,rs6745700,rs7808424,rs3770214,rs832810,rs7796700,rs1867571,rs2790145,rs2790167,rs12244306,rs1055816,rs620887,rs213942,rs2402204,rs2710246,rs12532693,rs77957471,rs2440856,rs2019022,rs6979652,rs1867573,rs500422,rs3731877,rs2790189,rs11006105,rs3782699,rs1416764,rs1554623,rs561570,rs2710250,rs3755045,rs957461,rs4674305,rs6894567,rs10045508,rs3731876,rs10493029,rs6979185,rs1215740,rs4143179,rs1815610,rs10487369,rs2790179,rs11033052,rs524012,rs7571743,rs6729341,rs78693439,rs6689063,rs6754192,rs213935,rs3181218,rs620596,rs3815877,rs117438299,rs612874,rs6733892,rs45549242,rs1472441,rs3212220,rs6720403,rs12533006,rs10187066,rs6727147,rs1047370,rs6717433,rs2348337,rs10953843,rs1999997,rs3821035,rs78802416,rs77602748,rs3794096,rs7929900,rs58827325,rs17074336,rs11188594,rs73658326,rs6436070,rs4148682,rs62191659,rs3770213,rs7913418,rs117866561,rs832801,rs3823842,rs1562921,rs7603721,rs2701898,rs74771762,rs2230115,rs832799,rs713070,rs1867572,rs490483,rs935819,rs11188626,rs935820,rs4148696,rs10902722,rs7599568,rs2274642,rs61858613,rs2590364,rs2296996,rs713134,rs6436082,rs10035966,rs4148724,rs6658935,rs2790170,rs7015529,rs171756,rs17740799,rs75875349,rs7574429,rs545460,rs2590359,rs9517484,rs7605055,rs76654214,rs7603709,rs2909791,rs2704898,rs10887951,rs1554622,rs1215807,rs11584082,rs79913706,rs6873335,rs41461846,rs6436083,rs10882716,rs4724999,rs13408427,rs6708192,rs79499826,rs6943655,rs10493028,rs9416684,rs2577761,rs2710251,rs7599945,rs613539,rs7688282,rs2590358,rs3213094,rs588770,rs2790193,rs7567622,rs7004042,rs62488537,rs10836357,rs7814231,rs62362279,rs2790231,rs581013,rs7983462,rs6491460,rs75398251,rs3815878,rs2237726,rs2251039,rs7730390,rs538483,rs7337807,rs11742268,rs532475,rs6708683,rs7105505,rs16955981,rs6436069,rs1644567,rs2303554,rs690882,rs2790237,rs3770216,rs12572236,rs4674334,rs689116,rs2239957,rs7339203,rs7121587,rs4674308,rs6957317,rs2790184,rs3931102,rs7603816,rs6436071,rs111969968,rs1550773,rs286796,rs1647596,rs77962869,rs1529382,rs4674310,rs11188627,rs73658325,rs1769044,rs3818275,rs10932782,rs2440847,rs79180699,rs34578955,rs2420825,rs41276815,rs2272190,rs11112915,rs7778306,rs520095,rs12875139,rs7338982,rs1832556,rs12533524,rs2790173,rs593888,rs1029396,rs2590367,rs3755041,rs7414346,rs1544465,rs864990,rs114579815,rs2790165,rs213973,rs72965103,rs2590307,rs12530635,rs7995988,rs2236273,rs12241783,rs1644568,rs10072923,rs2701901,rs72624014,rs488767,rs10800164,rs2863759,rs11247878,rs2303561,rs2068737,rs3212227,rs3088113,rs529474,rs9513510,rs1928104,rs3212217,rs74394935,rs11896209,rs9513519,rs1623346,rs74887449,rs78856384,rs77020738,rs10887954,rs4674323,rs733925,rs4720740,rs2590357,rs660432,rs6586192,rs7814070,rs2790238,rs1516086,rs10236767,rs6969138,rs6436084,rs17665189,rs116849983,rs483172,rs2421047,rs7601872,rs10205073,rs74871920,rs10786261,rs2590320,rs2288831,rs10882714,rs2027945,rs7083630,rs1339580,rs655441,rs75364518,rs7582329,rs484085,rs2590321,rs1416765,rs35358516,rs2790218,rs2272191,rs2288330,rs611203,rs522377,rs2649705,rs80053568,rs4674330,rs13427522,rs213963,rs2253192,rs2790185,rs4444196,rs11678428,rs7984548,rs573555,rs11188656,rs2556386,rs3808183,rs7000148,rs3213093,rs2590370,rs13244586,rs2050473,rs586194,rs213966,rs2556391,rs16956013,rs2790178,rs2790240,rs6977577,rs10882728,rs2790242,rs545779,rs8002389,rs508157,rs6744556,rs626432,rs915506,rs11203078,rs7096890</t>
  </si>
  <si>
    <t>ENSG00000227482.1,ENSG00000270442.1,ENSG00000136883.8,CATG00000080814.1,ENSG00000127831.6,ENSG00000238970.1,ENSG00000138434.12,ENSG00000107443.11,ENSG00000144580.9,CATG00000010317.1,ENSG00000204010.3,ENSG00000170624.9,ENSG00000088387.13,ENSG00000115568.11,ENSG00000157653.7,ENSG00000258355.1,ENSG00000188649.7,ENSG00000138835.18,ENSG00000113302.4,CATG00000116094.1,ENSG00000154438.3,ENSG00000107798.13,ENSG00000152778.7,ENSG00000199335.1,ENSG00000145743.11,ENSG00000130695.9,CATG00000081731.1,ENSG00000198010.7,ENSG00000136026.9,CATG00000076960.1,ENSG00000074582.8,ENSG00000249464.1,ENSG00000148218.11,ENSG00000177853.10,ENSG00000228470.1,ENSG00000164332.6,ENSG00000122873.7,ENSG00000115556.9,ENSG00000157657.10,ENSG00000151151.5,ENSG00000119917.9,ENSG00000135913.6,CATG00000015911.1,ENSG00000251075.1,ENSG00000249738.2,ENSG00000164654.11,ENSG00000140873.11,ENSG00000260701.1,ENSG00000152779.12,ENSG00000260742.1,ENSG00000231981.3,CATG00000051556.1,CATG00000045745.1,CATG00000085267.1,ENSG00000226688.2,ENSG00000083622.8,ENSG00000163482.7,CATG00000109524.1,ENSG00000135912.6,ENSG00000185745.8,CATG00000050826.1,CATG00000045750.1,CATG00000010316.1,ENSG00000273466.1,ENSG00000236155.2,ENSG00000152818.14,ENSG00000163481.3,CATG00000106777.1,ENSG00000105989.4,ENSG00000237647.4,ENSG00000215018.5,CATG00000080797.1,CATG00000052054.1,CATG00000051559.1,ENSG00000077063.6,ENSG00000183117.13,ENSG00000095585.12,ENSG00000001626.10,ENSG00000140538.12,ENSG00000146285.9,ENSG00000110436.7,ENSG00000213335.4,ENSG00000106927.7,ENSG00000135929.4,ENSG00000196739.10,ENSG00000150722.6,ENSG00000189221.5,ENSG00000152104.7,ENSG00000272894.1,ENSG00000213070.3,CATG00000051553.1,ENSG00000143179.8</t>
  </si>
  <si>
    <t>Statin-induced myopathy</t>
  </si>
  <si>
    <t>HP:0001638</t>
  </si>
  <si>
    <t>Cardiomyopathy</t>
  </si>
  <si>
    <t>A myocardial disorder in which the heart muscle is structurally and functionally abnormal, in the absence of coronary artery disease, hypertension, valvular disease and congenital heart disease sufficient to cause the observed myocardial abnormality.</t>
  </si>
  <si>
    <t>rs2231770,rs12430077,rs111336450,rs17726513,rs1564407,rs1860599,rs3771376,rs62071288,rs12090164,rs7833313,rs62071291,rs16893397,rs735137,rs9905605,rs11947857,rs73240323,rs114909321,rs12563505,rs7133188,rs6753622,rs3796812,rs4322745,rs11594686,rs80120910,rs4698626,rs77495258,rs1736060,rs6813374,rs77058970,rs77129531,rs1517476,rs3823180,rs170185,rs1198867,rs77609501,rs3755335,rs2305600,rs9693182,rs9393887,rs1770131,rs4732807,rs5760471,rs6928412,rs12503164,rs73238200,rs79999670,rs1854779,rs78852656,rs9393897,rs7014073,rs56088529,rs1022436,rs3762318,rs113487266,rs56161216,rs4852254,rs17524895,rs149878,rs11823396,rs4408325,rs735880,rs1225618,rs115027526,rs117447612,rs1736067,rs4852782,rs7654345,rs12504321,rs4642241,rs77543238,rs79853351,rs6867,rs203893,rs2252567,rs74328550,rs3807992,rs11676925,rs115606434,rs75102350,rs6986359,rs115658034,rs81817,rs6768194,rs62235060,rs14177,rs8104774,rs1356410,rs3775925,rs76868425,rs6465728,rs7911957,rs10198192,rs200978,rs60708075,rs2419079,rs4907976,rs7672369,rs4528483,rs77751336,rs9468297,rs1225715,rs74863006,rs78556816,rs7004287,rs6989313,rs61733782,rs117255192,rs6833808,rs33957,rs2237601,rs7675735,rs9472067,rs78545674,rs730158,rs10808619,rs3733579,rs2023624,rs4403370,rs4917916,rs76528902,rs7804372,rs2937,rs73021247,rs7830997,rs9303472,rs74121363,rs4713148,rs9348796,rs117745180,rs76157225,rs11737138,rs17143378,rs17774663,rs5756533,rs2291363,rs6725872,rs4852780,rs7223680,rs12711538,rs4732809,rs11694955,rs41646,rs3820720,rs41635,rs12542144,rs6703475,rs310740,rs441413,rs80049554,rs6946729,rs78114245,rs740218,rs2278741,rs76016693,rs807025,rs6966264,rs3173443,rs11556563,rs6814465,rs12680211,rs7964656,rs78810480,rs7130156,rs12300820,rs7101761,rs74123093,rs13267989,rs58861783,rs4735260,rs75428304,rs17560106,rs2302393,rs74121345,rs2275508,rs10953110,rs58041839,rs2315645,rs10953276,rs9663151,rs73240305,rs78126758,rs9885998,rs78962927,rs6899628,rs16893666,rs724752,rs1150689,rs2245385,rs74121354,rs3740485,rs6597903,rs77357262,rs9468286,rs1198869,rs7688682,rs56397702,rs3773759,rs12255911,rs6757817,rs1997572,rs61902539,rs2295716,rs12532598,rs2291127,rs77308452,rs10878144,rs17268499,rs33953,rs3732233,rs10906776,rs4678407,rs6847966,rs28987095,rs79208794,rs4936963,rs9296416,rs77008296,rs11078450,rs35512245,rs74121356,rs74123089,rs4426551,rs7320701,rs2863094,rs6472531,rs77152076,rs1869833,rs34599045,rs150768,rs80029858,rs7692974,rs868987,rs7018328,rs118152285,rs56081331,rs3749207,rs2273564,rs11136028,rs115383547,rs80138175,rs10826001,rs61680644,rs219815,rs7670500,rs57476471,rs75803645,rs6683455,rs1920625,rs2791333,rs12675621,rs8099945,rs74427908,rs4765856,rs80063229,rs12672038,rs11175338,rs11695506,rs4351447,rs200994,rs200971,rs4699734,rs7006279,rs10110806,rs12491981,rs114018765,rs75074196,rs7982746,rs11720762,rs12582128,rs16947868,rs12681850,rs55731811,rs4919509,rs7658447,rs4590022,rs17838788,rs3802724,rs10027755,rs75801881,rs74575465,rs114344326,rs6931858,rs12095536,rs11882433,rs75208167,rs62153018,rs17163799,rs4711165,rs76414662,rs2034842,rs79308214,rs12069782,rs6818639,rs116975820,rs4713142,rs4612816,rs2074114,rs219839,rs10112242,rs184157,rs4523473,rs77380349,rs11753836,rs219821,rs3801993,rs4714335,rs4729505,rs79636876,rs55646004,rs78058574,rs73238170,rs10241241,rs55916387,rs2109522,rs9303474,rs67813203,rs4550670,rs10939742,rs3749551,rs6597889,rs1150678,rs10805357,rs7654332,rs11190773,rs73450258,rs10939749,rs76390426,rs7557781,rs7154019,rs34017352,rs1860597,rs9393895,rs33959,rs17040303,rs10808620,rs2305604,rs10939747,rs407889,rs9525563,rs9393901,rs6976004,rs77241736,rs75724608,rs12926788,rs9368550,rs67455495,rs16947846,rs78436791,rs2276650,rs1804020,rs6666144,rs1853097,rs9862672,rs11678934,rs56370391,rs3792291,rs78950209,rs114661385,rs77355607,rs2038868,rs77452668,rs77423224,rs11679685,rs4713151,rs9283884,rs61902540,rs114701793,rs11773845,rs4698649,rs2010053,rs998849,rs2237598,rs11720007,rs7099548,rs74121365,rs11707154,rs644019,rs10167980,rs7980286,rs62121713,rs35882815,rs59623110,rs13083299,rs55771642,rs16835845,rs12705015,rs11825813,rs8713,rs33960,rs34198350,rs59958973,rs77306082,rs75732854,rs2306700,rs55869971,rs6721568,rs1007008,rs7837109,rs6841784,rs73276599,rs10091374,rs114527239,rs41637,rs12167757,rs75419425,rs115701243,rs7436403,rs66916956,rs74121357,rs80288467,rs10032326,rs2303573,rs12507142,rs7079084,rs77597744,rs74121352,rs10750293,rs114759207,rs4881697,rs1225716,rs6835077,rs9295758,rs10878146,rs12505816,rs4698636,rs62153020,rs78619716,rs76097728,rs9643308,rs2179010,rs6922063,rs12748902,rs6851783,rs160384,rs9906228,rs200969,rs13061521,rs4852257,rs12483240,rs4734269,rs2324849,rs775792,rs10516440,rs116899183,rs3733577,rs1887264,rs7223140,rs1877913,rs13385378,rs6656226,rs74903514,rs6936582,rs6973284,rs76100806,rs10011865,rs12648232,rs67558018,rs10906771,rs2829751,rs957696,rs75828361,rs75077322,rs10906774,rs33955,rs4765854,rs2875940,rs7743244,rs73117804,rs73399022,rs434082,rs186263310,rs9291659,rs73457121,rs2293252,rs13055618,rs74434796,rs4732810,rs12251514,rs1947863,rs13127157,rs17692517,rs9357061,rs3749056,rs4334752,rs113289860,rs7319315,rs6693659,rs117162637,rs118899,rs114082930,rs3933453,rs203876,rs75265571,rs113849138,rs74123090,rs2286773,rs10939735,rs450823,rs12457371,rs9787763,rs143889815,rs12757084,rs10008598,rs4698625,rs74358016,rs9532978,rs45615332,rs2866490,rs3775927,rs77349897,rs10258663,rs34542838,rs10205029,rs77891721,rs76291959,rs6807945,rs1056295,rs79563311,rs9296418,rs12239648,rs7815960,rs2270917,rs1880438,rs188757965,rs28730619,rs9811597,rs111678335,rs111504526,rs729949,rs11693648,rs13067260,rs1974624,rs6725867,rs7957635,rs1720823,rs79246567,rs203883,rs4371393,rs76439045,rs73588485,rs4678408,rs10270072,rs4698650,rs78466716,rs4577894,rs3801244,rs3815232,rs701836,rs75897066,rs12512053,rs17033,rs115050671,rs7112607,rs72770600,rs12617019,rs115847459,rs899966,rs79328840,rs74121348,rs4826,rs12498658,rs4821593,rs9380056,rs59698991,rs41636,rs9468298,rs9366715,rs116917201,rs112309064,rs9357065,rs10939756,rs13061727,rs113181286,rs5760479,rs6744784,rs1558378,rs9321637,rs56408212,rs2237596,rs12507078,rs116187617,rs371532,rs12240158,rs75999723,rs3824783,rs9380062,rs6812675,rs7918180,rs74720534,rs4364065,rs17743415,rs7076175,rs74121349,rs747236,rs731632,rs77277947,rs74690488,rs75184948,rs73240316,rs3852673,rs78871210,rs16947903,rs6924483,rs113002361,rs919708,rs34026270,rs913996,rs114370420,rs1225599,rs77698529,rs219805,rs7823333,rs6510683,rs4698622,rs405884,rs219833,rs71308813,rs35463363,rs1199332,rs73238187,rs2221266,rs7545413,rs113905318,rs6752619,rs35949862,rs55994893,rs75961601,rs6745907,rs1829979,rs10883565,rs55947646,rs1548624,rs35195744,rs10503819,rs74123097,rs927302,rs4822507,rs2287326,rs9380049,rs1299818,rs4852783,rs3775926,rs6753560,rs76406105,rs3796813,rs113997799,rs9368553,rs75589465,rs74123084,rs41640,rs73757719,rs476167,rs76669685,rs74121355,rs3906155,rs7223710,rs13122181,rs7214692,rs79829464,rs4870724,rs6941583,rs60274412,rs11773991,rs78987360,rs78504227,rs1997571,rs12271723,rs13009964,rs13279787,rs62153029,rs10939738,rs1884443,rs7619627,rs7535306,rs76436269,rs77680703,rs75192571,rs28365824,rs200967,rs35131064,rs60111824,rs7792235,rs796493,rs6449321,rs6988293,rs3734689,rs7616876,rs13277387,rs1006723,rs10939736,rs78558427,rs6794106,rs111545834,rs2062010,rs114205866,rs4698638,rs12044683,rs7116880,rs61085710,rs3757732,rs77437680,rs4655521,rs78625173,rs4735225,rs7107421,rs9393888,rs3773758,rs1736057,rs72770598,rs242964,rs17327942,rs2974908,rs74121369,rs12635478,rs11714244,rs2686198,rs80030394,rs34477097,rs78708826,rs57971088,rs6956147,rs3755653,rs1077356,rs13252999,rs6702798,rs6472533,rs9393894,rs78373988,rs76587580,rs9380058,rs73444658,rs13389932,rs76208111,rs10808615,rs58829748,rs9858204,rs9368555,rs116697145,rs28746505,rs56073035,rs73426714,rs4368939,rs9612656,rs12986712,rs78687965,rs74620148,rs2305598,rs2229032,rs56308330,rs59791974,rs116589648,rs7903239,rs7608858,rs1288598,rs10173072,rs6832962,rs78865162,rs1736070,rs114088881,rs1146075,rs5760480,rs12707706,rs3740489,rs6905522,rs73238159,rs114804573,rs5756531,rs7752493,rs115744676,rs9393892,rs8099936,rs57030430,rs76644390,rs77886769,rs17507481,rs952468,rs3807989,rs11838338,rs113492157,rs12618133,rs56323028,rs2298388,rs12171227,rs13258640,rs6932109,rs10784403,rs12644906,rs75577728,rs74397974,rs74756927,rs12486623,rs33951,rs114777860,rs295490,rs12253241,rs4698621,rs2295594,rs76457712,rs9357063,rs73238152,rs4698198,rs72679893,rs10956749,rs10238224,rs2279802,rs77177281,rs1321156,rs10003291,rs7697889,rs9532976,rs33963,rs6570197,rs78409910,rs4698200,rs2286771,rs76576804,rs7579553,rs7562587,rs74544835,rs4713146,rs72794789,rs7221929,rs78941724,rs78951546,rs17037087,rs4727424,rs11245619,rs113939060,rs4643565,rs114066728,rs10955962,rs7697329,rs2324848,rs1678443,rs4698651,rs12740376,rs11175335,rs10786611,rs62235062,rs9393890,rs77966926,rs7806994,rs4870722,rs13391111,rs76604729,rs78251555,rs77347345,rs61697794,rs13073563,rs2302391,rs78422728,rs12545351,rs11829061,rs13134570,rs152447,rs253667,rs72909586,rs78490747,rs55879243,rs2160908,rs12485716,rs9393885,rs57967760,rs2622319,rs13139898,rs10019482,rs3749204,rs114756499,rs112364231,rs3136229,rs79647405,rs9760627,rs3813592,rs3738880,rs6760748,rs9886215,rs4543985,rs16869950,rs9348798,rs74121353,rs9998130,rs74582172,rs3807994,rs1802757,rs79592364,rs7838853,rs960804,rs74817566,rs75634125,rs11190777,rs11552219,rs17831712,rs35864506,rs74123095,rs555,rs58136909,rs76788491,rs1947862,rs41642,rs7517189,rs112436433,rs2303575,rs28381853,rs45548531,rs118088980,rs72974768,rs9297871,rs62526886,rs73240314,rs7567305,rs10283086,rs4848140,rs9461432,rs13324341,rs67817805,rs17394620,rs111833120,rs17749675,rs4734246,rs57235231,rs2307031,rs12713749,rs11690526,rs78116750,rs16947916,rs10955961,rs12543412,rs62109865,rs6802211,rs6662697,rs117408563,rs3805325,rs114659644,rs3775923,rs6581535,rs2058336,rs59960641,rs28381872,rs2872958,rs73028893,rs74123099,rs116171223,rs6941992,rs35258303,rs9962656,rs11652519,rs203877,rs74900882,rs3749550,rs111724808,rs78972067,rs72825864,rs1826908,rs2024825,rs7935661,rs73032431,rs1619667,rs76869412,rs74121339,rs3822235,rs1558898,rs6449317,rs751357,rs4660409,rs77736883,rs78567314,rs182046301,rs7001819,rs2010953,rs78493290,rs73238169,rs12613800,rs79384503,rs409974,rs73240318,rs60001529,rs4147531,rs7310610,rs73228782,rs13083990,rs33961,rs3815412,rs9348794,rs76366416,rs3740487,rs34971853,rs45486092,rs41291460,rs73019889,rs74121372,rs117403722,rs9368551,rs10939744,rs6726122,rs7212400,rs310733,rs10026860,rs7540900,rs56294747,rs60477840,rs75173257,rs9291660,rs9393899,rs9886216,rs17693408,rs10939750,rs12678139,rs6532815,rs55735642,rs2072172,rs7207788,rs389992,rs12962650,rs2315552,rs9991307,rs78597810,rs79721522,rs76555570,rs3020556,rs6714975,rs79493136,rs3846356,rs11682328,rs7606282,rs79903895,rs28628343,rs10104771,rs1602626,rs114914587,rs3771371,rs35193936,rs10906777,rs78491566,rs80197174,rs4713144,rs4698628,rs11733730,rs10192572,rs6465727,rs78466632,rs7680984,rs957695,rs73276596,rs3765062,rs2219246,rs77383486,rs118107507,rs11674317,rs12771141,rs10901923,rs11656291,rs10808508,rs73711464,rs1908741,rs13262354,rs74121351,rs536704,rs10939757,rs17139546,rs7580231,rs77259482,rs10090023,rs200951,rs11652568,rs7007129,rs61457024,rs1198870,rs6449324,rs73436482,rs73927905,rs67484410,rs1679147,rs34830005,rs57166100,rs1092338,rs73382354,rs13087591,rs1198868,rs79948484,rs310734,rs9833307,rs74123096,rs11667209,rs3786433,rs33954,rs10839265,rs35244550,rs1042636,rs762285,rs41399544,rs3749206,rs79633117,rs2320056,rs11687498,rs4845327,rs74121343,rs1006722,rs41645,rs2249169,rs17251827,rs58216405,rs12039519,rs10953822,rs78473991,rs74659486,rs7568069,rs1199331,rs17693250,rs78086676,rs73032423,rs35760652,rs67878650,rs2276332,rs7639850,rs10086401,rs6844593,rs16947858,rs12610367,rs4628878,rs7297190,rs717334,rs573179,rs116295348,rs280198,rs4932952,rs9368558,rs3733576,rs6980799,rs1018836,rs40593,rs10956748,rs11818229,rs77852256,rs10445946,rs1198872,rs72679874,rs78484213,rs10939748,rs149972,rs1917324,rs2791332,rs60945277,rs74121358,rs1806740,rs115836987,rs210133,rs3813590,rs4290587,rs4438512,rs2306374,rs4698629,rs9295759,rs7658240,rs6846238,rs997548,rs6576968,rs4919511,rs35227624,rs16947824,rs2863095,rs12548741,rs421870,rs12984657,rs7581030,rs75248416,rs41291462,rs2039180,rs8008805,rs6587711,rs2279241,rs117577820,rs74436916,rs3801994,rs9348797,rs6968258,rs10440301,rs2190267,rs10512502,rs77081474,rs115842765,rs3807990,rs2283015,rs4732808,rs76249411,rs4713143,rs58100917,rs10468092,rs17459246,rs73441926,rs77258390,rs77863865,rs74899468,rs76213214,rs7308134,rs73238201,rs116303449,rs9844040,rs6792359,rs116793360,rs11827270,rs2052105,rs73036228,rs11695923,rs10190,rs12568393,rs2866151,rs10012335,rs10019856,rs1616534,rs7539232,rs73238155,rs45464795,rs6790398,rs12650220,rs2054148,rs5760472,rs2214847,rs74644678,rs1860596,rs75004401,rs2064691,rs61253007,rs722435,rs58234450,rs34268708,rs6449319,rs1150666,rs73426727,rs78218701,rs9393884,rs9472066,rs1032575,rs12952852,rs17397094,rs3807993,rs17749748,rs2302389,rs7583716,rs1007007,rs34593101,rs2324850,rs62071297,rs9393891,rs2239229,rs1241202,rs111981433,rs12589185,rs6465729,rs9669070,rs75568525,rs78188099,rs2262909,rs80249265,rs6813375,rs2058899,rs12507573,rs78398271,rs12589962,rs1845868,rs9461443,rs72786268,rs28674048,rs55942016,rs1602628,rs80339878,rs16990218,rs75349859,rs4698635,rs16947841,rs6994973,rs79697613,rs117752890,rs56403202,rs12222768,rs105288,rs10008445,rs9472068,rs17028896,rs1049314,rs6791726,rs2302394,rs701834,rs115310490,rs8008803,rs7016695,rs80355544,rs12549217,rs17395820,rs10481244,rs9468296,rs28440143,rs7087129,rs12940665,rs13104485,rs117303624,rs12504365,rs72839781,rs758160,rs6466588,rs113752043,rs79127036,rs58882377,rs4852256,rs2179011,rs6905516,rs203882,rs2872957,rs78170909,rs6811887,rs451074,rs7387094,rs4147532,rs36053807,rs957694,rs9332958,rs4678174,rs77391974,rs9643307,rs8107908,rs3804590,rs17781283,rs115009271,rs116465281,rs7808857,rs16966700,rs12666662,rs6465731,rs2293251,rs2303572,rs60782768,rs16925561,rs7779292,rs11678229,rs28364304,rs13093602,rs4698637,rs3749208,rs3775924,rs7526404,rs4698641,rs13243017,rs219816,rs17125377,rs1393200,rs7008765,rs1150670,rs79610469,rs4852255,rs6934608,rs74532158,rs277099,rs74121341,rs398175,rs9944895,rs114210279,rs73032452,rs4678412,rs74123091,rs9532979,rs6934769,rs7621124,rs1548621,rs78908257,rs78419850,rs12571302,rs4698630,rs59095965,rs928785,rs35955841,rs77595942,rs9283698,rs74564235,rs17335312,rs2270916,rs2299577,rs73238143,rs78311510,rs4713137,rs76851711,rs117039175,rs73032438,rs7671752,rs1050189,rs117334317,rs75628410,rs41647,rs35429067,rs73709530,rs72825868,rs807024,rs6449315,rs11784529,rs6740645,rs8064899,rs74123100,rs7769491,rs7013555,rs74121370,rs4660408,rs11078451,rs7816023,rs6996780,rs74636199,rs73384107,rs7659718,rs147347909,rs12241232,rs73941819,rs10095214,rs57302454,rs1564408,rs1827381,rs2622322,rs2283013,rs56102374,rs7820928,rs34684538,rs2034841,rs219838,rs9872754,rs11695693,rs3823735,rs114542799,rs131457,rs62071292,rs74846775,rs66597875,rs111245681,rs28552744,rs2159584,rs9380052,rs9525562,rs1497042,rs219831,rs73441933,rs35784860,rs74121367,rs1049334,rs59788204,rs7777927,rs9380059,rs79285331,rs2645429,rs28507404,rs4655681,rs75510199,rs9393886,rs7007102,rs4698627,rs80264308,rs11875971,rs8070258,rs1807067,rs9894464,rs7120629,rs6458342,rs10222633,rs9393896,rs9380065,rs7966806,rs115909428,rs2833536,rs12500947,rs406880,rs7779460,rs11780653,rs152438,rs1060098,rs114326925,rs1631552,rs12328902,rs7925524,rs6746731,rs4852785,rs12454650,rs2023626,rs34126139,rs75828973,rs10901889,rs74918733,rs10934578,rs140338,rs8139036,rs7095861,rs74656784,rs1032577,rs10029173,rs76874430,rs2299294,rs77574171,rs4698648,rs4732806,rs74121364,rs80248005,rs7223842,rs76752819,rs7341237,rs6946441,rs55673749,rs75404714,rs449783,rs10208242,rs76147842,rs11724495,rs77735937,rs67692077,rs3771374,rs2143823,rs56369285,rs11259365,rs78854909,rs11152372,rs55728714,rs1496470,rs74877536,rs115904273,rs73711465,rs11259374,rs1007263,rs75838785,rs17110679,rs11190787,rs35159732,rs7545520,rs79484510,rs115950672,rs4678176,rs28914783,rs7593986,rs9357409,rs75220404,rs7563546,rs3801241,rs4727423,rs807029,rs34761493,rs78875423,rs79094296,rs12563047,rs79212137,rs33962,rs10008337,rs115829334,rs11713141,rs7689101,rs203884,rs6968950,rs77874864,rs7133521,rs3757733,rs55687115,rs78032881,rs9886219,rs12568584,rs12195574,rs12958785,rs113237723,rs76946169,rs6914190,rs80086722,rs1288599,rs9348793,rs112516091,rs10109530,rs17143392,rs68074245,rs9297870,rs3807995,rs61150909,rs7387373,rs11205132,rs56391825,rs59444533,rs79119786,rs34838488,rs3779185,rs6849704,rs750866,rs4713141,rs73240310,rs77203371,rs75071604,rs77806161,rs1995040,rs80031920,rs4735224,rs76116339,rs1225710,rs219829,rs74664671,rs75256094,rs17006895,rs7837230,rs6967970,rs3740488,rs9368554,rs2291555,rs11126331,rs3734573,rs921861,rs12360875,rs6449313,rs77902227,rs77310067,rs1995041,rs79342415,rs2419076,rs74904532,rs1288597,rs2072173,rs4698639,rs12493036,rs3024486,rs72825865,rs7102702,rs2289348,rs116140522,rs78917656,rs6454676,rs6597900,rs2074730,rs7637666,rs417591,rs76272635,rs1859662,rs7746420,rs7578166,rs9380057,rs6854733,rs72825877,rs9393893,rs3801995,rs11190786,rs6831115,rs2231759,rs62469031,rs1005800,rs60876342,rs36078605,rs7456230,rs79695313,rs77734486,rs9837167,rs2240374,rs2235701,rs72679827,rs77568053,rs111580097,rs4698632,rs2159583,rs2169876,rs8071264,rs73929264,rs61386831,rs3771379,rs75261122,rs394540,rs28693609,rs1372680,rs55848275,rs116682671,rs2974911,rs112108267,rs10101215,rs366578,rs12547117,rs75733721,rs7692358,rs56159702,rs4919510,rs200988,rs2229496,rs731014,rs7894284,rs72770601,rs73036240,rs997547,rs3732837,rs4735230,rs4711164,rs10199030,rs13117371,rs9380063,rs73032427,rs964012,rs3786431,rs33964,rs5760482,rs2748374,rs74908729,rs11689285,rs2021826,rs79361389,rs55646950,rs9380055,rs6604097,rs9380050,rs4706434,rs6466587,rs701835,rs4698623,rs2277123,rs3820136,rs219808,rs76879777,rs2190266,rs74613867,rs34534629,rs75687632,rs7580557,rs74467836,rs77620319,rs7789117,rs71329268,rs77869711,rs6458328,rs11551400,rs78148687,rs34447234,rs6955886,rs9884565,rs11679518,rs73238185,rs9357066,rs7250015,rs6744886,rs77912374,rs33956,rs4713150,rs3749203,rs2347485,rs4852779,rs7579709,rs12500912,rs16997854,rs6976011,rs79148675,rs115460948,rs10956750,rs2281588,rs1920616,rs76974960,rs12332979,rs2055427,rs76819827,rs7673500,rs13255452,rs74978166,rs13254212,rs11040536,rs2237600,rs4698620,rs7528862,rs4660407,rs6733097,rs219820,rs2974909,rs7209454,rs41641,rs3801246,rs75216070,rs9461433,rs7012375,rs2075549,rs57526460,rs7766631,rs72825854,rs12508502,rs57007782,rs2380651,rs1570171,rs11106382,rs12711537,rs75771575,rs7013781,rs408009,rs10249070,rs11190776,rs17138829,rs56102568,rs7833025,rs17711344,rs35959683,rs76587941,rs11708870,rs1558377,rs28663309,rs58060926,rs28793051,rs3771382,rs2109517,rs28754811,rs77487094,rs16947880,rs114869343,rs114425484,rs17316181,rs744569,rs41639,rs203878,rs4734266,rs6845288,rs988696,rs2240375,rs76091599,rs6983473,rs1212468,rs56028555,rs147615524,rs9468292,rs17711801,rs76180878,rs6820164,rs12668226,rs61466477,rs76652604,rs1826907,rs1476836,rs117301158,rs74121373,rs12564445,rs9343584,rs9643142,rs7830427,rs9368549,rs17125383,rs28364333,rs6986689,rs60802996,rs66793870,rs7795995,rs62465113,rs3740486,rs77596425,rs77408469,rs78983606,rs6977243,rs78472498,rs4852784,rs3815231,rs3815414,rs149969,rs3815413,rs4135025,rs4735226,rs11714528,rs73038195,rs73426717,rs35623557,rs10175747,rs3796814,rs9368557,rs115167930,rs9368556,rs115214050,rs56364346,rs7135135,rs79383705,rs61047804,rs57251156,rs441196,rs56974987,rs13242816,rs10270671,rs886744,rs4735268,rs3816730,rs6439807,rs16947871,rs28914770,rs3779187,rs4713145,rs10808614,rs76014144,rs34346613,rs9818870,rs715057,rs73116173,rs17749725,rs111573840,rs62296338,rs59185722,rs7129054,rs1003413,rs13258857,rs75456054,rs6910233,rs253661,rs78921625,rs6546692,rs2109516,rs73238158,rs12545279,rs61789412,rs28705932,rs2645430,rs12561798,rs6604099,rs2409014,rs10939743,rs3846357,rs3772871,rs73238161,rs1429524,rs9393898,rs77744048,rs11549401,rs10939740,rs116426693,rs2072171,rs7739216,rs1990774,rs13262332,rs2298389,rs41644,rs75393192,rs77655645,rs76103449,rs9380060,rs74123083,rs6844984,rs55779143,rs8104104,rs62153022,rs6848360,rs10939755,rs28914775,rs7220982,rs4698199,rs13240075,rs8133400,rs7819220,rs78864512,rs73946574,rs78529889,rs1986522,rs12705017,rs34639795,rs9838727,rs76329609,rs12474072,rs12705012,rs57017013,rs12609368,rs899967,rs79076257,rs10090022,rs6983460,rs79161135,rs1002766,rs3740484,rs9380061,rs77181006,rs3740490,rs117364231,rs7570877,rs7549905,rs4734247,rs2315553,rs2686197,rs7633870,rs2013708,rs17401012,rs9694450,rs6989074,rs1736062,rs6972455,rs28545485,rs4713152,rs7902510,rs3176130,rs113271955,rs6744076,rs2290519,rs55939327,rs76524920,rs12706096,rs10805358,rs41643,rs33950,rs74121347,rs2289350,rs77726200,rs78399617,rs73072698,rs9851766,rs11651636,rs12152294,rs219834,rs4698619,rs1372679,rs41633,rs4556114,rs12457700,rs2315554,rs28441502,rs34131763,rs16890716,rs4729502,rs4729501,rs79772770,rs1678442,rs77341530,rs34678019,rs4881691,rs11677205,rs28469319,rs8051408,rs13119927,rs12298882,rs75019785,rs4870723,rs1573673,rs75149362,rs116002953,rs116896998,rs510987,rs74123094,rs11904616,rs6570196,rs9468290,rs170186,rs28501187,rs16947887,rs16947947,rs908220,rs1476656,rs12407682,rs7662955,rs74121362,rs5005585,rs12634642,rs12406539,rs1340004,rs76778420,rs807027,rs406222,rs76379613,rs418780,rs152439,rs4698634,rs80006971,rs72825856,rs112443472</t>
  </si>
  <si>
    <t>ENSG00000114127.6,ENSG00000084070.7,ENSG00000211777.2,CATG00000107884.1,ENSG00000205754.6,ENSG00000237838.1,ENSG00000221555.1,ENSG00000154328.11,ENSG00000178726.6,CATG00000062052.1,ENSG00000159733.9,ENSG00000178631.7,ENSG00000164692.13,ENSG00000196812.4,ENSG00000182732.12,ENSG00000149289.6,CATG00000096556.1,CATG00000102176.1,ENSG00000221823.6,ENSG00000152455.11,ENSG00000149294.12,ENSG00000138867.12,ENSG00000107815.3,CATG00000042742.1,ENSG00000048052.17,ENSG00000100027.10,ENSG00000255267.2,ENSG00000198315.6,ENSG00000136574.13,ENSG00000199851.1,ENSG00000105829.7,CATG00000081786.1,ENSG00000107816.13,CATG00000082615.1,ENSG00000135956.4,CATG00000036338.1,ENSG00000253797.2,CATG00000118162.1,ENSG00000227028.2,ENSG00000120889.8,ENSG00000119537.11,CATG00000020872.1,ENSG00000140455.12,ENSG00000254180.1,ENSG00000217646.1,ENSG00000221887.4,ENSG00000263538.1,ENSG00000204052.4,CATG00000035582.1,ENSG00000258998.1,ENSG00000185130.4,ENSG00000256609.1,ENSG00000124357.8,ENSG00000119906.7,ENSG00000265011.1,ENSG00000231210.2,ENSG00000158186.8,CATG00000101757.1,CATG00000037778.1,CATG00000087916.1,ENSG00000246090.2,ENSG00000261036.1,CATG00000081225.1,ENSG00000160145.11,CATG00000063934.1,ENSG00000263435.1,ENSG00000143167.7,CATG00000005574.1,ENSG00000255331.1,CATG00000088957.1,CATG00000034266.1,ENSG00000239665.4,CATG00000068773.1,ENSG00000198099.4,ENSG00000217539.2,ENSG00000160963.9,ENSG00000235369.1,CATG00000075973.1,ENSG00000137207.7,ENSG00000170802.11,ENSG00000231185.2,ENSG00000254518.1,CATG00000039020.1,CATG00000010836.1,ENSG00000266566.1,ENSG00000245261.1,ENSG00000184357.3,ENSG00000134283.13,ENSG00000219891.2,ENSG00000197894.6,CATG00000093196.1,CATG00000083916.1,CATG00000037759.1,CATG00000088968.1,CATG00000107866.1,ENSG00000047662.4,ENSG00000085563.10,ENSG00000189233.7,ENSG00000175054.10,ENSG00000138829.6,ENSG00000019485.8,ENSG00000131435.8,ENSG00000095539.11,ENSG00000065534.14,ENSG00000240236.1,ENSG00000185433.4,ENSG00000243244.1,CATG00000082609.1,ENSG00000100023.13,ENSG00000137221.10,ENSG00000226314.3,ENSG00000206075.9,ENSG00000108381.6,ENSG00000118432.11,ENSG00000008394.8,ENSG00000185306.8,ENSG00000211776.2,ENSG00000175455.10,ENSG00000205035.4,ENSG00000116212.10,ENSG00000246130.1,ENSG00000116209.7,ENSG00000149548.10,ENSG00000114115.5,CATG00000102732.1,ENSG00000165630.9,ENSG00000070182.13,CATG00000016926.1,ENSG00000002549.8,ENSG00000099991.12,ENSG00000180694.9,ENSG00000203963.7,ENSG00000258890.2,ENSG00000256525.2,ENSG00000179115.6,ENSG00000072682.14,ENSG00000186496.6,ENSG00000122012.9,ENSG00000231533.1,ENSG00000129103.13,ENSG00000115946.3,CATG00000084507.1,ENSG00000133466.9,CATG00000083361.1,CATG00000071942.1,ENSG00000229922.1,CATG00000034265.1,ENSG00000235237.1,ENSG00000094804.5,ENSG00000081870.7,ENSG00000179284.4,ENSG00000105974.7,ENSG00000075292.14,ENSG00000272572.1,ENSG00000248132.2,ENSG00000162745.6,ENSG00000243144.2,ENSG00000270727.1,ENSG00000261839.1,CATG00000088392.1,CATG00000050442.1,ENSG00000253394.1,ENSG00000204685.5,ENSG00000258487.1,ENSG00000179603.13,ENSG00000162594.10,ENSG00000204091.3,ENSG00000242687.2,ENSG00000160321.10,ENSG00000151062.10,CATG00000083363.1,CATG00000103166.1,ENSG00000243667.2,ENSG00000197361.5,ENSG00000096654.11,ENSG00000101577.5,ENSG00000226524.2,ENSG00000108854.11,CATG00000061968.1,ENSG00000254746.1,ENSG00000108825.13,ENSG00000230131.1,ENSG00000189139.5,ENSG00000254226.1,ENSG00000137185.7,CATG00000052891.1,ENSG00000266397.1,CATG00000096926.1,ENSG00000169410.5,CATG00000065973.1,CATG00000116540.1,ENSG00000151025.9,CATG00000002282.1,ENSG00000170776.15,ENSG00000172466.11,ENSG00000253799.1,ENSG00000198742.5,ENSG00000171791.10,ENSG00000259248.1,ENSG00000248932.1,ENSG00000079459.8,ENSG00000171453.13,ENSG00000118579.7,ENSG00000225206.4,CATG00000087480.1,ENSG00000116205.6,ENSG00000121552.3,ENSG00000152457.13,CATG00000035584.1,ENSG00000272009.1,CATG00000021091.1,ENSG00000074047.16,CATG00000023681.1,ENSG00000124571.13,ENSG00000125384.6,ENSG00000197153.3,CATG00000043843.1,ENSG00000158865.8,ENSG00000138081.15,ENSG00000163207.5,CATG00000087981.1,CATG00000099282.1,CATG00000016927.1,ENSG00000141431.5,ENSG00000258747.1,ENSG00000236989.1,ENSG00000105176.13,ENSG00000084090.9,ENSG00000100038.15,ENSG00000230773.2,CATG00000040597.1,ENSG00000253967.1,ENSG00000197279.3,CATG00000035581.1,ENSG00000164651.12,ENSG00000186862.13,CATG00000037768.1,ENSG00000172955.13,ENSG00000103657.9,ENSG00000203985.6,ENSG00000184432.5,CATG00000038229.1,ENSG00000124370.6,CATG00000007650.1,ENSG00000100024.10,ENSG00000144452.10,CATG00000117025.1,ENSG00000219392.1,ENSG00000168907.9,ENSG00000254049.1,ENSG00000233822.3,ENSG00000100028.7,ENSG00000234107.1,ENSG00000151474.15,ENSG00000180992.5,ENSG00000120756.8,CATG00000005581.1,ENSG00000102780.12,ENSG00000248144.1,CATG00000077543.1,CATG00000088944.1,CATG00000061563.1,ENSG00000139168.3,ENSG00000242550.1,CATG00000042744.1,CATG00000038228.1,CATG00000057275.1,ENSG00000114113.2,ENSG00000131759.13,ENSG00000258114.1,CATG00000043321.1,ENSG00000128512.15,CATG00000083355.1,ENSG00000183023.14,ENSG00000254840.1,CATG00000101927.1,ENSG00000187758.3,CATG00000018963.1,ENSG00000068781.16,ENSG00000226004.1,CATG00000099281.1,CATG00000006030.1,ENSG00000075303.8,ENSG00000173535.9,CATG00000083353.1,ENSG00000112659.9,CATG00000006850.1,ENSG00000259380.1,ENSG00000132204.9,ENSG00000112667.8,CATG00000003787.1,ENSG00000170579.10,CATG00000118077.1,ENSG00000120526.6,ENSG00000255442.1,ENSG00000255046.1,ENSG00000141905.13,CATG00000036337.1,ENSG00000108654.7,CATG00000076567.1,ENSG00000141255.8,ENSG00000175110.7,ENSG00000100030.10,ENSG00000224459.1,CATG00000087911.1,ENSG00000196616.8,ENSG00000177426.16,ENSG00000198374.3,CATG00000037766.1,ENSG00000269998.1,ENSG00000080986.8,CATG00000048352.1,ENSG00000229847.4,CATG00000037760.1,ENSG00000036828.9,ENSG00000181322.9,CATG00000088828.1,CATG00000025251.1,ENSG00000172432.14,ENSG00000162869.11,CATG00000069575.1,ENSG00000269293.2,ENSG00000163710.3,CATG00000098445.1,ENSG00000196367.8,ENSG00000166448.10,ENSG00000170734.7,ENSG00000268140.1,ENSG00000198959.7,ENSG00000112137.12,ENSG00000187522.9,ENSG00000187955.7,ENSG00000077092.14,ENSG00000055950.12,ENSG00000156564.8,ENSG00000198478.6,ENSG00000187953.6,ENSG00000272853.1,CATG00000044412.1,CATG00000117664.1,ENSG00000188428.12,ENSG00000243753.1,ENSG00000116062.10,CATG00000066274.1,CATG00000066338.1,ENSG00000118046.10,ENSG00000211778.2,ENSG00000257242.2,ENSG00000158560.10,ENSG00000185267.5,ENSG00000236253.3,ENSG00000264208.1,ENSG00000152137.2,ENSG00000249502.1,ENSG00000233230.1,CATG00000033631.1,ENSG00000144749.9,ENSG00000224400.1,CATG00000061966.1,ENSG00000118194.14,ENSG00000189229.10,ENSG00000254664.1,ENSG00000201010.1,ENSG00000135312.4,ENSG00000159166.9,CATG00000048354.1,ENSG00000143882.5,CATG00000007328.1,ENSG00000111850.6,ENSG00000259040.3,ENSG00000197134.7,ENSG00000030110.8,CATG00000101663.1,ENSG00000144908.9,ENSG00000211452.6,ENSG00000124491.11</t>
  </si>
  <si>
    <t>21665988,24324551,23247143</t>
  </si>
  <si>
    <t>Chagas cardiomyopathy in Tripanosoma cruzi seropositivity,Cardiac Troponin-T levels,QT interval in Tripanosoma cruzi seropositivity,Peripartum cardiomyopathy,Parasitemia in Tripanosoma cruzi seropositivity,QRS duration in Tripanosoma cruzi seropositivity,Ejection fraction in Tripanosoma cruzi seropositivity,Antibody status in Tripanosoma cruzi seropositivity,PR interval in Tripanosoma cruzi seropositivity</t>
  </si>
  <si>
    <t>HP:0001644</t>
  </si>
  <si>
    <t>Dilated cardiomyopathy</t>
  </si>
  <si>
    <t>Dilated cardiomyopathy (DCM) is defined by the presence of left ventricular dilatation and left ventricular systolic dysfunction in the absence of abnormal loading conditions (hypertension, valve disease) or coronary artery disease sufficient to cause global systolic impairment. Right ventricular dilation and dysfunction may be present but are not necessary for the diagnosis.</t>
  </si>
  <si>
    <t>rs17083156,rs2287729,rs28401552,rs16934917,rs174576,rs16829016,rs62434680,rs6069225,rs8176592,rs9366917,rs933199,rs6457748,rs12614600,rs1805152,rs180239,rs1436309,rs13191610,rs62336127,rs10457342,rs6706,rs6891790,rs2745980,rs3738646,rs6127471,rs13245899,rs60541514,rs9393685,rs4531906,rs7722600,rs2488250,rs7444370,rs76178721,rs180270,rs12775330,rs3738633,rs7973992,rs6830178,rs62433645,rs116185378,rs9366637,rs6674071,rs2282848,rs4946561,rs2032450,rs62435803,rs6069234,rs11579772,rs10247962,rs12066538,rs11065706,rs35154566,rs4811602,rs10933368,rs17083397,rs3771061,rs3757868,rs412768,rs174549,rs61783988,rs4687716,rs6127448,rs76484580,rs78455529,rs1542204,rs3754329,rs72807595,rs6741554,rs3746471,rs74613655,rs77105272,rs3799373,rs13374460,rs174592,rs1474742,rs6123471,rs945421,rs12758813,rs9372668,rs1912846,rs56783248,rs7771690,rs7522233,rs11758375,rs3026443,rs221800,rs34919402,rs1053932,rs13062474,rs11580454,rs10499102,rs3734381,rs2032449,rs1739841,rs35187553,rs1889785,rs3752419,rs1074327,rs77090613,rs72643559,rs73299268,rs12993290,rs2724368,rs365990,rs62336128,rs605266,rs9461230,rs2798321,rs6936178,rs67832971,rs9358893,rs9379819,rs221793,rs1499813,rs62435798,rs10212996,rs6592355,rs1324084,rs11720070,rs760998,rs72952771,rs1962149,rs3755370,rs174541,rs1052897,rs9379821,rs6928951,rs11118961,rs6500857,rs826856,rs1540273,rs10457337,rs174580,rs11752626,rs1763601,rs1970530,rs17171584,rs6671947,rs1528233,rs9467677,rs945422,rs826879,rs75540618,rs6569020,rs6927689,rs11580769,rs58900680,rs174599,rs78623676,rs3754323,rs114722823,rs3827594,rs12661338,rs1763598,rs2731359,rs1973916,rs75747353,rs11578506,rs13244629,rs9375071,rs1398057,rs7693661,rs75973176,rs12565089,rs17362588,rs2294911,rs55805725,rs12475053,rs76873618,rs174578,rs62336094,rs13090836,rs7958683,rs72713384,rs11953842,rs826851,rs79191863,rs12175261,rs11579110,rs10859316,rs115671492,rs6905887,rs136337,rs3846838,rs12212972,rs12156481,rs12568741,rs7753253,rs750766,rs7597774,rs8176526,rs75082736,rs511987,rs945420,rs11580436,rs2356183,rs12196824,rs17083091,rs7751467,rs9388010,rs864324,rs883433,rs2724392,rs826886,rs9393675,rs10499103,rs221784,rs3738640,rs2276103,rs62435806,rs6827651,rs115887800,rs4585597,rs10816341,rs12208772,rs6709092,rs80068653,rs10732554,rs3127011,rs62434686,rs12198461,rs9379820,rs11591216,rs76397776,rs11584869,rs12775743,rs62336114,rs13059189,rs11169142,rs8176525,rs1706276,rs534043,rs698592,rs7570928,rs78982630,rs9320665,rs221798,rs9379814,rs7552993,rs174598,rs3754324,rs7772312,rs12693471,rs6932113,rs6701735,rs136343,rs12025634,rs452036,rs9467658,rs9393681,rs4820899,rs35356517,rs11489780,rs2157050,rs6753700,rs62435801,rs6927800,rs13343794,rs174537,rs17083356,rs5026717,rs2798322,rs17825652,rs3786839,rs7971226,rs12748911,rs698582,rs174553,rs9467636,rs112803146,rs844115,rs1739844,rs6024001,rs2071301,rs116536894,rs72952795,rs681223,rs10083038,rs28488032,rs9467675,rs174560,rs9379826,rs180261,rs6908263,rs1130000,rs35720264,rs1048237,rs56113315,rs55697000,rs1893229,rs62336125,rs11583415,rs72715412,rs883394,rs11579778,rs7980799,rs76072953,rs4855075,rs2213857,rs7591567,rs4262,rs752046,rs12729571,rs826858,rs74896820,rs1919873,rs17083421,rs12121702,rs2071166,rs11489779,rs1406667,rs9262635,rs136345,rs2289263,rs7315028,rs7931059,rs16935090,rs7950205,rs11153763,rs7457868,rs1976402,rs1204706,rs973399,rs1001222,rs17184923,rs2445636,rs17083375,rs10203781,rs28475524,rs826881,rs2794720,rs761760,rs2277923,rs77903963,rs4298175,rs7766342,rs62336123,rs1912848,rs72729053,rs7118558,rs2595503,rs221783,rs78146159,rs6604904,rs7760713,rs73298155,rs10807006,rs945416,rs67006021,rs1800708,rs76963517,rs12214483,rs10213045,rs6433738,rs11578698,rs79924380,rs180269,rs174561,rs7759673,rs4634776,rs117383901,rs17083211,rs11581016,rs78410692,rs8176528,rs608251,rs7747040,rs59301753,rs7573700,rs4729600,rs174533,rs58796031,rs2281289,rs7517152,rs1932824,rs3805788,rs4882283,rs117718953,rs11579609,rs9461234,rs10743492,rs102275,rs11578041,rs10792938,rs79653718,rs59671368,rs79629995,rs10458602,rs2905586,rs55871860,rs11581407,rs62336126,rs9262636,rs62434682,rs6734390,rs1763596,rs3771450,rs698590,rs17083385,rs7519609,rs3786851,rs174554,rs17171731,rs1486345,rs9467662,rs35232605,rs1048238,rs7433287,rs74826756,rs2213856,rs10449303,rs13374332,rs13101181,rs1572381,rs12312513,rs1535,rs9467656,rs56986882,rs117347796,rs1739842,rs1534967,rs10499110,rs174594,rs76734697,rs2796283,rs9320843,rs10212988,rs79146658,rs9401463,rs136344,rs56345539,rs6127466,rs34028708,rs76743037,rs6697277,rs1800702,rs2058670,rs6724505,rs7452622,rs36029422,rs13030174,rs10212994,rs77470382,rs62336124,rs1074328,rs180271,rs893473,rs2013063,rs2071165,rs506597,rs78182683,rs1905427,rs6715628,rs174570,rs62435804,rs12063025,rs17884589,rs2445639,rs2166528,rs9320663,rs97384,rs9348704,rs4944697,rs10824549,rs79604592,rs8176506,rs945419,rs3798420,rs180260,rs75391399,rs3821184,rs4894803,rs45451292,rs6795127,rs2724382,rs2745938,rs11118960,rs8062094,rs3830054,rs11153748,rs2035660,rs2796268,rs35935287,rs72615166,rs117524737,rs1343676,rs7519724,rs17135097,rs3799371,rs180262,rs2589266,rs72965660,rs174534,rs696092,rs36125179,rs180238,rs509360,rs174555,rs174562,rs62434683,rs76569679,rs3130000,rs41286649,rs7117070,rs1371458,rs6123474,rs1486357,rs1912849,rs12137597,rs221792,rs80245260,rs75013764,rs12614599,rs11118555,rs12065224,rs12705091,rs174577,rs102274,rs3757859,rs945417,rs1355520,rs7678113,rs174528,rs859706,rs12104503,rs12273325,rs6701558,rs9348698,rs76903305,rs9379815,rs3802811,rs112068007,rs1106724,rs11579530,rs12673102,rs117595934,rs4661674,rs34599386,rs221794,rs10844582,rs35649338,rs2229714,rs77901384,rs2724375,rs10515496,rs12126269,rs3755815,rs4713429,rs62336122,rs3738643,rs35100559,rs12693473,rs440466,rs55797717,rs34479834,rs34415799,rs115566586,rs2339525,rs763254,rs7157716,rs2724400,rs2279144,rs11968351,rs6127467,rs2032445,rs7655654,rs4811601,rs72958930,rs12998237,rs78776423,rs62172532,rs73299219,rs11168985,rs118027382,rs826870,rs180274,rs2032443,rs174536,rs17052877,rs2306569,rs9401596,rs3771449,rs3805786,rs17135105,rs17427116,rs2724389,rs75595624,rs10499108,rs4946350,rs4786125,rs2234962,rs55844607,rs11580286,rs13226502,rs74387383,rs74876818,rs927348,rs4661342,rs11052705,rs10792940,rs10875979,rs1061482,rs17083420,rs860400,rs1763607,rs221803,rs1355521,rs17171580,rs62435772,rs10927892,rs11065612,rs77915370,rs3026482,rs2488255,rs10880914,rs78757409,rs35149591,rs10492229,rs10927887,rs1891423,rs4714014,rs9262615,rs3923664,rs174529,rs12401619,rs11247964,rs174581,rs7143356,rs12079386,rs12666989,rs1919872,rs9467676,rs76181418,rs7144,rs12197337,rs12118436,rs858744,rs9812118,rs9393682,rs7649323,rs3732834,rs11578744,rs2356491,rs1853591,rs2030976,rs3752420,rs62435800,rs2796272,rs1728690,rs10744765,rs174544,rs4545589,rs11968176,rs2051542,rs6938233,rs8111746,rs650470,rs765020,rs10792937,rs11755121,rs1739840,rs3799372,rs12705092,rs7947510,rs826855,rs12568382,rs7541230,rs9438623,rs12731740,rs8062299,rs10931284,rs17759502,rs36110670,rs1763611,rs7770139,rs2259397,rs59678707,rs1564900,rs7758614,rs3754331,rs7586970,rs564449,rs2724398,rs2488254,rs72842207,rs7772214,rs2724394,rs1048245,rs6891174,rs35495179,rs11131980,rs174600,rs2028004,rs6069232,rs12694890,rs4400838,rs6775364,rs76079930,rs9379817,rs174568,rs17881696,rs76029943,rs732286,rs67285003,rs3786848,rs34480549,rs11579568,rs1436310,rs3026433,rs74995883,rs99780,rs1320760,rs73300168,rs10898664,rs10807007,rs111866505,rs174556,rs62435790,rs9652060,rs180240,rs10803408,rs75424060,rs2745969,rs2796271,rs28438575,rs2237231,rs11959181,rs60718898,rs1053931,rs180242,rs980777,rs28624276,rs5749161,rs1953654,rs7661707,rs1632282,rs78067941,rs79040695,rs826876,rs1763604,rs10403540,rs698893,rs10194247,rs35029161,rs3771067,rs11644404,rs3849274,rs7511980,rs11955012,rs3752421,rs35952414,rs17083358,rs1763599,rs34120121,rs7743957,rs12999051,rs3830057,rs76929088,rs2029213,rs1932825,rs221786,rs2017577,rs9795768,rs58391860,rs66672811,rs2389194,rs12134932,rs11118958,rs2595507,rs9888363,rs6580755,rs9467663,rs36092684,rs17083633,rs75562388,rs72783237,rs28597910,rs2724386,rs77716448,rs113108144,rs4964484,rs11685426,rs34129533,rs10751153,rs2051543,rs11806925,rs3754322,rs10927886,rs859705,rs6765204,rs11957567,rs174574,rs74775566,rs2595508,rs2488253,rs687826,rs67492154,rs314370,rs77679441,rs2794719,rs6127461,rs12744578,rs13386827,rs174584,rs7576066,rs10445830,rs73532215,rs79274950,rs80164664,rs62435799,rs17460016,rs1860561,rs3755371,rs35029749,rs13025087,rs649185,rs6913012,rs761275,rs507920,rs9327807,rs12765436,rs34461385,rs4988606,rs698593,rs12462270,rs136354,rs17083302,rs2858993,rs2071298,rs761759,rs4550723,rs826873,rs12753391,rs1015451,rs1739843,rs108499,rs174548,rs17083405,rs1919876,rs11579848,rs2040862,rs78179329,rs2785632,rs236374,rs3745859,rs2276102,rs72643557,rs2745975,rs73973186,rs9461235,rs1734907,rs6940985,rs7955162,rs72713383,rs174559,rs62435802,rs13082092,rs62434685,rs236373,rs2290130,rs8107416,rs13392310,rs9358895,rs3746467,rs12705089,rs76051064,rs62172376,rs78278479,rs221797,rs117161311,rs78654705,rs111733694,rs4945683,rs77785556,rs12667888,rs10792936,rs860859,rs2488252,rs11701453,rs116706417,rs16940970,rs4727457,rs1684395,rs4946560,rs2071297,rs11581797,rs1865760,rs2905588,rs174545,rs3810843,rs12199463,rs174566,rs6742228,rs221796,rs2494393,rs8176498,rs2284651,rs11583119,rs13019491,rs10194145,rs17083389,rs10990614,rs74614020,rs61771057,rs13152799,rs4972800,rs75304322,rs376439,rs3864937,rs79788801,rs11118962,rs2303040,rs7598858,rs9461229,rs62336119,rs2745967,rs1048334,rs11903296,rs698588,rs1010069,rs116847364,rs10174735,rs76083652,rs698583,rs9366638,rs12705095,rs75409354,rs174601,rs4945623,rs12660455,rs35184598,rs10457338,rs174535,rs11169169,rs4144169,rs10160981,rs2724388,rs826874,rs72840788,rs11957898,rs3752418,rs17083417,rs12066493,rs2133674,rs35899323,rs7251903,rs3026444,rs61550917,rs1204708,rs2902488,rs1719848,rs17083360,rs6733349,rs2071299,rs174530,rs180265,rs174547,rs4972801,rs1355519,rs174583,rs34513890,rs7512286,rs12066542,rs10456917,rs767139,rs17788344,rs12404817,rs2032446,rs492430,rs10076361,rs80228010,rs11578508,rs11965985,rs2445640,rs6606687,rs11065688,rs1168980,rs17821321,rs8176501,rs9295673,rs174546,rs7172796,rs76869342,rs3786845,rs2724387,rs35733768,rs1763610,rs1763597,rs826878,rs36074690,rs2356492,rs59799974,rs403739,rs77444371,rs6606689,rs76845311,rs174550,rs11579168,rs17069038,rs77368650,rs2977293,rs174538,rs62434684,rs2724359</t>
  </si>
  <si>
    <t>CATG00000087828.1,ENSG00000168496.3,ENSG00000128655.12,CATG00000089784.1,CATG00000083264.1,ENSG00000267892.1,ENSG00000246323.2,ENSG00000111231.4,ENSG00000232456.1,ENSG00000228789.2,ENSG00000177733.4,CATG00000033239.1,CATG00000002481.1,CATG00000005705.1,CATG00000026477.1,ENSG00000124920.9,CATG00000008606.1,ENSG00000198366.5,ENSG00000184792.11,CATG00000096624.1,ENSG00000151164.14,ENSG00000106327.8,ENSG00000146839.14,CATG00000086994.1,ENSG00000003436.10,CATG00000113348.1,CATG00000091921.1,ENSG00000234816.2,ENSG00000196176.7,ENSG00000207601.1,CATG00000085625.1,ENSG00000173641.13,CATG00000052117.1,CATG00000085596.1,ENSG00000227358.1,ENSG00000064989.8,CATG00000064672.1,ENSG00000225891.1,ENSG00000162290.12,ENSG00000092054.12,ENSG00000142619.4,ENSG00000180573.8,ENSG00000203709.5,ENSG00000258902.1,CATG00000060207.1,ENSG00000186298.7,ENSG00000146021.10,ENSG00000075340.18,CATG00000077705.1,CATG00000001043.1,CATG00000027868.1,ENSG00000198830.6,CATG00000047024.1,CATG00000005706.1,ENSG00000198915.7,ENSG00000111229.11,ENSG00000204856.7,ENSG00000196850.4,ENSG00000127928.8,ENSG00000163492.9,ENSG00000134824.9,ENSG00000061492.7,ENSG00000120729.5,ENSG00000134825.9,ENSG00000111860.9,CATG00000078716.1,ENSG00000196376.6,ENSG00000272462.2,ENSG00000183888.4,ENSG00000111237.14,CATG00000010423.1,ENSG00000146350.9,ENSG00000197061.3,ENSG00000180596.7,ENSG00000116809.7,ENSG00000172336.4,ENSG00000117676.9,ENSG00000087077.7,CATG00000096622.1,ENSG00000197616.7,ENSG00000087087.14,ENSG00000130427.2,ENSG00000182472.4,ENSG00000166575.12,ENSG00000187475.4,ENSG00000183072.9,CATG00000008581.1,CATG00000033166.1,ENSG00000156966.6,ENSG00000112343.8,ENSG00000259202.1,ENSG00000223485.1,CATG00000045691.1,CATG00000048494.1,CATG00000062981.1,ENSG00000077080.5,CATG00000027872.1,ENSG00000010704.14,ENSG00000100916.9,CATG00000093280.1,ENSG00000174437.12,CATG00000117930.1,CATG00000085616.1,ENSG00000152661.7,CATG00000092063.1,ENSG00000258444.1,ENSG00000175548.4,ENSG00000228142.2,ENSG00000250159.2,ENSG00000196226.2,CATG00000004243.1,CATG00000053171.1,CATG00000059703.1,CATG00000093267.1,ENSG00000075420.8,ENSG00000122986.9,ENSG00000124610.3,CATG00000093273.1,ENSG00000130402.7,ENSG00000065526.6,ENSG00000134532.11,CATG00000045899.1,ENSG00000149633.7,ENSG00000124529.3,CATG00000047025.1,CATG00000013305.1,ENSG00000255864.1,CATG00000093276.1,ENSG00000117335.14,ENSG00000267375.1,CATG00000071171.1,ENSG00000114450.5,ENSG00000078795.12,CATG00000048645.1,CATG00000089796.1,ENSG00000124693.2,CATG00000096625.1,ENSG00000174059.12,ENSG00000111783.8,ENSG00000131914.6,ENSG00000149485.12,ENSG00000187837.2,ENSG00000146830.9,CATG00000012855.1,ENSG00000122970.11,ENSG00000137259.2,ENSG00000164434.7,ENSG00000224063.1,ENSG00000031003.6,ENSG00000117682.12,ENSG00000146828.13,ENSG00000139117.9,CATG00000082047.1,ENSG00000111785.14,ENSG00000179743.2,CATG00000056798.1,ENSG00000156113.16,ENSG00000261257.1,ENSG00000204560.5,ENSG00000151615.3,ENSG00000258210.1,CATG00000088116.1,CATG00000071168.1,ENSG00000163536.8,CATG00000018307.1,ENSG00000176125.3,ENSG00000198523.5,CATG00000087827.1,ENSG00000144320.9,ENSG00000207182.1,ENSG00000163931.11,ENSG00000204852.11,ENSG00000110975.4,ENSG00000138622.3,ENSG00000151929.5,CATG00000089825.1,ENSG00000127920.5,CATG00000000183.1,ENSG00000250260.1,CATG00000045621.1,ENSG00000124772.7,ENSG00000087085.9,ENSG00000233954.4,CATG00000071146.1,CATG00000089740.1,ENSG00000264323.1,ENSG00000186510.7,ENSG00000112337.6,ENSG00000196532.4,ENSG00000157388.9,ENSG00000136848.12</t>
  </si>
  <si>
    <t>pha003053,23853074,23583979,20975947,pha003051,21459883,23534349,pha003054</t>
  </si>
  <si>
    <t>Heart Rate,Dilated cardiomyopathy,Heart rate</t>
  </si>
  <si>
    <t>HP:0001645</t>
  </si>
  <si>
    <t>Sudden cardiac death</t>
  </si>
  <si>
    <t>The heart suddenly and unexpectedly stops beating resulting in death within a short time period (generally within 1 h of symptom onset).</t>
  </si>
  <si>
    <t>rs2287729,rs28401552,rs174576,rs16829016,rs6069225,rs4451914,rs9366917,rs11014577,rs11884259,rs6457748,rs1559040,rs4887070,rs180239,rs6896900,rs62336127,rs10457342,rs4822928,rs6706,rs6891790,rs2745980,rs13245899,rs60541514,rs4531906,rs76178721,rs180270,rs12775330,rs13409485,rs6830178,rs10516627,rs7918933,rs4636555,rs4946561,rs62435803,rs12217597,rs11579772,rs233115,rs10247962,rs12049529,rs11065706,rs2300637,rs10933368,rs11576939,rs17083397,rs3771061,rs3757868,rs412768,rs6895099,rs7166281,rs6127448,rs78455529,rs3743075,rs1542204,rs78930933,rs111707808,rs3754329,rs17291650,rs9581062,rs3746471,rs77105272,rs17577172,rs79533393,rs13374460,rs174592,rs78057537,rs6123471,rs2322818,rs1912846,rs56783248,rs3740360,rs2291701,rs7522233,rs2735589,rs11758375,rs3026443,rs34919402,rs1053932,rs11580454,rs10499102,rs116410795,rs1739841,rs10847312,rs16866933,rs17604773,rs1074327,rs77090613,rs12993290,rs16864339,rs10196279,rs233118,rs365990,rs2798321,rs6936178,rs147069939,rs10472254,rs221793,rs1499813,rs13167483,rs9695757,rs10212996,rs6592355,rs338270,rs79970578,rs11720070,rs760998,rs72952771,rs174541,rs2238341,rs826856,rs10457337,rs28737338,rs174580,rs4869587,rs1970530,rs13407368,rs17171584,rs2195352,rs12034839,rs114286107,rs1528233,rs28610581,rs74694640,rs11187869,rs137610,rs11098336,rs6569020,rs6853891,rs11952373,rs58900680,rs174599,rs27160,rs145522533,rs78623676,rs80161871,rs34349127,rs114722823,rs3827594,rs12661338,rs344151,rs10509672,rs7447772,rs11950974,rs12708519,rs16843897,rs12518581,rs75747353,rs11578506,rs7099485,rs79303243,rs13244629,rs12134420,rs9375071,rs1398057,rs75973176,rs28529751,rs75834697,rs17362588,rs55794209,rs12475053,rs76873618,rs7511739,rs62336094,rs10064741,rs13090836,rs7958683,rs72713384,rs117432663,rs12175261,rs115671492,rs2431637,rs189095643,rs136337,rs12993210,rs1917823,rs12568741,rs8086875,rs73935070,rs113043887,rs251636,rs17604955,rs8176526,rs1115964,rs3781265,rs9695214,rs76377236,rs945420,rs37369,rs2356183,rs11913352,rs11161569,rs17083091,rs7751467,rs530612,rs10828834,rs10067949,rs2389148,rs864324,rs883433,rs2724392,rs221784,rs3738640,rs6827651,rs115887800,rs4585597,rs9944207,rs80068653,rs130575,rs73935073,rs13431025,rs10941226,rs13173943,rs75140285,rs76397776,rs11584869,rs7717823,rs13185264,rs12775743,rs163908,rs7301956,rs13059189,rs4869476,rs1706276,rs11675345,rs698592,rs78982630,rs13158903,rs9320665,rs2133183,rs7877,rs11187895,rs12126112,rs77731196,rs134097,rs3754324,rs12693471,rs6701735,rs136343,rs452036,rs7402293,rs4820899,rs10755257,rs35356517,rs71615830,rs8088218,rs6753700,rs73967806,rs4949927,rs62435801,rs3821301,rs12875916,rs5026717,rs3786839,rs60838463,rs7046525,rs7971226,rs233094,rs12748911,rs3815475,rs233088,rs111978325,rs698582,rs113428154,rs114067672,rs11637635,rs116536894,rs10882422,rs6451205,rs681223,rs11187899,rs13174311,rs35720264,rs7088627,rs2300639,rs10912675,rs4886705,rs56113315,rs79009327,rs55697000,rs1893229,rs61047106,rs62336125,rs9581086,rs344507,rs4106226,rs6859898,rs2213857,rs4262,rs752046,rs147783303,rs73154389,rs11956668,rs74896820,rs1919873,rs17083421,rs2735594,rs58914241,rs134119,rs6889260,rs752140,rs41518644,rs10764661,rs1406667,rs2289263,rs7931059,rs7950205,rs6864535,rs13403166,rs7457868,rs62357019,rs973399,rs2124140,rs1001222,rs17184923,rs10203781,rs28475524,rs826881,rs233113,rs27164,rs233111,rs77903963,rs60785155,rs17590006,rs62336123,rs1912848,rs72729053,rs6741257,rs35223036,rs60325409,rs12047189,rs7118558,rs8036758,rs2735591,rs11187882,rs1405936,rs945416,rs67006021,rs76963517,rs12214483,rs10490004,rs11578698,rs336491,rs9661528,rs8176528,rs608251,rs174533,rs12061215,rs1991081,rs73967813,rs8038760,rs1932824,rs62356992,rs3805788,rs117718953,rs10743492,rs102275,rs12873119,rs174230,rs11578041,rs79746649,rs10792938,rs12217792,rs59671368,rs4930696,rs79629995,rs11581407,rs13177986,rs1763596,rs698590,rs11944312,rs7519609,rs3786851,rs1874807,rs174554,rs1486345,rs233097,rs35232605,rs56994944,rs74826756,rs2213856,rs10449303,rs13101181,rs113124671,rs1572381,rs12312513,rs1535,rs4949897,rs2284129,rs1534967,rs6720840,rs116747692,rs11187866,rs27162,rs10040024,rs115426111,rs174594,rs76734697,rs9320843,rs78438816,rs136344,rs6127466,rs34028708,rs3816930,rs56594061,rs2058670,rs692780,rs12140272,rs10212994,rs77470382,rs13427799,rs10829157,rs893473,rs17244776,rs2071165,rs10078924,rs17604591,rs79542132,rs35566392,rs7444550,rs1905427,rs174570,rs17884589,rs4280434,rs114332937,rs2166528,rs9320663,rs13173819,rs10824549,rs4748476,rs72685151,rs10741089,rs3822736,rs3798420,rs35641543,rs180260,rs75391399,rs57367442,rs45451292,rs6795127,rs2724382,rs2745938,rs11118960,rs309137,rs1884139,rs77978198,rs7402844,rs12872219,rs35935287,rs35176895,rs7519724,rs180262,rs72965660,rs116079184,rs61769484,rs36125179,rs509360,rs190994806,rs1375131,rs62434683,rs62027181,rs174562,rs72800715,rs76569679,rs2042497,rs12144280,rs7117070,rs1371458,rs13174848,rs6123474,rs1486357,rs13400643,rs80245260,rs11187850,rs11764290,rs7182283,rs73154401,rs75013764,rs12614599,rs11118555,rs10493763,rs12065224,rs12705091,rs115084028,rs174577,rs13170299,rs3757859,rs7092620,rs251640,rs859706,rs12273325,rs78416998,rs6701558,rs73967808,rs17054305,rs76903305,rs3802811,rs112068007,rs1106724,rs11579530,rs117595934,rs2288110,rs16899972,rs6718326,rs34599386,rs221794,rs77901384,rs2724375,rs6821696,rs56276142,rs10941225,rs10158674,rs10515496,rs74825688,rs62336122,rs3738643,rs72805187,rs77475562,rs8023268,rs440466,rs4747348,rs472054,rs1644395,rs930912,rs8179587,rs13394423,rs763254,rs12692544,rs7157716,rs2279144,rs4949889,rs233090,rs114708082,rs72738869,rs6127467,rs2011825,rs10069995,rs62172532,rs73299219,rs13416694,rs118027382,rs826870,rs174536,rs11059072,rs2357054,rs37376,rs2306569,rs115215686,rs13163727,rs17135105,rs17427116,rs5762307,rs76598065,rs6756468,rs4869618,rs4463110,rs10489510,rs75595624,rs73967811,rs10499108,rs55844607,rs74876818,rs6708945,rs8181345,rs11052705,rs10792940,rs10875979,rs1060846,rs56395816,rs221803,rs1355521,rs181715218,rs8023462,rs116035390,rs77915370,rs3026482,rs72685158,rs9581070,rs7182583,rs4631749,rs6495307,rs13186771,rs10492229,rs10158486,rs10927887,rs647041,rs66980885,rs7571660,rs116211193,rs7143356,rs7084339,rs12079386,rs7144,rs12197337,rs179844,rs7649323,rs11578744,rs2356491,rs233099,rs11187840,rs2796272,rs10744765,rs174544,rs40200,rs10521022,rs11968176,rs116567340,rs12868061,rs62010328,rs8111746,rs2002237,rs650470,rs10792937,rs7947510,rs826855,rs12568382,rs1428281,rs7633075,rs37441,rs12731740,rs12428808,rs59403804,rs12081854,rs8062299,rs2251393,rs72738870,rs7758614,rs59678707,rs1564900,rs615470,rs3754331,rs2904130,rs2488254,rs7772214,rs1283310,rs1048245,rs6891174,rs4748502,rs35495179,rs7100884,rs11131980,rs11903934,rs174600,rs2028004,rs11952305,rs12694890,rs114842949,rs4400838,rs116667290,rs76079930,rs13407515,rs12402128,rs9578754,rs113680499,rs6756145,rs17881696,rs58062754,rs57276516,rs76029943,rs732286,rs12954,rs67285003,rs37440,rs9581087,rs34480549,rs11958367,rs2626375,rs7998860,rs11637263,rs12034249,rs11161574,rs12904319,rs4564532,rs139656641,rs112574551,rs62435790,rs163910,rs75424060,rs28438575,rs62010332,rs60718898,rs34561661,rs180242,rs12781451,rs163843,rs11161617,rs2431622,rs10941257,rs13395766,rs1953654,rs1632282,rs826876,rs698893,rs35029161,rs10194247,rs112030927,rs76817604,rs2028303,rs144541104,rs3771067,rs2735592,rs180841827,rs163837,rs8111071,rs4533449,rs17054258,rs17083358,rs34120121,rs11187852,rs10851882,rs11187863,rs2029213,rs221786,rs11072553,rs9795768,rs58391860,rs13169995,rs66672811,rs10509670,rs10775209,rs7634124,rs72934421,rs530006,rs137608,rs75562388,rs28597910,rs10882436,rs113870561,rs4964484,rs11685426,rs34129533,rs10751153,rs11059074,rs6714750,rs7897678,rs3754322,rs859705,rs28535512,rs61748134,rs12692438,rs74775566,rs2042495,rs8028182,rs8029112,rs77679441,rs6853478,rs6669293,rs6721034,rs6127461,rs13386827,rs174584,rs73154379,rs11227123,rs233109,rs79274950,rs80164664,rs12044882,rs17460016,rs1860561,rs12622715,rs71652692,rs8030802,rs35029749,rs114160901,rs13025087,rs12126141,rs150794106,rs13409288,rs761275,rs13413691,rs34461385,rs37379,rs4988606,rs698593,rs72800772,rs12462270,rs17083302,rs76800137,rs6693365,rs4484992,rs233108,rs13172280,rs11187894,rs75409190,rs77117323,rs10847314,rs1757063,rs2112125,rs17083405,rs1919876,rs2040862,rs12862289,rs73154391,rs7095666,rs10773388,rs236374,rs11959896,rs2785632,rs3745859,rs80183232,rs233122,rs2745975,rs11161597,rs37434,rs73973186,rs6940985,rs1559039,rs13188540,rs7962133,rs11187883,rs28368466,rs1027194,rs56345129,rs344152,rs2300633,rs2284800,rs146858807,rs72714185,rs6482565,rs6583934,rs2290130,rs114570090,rs12697347,rs76197751,rs3746467,rs76051064,rs2762494,rs62172376,rs221797,rs111733694,rs4949926,rs4945683,rs12667888,rs4907138,rs192253604,rs10792936,rs2488252,rs860859,rs116706417,rs16940970,rs2647394,rs12521945,rs4727457,rs4946560,rs1489895,rs2076320,rs12901300,rs3816929,rs11581797,rs2291699,rs10166544,rs114209144,rs1864357,rs7250014,rs174545,rs12199463,rs2647396,rs6742228,rs76721825,rs6898295,rs11558740,rs10741086,rs309168,rs13019491,rs17083389,rs2735588,rs72800765,rs11059062,rs4748504,rs75304322,rs142338941,rs3864937,rs12428827,rs13413129,rs11118962,rs7598858,rs17604548,rs62336119,rs1048334,rs11903296,rs4462560,rs698588,rs1010069,rs116847364,rs76083652,rs698583,rs7914672,rs10912694,rs12705095,rs10490005,rs13182061,rs75409354,rs4945623,rs12660455,rs35184598,rs11634863,rs10457338,rs17122364,rs11169169,rs4144169,rs2724388,rs10160981,rs11957898,rs10941228,rs79668718,rs12066493,rs2133674,rs35899323,rs7251903,rs6698331,rs61550917,rs1204708,rs11636031,rs2902488,rs1719848,rs3755000,rs6733349,rs174547,rs4972801,rs1355519,rs13409911,rs750517,rs13392346,rs16899974,rs115958434,rs34513890,rs183373550,rs4512701,rs57215963,rs137625,rs73154386,rs767139,rs17788344,rs4988235,rs11965985,rs11578508,rs17821321,rs8176501,rs35092233,rs10941262,rs9581088,rs7535388,rs76869342,rs6495174,rs10873703,rs11187847,rs3786845,rs997251,rs2724387,rs153008,rs826878,rs36074690,rs139672965,rs514743,rs77444371,rs6606689,rs6451208,rs7100626,rs2977293,rs174538,rs1498375,rs62434684,rs2235990,rs17083156,rs13407857,rs16934917,rs17304103,rs10152155,rs62434680,rs1948,rs8176592,rs12136214,rs3813600,rs4748494,rs2076699,rs72722663,rs12614600,rs72722697,rs1805152,rs10829156,rs37428,rs13191610,rs4634984,rs3738646,rs6127471,rs7722600,rs962409,rs2488250,rs7444370,rs7175852,rs6708718,rs12871579,rs13024110,rs3738633,rs2288111,rs7973992,rs62433645,rs116185378,rs631817,rs8028277,rs7731733,rs62357020,rs6069234,rs12066538,rs37429,rs35154566,rs4811602,rs768264,rs3781264,rs174549,rs10817260,rs61783988,rs4687716,rs12120551,rs76484580,rs7715366,rs72807595,rs10773385,rs6741554,rs74613655,rs180728022,rs1474742,rs945421,rs12758813,rs9372668,rs10941229,rs221800,rs72805164,rs469033,rs13062474,rs2042496,rs11749262,rs3734381,rs115639491,rs7331373,rs35187553,rs1889785,rs73299268,rs72643559,rs2724368,rs113665554,rs2279651,rs62336128,rs605266,rs73935068,rs116252892,rs67832971,rs2288109,rs62435798,rs28432989,rs1962149,rs1052897,rs4886699,rs7790522,rs11118961,rs6500857,rs11752626,rs1763601,rs115522963,rs468327,rs12429889,rs13393577,rs6671947,rs233080,rs73967807,rs945422,rs826879,rs1146381,rs75540618,rs12118836,rs12145073,rs11580769,rs77347282,rs11637068,rs6864139,rs12118950,rs3754323,rs2731359,rs233093,rs12189362,rs37377,rs9581089,rs2735595,rs1973916,rs7081435,rs12122154,rs2291702,rs7693661,rs12565089,rs2281680,rs61223539,rs13170390,rs7096883,rs2294911,rs13356541,rs7075678,rs7317612,rs6495182,rs8086869,rs174578,rs11953842,rs79191863,rs17054255,rs826851,rs11579110,rs460053,rs62351875,rs12212972,rs72800719,rs7559010,rs10829199,rs11678431,rs750766,rs12042780,rs12867877,rs11187845,rs63191260,rs10744303,rs75082736,rs73154388,rs511987,rs11580436,rs9292607,rs12196824,rs171081,rs77257332,rs9388010,rs826886,rs4322627,rs10499103,rs237252,rs2276103,rs62435806,rs2735587,rs10009573,rs12208772,rs10734938,rs17408276,rs6709092,rs233112,rs10732554,rs62434686,rs12198461,rs75401365,rs116805787,rs72724639,rs687670,rs62336114,rs10847313,rs8176525,rs11169142,rs11161570,rs114741200,rs534043,rs7570928,rs221798,rs7552993,rs79771210,rs174598,rs7133730,rs5762311,rs112818704,rs78883577,rs997259,rs6927800,rs13343794,rs174537,rs13359524,rs17083356,rs2798322,rs17825652,rs12043926,rs116264366,rs11187890,rs174553,rs137623,rs71615838,rs112803146,rs844115,rs76006088,rs1739844,rs12143140,rs6024001,rs7686028,rs72952795,rs1757069,rs4545784,rs3821296,rs10083038,rs4665058,rs28488032,rs174560,rs180261,rs2241023,rs72722665,rs1048237,rs626072,rs72715412,rs11579778,rs883394,rs3846633,rs7980799,rs114678528,rs6472110,rs76072953,rs4855075,rs7591567,rs344156,rs12729571,rs4703492,rs112147824,rs74496310,rs56322028,rs826858,rs11749934,rs11187900,rs114666016,rs2071166,rs4237348,rs10472255,rs136345,rs4335438,rs7315028,rs16935090,rs76846079,rs8034317,rs4949898,rs11153763,rs12138621,rs10202323,rs35134290,rs1204706,rs3846632,rs17083375,rs4664275,rs1021253,rs761760,rs2069481,rs2277923,rs4747352,rs233095,rs4298175,rs1813216,rs1757070,rs9578747,rs2595503,rs221783,rs78146159,rs13178208,rs6604904,rs73298155,rs116250248,rs7794210,rs60265753,rs181519890,rs7157599,rs17109875,rs10213045,rs6433738,rs4886712,rs79924380,rs34400381,rs174561,rs338266,rs180269,rs7759673,rs117383901,rs17083211,rs78410692,rs59301753,rs7573700,rs233085,rs4729600,rs58796031,rs7517152,rs186937,rs2281289,rs218174,rs3740359,rs72800751,rs753724,rs1505368,rs4882283,rs11579609,rs114021680,rs77717637,rs62027209,rs11187842,rs6451174,rs79653718,rs2905586,rs55871860,rs62336126,rs62434682,rs12405767,rs6734390,rs2159872,rs17083385,rs56187749,rs10493762,rs2112646,rs17171731,rs58835397,rs2431623,rs1048238,rs7433287,rs9318598,rs76408423,rs13374332,rs4886708,rs56986882,rs117347796,rs1739842,rs76864485,rs10499110,rs34236473,rs6892674,rs2796283,rs10212988,rs79146658,rs11590830,rs9401463,rs56345539,rs76743037,rs6697277,rs6724505,rs11935514,rs7452622,rs36029422,rs13030174,rs72805188,rs12517170,rs62336124,rs11161535,rs1074328,rs116446983,rs10194090,rs35058264,rs180271,rs7586074,rs506597,rs40202,rs72722607,rs78182683,rs55895806,rs10873700,rs9292570,rs6715628,rs62435804,rs12063025,rs97384,rs6482567,rs4944697,rs73154390,rs79604592,rs72685153,rs8176506,rs59708934,rs7909552,rs4907139,rs945419,rs7569142,rs3821184,rs4894803,rs309164,rs8062094,rs11153748,rs2035660,rs2796268,rs13421084,rs72615166,rs117524737,rs1343676,rs115474767,rs17135097,rs2589266,rs174534,rs10188926,rs696092,rs7729774,rs3743074,rs180238,rs174555,rs74719654,rs12758237,rs4862307,rs55758931,rs111844084,rs2284798,rs17615134,rs79465461,rs1912849,rs729655,rs221792,rs137611,rs72913320,rs102274,rs73935065,rs17688333,rs61736636,rs945417,rs54211,rs233114,rs7678113,rs1355520,rs13427690,rs174528,rs2735590,rs10467415,rs163841,rs12104503,rs3743073,rs10079528,rs80227055,rs77238711,rs76018828,rs12673102,rs79329534,rs10844582,rs35649338,rs12126269,rs11187897,rs77484748,rs3755815,rs4886707,rs17054275,rs13177884,rs35100559,rs12693473,rs10042935,rs7576570,rs55797717,rs34479834,rs12515119,rs115566586,rs34415799,rs2339525,rs3821013,rs6432189,rs2724400,rs2276624,rs2735593,rs76569162,rs11968351,rs7655654,rs62010327,rs4811601,rs72958930,rs12998237,rs78776423,rs77253475,rs11168985,rs7923072,rs180274,rs9578753,rs2357057,rs182549,rs17052877,rs7099307,rs9401596,rs3805786,rs140785363,rs4834526,rs2724389,rs143554335,rs73967812,rs309134,rs67927538,rs72807015,rs4946350,rs4786125,rs13226502,rs11580286,rs74387383,rs927348,rs188594614,rs17083420,rs860400,rs1763607,rs11161573,rs10765798,rs17171580,rs62435772,rs28756787,rs10927892,rs10197836,rs11065612,rs1498374,rs2488255,rs978813,rs163838,rs10880914,rs78757409,rs37370,rs35149591,rs9287785,rs11638974,rs1891423,rs4714014,rs3923664,rs174529,rs12401619,rs174581,rs12666989,rs7710189,rs1919872,rs56163473,rs76181418,rs40199,rs858744,rs9812118,rs11960801,rs55738533,rs3732834,rs2064510,rs2030976,rs4748479,rs73154395,rs62435800,rs251641,rs1728690,rs4545589,rs3776603,rs765020,rs11755121,rs1739840,rs489023,rs12705092,rs62148203,rs7541230,rs73967809,rs6879337,rs10931284,rs17759502,rs36110670,rs4628581,rs27555,rs149747749,rs2259397,rs16899975,rs78640361,rs7586970,rs564449,rs2724398,rs2724394,rs8023815,rs114092408,rs115140449,rs34186735,rs233119,rs1077996,rs13170082,rs6069232,rs6775364,rs233091,rs114966886,rs174568,rs3809547,rs6898441,rs37431,rs41301261,rs4641909,rs12465802,rs114104630,rs3786848,rs11187893,rs10078803,rs1973391,rs78572524,rs11579568,rs12039980,rs233121,rs34248297,rs12871788,rs75594584,rs13170556,rs10847317,rs3026433,rs74995883,rs11187877,rs1320760,rs99780,rs114652441,rs2186904,rs336465,rs75017201,rs143713361,rs73300168,rs10898664,rs7096678,rs111866505,rs174556,rs185186,rs9581094,rs9652060,rs180240,rs10803408,rs2745969,rs2796271,rs35314502,rs17594729,rs147269019,rs10765792,rs11959181,rs1053931,rs12697346,rs6883204,rs12697348,rs79193572,rs980777,rs75885634,rs233087,rs28624276,rs5749161,rs78097821,rs7661707,rs77680330,rs6583935,rs78067941,rs79040695,rs1763604,rs10403540,rs2274223,rs3740365,rs13184057,rs10741131,rs11644404,rs9920028,rs3849274,rs10039940,rs11955012,rs7511980,rs134094,rs12617786,rs35952414,rs1763599,rs114677379,rs12999051,rs10220738,rs17382844,rs76929088,rs43160,rs1932825,rs344158,rs2017577,rs41318646,rs37439,rs78659837,rs76619124,rs115971986,rs5757608,rs2389194,rs11118958,rs2595507,rs9888363,rs6580755,rs36092684,rs17083633,rs72783237,rs13172279,rs3087894,rs2724386,rs77716448,rs113108144,rs2647395,rs10735297,rs11959527,rs725585,rs37442,rs6495168,rs10927886,rs7084709,rs6765204,rs11957567,rs174574,rs116760455,rs37371,rs2595508,rs10077149,rs59755513,rs2488253,rs687826,rs67492154,rs314370,rs2054238,rs11580090,rs7576066,rs10445830,rs6758703,rs73532215,rs62435799,rs3743077,rs12044537,rs9578751,rs34623800,rs10515928,rs12124170,rs2067808,rs10461949,rs649185,rs6913012,rs507920,rs9327807,rs12765436,rs2003147,rs136354,rs4991043,rs12220091,rs761759,rs4550723,rs600098,rs12753391,rs826873,rs13185749,rs1474496,rs1015451,rs1739843,rs2300640,rs108499,rs174548,rs950776,rs11579848,rs11187864,rs6848071,rs78179329,rs11187851,rs2276102,rs112356857,rs73967810,rs72805186,rs72722624,rs75390293,rs72643557,rs74657365,rs1734907,rs138851971,rs11187870,rs7955162,rs72713383,rs62435802,rs174559,rs13082092,rs7090926,rs73154385,rs62434685,rs236373,rs8107416,rs13392310,rs12705089,rs3781266,rs78278479,rs117161311,rs78654705,rs77785556,rs11072542,rs2252408,rs28305,rs11258019,rs1684395,rs10873697,rs4371118,rs7586592,rs466566,rs35240561,rs111662141,rs2905588,rs80341830,rs3810843,rs13170466,rs41289749,rs174566,rs35029584,rs221796,rs10189317,rs8176498,rs37433,rs2284651,rs2291698,rs4886696,rs11583119,rs10194145,rs13171891,rs2431634,rs74614020,rs2042494,rs61771057,rs13152799,rs4255398,rs4972800,rs376439,rs79788801,rs2303040,rs2745967,rs12757137,rs10174735,rs12509335,rs174601,rs37436,rs174535,rs10882435,rs826874,rs233120,rs17083417,rs10509671,rs3026444,rs73935069,rs116057745,rs17083360,rs8084092,rs78771152,rs174530,rs180265,rs309160,rs58860972,rs174583,rs144104397,rs870267,rs11187837,rs2482073,rs7512286,rs2397416,rs12066542,rs10456917,rs114994854,rs10521021,rs12404817,rs492430,rs10076361,rs28569917,rs80228010,rs114509484,rs6606687,rs11065688,rs1168980,rs126230,rs76449774,rs4949928,rs6868348,rs174546,rs10199101,rs116018018,rs7172796,rs35733768,rs1763597,rs7166737,rs7736090,rs2356492,rs13174300,rs59799974,rs403739,rs4486847,rs174550,rs11579168,rs11059061,rs13432803,rs660652,rs17069038,rs251638,rs77368650,rs12049309,rs11161595,rs27161,rs2724359</t>
  </si>
  <si>
    <t>ENSG00000062038.9,ENSG00000110025.8,ENSG00000173838.7,ENSG00000168496.3,ENSG00000019549.4,CATG00000089784.1,ENSG00000155868.7,ENSG00000183049.8,ENSG00000111231.4,ENSG00000232456.1,ENSG00000097096.8,ENSG00000177733.4,ENSG00000153904.14,CATG00000057739.1,CATG00000002481.1,CATG00000005705.1,ENSG00000158258.11,ENSG00000151694.8,CATG00000026477.1,CATG00000008606.1,ENSG00000240393.1,CATG00000096624.1,ENSG00000151164.14,CATG00000086994.1,ENSG00000142867.8,CATG00000113348.1,ENSG00000144278.10,ENSG00000113456.14,ENSG00000173641.13,CATG00000085596.1,ENSG00000249884.4,CATG00000064672.1,ENSG00000140398.9,ENSG00000162290.12,ENSG00000142619.4,ENSG00000039560.9,ENSG00000203709.5,ENSG00000268894.2,ENSG00000258902.1,CATG00000060207.1,CATG00000012823.1,ENSG00000186298.7,ENSG00000113460.8,ENSG00000146021.10,CATG00000006080.1,ENSG00000258727.1,ENSG00000214070.3,CATG00000057359.1,CATG00000047024.1,ENSG00000168724.10,ENSG00000259431.1,ENSG00000198915.7,ENSG00000111229.11,ENSG00000204856.7,ENSG00000260591.1,CATG00000002986.1,ENSG00000168350.6,ENSG00000163219.7,ENSG00000134824.9,ENSG00000140365.11,ENSG00000170613.4,ENSG00000061492.7,ENSG00000120729.5,ENSG00000181355.16,ENSG00000134825.9,ENSG00000111860.9,CATG00000078716.1,ENSG00000183888.4,ENSG00000117174.6,ENSG00000111237.14,CATG00000010423.1,ENSG00000106868.12,ENSG00000273003.1,ENSG00000184384.9,CATG00000096622.1,ENSG00000087087.14,ENSG00000130427.2,ENSG00000166575.12,ENSG00000153898.8,ENSG00000145354.5,ENSG00000256292.1,CATG00000057735.1,ENSG00000183072.9,ENSG00000155511.13,CATG00000023688.1,ENSG00000165997.4,ENSG00000223485.1,CATG00000045691.1,CATG00000062981.1,ENSG00000077080.5,ENSG00000263764.1,ENSG00000100916.9,CATG00000093280.1,ENSG00000101680.9,CATG00000006223.1,ENSG00000165995.14,CATG00000085616.1,ENSG00000010932.11,CATG00000068347.1,CATG00000016538.1,ENSG00000250159.2,CATG00000002605.1,CATG00000117484.1,ENSG00000165424.6,ENSG00000223653.1,CATG00000059703.1,CATG00000093267.1,ENSG00000075420.8,ENSG00000122986.9,CATG00000009912.1,ENSG00000130402.7,ENSG00000138193.10,CATG00000058649.1,ENSG00000134532.11,ENSG00000230952.1,CATG00000047025.1,ENSG00000196151.6,CATG00000050077.1,ENSG00000260206.1,ENSG00000120519.10,ENSG00000255864.1,ENSG00000177971.7,CATG00000093276.1,ENSG00000117335.14,ENSG00000267375.1,ENSG00000114450.5,CATG00000071171.1,CATG00000089796.1,ENSG00000106392.6,ENSG00000174059.12,CATG00000047577.1,ENSG00000205056.8,ENSG00000146830.9,CATG00000048410.1,ENSG00000122970.11,CATG00000117814.1,ENSG00000241058.1,ENSG00000170634.8,ENSG00000031003.6,ENSG00000146828.13,ENSG00000171502.10,ENSG00000115561.10,ENSG00000111785.14,ENSG00000118922.12,ENSG00000261257.1,CATG00000042811.1,CATG00000088116.1,CATG00000107758.1,CATG00000010860.1,ENSG00000163536.8,ENSG00000176125.3,ENSG00000198523.5,ENSG00000169375.11,CATG00000106703.1,CATG00000089825.1,ENSG00000196932.7,ENSG00000113263.8,CATG00000000183.1,CATG00000045621.1,ENSG00000124772.7,ENSG00000251642.1,ENSG00000087085.9,CATG00000089740.1,ENSG00000264323.1,ENSG00000186510.7,ENSG00000157388.9,ENSG00000169410.5,ENSG00000113492.9,ENSG00000128655.12,ENSG00000162241.8,ENSG00000267892.1,ENSG00000121988.13,ENSG00000076003.4,ENSG00000162642.9,ENSG00000246323.2,CATG00000033239.1,CATG00000058651.1,ENSG00000169371.9,ENSG00000124920.9,ENSG00000134330.14,ENSG00000254614.1,CATG00000023681.1,ENSG00000184792.11,ENSG00000076258.5,CATG00000098779.1,ENSG00000144331.14,ENSG00000106327.8,CATG00000010859.1,ENSG00000146839.14,ENSG00000003436.10,CATG00000091921.1,ENSG00000207601.1,CATG00000043713.1,ENSG00000272323.1,ENSG00000151693.5,CATG00000006142.1,CATG00000085625.1,ENSG00000113249.8,CATG00000025577.1,ENSG00000115866.6,ENSG00000064989.8,CATG00000058371.1,ENSG00000092054.12,ENSG00000123636.13,ENSG00000146670.5,CATG00000057534.1,CATG00000014047.1,ENSG00000224177.2,ENSG00000133895.10,CATG00000077705.1,ENSG00000162643.8,ENSG00000231890.3,ENSG00000068615.12,CATG00000005706.1,ENSG00000152582.8,ENSG00000196850.4,ENSG00000168066.16,ENSG00000048991.12,ENSG00000127928.8,CATG00000106709.1,ENSG00000163492.9,ENSG00000228363.2,ENSG00000196376.6,ENSG00000205838.8,ENSG00000146350.9,ENSG00000142871.11,ENSG00000213983.7,ENSG00000116809.7,ENSG00000172336.4,ENSG00000087077.7,ENSG00000197616.7,CATG00000002630.1,ENSG00000182472.4,ENSG00000178568.9,CATG00000020147.1,ENSG00000135077.4,CATG00000008581.1,ENSG00000080644.11,CATG00000033166.1,ENSG00000156966.6,ENSG00000240291.1,ENSG00000168702.12,ENSG00000259202.1,CATG00000079491.1,CATG00000117930.1,ENSG00000174437.12,ENSG00000164303.6,ENSG00000152661.7,ENSG00000198597.4,CATG00000092063.1,ENSG00000258444.1,ENSG00000153157.8,ENSG00000175548.4,ENSG00000173145.7,CATG00000069902.1,ENSG00000236570.1,CATG00000082480.1,CATG00000004243.1,CATG00000053171.1,ENSG00000224675.1,CATG00000063216.1,ENSG00000235532.1,ENSG00000149823.3,ENSG00000104941.3,CATG00000042961.1,CATG00000093273.1,ENSG00000123268.4,CATG00000045899.1,ENSG00000149633.7,CATG00000006141.1,CATG00000013305.1,ENSG00000117971.7,ENSG00000078795.12,CATG00000096625.1,CATG00000071322.1,ENSG00000102699.5,ENSG00000111783.8,ENSG00000149485.12,ENSG00000164434.7,ENSG00000100316.11,ENSG00000224063.1,ENSG00000139117.9,CATG00000082047.1,CATG00000023677.1,ENSG00000156113.16,ENSG00000151615.3,ENSG00000258210.1,CATG00000071168.1,CATG00000018307.1,ENSG00000065882.11,ENSG00000144320.9,ENSG00000207182.1,ENSG00000163931.11,ENSG00000169684.9,ENSG00000204852.11,CATG00000023678.1,ENSG00000110975.4,ENSG00000138622.3,ENSG00000140400.10,ENSG00000115183.9,ENSG00000127920.5,ENSG00000176463.9,CATG00000009913.1,CATG00000006211.1,ENSG00000250260.1,ENSG00000152487.6,CATG00000071146.1,ENSG00000224794.1,ENSG00000115548.12,ENSG00000163629.8,ENSG00000011465.12,ENSG00000239305.2,ENSG00000248173.1,ENSG00000100994.7,CATG00000034995.1,ENSG00000136848.12</t>
  </si>
  <si>
    <t>pha003053,23583979,23593153,21738491,pha003051,23534349,21461030,21658281,pha003054,24159190</t>
  </si>
  <si>
    <t>Sudden cardiac death,Sudden cardiac arrest,Serum dimethylarginine levels (symmetric),Serum dimethylarginine levels (asymmetric),Heart Rate,Serum dimethylarginine levels (asymmetric/symetric ratio),Heart rate</t>
  </si>
  <si>
    <t>HP:0001657</t>
  </si>
  <si>
    <t>Prolonged QT interval</t>
  </si>
  <si>
    <t>Increased time between the start of the Q wave and the end of the T wave as measured by the electrocardiogram (EKG).</t>
  </si>
  <si>
    <t>rs10736168,rs2249126,rs813150,rs174576,rs8023255,rs11805562,rs12991033,rs3815459,rs6941759,rs10457342,rs37053,rs12592161,rs10144137,rs10009738,rs4717934,rs7091020,rs2883417,rs2174608,rs1904430,rs2037250,rs28307,rs10278598,rs12124144,rs28490337,rs2832356,rs11070809,rs12741540,rs4799832,rs10800406,rs8016142,rs4656671,rs2211887,rs7176496,rs1123395,rs6692649,rs12117884,rs8015466,rs2070397,rs174592,rs12124049,rs1003918,rs17733716,rs11758375,rs7199856,rs10919104,rs8095592,rs2663540,rs3848129,rs13003735,rs12888970,rs11621695,rs2798321,rs6936178,rs4609756,rs1358712,rs12886658,rs72952771,rs154431,rs174541,rs674063,rs66833516,rs9982216,rs11070795,rs12119479,rs10457337,rs2003359,rs174580,rs56657193,rs3784304,rs13020198,rs1138486,rs74805196,rs4656657,rs4698432,rs28397238,rs1895689,rs2832349,rs6569020,rs3766052,rs2241570,rs581790,rs174599,rs722145,rs114275778,rs12661338,rs12081030,rs4717156,rs114547451,rs3796387,rs1133814,rs7235604,rs60011235,rs34925922,rs1052536,rs3109899,rs10800408,rs4656669,rs56170748,rs34847919,rs2193565,rs72706963,rs12116683,rs8125593,rs3737474,rs4255714,rs2356183,rs37034,rs7645178,rs11626367,rs7751467,rs28470808,rs10489189,rs12598088,rs3909800,rs41315485,rs10499017,rs55814060,rs62017203,rs62017189,rs7546347,rs3769860,rs4589164,rs115572979,rs12442721,rs1786210,rs2302194,rs709209,rs12442787,rs2143290,rs17577184,rs2832351,rs12057856,rs10919076,rs4799834,rs1321817,rs12724812,rs2090727,rs491907,rs17026152,rs17093124,rs59732929,rs17452152,rs2291305,rs9320665,rs3753293,rs10800443,rs72740493,rs4781128,rs3098202,rs17349677,rs9887903,rs17079123,rs75381031,rs3777970,rs1789537,rs37061,rs2306636,rs12739337,rs35131588,rs1376505,rs3109895,rs1773176,rs10919156,rs3766082,rs12072226,rs12593556,rs28646219,rs41312391,rs1204760,rs915556,rs9978297,rs12048188,rs12564596,rs12437803,rs12733626,rs55697000,rs2248536,rs11088121,rs9812588,rs7226363,rs11070802,rs909928,rs762193,rs10400826,rs2213857,rs28842188,rs789846,rs56036336,rs12410387,rs17739348,rs116528957,rs12445577,rs283059,rs1786239,rs755595,rs12061405,rs11855605,rs78277513,rs80133134,rs37039,rs11070800,rs41315501,rs12092528,rs12124168,rs3131582,rs80052894,rs12745732,rs1786244,rs1705999,rs12354315,rs35760656,rs17739282,rs114223730,rs12736517,rs7534004,rs1419322,rs11630054,rs2135452,rs4799407,rs37055,rs3200575,rs9374658,rs1805120,rs12214483,rs9304153,rs644890,rs174533,rs7142098,rs12067139,rs34431655,rs3105598,rs4141879,rs102275,rs12910371,rs6427187,rs7527703,rs7165721,rs17702205,rs12470905,rs59671368,rs36004063,rs12744655,rs10489417,rs2298716,rs114632123,rs3131593,rs4073796,rs174554,rs3101852,rs7152506,rs230893,rs2213856,rs2619692,rs1535,rs8042172,rs12125057,rs174594,rs4656180,rs3766100,rs2420009,rs75505858,rs709208,rs28479997,rs116201445,rs11636964,rs12035622,rs1549607,rs2291309,rs10800420,rs10465576,rs3109897,rs10489190,rs174570,rs7176498,rs2193563,rs79568165,rs9320663,rs17345170,rs179521,rs12092952,rs10919153,rs3798420,rs12406341,rs11070834,rs12084793,rs35458577,rs8016846,rs3766054,rs28540805,rs872712,rs17079281,rs4717939,rs60778210,rs9541391,rs72965660,rs62239356,rs1646010,rs509360,rs11632543,rs2211779,rs174562,rs10081959,rs6499961,rs8023582,rs230033,rs9636825,rs230030,rs2001155,rs17645499,rs37051,rs10884069,rs2414059,rs6038724,rs78099598,rs16866497,rs3826600,rs9843500,rs6781009,rs9887916,rs581753,rs28850334,rs12120960,rs174577,rs3759779,rs2414073,rs3809594,rs12083249,rs10890919,rs6575533,rs3825798,rs3912614,rs915576,rs13017846,rs6669901,rs2243463,rs7615974,rs1473804,rs2619689,rs9832424,rs35946935,rs75487543,rs2253324,rs3131595,rs35407905,rs2269001,rs10853174,rs56080544,rs3105590,rs740952,rs10939643,rs12758208,rs72647839,rs3109888,rs34872357,rs13010657,rs2300159,rs763254,rs9783117,rs9887857,rs3820053,rs2291311,rs12145939,rs7145893,rs9541373,rs174536,rs473357,rs7373779,rs2832342,rs9932944,rs9978893,rs28380131,rs13026826,rs17427116,rs4817290,rs2273601,rs3109892,rs12691502,rs12755385,rs3131580,rs17026155,rs12059944,rs1885421,rs8030066,rs17135348,rs4698164,rs1829287,rs10144405,rs3896609,rs12442145,rs11633404,rs12074492,rs1789536,rs12129132,rs6499960,rs3766055,rs8020748,rs8056620,rs28718130,rs12140967,rs1088450,rs2001156,rs1534984,rs11855889,rs13002045,rs4775899,rs35111245,rs7278064,rs12197337,rs246258,rs1885419,rs283090,rs1124843,rs12740040,rs72622279,rs36011854,rs2356491,rs35599105,rs1320966,rs12096347,rs762192,rs40187,rs174544,rs35588240,rs11968176,rs3101859,rs4656652,rs4952632,rs34802220,rs67014132,rs7552484,rs10514767,rs10919105,rs12053903,rs34747628,rs12401966,rs1072384,rs4656677,rs12402774,rs12095171,rs3796079,rs7758614,rs58054756,rs13020186,rs7429945,rs7772214,rs78967023,rs17518147,rs35159355,rs174600,rs12022768,rs11129795,rs13961,rs12145897,rs3737683,rs6799868,rs77903023,rs35037551,rs12120007,rs12438305,rs7177664,rs71635617,rs2630,rs11540994,rs114410869,rs11634746,rs3131576,rs12482218,rs12708424,rs1675938,rs460172,rs11700533,rs1568399,rs2357118,rs4698521,rs1947150,rs10141703,rs74907362,rs2012763,rs932394,rs12175163,rs10865879,rs12028208,rs577583,rs6793245,rs9691852,rs60129000,rs61808870,rs41258144,rs77424676,rs958581,rs12117559,rs616256,rs58391860,rs66672811,rs62102257,rs7189568,rs7414819,rs17345156,rs1320976,rs12082618,rs8041463,rs115737712,rs4656179,rs9924724,rs1789533,rs55701649,rs2899462,rs4656653,rs2414060,rs73123050,rs237449,rs7170310,rs476733,rs12591735,rs7585334,rs9824011,rs2154494,rs12143131,rs2663536,rs174584,rs4775900,rs16866532,rs3109881,rs7220181,rs73123081,rs7175532,rs35447001,rs10429893,rs1549605,rs35029749,rs2832355,rs78210093,rs3109878,rs9288751,rs12117362,rs12074013,rs6919000,rs11070822,rs72938314,rs9541529,rs2614787,rs1789540,rs12324599,rs2619690,rs9375338,rs2832345,rs4775893,rs868606,rs12066426,rs6942067,rs8054895,rs4784960,rs37040,rs6940985,rs7161644,rs1204759,rs2832374,rs12882828,rs2098477,rs12476289,rs79011457,rs72740459,rs3101858,rs13127241,rs12735503,rs6054773,rs2074518,rs75023730,rs6771881,rs12072953,rs1883084,rs79478286,rs237448,rs4775897,rs12066676,rs4725386,rs17703435,rs2292174,rs10919157,rs13010889,rs12916845,rs2098478,rs174545,rs12199463,rs2257077,rs3131601,rs9985119,rs12751593,rs10919128,rs4799843,rs3101853,rs3131597,rs12881327,rs745922,rs72706975,rs11637228,rs17026106,rs17878749,rs72947415,rs522356,rs12889944,rs4656667,rs8018690,rs10482996,rs4945623,rs12102473,rs12660455,rs2300158,rs11720166,rs35573737,rs10457338,rs36093383,rs581172,rs12128350,rs7522565,rs9932278,rs3766101,rs6762565,rs45505695,rs10919110,rs8035534,rs79595351,rs72647889,rs174547,rs10919074,rs4656181,rs17026131,rs767139,rs3105592,rs34297067,rs11965985,rs10919070,rs7184114,rs4656656,rs27097,rs1318765,rs4656680,rs12143790,rs9387963,rs10134974,rs74480823,rs75734790,rs1419324,rs2579333,rs17026128,rs111320474,rs5022760,rs762190,rs2602072,rs56050783,rs17879755,rs2663557,rs77841333,rs3848130,rs28637301,rs493728,rs66677602,rs174538,rs2832375,rs60486111,rs10130434,rs8035851,rs2292175,rs2832348,rs10237437,rs9975608,rs4656177,rs3777971,rs17739306,rs35871557,rs37041,rs6054768,rs7521269,rs13191610,rs950843,rs11628555,rs62101367,rs283043,rs12084964,rs74967728,rs73123084,rs7519279,rs28831840,rs2137708,rs7580640,rs10753785,rs12126266,rs2614793,rs37062,rs10800430,rs12082748,rs174549,rs17702175,rs17646025,rs67485965,rs59164036,rs3131584,rs1200085,rs16984336,rs3105595,rs40188,rs56165560,rs11663697,rs1871460,rs3734381,rs3135967,rs72643559,rs10919079,rs7152067,rs12902649,rs6920163,rs8042320,rs67832971,rs4799833,rs1135397,rs7170036,rs12736110,rs2663531,rs797989,rs2291304,rs74199055,rs55872442,rs11752626,rs58137325,rs56120016,rs2420015,rs35014850,rs9986918,rs2627037,rs2291107,rs10919124,rs12744341,rs55863869,rs3807376,rs283060,rs567109,rs1789539,rs3898595,rs10919082,rs8086395,rs6941337,rs1955,rs75748886,rs4583547,rs37054,rs3109877,rs7281815,rs174578,rs12440387,rs34319089,rs8023644,rs7140195,rs57324163,rs12595526,rs1892092,rs1892694,rs283058,rs12086983,rs12741323,rs789852,rs10800407,rs4073797,rs1517746,rs3766057,rs2154495,rs2241569,rs72637225,rs12490047,rs55839873,rs78025447,rs1419323,rs1320967,rs11641991,rs17026148,rs114531422,rs12437770,rs12198461,rs8133773,rs12997023,rs2742347,rs11873821,rs12121346,rs1773175,rs57776592,rs72704035,rs11809180,rs3754953,rs17349271,rs12118611,rs12730053,rs7538259,rs1789513,rs7170303,rs75142230,rs34029790,rs16967317,rs67215606,rs12070626,rs8047769,rs174598,rs12724802,rs3766045,rs3766053,rs9930898,rs57565368,rs230966,rs8182079,rs2070396,rs6927800,rs174537,rs12626352,rs61969852,rs9320995,rs2798322,rs17825652,rs17645935,rs283089,rs56118429,rs10143786,rs174553,rs72952795,rs117201501,rs174560,rs1424071,rs12121891,rs10133326,rs35344745,rs3109898,rs7671482,rs12082810,rs6894385,rs35107735,rs35042871,rs246196,rs2072412,rs1789538,rs1883085,rs7276532,rs1014965,rs846111,rs2414072,rs7174839,rs2291308,rs12464703,rs6780338,rs11070798,rs11855838,rs3848128,rs116334309,rs2100142,rs9956938,rs17646917,rs57902684,rs11153763,rs3105597,rs3777972,rs12565852,rs2054708,rs9636824,rs2832373,rs3217869,rs62017197,rs12089118,rs4717937,rs12751062,rs11636930,rs4799831,rs4799835,rs3131592,rs173475,rs12446307,rs11802239,rs12079745,rs12079856,rs2269000,rs174561,rs17672040,rs6499962,rs8182062,rs76436171,rs3109894,rs4698433,rs789850,rs34740832,rs12025397,rs9832895,rs11088122,rs114293697,rs35337287,rs1200164,rs10800432,rs78266198,rs6516910,rs2420010,rs17345531,rs28580327,rs57027211,rs3796080,rs56030306,rs11070801,rs7423101,rs3765227,rs1786242,rs12912106,rs13017279,rs2003360,rs1773177,rs2157597,rs9926577,rs17645649,rs3131573,rs12083075,rs2897253,rs7452622,rs6437391,rs11710498,rs62433102,rs4698431,rs9489155,rs2243,rs74952830,rs2080512,rs12724494,rs980007,rs2531950,rs2794668,rs72706084,rs1320965,rs2887398,rs2627041,rs4143987,rs6054771,rs3778869,rs97384,rs3101860,rs79518434,rs2832353,rs35133990,rs1147137,rs55923021,rs34860830,rs72740456,rs78648088,rs12062884,rs2832350,rs11635045,rs11153748,rs1288987,rs16967338,rs2627040,rs62433108,rs41315507,rs28529410,rs174534,rs3131583,rs12147432,rs10919107,rs3109879,rs174555,rs11640929,rs12562404,rs2298715,rs2562829,rs12144832,rs6569386,rs117752763,rs3131594,rs116381803,rs9887854,rs17026114,rs12497866,rs9939133,rs3905328,rs1986075,rs37056,rs12442197,rs74707546,rs6804918,rs10919172,rs102274,rs789845,rs9832963,rs3131578,rs12061601,rs174528,rs12443283,rs36079696,rs12373937,rs3732472,rs3777980,rs28494067,rs12121185,rs10027628,rs16967319,rs922984,rs55840738,rs12143965,rs237450,rs762191,rs12593778,rs745921,rs12153699,rs4656651,rs11866002,rs12125501,rs9860525,rs34766086,rs9844986,rs11636576,rs16849113,rs34479834,rs66502040,rs77535249,rs1557277,rs7604033,rs9541286,rs11968351,rs4304967,rs7789815,rs72958930,rs2832352,rs6936540,rs12044487,rs59250739,rs1320977,rs1517742,rs12889478,rs11641184,rs874665,rs1540042,rs4946258,rs10919071,rs10437986,rs115430328,rs4946350,rs56142888,rs13019501,rs77535462,rs927348,rs762210,rs9924805,rs6107933,rs10919075,rs3820059,rs78757409,rs2179491,rs114318364,rs37057,rs174529,rs57002197,rs174581,rs1000666,rs7191330,rs1892093,rs10919062,rs12042082,rs1885422,rs11655300,rs4573997,rs35231307,rs246194,rs13209706,rs11070832,rs11621876,rs4656678,rs686226,rs2414074,rs12410456,rs34657537,rs61808940,rs915557,rs60782727,rs11755121,rs12744184,rs10136498,rs9956556,rs1473805,rs17081500,rs4509958,rs762209,rs72700067,rs1805123,rs12118645,rs62019154,rs11711260,rs2070399,rs17345184,rs1007607,rs7175149,rs4656654,rs174568,rs10171049,rs539383,rs1124769,rs12997042,rs2291312,rs17026156,rs35551186,rs1789535,rs99780,rs6054770,rs1400836,rs12882812,rs10800445,rs174556,rs8015016,rs3109891,rs10143899,rs1147134,rs1885420,rs2138898,rs4775894,rs2018055,rs1885035,rs79119761,rs10919129,rs512708,rs1483012,rs10494478,rs12439744,rs1395297,rs2305959,rs17703518,rs3131596,rs4894037,rs10890920,rs12909839,rs2832344,rs3109880,rs116866259,rs12102878,rs9401080,rs2663542,rs1483009,rs1805126,rs2832378,rs4792575,rs12728466,rs9304154,rs3757458,rs7176874,rs3101855,rs2276314,rs17645523,rs7177123,rs34273878,rs8029073,rs76756867,rs181951,rs8033354,rs711980,rs10919106,rs9921370,rs174574,rs72883058,rs9320996,rs10919158,rs13012895,rs708632,rs6427180,rs506693,rs10919073,rs6845865,rs1675962,rs77812966,rs7141695,rs79551699,rs4432189,rs115918131,rs3823587,rs6038725,rs6913012,rs12410548,rs17450029,rs10919127,rs37060,rs1200083,rs4656182,rs4598846,rs12911168,rs62207635,rs108499,rs174548,rs12084165,rs116427851,rs7140965,rs1877650,rs6947240,rs932395,rs4656668,rs4600745,rs2248449,rs72740453,rs7529937,rs72643557,rs59649576,rs1200161,rs12090585,rs174559,rs679774,rs55880069,rs3098201,rs114695031,rs1986074,rs3809596,rs114133365,rs13192969,rs42947,rs28362572,rs2143287,rs12210016,rs10851493,rs3864884,rs17081496,rs7140931,rs2378936,rs3131577,rs13216575,rs2280397,rs12063863,rs455664,rs1549606,rs174566,rs34870006,rs1773184,rs2832354,rs13028820,rs35372376,rs3798380,rs7072061,rs17645826,rs28493207,rs13208369,rs3743567,rs2899463,rs8097597,rs3105591,rs78270478,rs12086104,rs6443176,rs12071630,rs174601,rs9972191,rs2832376,rs37036,rs74728887,rs2154492,rs174535,rs2291310,rs7188697,rs3766090,rs129963,rs10800421,rs17647040,rs4656655,rs2000321,rs1542958,rs1009882,rs174530,rs2832357,rs2063010,rs174583,rs13333216,rs1320968,rs12709001,rs12900658,rs10456917,rs797990,rs4817291,rs72947418,rs77690739,rs12592778,rs34502197,rs79071873,rs55787218,rs6507158,rs4799844,rs12948362,rs8042592,rs1204757,rs12059281,rs174546,rs12127613,rs2832346,rs1047866,rs76846744,rs1147132,rs7163283,rs56282717,rs77758819,rs1204758,rs2356492,rs10775143,rs35645879,rs2614788,rs56283404,rs174550</t>
  </si>
  <si>
    <t>ENSG00000234437.1,ENSG00000231770.1,CATG00000089731.1,CATG00000042543.1,ENSG00000168496.3,CATG00000055856.1,CATG00000067895.1,ENSG00000236299.3,CATG00000056008.1,ENSG00000251537.4,ENSG00000155657.19,ENSG00000145014.13,ENSG00000237707.1,CATG00000030788.1,CATG00000092436.1,ENSG00000248474.1,ENSG00000137766.12,CATG00000097514.1,ENSG00000125409.8,CATG00000002481.1,CATG00000005705.1,CATG00000085467.1,CATG00000029427.1,ENSG00000137441.7,ENSG00000124920.9,ENSG00000106404.9,ENSG00000106400.7,ENSG00000259378.1,ENSG00000227910.1,CATG00000023000.1,ENSG00000225179.1,ENSG00000158286.8,CATG00000037287.1,ENSG00000226342.1,ENSG00000163110.10,CATG00000053477.1,ENSG00000207601.1,ENSG00000189067.8,ENSG00000170236.10,ENSG00000103034.10,CATG00000069509.1,CATG00000027469.1,CATG00000018943.1,ENSG00000183873.11,ENSG00000005156.7,ENSG00000114861.14,ENSG00000169744.8,ENSG00000143196.4,ENSG00000106397.7,CATG00000029426.1,ENSG00000002726.15,ENSG00000156273.11,CATG00000068882.1,CATG00000094595.1,CATG00000053591.1,ENSG00000271850.1,ENSG00000141404.11,ENSG00000091181.15,ENSG00000234604.2,CATG00000005706.1,ENSG00000185737.8,ENSG00000092439.9,ENSG00000118971.3,ENSG00000233184.2,ENSG00000134824.9,ENSG00000134825.9,ENSG00000111860.9,ENSG00000196376.6,ENSG00000258537.1,ENSG00000224113.2,ENSG00000071205.7,ENSG00000257155.1,CATG00000080463.1,ENSG00000183023.14,ENSG00000103037.7,ENSG00000117479.8,ENSG00000053918.11,ENSG00000198929.8,ENSG00000125107.12,CATG00000065948.1,ENSG00000171189.12,ENSG00000080493.9,CATG00000018464.1,ENSG00000271860.1,ENSG00000214944.5,ENSG00000203601.3,ENSG00000255528.1,ENSG00000226581.1,ENSG00000117475.9,ENSG00000227110.2,ENSG00000144724.14,ENSG00000143153.8,CATG00000018945.1,ENSG00000139926.11,ENSG00000005339.8,ENSG00000007062.7,ENSG00000157036.8,ENSG00000055118.10,ENSG00000164867.6,CATG00000022995.1,CATG00000067896.1,ENSG00000230971.1,CATG00000024436.1,ENSG00000164465.14,ENSG00000214252.4,ENSG00000221926.7,ENSG00000143156.9,CATG00000024909.1,ENSG00000187621.10,CATG00000036629.1,ENSG00000149485.12,ENSG00000237298.4,ENSG00000233987.1,ENSG00000213062.3,CATG00000094593.1,ENSG00000079156.12,CATG00000067897.1,ENSG00000162745.6,CATG00000082283.1,ENSG00000158445.7,ENSG00000259240.1,CATG00000024916.1,ENSG00000237222.3,ENSG00000092871.12,ENSG00000138600.5,ENSG00000198523.5,CATG00000082298.1,ENSG00000235720.1,ENSG00000117477.8,CATG00000024911.1,ENSG00000141428.12,ENSG00000183578.5,ENSG00000251833.1,ENSG00000151413.12,CATG00000023005.1,ENSG00000081014.6,ENSG00000047936.6,CATG00000037289.1,CATG00000067333.1,CATG00000089740.1,ENSG00000141425.13,ENSG00000258927.1,CATG00000089730.1,ENSG00000163104.13,ENSG00000173200.8</t>
  </si>
  <si>
    <t>24223155,23583979,23166209,19587794,19305409,23534349,23459443,20031603,22726844,16648850,18521091,19305408</t>
  </si>
  <si>
    <t>QT interval (interaction),Response to iloperidone treatment (QT prolongation),QT interval,QT duration,Drug-induced torsades de pointes</t>
  </si>
  <si>
    <t>HP:0001663</t>
  </si>
  <si>
    <t>Ventricular fibrillation</t>
  </si>
  <si>
    <t>Uncontrolled contractions of muscles fibers in the left ventricle not producing contraction of the left ventricle. Ventricular fibrillation usually begins with a ventricular premature contraction and a short run of rapid ventricular tachycardia degenerating into uncoordinating ventricular fibrillations.</t>
  </si>
  <si>
    <t>rs4651271,rs2756206,rs2756205,rs4651282</t>
  </si>
  <si>
    <t>CATG00000086171.1,CATG00000028030.1</t>
  </si>
  <si>
    <t>Ventricular fibrillation in acute MI</t>
  </si>
  <si>
    <t>HP:0001664</t>
  </si>
  <si>
    <t>Torsade de pointes</t>
  </si>
  <si>
    <t>A type of ventricular tachycardia characterized by polymorphioc QRS complexes that change in amplitue and cycle length, and thus have the appearance of oscillating around the baseline in the EKG.</t>
  </si>
  <si>
    <t>rs7235604,rs35588240,rs9304154,rs10130434,rs62102257,rs17739306,rs2276314,rs9956556,rs1786242,rs1789538,rs34273878,rs62101367,rs1789533,rs4799843,rs58054756,rs72883058,rs28493207,rs3737474,rs9956938,rs4255714,rs17739348,rs12889944,rs1786239,rs755595,rs4799832,rs8097597,rs57902684,rs4432189,rs59250739,rs55923021,rs1786244,rs34860830,rs17739282,rs12889478,rs1540042,rs1786210,rs1789535,rs4799831,rs1789540,rs4799835,rs28540805,rs4799407,rs16967338,rs12888970,rs4799834,rs4799833,rs1789513,rs12147432,rs9304153,rs34029790,rs4609756,rs16967317,rs2357118,rs17672040,rs12886658,rs2298715,rs34297067,rs59649576,rs57565368,rs1789536,rs6507158,rs1885035,rs4799844,rs10134974,rs3826600,rs35337287,rs12882828,rs1789537,rs56050783,rs1000666,rs1047866,rs61969852,rs2298716,rs4573997,rs1789539,rs3898595,rs57027211,rs8086395,rs16967319</t>
  </si>
  <si>
    <t>ENSG00000139926.11,CATG00000018945.1,CATG00000037289.1,ENSG00000141425.13,ENSG00000141428.12,CATG00000037287.1,CATG00000018943.1,ENSG00000258537.1</t>
  </si>
  <si>
    <t>Drug-induced torsades de pointes</t>
  </si>
  <si>
    <t>HP:0001699</t>
  </si>
  <si>
    <t>Sudden death</t>
  </si>
  <si>
    <t>Rapid and unexpected death.</t>
  </si>
  <si>
    <t>rs58391860,rs332373,rs66672811,rs12894284,rs11968176,rs73825705,rs17362588,rs11755121,rs9573330,rs10807935,rs41312411,rs55697000,rs332375,rs34080181,rs10032634,rs79146658,rs12199463,rs56345539,rs13191610,rs10457342,rs2213857,rs7452622,rs332374,rs900171,rs7758614,rs1809444,rs812481,rs783132,rs7772214,rs900172,rs115688111,rs11710077,rs1283532,rs34479834,rs763254,rs2356183,rs13071458,rs4856886,rs7751467,rs332371,rs9320663,rs11968351,rs6975022,rs11153763,rs332370,rs72958930,rs7631525,rs4945623,rs35029749,rs12660455,rs1194743,rs3798420,rs6913012,rs10457338,rs332372,rs12198461,rs11758375,rs11772918,rs17427116,rs11850304,rs11773764,rs3734381,rs11153748,rs4946350,rs55844607,rs6936178,rs12673771,rs2798321,rs927348,rs2195885,rs12214483,rs67832971,rs72965660,rs6433738,rs7805647,rs7570928,rs10456917,rs6976992,rs9320665,rs767139,rs1839313,rs72952771,rs7573700,rs28676415,rs10457337,rs11965985,rs73973186,rs11752626,rs6940985,rs78757409,rs2242285,rs6959031,rs728926,rs6927800,rs115117621,rs59671368,rs1091584,rs6569020,rs6820368,rs6734390,rs2242284,rs2798322,rs17825652,rs7430191,rs12197337,rs6463335,rs12661338,rs231276,rs6851894,rs2356492,rs12436074,rs2356491,rs10261793,rs2213856,rs72952795</t>
  </si>
  <si>
    <t>ENSG00000163492.9,ENSG00000259044.1,ENSG00000172955.13,ENSG00000111860.9,ENSG00000196376.6,CATG00000045691.1,ENSG00000144749.9,CATG00000092216.1,CATG00000069564.1,CATG00000015297.1,ENSG00000164024.7,ENSG00000118922.12,ENSG00000144741.13,CATG00000089740.1,ENSG00000231131.2,ENSG00000183873.11,ENSG00000198523.5</t>
  </si>
  <si>
    <t>23534349,23583979,21076409</t>
  </si>
  <si>
    <t>HP:0001710</t>
  </si>
  <si>
    <t>Conotruncal defect</t>
  </si>
  <si>
    <t>A congenital malformation of the outflow tract of the heart. Conotruncal defects are thought to result from a disturbance of the outflow tract of the embryonic heart, and comprise truncus arteriosus, tetralogy of Fallot, interrupted aortic arch, transposition of the great arteries, and double outlet right ventricle.</t>
  </si>
  <si>
    <t>rs1944041,rs7113279,rs55883908,rs1939756,rs12283804,rs1944043,rs7116010,rs11876511,rs8092183,rs79018653,rs11231379,rs2105623,rs11231343,rs1939757,rs12364655,rs1939752,rs1939758,rs1939751,rs1944040,rs7129775,rs7130455,rs11231352,rs11231353,rs73365837,rs76756896,rs1939747,rs7130316,rs76979575,rs12150130,rs1939736,rs11231322,rs7948969,rs1939742,rs80114931,rs2226867,rs4345971,rs11872184,rs948060,rs8086632,rs8098934,rs1944042,rs66862009,rs7120661,rs66649242,rs2212994,rs1939748,rs7106537,rs73367820,rs1939750,rs11231323,rs4963249,rs59023685,rs12283166,rs9665846,rs2839987,rs1939749</t>
  </si>
  <si>
    <t>ENSG00000231595.1,ENSG00000101596.10,ENSG00000253547.2,CATG00000005744.1,ENSG00000197658.5</t>
  </si>
  <si>
    <t>Conotruncal heart defects</t>
  </si>
  <si>
    <t>HP:0001724</t>
  </si>
  <si>
    <t>Aortic dilatation</t>
  </si>
  <si>
    <t>rs9379815,rs1165182,rs1184804,rs1130000,rs9467663,rs12209125,rs3903852,rs2072848,rs6905614,rs2340973,rs1436309,rs765285,rs1165195,rs1165152,rs566530,rs7450342,rs4238685,rs2032450,rs2794719,rs8043637,rs2032445,rs3799373,rs1747550,rs1165178,rs2032443,rs11076702,rs2794720,rs1165206,rs9930956,rs7766342,rs2858993,rs2071298,rs2032449,rs9358859,rs3752419,rs2294346,rs1408273,rs10807006,rs1892249,rs9461230,rs2290902,rs8043924,rs1185567,rs1165151,rs1165207,rs9358893,rs1061482,rs9379819,rs1324084,rs1165179,rs9379821,rs6928951,rs73205657,rs1540273,rs3757130,rs10027314,rs4782430,rs10946798,rs116624079,rs12201071,rs9295674,rs9358895,rs931998,rs13121182,rs4782432,rs7742896,rs1165180,rs2762353,rs2596501,rs1853591,rs62392761,rs9467662,rs9393672,rs1183200,rs3752420,rs2071300,rs9393648,rs6938233,rs2071297,rs9467656,rs1865760,rs7760799,rs3799372,rs4390574,rs2306046,rs11754288,rs4782429,rs1800702,rs7770139,rs6905887,rs3846838,rs7191439,rs2013063,rs1165150,rs1183201,rs7753253,rs3799340,rs3799352,rs2205936,rs7749342,rs7205626,rs9461229,rs1747522,rs1185569,rs4433802,rs9393675,rs9348704,rs1165215,rs6456708,rs6500489,rs1165213,rs1165190,rs1165205,rs8044367,rs1436310,rs3923,rs6500491,rs9467596,rs1165153,rs11076701,rs9379820,rs2071299,rs8050715,rs3775241,rs4598894,rs3799371,rs10807007,rs1165196,rs115522290,rs942379,rs1165177,rs9379814,rs2032446,rs7772312,rs9358894,rs6932113,rs8056374,rs9467658,rs9393681,rs9295673,rs2157050,rs2039068,rs1165176,rs62394317,rs3752421,rs115103442,rs1165160,rs4238687,rs9467636,rs12215823,rs3830057,rs4145221,rs2071301,rs9348698</t>
  </si>
  <si>
    <t>CATG00000087828.1,ENSG00000187837.2,ENSG00000180573.8,ENSG00000196782.8,ENSG00000137259.2,ENSG00000112343.8,CATG00000083264.1,ENSG00000242387.1,ENSG00000010704.14,ENSG00000216436.2,ENSG00000146039.6,ENSG00000196226.2,ENSG00000158717.6,ENSG00000247708.3,ENSG00000198366.5,ENSG00000146047.4,ENSG00000079689.9,CATG00000087827.1,CATG00000067591.1,ENSG00000124610.3,ENSG00000265672.1,ENSG00000272462.2,ENSG00000234745.5,ENSG00000124568.6,ENSG00000124529.3,ENSG00000234816.2,ENSG00000174177.8,ENSG00000196176.7,ENSG00000180596.7,ENSG00000124564.13,ENSG00000164508.3,ENSG00000079691.15,ENSG00000124693.2,ENSG00000112337.6,ENSG00000103335.15,ENSG00000187475.4,ENSG00000065054.9,ENSG00000196532.4</t>
  </si>
  <si>
    <t>23708191,20098615,23708190</t>
  </si>
  <si>
    <t>Congenital heart disease,Bicuspid aortic valve,Congenital heart malformation</t>
  </si>
  <si>
    <t>HP:0001871</t>
  </si>
  <si>
    <t>Abnormality of blood and blood forming tissues</t>
  </si>
  <si>
    <t>An abnormality of the hematopoietic system.</t>
  </si>
  <si>
    <t>rs1040727,rs6139068,rs6051840,rs1171659,rs11136613,rs4734695,rs3817512,rs1387023,rs11570734,rs2219271,rs71454754,rs6037528,rs9926458,rs4821741,rs57997528,rs10859469,rs34661150,rs1904071,rs6037532,rs115679400,rs7193783,rs34748907,rs6051723,rs67536015,rs11914181,rs6051841,rs1982514,rs6037554,rs2236109,rs6139071,rs78176773,rs4743186,rs74252500,rs34775529,rs57373308,rs1568641,rs12672294,rs2236098,rs6051772,rs4821742,rs882235,rs6051761,rs74030463,rs3817509,rs930854,rs12541239,rs8056889,rs967366,rs62440423,rs6051745,rs72784785,rs8064029,rs2456779,rs1171625,rs1651672,rs3739667,rs9847365,rs12782593,rs2087284,rs2071562,rs76780164,rs6037563,rs4964281,rs7928,rs12775061,rs11671345,rs2417893,rs78150843,rs12229954,rs10504330,rs6037560,rs2277844,rs3757454,rs6139048,rs6139079,rs17205332,rs3807501,rs6515791,rs3185547,rs13100788,rs9934930,rs2660241,rs1387024,rs62065238,rs79095992,rs6051769,rs4596117,rs6051718,rs6051732,rs6051698,rs56934436,rs74030461,rs10861974,rs11774310,rs12811324,rs12446456,rs75370545,rs6051751,rs2236121,rs10777499,rs78540874,rs2734741,rs58565739,rs79480464,rs34450250,rs7850360,rs74030462,rs12449556,rs76305249,rs2073359,rs12768280,rs16927446,rs7652504,rs112650347,rs75102168,rs13229262,rs4140412,rs28687366,rs12446987,rs73263176,rs654454,rs6564792,rs2281497,rs4743193,rs2076112,rs6780406,rs6037546,rs2236115,rs3739666,rs6051746,rs2236108,rs2279573,rs56196587,rs35959442,rs2236104,rs3918347,rs62440424,rs1544804,rs3817502,rs6037526,rs80262789,rs1171624,rs34713464,rs60036739,rs4141486,rs79797486,rs6515783,rs3133820,rs58260461,rs3746630,rs1488591,rs2016755,rs12446476,rs2075466,rs6808249,rs74030464,rs7186142,rs62036118,rs10859470,rs59333700,rs13271747,rs1876359,rs2270525,rs73440953,rs16966660,rs2236089,rs4784754,rs6037544,rs8074471,rs3859159,rs6051717,rs6037534,rs4848612,rs7191123,rs6051763,rs11774749,rs12451604,rs62065237,rs4507756,rs12543038,rs6037523,rs4374456,rs1395602,rs76524938,rs77978428,rs16927566,rs3763747,rs6051752,rs2236114,rs6037592,rs10039772,rs2070588,rs2235344,rs2267375,rs741769,rs2236119,rs3133830,rs17790471,rs12926178,rs4608623,rs13266065,rs17771215,rs1547990,rs2071615,rs3918346,rs113139885,rs7848919,rs2236103,rs3823653,rs17155447,rs114869348,rs5750542,rs6051716,rs12102426,rs6139040,rs77494764,rs12665886,rs6051790,rs6999653,rs3807503,rs3817510,rs78139770,rs2900463,rs10859471,rs10504329,rs1651671,rs1045643,rs6139076,rs3807502,rs12452060,rs6051747,rs13133465,rs1001191,rs67673852,rs10985441,rs6051839,rs6037543,rs62036114,rs2236088,rs6037533,rs4821743,rs6051693,rs6037553,rs78940269,rs6139117,rs6051729,rs930855,rs59615696,rs960006,rs971500,rs758741,rs16966811,rs75515167,rs9865242,rs35039025,rs2007022,rs11861487,rs1016348,rs6037527,rs6051818,rs2281494,rs11114086,rs6037535,rs3107649,rs6051764,rs78889730,rs76208802,rs8056320,rs76441253,rs78413710,rs2660246,rs17136670,rs6438117,rs6051740,rs6139103,rs11777777,rs2236112,rs6051736,rs17033257,rs16927536,rs1061407,rs6133031,rs12449671,rs9923349,rs4783968,rs11114084,rs34894424,rs3827528,rs3825251,rs4682440,rs12449683,rs13122262,rs4848100,rs17629719,rs17799604,rs12672301,rs12665957,rs9932706,rs3760522,rs12672400,rs77646163,rs7069876,rs74730551,rs10504328,rs2399443,rs6139088,rs2236123,rs2267373,rs2236106,rs17137286,rs3803956,rs1001311,rs6051838,rs3757455,rs66761271,rs6051836,rs2236117,rs12781344,rs34869535,rs6051715,rs1171652,rs2074288,rs6051709,rs116067265,rs1503283,rs6051792,rs6051692,rs2235264,rs289726,rs62440459,rs80050989,rs62440425,rs6051844,rs9935080,rs1827983,rs72633272,rs8064024,rs77272377,rs17631487,rs1171647,rs8053790,rs1171623,rs72485487,rs8048709,rs9987403,rs1610232,rs3817505,rs6139064,rs2281503,rs2207995,rs2072595,rs2236087,rs450988,rs1982515,rs4948351,rs77079970,rs2236122,rs2413508,rs2075467,rs9668327,rs6051708,rs3116466,rs6766388,rs12541167,rs6051771,rs56919624,rs6051737,rs942166,rs1684580,rs1672866,rs6051702,rs17150186,rs75445545,rs12452669,rs10504327,rs34185367,rs11114087,rs6037516,rs73073559,rs9870568,rs2063101,rs9987239,rs9610915,rs16966784,rs74748960,rs9826308,rs17041074,rs4375,rs6037583,rs6037547,rs74362698,rs6500635,rs77213183,rs72633273,rs2074287,rs2267374,rs17435904,rs6051712,rs1040726,rs12451825,rs3310,rs6051724,rs12449502,rs6037529,rs11865307,rs8060757,rs1171622,rs6139080,rs61252075,rs2023361,rs9938805,rs4820323,rs9619724,rs6037551,rs9879005,rs2236092,rs2236094,rs6051837,rs16966802,rs6037538,rs6037556,rs6438118,rs6037508,rs6051753,rs3817507,rs28945075,rs17426189,rs12550455,rs6438122,rs4821764,rs4820325,rs6051810,rs1043159,rs11646986,rs8060576,rs16967000,rs7021760,rs289727,rs62065180,rs6037562,rs8048701,rs2120720,rs3747613,rs16966801,rs3817506,rs6051770,rs6051762,rs71491108,rs80235743,rs3780450,rs17033245,rs6037515,rs73440927,rs12626130,rs1171650,rs12453151,rs6051672,rs4734693,rs2236118,rs8123289,rs3780449,rs6037597,rs6539461,rs6051713,rs11087573,rs1525744,rs61130271,rs6051703,rs7274193,rs6772799,rs115988431,rs12443565,rs6139087,rs12667956,rs77543511,rs12782196,rs78093896,rs1171648,rs9669254,rs6051710,rs3739664,rs3739665,rs6037541,rs74252704,rs2076116,rs9879149,rs7270135,rs1651670,rs6051846,rs3813750,rs12767853,rs12451652,rs5745696,rs79253174,rs1922990,rs34289949,rs3133824,rs12543107,rs16966713,rs35913906,rs1138873,rs77763497,rs55824063,rs79837136,rs2111902,rs6438119,rs2236107,rs78809924,rs12451429,rs2267372,rs72820985,rs75682641,rs11006679,rs11718893,rs7200819,rs6515806,rs12453358,rs75806933,rs73279473,rs5745774,rs2242206,rs6037767,rs77468976,rs2281500,rs6051722,rs6037507,rs11114085,rs10818669,rs6037548,rs8117749,rs2207994,rs4820324,rs6051683,rs76453764,rs3817508,rs6051666,rs79322156,rs2071602,rs987860,rs3813749,rs1171651,rs12453338,rs2251666,rs1171646,rs7827900,rs111628830,rs16927448,rs17671808,rs8072475,rs4682441,rs113890666,rs8074029,rs6051845,rs6051705,rs1466872</t>
  </si>
  <si>
    <t>ENSG00000106541.7,ENSG00000147894.10,ENSG00000118900.10,ENSG00000067836.8,ENSG00000164930.7,ENSG00000108759.3,ENSG00000088854.11,CATG00000052299.1,ENSG00000206531.6,ENSG00000140623.9,ENSG00000212657.1,CATG00000105110.1,ENSG00000140632.12,ENSG00000198792.8,ENSG00000118898.11,ENSG00000108417.3,ENSG00000095383.15,CATG00000111122.1,CATG00000092863.1,ENSG00000221378.1,CATG00000026361.1,CATG00000031370.1,CATG00000054105.1,ENSG00000157554.14,CATG00000104631.1,ENSG00000234859.1,ENSG00000226632.1,ENSG00000157087.12,ENSG00000112339.10,ENSG00000185022.7,CATG00000016004.1,ENSG00000006059.3,ENSG00000186860.3,CATG00000031387.1,CATG00000061359.1,ENSG00000131737.5,CATG00000049637.1,ENSG00000131738.5,CATG00000065637.1,ENSG00000260896.1,ENSG00000171403.5,CATG00000070462.1,CATG00000027999.1,ENSG00000256599.1,ENSG00000180190.7,CATG00000105112.1,ENSG00000094796.4,CATG00000095248.1,ENSG00000136928.4,CATG00000028000.1,CATG00000102471.1,ENSG00000184381.14,ENSG00000166446.10,ENSG00000130881.9,ENSG00000163606.6,ENSG00000247570.2,CATG00000106332.1,ENSG00000247081.3,ENSG00000242992.2,ENSG00000152463.10,ENSG00000242770.2,ENSG00000231185.2,CATG00000103496.1,ENSG00000140853.11,ENSG00000183117.13,ENSG00000178445.8,ENSG00000110887.3,ENSG00000267795.1,CATG00000052325.1,ENSG00000197079.4,ENSG00000126337.9,ENSG00000257252.1,ENSG00000198363.11,CATG00000052300.1,ENSG00000019991.11,ENSG00000165449.7,ENSG00000177182.6,ENSG00000164929.12,ENSG00000088836.8</t>
  </si>
  <si>
    <t>21703177,pha003099,pha003101,pha003090</t>
  </si>
  <si>
    <t>Erythrocyte counts,IFN-related cytopenia</t>
  </si>
  <si>
    <t>HP:0001872</t>
  </si>
  <si>
    <t>Abnormality of thrombocytes</t>
  </si>
  <si>
    <t>An abnormality of platelets.</t>
  </si>
  <si>
    <t>rs60486111,rs11805562,rs9332666,rs12143965,rs75487543,rs6427196,rs16860992,rs745921,rs56376528,rs2366855,rs74967728,rs7519279,rs12125501,rs12758208,rs3211867,rs12126266,rs10800430,rs12082748,rs12124144,rs2300159,rs12741540,rs6009,rs10800406,rs3211883,rs9887857,rs4656671,rs3820053,rs12145939,rs3211839,rs6692649,rs3211870,rs67485965,rs2420372,rs12117884,rs3211838,rs77044802,rs12124049,rs77177040,rs10919104,rs72625027,rs2228243,rs35179913,rs3733159,rs10919079,rs12755385,rs12059944,rs12736110,rs1358712,rs6670848,rs3766088,rs1953298,rs12119479,rs10919075,rs12074492,rs12129132,rs2420015,rs3766055,rs2179491,rs3212162,rs7544446,rs12140967,rs4656657,rs12744341,rs3766052,rs12091844,rs78860295,rs722145,rs12081030,rs12740040,rs2058703,rs4656678,rs10919082,rs61808940,rs3211875,rs60011235,rs12744184,rs7552484,rs59123177,rs4656669,rs4656677,rs72700067,rs34847919,rs1537593,rs4626520,rs12116683,rs12118645,rs78967023,rs17345184,rs3211842,rs12741323,rs12086983,rs9918586,rs4656654,rs10800407,rs12145897,rs9898,rs3737683,rs35037551,rs12120007,rs3766092,rs1419323,rs1320967,rs7546347,rs71635617,rs4589164,rs9641866,rs3212160,rs13438282,rs17577184,rs12121346,rs12057856,rs10919076,rs57776592,rs12724812,rs10800445,rs11809180,rs12118611,rs41268617,rs17349271,rs16860974,rs12730053,rs4316098,rs10800443,rs12724802,rs3766053,rs2012763,rs932394,rs3212163,rs3211885,rs9887903,rs7569946,rs72625026,rs12739337,rs61808870,rs10919156,rs2038024,rs3766082,rs12072226,rs958581,rs12117559,rs6427197,rs1054517,rs3211869,rs9789627,rs12121891,rs12082810,rs12564596,rs12733626,rs41364549,rs3211821,rs1133344,rs35107735,rs12082618,rs1014965,rs4656653,rs10919106,rs6427180,rs3211830,rs970740,rs12143131,rs12061405,rs78277513,rs3211849,rs12124168,rs35447001,rs12092528,rs12565852,rs79472354,rs12745732,rs12354315,rs12074013,rs12117362,rs12089118,rs12751062,rs3211851,rs80032696,rs4656182,rs11802239,rs3211868,rs1054516,rs2213868,rs12066426,rs1534314,rs932395,rs4656668,rs1018827,rs1894692,rs7529937,rs2420370,rs4410854,rs3173799,rs11770358,rs12067139,rs1194182,rs7527703,rs6427194,rs71541917,rs3211828,rs78266198,rs12744655,rs2420010,rs10499859,rs12735503,rs114133365,rs117159850,rs12072953,rs2143287,rs11771152,rs79478286,rs6687813,rs10919157,rs3211817,rs3765227,rs4728183,rs12125057,rs12063863,rs13233631,rs6025,rs4656180,rs2157597,rs56769551,rs745922,rs2901092,rs10800420,rs3173798,rs1527479,rs2420371,rs1320965,rs4656667,rs1358337,rs78270478,rs17345170,rs12074966,rs12071630,rs35133990,rs1049654,rs55712263,rs12092952,rs57299249,rs12084793,rs12062884,rs12128350,rs35458577,rs3766090,rs10800421,rs4656655,rs3766054,rs10919110,rs1194181,rs1924,rs1334511,rs1320968,rs1953299,rs9918530,rs4656181,rs10919107,rs12562404,rs12144832,rs6682179,rs4656656,rs4656680,rs9887854,rs12143790,rs6427195,rs1419324,rs12059281,rs9887916,rs11770907,rs12127613,rs12120960,rs36079696,rs12121185</t>
  </si>
  <si>
    <t>ENSG00000236524.1,ENSG00000234437.1,ENSG00000198734.6,ENSG00000117477.8,ENSG00000213062.3,CATG00000048636.1,ENSG00000119866.16,ENSG00000135218.13,ENSG00000143156.9,ENSG00000117479.8,ENSG00000113905.4,ENSG00000090512.7,ENSG00000143153.8,ENSG00000117475.9</t>
  </si>
  <si>
    <t>23188048,21478428</t>
  </si>
  <si>
    <t>Activated protein C resistance,Platelet CD36 surface expression</t>
  </si>
  <si>
    <t>HP:0001877</t>
  </si>
  <si>
    <t>Abnormality of erythrocytes</t>
  </si>
  <si>
    <t>An abnormality of erythrocytes (red-blood cells).</t>
  </si>
  <si>
    <t>rs12604963,rs11065976,rs59710518,rs117673899,rs3753854,rs78695376,rs3791119,rs77874269,rs1529581,rs16941759,rs7858420,rs10946835,rs117534609,rs66467443,rs73597581,rs4889604,rs17345153,rs10849962,rs13199205,rs9273047,rs41505154,rs2269803,rs17651243,rs643434,rs646159,rs2492934,rs4613123,rs8025961,rs131820,rs9487100,rs7765828,rs2032450,rs117628250,rs57148905,rs112464485,rs35605010,rs2158473,rs111464436,rs7155275,rs118063070,rs739497,rs76846781,rs7513053,rs11755942,rs114423947,rs2237236,rs1165148,rs75369292,rs11579070,rs3815330,rs9932414,rs6908402,rs11653305,rs2415253,rs11757877,rs6770411,rs80122084,rs28522490,rs13210340,rs2032449,rs34243448,rs117855237,rs113834859,rs12949907,rs117906890,rs128941,rs1892248,rs2027547,rs9901219,rs13204787,rs9370876,rs1800758,rs11752014,rs13212766,rs11071848,rs1975802,rs113349363,rs1320961,rs118191698,rs2055077,rs768673,rs2858866,rs66788054,rs1122380,rs464096,rs9826786,rs17070136,rs118049839,rs8036573,rs164069,rs17677199,rs9467622,rs5749449,rs16867901,rs6675633,rs17653211,rs1424479,rs11575461,rs7122560,rs2844621,rs8176741,rs12596042,rs2246434,rs4659442,rs34351439,rs806795,rs7469576,rs7105681,rs9467744,rs12160794,rs112453934,rs41266839,rs6907937,rs75374787,rs3747093,rs11754955,rs74700740,rs11655972,rs74877785,rs74140218,rs114348092,rs2269386,rs55979739,rs55660045,rs221784,rs798604,rs74139135,rs6120879,rs377436,rs118125539,rs9938020,rs6765793,rs2285809,rs78494132,rs112037939,rs8036197,rs35343405,rs932276,rs2934967,rs32797,rs116770912,rs56273049,rs1040419,rs12936249,rs117126775,rs114891703,rs1165153,rs4084113,rs4821116,rs649406,rs114803731,rs6440072,rs4807584,rs228129,rs113981417,rs113045513,rs73591961,rs72839015,rs2941504,rs12440747,rs4792843,rs115209500,rs74187049,rs75375464,rs16969703,rs6060198,rs9348752,rs9272311,rs118078915,rs17186848,rs4712960,rs17574604,rs16891375,rs7298765,rs1008084,rs2639998,rs6918854,rs749767,rs2653588,rs7758527,rs114353220,rs9272536,rs116790101,rs7959354,rs1892251,rs621678,rs11104818,rs644234,rs2266959,rs11549504,rs11906851,rs9357052,rs79298306,rs4946953,rs17649700,rs3758938,rs116938603,rs13195517,rs1876373,rs4660262,rs17204294,rs72855678,rs76604606,rs16894011,rs4648413,rs1992562,rs676457,rs7301040,rs6908263,rs9272446,rs77120723,rs58298325,rs3751273,rs117416084,rs11240356,rs4341795,rs72838245,rs17698823,rs1203957,rs891463,rs9273164,rs7947515,rs10815094,rs507392,rs919798,rs11089818,rs1994251,rs11667501,rs1052587,rs7746481,rs12423126,rs75901764,rs460182,rs113578183,rs74025863,rs4268464,rs9402696,rs6926128,rs210949,rs11104808,rs9969098,rs35307327,rs1579274,rs9383129,rs117763129,rs7758716,rs2834313,rs17649866,rs2668625,rs7312260,rs2301814,rs117991538,rs10898919,rs35599677,rs9271524,rs9480959,rs757502,rs3791102,rs12445568,rs9348683,rs3788450,rs3218084,rs6924838,rs9606961,rs2283358,rs2012696,rs199750,rs3213445,rs9268369,rs8038209,rs6456701,rs114284894,rs11868030,rs79554105,rs6939543,rs1012223,rs73399366,rs59225416,rs72663520,rs118108173,rs10946798,rs11823923,rs3853511,rs6489829,rs11877350,rs2526471,rs7155178,rs7870147,rs221795,rs1037814,rs117286628,rs11755387,rs6651002,rs2471519,rs41271827,rs3940274,rs116532829,rs11755210,rs73872711,rs114306619,rs199741,rs11576522,rs228919,rs405980,rs74237645,rs1367312,rs9963153,rs117086929,rs9878347,rs7766189,rs76573260,rs199738,rs117501313,rs2799186,rs608848,rs10774623,rs7513642,rs11644360,rs61870059,rs9379785,rs75968739,rs77038701,rs35934513,rs10457190,rs117604544,rs2414883,rs11961143,rs35497030,rs73426310,rs2300778,rs7385804,rs206688,rs1747551,rs9358938,rs2876691,rs6456708,rs57866673,rs112099108,rs397969,rs1324087,rs2275831,rs463916,rs74291715,rs2492943,rs2001061,rs12709735,rs116386160,rs28523581,rs752314,rs6503513,rs13203365,rs12531792,rs729566,rs3922730,rs25673,rs1049481,rs10513495,rs76238709,rs6912934,rs4766460,rs9931366,rs2516670,rs116222694,rs11652272,rs17268697,rs62128406,rs12325788,rs4946962,rs2856646,rs1805073,rs933684,rs77676696,rs1724401,rs77189247,rs7113420,rs2338795,rs117205063,rs13339558,rs73401228,rs11240395,rs67840739,rs111604810,rs1582874,rs117186975,rs10130037,rs117368197,rs528682,rs11751487,rs4390635,rs1876372,rs4925234,rs11759062,rs4886414,rs17687625,rs12425329,rs117690118,rs3775211,rs2074554,rs113561314,rs1565922,rs74293932,rs887595,rs80190218,rs199528,rs9273344,rs8176693,rs17659953,rs34509370,rs74820018,rs9933843,rs35402046,rs3828140,rs7249143,rs79311607,rs117852576,rs6489832,rs140489,rs1172127,rs2232423,rs13064,rs2393749,rs2696525,rs41294852,rs392465,rs117344299,rs77919048,rs116074954,rs9271407,rs6413779,rs8140067,rs10947994,rs13205911,rs2041773,rs422113,rs1054488,rs1918800,rs3757232,rs346526,rs7163390,rs113432940,rs17563718,rs35317099,rs7313271,rs17696005,rs12451190,rs2392863,rs1871042,rs115559258,rs62067530,rs57933226,rs2367379,rs11666856,rs113684349,rs117704389,rs11964516,rs58757492,rs11150599,rs346531,rs4235108,rs17034641,rs2051542,rs117557332,rs10456329,rs10443899,rs2127094,rs2293769,rs3218108,rs10908686,rs118189011,rs12200531,rs295262,rs12664455,rs7506126,rs3759852,rs55955707,rs10946825,rs2266608,rs77734548,rs1022492,rs78653465,rs79849345,rs34916901,rs115089874,rs6940258,rs1546980,rs8066347,rs1256046,rs17270561,rs17650860,rs78205336,rs366572,rs117607588,rs112413438,rs9379778,rs1808279,rs2479717,rs36092177,rs79037789,rs9376079,rs3780364,rs378447,rs62005107,rs6914805,rs6668306,rs3815145,rs7852396,rs3928450,rs13199388,rs2532282,rs117205615,rs72846794,rs9467613,rs1815,rs2217394,rs1349492,rs6119610,rs4566,rs2572217,rs117582220,rs76583306,rs7761964,rs2884010,rs10900455,rs35632234,rs114860868,rs74247779,rs11751286,rs62394299,rs78242168,rs8006419,rs7503705,rs2269933,rs4927717,rs116972517,rs75187587,rs116778575,rs1830798,rs7754722,rs12602067,rs2834320,rs58174838,rs12973409,rs59828782,rs73721606,rs116966991,rs16855154,rs4383458,rs4712998,rs2743825,rs740622,rs4783610,rs117792864,rs12195378,rs17695758,rs1937132,rs116284947,rs1936378,rs1181872,rs1018246,rs62394768,rs117709506,rs115826745,rs4240262,rs2974337,rs118005841,rs11641681,rs1049457,rs116248721,rs243365,rs17320558,rs71558360,rs11153154,rs12982593,rs7970397,rs61522544,rs198834,rs393225,rs117361660,rs7953150,rs4375446,rs9911982,rs2518493,rs116500138,rs11656272,rs12902887,rs11667034,rs75947499,rs617058,rs4607293,rs9959905,rs6931542,rs35243054,rs4985955,rs12901660,rs80162657,rs9309637,rs4804209,rs377662,rs1052594,rs9461235,rs2075671,rs7205935,rs733966,rs72843609,rs2073531,rs11764045,rs12212317,rs114019206,rs76054122,rs9487053,rs2172828,rs34919006,rs9272631,rs8070401,rs2158257,rs59284567,rs4742051,rs4568607,rs7213436,rs62394540,rs2072860,rs116660333,rs12198182,rs9487058,rs7760799,rs10883367,rs1541254,rs2696565,rs7977828,rs11868084,rs9842771,rs76868288,rs77322102,rs10282752,rs7176565,rs6904596,rs75094875,rs11754368,rs77961515,rs1015149,rs113798705,rs6956528,rs11863174,rs74996190,rs78396656,rs114395558,rs78433080,rs347519,rs16948867,rs35467921,rs117989981,rs6916579,rs61781392,rs117241896,rs12451791,rs896318,rs9467664,rs7162900,rs58825580,rs36116761,rs2568045,rs117810518,rs115326171,rs2468221,rs541918,rs4909952,rs13190937,rs75527655,rs16890999,rs3923,rs62396181,rs116524197,rs4444073,rs3734650,rs114760044,rs2304900,rs2213284,rs449736,rs9303274,rs3949215,rs11753673,rs13192054,rs1543852,rs13212651,rs4833236,rs72725970,rs11082518,rs2274566,rs67852564,rs6119651,rs112249029,rs4711097,rs62394550,rs9295673,rs11756428,rs12189841,rs2076890,rs5754117,rs11078904,rs848129,rs11603735,rs2072814,rs61940962,rs2287882,rs56107510,rs7752579,rs4716053,rs9877119,rs114333877,rs447990,rs7201742,rs113589236,rs1436860,rs7664,rs35860660,rs2727100,rs6734197,rs2327578,rs3851295,rs949882,rs2023467,rs9788231,rs131758,rs1044414,rs5756461,rs73864545,rs34371502,rs8176672,rs633382,rs906495,rs4950984,rs6918506,rs113164110,rs3737517,rs10082861,rs7803247,rs9374071,rs2107205,rs7978737,rs6494532,rs11811115,rs1150658,rs1476512,rs9358883,rs17157941,rs117878895,rs35670731,rs462480,rs114247941,rs28687977,rs67460700,rs118083668,rs4926726,rs4283241,rs77475216,rs4712993,rs78125879,rs118042866,rs7096896,rs117654219,rs12211201,rs9467965,rs6440089,rs116996936,rs17661428,rs1891940,rs198852,rs4924803,rs1177441,rs4243278,rs301395,rs12563491,rs3767281,rs10883365,rs909834,rs1006081,rs17012516,rs420098,rs55706012,rs56273135,rs9461230,rs2703788,rs3752417,rs9955008,rs1185567,rs4969185,rs117535293,rs10484439,rs295258,rs10751361,rs9358929,rs34237279,rs7753284,rs3809274,rs76291566,rs118155624,rs353052,rs11664534,rs12210298,rs75109191,rs2239556,rs12192635,rs903504,rs73925233,rs78745958,rs7775132,rs79052265,rs3788992,rs117665994,rs56768778,rs116584004,rs9381120,rs79807044,rs62393711,rs34051776,rs114691509,rs6059981,rs13127081,rs117996326,rs4896121,rs114217657,rs35014299,rs12191613,rs8088306,rs4445070,rs7168680,rs1181871,rs12215736,rs114086350,rs115398536,rs12206621,rs4795474,rs117250657,rs117795902,rs12316525,rs6010020,rs17651134,rs198833,rs2289583,rs35338711,rs8079590,rs117429713,rs6059899,rs115743514,rs3788448,rs35506517,rs114287623,rs28537807,rs112811551,rs117043354,rs117870305,rs7977534,rs11235745,rs3021337,rs4713000,rs35657986,rs4660263,rs7045111,rs860762,rs117525793,rs117945026,rs7314232,rs1165215,rs13196280,rs80158359,rs11210925,rs9920210,rs76976925,rs116804473,rs11811522,rs116553240,rs6120700,rs1064994,rs73292811,rs4887029,rs61768915,rs117087521,rs7230180,rs118034160,rs2747054,rs11864839,rs7746609,rs116530131,rs28635303,rs6060870,rs2974749,rs4795375,rs11706603,rs811041,rs131748,rs4886565,rs6565173,rs114953189,rs117029203,rs117084135,rs112866655,rs1790761,rs9424283,rs9394834,rs58879795,rs10157406,rs115451541,rs2668695,rs10900235,rs9930908,rs74255381,rs17070580,rs531750,rs67708237,rs16896061,rs117353463,rs12325400,rs35577967,rs1866321,rs1529534,rs6690278,rs803680,rs9320282,rs140521,rs111598473,rs216093,rs2014355,rs74932314,rs2071301,rs55730975,rs4409764,rs4766462,rs1281937,rs2732705,rs1938777,rs117177624,rs17341838,rs1133129,rs13199906,rs2302073,rs117521858,rs13140844,rs12878795,rs1029388,rs76763891,rs6922061,rs9467783,rs6119725,rs116868791,rs1980453,rs1994249,rs380774,rs3851284,rs3091397,rs117639060,rs3208734,rs79564261,rs9350003,rs11673381,rs3807563,rs20549,rs11636148,rs1260595,rs2235329,rs12200189,rs12214031,rs901684,rs6440077,rs13199775,rs28449539,rs77146632,rs34906439,rs9393688,rs62297832,rs1060848,rs112220919,rs3765088,rs78653353,rs7754940,rs3118235,rs9487109,rs659104,rs4474673,rs10807006,rs1056964,rs118084882,rs16894095,rs116032492,rs198823,rs386112,rs117358031,rs72564645,rs10415051,rs301383,rs34067265,rs3091240,rs7771058,rs111663326,rs863327,rs3737593,rs12900109,rs75919005,rs2109092,rs11577406,rs10957074,rs3802548,rs115711386,rs3755980,rs9402676,rs2732660,rs73884936,rs4903194,rs116882248,rs9356182,rs313940,rs213228,rs7746198,rs116109790,rs9471653,rs62006777,rs1013891,rs2696555,rs75709615,rs117295299,rs2811,rs115869416,rs117790690,rs2974352,rs2185798,rs12300518,rs72834677,rs634365,rs2532233,rs582118,rs16890640,rs9264929,rs114621120,rs116293826,rs61822978,rs1570059,rs2703786,rs77150227,rs77019587,rs506597,rs12050820,rs243336,rs1747522,rs9295666,rs419106,rs748012,rs28654378,rs2339941,rs77043696,rs10099251,rs10406751,rs10137679,rs117488761,rs342458,rs79174855,rs116984773,rs113325959,rs78053285,rs694290,rs1822324,rs114832127,rs118192050,rs8182006,rs11153156,rs114144298,rs9467739,rs10495412,rs13217984,rs2242517,rs6905119,rs12609327,rs1570060,rs2468235,rs6456715,rs1172113,rs6933491,rs59165038,rs6670870,rs117065812,rs11153181,rs2703777,rs10083207,rs7744254,rs111532956,rs74033390,rs73397339,rs17588637,rs115640054,rs28754459,rs3791038,rs2072304,rs66711509,rs41480947,rs78178338,rs77819548,rs8047658,rs200966,rs73385070,rs7496335,rs111249650,rs9923710,rs2251655,rs2077393,rs4400555,rs8048364,rs243372,rs71558769,rs56776911,rs111264507,rs117665459,rs9468358,rs61436917,rs3752630,rs34765154,rs79950498,rs9271613,rs4246170,rs17575850,rs9402667,rs112519097,rs830556,rs7128234,rs872263,rs73925219,rs2239299,rs66858280,rs35792872,rs6597615,rs79454499,rs10150434,rs78918608,rs7372,rs111748162,rs79527115,rs117816723,rs2742479,rs3519,rs13152701,rs241041,rs12981806,rs7744685,rs4660759,rs2413440,rs8014142,rs9358872,rs117414052,rs17157836,rs16960554,rs117687766,rs6058102,rs216594,rs11080007,rs71602333,rs2072826,rs947836,rs117001136,rs12716979,rs34438249,rs11159765,rs131795,rs1468509,rs115052678,rs3218086,rs1790740,rs2703805,rs730092,rs1544396,rs56398712,rs56245561,rs919999,rs111562868,rs2524135,rs117960011,rs117934638,rs12201821,rs2541635,rs116870912,rs118000009,rs34878490,rs630172,rs13336827,rs4889651,rs10849985,rs6657042,rs73484397,rs11526192,rs2297339,rs3181215,rs16844101,rs66757203,rs12204800,rs12435857,rs3765774,rs12185059,rs17012072,rs56852782,rs112110885,rs9393696,rs13196219,rs12048743,rs112675363,rs4496782,rs9411471,rs35880970,rs6910171,rs6060297,rs198812,rs7204852,rs972444,rs79413804,rs2074108,rs11657987,rs115220160,rs236676,rs1179087,rs4245614,rs3122646,rs7479801,rs79899527,rs7973120,rs1467969,rs3804281,rs9609567,rs6060066,rs11104756,rs11882273,rs200481,rs74632302,rs113873425,rs6990363,rs117033351,rs2413443,rs117661326,rs72667703,rs2108980,rs8033837,rs12936646,rs2294321,rs76419201,rs2762355,rs9868956,rs5756507,rs7770139,rs12528566,rs2653605,rs116049104,rs351726,rs12359036,rs12571175,rs1341272,rs9357004,rs857689,rs4366775,rs8104531,rs17758799,rs3806113,rs10411443,rs11753590,rs2769265,rs2285520,rs113623315,rs6785894,rs4712944,rs77325348,rs12627787,rs9358913,rs117864661,rs74915736,rs11912802,rs4969179,rs3758076,rs7840984,rs9379859,rs28549017,rs112146912,rs1184341,rs2414885,rs12214930,rs9730,rs4946979,rs116753894,rs9912648,rs9645452,rs1998172,rs11206446,rs2532276,rs73929406,rs198847,rs2578183,rs600664,rs8107930,rs4807215,rs4951175,rs6592521,rs113051856,rs117992557,rs56153261,rs1185977,rs3806647,rs1012899,rs117153569,rs117885938,rs13220495,rs6682458,rs9393650,rs61822619,rs4985963,rs4583255,rs7296651,rs210796,rs55918235,rs28497914,rs9438626,rs16971105,rs411505,rs115103442,rs2269907,rs7743957,rs75381459,rs2267179,rs3830057,rs113904970,rs111599589,rs588193,rs6058187,rs1358997,rs117371605,rs117128373,rs2531804,rs6902892,rs113498585,rs6120731,rs9487059,rs12524429,rs4873011,rs7745210,rs9840159,rs12196024,rs116923563,rs131768,rs888423,rs9930792,rs342436,rs76310781,rs2468260,rs13068733,rs4711092,rs4478405,rs117248707,rs12139373,rs79728079,rs7945500,rs12174631,rs1131936,rs58364325,rs130596,rs12194893,rs9931987,rs4817606,rs6941125,rs1028885,rs9487071,rs114711333,rs62394275,rs56328569,rs117565824,rs10492942,rs8073907,rs878381,rs16940799,rs117200899,rs12716972,rs732173,rs569451,rs117686025,rs55774475,rs112572874,rs3884607,rs9689,rs2364143,rs7960787,rs7542544,rs72734547,rs2093825,rs9264927,rs2562177,rs116769914,rs9264917,rs11153171,rs6904998,rs113977649,rs2049326,rs117808940,rs1106479,rs16948839,rs79715172,rs35424826,rs117672676,rs11869258,rs7354225,rs62394537,rs8039884,rs11078907,rs3127010,rs2275826,rs4729597,rs1056347,rs72843569,rs932222,rs1165163,rs10137655,rs111730743,rs2032314,rs10420720,rs12663883,rs3922699,rs7211094,rs2296322,rs57837691,rs1881193,rs2668665,rs1865760,rs8082210,rs1553015,rs11829037,rs3734528,rs4821580,rs118141143,rs61740410,rs116884580,rs57739734,rs3804111,rs76555487,rs116516410,rs10806788,rs3753145,rs7211502,rs117191567,rs10277087,rs75995854,rs2923445,rs28674909,rs7935242,rs8079093,rs6651000,rs111413387,rs17651213,rs10807272,rs2072850,rs10736831,rs61751724,rs8139988,rs8072451,rs7167657,rs12427012,rs17650417,rs2049515,rs17070147,rs73415539,rs62056790,rs17513135,rs10514897,rs115633918,rs13195402,rs36065733,rs62394295,rs706845,rs9272418,rs2974349,rs74454308,rs5750373,rs73385016,rs9272421,rs62005116,rs17689471,rs6060261,rs11153158,rs12942179,rs7395,rs16948965,rs199533,rs13068454,rs28384512,rs7768108,rs79643395,rs3099936,rs9394831,rs11240734,rs4959092,rs17794574,rs7251196,rs495828,rs1203956,rs4470989,rs114313667,rs9898892,rs79976090,rs12460763,rs115803359,rs116129898,rs12932403,rs117860346,rs34196306,rs10751449,rs117859952,rs135167,rs57577420,rs72845722,rs7775365,rs8135723,rs7211220,rs7926141,rs878887,rs2071167,rs79168346,rs12205628,rs79914559,rs2009756,rs11871167,rs10434438,rs6780250,rs111353760,rs2696438,rs12148488,rs4648415,rs3846848,rs114560927,rs114942359,rs5770941,rs568733,rs1040284,rs2696600,rs1048203,rs28556632,rs4305590,rs3827555,rs2427332,rs73597578,rs3916,rs118002487,rs11657865,rs183275,rs2154566,rs476410,rs1458202,rs117251220,rs12910525,rs221793,rs876480,rs3857546,rs115150574,rs16989695,rs3021303,rs414708,rs2703772,rs8076462,rs78861766,rs13196552,rs189408,rs2455603,rs4648423,rs12593566,rs117646503,rs1056668,rs112069330,rs7770699,rs72757512,rs17768692,rs454516,rs9357371,rs1152588,rs6456703,rs117629322,rs3752631,rs493161,rs2562181,rs45530735,rs117148870,rs6771206,rs117067833,rs10875799,rs28525570,rs7899641,rs58411385,rs116572519,rs9467774,rs10896167,rs115573179,rs449850,rs11751693,rs117386905,rs556339,rs9402673,rs9783783,rs6768384,rs9273055,rs7753253,rs117529677,rs2112917,rs1747568,rs10883372,rs10147485,rs2393592,rs17343290,rs1256030,rs1638588,rs418319,rs78869060,rs17602109,rs10849948,rs116966623,rs8064435,rs906215,rs36094641,rs35452836,rs12738136,rs2275904,rs951974,rs11715610,rs76054547,rs572730,rs16891467,rs111923656,rs7187476,rs6673807,rs58119220,rs2923428,rs4346218,rs11772849,rs7294623,rs461487,rs112742427,rs1165172,rs17146027,rs116971499,rs7620648,rs2305884,rs6907950,rs61702583,rs6910899,rs113742126,rs2532296,rs6910741,rs9272559,rs11077363,rs7965040,rs4299665,rs4945828,rs76214534,rs74804217,rs9347816,rs3740109,rs118039521,rs1040441,rs9358894,rs2061342,rs8048034,rs12526680,rs9393681,rs3804105,rs117935103,rs11910015,rs2281090,rs74892525,rs56026468,rs117860798,rs116947401,rs58717732,rs77592903,rs118126156,rs243367,rs17146023,rs1075851,rs12443627,rs12023761,rs8083916,rs114779419,rs34706883,rs78670734,rs17605101,rs2370143,rs117261502,rs117177427,rs2307075,rs2273669,rs10424001,rs118120132,rs2283354,rs116758046,rs12627832,rs117061070,rs115323393,rs12120595,rs117006757,rs17678138,rs11635626,rs116694778,rs77288701,rs1029299,rs115157787,rs9411370,rs1061132,rs12986413,rs73412716,rs3815147,rs501220,rs112640097,rs4648346,rs117844046,rs12459350,rs73594554,rs947895,rs2413448,rs9888412,rs449501,rs12419064,rs113189820,rs35202262,rs396000,rs12526072,rs1779411,rs13102620,rs17686839,rs12427185,rs11632310,rs12573992,rs78949434,rs972087,rs2358629,rs12200019,rs2858050,rs11089821,rs117665483,rs61174505,rs741702,rs11539010,rs6948382,rs16855053,rs10797345,rs2302264,rs7469795,rs78648742,rs28477708,rs28700954,rs741959,rs7662632,rs3179542,rs6680017,rs115656411,rs351731,rs74486401,rs6060286,rs754593,rs4925086,rs1165155,rs6925895,rs34997029,rs17266491,rs9424308,rs11240363,rs2288619,rs7749823,rs117641919,rs73399344,rs34662244,rs9928448,rs11204303,rs1369313,rs1165158,rs6010014,rs112805309,rs2111807,rs934542,rs2064127,rs6677381,rs493246,rs837763,rs2358626,rs79827225,rs8384,rs10953302,rs115146228,rs10484496,rs12718785,rs9204,rs3850093,rs1626506,rs28373318,rs9374080,rs117043708,rs4716057,rs58161620,rs12196010,rs115853572,rs118131062,rs7167261,rs9272603,rs3800306,rs2072597,rs77288277,rs34285816,rs4142299,rs3087782,rs6600233,rs11916906,rs6688144,rs77486118,rs13203636,rs4393098,rs6059984,rs3757234,rs56272533,rs117537911,rs115520637,rs117202783,rs1061981,rs9348712,rs17157944,rs2893848,rs2532273,rs8077487,rs6907935,rs117398342,rs9376085,rs116005859,rs6922541,rs6511842,rs301394,rs8204,rs28386872,rs7438808,rs117391720,rs4795377,rs11755229,rs1321248,rs11104816,rs116023941,rs2643194,rs4646777,rs4889606,rs116396067,rs9358939,rs41301625,rs3757859,rs17650991,rs12598630,rs113327020,rs2412622,rs10875748,rs873308,rs3733377,rs2941505,rs422805,rs59417441,rs116850408,rs111683519,rs9348698,rs3861397,rs4660877,rs36088452,rs16855323,rs35728110,rs12718730,rs117217759,rs61894496,rs62056851,rs118041124,rs2742471,rs508227,rs35749575,rs116965894,rs12552242,rs113197275,rs757500,rs7952986,rs10456505,rs505922,rs114142180,rs117533497,rs7207458,rs67886319,rs6595919,rs9411468,rs17296501,rs2022002,rs113451294,rs2077544,rs11668886,rs115668541,rs4903178,rs58726213,rs2458216,rs28768435,rs10438824,rs4737010,rs12122961,rs17688205,rs11820929,rs4873040,rs9924561,rs9356980,rs17070139,rs7677390,rs1560310,rs8033125,rs9272573,rs17577650,rs2543511,rs4368441,rs9366648,rs17096314,rs4646853,rs8030562,rs2275824,rs76933219,rs116876224,rs872109,rs889548,rs115686827,rs2696567,rs17649571,rs13145304,rs12974547,rs9264884,rs79852045,rs73981896,rs6942733,rs4985953,rs9471643,rs117793672,rs2040846,rs2293683,rs12214976,rs34089239,rs576236,rs492288,rs3778272,rs9358885,rs2974339,rs2732606,rs66868086,rs857691,rs34425841,rs732084,rs16948859,rs9271405,rs6597616,rs9286791,rs16948947,rs2236498,rs2267943,rs78496651,rs41264499,rs2254936,rs9269643,rs115346043,rs114488101,rs4351999,rs17661348,rs6938233,rs35030260,rs61738492,rs77244967,rs3213515,rs17572613,rs10883361,rs79465564,rs2097432,rs115893714,rs9379783,rs5998599,rs10900220,rs117966353,rs115837258,rs448940,rs9364715,rs651007,rs1539596,rs12191774,rs112556034,rs77666565,rs112593050,rs9381097,rs10091566,rs6009932,rs13191445,rs113809346,rs4291211,rs10484435,rs9272982,rs3747749,rs62482249,rs7751329,rs75681817,rs62392694,rs203477,rs7197717,rs1884948,rs9995319,rs58275801,rs117415454,rs62129346,rs8060418,rs2248373,rs3183297,rs114460651,rs7226736,rs58453314,rs4821108,rs72757524,rs1436310,rs9424288,rs11755618,rs72728263,rs1065049,rs12582100,rs3804116,rs80023057,rs35339855,rs2283674,rs1734910,rs9487068,rs79719650,rs56037701,rs10909804,rs11079983,rs10946812,rs62394291,rs9606957,rs80109200,rs61768932,rs9272620,rs115506707,rs1054486,rs55864963,rs2240127,rs6802631,rs7739722,rs117121132,rs117063319,rs28368718,rs9931005,rs2304902,rs12145999,rs11240349,rs11168414,rs301373,rs9373121,rs16824230,rs3743735,rs12314403,rs117167232,rs111477798,rs7181,rs117533833,rs1321479,rs4711109,rs62079153,rs2300776,rs16992410,rs2231170,rs2524145,rs6558203,rs56060450,rs4788212,rs695948,rs4608377,rs10748783,rs67132348,rs4788215,rs9978194,rs117953839,rs17763086,rs665413,rs2386429,rs11265039,rs504141,rs12150320,rs61781390,rs13292932,rs78753609,rs56294283,rs12935147,rs34268421,rs117949710,rs1546722,rs11754384,rs117701188,rs2781371,rs72854513,rs6939048,rs117248184,rs615698,rs6908390,rs17651549,rs342466,rs1165191,rs2032736,rs9952972,rs56223901,rs12479307,rs8008987,rs4671391,rs1256044,rs13191227,rs7350928,rs199526,rs11601700,rs7445,rs10751431,rs116916717,rs80165853,rs117336833,rs218259,rs5750364,rs7525145,rs7753366,rs113738048,rs243357,rs56768418,rs57454118,rs203470,rs131777,rs1077181,rs9873042,rs117273634,rs117741499,rs34570453,rs113642651,rs11647753,rs2476824,rs9272465,rs12908919,rs3775221,rs4277389,rs75327537,rs12954742,rs34550408,rs9393654,rs6920256,rs114586207,rs1892856,rs7776337,rs117706479,rs1034050,rs75865123,rs10899750,rs11153147,rs76093621,rs9896098,rs2271309,rs2288927,rs112003311,rs9376072,rs41269245,rs489830,rs13220206,rs801418,rs116081024,rs12695736,rs2905981,rs116992865,rs8136338,rs11078895,rs12906196,rs59400686,rs2762356,rs13214023,rs4712971,rs113258243,rs117400253,rs78714994,rs57161695,rs13202933,rs6920559,rs7167567,rs12580175,rs13199772,rs13080261,rs6896924,rs118070701,rs17761207,rs12963169,rs4969142,rs560505,rs6088857,rs35033748,rs118053481,rs600010,rs56314408,rs12142402,rs117129791,rs77996485,rs79086726,rs116450361,rs41266779,rs12592280,rs12194699,rs117360635,rs13060663,rs12962307,rs614437,rs77285885,rs12214567,rs17689918,rs112413989,rs378713,rs115992634,rs3785100,rs2072827,rs117287861,rs9386780,rs7222403,rs3612,rs118172428,rs9438904,rs76710294,rs7143041,rs738295,rs115902733,rs66827971,rs9487082,rs17159059,rs1887732,rs111304709,rs12579123,rs77484723,rs7485355,rs7812235,rs76576951,rs6903973,rs169946,rs2926512,rs2313171,rs62483592,rs2479724,rs12189835,rs1799945,rs117262669,rs60078907,rs114429646,rs3778477,rs899336,rs9271627,rs2471511,rs115270892,rs10455794,rs2562188,rs9963843,rs9273072,rs28817420,rs34030695,rs77233006,rs77603484,rs73512467,rs74823508,rs13203020,rs10900122,rs2290700,rs61440627,rs4739702,rs1172147,rs6568555,rs4946951,rs9358890,rs10484431,rs56870390,rs6058197,rs742582,rs858975,rs117901633,rs10998746,rs62006762,rs6569990,rs12914495,rs531094,rs1977324,rs897984,rs11751732,rs62641967,rs4740048,rs6670916,rs62410507,rs4490057,rs9480965,rs62482237,rs117976444,rs212941,rs36109883,rs2732707,rs35627490,rs78810114,rs1408280,rs8010325,rs72564647,rs9990392,rs10445306,rs11240360,rs7484754,rs72838243,rs11240369,rs9393718,rs77383092,rs6908512,rs6988360,rs6659702,rs579459,rs9468356,rs114290616,rs3818934,rs4235114,rs76927729,rs4559085,rs13339471,rs10946808,rs17028290,rs236984,rs77215829,rs75648992,rs116343613,rs116201501,rs74116757,rs199755,rs34588114,rs76767884,rs11794,rs4338743,rs2364332,rs115662976,rs117813982,rs7223388,rs3909168,rs17650381,rs59303424,rs118173464,rs6593447,rs9938550,rs6683156,rs117541532,rs1044420,rs114812993,rs74470893,rs114704433,rs2072337,rs243359,rs10457185,rs12208220,rs9273037,rs739496,rs11627425,rs74400554,rs11733882,rs2154217,rs6459461,rs111245553,rs62509286,rs62130979,rs10503716,rs12185233,rs10159477,rs4923915,rs10849995,rs77658038,rs2562163,rs1053438,rs11870111,rs7203560,rs9480938,rs2074106,rs2514256,rs216589,rs6456704,rs12039805,rs7256794,rs7304572,rs35001169,rs1549892,rs17573858,rs13074153,rs34073905,rs3804127,rs72851348,rs12191280,rs72831254,rs67211468,rs12315525,rs4821582,rs113737218,rs62285381,rs116926649,rs117850622,rs1495135,rs886205,rs118155641,rs12205921,rs10850013,rs2857997,rs9370874,rs9468355,rs13338262,rs73721678,rs12748243,rs117864179,rs58150014,rs72475969,rs7738483,rs117097410,rs12443808,rs75085022,rs76831684,rs12916843,rs7167740,rs3758348,rs3805161,rs11240352,rs75404521,rs6918331,rs3124765,rs76516493,rs2290699,rs696337,rs117110389,rs76698413,rs7246451,rs68072215,rs11811532,rs117976787,rs890505,rs6903257,rs17564493,rs117521831,rs9850416,rs118179451,rs75580845,rs118131053,rs12947281,rs114962646,rs1182814,rs707890,rs117928453,rs12192847,rs674302,rs2039068,rs117149998,rs9272352,rs34473775,rs6930616,rs4649085,rs4710573,rs1891453,rs1165201,rs2393656,rs4910156,rs3744348,rs11066095,rs62058989,rs2072306,rs11066079,rs7438033,rs956329,rs118172952,rs74520696,rs10751450,rs11757736,rs314295,rs6942072,rs28377658,rs79288884,rs71494785,rs3737515,rs12373124,rs4318867,rs12582659,rs6440006,rs117271347,rs2006731,rs640783,rs9321490,rs7297298,rs13219787,rs6495128,rs12318457,rs116374652,rs115940497,rs2903759,rs903506,rs203479,rs78297347,rs7156924,rs6060252,rs112933040,rs12191917,rs8043181,rs9399129,rs74770695,rs1617640,rs3809276,rs7496362,rs10947056,rs117297660,rs1102557,rs12142514,rs77387136,rs17611220,rs11802413,rs2653570,rs715542,rs767057,rs10850024,rs2298227,rs117402769,rs1496529,rs28401754,rs28641751,rs12663543,rs36162392,rs6789958,rs57576577,rs1373147,rs12192279,rs6926629,rs9384705,rs11865499,rs115818511,rs112511985,rs16926252,rs112510056,rs17688056,rs2974340,rs2779116,rs8137714,rs762670,rs7180725,rs2732701,rs114990897,rs3131000,rs2292644,rs131761,rs732716,rs1045537,rs6932584,rs3804141,rs1060218,rs117861590,rs117674849,rs12528262,rs2762353,rs1557685,rs9384701,rs115159262,rs114257825,rs6804364,rs9902663,rs7296841,rs75281351,rs7218319,rs483143,rs114758980,rs9358927,rs11824614,rs41266811,rs115117540,rs9358920,rs4896123,rs34605993,rs111754884,rs79274058,rs2364328,rs117475965,rs11864806,rs12195848,rs4873546,rs4580862,rs7215239,rs116631527,rs4924805,rs6907302,rs56069761,rs9358926,rs2329365,rs11545072,rs11210927,rs4795358,rs4376365,rs113477421,rs855791,rs118040965,rs9366639,rs1185569,rs115614669,rs1741930,rs72665795,rs8066822,rs17528178,rs2631299,rs1048433,rs75457218,rs11865131,rs13190888,rs28671582,rs9272340,rs413844,rs1122794,rs2696537,rs10901251,rs581107,rs78818841,rs73599506,rs543968,rs117867119,rs9487098,rs4788203,rs7978125,rs2850644,rs2899708,rs76029685,rs8044014,rs6899603,rs2073156,rs17572795,rs62483599,rs68149500,rs8072954,rs11204330,rs78667706,rs7839671,rs12312538,rs9386774,rs13069307,rs117643442,rs2703781,rs11866877,rs117507101,rs9836787,rs8379,rs7772162,rs59664351,rs2668627,rs12663894,rs547077,rs6486060,rs9366627,rs6702935,rs17749557,rs4886648,rs6908714,rs61775206,rs7011926,rs2269503,rs77420275,rs114731913,rs12529272,rs7927874,rs9358887,rs34546690,rs5756467,rs78097730,rs11150604,rs10111971,rs2108825,rs17585214,rs8127785,rs9379815,rs59882013,rs10900129,rs9461223,rs9272434,rs3326,rs10789439,rs117298489,rs574578,rs3849266,rs1892253,rs4239223,rs62066352,rs117244259,rs9296021,rs73393492,rs11770389,rs7970181,rs1396862,rs7137889,rs1981997,rs12542076,rs16942887,rs2295593,rs130598,rs113515013,rs2241522,rs11760000,rs2903880,rs4817604,rs75550682,rs4534323,rs56748859,rs35190365,rs17649518,rs7631705,rs114001678,rs72857152,rs45565742,rs12663810,rs6120815,rs2942168,rs68192600,rs6089071,rs4794813,rs1079719,rs1014300,rs2171642,rs10427180,rs10419408,rs3734534,rs113313410,rs116602250,rs1165206,rs55690788,rs117549001,rs34871267,rs115047970,rs114363029,rs67848407,rs7178686,rs1768585,rs9462736,rs117275857,rs2261201,rs13191948,rs17652121,rs7770037,rs117757814,rs6531965,rs12726706,rs10946789,rs2852637,rs12204576,rs7735031,rs11644459,rs78113327,rs56932717,rs56143200,rs4477031,rs117558353,rs2518490,rs7161,rs11078894,rs117471573,rs117160543,rs9379830,rs3217760,rs7898761,rs769236,rs34117575,rs12921753,rs115846272,rs13287554,rs13726,rs116938410,rs6503518,rs77637903,rs75263286,rs7810260,rs4946972,rs12239179,rs117497360,rs35162296,rs2871960,rs3741168,rs11558768,rs17563827,rs10406797,rs6675620,rs4992382,rs9358916,rs1165167,rs5754109,rs9467626,rs12158909,rs243375,rs3807566,rs7203999,rs2066938,rs35468353,rs11066054,rs564449,rs116870293,rs200989,rs61870055,rs3011222,rs12530845,rs117225292,rs4238960,rs112525735,rs12941884,rs117410227,rs111887162,rs118046174,rs1165161,rs16891529,rs3114404,rs2703775,rs12787511,rs1892250,rs2291036,rs10484440,rs62429816,rs116302229,rs114835390,rs12123773,rs7215803,rs9467552,rs9467717,rs36052053,rs9487049,rs62482252,rs6903519,rs7973907,rs12524273,rs8142308,rs3804113,rs1152594,rs2532335,rs9936621,rs4420550,rs9422658,rs77107907,rs7214938,rs10514904,rs6913228,rs74715939,rs2303223,rs17573175,rs301392,rs732755,rs2696501,rs9389254,rs13127488,rs3785098,rs8113575,rs117202207,rs396635,rs3828146,rs74759038,rs11235740,rs342438,rs9349212,rs113436360,rs4492299,rs79180351,rs12789119,rs4134030,rs8042409,rs944046,rs12346,rs1113665,rs1616,rs1165160,rs6954833,rs61166993,rs12900072,rs6939597,rs79231880,rs11210934,rs2517959,rs13335497,rs6088749,rs71557308,rs6899616,rs3824618,rs9369329,rs3846781,rs9393690,rs2468233,rs79194179,rs130607,rs9606966,rs131756,rs6456724,rs4948643,rs6060295,rs12593476,rs2794719,rs7775052,rs2926775,rs61742993,rs11159767,rs67998226,rs11759720,rs3799379,rs1260593,rs75203622,rs1172130,rs3797538,rs3737771,rs13250124,rs11651497,rs2864419,rs115270976,rs12699745,rs62284010,rs2858993,rs4925084,rs9376075,rs7627961,rs1543502,rs2727099,rs8047119,rs6846679,rs13056,rs7515178,rs28497462,rs198815,rs2532331,rs74417867,rs117159173,rs1054372,rs57413808,rs78901806,rs10097917,rs630014,rs7272062,rs739028,rs117881215,rs116262182,rs67859638,rs13217619,rs1877031,rs2703807,rs634389,rs80301333,rs2291428,rs703,rs114656373,rs114729740,rs4232872,rs12444978,rs55831707,rs131805,rs78835199,rs6702916,rs116150265,rs79868973,rs2071297,rs12200847,rs12661819,rs28522606,rs4767376,rs9273011,rs9325434,rs5754110,rs17686622,rs116572691,rs9901684,rs2050948,rs243416,rs10445337,rs1791400,rs10745476,rs6440083,rs212930,rs78015808,rs12954967,rs56374641,rs17537465,rs439558,rs8075131,rs11153166,rs79691301,rs9393796,rs738264,rs4233023,rs117007771,rs12529390,rs3789135,rs10849778,rs11919065,rs17012812,rs118052990,rs112523136,rs117197699,rs9368712,rs6801872,rs9297005,rs11206444,rs9272807,rs2227930,rs11071843,rs4140590,rs79979359,rs115374256,rs1993901,rs117132607,rs200982,rs4923905,rs4711111,rs1152579,rs56195001,rs74636821,rs4925060,rs7461534,rs7146434,rs11964178,rs10254237,rs2097701,rs11753131,rs2967893,rs8137478,rs749670,rs76245044,rs9400276,rs9494167,rs1014303,rs6489818,rs200977,rs2281841,rs6906460,rs12128254,rs2732605,rs6593921,rs7303055,rs117500164,rs12173854,rs737092,rs3964723,rs12195503,rs8035639,rs5756489,rs2834319,rs117327242,rs2696557,rs6925339,rs470116,rs7258012,rs7790230,rs6495145,rs666951,rs3129763,rs12609703,rs131793,rs55771504,rs2696657,rs2498351,rs117591346,rs2858942,rs6865893,rs114344796,rs35528636,rs1013460,rs4890625,rs12193820,rs7980579,rs55770518,rs346535,rs28653561,rs4925054,rs3799499,rs112342508,rs17762954,rs3781022,rs12194610,rs9688896,rs28648456,rs8033925,rs301370,rs11879706,rs1638556,rs117931571,rs9915039,rs2853802,rs17649954,rs77106591,rs114960344,rs12150047,rs2231172,rs743750,rs7930920,rs115812551,rs4134058,rs4440295,rs2532316,rs11649653,rs113801005,rs74572856,rs6480403,rs117608443,rs72857149,rs78273613,rs117085859,rs1977201,rs2572210,rs8042366,rs976312,rs3811742,rs117722092,rs2239641,rs34655806,rs3752419,rs35844460,rs118187512,rs635634,rs116893521,rs8023311,rs2412641,rs9272585,rs9424313,rs7223363,rs901683,rs203465,rs11760602,rs4886755,rs116488015,rs3799840,rs2238593,rs28557173,rs2493834,rs221799,rs4597358,rs2009610,rs125</t>
  </si>
  <si>
    <t>ENSG00000114127.6,ENSG00000062038.9,ENSG00000105246.5,ENSG00000255949.1,ENSG00000074696.8,ENSG00000205560.8,CATG00000103039.1,ENSG00000196735.7,ENSG00000198327.3,CATG00000033823.1,ENSG00000175066.11,ENSG00000179772.6,ENSG00000214425.2,CATG00000067388.1,ENSG00000166166.8,ENSG00000128309.12,ENSG00000201078.1,ENSG00000158406.2,ENSG00000079689.9,ENSG00000198315.6,ENSG00000111913.11,ENSG00000149923.9,CATG00000072415.1,ENSG00000133805.11,CATG00000040340.1,CATG00000087846.1,ENSG00000164508.3,ENSG00000198189.6,ENSG00000225891.1,ENSG00000124067.12,ENSG00000179262.5,ENSG00000175938.6,ENSG00000169752.12,ENSG00000167930.11,CATG00000029679.1,CATG00000087916.1,CATG00000087822.1,ENSG00000174939.6,ENSG00000174485.10,ENSG00000111252.6,CATG00000039435.1,CATG00000025563.1,ENSG00000167674.10,ENSG00000233224.1,ENSG00000256148.1,ENSG00000022976.11,CATG00000087896.1,ENSG00000175482.4,ENSG00000124613.4,CATG00000117987.1,ENSG00000243789.6,ENSG00000257365.3,ENSG00000204655.7,ENSG00000159792.5,ENSG00000257885.1,ENSG00000229068.1,CATG00000029691.1,CATG00000040037.1,ENSG00000132600.12,ENSG00000155085.11,ENSG00000187626.7,ENSG00000184357.3,ENSG00000219891.2,CATG00000095892.1,ENSG00000233410.1,CATG00000010629.1,CATG00000083849.1,ENSG00000233098.4,ENSG00000083290.15,ENSG00000172663.4,CATG00000083579.1,ENSG00000109118.9,ENSG00000140497.12,ENSG00000227766.1,ENSG00000182810.5,ENSG00000252850.1,CATG00000093280.1,CATG00000066249.1,ENSG00000138686.5,ENSG00000237669.1,ENSG00000198794.7,ENSG00000172613.3,CATG00000033740.1,ENSG00000201770.1,ENSG00000054654.11,ENSG00000213413.2,ENSG00000204531.11,ENSG00000135596.13,ENSG00000172725.9,ENSG00000124575.5,ENSG00000106511.5,CATG00000022111.1,ENSG00000130702.9,ENSG00000171532.4,ENSG00000133742.9,ENSG00000267735.1,ENSG00000065000.11,CATG00000114024.1,ENSG00000243970.1,ENSG00000148300.7,ENSG00000140367.7,CATG00000072722.1,CATG00000031540.1,CATG00000033585.1,ENSG00000187166.1,ENSG00000131055.4,ENSG00000218754.4,ENSG00000197459.2,ENSG00000066923.13,ENSG00000175463.7,ENSG00000253549.1,ENSG00000141098.8,CATG00000023636.1,ENSG00000141837.14,ENSG00000259984.1,ENSG00000137259.2,CATG00000062036.1,ENSG00000119636.11,ENSG00000257595.2,CATG00000038605.1,ENSG00000185294.5,ENSG00000123737.8,CATG00000052162.1,ENSG00000202125.1,ENSG00000118242.11,ENSG00000198502.5,CATG00000087827.1,ENSG00000229391.3,ENSG00000137166.10,ENSG00000223929.1,ENSG00000151006.7,ENSG00000173227.9,ENSG00000141096.4,CATG00000001500.1,CATG00000030926.1,ENSG00000087085.9,ENSG00000171631.10,ENSG00000167791.7,CATG00000033801.1,ENSG00000008382.11,ENSG00000231877.1,ENSG00000273102.1,ENSG00000029534.15,ENSG00000117411.12,CATG00000083264.1,ENSG00000203710.6,CATG00000072573.1,CATG00000054576.1,ENSG00000131771.9,ENSG00000234504.2,CATG00000062028.1,ENSG00000196966.3,ENSG00000130227.12,ENSG00000260083.1,ENSG00000177311.6,ENSG00000231336.1,ENSG00000099364.12,ENSG00000197153.3,ENSG00000025770.14,ENSG00000117222.9,CATG00000087850.1,CATG00000031489.1,ENSG00000159708.13,CATG00000088072.1,ENSG00000263201.1,ENSG00000183726.6,ENSG00000161179.9,ENSG00000196517.7,ENSG00000008735.10,ENSG00000231083.1,CATG00000025290.1,CATG00000083348.1,ENSG00000079691.15,ENSG00000197279.3,ENSG00000182952.4,ENSG00000167394.8,ENSG00000160844.6,CATG00000090100.1,CATG00000088019.1,ENSG00000259708.1,ENSG00000149679.7,ENSG00000132768.9,ENSG00000215979.1,ENSG00000175352.6,ENSG00000128918.10,ENSG00000039068.14,ENSG00000095066.7,CATG00000102336.1,CATG00000052995.1,ENSG00000012779.6,CATG00000088070.1,ENSG00000237950.1,ENSG00000268457.1,ENSG00000137198.5,ENSG00000120756.8,ENSG00000237425.1,CATG00000029036.1,ENSG00000231467.2,ENSG00000160877.5,ENSG00000204842.10,ENSG00000173120.10,CATG00000084251.1,CATG00000029032.1,ENSG00000258099.1,CATG00000083365.1,ENSG00000100225.13,ENSG00000073969.14,ENSG00000125319.10,ENSG00000272666.1,ENSG00000205659.6,ENSG00000157404.11,ENSG00000237840.2,ENSG00000172493.16,ENSG00000109111.10,CATG00000033575.1,ENSG00000103740.5,ENSG00000175505.9,CATG00000034724.1,ENSG00000188536.8,ENSG00000100626.12,CATG00000013335.1,CATG00000087830.1,ENSG00000163633.6,ENSG00000091947.5,CATG00000088077.1,ENSG00000117143.9,CATG00000027659.1,ENSG00000230801.1,ENSG00000264589.1,ENSG00000207371.1,ENSG00000172508.6,CATG00000000085.1,ENSG00000182611.3,ENSG00000124610.3,ENSG00000198374.3,ENSG00000102904.10,ENSG00000026950.12,ENSG00000261884.2,ENSG00000104783.7,ENSG00000164879.6,CATG00000002739.1,ENSG00000204644.5,ENSG00000186470.9,CATG00000083349.1,ENSG00000171234.9,ENSG00000262160.1,ENSG00000187837.2,ENSG00000149930.13,ENSG00000141736.9,ENSG00000183682.7,CATG00000102375.1,CATG00000086193.1,ENSG00000158691.10,CATG00000110016.1,ENSG00000267212.1,ENSG00000104885.13,ENSG00000254860.1,ENSG00000160606.6,CATG00000006125.1,ENSG00000080546.9,CATG00000102378.1,CATG00000057183.1,ENSG00000205726.9,CATG00000090114.1,ENSG00000218281.1,ENSG00000124508.12,CATG00000025583.1,CATG00000033193.1,ENSG00000265565.1,ENSG00000185651.10,CATG00000083853.1,CATG00000056767.1,CATG00000027660.1,ENSG00000248594.2,CATG00000090897.1,ENSG00000163629.8,CATG00000024722.1,ENSG00000145386.5,ENSG00000216331.1,CATG00000083284.1,ENSG00000199319.1,ENSG00000153561.8,ENSG00000104267.5,CATG00000010438.1,ENSG00000167671.7,ENSG00000239641.1,ENSG00000164663.9,ENSG00000112367.6,CATG00000058559.1,CATG00000031295.1,ENSG00000238621.1,ENSG00000112576.8,ENSG00000182247.5,CATG00000043715.1,CATG00000087980.1,ENSG00000118514.9,ENSG00000258234.1,ENSG00000128228.4,CATG00000029033.1,CATG00000087905.1,ENSG00000269514.1,ENSG00000108599.10,ENSG00000072210.14,ENSG00000167258.9,ENSG00000196176.7,ENSG00000242479.1,CATG00000052117.1,ENSG00000254554.1,ENSG00000231793.4,ENSG00000254719.1,ENSG00000228223.1,ENSG00000265845.2,ENSG00000196301.3,ENSG00000120088.10,ENSG00000257767.2,ENSG00000182572.2,CATG00000030911.1,ENSG00000224729.4,ENSG00000166925.4,ENSG00000103510.15,CATG00000025559.1,CATG00000057185.1,CATG00000056769.1,ENSG00000264070.1,ENSG00000231162.3,ENSG00000185955.4,CATG00000086845.1,ENSG00000105771.9,ENSG00000188873.4,ENSG00000171132.9,ENSG00000217539.2,ENSG00000185015.3,ENSG00000167536.9,ENSG00000101898.5,ENSG00000173065.9,ENSG00000063015.15,CATG00000009833.1,ENSG00000264660.1,ENSG00000130830.10,ENSG00000196126.6,ENSG00000179218.9,ENSG00000251916.1,CATG00000025560.1,ENSG00000196331.5,ENSG00000165805.5,CATG00000012730.1,ENSG00000087087.14,CATG00000007672.1,ENSG00000103066.8,ENSG00000103335.15,ENSG00000112365.4,ENSG00000206503.7,ENSG00000052344.11,ENSG00000266975.1,ENSG00000167264.13,CATG00000087866.1,ENSG00000077080.5,CATG00000083575.1,ENSG00000238243.2,ENSG00000088325.11,CATG00000053948.1,ENSG00000196226.2,CATG00000032328.1,ENSG00000249209.1,ENSG00000133069.10,ENSG00000231434.1,ENSG00000204031.3,CATG00000083577.1,ENSG00000226757.1,ENSG00000169598.11,ENSG00000124529.3,ENSG00000262766.1,ENSG00000167800.9,ENSG00000160200.13,CATG00000027658.1,ENSG00000186367.5,ENSG00000196411.5,ENSG00000184144.5,ENSG00000099385.7,ENSG00000196866.2,ENSG00000124564.13,ENSG00000189298.9,CATG00000030910.1,CATG00000083361.1,ENSG00000226252.1,CATG00000087941.1,CATG00000012726.1,CATG00000063492.1,ENSG00000199289.1,ENSG00000140395.4,CATG00000083447.1,ENSG00000133812.10,CATG00000030901.1,ENSG00000110711.5,ENSG00000117682.12,CATG00000067396.1,ENSG00000072274.8,CATG00000002886.1,CATG00000098730.1,CATG00000031546.1,CATG00000012735.1,ENSG00000100288.15,CATG00000088311.1,ENSG00000176125.3,ENSG00000172354.5,ENSG00000108379.5,ENSG00000157782.5,ENSG00000235169.3,ENSG00000156515.17,ENSG00000160323.14,CATG00000021475.1,ENSG00000253973.2,ENSG00000132746.10,ENSG00000225190.4,CATG00000058090.1,ENSG00000253330.1,CATG00000031467.1,ENSG00000125686.7,ENSG00000137185.7,ENSG00000058668.10,CATG00000098719.1,ENSG00000260852.1,ENSG00000182109.3,ENSG00000175164.9,CATG00000066318.1,CATG00000087855.1,ENSG00000199065.2,ENSG00000167528.8,CATG00000097183.1,CATG00000068838.1,ENSG00000261575.2,ENSG00000228060.1,ENSG00000163909.6,ENSG00000135148.7,ENSG00000153093.14,ENSG00000120071.8,CATG00000116806.1,CATG00000092298.1,CATG00000033807.1,ENSG00000072832.10,ENSG00000161653.6,ENSG00000256316.1,ENSG00000165406.11,ENSG00000108852.10,ENSG00000106327.8,ENSG00000146839.14,ENSG00000090621.9,ENSG00000177989.9,ENSG00000256018.1,CATG00000019423.1,ENSG00000249986.1,CATG00000083320.1,ENSG00000084207.11,ENSG00000197062.7,CATG00000023642.1,ENSG00000137802.9,ENSG00000167815.7,CATG00000083373.1,ENSG00000099381.12,CATG00000032320.1,ENSG00000149922.6,ENSG00000180573.8,CATG00000083562.1,ENSG00000198339.3,ENSG00000203799.6,CATG00000052997.1,CATG00000033829.1,ENSG00000260441.1,ENSG00000124788.13,ENSG00000234608.3,ENSG00000260793.2,ENSG00000213326.4,CATG00000083347.1,ENSG00000204625.6,ENSG00000072736.14,ENSG00000152556.11,ENSG00000133059.12,CATG00000088304.1,ENSG00000263276.1,ENSG00000184825.4,ENSG00000263800.1,ENSG00000175348.6,ENSG00000260273.1,ENSG00000260814.2,CATG00000083355.1,CATG00000099667.1,ENSG00000172336.4,CATG00000033815.1,CATG00000098664.1,ENSG00000178761.10,ENSG00000100191.4,CATG00000032178.1,ENSG00000226738.1,ENSG00000181315.6,ENSG00000197846.3,ENSG00000149932.12,ENSG00000140403.8,ENSG00000108312.10,CATG00000013586.1,ENSG00000204576.7,ENSG00000260588.1,ENSG00000162722.8,ENSG00000102977.9,ENSG00000267980.1,ENSG00000198707.10,CATG00000028303.1,ENSG00000124593.10,CATG00000033211.1,CATG00000054570.1,CATG00000029677.1,ENSG00000236200.1,CATG00000083294.1,ENSG00000066135.8,ENSG00000161664.2,ENSG00000223537.2,ENSG00000175634.10,CATG00000087585.1,ENSG00000169592.10,ENSG00000174912.6,ENSG00000269293.2,ENSG00000125952.14,ENSG00000179761.7,CATG00000029061.1,ENSG00000167397.10,CATG00000083570.1,CATG00000005942.1,ENSG00000100170.5,ENSG00000268863.1,ENSG00000186867.6,CATG00000028304.1,CATG00000096611.1,ENSG00000164808.12,ENSG00000224843.2,ENSG00000235109.3,CATG00000083271.1,ENSG00000146039.6,ENSG00000132581.5,CATG00000033817.1,CATG00000085289.1,ENSG00000087152.11,ENSG00000267475.1,ENSG00000159314.7,ENSG00000183137.10,ENSG00000132591.7,CATG00000068610.1,CATG00000066314.1,CATG00000083580.1,CATG00000082963.1,ENSG00000204614.4,ENSG00000201684.1,ENSG00000139324.7,CATG00000088306.1,CATG00000087888.1,CATG00000102380.1,ENSG00000196787.2,ENSG00000253729.3,ENSG00000266970.1,ENSG00000179295.11,ENSG00000220875.1,ENSG00000038358.10,ENSG00000187987.5,ENSG00000076604.10,ENSG00000111271.10,ENSG00000265460.2,ENSG00000130487.4,CATG00000087844.1,ENSG00000264304.1,ENSG00000168591.11,ENSG00000204622.6,CATG00000005943.1,CATG00000098665.1,ENSG00000172671.15,ENSG00000174943.5,CATG00000083573.1,ENSG00000185666.10,ENSG00000266721.1,CATG00000023628.1,ENSG00000128311.9,ENSG00000080224.13,ENSG00000159753.9,CATG00000005951.1,CATG00000070007.1,ENSG00000135220.6,ENSG00000224091.1,ENSG00000249884.4,CATG00000083261.1,CATG00000088075.1,ENSG00000109220.6,CATG00000037459.1,ENSG00000198518.5,ENSG00000176998.3,ENSG00000188672.12,CATG00000006127.1,CATG00000065255.1,ENSG00000112578.5,ENSG00000267080.1,ENSG00000167395.10,ENSG00000155903.7,ENSG00000135587.4,CATG00000038610.1,ENSG00000167261.9,CATG00000028391.1,ENSG00000197721.12,ENSG00000251685.2,CATG00000033583.1,CATG00000088071.1,ENSG00000175356.8,CATG00000087870.1,ENSG00000104889.4,ENSG00000213398.3,ENSG00000233117.2,ENSG00000272462.2,ENSG00000172661.13,ENSG00000185264.7,CATG00000035848.1,ENSG00000224812.2,ENSG00000171552.8,CATG00000005932.1,CATG00000009577.1,CATG00000062047.1,CATG00000083346.1,ENSG00000089234.11,ENSG00000143416.16,CATG00000090094.1,ENSG00000173809.11,ENSG00000130427.2,CATG00000087920.1,ENSG00000007202.10,CATG00000089573.1,CATG00000083854.1,ENSG00000106330.7,ENSG00000204613.6,ENSG00000213402.2,ENSG00000112343.8,CATG00000087873.1,ENSG00000176209.7,ENSG00000250379.1,ENSG00000111300.5,ENSG00000204539.3,ENSG00000089022.9,ENSG00000131748.11,ENSG00000141985.5,ENSG00000267062.1,CATG00000085294.1,ENSG00000179344.12,ENSG00000103148.11,CATG00000086051.1,CATG00000031485.1,CATG00000025554.1,ENSG00000149925.12,CATG00000085288.1,CATG00000087927.1,CATG00000067389.1,ENSG00000224596.3,CATG00000087834.1,ENSG00000112339.10,ENSG00000111801.11,ENSG00000105610.4,ENSG00000255439.2,ENSG00000124693.2,CATG00000025564.1,ENSG00000130489.8,ENSG00000077454.11,ENSG00000197409.6,CATG00000035840.1,ENSG00000146828.13,ENSG00000099840.9,ENSG00000216436.2,CATG00000056950.1,CATG00000067391.1,CATG00000027670.1,CATG00000092287.1,CATG00000066319.1,ENSG00000150281.6,ENSG00000218690.1,ENSG00000096654.11,CATG00000066341.1,ENSG00000159873.5,CATG00000083315.1,ENSG00000159761.10,ENSG00000103769.5,ENSG00000221526.1,ENSG00000049130.9,CATG00000111388.1,ENSG00000101306.6,ENSG00000140474.8,ENSG00000141084.6,CATG00000116129.1,ENSG00000130699.12,ENSG00000197697.3,CATG00000087843.1,ENSG00000184348.2,ENSG00000160325.10,ENSG00000138741.6,ENSG00000029364.7,ENSG00000229274.1,ENSG00000272501.1,ENSG00000257582.1,CATG00000096609.1,ENSG00000168575.5,ENSG00000260152.2,CATG00000087857.1,ENSG00000243818.4,ENSG00000260483.2,ENSG00000152234.11,ENSG00000247735.2,CATG00000083335.1,CATG00000070006.1,CATG00000000594.1,ENSG00000257735.1,ENSG00000161860.7,CATG00000032271.1,CATG00000091921.1,CATG00000030912.1,ENSG00000234816.2,ENSG00000204296.7,ENSG00000100379.13,ENSG00000258994.1,CATG00000087832.1,CATG00000030292.1,ENSG00000267255.1,CATG00000087845.1,ENSG00000217442.3,ENSG00000267729.1,ENSG00000107249.17,ENSG00000256514.1,ENSG00000166444.13,CATG00000073469.1,CATG00000062391.1,CATG00000002705.1,ENSG00000254413.4,ENSG00000224586.2,ENSG00000172932.10,ENSG00000214401.4,ENSG00000132026.9,ENSG00000239521.3,ENSG00000257752.1,CATG00000033579.1,CATG00000010431.1,ENSG00000145332.9,ENSG00000148848.10,ENSG00000179271.1,ENSG00000258373.1,CATG00000001523.1,CATG00000114104.1,CATG00000083574.1,CATG00000048636.1,CATG00000039436.1,CATG00000088310.1,ENSG00000105612.4,ENSG00000161981.6,ENSG00000219392.1,ENSG00000267769.1,ENSG00000158553.3,ENSG00000173064.6,ENSG00000117616.13,ENSG00000182950.2,ENSG00000204540.6,ENSG00000230521.1,ENSG00000266497.1,CATG00000057187.1,CATG00000085291.1,CATG00000059456.1,ENSG00000103507.9,ENSG00000197061.3,ENSG00000132436.7,ENSG00000243587.6,ENSG00000124635.7,CATG00000087824.1,CATG00000102365.1,ENSG00000248531.3,ENSG00000137413.11,ENSG00000054967.8,CATG00000117980.1,ENSG00000213480.3,ENSG00000224652.1,ENSG00000172830.8,ENSG00000163554.7,ENSG00000173020.6,ENSG00000180638.13,ENSG00000242387.1,ENSG00000010704.14,ENSG00000233017.1,CATG00000087881.1,ENSG00000079387.9,ENSG00000100154.10,ENSG00000146109.3,ENSG00000200063.1,ENSG00000267030.1,CATG00000088309.1,ENSG00000117408.6,ENSG00000162592.4,CATG00000069314.1,CATG00000048641.1,CATG00000039437.1,ENSG00000118690.8,CATG00000117975.1,CATG00000033584.1,CATG00000056939.1,ENSG00000106366.7,ENSG00000263126.1,ENSG00000259924.1,ENSG00000119919.9,CATG00000055413.1,CATG00000009836.1,ENSG00000255119.1,ENSG00000146834.9,ENSG00000163659.8,ENSG00000243317.3,ENSG00000226571.1,ENSG00000160602.9,ENSG00000267011.1,ENSG00000080608.9,CATG00000083282.1,ENSG00000204178.5,ENSG00000124641.10,ENSG00000186326.3,ENSG00000166452.7,CATG00000027113.1,ENSG00000149926.9,ENSG00000188038.3,CATG00000069313.1,CATG00000066312.1,ENSG00000117407.12,CATG00000088073.1,ENSG00000196374.5,ENSG00000267567.1,ENSG00000072840.8,CATG00000088063.1,ENSG00000007384.11,ENSG00000130764.5,CATG00000038607.1,ENSG00000102898.7,CATG00000101878.1,ENSG00000163958.9,ENSG00000267122.1,CATG00000083332.1,ENSG00000187097.8,ENSG00000197903.6,ENSG00000175544.9,ENSG00000261501.1,ENSG00000177981.6,ENSG00000103152.7,ENSG00000225914.1,ENSG00000235749.2,CATG00000033589.1,ENSG00000260422.1,ENSG00000108840.11,ENSG00000025708.8,ENSG00000154898.11,CATG00000042991.1,ENSG00000273272.1,ENSG00000206168.1,CATG00000033804.1,CATG00000088440.1,ENSG00000184224.3,ENSG00000250616.2,ENSG00000128487.12,ENSG00000145808.4,ENSG00000133641.13,CATG00000033586.1,CATG00000013334.1,ENSG00000243053.2,ENSG00000141086.13,CATG00000062052.1,ENSG00000226471.2,ENSG00000110697.8,ENSG00000168242.3,CATG00000073605.1,ENSG00000141744.3,ENSG00000256364.1,CATG00000087892.1,CATG00000032221.1,ENSG00000168298.4,ENSG00000232876.1,ENSG00000184459.4,ENSG00000158373.7,ENSG00000180881.15,CATG00000069305.1,CATG00000090117.1,ENSG00000237945.3,ENSG00000217646.1,ENSG00000265840.1,ENSG00000258077.2,CATG00000013327.1,ENSG00000167799.5,CATG00000102371.1,CATG00000013322.1,CATG00000065324.1,ENSG00000185130.4,ENSG00000198870.6,CATG00000031030.1,ENSG00000124557.8,ENSG00000267424.1,ENSG00000112812.11,CATG00000010504.1,CATG00000087909.1,CATG00000013341.1,ENSG00000124074.7,ENSG00000238723.1,ENSG00000272278.1,ENSG00000116711.8,CATG00000087900.1,ENSG00000204789.3,ENSG00000112559.9,ENSG00000108306.7,ENSG00000105613.5,ENSG00000178741.7,ENSG00000119711.8,ENSG00000106336.8,CATG00000033587.1,ENSG00000266269.1,ENSG00000132744.3,ENSG00000149927.13,CATG00000033590.1,ENSG00000168970.16,ENSG00000187475.4,ENSG00000175054.10,ENSG00000178226.6,ENSG00000120158.7,CATG00000000984.1,ENSG00000226314.3,CATG00000083327.1,ENSG00000078487.13,ENSG00000138614.10,CATG00000052140.1,ENSG00000236008.1,CATG00000077485.1,CATG00000035843.1,CATG00000102335.1,ENSG00000168405.10,ENSG00000223469.1,ENSG00000270049.1,CATG00000025291.1,ENSG00000167670.11,ENSG00000238024.1,ENSG00000103067.7,CATG00000093267.1,CATG00000019279.1,ENSG00000159214.8,ENSG00000160326.9,ENSG00000054965.6,ENSG00000197914.2,ENSG00000187990.4,CATG00000033295.1,ENSG00000205559.3,ENSG00000099365.5,ENSG00000179115.6,ENSG00000263715.2,ENSG00000178762.3,ENSG00000124549.10,CATG00000093276.1,ENSG00000110917.3,ENSG00000138621.7,ENSG00000241837.2,ENSG00000132437.13,ENSG00000257985.1,CATG00000033794.1,ENSG00000146830.9,ENSG00000102886.10,ENSG00000148926.5,ENSG00000250919.1,ENSG00000160211.11,ENSG00000257038.1,ENSG00000152242.6,ENSG00000089009.11,ENSG00000172531.10,CATG00000083393.1,ENSG00000169871.8,CATG00000083345.1,ENSG00000111275.8,ENSG00000198242.9,ENSG00000125968.7,ENSG00000244456.2,ENSG00000176009.2,CATG00000037460.1,ENSG00000131096.6,ENSG00000214736.3,ENSG00000074621.9,ENSG00000177875.3,CATG00000107282.1,CATG00000000098.1,ENSG00000185829.11,ENSG00000106785.10,ENSG00000100632.6,ENSG00000266642.1,ENSG00000099377.9,ENSG00000145283.7,ENSG00000261469.1,ENSG00000265991.1,CATG00000087835.1,ENSG00000167792.7,ENSG00000178718.5,ENSG00000112337.6,CATG00000087828.1,ENSG00000164112.8,ENSG00000106333.8,CATG00000026162.1,ENSG00000096088.12,CATG00000006126.1,CATG00000025587.1,ENSG00000224751.2,CATG00000038628.1,CATG00000009831.1,ENSG00000021488.8,CATG00000038215.1,CATG00000102312.1,CATG00000010509.1,ENSG00000271875.1,ENSG00000161395.8,ENSG00000198366.5,ENSG00000132837.10,CATG00000089575.1,CATG00000114046.1,ENSG00000196747.3,ENSG00000007392.12,ENSG00000126091.15,ENSG00000119866.16,ENSG00000103496.10,ENSG00000256448.1,CATG00000088022.1,ENSG00000231435.1,CATG00000033811.1,ENSG00000271414.1,ENSG00000251264.1,CATG00000083295.1,ENSG00000230613.1,ENSG00000187783.7,ENSG00000236703.1,ENSG00000155561.10,ENSG00000101294.12,ENSG00000004939.9,CATG00000044301.1,ENSG00000188987.2,CATG00000033813.1,ENSG00000173991.5,ENSG00000140009.14,ENSG00000087157.14,CATG00000054569.1,ENSG00000161980.5,ENSG00000267394.1,ENSG00000174572.3,ENSG00000243708.4,ENSG00000198830.6,CATG00000029035.1,ENSG00000233822.3,ENSG00000253745.1,ENSG00000152240.8,ENSG00000185250.11,ENSG00000109113.13,ENSG00000105607.8,CATG00000089574.1,ENSG00000198270.8,ENSG00000204623.4,ENSG00000205220.7,CATG00000083293.1,ENSG00000180596.7,ENSG00000240875.1,CATG00000063491.1,CATG00000087883.1,ENSG00000074603.14,CATG00000027648.1,ENSG00000162366.3,ENSG00000135535.10,CATG00000083387.1,CATG00000062392.1,ENSG00000163531.11,CATG00000033819.1,CATG00000083353.1,ENSG00000187045.12,ENSG00000100258.13,CATG00000033592.1,ENSG00000186868.11,ENSG00000225063.1,CATG00000053936.1,ENSG00000118513.14,ENSG00000265073.1,ENSG00000162367.7,ENSG00000243926.1,CATG00000087853.1,ENSG00000200807.1,ENSG00000132589.11,ENSG00000175970.7,ENSG00000266469.1,CATG00000029072.1,ENSG00000176029.9,ENSG00000125954.8,ENSG00000124422.7,ENSG00000213965.3,CATG00000093273.1,ENSG00000112763.11,ENSG00000160172.6,ENSG00000164111.10,ENSG00000255366.1,ENSG00000110237.3,ENSG00000116198.8,CATG00000087586.1,CATG00000002737.1,ENSG00000255946.1,ENSG00000102901.8,ENSG00000264066.3,ENSG00000137218.6,ENSG00000207101.1,ENSG00000224888.3,ENSG00000261033.1,ENSG00000259788.1,CATG00000096625.1,ENSG00000145692.10,CATG00000102376.1,ENSG00000168274.3,ENSG00000185811.12,ENSG00000241549.4,ENSG00000130701.3,ENSG00000104774.8,ENSG00000103742.7,CATG00000085296.1,ENSG00000174197.12,ENSG00000244703.3,ENSG00000112561.13,CATG00000088069.1,ENSG00000146047.4,ENSG00000148248.9,CATG00000031558.1,CATG00000026163.1,ENSG00000104973.10,ENSG00000204590.8,ENSG00000103061.7,ENSG00000232040.2,ENSG00000103064.9,ENSG00000124568.6,ENSG00000137338.4,ENSG00000122971.4,ENSG00000152229.14,ENSG00000132819.12,ENSG00000089248.6,ENSG00000167676.3,ENSG00000198558.2,ENSG00000204650.9,ENSG00000269881.1,ENSG00000090565.11,ENSG00000167196.9,ENSG00000175985.8,ENSG00000261395.3,ENSG00000173599.9,ENSG00000196532.4,ENSG00000251411.1,ENSG00000167194.3</t>
  </si>
  <si>
    <t>23222517,20927387,22560525,23696099,23263863,23446634,23720494,23698163,21700265,19862010,23935956</t>
  </si>
  <si>
    <t>Blood trace element (Se levels),Other erythrocyte phenotypes,Serum selenium levels,Mean corpuscular volume,Blood trace element (Zn levels),Erythrocyte sedimentation rate,Red blood cell count,Red blood cell traits,Blood trace element (Cu levels)</t>
  </si>
  <si>
    <t>HP:0001882</t>
  </si>
  <si>
    <t>Leukopenia</t>
  </si>
  <si>
    <t>An abnormal decreased number of leukocytes in the blood.</t>
  </si>
  <si>
    <t>rs2829750,rs74438710,rs2515581,rs359929,rs2913374,rs10922446,rs2225158,rs6731401,rs1913348,rs2169065,rs684365,rs6954608,rs12670802,rs2512985,rs17556028,rs28428526,rs12472201,rs79190195,rs11671929,rs77949925,rs12441505,rs2293732,rs6039760,rs1625144,rs35891640,rs1725939,rs34123092,rs72934736,rs2964448,rs2162725,rs10937328,rs6838440,rs4666361,rs67378385,rs7176022,rs116891366,rs9386485,rs6074108,rs1217470,rs115233533,rs4666295,rs4867693,rs1654278,rs76482386,rs3751465,rs10460161,rs62385816,rs1347809,rs4446024,rs11107897,rs4233757,rs2045583,rs10922664,rs34619071,rs12596195,rs2440403,rs1725918,rs57067136,rs7306164,rs11609009,rs7324189,rs1320393,rs12674158,rs6761165,rs10076826,rs17491902,rs12668575,rs792973,rs7529135,rs2916739,rs836905,rs61799532,rs2916737,rs77261509,rs13376677,rs10854018,rs74643232,rs1657368,rs922105,rs939717,rs2301249,rs17518464,rs12119009,rs2913376,rs7324188,rs79383578,rs2444896,rs4491085,rs1654277,rs12983782,rs13049772,rs6727318,rs4462178,rs136337,rs4806343,rs4868219,rs4662908,rs2913351,rs1626334,rs2515582,rs7520859,rs9290867,rs10196396,rs61638965,rs1708600,rs2964165,rs62449784,rs10069629,rs7252545,rs11185175,rs837874,rs13413253,rs710109,rs2913355,rs12637415,rs2913342,rs2225634,rs11072509,rs17713035,rs1459563,rs2248587,rs2168519,rs8020193,rs1708598,rs13402610,rs2440402,rs2694427,rs1725921,rs1043764,rs6934982,rs10510956,rs35296483,rs12135419,rs792972,rs4807872,rs12144894,rs6434494,rs1217472,rs9523673,rs12087648,rs13033282,rs78464812,rs13020350,rs836903,rs1620631,rs28556884,rs2922819,rs11669557,rs28723010,rs1619362,rs12933721,rs7810745,rs12578168,rs16976472,rs2513807,rs1654286,rs17769712,rs11899654,rs67426384,rs8182580,rs12909280,rs7180484,rs710108,rs12300705,rs1618723,rs11134761,rs2871629,rs7138545,rs922106,rs1627721,rs6873997,rs34504566,rs75170016,rs35685064,rs2964168,rs4886619,rs2913367,rs1654274,rs4149623,rs1885746,rs4483983,rs58723076,rs7824209,rs8112121,rs72801605,rs2916745,rs60214478,rs4915299,rs3095008,rs72730503,rs1553091,rs116906491,rs4658279,rs7580813,rs4516373,rs10411126,rs10189701,rs34886124,rs2913343,rs2964163,rs17712992,rs12063501,rs76893105,rs10922663,rs724753,rs79322017,rs12608446,rs2030031,rs1060547,rs682915,rs6709642,rs2916740,rs56736131,rs3935077,rs1006720,rs74418046,rs11107902,rs936230,rs1725935,rs58051604,rs74839968,rs936229,rs10074959,rs2888720,rs4149622,rs62392442,rs2913349,rs2440401,rs1621915,rs9304581,rs6074109,rs2209836,rs7085,rs1725934,rs2868970,rs11836398,rs10237749,rs2979652,rs4719482,rs9837670,rs7681983,rs12589282,rs4666294,rs2913375,rs3822735,rs12599022,rs12206944,rs117427660,rs359925,rs7317952,rs17769754,rs1725917,rs6039762,rs792978,rs1654285,rs2336211,rs77959300,rs7335124,rs7989332,rs12983560,rs3784790,rs17235955,rs1659043,rs642245,rs77824179,rs836904,rs12925274,rs12923460,rs8030790,rs12654097,rs5001763,rs79859567,rs136344,rs79395218,rs6939,rs57524335,rs1725915,rs4658280,rs4886615,rs2104624,rs4915300,rs10417084,rs1657366,rs2913366,rs35176344,rs2209839,rs17555966,rs77960876,rs1441140,rs6508819,rs12629932,rs9550655,rs792969,rs12330904,rs35924034,rs1347810,rs10792873,rs2916734,rs2402633,rs2018923,rs10459866,rs3845904,rs1632744,rs594361,rs2503776,rs116169549,rs875164,rs3098012,rs359922,rs12596155,rs836907,rs12460674,rs12216151,rs61285546,rs1476763,rs2440400,rs11583526,rs2979653,rs4773682,rs1938936,rs2922820,rs8129494,rs6894893,rs2591747,rs10499478,rs4806341,rs17712956,rs61801424,rs2045581,rs4666360,rs11857176,rs34191585,rs10032410,rs1654279,rs28481986,rs61168913,rs12124338,rs13089753,rs2913360,rs7977572,rs28759358,rs3751466,rs12985562,rs2913353,rs17581713,rs2374009,rs79023711,rs1725916,rs2010384,rs6706693,rs2204292,rs2210586,rs12934894,rs11665713,rs1657375,rs7416884,rs10853719,rs6108443,rs2290574,rs12476378,rs1077539,rs3734221,rs28384349,rs4557998,rs9880162,rs77949508,rs10148260,rs7001036,rs6032822,rs12442901,rs9609089,rs2920660,rs2916733,rs4727963,rs2433420,rs4868222,rs3743162,rs10417932,rs2913370,rs80131729,rs11043307,rs12129433,rs6538593,rs4842994,rs1725941,rs57015009,rs58211320,rs17483855,rs6779340,rs12737244,rs12142335,rs2390762,rs12135168,rs1350193,rs6699344,rs7660645,rs7162232,rs12319710,rs6700967,rs2920661,rs12596175,rs2913348,rs6938,rs936228,rs12116782,rs77736244,rs2913347,rs12125224,rs7688335,rs2061478,rs186266,rs12915656,rs2964167,rs7306300,rs7253943,rs2916743,rs2913369,rs1869959,rs1277203,rs6428556,rs4149619,rs73217773,rs6133832,rs936226,rs13375446,rs11761866,rs10922661,rs1615967,rs4265079,rs10403516,rs16945428,rs2979656,rs4681780,rs7001056,rs17647943,rs4686914,rs10801752,rs1654261,rs4371300,rs28620386,rs78909476,rs2702363,rs8113031,rs2913358,rs1725936,rs4834273,rs12132046,rs2512987,rs11057509,rs68156328,rs2920658,rs2913371,rs836908,rs2913361,rs9328196,rs17492028,rs3745571,rs9428044,rs1612927,rs2210587,rs2964450,rs3922246,rs10937329,rs836899,rs6940847,rs4149621,rs6538595,rs12233463,rs2964475,rs6838405,rs3747851,rs6508821,rs7996390,rs12596198,rs10417250,rs2916746,rs12143095,rs28643366,rs2512988,rs10410969,rs1654281,rs12752582,rs6108445,rs3742705,rs837875,rs12935229,rs36084789,rs2964169,rs12729983,rs11667528,rs79503959,rs7484972,rs6680212,rs9668430,rs7681735,rs6493806,rs1317626,rs2964449,rs4813921,rs6039765,rs792975,rs34371402,rs12975346,rs62385818,rs2913362,rs4592791,rs6039763,rs6039759,rs13374478,rs9210,rs6725416,rs12136622,rs10405674,rs12332564,rs12140018,rs2913368,rs17130828,rs78651435,rs1654276,rs1725937,rs1654262,rs1654287,rs11634474,rs73219860,rs12927388,rs10847689,rs836906,rs2913359,rs865651,rs17769663,rs12626370,rs75258039,rs1254947,rs1725940,rs6039764,rs34709947,rs12174470,rs3020281,rs792977,rs1043763,rs1620911,rs7297961,rs34130645,rs6538596,rs424350,rs2913372,rs105161,rs2913356,rs1654280,rs10931510,rs7595837,rs7258200,rs6734244,rs2125723,rs60021607,rs58988726,rs16976467,rs9609078,rs12935394,rs1034885,rs12900463,rs12442557,rs7558008,rs10419909,rs28616715,rs2279085,rs2305668,rs2327263,rs2964476,rs3106500,rs2916738,rs13415890,rs6538591,rs2913346,rs4149639,rs1913347,rs306198,rs17075279,rs8127977,rs28638020,rs78487510,rs1318020,rs9609088,rs6032824,rs12131491,rs2512986,rs2913363,rs117775665,rs1725943,rs8033381,rs10794092,rs7704455,rs2095226,rs187316,rs12634556,rs16862845,rs2964164,rs79977727,rs922107,rs8101439,rs7516314,rs4132527,rs1277015,rs7329823,rs1812888,rs12600228,rs6516673,rs866925,rs6511081,rs28621834,rs2922818,rs4886629,rs17491895,rs10079288,rs2209840,rs1217471,rs75627357,rs7528856,rs836897,rs36045144,rs2916741,rs9843063,rs11583434,rs17712926,rs1654275,rs1659045,rs4575662,rs9609077,rs17136737,rs1654283,rs1708596,rs4149618,rs2913373,rs113142705,rs11899661,rs1659061,rs77699980,rs17769766,rs6453919,rs2017594,rs1657376,rs75166515,rs2234649,rs547591,rs76367099,rs7250520,rs72657509,rs1031684,rs2964477,rs77200535,rs11061153,rs995834,rs7596196,rs34031278,rs11765040,rs12330507,rs1654305,rs3734220,rs17648002,rs58698215,rs7329649,rs12140259,rs7179697,rs2920662,rs2913357,rs77133505,rs4771859,rs1889188,rs4867692,rs1626393,rs10180390,rs9428043,rs117297261,rs914810,rs2515583,rs6597005,rs77571289,rs6538592,rs6077686,rs1654284,rs10494777,rs4834274,rs1725942,rs1513650,rs17318866,rs11667100,rs2913354,rs1830168,rs1725920,rs10237754,rs17769760,rs2920659,rs80055101,rs10418501,rs1725938,rs836898,rs1542004,rs1654260,rs3743161,rs12693605,rs35457602,rs7555448,rs1708599,rs1654259,rs12907646,rs4817017,rs10207987,rs6104566,rs1659057,rs1725919,rs12118255,rs1378938,rs75442989,rs6538594,rs3741452,rs2031803,rs79942048,rs17769748,rs13019574,rs1041241,rs35559419,rs4666359,rs10426668,rs10085064,rs2294307,rs13075501,rs12136160,rs76767993</t>
  </si>
  <si>
    <t>ENSG00000253550.1,ENSG00000106541.7,ENSG00000271860.1,ENSG00000140474.8,CATG00000095262.1,ENSG00000185433.4,ENSG00000140497.12,CATG00000085078.1,ENSG00000267383.2,ENSG00000261606.1,ENSG00000211829.2,ENSG00000047365.7,CATG00000074213.1,ENSG00000229164.5,ENSG00000165475.9,ENSG00000171488.10,ENSG00000122644.8,ENSG00000162641.14,ENSG00000134215.11,CATG00000025548.1,ENSG00000198597.4,ENSG00000238158.2,CATG00000023625.1,ENSG00000267268.1,ENSG00000251574.2,ENSG00000248729.1,CATG00000065924.1,CATG00000010756.1,CATG00000085208.1,ENSG00000254731.1,CATG00000095140.1,CATG00000021792.1,CATG00000064964.1,ENSG00000233834.2,ENSG00000180263.9,ENSG00000177350.6,ENSG00000256546.1,ENSG00000184792.11,ENSG00000156222.7,CATG00000016462.1,ENSG00000267220.1,ENSG00000224864.3,ENSG00000236412.1,CATG00000023628.1,ENSG00000231999.2,ENSG00000151418.7,CATG00000011105.1,ENSG00000230506.1,ENSG00000179399.9,ENSG00000136383.6,ENSG00000213578.4,ENSG00000260922.1,CATG00000078704.1,CATG00000081802.1,ENSG00000205744.5,CATG00000019846.1,ENSG00000150687.7,ENSG00000140873.11,CATG00000042030.1,CATG00000064965.1,CATG00000025549.1,ENSG00000267238.1,ENSG00000256590.2,ENSG00000151376.12,ENSG00000073331.13,ENSG00000140506.12,ENSG00000113719.11,CATG00000023728.1,ENSG00000175727.9,CATG00000095248.1,CATG00000082042.1,ENSG00000110987.4,ENSG00000113448.12,ENSG00000168079.12,CATG00000021793.1,CATG00000065920.1,ENSG00000081800.4,ENSG00000067182.3,ENSG00000271945.1,CATG00000101557.1,ENSG00000152582.8,ENSG00000166450.8,ENSG00000196498.9,ENSG00000259180.1,CATG00000051048.1,ENSG00000213988.5,ENSG00000264386.1,ENSG00000256229.3,ENSG00000213985.4,ENSG00000107902.9,ENSG00000005108.11,ENSG00000106546.8,ENSG00000227906.3,ENSG00000144749.9,ENSG00000128284.15,CATG00000081799.1,ENSG00000265388.1,CATG00000078703.1,ENSG00000197147.8,ENSG00000251002.3,CATG00000089472.1,ENSG00000103653.12,ENSG00000101323.4,CATG00000046029.1,ENSG00000175764.10,ENSG00000132561.9,ENSG00000267320.1,ENSG00000204460.3,ENSG00000136068.10,CATG00000078702.1,ENSG00000136848.12</t>
  </si>
  <si>
    <t>21799462,23648065</t>
  </si>
  <si>
    <t>Adverse response to chemotherapy (neutropenia/leucopenia) (all antimicrotubule drugs),Adverse response to chemotherapy (neutropenia/leucopenia) (etoposide),Adverse response to chemotherapy (neutropenia/leucopenia) (all topoisomerase inhibitors),Adverse response to chemotherapy (neutropenia/leucopenia) (carboplatin),Adverse response to chemotherapy (neutropenia/leucopenia) (paclitaxel),Adverse response to chemotherapy (neutropenia/leucopenia) (all platinum-based drugs),Epirubicin-induced leukopenia,Adverse response to chemotherapy (neutropenia/leucopenia) (paclitaxel + carboplatin),Adverse response to chemotherapy (neutropenia/leucopenia) (docetaxel),Adverse response to chemotherapy (neutropenia/leucopenia) (epirubicin),Adverse response to chemotherapy (neutropenia/leucopenia) (all anthracycline-based drugs),Adverse response to chemotherapy (neutropenia/leucopenia) (5-fluorouracil),Adverse response to chemotherapy (neutropenia/leucopenia) (cyclophosphamide),Adverse response to chemotherapy (neutropenia/leucopenia) (all antimetabolite drugs),Adverse response to chemotherapy (neutropenia/leucopenia) (camptothecin),Adverse response to chemotherapy (neutropenia/leucopenia) (gemcitabine),Adverse response to chemotherapy (neutropenia/leucopenia) (doxorubicin),Adverse response to chemotherapy (neutropenia/leucopenia) (cisplatin)</t>
  </si>
  <si>
    <t>HP:0001903</t>
  </si>
  <si>
    <t>Anemia</t>
  </si>
  <si>
    <t>A reduction in erythrocytes volume or hemoglobin concentration.</t>
  </si>
  <si>
    <t>rs4917387,rs10833125,rs116159721,rs7924684,rs6734197,rs6421034,rs61897259,rs469735,rs11136613,rs453992,rs151940,rs10426444,rs7076274,rs10128555,rs7116002,rs6037828,rs35615718,rs10742579,rs693557,rs2723380,rs240229,rs3799522,rs12807743,rs7127443,rs239577,rs7480197,rs79728049,rs40091,rs60494593,rs400036,rs11024687,rs642745,rs4910737,rs239555,rs4758458,rs7305099,rs432090,rs925483,rs6051650,rs27045,rs30186,rs34761,rs239585,rs353703,rs10769790,rs10883868,rs407807,rs4529736,rs11191667,rs1163087,rs240225,rs7089271,rs431409,rs34161300,rs16932124,rs1536225,rs1541937,rs61892120,rs6139033,rs9392874,rs1124113,rs149189,rs4910771,rs27640,rs9328409,rs385925,rs12414609,rs7936823,rs4758576,rs11036641,rs239584,rs12788941,rs12788102,rs10160740,rs10838357,rs3778332,rs2341423,rs17028290,rs7950766,rs6037858,rs17079662,rs2231978,rs2863730,rs573990,rs61899662,rs10883857,rs11548193,rs17331129,rs382979,rs7948668,rs968856,rs1505200,rs6578506,rs1186868,rs12600794,rs28337,rs2347126,rs73972733,rs6065905,rs4758492,rs55680570,rs74052462,rs4758505,rs7115987,rs7934275,rs6578319,rs10167993,rs12417960,rs3818343,rs9502599,rs73774721,rs56657939,rs3810559,rs6673498,rs4910518,rs2292807,rs477748,rs34762,rs4807554,rs4807561,rs11191654,rs736170,rs10769061,rs7951206,rs7751186,rs3943652,rs74272866,rs246454,rs74052463,rs6578596,rs4402323,rs7104342,rs12361922,rs7939559,rs6001349,rs6578658,rs67639678,rs76644062,rs3778333,rs11036455,rs7517350,rs13404014,rs11031106,rs239552,rs79134963,rs7480507,rs6139036,rs61795,rs79227000,rs7932841,rs34755,rs35765555,rs2234455,rs116792799,rs55646755,rs73660620,rs4758462,rs11191666,rs1541938,rs16917882,rs239579,rs7121765,rs1163084,rs1712510,rs11774310,rs28119,rs2281860,rs4802507,rs59143167,rs1609812,rs11191688,rs26496,rs240226,rs6001359,rs34149786,rs111624259,rs6613,rs79275696,rs2855038,rs408409,rs239586,rs7113131,rs1972635,rs116999506,rs4910738,rs26491,rs1003586,rs72872549,rs3736894,rs76873037,rs11697186,rs7746737,rs78700188,rs720106,rs368019,rs34741959,rs2286026,rs1057208,rs2445272,rs4910765,rs6578507,rs57520509,rs1498479,rs10837643,rs1059829,rs239568,rs653665,rs715792,rs61796,rs7107218,rs6983619,rs880054,rs35696517,rs151954,rs26512,rs1064245,rs4910649,rs151662,rs7312943,rs1123991,rs2341426,rs4910883,rs1186834,rs243072,rs35959442,rs61897257,rs17270776,rs10883858,rs7104462,rs2298668,rs17079664,rs3813727,rs56207419,rs434777,rs401426,rs10403080,rs1864966,rs4910739,rs8179712,rs6139035,rs1127354,rs445728,rs12786766,rs26497,rs468130,rs6084299,rs6073972,rs9666982,rs1045481,rs12286120,rs9328408,rs11085067,rs4758459,rs4918003,rs7951442,rs12476132,rs2855125,rs6697859,rs12795819,rs1060574,rs683167,rs239553,rs58299047,rs30187,rs4807553,rs654692,rs40604,rs9392875,rs10733455,rs151911,rs4672394,rs1163089,rs78002215,rs4758562,rs74799554,rs13271747,rs6051640,rs12222763,rs12788935,rs116528755,rs11033295,rs151953,rs28129,rs73660619,rs59837266,rs4910566,rs61681282,rs79232628,rs56333767,rs408362,rs35624669,rs9607599,rs1074673,rs27710,rs12283559,rs239575,rs7905968,rs4807559,rs11037193,rs7124301,rs12119920,rs5995647,rs66883767,rs6578317,rs8111220,rs10004,rs17320271,rs61871197,rs2445271,rs11774749,rs151654,rs59752260,rs6073966,rs2271751,rs239569,rs1541940,rs3941170,rs1186872,rs465480,rs1012223,rs11615825,rs1541939,rs58469620,rs11568378,rs4758590,rs66724923,rs652752,rs3810560,rs2267405,rs17324609,rs7119567,rs12364664,rs4488585,rs17706858,rs7831,rs4821849,rs4529740,rs56320845,rs42443,rs4910651,rs7119432,rs10769246,rs2341425,rs1211751,rs151964,rs6578312,rs4905,rs151910,rs10769101,rs12576387,rs243071,rs35554754,rs13266065,rs2295479,rs7911488,rs34388582,rs1186835,rs11085068,rs11036475,rs10883867,rs4910650,rs4807552,rs10742583,rs151660,rs1661052,rs112771476,rs239558,rs3087833,rs35196705,rs4465830,rs4807550,rs2236794,rs2019907,rs11030841,rs925484,rs12575331,rs1986231,rs2255519,rs4807563,rs3778330,rs490928,rs353696,rs2251783,rs1163086,rs2499953,rs11053536,rs115928125,rs1054204,rs79814561,rs7121082,rs34759,rs61871184,rs7256424,rs4636703,rs34760,rs12652763,rs2855126,rs7945933,rs10838356,rs10839779,rs6584550,rs4958278,rs11568377,rs4807564,rs34753,rs2273987,rs4766373,rs430197,rs2445270,rs26495,rs1694676,rs34394840,rs60179850,rs3794050,rs1809862,rs11191672,rs77876477,rs916111,rs13328868,rs2071348,rs26653,rs67002563,rs67231816,rs564349,rs4968104,rs8106169,rs424299,rs6580,rs2051852,rs6930227,rs7109587,rs12469024,rs6578303,rs1368697,rs58743362,rs35156960,rs1822244,rs1186871,rs11053548,rs4801775,rs4910770,rs10202842,rs10768683,rs239566,rs713040,rs7733793,rs2499946,rs2105819,rs10769100,rs3776959,rs17355626,rs2658446,rs11777777,rs2017433,rs11037191,rs9666981,rs56002646,rs7552384,rs60083599,rs8109150,rs12798120,rs430252,rs6578592,rs239581,rs7949007,rs34758607,rs76889281,rs59014653,rs11087571,rs695965,rs7110263,rs2499970,rs1123990,rs60160662,rs57437632,rs2284448,rs56748859,rs1063461,rs6578318,rs10769098,rs7111669,rs2076109,rs67456235,rs17027967,rs11030948,rs7913461,rs4910766,rs3759071,rs4918007,rs12806612,rs246453,rs61253258,rs239574,rs11036238,rs239560,rs11053549,rs6073971,rs4875391,rs112508538,rs4807558,rs2959068,rs6139037,rs737872,rs11036474,rs12792898,rs3799521,rs68152840,rs11672905,rs13027700,rs10943682,rs12621957,rs12363855,rs10849582,rs2251790,rs4758501,rs7480005,rs11053533,rs10406032,rs239567,rs12574989,rs74052461,rs4243961,rs1045491,rs35595876,rs240217,rs10199881,rs6578590,rs73660623,rs608962,rs6139030,rs77699349,rs74052459,rs10768737,rs16929415,rs11036415,rs4807557,rs1503283,rs240228,rs239563,rs12805212,rs57101521,rs13830,rs60449395,rs26510,rs239573,rs445586,rs1368696,rs10849578,rs35207925,rs151664,rs1463373,rs4910768,rs239570,rs239589,rs4910572,rs28401571,rs10883863,rs61997192,rs6037498,rs10766497,rs1493743,rs1408750,rs71480714,rs10767827,rs151656,rs73185512,rs1505194,rs13404027,rs58457655,rs7719521,rs1561876,rs2855039,rs12787404,rs111779375,rs2445267,rs7484007,rs8112058,rs4758622,rs76053052,rs2855036,rs1874828,rs193482,rs71459863,rs1463374,rs7093039,rs1205579,rs78698915,rs2017434,rs78664215,rs4703,rs434320,rs6073952,rs3803908,rs405680,rs3740382,rs469674,rs407487,rs430769,rs34752,rs12828016,rs12477097,rs12363207,rs62429816,rs4672393,rs16989513,rs872751,rs366533,rs4910543,rs79119923,rs647772,rs239556,rs77557655,rs30380,rs9502593,rs240218,rs10853970,rs17525396,rs4910652,rs4910515,rs12276948,rs11037866,rs74052458,rs404280,rs16933260,rs1359438,rs11024672,rs10500643,rs903156,rs240216,rs7103860,rs6065904,rs75268780,rs10837630,rs30185,rs7483789,rs56319547,rs239562,rs11089912,rs61794,rs2284449,rs7940694,rs73660618,rs61871160,rs11036476,rs7256426,rs2445268,rs114762952,rs1820275,rs58952297,rs34751,rs11031004,rs239580,rs117228442,rs402128,rs2445266,rs4910544,rs1408751,rs1891292,rs431117,rs1735068,rs446099,rs1694674,rs10743023,rs2863731,rs2187608,rs7934892,rs1186873,rs469758,rs239571,rs4320977,rs6139031,rs12222503,rs7119060,rs11053538,rs3741343,rs3815343,rs7248755,rs151665,rs2047456,rs10409421,rs61892121,rs1978707,rs4758461,rs149431,rs61869827,rs4807555,rs11033298,rs10767828,rs34757,rs4910735,rs77062934,rs423501,rs2281861,rs34756,rs6037500,rs151587,rs67385638,rs2290000,rs4758504,rs3816015,rs2442422,rs27527,rs78945975,rs17065905,rs7679,rs9328406,rs12787645,rs3740381,rs10768113,rs239587,rs469783,rs17270818,rs67193655,rs2341424,rs55732460,rs55873430,rs118089391,rs73660622,rs6084304,rs1045750,rs1886568,rs833528,rs1463372,rs10849576,rs4758512,rs61218021,rs12363853,rs1368695,rs35793492,rs9392143,rs114374015,rs4671391,rs239583,rs7110060,rs10769378,rs149544,rs2445269,rs117437345,rs12577059,rs4910882,rs239572,rs417854,rs4910822,rs12796962,rs418125,rs56180823,rs411933,rs151661,rs26500,rs1891293,rs7933164,rs4283007,rs16929410,rs4910516,rs968857,rs77836109,rs2647602,rs9328407,rs2736554,rs7946134,rs2340353,rs3759074,rs4910648,rs77881771,rs11037011,rs12477846,rs61897258,rs435810,rs62125920,rs1044392,rs2986014,rs27434,rs11577715,rs6051646,rs76437609,rs30378,rs429957,rs13403911,rs672372,rs112317718,rs2268165,rs465483,rs1455952,rs4802506,rs1541936,rs7962050,rs34750,rs75973215,rs4630837,rs10488676,rs77257972,rs12803023,rs239582,rs3812152,rs57019710,rs6861486,rs34764,rs11037196,rs7928788,rs6578440,rs151658,rs26654,rs564109,rs652944,rs80035042,rs2506961,rs7819976,rs111602331,rs586967,rs4740,rs8109160,rs4338558,rs74052453,rs73774722,rs56363038,rs59744322,rs11821912,rs371761,rs11191676,rs74884715,rs2499956,rs1163083,rs396341,rs10744727,rs1862877,rs239554,rs17497,rs1662162,rs10768707,rs35939397,rs4910767,rs2347113,rs1519,rs725937,rs239588,rs151909,rs151588,rs6578591,rs78165163,rs3903805,rs4758624,rs6578505,rs7765155,rs151908,rs4820359,rs77303593,rs27529,rs6578306,rs6001363,rs4758510,rs10769023,rs589465,rs26498,rs4628657,rs408897,rs239590,rs2142833,rs10833079,rs3759070,rs4910517,rs10128556,rs942900,rs10768687,rs4758506,rs11191686,rs1442407,rs4243962,rs7130110,rs4807556,rs11024646,rs6139034,rs59580892,rs1925209,rs910924,rs3910245,rs116256889,rs4910736,rs26489,rs6578588,rs30379,rs6065908,rs61892014,rs116005409,rs3213614,rs151663,rs7948416,rs74688084,rs6929743,rs11053550,rs112138927,rs76710533,rs1541941,rs4910647,rs12789987,rs12220267,rs2291779,rs13011809,rs7903004,rs6084305,rs3759069,rs4802505</t>
  </si>
  <si>
    <t>CATG00000076772.1,ENSG00000112742.5,CATG00000042991.1,ENSG00000105246.5,ENSG00000173915.8,ENSG00000239713.3,CATG00000001379.1,ENSG00000213931.1,ENSG00000236404.4,ENSG00000244734.2,ENSG00000105552.10,ENSG00000179409.6,ENSG00000100982.7,ENSG00000118514.9,CATG00000089013.1,ENSG00000256660.1,ENSG00000119866.16,ENSG00000002016.12,CATG00000053363.1,ENSG00000165682.10,ENSG00000196565.8,CATG00000000687.1,ENSG00000164307.8,CATG00000043013.1,ENSG00000247473.1,CATG00000001381.1,ENSG00000167355.3,ENSG00000224091.1,ENSG00000101266.12,CATG00000048679.1,ENSG00000229988.1,CATG00000000690.1,ENSG00000205531.8,CATG00000041270.1,CATG00000003036.1,ENSG00000087076.4,ENSG00000153113.19,ENSG00000236511.1,CATG00000116290.1,CATG00000003048.1,CATG00000061002.1,CATG00000054031.1,ENSG00000113719.11,CATG00000039616.1,ENSG00000236248.1,CATG00000004643.1,ENSG00000248734.2,ENSG00000125877.8,CATG00000058631.1,CATG00000048636.1,ENSG00000255257.1,ENSG00000148835.9,CATG00000001430.1,ENSG00000137509.6,CATG00000039615.1,ENSG00000244509.3,ENSG00000231784.4,ENSG00000139055.2,CATG00000054942.1,CATG00000004661.1,ENSG00000100979.10,CATG00000001377.1,ENSG00000148798.5,ENSG00000260581.1,ENSG00000198171.8,ENSG00000225231.1,CATG00000000691.1,ENSG00000148843.9,CATG00000078111.1,ENSG00000172322.9,ENSG00000229534.1,ENSG00000060237.12,ENSG00000073734.8,ENSG00000088836.8,ENSG00000167323.5,ENSG00000249035.2,ENSG00000156374.10,CATG00000082592.1,ENSG00000167333.8,ENSG00000251364.2,ENSG00000185483.7,ENSG00000243811.3,ENSG00000103148.11,CATG00000086051.1,ENSG00000200807.1,ENSG00000239920.1,ENSG00000175518.6,ENSG00000247121.2,ENSG00000170743.12,CATG00000001429.1,CATG00000048641.1,ENSG00000110619.12,ENSG00000167346.3,ENSG00000272109.1,CATG00000001433.1,ENSG00000112339.10,ENSG00000113140.6,CATG00000004644.1,ENSG00000167325.10,ENSG00000180785.8,ENSG00000141252.15,ENSG00000138172.6,ENSG00000080608.9,CATG00000004658.1,CATG00000001378.1,ENSG00000105248.11,CATG00000008117.1,ENSG00000207008.1,ENSG00000230261.1,ENSG00000124783.8,CATG00000001418.1,ENSG00000120278.10,CATG00000004651.1,ENSG00000235376.5,ENSG00000167695.10,ENSG00000198026.6,ENSG00000223929.1,CATG00000043014.1,ENSG00000175520.8,ENSG00000183117.13,ENSG00000221767.1,ENSG00000218418.2,ENSG00000110628.9,ENSG00000223609.3,ENSG00000227361.1,ENSG00000103152.7,ENSG00000167332.7,ENSG00000179750.11,ENSG00000111348.4</t>
  </si>
  <si>
    <t>20018918,20637204,18245381,24058526,22936743,21062987</t>
  </si>
  <si>
    <t>Systolic blood pressure in sickle cell anemia,Ribavirin-induced anemia,Fetal hemoglobin levels,Fetal Hemoglobin levels,Leukemia(T-cell recognition in patients)</t>
  </si>
  <si>
    <t>HP:0001912</t>
  </si>
  <si>
    <t>Abnormality of basophils</t>
  </si>
  <si>
    <t>A basophils abnormality.</t>
  </si>
  <si>
    <t>rs13426947,rs11595982,rs7249204,rs3016273,rs485469,rs241300,rs55678414,rs3024886,rs241301,rs643227,rs16825387,rs241328,rs2302061,rs6694594,rs12076818,rs10799493,rs171324,rs78463393,rs6426523,rs607901,rs2639743,rs491158,rs1558118,rs10903809,rs11251366,rs761667,rs73516526,rs491060,rs12459507,rs2207504,rs2427626,rs550833,rs607084,rs11893432,rs12462556,rs3003150,rs74254215,rs75070324,rs611011,rs740406,rs564490,rs2427628,rs11804896,rs530471,rs581091,rs776973,rs532276,rs776978,rs10168266,rs541560,rs3821236,rs241327,rs3016271,rs986056,rs2105311,rs3024877,rs12281103,rs73516521,rs241298,rs534337,rs12288037,rs6426525,rs73919909</t>
  </si>
  <si>
    <t>ENSG00000235281.1,ENSG00000065000.11,CATG00000097458.1,ENSG00000138378.13,ENSG00000104897.5,CATG00000046013.1,CATG00000038373.1,ENSG00000104885.13,ENSG00000196132.7,ENSG00000120458.5,CATG00000038215.1,CATG00000038372.1,CATG00000046958.1,CATG00000038371.1,CATG00000097457.1,ENSG00000104886.5,ENSG00000245498.2</t>
  </si>
  <si>
    <t>pha003087</t>
  </si>
  <si>
    <t>Basophils</t>
  </si>
  <si>
    <t>HP:0001928</t>
  </si>
  <si>
    <t>Abnormality of coagulation</t>
  </si>
  <si>
    <t>An abnormality of the process of blood coagulation. That is, altered ability or inability of the blood to clot.</t>
  </si>
  <si>
    <t>rs2066865,rs3812036,rs4690295,rs6046,rs112944884,rs55793647,rs11752195,rs60936040,rs10922162,rs3859092,rs1794003,rs613423,rs7708314,rs3211770,rs1410996,rs643434,rs72738652,rs17549818,rs6679189,rs493833,rs11759029,rs28419182,rs556694,rs776906,rs10797041,rs10838619,rs3111479,rs7549785,rs473950,rs11039538,rs676996,rs10908353,rs57960694,rs11905081,rs698859,rs547643,rs1968753,rs12659266,rs4579753,rs80119232,rs6688272,rs60002789,rs17096564,rs635634,rs8176725,rs6938914,rs510335,rs57690120,rs7111517,rs476410,rs10922104,rs8014994,rs1415216,rs10922177,rs9313754,rs77352980,rs6670848,rs8176737,rs10004172,rs4506602,rs111641740,rs12077639,rs6687518,rs77622037,rs7537449,rs17303568,rs118049509,rs1759007,rs17164964,rs76163454,rs512770,rs77221305,rs163199,rs117012446,rs574347,rs114884957,rs7523013,rs115583081,rs1332663,rs7706612,rs6669601,rs10068127,rs1510110,rs8176741,rs7516246,rs72738645,rs2476325,rs114620055,rs677355,rs488703,rs10801558,rs2073827,rs10051765,rs7274866,rs28431211,rs79048371,rs4690192,rs73902680,rs114580526,rs10429911,rs3737111,rs687289,rs34533956,rs7554890,rs115345149,rs4075958,rs1963605,rs10922109,rs3024371,rs518149,rs35716097,rs2146751,rs10922188,rs10056655,rs7745910,rs77255857,rs2544809,rs17043857,rs4752893,rs578581,rs3753395,rs8176690,rs8176730,rs2545794,rs17317888,rs12734390,rs116942706,rs77439863,rs574311,rs12423078,rs10754216,rs550057,rs75112989,rs10754219,rs8176751,rs8176632,rs12755054,rs2630766,rs644234,rs17876031,rs2026160,rs4343858,rs7466962,rs6556317,rs10754209,rs335466,rs74893744,rs7269138,rs7546940,rs6427197,rs2282686,rs3748557,rs955927,rs676457,rs6845891,rs7513826,rs17402334,rs114380947,rs465670,rs61819073,rs4357365,rs1470912,rs7539642,rs11949767,rs6673184,rs114155977,rs2924705,rs77437249,rs12067736,rs569557,rs1759009,rs970740,rs9411370,rs73905041,rs1750311,rs3024370,rs549950,rs78315399,rs10866705,rs5985,rs4976682,rs34940390,rs13153019,rs1759006,rs549331,rs12042442,rs56283216,rs11839532,rs2966562,rs116067538,rs11038993,rs75584535,rs80055790,rs966244,rs77660655,rs521720,rs1587325,rs337374,rs2545796,rs2213868,rs2731664,rs79343853,rs528090,rs575259,rs116937944,rs659119,rs11039520,rs7327099,rs561241,rs6428385,rs112113370,rs3024317,rs12822676,rs118032099,rs16841220,rs10465586,rs75179845,rs3112023,rs6485702,rs7447593,rs2336237,rs4976695,rs559723,rs34889675,rs4976681,rs11754589,rs4936679,rs117310366,rs7540032,rs28726329,rs7948129,rs35582636,rs6695300,rs6687813,rs12131358,rs1566729,rs1329428,rs6060245,rs8176671,rs1033863,rs112174053,rs6692162,rs493246,rs10801533,rs10922184,rs75537616,rs8176630,rs517414,rs2279823,rs7947811,rs6556309,rs7724386,rs7108770,rs11244079,rs10801593,rs478253,rs79368019,rs497631,rs7470777,rs3733875,rs488775,rs77948462,rs10801599,rs2969903,rs335426,rs41304071,rs9411474,rs61167585,rs2073825,rs335452,rs76731119,rs3024383,rs114948279,rs2630762,rs116496761,rs17687426,rs12092294,rs8176728,rs12026252,rs9549347,rs10901252,rs17791016,rs61819117,rs474671,rs11907438,rs4915313,rs451643,rs61819119,rs568203,rs1412632,rs7849280,rs6682179,rs1411702,rs114204311,rs12424908,rs8176668,rs3789692,rs7120737,rs10801560,rs7047076,rs4915148,rs10838610,rs1128287,rs56400038,rs34526995,rs17310467,rs6677082,rs489877,rs118063089,rs1046205,rs6677288,rs12425932,rs75648520,rs4915156,rs117369047,rs7273734,rs59341218,rs2731672,rs998506,rs867186,rs11949401,rs17092215,rs6556313,rs9332666,rs117286419,rs641943,rs474810,rs505922,rs1875696,rs117580465,rs2731677,rs3088050,rs8176634,rs1858213,rs9604022,rs507666,rs8176693,rs59745661,rs6579210,rs6009,rs6901377,rs77864579,rs9411364,rs6677089,rs117019969,rs2480952,rs2420372,rs11038866,rs3205136,rs1954461,rs76690125,rs3024304,rs1964645,rs55990625,rs114883406,rs11738681,rs115478735,rs4976646,rs117389812,rs10754213,rs74543591,rs514659,rs7553515,rs2251102,rs116865070,rs2047812,rs537895,rs8176682,rs61819088,rs551397,rs9427922,rs6597616,rs55734215,rs964617,rs57804402,rs76405247,rs45489701,rs2070852,rs857027,rs11809963,rs2731662,rs35630910,rs547495,rs1412636,rs7932354,rs77073917,rs28538572,rs6886255,rs1033799,rs9834,rs117441461,rs17549430,rs10922144,rs113777932,rs35732154,rs1170881,rs55785724,rs10793962,rs928440,rs6120843,rs10801586,rs1170883,rs75287019,rs79668807,rs582094,rs857024,rs112274850,rs4628533,rs1127661,rs117681898,rs9427660,rs2774033,rs2151135,rs2302721,rs16840607,rs78834816,rs1208134,rs115489343,rs73903017,rs17092297,rs41310925,rs514708,rs73073578,rs651007,rs8192940,rs7532282,rs7528779,rs10737688,rs4976688,rs72736469,rs4915345,rs117079248,rs13448,rs80109502,rs7261167,rs2480946,rs8123978,rs115692158,rs17550411,rs645982,rs61696148,rs8118978,rs6702340,rs17043868,rs75401510,rs2073828,rs5030873,rs10485505,rs56695111,rs8176740,rs1412640,rs62574564,rs13159114,rs77693339,rs4976691,rs117022790,rs2011077,rs1332660,rs6681381,rs76952885,rs2295753,rs8176717,rs6420094,rs11586343,rs2357004,rs4976643,rs114249968,rs12144938,rs6656858,rs8176743,rs56235845,rs117175520,rs9399682,rs79111511,rs114449950,rs114328711,rs10801580,rs12407108,rs55848395,rs75909138,rs857018,rs2480950,rs10136983,rs56289894,rs8176745,rs179809,rs1412634,rs28932178,rs114923952,rs625593,rs116552240,rs7118404,rs2630765,rs28715668,rs66822349,rs13292932,rs762635,rs2688250,rs75535620,rs9411464,rs7514071,rs35275661,rs77294182,rs9328546,rs12677,rs6663209,rs79599745,rs3762271,rs12408496,rs61819115,rs6060244,rs12806687,rs113423093,rs6875461,rs10801587,rs77780632,rs10922108,rs75570849,rs4244139,rs600038,rs1633513,rs9427942,rs10922169,rs675201,rs117860689,rs28684504,rs72813180,rs2295700,rs73578925,rs79986650,rs12128631,rs80238657,rs12118556,rs11735280,rs4915378,rs10801538,rs2151133,rs500498,rs11748912,rs17111206,rs1018827,rs489829,rs10922181,rs2731674,rs28627016,rs74340176,rs116319414,rs5990,rs116128757,rs6556316,rs56111948,rs76863548,rs2869531,rs10732296,rs61819124,rs624601,rs11603850,rs7555070,rs4631,rs1858212,rs117566127,rs75440393,rs549446,rs28663357,rs34832871,rs17514309,rs4073745,rs1576340,rs10797040,rs4915337,rs114793671,rs61821510,rs116521612,rs8176732,rs12216891,rs2002577,rs28580074,rs12124964,rs10737686,rs10077929,rs1888991,rs12654812,rs4424335,rs6872201,rs8176702,rs2420371,rs114464473,rs117010056,rs6485690,rs7853989,rs31778,rs4976685,rs10801582,rs520036,rs114706056,rs74391985,rs335433,rs4976645,rs4915308,rs80077744,rs61828219,rs4075959,rs579622,rs115898457,rs73221200,rs28395268,rs11905354,rs10490578,rs673578,rs77138363,rs545971,rs7113857,rs10449275,rs1538685,rs7514261,rs9843135,rs8176742,rs3844196,rs4540655,rs6427195,rs74748385,rs10754214,rs7719125,rs7542397,rs76080756,rs35552264,rs492488,rs672316,rs115045814,rs61966411,rs630510,rs475419,rs9811875,rs57436966,rs58357937,rs117596880,rs4690189,rs1130857,rs6427196,rs117895285,rs7555407,rs7036642,rs5029273,rs6060257,rs8176672,rs513101,rs10922147,rs1332662,rs75627267,rs56363533,rs857020,rs12426017,rs2295888,rs672928,rs10838611,rs8176747,rs1317826,rs10063803,rs7518773,rs16841237,rs1463821,rs6862195,rs7535696,rs11244052,rs6556319,rs10754218,rs3753396,rs12659737,rs335467,rs579459,rs76146217,rs17549873,rs9628657,rs76895145,rs61819074,rs6690022,rs17549312,rs6872993,rs2873281,rs62574567,rs3844195,rs1925969,rs12116643,rs532436,rs7534353,rs943623,rs12426308,rs72732257,rs4915315,rs117070604,rs116525210,rs77346536,rs12660023,rs16861990,rs7129364,rs78637025,rs117391907,rs12028827,rs56660302,rs3812035,rs17549540,rs11244053,rs12125062,rs483743,rs71601343,rs4962115,rs6898107,rs56387334,rs2038552,rs649129,rs72736474,rs6039,rs6428375,rs75888794,rs62574565,rs117257510,rs28796027,rs1412633,rs114088598,rs12723250,rs75947339,rs17514634,rs4962116,rs335435,rs79497809,rs75338638,rs2066861,rs8176759,rs1759008,rs78704804,rs10665,rs7873635,rs115454526,rs117983032,rs7725769,rs115847963,rs4234853,rs78391061,rs2287694,rs78077089,rs76805083,rs3766405,rs36208754,rs34174778,rs4074995,rs115168515,rs10922105,rs8176736,rs28461408,rs800292,rs76781168,rs6579208,rs2630767,rs12273290,rs60866116,rs11746443,rs714408,rs115061074,rs10484502,rs74338712,rs3893204,rs2545795,rs3891964,rs12554336,rs28362590,rs10922183,rs13175695,rs10494748,rs2168610,rs1759013,rs3024318,rs527210,rs4976680,rs1966265,rs674302,rs75841031,rs11908683,rs3024391,rs1538687,rs335420,rs12731209,rs73903009,rs10922187,rs449351,rs485798,rs75580602,rs3093253,rs6673293,rs7932123,rs12754089,rs3859093,rs8176715,rs78395008,rs17111205,rs75334064,rs17549360,rs56297224,rs11952102,rs78414421,rs12429191,rs2279822,rs10769205,rs11741640,rs7855713,rs12138336,rs10429910,rs7855255,rs80000823,rs1332664,rs17198985,rs688976,rs41310911,rs3024305,rs10801583,rs61819118,rs1329427,rs6003,rs79837139,rs4962040,rs4752926,rs2769071,rs663367,rs652242,rs41308365,rs351855,rs551322,rs1454195,rs73903019,rs2306032,rs13190036,rs6060242,rs1611982,rs612169,rs4915309,rs549443,rs117572070,rs1878249,rs4131289,rs4752806,rs491626,rs659104,rs8176703,rs2298882,rs61819116,rs2336405,rs76404770,rs17514662,rs6879874,rs117616040,rs6485696,rs67111717,rs2073823,rs8117847,rs9411473,rs77809681,rs4752791,rs491455,rs78291071,rs116527435,rs10801534,rs4915311,rs11906318,rs12502944,rs4244141,rs1953064,rs494129,rs2294873,rs61821537,rs2878749,rs11908100,rs35291022,rs75282993,rs7476,rs657152,rs12105996,rs8176749,rs10801594,rs74753712,rs1801020,rs11244041,rs59820773,rs7531555,rs1052432,rs118070902,rs4915379,rs687621,rs73080140,rs6656448,rs4915304,rs7554757,rs112926042,rs62397231,rs582118,rs6000,rs116436087,rs7266300,rs12580374,rs6485686,rs6690730,rs555212,rs492450,rs114946160,rs61737525,rs7532068,rs112685218,rs6556312,rs2270993,rs117942240,rs13220051,rs12133933,rs6485783,rs35610898,rs9411488,rs163203,rs116298615,rs581107,rs13211668,rs543968,rs8176727,rs385981,rs2519093,rs72468006,rs6885410,rs474279,rs12128816,rs112655244,rs17763441,rs6050,rs1034162,rs2924706,rs77736715,rs4915318,rs75030591,rs114501661,rs116132553,rs74188363,rs1890013,rs10494751,rs1615413,rs11949435,rs544873,rs8176722,rs11811295,rs11789207,rs6437786,rs10922179,rs17096565,rs6877611,rs4639796,rs2274700,rs2731665,rs641959,rs116214947,rs6685259,rs17096570,rs928439,rs114662246,rs4246170,rs579483,rs61819121,rs1538684,rs11841838,rs7410943,rs7551346,rs750787,rs6700180,rs5996,rs1416962,rs2302720,rs58081338,rs867755,rs3124752,rs73660468,rs78436300,rs10037055,rs335432,rs4976689,rs6876677,rs10801596,rs500499,rs12119795,rs9386249,rs80330424,rs4752808,rs12402808,rs117563507,rs7522084,rs1170882,rs1137827,rs6428387,rs10737687,rs1978654,rs112409302,rs4962039,rs8192949,rs7467847,rs7410845,rs613534,rs10485508,rs34650634,rs115059887,rs1819267,rs335434,rs75399062,rs10801561,rs28563911,rs1627765,rs3024319,rs2284664,rs17111161,rs1363405,rs10838805,rs11753672,rs1974708,rs10908725,rs74820344,rs494242,rs1576877,rs1329429,rs4915559,rs762636,rs534298,rs117479237,rs10769204,rs554833,rs62574563,rs3100642,rs7205790,rs9504770,rs2546095,rs626035,rs4915406,rs116891819,rs10982156,rs8176746,rs6420095,rs4752897,rs905475,rs5997,rs998505,rs12554595,rs10838601,rs75076672,rs12683493,rs1971579,rs1833249,rs115399032,rs117755215,rs7713145,rs17514704,rs4962111,rs6120844,rs3789691,rs566183,rs1571964,rs114538541,rs2603121,rs1538686,rs1954460,rs76507298,rs7025839,rs9549669,rs6579211,rs12759356,rs3733874,rs59132516,rs4976647,rs6880798,rs3136516,rs10901253,rs638756,rs776905,rs7520503,rs75075646,rs79325828,rs10838596,rs2603139,rs883576,rs13192814,rs4363269,rs6669113,rs33921462,rs8119827,rs79455465,rs3741410,rs10801588,rs6042,rs74337980,rs17550014,rs117434964,rs9427662,rs7585428,rs73221121,rs17549582,rs78635902,rs12134960,rs7516700,rs2630763,rs969256,rs8176691,rs12274785,rs10801559,rs7544067,rs2066864,rs17549832,rs7200877,rs73905030,rs2603128,rs17309872,rs2069940,rs4962114,rs8192946,rs12361673,rs4915344,rs77198479,rs12754423,rs12077584,rs493211,rs6428389,rs115468430,rs5998,rs2073826,rs114263674,rs857026,rs10494750,rs1759016,rs79455122,rs17096566,rs7124949,rs7554802,rs2146752,rs11839131,rs73127095,rs2480953,rs2151134,rs55946144,rs3763963,rs2450333,rs7417769,rs1170880,rs491098,rs7204940,rs2298883,rs11135015,rs8176669,rs73013355,rs2306029,rs1965658,rs10769317,rs3737110,rs495203,rs4606447,rs11748165,rs630014,rs2878686,rs2420370,rs510135,rs529565,rs17763435,rs114962525,rs8124662,rs28611501,rs4915307,rs11629208,rs7647435,rs10922106,rs8192935,rs6427194,rs12091344,rs13170697,rs857025,rs6889220,rs8176718,rs116832981,rs7857390,rs7636263,rs77173268,rs660340,rs9324220,rs10494747,rs73073579,rs17876032,rs4342879,rs2181540,rs553702,rs10754200,rs80136890,rs8176644,rs76889374,rs7532441,rs1412635,rs6597617,rs7541429,rs4690294,rs17514781,rs905477,rs3136505,rs6860069,rs2630764,rs111822146,rs857017,rs9253,rs79133015,rs9844314,rs1745939,rs7597431,rs55901582,rs12554339,rs76798171,rs8176748,rs2545801,rs551100,rs79596781,rs335468,rs115771652,rs7187684,rs116833281,rs6669658,rs764598,rs117038740,rs1833250,rs113851694,rs17514606,rs8176714,rs12566875,rs113209447,rs1415217,rs6041,rs114444422,rs1332661,rs2357005,rs9805157,rs1864535,rs61819089,rs6694672,rs12100970,rs2305982,rs11906160,rs510317,rs8176649,rs466256,rs17043864,rs8176681,rs2731673,rs12137359,rs75816959,rs11908232,rs1503190,rs4350226,rs73221124,rs10922073,rs116522706,rs6689654,rs71601344,rs11800461,rs1208135,rs12055081,rs2244613,rs9876638,rs552148,rs41310927,rs9427661,rs8118005,rs8176662,rs4915316,rs3136512,rs11819979,rs3124747,rs495828,rs78449612,rs1033797,rs5993</t>
  </si>
  <si>
    <t>ENSG00000234437.1,ENSG00000078804.8,ENSG00000116785.9,CATG00000029808.1,ENSG00000196570.2,ENSG00000177888.7,ENSG00000271875.1,ENSG00000175216.10,ENSG00000171560.10,CATG00000005569.1,ENSG00000238041.3,ENSG00000165923.11,CATG00000078848.1,ENSG00000179639.6,ENSG00000272588.1,ENSG00000180210.10,ENSG00000270706.1,ENSG00000148513.13,ENSG00000078747.8,ENSG00000134365.8,ENSG00000237861.1,CATG00000005519.1,CATG00000042801.1,CATG00000022004.1,ENSG00000228560.1,ENSG00000149091.11,ENSG00000198870.6,ENSG00000149177.8,ENSG00000216863.5,ENSG00000263693.1,ENSG00000057593.9,ENSG00000134376.10,ENSG00000198848.8,ENSG00000228695.5,CATG00000082160.1,ENSG00000101464.6,ENSG00000030066.9,ENSG00000257779.1,CATG00000053087.1,ENSG00000198646.9,ENSG00000134569.5,CATG00000082550.1,ENSG00000240729.1,ENSG00000163507.9,ENSG00000162687.12,ENSG00000169230.5,CATG00000005527.1,ENSG00000100991.7,ENSG00000131187.5,ENSG00000175220.7,ENSG00000157613.6,ENSG00000000971.11,CATG00000115245.1,ENSG00000066279.12,ENSG00000246334.2,ENSG00000117479.8,ENSG00000134389.8,CATG00000087968.1,CATG00000029759.1,CATG00000029879.1,CATG00000082156.1,ENSG00000228408.1,ENSG00000198919.8,ENSG00000126217.16,ENSG00000146067.11,ENSG00000160867.10,CATG00000079205.1,ENSG00000088298.8,ENSG00000213347.6,CATG00000002256.1,ENSG00000165671.14,CATG00000005529.1,CATG00000004130.1,ENSG00000131188.7,CATG00000018119.1,CATG00000086506.1,CATG00000090425.1,ENSG00000198055.6,ENSG00000163877.9,CATG00000054662.1,ENSG00000137962.8,ENSG00000143153.8,ENSG00000248416.1,ENSG00000143278.3,ENSG00000131069.15,ENSG00000204031.3,ENSG00000148300.7,ENSG00000230371.1,ENSG00000126218.7,ENSG00000185619.13,ENSG00000175213.2,ENSG00000233482.1,ENSG00000255090.1,CATG00000054663.1,ENSG00000143156.9,ENSG00000268130.1,ENSG00000113758.9,ENSG00000231100.1,CATG00000048410.1,ENSG00000175224.12,CATG00000018682.1,ENSG00000113761.7,ENSG00000233799.1,CATG00000009300.1,ENSG00000100983.5,CATG00000067103.1,ENSG00000169220.13,CATG00000061253.1,ENSG00000131067.12,ENSG00000163875.11,ENSG00000258511.1,ENSG00000101000.4,ENSG00000171557.12,ENSG00000250517.2,ENSG00000198734.6,ENSG00000117477.8,ENSG00000113763.6,ENSG00000055208.13,ENSG00000196923.9,ENSG00000150403.13,ENSG00000169228.9,CATG00000107282.1,CATG00000008945.1,ENSG00000229314.4,ENSG00000169223.10,ENSG00000078814.11,ENSG00000224943.1,ENSG00000131183.6,ENSG00000109920.8,ENSG00000124491.11,ENSG00000175164.9</t>
  </si>
  <si>
    <t>17903294,23381943,22443383,23467860,21502573</t>
  </si>
  <si>
    <t>D-dimer levels,End-stage coagulation,Response to dabigatran etexilate treatment,Hemostatic factors and hematological phenotypes</t>
  </si>
  <si>
    <t>HP:0001939</t>
  </si>
  <si>
    <t>Abnormality of metabolism homeostasis</t>
  </si>
  <si>
    <t>rs9934301,rs6765789,rs73671450,rs57357516,rs79349967,rs74477987,rs10496337,rs2242262,rs1026679,rs174469,rs2580761,rs423516,rs73597581,rs567838,rs2041688,rs1710144,rs3794042,rs6935759,rs2330809,rs643434,rs12149092,rs978455,rs12478841,rs536121,rs11825181,rs13430943,rs2305595,rs632148,rs2687143,rs1629828,rs13002853,rs11786952,rs7765828,rs2032450,rs964184,rs17112762,rs4918955,rs3784309,rs7247977,rs117128737,rs12623271,rs719909,rs371096,rs1441141,rs10220961,rs6688187,rs7586958,rs6947941,rs9455031,rs174465,rs111873081,rs174476,rs9932414,rs2241479,rs17156609,rs484067,rs3822241,rs12662634,rs7926572,rs2032449,rs12637564,rs17438400,rs13226650,rs3750601,rs387005,rs2009493,rs2062541,rs1780642,rs1711035,rs172650,rs2783073,rs4525975,rs78487463,rs272881,rs7406163,rs10786415,rs3124498,rs1892248,rs174541,rs886427,rs12325054,rs34171121,rs10897141,rs1975802,rs7605197,rs2504801,rs12572344,rs2075965,rs3093129,rs2281890,rs12290522,rs12444829,rs72640249,rs1169314,rs11783641,rs4411469,rs11996129,rs2410629,rs1983352,rs6705489,rs12255977,rs10099498,rs3818343,rs546465,rs16831528,rs665974,rs11694654,rs9487627,rs6750647,rs1360159,rs174611,rs2841978,rs73050273,rs78917351,rs1557170,rs8747,rs75073383,rs12296664,rs917660,rs57996162,rs3735451,rs3741301,rs8102288,rs1472631,rs2685803,rs529395,rs3734626,rs2022869,rs78987775,rs17821322,rs76360112,rs655375,rs4523270,rs947109,rs35493105,rs2270830,rs4917118,rs7349721,rs10503669,rs7295568,rs76471266,rs59318790,rs12910492,rs4318649,rs56057523,rs12075450,rs4012947,rs17411168,rs4141603,rs2627773,rs112153756,rs10969753,rs10210257,rs9296949,rs273900,rs10115928,rs6546852,rs9938020,rs3087620,rs4954223,rs2715750,rs56273049,rs28455724,rs2921605,rs1165153,rs6845554,rs7964902,rs9689693,rs111483691,rs11587982,rs2631365,rs562522,rs6972561,rs2276497,rs73591961,rs12898710,rs12150322,rs76501863,rs2808629,rs3929676,rs12473218,rs114568171,rs4712960,rs28594331,rs7122456,rs12272173,rs74357591,rs9378843,rs17399725,rs4325,rs13702,rs10175809,rs12766904,rs56067046,rs644234,rs2303695,rs7502548,rs55994631,rs4788550,rs2083636,rs6541003,rs1530556,rs272849,rs74883200,rs676457,rs1146588,rs240955,rs58946088,rs7585686,rs4150606,rs784831,rs12116923,rs3861013,rs6902760,rs56270255,rs74480314,rs2285827,rs2274244,rs10087030,rs80007464,rs12712929,rs56244202,rs1881245,rs2593934,rs34567935,rs72787078,rs7119920,rs2243616,rs2898495,rs34327087,rs34190567,rs1992443,rs11571459,rs4823176,rs10789112,rs10792306,rs904023,rs117142385,rs435306,rs4789673,rs4500751,rs1403196,rs475459,rs3805361,rs1934963,rs59906914,rs8045116,rs2301814,rs9296935,rs17461546,rs12439527,rs1111571,rs9958026,rs35599677,rs272860,rs17755887,rs6696752,rs7165220,rs11777955,rs7093643,rs8106799,rs2800708,rs2239390,rs12497782,rs712946,rs4753073,rs74108989,rs2433610,rs2734331,rs2151654,rs1718188,rs12646380,rs909530,rs10860049,rs11188396,rs10860038,rs2278403,rs9936752,rs10829162,rs8054111,rs102275,rs12047498,rs10872066,rs10250808,rs2999531,rs10946798,rs6735154,rs10967593,rs11638033,rs117637079,rs73434364,rs462493,rs316643,rs2543047,rs12926041,rs174554,rs2111146,rs10883082,rs3003929,rs57361749,rs7178779,rs73872711,rs11015588,rs73103608,rs2586954,rs114705586,rs35621602,rs4709495,rs3754440,rs17248769,rs6546849,rs113003506,rs1833237,rs117656426,rs12441550,rs7179027,rs4886830,rs4305,rs1544199,rs7191558,rs2410620,rs12540011,rs920917,rs10742801,rs9379785,rs8040122,rs2384656,rs2929513,rs174570,rs12291364,rs16967572,rs10786247,rs36030932,rs11102244,rs462779,rs2740,rs72854779,rs6499564,rs6456708,rs55914027,rs2403254,rs11145793,rs3825936,rs8052118,rs11126932,rs917793,rs114628972,rs9927434,rs1995835,rs13125860,rs4985149,rs7186233,rs2236760,rs4788614,rs59327204,rs198471,rs5000481,rs10499320,rs9850346,rs11991231,rs3856372,rs9922596,rs12319096,rs509360,rs66568021,rs1507741,rs8062441,rs12472491,rs184457,rs9931366,rs57455079,rs8055242,rs4646904,rs455726,rs10737092,rs11678574,rs16854703,rs291105,rs76905088,rs6454737,rs28639902,rs6752787,rs2063345,rs11690462,rs174577,rs4789738,rs62198476,rs78133057,rs12201640,rs1169301,rs59410933,rs11748773,rs8070014,rs2058914,rs496300,rs10870163,rs15676,rs4788571,rs1582874,rs3759019,rs287,rs8021924,rs4698032,rs111439200,rs1881744,rs937021,rs1151845,rs11647947,rs313325,rs916925,rs1441754,rs4522773,rs17492217,rs72839704,rs2000338,rs7178362,rs17161692,rs17421560,rs7671266,rs4984297,rs72983944,rs263679,rs34710782,rs1663253,rs8057379,rs4665972,rs17285933,rs6073971,rs2240466,rs2295600,rs2022897,rs1169289,rs16973520,rs4646499,rs72797773,rs12592329,rs174536,rs71562288,rs10175222,rs71478659,rs289,rs12469941,rs174609,rs6819344,rs35654454,rs74066311,rs2393749,rs711752,rs4665383,rs34955778,rs244919,rs4646241,rs2096447,rs3093116,rs610005,rs9367845,rs7173437,rs7078211,rs79468697,rs28609922,rs2297143,rs9291641,rs12136754,rs7406682,rs10741130,rs3741,rs7773173,rs17190785,rs7313271,rs17549027,rs3781619,rs4150637,rs2887872,rs3006069,rs76781965,rs7114304,rs1494109,rs2186175,rs12037659,rs2002237,rs12288312,rs2294923,rs12233463,rs1761602,rs12150589,rs117026536,rs6495392,rs72741939,rs74855321,rs1171616,rs909268,rs17240876,rs3779354,rs291083,rs77467078,rs10187990,rs595158,rs7915108,rs55920775,rs11864294,rs762523,rs4665377,rs11188516,rs17134724,rs11974702,rs530087,rs6502070,rs6541001,rs2541164,rs483180,rs12503603,rs4655557,rs74615535,rs4341,rs2541498,rs9379778,rs7624408,rs8061970,rs3739334,rs198442,rs17864701,rs8107976,rs4855699,rs2232946,rs72663933,rs16850360,rs11204906,rs2404324,rs61817695,rs62023343,rs56138570,rs6065904,rs16956623,rs7863476,rs1815128,rs4665385,rs2337373,rs4683600,rs633372,rs12760034,rs17156434,rs117410341,rs4644277,rs2372850,rs4970836,rs73379171,rs554253,rs58952297,rs116027887,rs6678715,rs10860042,rs6584200,rs2593963,rs4775783,rs12282125,rs2703723,rs10457487,rs2046624,rs78315772,rs4295,rs4646246,rs12441073,rs7170198,rs11089258,rs35334203,rs7187877,rs16854625,rs4663334,rs111836391,rs296361,rs13244000,rs16910888,rs34346326,rs6677973,rs911196,rs830085,rs4846041,rs579870,rs12888639,rs1937132,rs6727215,rs10764665,rs11597425,rs12475426,rs118005841,rs2053591,rs174584,rs10193972,rs3794692,rs6584199,rs919643,rs2074156,rs191632,rs240980,rs1130635,rs77471294,rs35866697,rs1713236,rs73414883,rs7926959,rs2569549,rs74469609,rs1168010,rs116698041,rs28862110,rs399499,rs4784741,rs12507330,rs6680385,rs1510225,rs12493398,rs4434907,rs35983202,rs117608635,rs889568,rs75279680,rs6506725,rs4334,rs4843717,rs7499892,rs7205935,rs35769647,rs3785119,rs1168044,rs776746,rs12462394,rs11578832,rs3848017,rs12039115,rs2805689,rs45504202,rs4073054,rs35377660,rs71481841,rs1872930,rs4149042,rs75645849,rs16864042,rs17089274,rs11061976,rs10223547,rs1876905,rs36084205,rs72795121,rs12002259,rs12442530,rs174621,rs782637,rs2078616,rs10498340,rs8040100,rs738409,rs6499554,rs3746602,rs1464780,rs6552962,rs72916990,rs2836326,rs2724416,rs73508514,rs17411045,rs1043466,rs5030074,rs240993,rs6499528,rs13020949,rs111829180,rs6829727,rs17161783,rs2068834,rs62138966,rs2934813,rs7898314,rs9332217,rs10917658,rs11658272,rs1571229,rs17410996,rs11972285,rs59957986,rs4320137,rs6568682,rs3903805,rs13251954,rs1074702,rs7841189,rs507766,rs9869858,rs3923,rs58224835,rs6782049,rs9487645,rs2185808,rs2593944,rs515587,rs4400721,rs1990693,rs8043606,rs74064213,rs16939991,rs67450218,rs10223350,rs2040514,rs12059956,rs6067831,rs637957,rs12372593,rs10829180,rs35362051,rs3019551,rs8025309,rs10426201,rs1906402,rs61905108,rs11631244,rs12050648,rs4711097,rs9295673,rs11686188,rs1168040,rs662,rs4808344,rs11230918,rs9920746,rs112216599,rs4665978,rs12309869,rs7921838,rs76749119,rs17367629,rs4280729,rs3008812,rs55684040,rs968567,rs17109512,rs12130801,rs7752579,rs4716053,rs77569977,rs4984303,rs1814728,rs6756987,rs114805773,rs7201742,rs11676524,rs11544290,rs74902766,rs11045820,rs594400,rs2007084,rs7556372,rs62542709,rs780100,rs198408,rs3747207,rs12908713,rs11563328,rs56102148,rs7537765,rs62129968,rs4984253,rs10452847,rs3003945,rs774050,rs881907,rs12227477,rs2259816,rs10760589,rs9358883,rs79379581,rs11647589,rs8082355,rs4233718,rs3909541,rs74581188,rs15524,rs1441763,rs1313566,rs2469542,rs174591,rs4732957,rs1469859,rs10851847,rs16863381,rs1044673,rs115139464,rs62000520,rs66932937,rs4986894,rs4788450,rs3736594,rs11221522,rs1926711,rs4241817,rs10501321,rs11864453,rs72918042,rs9943251,rs12270802,rs6837659,rs6061153,rs9461230,rs1185567,rs706548,rs6711360,rs9455029,rs2518049,rs79793412,rs8024550,rs10112574,rs13401163,rs2182169,rs9818982,rs9848485,rs7017102,rs12929749,rs913275,rs4148326,rs72638683,rs73114594,rs11974409,rs3792252,rs2276189,rs12494561,rs6875201,rs61246241,rs4428284,rs9804285,rs11615953,rs8053841,rs1269082,rs78150064,rs731720,rs8047643,rs17120007,rs8057124,rs1075389,rs61645505,rs11160464,rs41275488,rs12567136,rs12899324,rs7575245,rs570952,rs12215189,rs10819461,rs73017536,rs198449,rs9367840,rs10194565,rs10795245,rs7091485,rs406462,rs555622,rs11675858,rs3021337,rs9382987,rs2957742,rs6901631,rs11960281,rs7974082,rs1722381,rs74018038,rs75964187,rs2079287,rs3743224,rs7753709,rs1165215,rs57194235,rs193694,rs117707517,rs4704227,rs73331758,rs116116285,rs712948,rs1042192,rs6929024,rs6968554,rs457497,rs10882643,rs3817588,rs4646519,rs11015538,rs6482600,rs4559283,rs2393775,rs11043222,rs1936809,rs2286963,rs9807784,rs16956381,rs7746609,rs3915580,rs2504799,rs11718605,rs289714,rs2865126,rs11912237,rs12464616,rs9556946,rs10939671,rs637929,rs41283365,rs77123632,rs2240010,rs6502053,rs12445641,rs7087089,rs4575994,rs2053897,rs496958,rs10900235,rs157588,rs34831860,rs6089174,rs2274743,rs6493311,rs3747061,rs73433963,rs2156162,rs2306576,rs77106962,rs1815130,rs117616209,rs2289330,rs2014355,rs12641340,rs2071301,rs296366,rs3737965,rs636497,rs74012001,rs1648713,rs60934439,rs7794705,rs10774579,rs28642378,rs8013302,rs57901719,rs354531,rs626072,rs75406471,rs4984301,rs12345094,rs2461704,rs291107,rs6475944,rs36045724,rs13030345,rs1051921,rs6946,rs12121543,rs6581096,rs116715413,rs7184031,rs1630895,rs7587666,rs12634069,rs1057613,rs3752681,rs10910879,rs2185571,rs3091397,rs2147897,rs2182168,rs11039166,rs809673,rs2997922,rs20549,rs60741546,rs7674417,rs10864543,rs8073351,rs11593044,rs3934553,rs59282449,rs2023854,rs1734330,rs13362853,rs10829167,rs918721,rs10167109,rs8192701,rs4861709,rs1878249,rs9332187,rs4272427,rs736121,rs56300817,rs11070271,rs659104,rs4474673,rs1557168,rs9484272,rs10807006,rs2257764,rs66625825,rs4149056,rs7677693,rs8053861,rs10190219,rs3758580,rs7194397,rs60541382,rs113501411,rs8065565,rs11117051,rs3735964,rs2270968,rs35209863,rs1421126,rs1552134,rs3802548,rs12460795,rs6608453,rs4432309,rs3777905,rs2421577,rs74103117,rs1625050,rs2174459,rs10456872,rs964587,rs4881426,rs2037498,rs56153133,rs9457918,rs475377,rs782630,rs1053905,rs8042418,rs240991,rs3739847,rs7372398,rs7087111,rs10086889,rs73017541,rs7916469,rs3756236,rs9378841,rs12775701,rs7171858,rs1049817,rs11754487,rs12128422,rs12284876,rs3732933,rs4549504,rs9943221,rs8032239,rs719038,rs115823613,rs289816,rs424219,rs12098606,rs6459362,rs659025,rs1859434,rs582118,rs59278974,rs10819466,rs61757273,rs11045855,rs599839,rs2266782,rs57931777,rs12572351,rs1747522,rs2217121,rs3851227,rs184017,rs28730480,rs9450269,rs76013440,rs1406295,rs78133931,rs11789379,rs116623770,rs217357,rs62288518,rs1562504,rs3817889,rs3822250,rs309164,rs73772350,rs13416265,rs9635324,rs2070665,rs198401,rs1157745,rs7215447,rs4980866,rs1559399,rs174635,rs12720922,rs28745588,rs174534,rs12431569,rs4329,rs634698,rs78810414,rs17819983,rs57156376,rs3925658,rs1617315,rs7885569,rs6933491,rs2014094,rs35314500,rs6494423,rs62078306,rs412334,rs11731110,rs6499538,rs10957375,rs645637,rs7215277,rs807464,rs76076565,rs56074859,rs2178100,rs10745764,rs11076176,rs11207976,rs16956241,rs76586169,rs79198716,rs2279365,rs9923710,rs8048364,rs77110969,rs2759009,rs1875885,rs4086116,rs11539526,rs198399,rs9392555,rs1018194,rs2727272,rs4683019,rs4975556,rs7836836,rs3093103,rs9958246,rs760136,rs10162642,rs4728877,rs629381,rs4475046,rs198444,rs6750453,rs2399235,rs7124430,rs72740325,rs13402420,rs3739029,rs11865456,rs12191726,rs935177,rs2957873,rs174472,rs11070629,rs7749600,rs11045870,rs7608637,rs13140965,rs3755320,rs4642748,rs2236797,rs9358872,rs114377094,rs9927526,rs75187429,rs6502086,rs7895529,rs76228094,rs4894504,rs4788552,rs4149079,rs11188400,rs7171523,rs1048641,rs494562,rs1731069,rs2430647,rs2486108,rs7178104,rs3905064,rs131795,rs10889331,rs72854713,rs1056604,rs57417318,rs17091891,rs188334,rs45609236,rs4459614,rs12505475,rs6498541,rs1171614,rs7047523,rs1235782,rs309134,rs4150644,rs526126,rs4855582,rs7090038,rs10220616,rs526930,rs1874944,rs4032317,rs10104777,rs6542837,rs746735,rs4647726,rs9891378,rs3804677,rs78051065,rs2251468,rs12564593,rs2288029,rs7083768,rs2294916,rs116299220,rs12199656,rs6546836,rs10176573,rs112235589,rs6743819,rs73473778,rs10829194,rs1168027,rs72640253,rs7162745,rs61966030,rs2905502,rs11015529,rs4235356,rs195163,rs1046080,rs4775046,rs113896135,rs1881089,rs13404012,rs60647948,rs12915115,rs59217052,rs6932207,rs6820756,rs28363537,rs4698023,rs17116594,rs10870151,rs489023,rs168990,rs3814355,rs1646289,rs12134663,rs315997,rs519296,rs7909380,rs10945670,rs6475947,rs76419201,rs11153279,rs322,rs7770139,rs11108579,rs10841760,rs13330178,rs41306199,rs28745279,rs1767458,rs1671766,rs28582913,rs11635351,rs72832321,rs2012674,rs13320,rs12942561,rs12483959,rs12074528,rs35292476,rs1150256,rs660240,rs17278044,rs61947221,rs12031752,rs17126757,rs79106331,rs1815129,rs2661322,rs668338,rs364936,rs753993,rs704795,rs12465802,rs11015553,rs2462139,rs4880567,rs2723214,rs77893569,rs115573414,rs55639094,rs12441637,rs2186904,rs7678012,rs11072350,rs75601321,rs4583459,rs4788826,rs2235776,rs597661,rs1265558,rs2154309,rs1185977,rs624660,rs34589365,rs72982306,rs6678672,rs8142503,rs2708101,rs10194107,rs2593953,rs13362715,rs4788576,rs4704676,rs11622410,rs17027410,rs4665963,rs35688913,rs17112861,rs283808,rs2295890,rs7182375,rs12332526,rs1938495,rs73326214,rs4083261,rs6764162,rs10804178,rs3830057,rs3816266,rs11070272,rs4274735,rs11784574,rs198461,rs11073629,rs12029068,rs73487485,rs4247357,rs4880724,rs10764680,rs467042,rs291086,rs8037626,rs485094,rs77682142,rs6499165,rs6098710,rs400075,rs4811221,rs4947411,rs8192362,rs37371,rs7930592,rs7678287,rs13068733,rs7328046,rs17499386,rs8050651,rs2999539,rs2215093,rs4331,rs12439577,rs3093122,rs9931987,rs12930418,rs3798526,rs10135790,rs12712034,rs3913007,rs76116319,rs28391034,rs2503326,rs1077580,rs9933095,rs34614532,rs10048144,rs274566,rs6753344,rs9939458,rs73564147,rs79377330,rs272857,rs35193894,rs7082192,rs584034,rs58038553,rs10847183,rs879533,rs58509777,rs3019565,rs61974201,rs45593341,rs1781940,rs9455033,rs3909003,rs4675860,rs7197486,rs10738762,rs71622954,rs9446219,rs2596144,rs2673623,rs1206533,rs4350519,rs4290693,rs3758218,rs10278336,rs7073381,rs3922699,rs75539158,rs9286880,rs11230521,rs2593950,rs28305,rs73422558,rs116396211,rs2845574,rs1865760,rs983308,rs3897566,rs12403297,rs11108678,rs9911379,rs12442723,rs3210904,rs11805138,rs1145094,rs35271694,rs67382010,rs10757634,rs10870165,rs11854679,rs8078795,rs72772310,rs11045873,rs17358402,rs7502078,rs463853,rs693932,rs688607,rs7219220,rs10485321,rs11639843,rs2240721,rs62242480,rs34649203,rs6699682,rs9468308,rs3792881,rs2022867,rs712955,rs4779811,rs6494415,rs904764,rs1639892,rs715325,rs726359,rs2167079,rs10766471,rs7933246,rs9787422,rs4938991,rs55967531,rs8084092,rs662602,rs2184227,rs9333029,rs59088060,rs12604439,rs73015654,rs2081223,rs12459794,rs3738934,rs2235457,rs11539980,rs638714,rs59375726,rs1050363,rs9394671,rs12903484,rs6998704,rs2450974,rs756651,rs10132835,rs35134124,rs807667,rs4709491,rs6806125,rs1954677,rs7254892,rs2295705,rs76669111,rs495828,rs4788820,rs12246027,rs1889292,rs4646458,rs6897575,rs12192837,rs7073497,rs61897792,rs10882644,rs174605,rs12506364,rs1419745,rs12446480,rs58267629,rs3768802,rs940527,rs4705926,rs12763326,rs4529049,rs2282684,rs1898883,rs4843716,rs3792884,rs117600605,rs6839534,rs5128,rs17462179,rs4823109,rs10139856,rs17178990,rs3003932,rs10511793,rs28546748,rs2025445,rs877269,rs12573746,rs16859843,rs4543113,rs920588,rs10757978,rs72978363,rs7339985,rs1781934,rs10937328,rs10792304,rs1011024,rs11230805,rs7225119,rs932809,rs12443563,rs80354920,rs1108687,rs10829192,rs2959850,rs11815997,rs6096522,rs7587577,rs73597578,rs3916,rs2076207,rs9556943,rs17036872,rs2391566,rs476410,rs4787659,rs2410618,rs2236759,rs76211100,rs768929,rs2281591,rs12051425,rs9450299,rs115859406,rs11058745,rs4789671,rs62636419,rs2288000,rs6984804,rs1832007,rs1169286,rs217378,rs55788159,rs2255531,rs17577,rs34693282,rs1868320,rs1646277,rs116007339,rs77318058,rs1150258,rs2225694,rs56221660,rs4472323,rs6449213,rs4949674,rs11903298,rs9362226,rs79504871,rs6151826,rs114177833,rs4708898,rs11737564,rs1179462,rs2723218,rs16854718,rs4149052,rs830126,rs8012,rs964585,rs72876609,rs8108665,rs9651401,rs3750568,rs3812617,rs2736596,rs7753253,rs11039155,rs2929511,rs615052,rs274561,rs10230784,rs4804144,rs1003009,rs115365006,rs3758673,rs1246115,rs13278591,rs7066454,rs6949541,rs7943382,rs2004380,rs7741473,rs552940,rs8110002,rs12637415,rs80114177,rs2358322,rs3917532,rs1145092,rs2150820,rs7197967,rs2275904,rs7962327,rs6901004,rs56146124,rs77582920,rs7187476,rs41276924,rs1491233,rs58965570,rs4583215,rs2112416,rs3847971,rs6098709,rs6151659,rs6505587,rs61928906,rs9358040,rs9450278,rs2729456,rs7679753,rs4646486,rs9358894,rs9936486,rs2022907,rs2274246,rs8048034,rs9393681,rs983311,rs9450294,rs885978,rs12763044,rs6499562,rs9444356,rs12147734,rs56388132,rs75429814,rs1979033,rs2022900,rs512233,rs2719712,rs55896837,rs1633396,rs113866915,rs2292300,rs4811196,rs1050361,rs16876512,rs2073754,rs2814092,rs4788569,rs3796090,rs12477908,rs3816729,rs7176100,rs4811232,rs495377,rs9487668,rs917806,rs62066815,rs115903765,rs2627759,rs3088285,rs17208749,rs116393639,rs94872,rs2410632,rs11640135,rs2303369,rs2151412,rs6922226,rs59192661,rs6576616,rs1042194,rs1553091,rs3996018,rs9411370,rs8056943,rs782572,rs3093098,rs58553548,rs11161493,rs3804688,rs238243,rs1010495,rs73594554,rs10764684,rs8055197,rs10988214,rs115367234,rs2147900,rs174467,rs2687141,rs77364195,rs13137158,rs17112760,rs116689934,rs2723220,rs7029339,rs114752222,rs174463,rs55851065,rs7213172,rs579275,rs58199976,rs115918427,rs17187075,rs4335137,rs6849962,rs45461500,rs11207974,rs9604935,rs972028,rs9293201,rs6073966,rs2638313,rs10240199,rs79778278,rs111643709,rs579060,rs1383036,rs117805222,rs10829202,rs11636758,rs72799868,rs55822643,rs79034755,rs11873643,rs4767899,rs2841999,rs12712928,rs78170284,rs2243086,rs117892006,rs1165155,rs10802092,rs12259472,rs56218586,rs10401516,rs4683020,rs2080403,rs2076003,rs61696028,rs10156191,rs2477117,rs2064182,rs10769253,rs4796771,rs1463136,rs114274450,rs8124068,rs7910430,rs71562294,rs982077,rs12445043,rs12902174,rs493246,rs174594,rs35659126,rs2270909,rs1741889,rs7602534,rs117955497,rs1275528,rs1931679,rs835158,rs9204,rs1260333,rs719393,rs114039236,rs73015651,rs1935815,rs7897357,rs17367504,rs12910490,rs17411024,rs1184547,rs3793747,rs12934512,rs11245952,rs11101731,rs34942551,rs769449,rs11694406,rs28927680,rs117449782,rs4242785,rs13136988,rs561845,rs12486790,rs56095560,rs77067228,rs189752,rs116665648,rs12441215,rs7189070,rs2293572,rs4845882,rs74662600,rs73713594,rs4963255,rs8038719,rs1980307,rs61269242,rs2241412,rs11603616,rs5015834,rs74842310,rs12708920,rs59877803,rs511319,rs9743608,rs13295852,rs4984317,rs246001,rs6502056,rs8053186,rs10182937,rs1911128,rs4347832,rs6061154,rs9366722,rs6740223,rs673548,rs11121829,rs2274634,rs575671,rs72817533,rs774042,rs3830024,rs1891536,rs72739147,rs73381332,rs12598630,rs10239655,rs74013609,rs80073370,rs35797675,rs7179597,rs77171949,rs797171,rs9348698,rs74539080,rs7647840,rs6502077,rs58152051,rs2731672,rs7086209,rs2004445,rs1145170,rs240986,rs3817765,rs7265051,rs712960,rs1615089,rs2154677,rs11207980,rs569829,rs505922,rs8059755,rs28611500,rs1236486,rs55738737,rs28371682,rs1110570,rs1372344,rs112994260,rs4977196,rs57830821,rs7004186,rs2072141,rs10897122,rs72854705,rs79689279,rs116581909,rs72852989,rs10883089,rs7926944,rs12808337,rs75771163,rs4843719,rs2274568,rs6091793,rs2305280,rs6846692,rs3796838,rs59876138,rs559480,rs7923729,rs2285734,rs12708969,rs4783553,rs2501614,rs12313658,rs9332998,rs2543045,rs4577026,rs12408657,rs36076988,rs9938694,rs74175068,rs16847294,rs9382979,rs11189587,rs114798927,rs10272283,rs17145750,rs115231295,rs3778272,rs9358885,rs11884776,rs10234301,rs9789302,rs73426541,rs78649198,rs6792742,rs6597616,rs7517352,rs1038026,rs76702213,rs73015034,rs4238449,rs13321407,rs76549891,rs3814142,rs714514,rs2456076,rs492602,rs16892475,rs4345181,rs174589,rs1615751,rs746489,rs552960,rs6980334,rs765549,rs1384007,rs9605955,rs11854242,rs6938233,rs7941837,rs4737087,rs12952244,rs2235093,rs516316,rs73688160,rs2056486,rs2303370,rs79537836,rs7179025,rs4984310,rs2022894,rs4846048,rs2074158,rs798827,rs6812851,rs7696983,rs9379783,rs6546838,rs10900220,rs11613331,rs36043222,rs651007,rs9450309,rs73333631,rs16963209,rs112556034,rs347118,rs2593949,rs61974206,rs4149044,rs4984305,rs419291,rs9903052,rs3003939,rs74014531,rs2453544,rs979789,rs2024064,rs11751668,rs10507076,rs68004907,rs12022348,rs870072,rs13420293,rs7546242,rs1942662,rs17863988,rs7683832,rs3019553,rs3814053,rs17091905,rs2729491,rs2074901,rs2687139,rs1436310,rs1491024,rs593276,rs3848020,rs9436221,rs34768406,rs17848937,rs16892474,rs149803,rs502139,rs2184884,rs2324003,rs710446,rs7166366,rs74336471,rs6656,rs68080476,rs35878075,rs2887190,rs611917,rs12902006,rs116899179,rs17399232,rs10764663,rs7165129,rs4549382,rs16938581,rs667845,rs12629032,rs2953337,rs57144947,rs542483,rs2053593,rs114876351,rs10496733,rs807431,rs7251653,rs3743735,rs713218,rs1465457,rs4683027,rs11108558,rs12080126,rs10748728,rs1441756,rs35377,rs11603786,rs3762513,rs626283,rs522141,rs1168042,rs56278661,rs75960393,rs695948,rs1656916,rs1321535,rs13111638,rs11919970,rs4788573,rs2586969,rs12708927,rs6494433,rs111797423,rs405697,rs461646,rs1574228,rs2467852,rs7910688,rs11221520,rs7602910,rs663920,rs11207999,rs112044574,rs11960388,rs17027437,rs4632102,rs13292932,rs115638438,rs4963418,rs2296435,rs35370634,rs1920792,rs378114,rs8051149,rs4646243,rs12977877,rs3794040,rs942270,rs2297145,rs8077079,rs9294004,rs17510381,rs72817536,rs2278031,rs7879557,rs73333606,rs17510789,rs577740,rs9625962,rs12498474,rs2932570,rs498990,rs3016166,rs8077926,rs7666545,rs7222057,rs12302130,rs11673726,rs5746682,rs780107,rs4704681,rs2120107,rs9293207,rs1372725,rs2841983,rs1947541,rs115851433,rs7204992,rs7867941,rs2272797,rs61906079,rs117988871,rs1572912,rs642712,rs2374171,rs6756671,rs2887870,rs198464,rs668112,rs2801883,rs12926353,rs3814354,rs6584190,rs7620603,rs115841646,rs59104426,rs12215743,rs11075900,rs8044144,rs117934399,rs8580,rs7212023,rs12195877,rs4382293,rs672162,rs17411126,rs234714,rs12022205,rs7707646,rs3826167,rs2665723,rs6558296,rs55677011,rs4712971,rs12339392,rs6742958,rs113258243,rs935615,rs309168,rs7232013,rs17767687,rs1061388,rs10830963,rs58374074,rs2504082,rs939311,rs62053107,rs16844288,rs11145889,rs7178337,rs17766737,rs4711146,rs480714,rs11230796,rs3741255,rs694812,rs71525755,rs11668194,rs10854188,rs774029,rs77996485,rs16967487,rs3213567,rs62266394,rs1051006,rs12194699,rs2287997,rs1941550,rs3785100,rs6707722,rs1058747,rs10832920,rs10179697,rs12137027,rs2292680,rs13113918,rs41276914,rs7699775,rs12126607,rs78013771,rs10182492,rs1861643,rs72767324,rs2685805,rs9455034,rs1374289,rs6559,rs9520566,rs4787294,rs1338,rs8081900,rs2089621,rs7461115,rs3176895,rs2417128,rs11513225,rs174582,rs1121,rs3788052,rs9491698,rs175102,rs62542704,rs4698030,rs3820296,rs3780926,rs2878406,rs35551424,rs73360060,rs4665969,rs2074232,rs9342181,rs34030695,rs8045316,rs601338,rs1277751,rs7220639,rs6478866,rs2228511,rs7036236,rs2290700,rs1742655,rs61921072,rs17848935,rs11813670,rs1974367,rs79203976,rs4747581,rs10937107,rs2518837,rs7937294,rs16874417,rs9972404,rs4458647,rs9590228,rs5744672,rs10873498,rs12129604,rs2240287,rs2257962,rs671444,rs2863979,rs13127090,rs11655255,rs7305174,rs17864008,rs1225753,rs117472656,rs8045697,rs9503936,rs60860407,rs12056034,rs12565990,rs117340090,rs807550,rs2119690,rs10958745,rs920915,rs11539756,rs1182933,rs1942664,rs579459,rs4771910,rs11117053,rs2682706,rs8065556,rs35250962,rs12405599,rs10275978,rs13339471,rs4949877,rs1251079,rs11072339,rs6499559,rs1977447,rs6502069,rs2865130,rs6495394,rs10004571,rs12190634,rs9451165,rs2297112,rs12442301,rs4332,rs453668,rs2289895,rs782594,rs11794,rs59900519,rs35603965,rs12591296,rs6773632,rs4983247,rs3753588,rs180326,rs11068777,rs8103660,rs8051439,rs11867299,rs11230604,rs10491431,rs11189595,rs4788459,rs10130012,rs7497104,rs769446,rs79015319,rs2414828,rs10509679,rs917826,rs3915937,rs12433862,rs11245957,rs115755304,rs1423983,rs12900106,rs8086869,rs12209435,rs2587052,rs1168032,rs2266780,rs74506535,rs246236,rs174575,rs7034195,rs11676845,rs1183260,rs12138177,rs118071464,rs116965434,rs35259348,rs3775940,rs1592,rs6584205,rs1627116,rs6542872,rs893971,rs17565579,rs12899671,rs935614,rs1074330,rs625630,rs10736129,rs569805,rs10198562,rs2539871,rs174616,rs4122352,rs4837147,rs12108411,rs114801282,rs7314242,rs12617010,rs55929441,rs73333654,rs1105880,rs114727088,rs7183149,rs2229524,rs687670,rs79734141,rs9368512,rs6873326,rs6494413,rs7309557,rs6736743,rs2290699,rs3775298,rs1560474,rs696337,rs10781506,rs642845,rs11723591,rs12908882,rs7696092,rs10838686,rs57367326,rs28823947,rs6441874,rs217380,rs9309412,rs799261,rs12592994,rs1532624,rs12633288,rs4646461,rs4646456,rs61946382,rs2268998,rs62078304,rs2044174,rs674302,rs13113730,rs73523092,rs12207339,rs598253,rs61972497,rs10435641,rs2066529,rs55992954,rs2066996,rs4947534,rs4783558,rs2333054,rs16847285,rs2575349,rs2929525,rs61396435,rs9382982,rs12406572,rs3746153,rs11108560,rs41275462,rs4984251,rs72839706,rs10939672,rs13332113,rs115560420,rs12723575,rs114474797,rs3749147,rs7563561,rs2740558,rs10228366,rs12646,rs6440006,rs7887142,rs1794859,rs1981296,rs753215,rs10988224,rs2631363,rs12921084,rs12907957,rs78297347,rs6932739,rs7225637,rs2018460,rs10022499,rs4809877,rs113150902,rs1530644,rs4788448,rs41291546,rs2014521,rs456865,rs7846060,rs3796831,rs12325171,rs17624671,rs780112,rs6546854,rs11015536,rs115947858,rs4148324,rs7118624,rs2415120,rs72982325,rs2541500,rs10841757,rs2694919,rs80154498,rs9399905,rs6493314,rs2229749,rs869916,rs616547,rs12890838,rs4707518,rs4680,rs76087153,rs4788452,rs12510549,rs10108137,rs56047138,rs11976018,rs7039400,rs2235465,rs17037427,rs7534572,rs12124035,rs7584317,rs10860068,rs8052910,rs7073190,rs7574296,rs2289957,rs690054,rs9941346,rs7592060,rs2762353,rs73379180,rs4703819,rs520987,rs11153293,rs72782531,rs13028722,rs782578,rs11072332,rs12935814,rs6482596,rs157581,rs782588,rs2274741,rs1206544,rs78300069,rs3003934,rs9888796,rs7678211,rs2297152,rs6568677,rs67634087,rs74577647,rs73573285,rs11108553,rs34290859,rs4530361,rs10933066,rs2103325,rs35750364,rs4823178,rs58692133,rs7715,rs17751426,rs1155931,rs8109455,rs2172138,rs1185569,rs6659541,rs8104015,rs11723388,rs11731652,rs4687534,rs118161033,rs12358481,rs72801797,rs2272799,rs117234380,rs581107,rs73599506,rs1167699,rs543968,rs7406162,rs13149985,rs7978125,rs8044014,rs2272800,rs2147896,rs12987055,rs9394678,rs112439757,rs272893,rs72673121,rs11645724,rs71440862,rs4788595,rs11631880,rs78483682,rs10889569,rs117136915,rs7013824,rs16865543,rs4577218,rs9332108,rs12908334,rs72927399,rs11869069,rs12378717,rs7620936,rs10755578,rs559555,rs9366627,rs12191195,rs17762402,rs115128612,rs56387295,rs12814646,rs532374,rs9815829,rs2242589,rs4880716,rs291,rs12529272,rs80045298,rs485639,rs4887217,rs9358887,rs6413504,rs3093124,rs17764592,rs3016367,rs7165301,rs10929301,rs34060476,rs6482585,rs16863635,rs239967,rs77585835,rs12916912,rs11636073,rs10176205,rs3916027,rs9379815,rs13306553,rs12504643,rs3924780,rs2000999,rs1799881,rs55668232,rs111547105,rs11639282,rs6453131,rs1479909,rs4238911,rs10111621,rs3886947,rs7222326,rs4147170,rs8044335,rs807460,rs12317203,rs3845686,rs116249924,rs11859903,rs16942887,rs76138462,rs4495740,rs2715688,rs28504259,rs274568,rs62203006,rs807668,rs7428003,rs9880792,rs2124461,rs7804551,rs12593134,rs9559147,rs4304697,rs4693209,rs7928098,rs6588153,rs35413330,rs4749226,rs12934782,rs12438999,rs1165206,rs6576615,rs1553960,rs73101671,rs13087474,rs1246111,rs1574352,rs6584192,rs6932036,rs7770037,rs1007177,rs1562444,rs626787,rs10841762,rs632111,rs10808111,rs1206553,rs6685187,rs7576245,rs6720305,rs115702847,rs62290776,rs10798959,rs11153287,rs11188407,rs925127,rs4686914,rs7449650,rs7499925,rs55855977,rs9520568,rs75107964,rs3213545,rs13056638,rs7809615,rs2638315,rs28671360,rs2296436,rs10018666,rs1146574,rs11213412,rs9637599,rs2871960,rs45618939,rs3750573,rs74108971,rs9332128,rs76656738,rs80027646,rs74510204,rs8077209,rs72653722,rs7085249,rs1700801,rs2066938,rs4540992,rs34972708,rs7757606,rs7185684,rs55688908,rs10860053,rs2820972,rs1605964,rs959991,rs496195,rs10812488,rs61817724,rs612478,rs782600,rs170149,rs11612151,rs56152134,rs1559401,rs7520810,rs10179435,rs10118133,rs1357319,rs7972060,rs3008807,rs74920184,rs117310669,rs8058188,rs7082291,rs62542711,rs3785900,rs10438243,rs9916231,rs60298785,rs712953,rs17798852,rs17716118,rs514143,rs79465400,rs7880493,rs112519048,rs4880722,rs28371677,rs10432735,rs1349060,rs7121528,rs11167044,rs1921344,rs714436,rs3785098,rs3429,rs2719699,rs73613208,rs16848079,rs73015644,rs77355199,rs523349,rs9367847,rs4984295,rs79794062,rs175117,rs4939477,rs6704596,rs6834555,rs56330632,rs11765188,rs12207616,rs9901600,rs1165160,rs4142123,rs59083289,rs12316709,rs1396828,rs17862868,rs6911079,rs7202479,rs174618,rs12882350,rs41314001,rs117886029,rs3804686,rs2685814,rs7762054,rs2433609,rs71433538,rs2270829,rs13126513,rs780102,rs3124512,rs2541161,rs195161,rs17863043,rs191631,rs114118853,rs12594571,rs431061,rs840270,rs2279238,rs12508991,rs11721501,rs9473175,rs2187154,rs2794719,rs3923037,rs6900270,rs58152433,rs41279714,rs6680,rs9927047,rs11692021,rs60482920,rs11540693,rs2298027,rs11672900,rs7184187,rs12932850,rs62129966,rs2278122,rs74549782,rs61906114,rs2858993,rs11045858,rs563549,rs1322550,rs813056,rs8047119,rs952160,rs4253248,rs62266432,rs17862133,rs2257401,rs3757566,rs6499533,rs9923452,rs942807,rs2075116,rs5030073,rs8073645,rs115204445,rs8065037,rs3088177,rs12477502,rs13388159,rs509641,rs3124509,rs8030246,rs4811194,rs2301216,rs73132126,rs8025939,rs17006242,rs7594511,rs155806,rs13949,rs2291428,rs9378396,rs2462137,rs12335128,rs56050415,rs1560119,rs1578279,rs4788589,rs6502088,rs75541073,rs131805,rs1014290,rs7787525,rs13333207,rs6437810,rs11024622,rs2011425,rs9828579,rs4789721,rs2071297,rs2031322,rs10838681,rs12916694,rs11563893,rs76832999,rs7214921,rs115053972,rs17482753,rs114083374,rs72817542,rs34066814,rs28825454,rs9821261,rs72980395,rs2895055,rs111602331,rs17286411,rs56374641,rs6676989,rs4560793,rs57519348,rs1869647,rs12592044,rs2878491,rs3886515,rs1446237,rs7023900,rs7126832,rs13141629,rs4881425,rs11065384,rs1449627,rs6739513,rs10849778,rs60972755,rs4894753,rs1671769,rs12654264,rs59508186,rs9908421,rs1179765,rs1992291,rs59033408,rs45624139,rs320,rs7067921,rs9935894,rs8065210,rs531676,rs13334151,rs11015555,rs10889333,rs56372488,rs60273772,rs4543558,rs6416859,rs75951228,rs34753393,rs7542446,rs4423843,rs3755158,rs112833469,rs6708498,rs2413890,rs2661320,rs731152,rs10075801,rs1122531,rs56322815,rs1466163,rs67682841,rs9940217,rs10060615,rs3784621,rs10263205,rs1169093,rs4811246,rs10747305,rs10119,rs7201228,rs4686690,rs131793,rs4295766,rs1550983,rs35866622,rs564031,rs672110,rs10838690,rs1704773,rs9554462,rs2297147,rs10168333,rs72505670,rs2526678,rs74618709,rs9355873,rs520298,rs2289331,rs2050265,rs7256697,rs3733588,rs7087082,rs6587980,rs116270418,rs11213409,rs579383,rs876985,rs3739095,rs2360636,rs484066,rs74299674,rs6678033,rs2235241,rs2017566,rs157590,rs6089175,rs3751043,rs6453428,rs603985,rs578595,rs7186890,rs2371222,rs77523177,rs6822162,rs116494564,rs3775941,rs2179320,rs3846663,rs62194921,rs11574452,rs72739122,rs695186,rs57469281,rs1354577,rs72640257,rs11108645,rs3752419,rs1028715,rs41275458,rs635634,rs7159899,rs7172766,rs4363842,rs8064935,rs1663251,rs7957274,rs2719721,rs1061115,rs999992,rs10228704,rs1168017,rs12682115,rs1640973,rs174580,rs74533239,rs112994560,rs1558901,rs630671,rs67922847,rs3766747,rs4851199,rs2687133,rs1206552,rs503279,rs35013771,rs34795957,rs1647276,rs12828810,rs2665728,rs10988233,rs1509567,rs10774558,rs3785114,rs10238965,rs62078746,rs8092939,rs12445713,rs4846047,rs55801693,rs4410447,rs3961282,rs6993,rs6151628,rs13966,rs1341164,rs1390954,rs13538,rs10779765,rs1277752,rs75592356,rs1317817,rs4715207,rs76157774,rs6589566,rs780117,rs726815,rs4861619,rs11159933,rs3917498,rs4788575,rs1973028,rs748140,rs762527,rs3775948,rs1748200,rs41283403,rs4954224,rs2075649,rs9332214,rs4646242,rs75606239,rs37369,rs3759902,rs45615240,rs3093144,rs111797426,rs3093134,rs11989309,rs2029681,rs9645777,rs7865337,rs75121287,rs62104894,rs55672258,rs575437,rs1165190,rs1251179,rs2285910,rs12992356,rs681343,rs883028,rs2950391,rs10182977,rs1856746,rs9348696,rs2247291,rs17606672,rs3784310,rs9852384,rs6770525,rs578734,rs2703727,rs10058074,rs198428,rs35459492,rs9826766,rs11559040,rs9450286,rs1107329,rs10766469,rs62053108,rs532303,rs59650052,rs6493321,rs17566256,rs117259914,rs7772312,rs273913,rs7193731,rs2091798,rs102743</t>
  </si>
  <si>
    <t>ENSG00000163798.9,ENSG00000168496.3,ENSG00000086991.8,ENSG00000125845.6,ENSG00000196652.7,ENSG00000205754.6,ENSG00000106246.13,CATG00000067799.1,ENSG00000124140.8,ENSG00000144406.14,ENSG00000070731.5,CATG00000018226.1,ENSG00000260576.1,CATG00000023391.1,ENSG00000236437.1,ENSG00000180318.3,ENSG00000203943.4,ENSG00000176402.5,ENSG00000264548.1,ENSG00000272606.1,ENSG00000254673.1,ENSG00000157429.11,ENSG00000079689.9,CATG00000005688.1,ENSG00000149506.6,ENSG00000242349.1,ENSG00000119777.14,ENSG00000004975.7,ENSG00000237937.1,CATG00000023172.1,CATG00000049762.1,ENSG00000133805.11,CATG00000023562.1,ENSG00000242259.4,ENSG00000225156.2,ENSG00000175826.7,CATG00000039011.1,ENSG00000140455.12,ENSG00000164508.3,ENSG00000185088.8,ENSG00000124067.12,CATG00000038832.1,ENSG00000115839.13,ENSG00000171174.9,CATG00000108046.1,CATG00000029679.1,ENSG00000267047.1,ENSG00000162032.11,ENSG00000111775.2,ENSG00000084674.9,ENSG00000130208.5,ENSG00000158669.7,ENSG00000111252.6,ENSG00000132155.7,CATG00000092140.1,ENSG00000124915.6,CATG00000104018.1,ENSG00000232679.1,ENSG00000197372.5,ENSG00000171989.4,ENSG00000165689.12,ENSG00000162650.11,ENSG00000066933.11,CATG00000072645.1,CATG00000057422.1,ENSG00000128923.6,ENSG00000134824.9,ENSG00000259462.1,CATG00000096384.1,ENSG00000140396.8,ENSG00000136271.6,CATG00000008291.1,ENSG00000159792.5,ENSG00000224043.3,ENSG00000144214.5,ENSG00000108518.7,ENSG00000181355.16,ENSG00000105479.11,ENSG00000235267.1,ENSG00000140323.4,ENSG00000110013.8,ENSG00000132600.12,ENSG00000111786.4,ENSG00000163795.9,ENSG00000259797.1,ENSG00000254813.1,ENSG00000135837.11,ENSG00000048471.9,CATG00000047989.1,CATG00000010623.1,CATG00000025597.1,ENSG00000152254.6,ENSG00000149483.7,CATG00000010629.1,CATG00000067708.1,ENSG00000155974.7,ENSG00000260466.1,ENSG00000164187.6,ENSG00000151240.11,ENSG00000131435.8,ENSG00000231424.2,ENSG00000159556.5,ENSG00000149654.5,ENSG00000157851.12,ENSG00000237773.1,ENSG00000182810.5,ENSG00000103056.7,CATG00000047979.1,ENSG00000175206.6,CATG00000026511.1,ENSG00000170291.10,ENSG00000183747.7,CATG00000016407.1,ENSG00000144445.11,ENSG00000146833.11,CATG00000042296.1,ENSG00000175318.7,ENSG00000144724.14,ENSG00000110756.13,CATG00000004565.1,ENSG00000229283.1,ENSG00000224067.2,ENSG00000175445.10,ENSG00000122008.11,CATG00000064456.1,ENSG00000172340.10,ENSG00000115226.5,CATG00000114024.1,ENSG00000182568.12,ENSG00000157856.6,CATG00000072806.1,ENSG00000165181.12,ENSG00000221531.1,CATG00000103034.1,CATG00000042205.1,ENSG00000249948.2,ENSG00000006704.6,ENSG00000226645.1,CATG00000023542.1,ENSG00000204055.4,CATG00000096069.1,ENSG00000241962.5,ENSG00000138813.5,CATG00000091009.1,ENSG00000158864.8,ENSG00000138030.8,ENSG00000143556.4,ENSG00000141098.8,CATG00000078424.1,ENSG00000163001.7,CATG00000092614.1,ENSG00000205464.7,CATG00000048410.1,ENSG00000163644.10,ENSG00000009950.11,ENSG00000137259.2,CATG00000011628.1,CATG00000109917.1,CATG00000057476.1,CATG00000044430.1,ENSG00000259488.1,ENSG00000257595.2,ENSG00000162384.9,ENSG00000159588.10,ENSG00000110987.4,ENSG00000162402.8,ENSG00000106633.11,ENSG00000134574.7,CATG00000039607.1,ENSG00000083444.12,CATG00000029361.1,ENSG00000115204.10,ENSG00000241119.1,ENSG00000198026.6,ENSG00000127564.12,ENSG00000005187.7,CATG00000087827.1,CATG00000043906.1,ENSG00000179091.4,ENSG00000157045.4,ENSG00000167994.7,ENSG00000141485.11,CATG00000067712.1,ENSG00000116127.13,ENSG00000160917.10,ENSG00000143126.7,ENSG00000141096.4,ENSG00000120539.10,ENSG00000165816.8,ENSG00000120156.16,ENSG00000242365.1,ENSG00000174151.10,ENSG00000167130.13,ENSG00000107951.8,ENSG00000171889.3,ENSG00000029534.15,ENSG00000268681.1,ENSG00000273155.1,ENSG00000231046.1,CATG00000051688.1,ENSG00000168959.10,CATG00000083264.1,ENSG00000255947.1,ENSG00000134369.11,CATG00000018812.1,CATG00000092629.1,ENSG00000010379.11,ENSG00000095713.9,CATG00000101333.1,ENSG00000167136.6,ENSG00000265369.2,ENSG00000237356.1,ENSG00000177311.6,ENSG00000234261.1,CATG00000085320.1,ENSG00000155158.16,CATG00000025047.1,ENSG00000104043.10,ENSG00000230426.1,ENSG00000177294.6,ENSG00000025770.14,ENSG00000233859.1,ENSG00000040633.8,ENSG00000235121.1,ENSG00000002016.12,CATG00000006930.1,ENSG00000218823.1,CATG00000010969.1,CATG00000018232.1,ENSG00000140386.8,ENSG00000159708.13,ENSG00000113163.11,ENSG00000263201.1,ENSG00000138823.8,CATG00000053363.1,ENSG00000228956.4,ENSG00000139874.5,ENSG00000163817.11,CATG00000029357.1,ENSG00000244122.2,ENSG00000185900.5,ENSG00000255929.1,ENSG00000115207.9,ENSG00000096872.11,ENSG00000165102.10,ENSG00000255446.1,ENSG00000199156.1,ENSG00000140694.12,ENSG00000135317.8,ENSG00000116685.11,ENSG00000108771.8,ENSG00000110107.4,ENSG00000103657.9,CATG00000010995.1,CATG00000031566.1,ENSG00000132874.9,ENSG00000128918.10,ENSG00000149503.8,CATG00000032871.1,CATG00000080416.1,ENSG00000013725.10,ENSG00000135100.13,ENSG00000261490.1,ENSG00000012779.6,CATG00000092610.1,ENSG00000234155.1,CATG00000087320.1,ENSG00000137198.5,CATG00000024682.1,ENSG00000115234.6,CATG00000020242.1,ENSG00000138472.6,ENSG00000162894.7,ENSG00000188877.7,ENSG00000100979.10,CATG00000072808.1,ENSG00000204842.10,ENSG00000131187.5,CATG00000003133.1,ENSG00000084764.6,ENSG00000106638.11,CATG00000089472.1,ENSG00000249417.1,CATG00000038715.1,ENSG00000225231.1,ENSG00000171097.9,ENSG00000152253.4,CATG00000002459.1,ENSG00000165449.7,ENSG00000204460.3,ENSG00000060237.12,CATG00000067714.1,CATG00000005715.1,ENSG00000237840.2,ENSG00000162959.9,ENSG00000058272.11,ENSG00000198919.8,ENSG00000102967.7,CATG00000018218.1,ENSG00000146122.12,ENSG00000262227.1,ENSG00000178814.11,ENSG00000164647.4,ENSG00000008196.8,CATG00000104350.1,ENSG00000120337.7,ENSG00000271793.1,ENSG00000138100.9,ENSG00000165688.7,ENSG00000255178.1,ENSG00000118849.5,ENSG00000256732.1,ENSG00000224778.1,CATG00000071397.1,ENSG00000117143.9,CATG00000027659.1,CATG00000000522.1,ENSG00000271927.1,ENSG00000184434.7,ENSG00000176155.14,CATG00000101813.1,CATG00000042858.1,ENSG00000124610.3,CATG00000060738.1,ENSG00000238160.1,CATG00000037443.1,CATG00000064388.1,ENSG00000102904.10,ENSG00000261884.2,ENSG00000236213.1,ENSG00000204351.7,ENSG00000141526.10,CATG00000117905.1,ENSG00000108774.10,CATG00000002463.1,ENSG00000100985.7,CATG00000029959.1,CATG00000042214.1,ENSG00000146276.7,CATG00000071786.1,ENSG00000124935.3,ENSG00000171759.4,ENSG00000156535.9,ENSG00000257878.1,ENSG00000255553.1,ENSG00000253390.1,ENSG00000262160.1,ENSG00000247416.2,CATG00000071819.1,ENSG00000187837.2,ENSG00000140832.5,ENSG00000223647.1,ENSG00000240207.2,ENSG00000235651.1,CATG00000104457.1,CATG00000105155.1,CATG00000010259.1,ENSG00000125166.8,ENSG00000259402.1,CATG00000023067.1,ENSG00000267620.1,ENSG00000163815.5,ENSG00000259315.1,CATG00000109916.1,CATG00000060595.1,ENSG00000078070.7,CATG00000056839.1,ENSG00000130164.7,ENSG00000259240.1,ENSG00000166377.15,ENSG00000127616.13,CATG00000067721.1,ENSG00000272356.1,ENSG00000162385.6,ENSG00000159592.6,CATG00000021878.1,ENSG00000241388.3,ENSG00000076067.7,ENSG00000249139.1,ENSG00000152463.10,ENSG00000105792.15,CATG00000089895.1,ENSG00000161939.14,ENSG00000121904.13,ENSG00000156150.6,CATG00000116155.1,ENSG00000188677.10,ENSG00000248919.3,CATG00000093239.1,ENSG00000031544.10,CATG00000027660.1,ENSG00000260034.1,ENSG00000131650.9,ENSG00000095906.12,ENSG00000007933.8,ENSG00000222514.1,ENSG00000128928.4,ENSG00000186530.13,ENSG00000241685.4,ENSG00000233926.1,ENSG00000188483.6,ENSG00000112280.11,ENSG00000256394.2,ENSG00000171903.12,CATG00000107955.1,ENSG00000226421.1,CATG00000063103.1,CATG00000054949.1,CATG00000025590.1,CATG00000029768.1,ENSG00000112182.10,CATG00000010065.1,ENSG00000154997.8,CATG00000034953.1,CATG00000036255.1,ENSG00000219200.6,ENSG00000111181.8,CATG00000005705.1,ENSG00000245768.2,ENSG00000006118.10,CATG00000010640.1,ENSG00000213614.5,ENSG00000103550.9,CATG00000029747.1,ENSG00000036257.8,ENSG00000160868.10,ENSG00000264802.1,ENSG00000255856.1,CATG00000025043.1,ENSG00000225179.1,ENSG00000101871.10,ENSG00000197037.6,CATG00000032877.1,ENSG00000185038.10,ENSG00000196139.7,ENSG00000233006.2,ENSG00000196176.7,ENSG00000228082.1,ENSG00000241224.2,ENSG00000263232.2,ENSG00000106565.13,ENSG00000101336.8,ENSG00000159445.8,ENSG00000137714.2,ENSG00000197747.4,CATG00000015791.1,ENSG00000146733.9,ENSG00000241472.2,ENSG00000078328.15,ENSG00000165841.5,ENSG00000104852.10,CATG00000040517.1,ENSG00000185008.13,CATG00000092618.1,ENSG00000200070.1,ENSG00000161888.7,ENSG00000237517.4,ENSG00000200530.1,ENSG00000186115.8,ENSG00000168079.12,ENSG00000074803.13,ENSG00000250064.1,ENSG00000242366.2,ENSG00000106636.3,ENSG00000252410.1,CATG00000043910.1,ENSG00000105523.3,CATG00000032669.1,ENSG00000145626.7,ENSG00000125827.4,CATG00000002485.1,ENSG00000265087.1,ENSG00000243725.2,ENSG00000223086.1,CATG00000098696.1,ENSG00000231889.3,ENSG00000163513.13,ENSG00000063854.8,ENSG00000106070.13,ENSG00000227495.1,ENSG00000095321.12,ENSG00000272057.1,ENSG00000197375.8,ENSG00000162490.6,ENSG00000234840.1,ENSG00000235033.3,CATG00000042069.1,ENSG00000118855.14,ENSG00000134780.5,ENSG00000070759.12,ENSG00000085982.9,ENSG00000196872.6,CATG00000010633.1,ENSG00000103066.8,ENSG00000221986.2,ENSG00000117450.9,ENSG00000132693.8,ENSG00000005421.4,ENSG00000167608.7,CATG00000025054.1,ENSG00000232415.1,CATG00000053337.1,ENSG00000134222.12,CATG00000057119.1,ENSG00000167264.13,ENSG00000235545.1,ENSG00000162961.9,CATG00000024686.1,ENSG00000243637.1,CATG00000038834.1,ENSG00000165995.14,ENSG00000135318.7,ENSG00000105953.10,ENSG00000103257.4,ENSG00000137955.11,CATG00000058193.1,ENSG00000229127.1,ENSG00000138074.10,ENSG00000196226.2,CATG00000043898.1,ENSG00000144035.3,CATG00000071083.1,ENSG00000140025.11,ENSG00000135517.6,ENSG00000199023.1,ENSG00000104332.7,ENSG00000108509.16,ENSG00000125347.9,CATG00000098637.1,ENSG00000185986.10,ENSG00000110768.7,ENSG00000233797.1,CATG00000056048.1,ENSG00000124529.3,CATG00000002486.1,ENSG00000197217.8,CATG00000070753.1,ENSG00000188596.5,ENSG00000160200.13,CATG00000027658.1,ENSG00000084453.12,ENSG00000124564.13,ENSG00000113161.11,ENSG00000236838.2,ENSG00000225018.1,ENSG00000179869.10,ENSG00000158023.5,ENSG00000125703.10,ENSG00000100031.14,ENSG00000234945.3,CATG00000076300.1,ENSG00000120265.12,ENSG00000267453.2,ENSG00000215210.3,ENSG00000119977.16,CATG00000094968.1,ENSG00000140750.12,CATG00000086814.1,CATG00000089212.1,ENSG00000085511.15,ENSG00000231090.1,ENSG00000185689.11,ENSG00000241935.4,CATG00000055258.1,ENSG00000100299.13,ENSG00000157782.5,ENSG00000236352.1,ENSG00000163376.7,ENSG00000138115.9,CATG00000076241.1,ENSG00000167377.13,ENSG00000137845.10,ENSG00000132746.10,ENSG00000111602.7,ENSG00000273045.1,CATG00000084689.1,ENSG00000182149.16,CATG00000000497.1,CATG00000090741.1,CATG00000092123.1,ENSG00000175164.9,ENSG00000188763.3,ENSG00000157450.11,CATG00000007150.1,CATG00000023167.1,ENSG00000160213.5,CATG00000041288.1,ENSG00000241621.1,ENSG00000135423.8,ENSG00000121988.13,ENSG00000269089.1,ENSG00000140284.6,CATG00000002487.1,ENSG00000230177.1,ENSG00000158411.6,ENSG00000162390.13,ENSG00000075651.11,ENSG00000241640.2,ENSG00000110446.5,CATG00000002443.1,ENSG00000117906.9,CATG00000070367.1,ENSG00000186417.9,ENSG00000226945.1,ENSG00000165406.11,ENSG00000077044.5,ENSG00000177989.9,CATG00000058735.1,ENSG00000257052.1,ENSG00000213260.3,CATG00000025539.1,ENSG00000249898.3,ENSG00000165682.10,CATG00000056034.1,CATG00000087401.1,CATG00000026811.1,ENSG00000077800.7,ENSG00000256944.1,ENSG00000138002.10,ENSG00000021461.12,ENSG00000251593.1,CATG00000023548.1,CATG00000024019.1,ENSG00000180573.8,ENSG00000002726.15,ENSG00000226688.2,ENSG00000167232.9,ENSG00000271817.1,ENSG00000260441.1,CATG00000023278.1,ENSG00000179526.12,ENSG00000124788.13,ENSG00000234817.2,ENSG00000147408.10,CATG00000053364.1,CATG00000108412.1,CATG00000042171.1,ENSG00000179632.5,ENSG00000029153.10,ENSG00000259285.1,ENSG00000072736.14,ENSG00000134160.9,CATG00000013624.1,ENSG00000158528.7,ENSG00000263276.1,ENSG00000145476.11,ENSG00000258932.1,CATG00000031413.1,ENSG00000124782.15,CATG00000098664.1,ENSG00000107521.14,CATG00000074787.1,CATG00000046440.1,ENSG00000177133.6,ENSG00000153060.3,CATG00000063171.1,ENSG00000073849.10,ENSG00000157895.7,ENSG00000082258.8,ENSG00000168702.12,CATG00000056864.1,ENSG00000177000.6,CATG00000064967.1,CATG00000013586.1,CATG00000005714.1,ENSG00000257218.1,ENSG00000084693.11,ENSG00000259720.1,ENSG00000164303.6,ENSG00000125257.9,ENSG00000255302.3,CATG00000074975.1,ENSG00000162892.11,CATG00000082767.1,ENSG00000237989.1,CATG00000116089.1,ENSG00000140830.4,ENSG00000226552.2,CATG00000092613.1,ENSG00000145996.7,ENSG00000102977.9,ENSG00000256013.1,CATG00000019021.1,ENSG00000167987.6,ENSG00000130202.5,ENSG00000258548.1,CATG00000053286.1,ENSG00000259080.1,ENSG00000248719.1,CATG00000029677.1,CATG00000005703.1,CATG00000002483.1,ENSG00000022567.5,ENSG00000140374.11,CATG00000021829.1,ENSG00000166557.8,CATG00000029750.1,ENSG00000256989.1,ENSG00000163737.3,ENSG00000245975.2,ENSG00000185634.7,ENSG00000103723.8,ENSG00000139436.16,ENSG00000143786.3,ENSG00000105963.9,ENSG00000243831.1,ENSG00000130511.11,ENSG00000157224.11,ENSG00000088986.6,ENSG00000171497.4,ENSG00000161217.7,ENSG00000134571.6,ENSG00000118557.11,ENSG00000198774.3,ENSG00000134909.14,ENSG00000259097.1,ENSG00000178665.10,ENSG00000160208.11,ENSG00000204469.8,CATG00000092134.1,ENSG00000120159.7,ENSG00000197536.6,ENSG00000214575.5,ENSG00000146039.6,ENSG00000179915.16,CATG00000084696.1,CATG00000002741.1,ENSG00000111445.9,ENSG00000087152.11,ENSG00000226124.2,CATG00000030590.1,ENSG00000267658.1,CATG00000109891.1,ENSG00000233438.1,ENSG00000183117.13,ENSG00000091640.3,ENSG00000227941.1,ENSG00000224034.1,ENSG00000217455.4,ENSG00000186153.12,CATG00000024861.1,CATG00000066314.1,CATG00000036436.1,CATG00000108161.1,CATG00000046855.1,CATG00000023282.1,ENSG00000129250.7,ENSG00000110448.6,CATG00000056223.1,ENSG00000064199.2,ENSG00000256811.1,ENSG00000124019.9,ENSG00000038358.10,CATG00000115260.1,ENSG00000049540.12,ENSG00000148541.8,ENSG00000264614.1,ENSG00000107829.9,CATG00000044315.1,ENSG00000198610.6,ENSG00000249773.3,ENSG00000233445.1,ENSG00000165029.11,ENSG00000100033.12,ENSG00000148343.14,ENSG00000149294.12,ENSG00000166743.5,ENSG00000060138.8,ENSG00000112499.8,ENSG00000172671.15,CATG00000073073.1,ENSG00000142794.14,ENSG00000157193.10,ENSG00000140488.10,ENSG00000181856.10,ENSG00000108239.8,ENSG00000111780.8,ENSG00000198721.8,ENSG00000254261.1,ENSG00000159753.9,ENSG00000025434.14,ENSG00000162896.5,ENSG00000204044.5,ENSG00000108528.9,ENSG00000261114.1,ENSG00000159596.6,ENSG00000165061.10,ENSG00000124116.14,CATG00000050065.1,ENSG00000019144.12,ENSG00000273025.1,ENSG00000243147.3,ENSG00000246090.2,ENSG00000254821.1,CATG00000097827.1,CATG00000087527.1,CATG00000007316.1,ENSG00000214070.3,CATG00000023173.1,ENSG00000155903.7,CATG00000072807.1,ENSG00000132517.10,ENSG00000011021.17,ENSG00000197343.6,ENSG00000257335.4,CATG00000082354.1,ENSG00000109917.6,ENSG00000188676.9,ENSG00000167261.9,ENSG00000173214.5,CATG00000002986.1,ENSG00000154864.7,ENSG00000154144.8,ENSG00000057468.6,ENSG00000102984.10,ENSG00000163507.9,ENSG00000198650.6,ENSG00000134825.9,ENSG00000213398.3,ENSG00000198917.7,ENSG00000118160.9,ENSG00000272462.2,CATG00000011845.1,CATG00000107372.1,ENSG00000261513.1,CATG00000025242.1,ENSG00000168333.9,ENSG00000231313.2,ENSG00000256746.1,ENSG00000179889.14,ENSG00000197892.8,ENSG00000164830.13,CATG00000031412.1,ENSG00000075914.8,ENSG00000261446.1,ENSG00000169758.8,CATG00000101822.1,ENSG00000253775.1,ENSG00000197099.4,ENSG00000188641.8,ENSG00000119383.15,ENSG00000214460.3,ENSG00000178193.5,ENSG00000130561.12,ENSG00000235984.1,CATG00000103117.1,ENSG00000183067.5,ENSG00000163812.9,ENSG00000233147.1,ENSG00000256888.1,ENSG00000112343.8,ENSG00000131023.8,ENSG00000022840.11,ENSG00000227646.3,ENSG00000134640.2,ENSG00000101680.9,ENSG00000196326.6,ENSG00000261611.3,CATG00000000523.1,ENSG00000162607.8,ENSG00000241635.3,ENSG00000131018.18,ENSG00000233041.4,ENSG00000176915.10,CATG00000038543.1,ENSG00000116882.10,ENSG00000122787.10,CATG00000029301.1,ENSG00000107242.13,ENSG00000151790.4,CATG00000024680.1,CATG00000115771.1,CATG00000061316.1,ENSG00000224470.3,ENSG00000114487.5,ENSG00000073067.9,ENSG00000154548.8,ENSG00000100075.5,ENSG00000074771.3,ENSG00000088756.8,ENSG00000157456.3,CATG00000075373.1,CATG00000089147.1,ENSG00000236412.1,ENSG00000185608.4,CATG00000095605.1,ENSG00000176714.9,CATG00000083989.1,ENSG00000105550.4,CATG00000079131.1,ENSG00000258567.1,ENSG00000237456.3,ENSG00000268592.2,CATG00000059036.1,ENSG00000072778.15,CATG00000042213.1,CATG00000109919.1,ENSG00000079335.13,ENSG00000011347.5,ENSG00000124693.2,ENSG00000268050.2,ENSG00000187105.4,ENSG00000130489.8,ENSG00000151704.11,CATG00000003943.1,ENSG00000142973.8,ENSG00000267261.1,ENSG00000067225.13,ENSG00000162073.9,CATG00000068183.1,ENSG00000105656.8,CATG00000017801.1,ENSG00000026652.9,ENSG00000181744.4,CATG00000084412.1,CATG00000040519.1,ENSG00000161940.6,ENSG00000236432.3,ENSG00000216436.2,ENSG00000179832.13,ENSG00000134013.11,ENSG00000267282.1,ENSG00000221909.2,CATG00000027670.1,ENSG00000072080.6,CATG00000096387.1,ENSG00000124177.10,ENSG00000257258.1,CATG00000034872.1,ENSG00000254416.1,ENSG00000166192.10,CATG00000004309.1,ENSG00000211456.6,ENSG00000197361.5,ENSG00000215067.5,ENSG00000134489.6,ENSG00000203722.3,ENSG00000136758.14,ENSG00000159761.10,ENSG00000197498.8,ENSG00000197208.5,CATG00000087215.1,ENSG00000176909.7,ENSG00000223786.1,ENSG00000058404.15,ENSG00000181227.2,ENSG00000189045.9,ENSG00000132763.10,ENSG00000221526.1,ENSG00000107890.12,ENSG00000197429.6,ENSG00000185414.15,ENSG00000084734.4,ENSG00000171763.13,ENSG00000100344.6,ENSG00000163597.10,ENSG00000254237.1,ENSG00000113790.6,ENSG00000125505.12,ENSG00000105701.11,ENSG00000141084.6,ENSG00000113492.9,ENSG00000213453.3,CATG00000029682.1,CATG00000030588.1,ENSG00000158869.6,ENSG00000108523.11,ENSG00000076003.4,ENSG00000040199.14,ENSG00000115361.3,ENSG00000181885.14,ENSG00000115194.6,ENSG00000182264.4,ENSG00000115514.7,ENSG00000227619.1,CATG00000054732.1,CATG00000023392.1,CATG00000038743.1,ENSG00000176907.3,ENSG00000272501.1,ENSG00000146477.4,ENSG00000100982.7,CATG00000085208.1,ENSG00000124920.9,CATG00000049008.1,CATG00000109345.1,ENSG00000168918.9,ENSG00000256660.1,ENSG00000154122.8,ENSG00000160870.8,ENSG00000226604.2,ENSG00000135316.13,CATG00000088502.1,ENSG00000158865.8,ENSG00000264813.1,ENSG00000161860.7,ENSG00000168827.10,ENSG00000227477.1,ENSG00000234816.2,ENSG00000101109.7,ENSG00000260593.1,ENSG00000162391.7,ENSG00000167996.11,ENSG00000166825.9,ENSG00000132535.14,CATG00000009138.1,ENSG00000203942.3,ENSG00000128944.9,ENSG00000152767.11,CATG00000012317.1,ENSG00000172482.4,CATG00000026545.1,CATG00000026501.1,ENSG00000105655.14,ENSG00000260729.1,ENSG00000250038.1,CATG00000002232.1,CATG00000010636.1,ENSG00000146374.9,ENSG00000166747.8,CATG00000005706.1,ENSG00000116678.14,ENSG00000254049.1,ENSG00000122507.16,ENSG00000140718.14,ENSG00000110090.8,CATG00000051684.1,CATG00000089910.1,ENSG00000106258.9,ENSG00000147576.11,ENSG00000099889.9,ENSG00000048991.12,ENSG00000049319.2,CATG00000035089.1,ENSG00000154743.13,CATG00000032667.1,ENSG00000132780.12,ENSG00000106546.8,ENSG00000138085.12,ENSG00000110245.7,ENSG00000134030.9,ENSG00000164344.11,CATG00000076106.1,ENSG00000100347.10,ENSG00000152931.7,ENSG00000231039.2,ENSG00000254235.1,CATG00000116153.1,ENSG00000130204.8,CATG00000038113.1,ENSG00000103642.7,ENSG00000250903.4,CATG00000044078.1,ENSG00000168530.11,CATG00000048522.1,ENSG00000115902.6,ENSG00000234676.1,CATG00000080878.1,ENSG00000085721.8,ENSG00000157184.5,ENSG00000187758.3,ENSG00000182771.13,ENSG00000173947.9,CATG00000098466.1,CATG00000022714.1,CATG00000043222.1,ENSG00000226321.3,CATG00000037709.1,ENSG00000073734.8,ENSG00000138185.12,ENSG00000269191.1,CATG00000068938.1,ENSG00000158882.8,CATG00000086539.1,CATG00000106492.1,ENSG00000087237.6,ENSG00000246145.1,ENSG00000261632.1,ENSG00000010704.14,ENSG00000199730.1,ENSG00000243742.1,ENSG00000160908.14,ENSG00000145604.11,ENSG00000153157.8,CATG00000003801.1,ENSG00000260886.1,ENSG00000236570.1,ENSG00000186529.10,ENSG00000118137.5,CATG00000067716.1,ENSG00000261701.2,CATG00000089605.1,ENSG00000110243.7,ENSG00000112902.7,ENSG00000168172.4,ENSG00000110108.5,ENSG00000120907.13,CATG00000028612.1,ENSG00000235020.2,CATG00000117975.1,ENSG00000258411.2,ENSG00000066813.10,ENSG00000108242.8,ENSG00000263126.1,ENSG00000215481.4,CATG00000025251.1,ENSG00000105538.4,ENSG00000226571.1,ENSG00000225637.1,ENSG00000136720.6,ENSG00000166035.6,ENSG00000163739.4,CATG00000048781.1,ENSG00000124939.4,CATG00000099728.1,ENSG00000149485.12,ENSG00000157214.9,ENSG00000137055.10,ENSG00000218819.3,ENSG00000198670.7,ENSG00000157800.13,ENSG00000188038.3,ENSG00000115216.9,ENSG00000148832.10,CATG00000066312.1,ENSG00000255959.1,CATG00000013576.1,CATG00000084711.1,ENSG00000167272.6,CATG00000059952.1,ENSG00000115241.9,ENSG00000147536.7,CATG00000020104.1,ENSG00000109436.7,ENSG00000102898.7,CATG00000058145.1,ENSG00000247372.2,ENSG00000143257.7,ENSG00000154678.12,CATG00000005710.1,CATG00000002435.1,ENSG00000086015.16,ENSG00000166171.8,ENSG00000215910.3,ENSG00000102524.7,ENSG00000139160.9,ENSG00000070366.9,ENSG00000153086.9,CATG00000009695.1,CATG00000007151.1,CATG00000106456.1,CATG00000006600.1,CATG00000066234.1,ENSG00000267934.1,ENSG00000156411.5,ENSG00000101323.4,ENSG00000170296.5,ENSG00000123171.5,CATG00000023179.1,ENSG00000266903.1,ENSG00000146278.10,ENSG00000152782.12,ENSG00000025708.8,CATG00000012638.1,ENSG00000163959.5,ENSG00000176435.6,ENSG00000167995.11,ENSG00000244219.2,ENSG00000197774.8,CATG00000020477.1,ENSG00000157216.11,ENSG00000261460.1,CATG00000007969.1,ENSG00000105398.3,ENSG00000137766.12,CATG00000085325.1,ENSG00000143093.10,ENSG00000111144.5,ENSG00000139144.5,ENSG00000141086.13,CATG00000002481.1,ENSG00000142534.2,ENSG00000247324.2,CATG00000096563.1,ENSG00000138018.13,ENSG00000256364.1,ENSG00000176601.7,ENSG00000163618.13,ENSG00000254536.1,ENSG00000009413.11,ENSG00000243943.5,ENSG00000149651.3,CATG00000047181.1,ENSG00000117448.9,ENSG00000196586.9,ENSG00000187796.9,ENSG00000231672.2,ENSG00000263311.1,CATG00000080230.1,ENSG00000255224.1,ENSG00000172478.13,CATG00000002472.1,ENSG00000258673.1,CATG00000012974.1,ENSG00000197723.3,ENSG00000092621.7,ENSG00000256950.2,ENSG00000240224.1,CATG00000094967.1,CATG00000076452.1,ENSG00000117054.9,ENSG00000124074.7,ENSG00000063176.11,CATG00000024683.1,ENSG00000113448.12,ENSG00000237424.1,CATG00000042207.1,ENSG00000137656.7,ENSG00000259293.1,CATG00000098787.1,ENSG00000165684.3,ENSG00000235269.1,CATG00000060742.1,CATG00000058093.1,ENSG00000171503.7,ENSG00000113889.7,ENSG00000149418.6,ENSG00000163794.6,CATG00000090728.1,ENSG00000224228.2,CATG00000028517.1,ENSG00000254197.1,ENSG00000095951.12,ENSG00000108773.6,ENSG00000176920.10,ENSG00000156140.4,CATG00000041280.1,ENSG00000273299.1,CATG00000087533.1,ENSG00000136802.7,ENSG00000134538.2,ENSG00000244176.1,ENSG00000132744.3,ENSG00000268992.1,ENSG00000169085.7,CATG00000024018.1,ENSG00000187475.4,ENSG00000135945.5,ENSG00000107021.11,ENSG00000103222.14,ENSG00000136731.8,ENSG00000260125.1,ENSG00000268100.1,ENSG00000241468.3,ENSG00000118094.7,ENSG00000158104.7,ENSG00000232001.1,ENSG00000078487.13,ENSG00000257756.1,ENSG00000166206.9,ENSG00000222177.1,ENSG00000162897.10,ENSG00000260714.1,ENSG00000270049.1,ENSG00000198055.6,ENSG00000132840.5,CATG00000102283.1,ENSG00000051108.10,ENSG00000112246.5,ENSG00000133115.7,ENSG00000158874.7,ENSG00000243802.2,ENSG00000235910.1,ENSG00000103067.7,ENSG00000240159.1,ENSG00000231294.1,CATG00000115944.1,ENSG00000138109.9,ENSG00000259793.1,ENSG00000070371.11,ENSG00000176422.10,ENSG00000072682.14,ENSG00000130203.5,ENSG00000159640.10,CATG00000050077.1,ENSG00000138041.11,CATG00000054585.1,ENSG00000178762.3,CATG00000102355.1,ENSG00000200318.1,ENSG00000110917.3,ENSG00000136267.9,ENSG00000129460.11,ENSG00000158019.16,ENSG00000227667.1,ENSG00000114405.6,ENSG00000132437.13,ENSG00000021826.10,ENSG00000119943.6,CATG00000109888.1,ENSG00000152784.11,ENSG00000166415.10,CATG00000067715.1,ENSG00000197713.10,ENSG00000135114.8,ENSG00000183044.7,ENSG00000179041.2,CATG00000000495.1,ENSG00000171766.11,ENSG00000259899.1,ENSG00000205500.4,ENSG00000169710.6,ENSG00000197977.3,CATG00000102345.1,ENSG00000070010.14,ENSG00000103544.10,ENSG00000176584.11,ENSG00000132792.14,ENSG00000201801.1,ENSG00000171735.14,ENSG00000106355.5,ENSG00000175003.8,ENSG00000250230.2,ENSG00000134575.5,ENSG00000109819.4,ENSG00000112394.12,ENSG00000064787.8,CATG00000105888.1,ENSG00000106635.3,CATG00000079344.1,ENSG00000128951.9,ENSG00000145331.9,ENSG00000197858.6,CATG00000025601.1,ENSG00000137817.12,ENSG00000260924.2,ENSG00000261469.1,ENSG00000218766.1,ENSG00000230314.2,CATG00000101942.1,ENSG00000112337.6,ENSG00000116641.11,ENSG00000121289.13,ENSG00000243232.3,CATG00000087828.1,ENSG00000240230.1,ENSG00000071127.12,CATG00000048521.1,CATG00000116079.1,CATG00000107150.1,ENSG00000226791.3,CATG00000101820.1,ENSG00000259248.1,ENSG00000105793.11,ENSG00000149972.6,ENSG00000158417.6,ENSG00000163810.7,ENSG00000119969.10,ENSG00000257906.1,ENSG00000121903.10,ENSG00000021488.8,ENSG00000199347.1,CATG00000102312.1,CATG00000080231.1,ENSG00000110801.9,ENSG00000173088.8,CATG00000050062.1,ENSG00000271875.1,ENSG00000188649.7,CATG00000071782.1,ENSG00000133636.6,ENSG00000198366.5,ENSG00000132837.10,ENSG00000115211.11,ENSG00000059573.4,CATG00000089908.1,ENSG00000262429.1,CATG00000114046.1,ENSG00000250413.1,CATG00000010632.1,ENSG00000187048.8,CATG00000104775.1,ENSG00000113318.9,ENSG00000120937.8,ENSG00000148513.13,ENSG00000259671.1,ENSG00000215264.4,ENSG00000207601.1,ENSG00000175877.3,ENSG00000163793.8,ENSG00000272647.1,ENSG00000115866.6,ENSG00000158901.7,CATG00000020479.1,ENSG00000140320.7,ENSG00000198556.9,ENSG00000168522.8,CATG00000107822.1,ENSG00000117090.10,ENSG00000197959.9,CATG00000092136.1,ENSG00000172955.13,ENSG00000227802.1,CATG00000008523.1,CATG00000021111.1,CATG00000101334.1,ENSG00000248335.1,CATG00000039609.1,ENSG00000157483.4,ENSG00000261617.1,ENSG00000231890.3,ENSG00000009954.6,ENSG00000135951.10,ENSG00000253821.1,ENSG00000213853.5,ENSG00000134216.14,CATG00000096386.1,CATG00000062448.1,ENSG00000138028.10,ENSG00000185674.5,ENSG00000183549.6,ENSG00000135097.2,ENSG00000257017.4,CATG00000039813.1,ENSG00000260836.1,ENSG00000244474.1,ENSG00000273189.1,ENSG00000223224.1,ENSG00000267462.1,ENSG00000229537.1,ENSG00000105607.8,CATG00000054942.1,ENSG00000109667.7,ENSG00000234072.1,ENSG00000204442.2,ENSG00000069399.8,CATG00000008292.1,ENSG00000151743.6,ENSG00000205334.2,ENSG00000205220.7,ENSG00000110514.14,ENSG00000140829.7,ENSG00000180596.7,ENSG00000231863.1,ENSG00000110871.10,ENSG00000136895.14,CATG00000065555.1,ENSG00000187008.2,CATG00000002433.1,ENSG00000172322.9,ENSG00000272180.1,CATG00000027648.1,ENSG00000146540.10,ENSG00000119899.11,ENSG00000240667.1,CATG00000057124.1,ENSG00000119760.11,ENSG00000229021.2,ENSG00000166748.8,ENSG00000248008.2,ENSG00000272841.1,ENSG00000198788.7,CATG00000023170.1,ENSG00000117507.4,ENSG00000198522.9,ENSG00000175970.7,ENSG00000101457.8,ENSG00000166025.13,ENSG00000196616.8,ENSG00000185631.7,ENSG00000056972.14,ENSG00000156006.4,ENSG00000222686.1,ENSG00000157992.8,CATG00000045449.1,ENSG00000103569.5,ENSG00000225243.1,ENSG00000084774.9,ENSG00000138035.10,ENSG00000198997.1,ENSG00000139433.5,CATG00000087586.1,ENSG00000179698.9,ENSG00000178896.6,ENSG00000255946.1,ENSG00000102901.8,ENSG00000093010.7,CATG00000023165.1,CATG00000058781.1,ENSG00000259788.1,ENSG00000157837.11,ENSG00000246375.2,ENSG00000228482.1,ENSG00000271723.1,CATG00000083191.1,ENSG00000145692.10,ENSG00000221968.4,ENSG00000165935.5,CATG00000071671.1,CATG00000082704.1,ENSG00000124818.10,ENSG00000178836.6,ENSG00000146047.4,CATG00000091269.1,CATG00000049753.1,ENSG00000158604.10,CATG00000023547.1,CATG00000068349.1,ENSG00000105483.12,ENSG00000103061.7,ENSG00000249028.2,CATG00000082875.1,ENSG00000103064.9,ENSG00000256196.1,ENSG00000124568.6,CATG00000028769.1,CATG00000046435.1,ENSG00000167165.14,ENSG00000082805.15,ENSG00000122971.4,ENSG00000137776.12,CATG00000017771.1,CATG00000099632.1,ENSG00000146281.5,ENSG00000196532.4</t>
  </si>
  <si>
    <t>24832863,24816252,20694148,22399527,21931564,24625756,21900944,21386085,22286219,21273288,19060910,20037589,19043545,21909109,23281178,23319000,21886157</t>
  </si>
  <si>
    <t>Metabolite levels (HVA/5-HIAA ratio),Aspartate aminotransferase,Metabolite levels (HVA/MHPG ratio),Metabolic syndrome,Metabolite levels (HVA-5-HIAA Factor score),Metabolite levels (MHPG),Metabolite levels (5-HIAA/ MHPG Ratio),Substance dependence phenotypes,Natriuretic peptide levels,Metabolite levels (HVA),Blood metabolite levels,Metabolite levels,Metabolic traits,Blood metabolite ratios,Metabolite levels (5-HIAA),Metabolic syndrome (bivariate traits)</t>
  </si>
  <si>
    <t>HP:0002011</t>
  </si>
  <si>
    <t>Abnormality of the central nervous system</t>
  </si>
  <si>
    <t>A structural abnormality of the central nervous system.</t>
  </si>
  <si>
    <t>rs4946930,rs9285397,rs761779,rs1935958,rs41291900,rs113511609,rs72830443,rs9480867,rs72830445,rs61277339,rs7762395,rs3793889,rs72830447,rs9480866,rs1268161,rs3813498,rs4273712,rs187787,rs72830450,rs9480865,rs58452254,rs730167,rs10509912,rs72830456,rs7747393,rs3793885,rs79300118,rs72830457,rs7753734,rs9486913,rs9486902,rs7754626,rs78061564,rs531111,rs9486916,rs12414179,rs41285260,rs716595,rs77672795,rs3778588,rs12413668,rs4317448</t>
  </si>
  <si>
    <t>CATG00000089561.1,CATG00000085279.1,ENSG00000118689.10,ENSG00000228417.1,CATG00000000836.1,ENSG00000217325.2,ENSG00000119950.16,ENSG00000151746.9,ENSG00000203760.4</t>
  </si>
  <si>
    <t>22504418,19010793</t>
  </si>
  <si>
    <t>Intracranial volume,Normalized brain volume</t>
  </si>
  <si>
    <t>HP:0002017</t>
  </si>
  <si>
    <t>Nausea and vomiting</t>
  </si>
  <si>
    <t>rs3859192,rs4764815,rs73024212,rs10057629,rs12643569,rs4728009,rs760720,rs67706074,rs10086777,rs886732,rs11989219,rs678312,rs77392100,rs7649558,rs11991134,rs2221817,rs6535466,rs114690135,rs10263573,rs9398159,rs35030,rs3218315,rs559580,rs12656951,rs78708646,rs523297,rs11732985,rs9374015,rs13221738,rs62502720,rs6881377,rs4580194,rs11998149,rs12267680,rs58222028,rs11745483,rs17059735,rs17059726,rs17881215,rs2281489,rs4917382,rs17711128,rs246549,rs988410,rs6842648,rs6704373,rs4693084,rs12666427,rs4946894,rs25867,rs371960,rs7009420,rs11098004,rs13360061,rs13132553,rs220665,rs1558154,rs62086002,rs12245343,rs6854739,rs10849743,rs351724,rs12176068,rs60093528,rs4917986,rs6811153,rs12905079,rs7913265,rs17355013,rs7011486,rs12155120,rs10023228,rs1766814,rs2110597,rs6539015,rs10922225,rs9386697,rs41423147,rs2278468,rs4731218,rs11751805,rs2229894,rs13122422,rs12197647,rs9376478,rs2240245,rs7673417,rs7731781,rs4691842,rs11943048,rs62502747,rs9784763,rs698915,rs4728012,rs763199,rs9487052,rs2781666,rs449850,rs1401908,rs59932289,rs74376228,rs11814779,rs1064346,rs1179434,rs12530383,rs7655115,rs9372205,rs9386706,rs4693081,rs499813,rs9374017,rs956275,rs800332,rs12266291,rs3935741,rs6858218,rs7691732,rs377436,rs13022517,rs10887867,rs2870145,rs2522141,rs2109124,rs2440149,rs6535455,rs62498251,rs461487,rs412754,rs1019771,rs9403133,rs840699,rs61541769,rs6928939,rs7699545,rs3815221,rs455839,rs1992195,rs220663,rs388526,rs115722134,rs386696,rs2453568,rs62458754,rs7691532,rs17654740,rs5927606,rs1008084,rs4693603,rs2821109,rs3796544,rs9386782,rs2741732,rs13124479,rs11161969,rs10954049,rs72809335,rs9374070,rs7781148,rs1146246,rs11751953,rs10883781,rs11178350,rs6903695,rs246621,rs7659933,rs10905241,rs2477073,rs55794169,rs12403795,rs62086001,rs11596205,rs463503,rs480972,rs6539012,rs2320265,rs12508849,rs7221926,rs2009391,rs62085998,rs12154816,rs840685,rs62498246,rs830554,rs9285396,rs6834335,rs2561485,rs12779263,rs9386775,rs4243464,rs72653231,rs1126971,rs2568125,rs115021229,rs11538098,rs6427353,rs6906264,rs2633528,rs74240200,rs766117,rs28653564,rs11135792,rs396000,rs12642149,rs11987486,rs681112,rs11591231,rs12469347,rs12248284,rs6535473,rs4724254,rs756534,rs11799915,rs7383768,rs9320278,rs1563005,rs4835032,rs62498241,rs77984822,rs10224946,rs635011,rs10243736,rs672570,rs1377208,rs75890466,rs7963518,rs1159931,rs9374006,rs351731,rs9992413,rs4693089,rs75791754,rs11595119,rs246548,rs6907482,rs11098006,rs11153161,rs9320251,rs13203155,rs4764826,rs13209277,rs7782327,rs7702153,rs10951744,rs10883790,rs2771346,rs9386784,rs9283762,rs2781664,rs4693078,rs950874,rs4731221,rs376001,rs11202907,rs12257941,rs59737591,rs12245779,rs28567,rs833519,rs4653366,rs11099600,rs4512386,rs11766894,rs6554354,rs1260596,rs9374080,rs745592,rs4866773,rs72809342,rs34377711,rs6983525,rs4693082,rs11709906,rs10228376,rs17059808,rs2207554,rs12499395,rs62502726,rs1438764,rs6554346,rs4239225,rs10257255,rs463916,rs13148213,rs9353638,rs117035074,rs3907022,rs4764653,rs1438221,rs79254677,rs77861245,rs10250911,rs13203365,rs187414,rs6999353,rs11191440,rs4720463,rs2064554,rs10233306,rs352837,rs420009,rs9386795,rs458185,rs2781659,rs13196590,rs11853705,rs7099987,rs1269172,rs112809537,rs10260900,rs10516689,rs74688633,rs6966415,rs56809802,rs1761608,rs4764831,rs10879178,rs12505955,rs228951,rs2608898,rs9995463,rs11099592,rs6415362,rs3777437,rs10272583,rs9597227,rs4453925,rs7018020,rs246551,rs860864,rs351725,rs9400199,rs111622998,rs2483913,rs80020194,rs605445,rs1341271,rs17114152,rs7787203,rs56386074,rs6811158,rs7975528,rs4693088,rs2064556,rs4728011,rs7522325,rs11772904,rs6463218,rs868217,rs4693083,rs1042040,rs6959712,rs7746959,rs11992857,rs1977388,rs17059760,rs9400183,rs686104,rs16864468,rs4731223,rs246557,rs1369078,rs11255424,rs7494856,rs11994522,rs2228213,rs12523815,rs9480924,rs72809318,rs956208,rs4655843,rs4407528,rs9386783,rs422113,rs3894193,rs9386779,rs80327774,rs73975084,rs7914042,rs35940,rs12261294,rs368467,rs11202899,rs427960,rs4520395,rs9400272,rs1557969,rs62022148,rs152101,rs13211313,rs3777447,rs57211621,rs9374012,rs662366,rs1441738,rs77240973,rs74528178,rs10873827,rs12501124,rs2759665,rs11975788,rs7665103,rs1179387,rs56104559,rs10922223,rs429534,rs6973812,rs11079691,rs13150967,rs9398160,rs647910,rs6535458,rs8035681,rs12664455,rs6953168,rs6752085,rs4919687,rs62427062,rs2446611,rs11238979,rs220664,rs2079368,rs518594,rs6948345,rs11238982,rs11732810,rs66478243,rs72976283,rs7085698,rs4427037,rs631530,rs7773490,rs12567,rs11153168,rs1019457,rs77288069,rs11191413,rs17059739,rs6930844,rs10018741,rs28510930,rs35647154,rs1260594,rs16873876,rs62427448,rs378447,rs11153167,rs1929264,rs11732892,rs11724570,rs9400194,rs2281093,rs840700,rs7011868,rs10229152,rs9693575,rs1863907,rs117627195,rs7897521,rs11773572,rs4731216,rs11135791,rs4276696,rs2279658,rs10099397,rs1377209,rs2884010,rs7548103,rs2108694,rs7915393,rs658298,rs9384704,rs12372170,rs2741737,rs554568,rs4301336,rs6535464,rs6844460,rs56139069,rs1232834,rs684423,rs527242,rs62458684,rs10245872,rs7091462,rs7969289,rs666121,rs9400262,rs11065091,rs9654153,rs78286323,rs60137005,rs34620667,rs7295569,rs6811616,rs7975885,rs661900,rs351735,rs1546722,rs11749683,rs4422720,rs57321120,rs246581,rs11099599,rs9658350,rs205194,rs5637,rs4724261,rs6854326,rs7588841,rs206966,rs1123255,rs28626425,rs6862221,rs7004152,rs763198,rs723861,rs833520,rs13108023,rs6955679,rs3740394,rs840702,rs11994405,rs12872889,rs7080935,rs76450789,rs10102116,rs9386699,rs28360718,rs6940743,rs17052369,rs76039638,rs79989737,rs685667,rs9400195,rs510115,rs442405,rs11255462,rs17114327,rs949881,rs6930733,rs62085808,rs45577234,rs7666601,rs13141136,rs9487053,rs919215,rs9398192,rs501120,rs17059810,rs220662,rs9400273,rs152095,rs4516736,rs34339814,rs2625305,rs59994360,rs4678060,rs9487058,rs448496,rs11963336,rs11238980,rs12142127,rs4693077,rs2073053,rs78994761,rs10085888,rs12174050,rs11099594,rs7960200,rs7744284,rs76048247,rs4693609,rs10249081,rs398944,rs1513885,rs6994337,rs7793441,rs4631034,rs6535456,rs2741734,rs4836432,rs4693624,rs10027616,rs62502745,rs28452358,rs149628,rs13124065,rs7315839,rs9386710,rs1468377,rs2759663,rs11178351,rs9992543,rs11202890,rs12254084,rs607760,rs932223,rs4235062,rs11202902,rs13115736,rs449736,rs6933684,rs12220724,rs673062,rs2741729,rs10509758,rs9386780,rs10246553,rs57236857,rs4919685,rs4764660,rs351723,rs10233589,rs6568529,rs2306907,rs9357299,rs2242417,rs2097525,rs1179450,rs6919423,rs11135793,rs2522138,rs13128664,rs7963747,rs12241401,rs12639933,rs62458756,rs610962,rs116408261,rs10951756,rs2278467,rs4693606,rs10883783,rs4764658,rs73024209,rs3777433,rs562329,rs56237735,rs10171896,rs10085867,rs11099601,rs6927569,rs949882,rs76274515,rs11202906,rs2781663,rs16871295,rs28972274,rs6857518,rs4377885,rs9374071,rs445796,rs4312173,rs11987715,rs6940713,rs17132330,rs687965,rs12536575,rs6576888,rs62502723,rs59721581,rs72809337,rs10845629,rs11153165,rs671765,rs9374018,rs2593107,rs17641524,rs1563004,rs2522129,rs57759751,rs3736475,rs11191401,rs10271687,rs4331323,rs11983251,rs9398158,rs672966,rs9386797,rs9386796,rs459956,rs28497577,rs11065094,rs7963719,rs72846714,rs28441660,rs2896361,rs10250202,rs11734595,rs10228682,rs353052,rs604674,rs399561,rs2027877,rs10484904,rs4431933,rs2608897,rs2880903,rs9487048,rs79193340,rs75201532,rs6719403,rs10223980,rs62502748,rs12649417,rs10073367,rs9487051,rs11191439,rs35939,rs7090631,rs10093183,rs580399,rs944368,rs2278466,rs9846863,rs7954475,rs6427352,rs77406499,rs11998324,rs45493098,rs3859193,rs12255989,rs988409,rs727506,rs79927735,rs35756290,rs10021543,rs56030650,rs62458680,rs12208376,rs9320253,rs458740,rs9374016,rs724653,rs10013256,rs9451119,rs12268849,rs6840520,rs11987905,rs79831377,rs10085793,rs12118913,rs12645412,rs6818283,rs840698,rs6557728,rs13129188,rs2625277,rs35698510,rs7829443,rs11991799,rs57672368,rs6999677,rs4693629,rs7704001,rs6913093,rs2240244,rs2446610,rs4703893,rs11161970,rs6539014,rs246553,rs62502750,rs759935,rs11938654,rs579058,rs2132092,rs7653929,rs56228317,rs9398188,rs6711554,rs6938614,rs2173183,rs987023,rs351729,rs12903532,rs1288812,rs9487060,rs246556,rs1045439,rs4270829,rs6535477,rs4919694,rs10069491,rs9320282,rs2446608,rs2286174,rs78384860,rs11247611,rs7694435,rs11722404,rs6824999,rs7592623,rs12213070,rs2157501,rs1482680,rs62498243,rs11202897,rs1416287,rs17147583,rs78976593,rs4628480,rs9386781,rs522293,rs7005512,rs5005289,rs116805157,rs2119685,rs12195044,rs755443,rs4724276,rs380774,rs62502725,rs12644587,rs4693625,rs13123301,rs28568,rs75691516,rs10778150,rs4659591,rs2781661,rs1947511,rs1260595,rs2292086,rs840701,rs11935357,rs4691048,rs684444,rs6834308,rs41287530,rs10934489,rs7672834,rs1004272,rs10474065,rs2275064,rs117464041,rs62502743,rs7098235,rs13150137,rs220668,rs2868779,rs4731222,rs351727,rs6823339,rs9591671,rs6125888,rs1557769,rs34206075,rs4764830,rs76175295,rs1401911,rs6996616,rs9384705,rs7704783,rs7686137,rs17787717,rs9400185,rs58464097,rs2610837,rs13358894,rs62502752,rs1866274,rs17069204,rs7672304,rs7005177,rs11170231,rs5020309,rs34600520,rs13228116,rs1007469,rs9384701,rs77299810,rs7673373,rs12241091,rs10103093,rs351730,rs2228209,rs4764827,rs73302245,rs9527,rs503859,rs12253284,rs72809325,rs2209065,rs587976,rs13198568,rs17352824,rs726873,rs4917995,rs17059787,rs665855,rs1183783,rs3218313,rs2030363,rs10745922,rs79151412,rs13142167,rs419106,rs1741930,rs492152,rs9386703,rs17059801,rs11966072,rs6936281,rs79463371,rs1456129,rs7682608,rs35184624,rs62427447,rs99437,rs9398191,rs2771340,rs13224208,rs658353,rs12256739,rs587497,rs11615282,rs7541999,rs9386774,rs66823127,rs4548045,rs11082,rs2292398,rs4314864,rs4764832,rs351756,rs4946895,rs10499175,rs2402749,rs28498282,rs10034682,rs6535462,rs2895446,rs655618,rs12254856,rs10951745,rs10019908,rs4919690,rs13362283,rs1546723,rs962784,rs351737,rs11770438,rs79963429,rs9833433,rs12234919,rs7819362,rs4556331,rs117449958,rs3742038,rs4703891,rs10509760,rs55833887,rs714709,rs7675465,rs6930698,rs9320250,rs7662,rs13200047,rs62502721,rs886704,rs6815504,rs11768707,rs62502746,rs830556,rs6857561,rs4919686,rs10955837,rs7782031,rs7640033,rs41372348,rs2781667,rs4724257,rs67855514,rs3740392,rs6988631,rs17881367,rs11135794,rs7310004,rs56326707,rs2301865,rs13186320,rs17686433,rs1529675,rs6539010,rs12501123,rs79189869,rs4707513,rs497170,rs6857743,rs4693090,rs34014883,rs9386698,rs12234971,rs17621130,rs7649480,rs4693079,rs10922221,rs2052829,rs6688319,rs13191948,rs2781662,rs12414777,rs9400191,rs918642,rs915083,rs62085999,rs12264456,rs12261040,rs1361248,rs11980925,rs6838225,rs75689809,rs1047999,rs2281094,rs3812906,rs4552839,rs4724256,rs78781133,rs351736,rs4764659,rs13196219,rs4693627,rs9384703,rs7008879,rs7357296,rs6841172,rs9885338,rs426975,rs4728010,rs11731424,rs62371676,rs6834006,rs12372142,rs10067094,rs7323268,rs6535463,rs9487020,rs62427064,rs12538333,rs6980448,rs12240508,rs74693936,rs73024210,rs2038392,rs4584095,rs17059799,rs17355265,rs1371002,rs17108545,rs3777448,rs10950267,rs800330,rs4764663,rs220675,rs4410520,rs7696432,rs718174,rs62498242,rs12249194,rs703364,rs351726,rs34981677,rs2064555,rs1341272,rs4693607,rs16864519,rs2446609,rs11191445,rs1775448,rs7671387,rs12416687,rs2453569,rs6847937,rs11264618,rs6836548,rs13135591,rs4764654,rs9487049,rs592681,rs2741727,rs11191545,rs1468378,rs687175,rs75772624,rs10954045,rs57458159,rs17006826,rs7757347,rs11770228,rs916395,rs1546721,rs998842,rs9374069,rs11764344,rs559469,rs10860783,rs4021387,rs12513217,rs4693080,rs12677577,rs17045612,rs35023,rs246552,rs58686602,rs41317244,rs396635,rs534079,rs1072203,rs17352803,rs11202898,rs152100,rs4724262,rs79409249,rs95995,rs78450391,rs220671,rs622956,rs2749935,rs1049679,rs11773481,rs13122832,rs2113099,rs10951755,rs1894751,rs743575,rs1494961,rs4320762,rs1419868,rs11191442,rs10954048,rs6535478,rs244496,rs6902892,rs446974,rs2781665,rs78624949,rs6899616,rs62458690,rs6961292,rs72809324,rs9620213,rs655656,rs77757382,rs12195130,rs11731801,rs34374524,rs7654543,rs11178352,rs11762429,rs9376483,rs554565,rs7078383,rs9597207,rs1374961,rs1565908,rs504799,rs2027876,rs351732,rs13140746,rs2027875,rs4593798,rs1260593,rs6675584,rs2228210,rs10484902,rs6982912,rs6535457,rs59269632,rs10745927,rs10801605,rs6836458,rs597636,rs975430,rs1775452,rs73416934,rs4716001,rs684521,rs12831813,rs116264108,rs11099593,rs11763468,rs4568236,rs9744192,rs33418,rs152094,rs3775089,rs10156168,rs2440150,rs62498244,rs73723824,rs3777776,rs11986516,rs6535465,rs9480910,rs76255497,rs12262258,rs220677,rs9400193,rs11191422,rs410449,rs13032587,rs2584019,rs421790,rs670056,rs2037044,rs34618371,rs12676567,rs1045398,rs75488983,rs884522,rs875602,rs353053,rs6815480,rs11763318,rs11728068,rs10030593,rs2771342,rs9374072,rs13115704,rs57807025,rs2182464,rs28422943,rs2249718,rs7625392,rs3859191,rs10456665,rs12642536,rs2228215,rs2286173,rs17727391,rs62458683,rs2870144,rs9400189,rs4731217,rs4764652,rs11178349,rs11153166,rs3213667,rs12832938,rs7779139,rs10778155,rs4764661,rs62085810,rs9386711,rs6977407,rs6698183,rs1859620,rs11135790,rs535949,rs2781660,rs349331,rs1539414,rs9320255,rs2292397,rs566164,rs10887870,rs4970996,rs7695701,rs9308314,rs1542233,rs4764657,rs2301930,rs59673,rs3218655,rs75820118,rs10056001,rs2439872,rs11964178,rs6683207,rs35159404,rs2047210,rs13135151,rs7782340,rs9400276,rs6826913,rs17069241,rs10516690,rs11757567,rs13358451,rs351742,rs13202939,rs9394569,rs55677234,rs62502751,rs9374013,rs833521,rs660109,rs10778154,rs72809314,rs4764816,rs56268252,rs6925339,rs1527269,rs9374081,rs13109030,rs17430126,rs858958,rs6693567,rs4691047</t>
  </si>
  <si>
    <t>CATG00000105583.1,CATG00000095789.1,ENSG00000103089.4,CATG00000005003.1,ENSG00000268171.1,ENSG00000178878.8,ENSG00000224577.1,ENSG00000167914.6,ENSG00000237827.1,ENSG00000136048.9,CATG00000053531.1,ENSG00000273432.1,CATG00000113677.1,CATG00000079682.1,ENSG00000235582.2,ENSG00000240849.6,ENSG00000163322.9,CATG00000006749.1,ENSG00000187145.10,CATG00000097034.1,CATG00000090248.1,ENSG00000170775.2,CATG00000080182.1,ENSG00000250155.1,ENSG00000148842.13,CATG00000101972.1,ENSG00000164708.5,CATG00000085914.1,ENSG00000076641.4,ENSG00000229116.1,CATG00000020952.1,CATG00000000679.1,ENSG00000213608.5,ENSG00000167768.4,CATG00000065823.1,CATG00000075456.1,ENSG00000245614.2,CATG00000092113.1,CATG00000115928.1,ENSG00000173083.10,ENSG00000264269.1,ENSG00000140945.11,ENSG00000124208.16,ENSG00000134376.10,ENSG00000100385.9,ENSG00000203799.6,ENSG00000081087.10,CATG00000000681.1,CATG00000087394.1,CATG00000116290.1,ENSG00000170890.9,ENSG00000122678.10,CATG00000010182.1,ENSG00000259870.1,CATG00000069911.1,ENSG00000249069.3,ENSG00000078967.8,ENSG00000253784.1,CATG00000089983.1,ENSG00000253535.1,ENSG00000135097.2,CATG00000085274.1,ENSG00000163125.11,CATG00000087330.1,ENSG00000256162.2,ENSG00000237972.1,ENSG00000185305.6,ENSG00000181355.16,ENSG00000095951.12,CATG00000089574.1,ENSG00000239881.1,ENSG00000198814.8,ENSG00000138678.6,ENSG00000079819.12,ENSG00000182197.6,ENSG00000079215.9,CATG00000089554.1,ENSG00000128059.4,ENSG00000243587.6,ENSG00000227911.3,ENSG00000187258.9,ENSG00000269921.1,ENSG00000042980.8,ENSG00000227098.1,ENSG00000213277.3,ENSG00000065534.14,CATG00000086218.1,CATG00000116275.1,ENSG00000135535.10,ENSG00000185274.7,ENSG00000090020.6,ENSG00000163312.6,ENSG00000249306.1,ENSG00000168702.12,CATG00000032169.1,CATG00000116287.1,ENSG00000122025.10,ENSG00000136279.14,ENSG00000156374.10,ENSG00000111666.6,ENSG00000248464.1,ENSG00000107796.8,ENSG00000228126.1,CATG00000086213.1,ENSG00000166275.11,ENSG00000150275.13,CATG00000089553.1,ENSG00000107562.12,ENSG00000239775.1,CATG00000085273.1,ENSG00000163319.6,ENSG00000165632.7,ENSG00000112144.11,ENSG00000139351.10,ENSG00000249923.1,CATG00000085904.1,ENSG00000141627.9,ENSG00000164116.12,ENSG00000153233.8,ENSG00000270316.1,ENSG00000127329.10,ENSG00000111670.10,ENSG00000112146.12,CATG00000070490.1,CATG00000105122.1,ENSG00000230552.1,ENSG00000066583.7,CATG00000092115.1,CATG00000081067.1,CATG00000030084.1,CATG00000093823.1,ENSG00000224897.2,ENSG00000112282.13,ENSG00000214783.5,ENSG00000251209.3,CATG00000013090.1,ENSG00000128513.10,CATG00000010183.1,ENSG00000120519.10,ENSG00000138134.7,ENSG00000148795.5,CATG00000051316.1,ENSG00000214435.3,ENSG00000118520.9,ENSG00000239525.1,ENSG00000106608.12,ENSG00000157426.9,ENSG00000170370.10,ENSG00000117036.7,ENSG00000124479.8,ENSG00000196091.8,ENSG00000111452.8,ENSG00000145362.12,ENSG00000178175.7,CATG00000076244.1,CATG00000014122.1,ENSG00000256695.1,CATG00000090247.1,ENSG00000146555.14,ENSG00000237590.1,ENSG00000113396.8,CATG00000076246.1,ENSG00000197170.5,ENSG00000142494.9,CATG00000017739.1,ENSG00000244687.7,ENSG00000076685.14,ENSG00000109265.8,CATG00000057227.1,CATG00000000670.1,ENSG00000031081.6,ENSG00000182674.5,CATG00000116280.1,ENSG00000089250.14,CATG00000100014.1,ENSG00000253831.1,ENSG00000259282.1,CATG00000069232.1,CATG00000090250.1,CATG00000084111.1,ENSG00000270562.1,CATG00000095787.1,CATG00000020390.1,ENSG00000089163.4,ENSG00000064787.8,ENSG00000165792.13,ENSG00000154217.10,ENSG00000270617.1,ENSG00000070193.4,ENSG00000248210.1,ENSG00000188517.10,CATG00000010180.1,ENSG00000166272.12,ENSG00000203863.1,ENSG00000153250.13,CATG00000055773.1,ENSG00000213047.7,ENSG00000203886.4,ENSG00000069122.14</t>
  </si>
  <si>
    <t>Post-operative nausea and vomiting</t>
  </si>
  <si>
    <t>HP:0002088</t>
  </si>
  <si>
    <t>Abnormality of the lung</t>
  </si>
  <si>
    <t>An abnormality of the lung.</t>
  </si>
  <si>
    <t>rs112254607,rs77052397,rs72803047,rs117673899,rs2075248,rs2141595,rs2429440,rs2302696,rs11135380,rs2094045,rs2289331,rs4668129,rs694136,rs2029776,rs72803040,rs1898883,rs1278769,rs57399099,rs11667607,rs6584579,rs77103676,rs290033,rs34708786,rs2897075,rs2052933,rs77745360,rs73839010,rs1468577,rs1021351,rs72803039,rs112258610,rs77106591,rs12910433,rs67619450,rs112464485,rs3793966,rs10433948,rs9325507,rs290024,rs17295356,rs1038431,rs10936601,rs7633750,rs17262457,rs1410823,rs78704349,rs10955342,rs61382237,rs886453,rs10902088,rs12502070,rs17570691,rs4893896,rs11239346,rs57737240,rs13126601,rs10775262,rs12439067,rs2193855,rs12505696,rs2295194,rs62413552,rs1448528,rs11627770,rs59871056,rs5743902,rs28692841,rs113349363,rs117526238,rs13425208,rs10794285,rs117094562,rs11191846,rs12614479,rs117817544,rs4838812,rs10134075,rs7216756,rs10484706,rs11886626,rs9860874,rs34974046,rs7625734,rs118049839,rs13270385,rs4719317,rs3733448,rs112539198,rs10794278,rs2527917,rs11125608,rs10260968,rs2857476,rs117005396,rs16854356,rs2735940,rs1053338,rs7814319,rs3796720,rs7165923,rs6539001,rs12949659,rs10751638,rs10137289,rs2076295,rs12419043,rs28626343,rs1278766,rs11658539,rs2378884,rs4727443,rs72803051,rs12461205,rs1796454,rs12765878,rs6790448,rs62018005,rs4870991,rs2073338,rs11245919,rs934274,rs118067837,rs1964516,rs12661477,rs67412466,rs12548715,rs9902077,rs1992272,rs12267,rs36205986,rs10794288,rs67799413,rs35786948,rs2228171,rs2711143,rs2869966,rs72803049,rs526123,rs56182215,rs117176996,rs12284920,rs12898710,rs11131717,rs6809100,rs35610003,rs2014486,rs117873919,rs2075859,rs111521887,rs17657012,rs4367140,rs730502,rs1349110,rs11070269,rs117601825,rs7288889,rs614826,rs7801421,rs3913020,rs13261747,rs61523648,rs41464048,rs115657893,rs10807751,rs290016,rs10835639,rs117272799,rs2861339,rs4233963,rs7177311,rs6837671,rs1484184,rs117177427,rs11191841,rs11245933,rs117275282,rs114419213,rs73119035,rs3950296,rs11135383,rs115423248,rs10231456,rs4838865,rs4416442,rs17401592,rs13013415,rs17687018,rs3848537,rs77806315,rs28710386,rs290025,rs3860688,rs5743904,rs6761334,rs113578183,rs59087862,rs117679798,rs116972200,rs12637988,rs9827710,rs199530,rs117763129,rs62166142,rs6504072,rs11126606,rs7946008,rs59595348,rs12649876,rs4729575,rs9559435,rs7967311,rs74835545,rs290031,rs2922346,rs55668297,rs72803043,rs117819809,rs62413482,rs9994655,rs2251795,rs1765762,rs11669876,rs199454,rs60913441,rs5743915,rs1206916,rs2471912,rs9559428,rs57838784,rs2735719,rs66956320,rs11638033,rs17327234,rs115775952,rs10751634,rs34254263,rs1800411,rs73156698,rs73839007,rs12507131,rs6802053,rs10794283,rs2295786,rs11666203,rs11666590,rs12631045,rs2280162,rs114785809,rs56306166,rs2704587,rs117090537,rs4918067,rs61277100,rs2074567,rs12699415,rs1358903,rs6864827,rs2071172,rs1595422,rs12911691,rs117251379,rs9357518,rs11754421,rs113579491,rs117317034,rs2067832,rs17326919,rs11070270,rs16941674,rs10516524,rs117465907,rs13348,rs117933312,rs118066295,rs1038429,rs11083902,rs114532287,rs1432562,rs1980653,rs12502115,rs2319656,rs6954978,rs934276,rs9420904,rs2527923,rs7138495,rs3793970,rs12985226,rs2736100,rs3733121,rs6963345,rs1038427,rs113613291,rs117537911,rs4719323,rs72628337,rs12190240,rs113626810,rs117805436,rs72846376,rs12948762,rs117516366,rs9895987,rs1465625,rs2830239,rs2225953,rs6458529,rs7403354,rs7734992,rs1381847,rs1206914,rs10902078,rs2003294,rs115253175,rs10860756,rs78918848,rs28571892,rs55813014,rs13415665,rs12462642,rs10006851,rs11070267,rs62172607,rs1978244,rs2853672,rs7558652,rs117205063,rs7216011,rs111604810,rs13069553,rs118041124,rs10518693,rs66461142,rs117691512,rs117233587,rs12420789,rs9831661,rs12973062,rs11670620,rs1046025,rs62452140,rs6504070,rs12294337,rs2037723,rs74495853,rs2163714,rs112511283,rs199528,rs113558395,rs112146499,rs13025831,rs55938083,rs4860262,rs72846402,rs28673870,rs114355169,rs72709458,rs8078977,rs17047355,rs10751637,rs111746185,rs2630488,rs7660038,rs7963476,rs34290436,rs111854089,rs118120912,rs2045517,rs12440942,rs72803044,rs31845,rs117277236,rs7480563,rs6597999,rs1990338,rs407079,rs10832369,rs1367225,rs7725218,rs7214884,rs76484208,rs117793672,rs2038050,rs1957395,rs117638282,rs290018,rs10794276,rs4721175,rs1946806,rs1453184,rs11676678,rs10247428,rs290027,rs28452747,rs113677423,rs62283027,rs77551718,rs72803041,rs2334659,rs11693187,rs11790,rs16867467,rs1206919,rs3848536,rs11191848,rs5022559,rs115980283,rs2475214,rs114744485,rs2475213,rs116831101,rs1468738,rs7934606,rs77639204,rs2389589,rs1206917,rs7840156,rs10883948,rs2902639,rs1898882,rs10095443,rs2109070,rs11191865,rs78077363,rs4668123,rs55884007,rs11245926,rs73120898,rs7104590,rs7426380,rs73879124,rs112593050,rs2071174,rs1490157,rs1410826,rs35556292,rs2609282,rs34367348,rs13426270,rs13425834,rs75265619,rs11239311,rs2197801,rs3850671,rs10883941,rs31797,rs1038426,rs3778338,rs12053195,rs247052,rs4721118,rs2249073,rs117072135,rs11636361,rs9828403,rs114953636,rs10832955,rs12497019,rs17031701,rs78609508,rs8077088,rs5744034,rs2273698,rs8038403,rs13225225,rs6974373,rs28483797,rs117906284,rs79370405,rs10786776,rs2063442,rs73703111,rs72820937,rs10515211,rs11638265,rs1320292,rs2301162,rs6458527,rs508818,rs1854430,rs12417955,rs11632012,rs9868000,rs13404193,rs41345745,rs77378748,rs17567007,rs1555050,rs117943355,rs67725418,rs61976985,rs2241821,rs8034177,rs72803048,rs61935678,rs11973869,rs55730454,rs7213587,rs117297395,rs31850,rs117637690,rs1878638,rs1881966,rs4963059,rs290015,rs62452119,rs113897852,rs4672069,rs61976983,rs17047281,rs117701188,rs116917944,rs117995241,rs11694759,rs2109069,rs2062957,rs10775263,rs1570221,rs8034616,rs12197715,rs435044,rs12673005,rs6421972,rs62413553,rs1533292,rs62411869,rs2861340,rs10902076,rs57452961,rs3740093,rs62413546,rs199526,rs10902083,rs11070268,rs34604888,rs290020,rs2378905,rs4842879,rs62068837,rs1265166,rs3774727,rs12672695,rs361218,rs7213329,rs196136,rs6793898,rs13243708,rs1344732,rs3132946,rs11936058,rs13261690,rs3793965,rs5743911,rs8037546,rs1925183,rs6707174,rs290034,rs77730993,rs10132596,rs5743931,rs9349378,rs72803046,rs10883943,rs10902074,rs2064082,rs9876206,rs34533690,rs62442918,rs7942850,rs115915172,rs1820497,rs6924087,rs11935076,rs3750920,rs11239307,rs117235142,rs10955069,rs11666316,rs11135382,rs2863171,rs59714765,rs7217206,rs1405276,rs118119757,rs4331469,rs12204894,rs1278763,rs2281443,rs72947031,rs2475216,rs112120926,rs12290143,rs3745752,rs10794287,rs117886700,rs62411454,rs116904735,rs2525554,rs1920122,rs113798705,rs6538998,rs9367875,rs118070701,rs6504069,rs80173714,rs6980679,rs7208704,rs117241896,rs113377745,rs1561376,rs2126598,rs9788702,rs9470056,rs12473379,rs73130576,rs2276863,rs55754144,rs115326171,rs955372,rs443237,rs10950410,rs115181357,rs7920217,rs1982346,rs9456330,rs11083901,rs9900559,rs74461106,rs56945350,rs117443697,rs1997392,rs11684982,rs10454252,rs11887339,rs76626455,rs1635291,rs62166137,rs2087704,rs10786773,rs11725938,rs57344598,rs117088971,rs1928274,rs4870988,rs12593138,rs3778481,rs9395219,rs113211824,rs112249029,rs2307020,rs3910534,rs17279016,rs7726159,rs6993518,rs1430190,rs3821125,rs4963050,rs2609265,rs72811720,rs13403523,rs61429383,rs12971446,rs2735727,rs1316716,rs4352264,rs35372697,rs11110893,rs2637983,rs10860757,rs13064318,rs112980803,rs73839006,rs56389540,rs4918068,rs424588,rs117699225,rs7428575,rs117448730,rs199525,rs6982701,rs11761882,rs7741899,rs117901633,rs113164110,rs10807509,rs7803714,rs11110890,rs2984132,rs2170872,rs12984367,rs72822846,rs73839004,rs986503,rs2289329,rs118042866,rs6497000,rs2856111,rs41301609,rs10794292,rs11038359,rs7576251,rs116969669,rs7648875,rs9822885,rs9881055,rs6825264,rs3772190,rs10902079,rs62452129,rs2869967,rs116948608,rs10950411,rs73130565,rs17344090,rs12527172,rs6712017,rs2319603,rs117106696,rs934277,rs3773621,rs11157620,rs4727444,rs117446488,rs62166139,rs3796716,rs115681123,rs9839129,rs12292861,rs12984157,rs2319599,rs7674313,rs111418565,rs11125607,rs4843047,rs111937957,rs12914580,rs3774702,rs12610495,rs11245931,rs62275716,rs7215784,rs11898634,rs4433560,rs2301806,rs16863287,rs9897450,rs62189023,rs12696304,rs111245553,rs7621631,rs11239345,rs10250550,rs117453663,rs62012979,rs10751635,rs10794282,rs116978232,rs6808091,rs2735709,rs115703154,rs10484705,rs12603920,rs78805496,rs31851,rs7940618,rs6868533,rs117542455,rs2711145,rs117096664,rs1900758,rs2525556,rs2544418,rs117855654,rs118105515,rs6492945,rs11245925,rs10461165,rs9395217,rs4778221,rs13245479,rs12531809,rs72808877,rs10936599,rs117548606,rs10902082,rs2125409,rs7296699,rs438859,rs3755022,rs28874657,rs2164850,rs7214510,rs7165636,rs11026355,rs10041876,rs7237630,rs12571024,rs427294,rs6713797,rs11191843,rs6796317,rs3740092,rs117885345,rs66514235,rs12202885,rs2289332,rs1367226,rs7610303,rs34976285,rs7126559,rs12630450,rs10234557,rs117093439,rs112866655,rs3799525,rs393152,rs117321513,rs11666619,rs2943512,rs4721112,rs56920379,rs72846383,rs2553457,rs34300861,rs3821383,rs9800506,rs10510903,rs7396030,rs118172952,rs56192849,rs2289330,rs7644001,rs1467044,rs9897121,rs117818149,rs2169877,rs117460980,rs1465684,rs6497006,rs56143951,rs113485910,rs1370635,rs113493003,rs117521858,rs57099937,rs9912530,rs41349846,rs11898624,rs10883940,rs10112328,rs7657708,rs6552111,rs117639060,rs113412242,rs1246642,rs2901929,rs74675221,rs28562807,rs4721110,rs2861343,rs17656964,rs35228488,rs7170370,rs7255545,rs2075856,rs58543155,rs116967196,rs73119022,rs7420169,rs61976988,rs10069690,rs10751639,rs34419870,rs12591489,rs11687903,rs12985683,rs6757057,rs56189832,rs10902080,rs1554003,rs13221208,rs2249550,rs1410824,rs6776209,rs2856092,rs9811216,rs3738383,rs11070271,rs1465624,rs112534607,rs117402769,rs10924453,rs4755745,rs7799946,rs10902077,rs3846221,rs73879130,rs67706608,rs12052558,rs12418069,rs7676226,rs7002575,rs7943074,rs28510080,rs78755004,rs10484326,rs117245479,rs1920120,rs112806969,rs2283017,rs77242762,rs10504961,rs12671640,rs117103359,rs58473894,rs74807476,rs4838859,rs6830861,rs7222799,rs10866199,rs7170235,rs991378,rs116984005,rs9866776,rs73703112,rs12463238,rs17616115,rs1430189,rs11711621,rs3807050,rs12198780,rs199523,rs117941968,rs11110901,rs9549316,rs117275691,rs972072,rs1398942,rs117295299,rs62452144,rs997907,rs9791644,rs66524723,rs2668713,rs12498800,rs111754884,rs10936600,rs9369643,rs79346194,rs117475965,rs7212172,rs7215239,rs4618595,rs117487942,rs10807752,rs10196434,rs6504071,rs74022013,rs34887477,rs1448522,rs2378906,rs112839636,rs10794280,rs11239309,rs2341111,rs1854432,rs2297021,rs11601642,rs3793964,rs9349377,rs71454082,rs4236272,rs872018,rs2075247,rs117439726,rs11245934,rs41486547,rs10144673,rs9635324,rs6747885,rs17047277,rs16856600,rs34647879,rs10433949,rs11670872,rs2277732,rs2295193,rs12974951,rs6468495,rs6440737,rs3857412,rs17262443,rs4870986,rs115277375,rs73839008,rs1206915,rs4898847,rs36054673,rs12451862,rs2292836,rs113830390,rs116817785,rs114126031,rs7076119,rs4975538,rs5744002,rs73699080,rs3770604,rs13238380,rs6900329,rs72615159,rs290032,rs7697056,rs5743947,rs56224516,rs2242652,rs11770899,rs117629202,rs35933592,rs2196688,rs117665459,rs6754835,rs62452143,rs1800410,rs6813090,rs57534975,rs2306809,rs4939813,rs41352846,rs112773568,rs11667504,rs11666668,rs7578722,rs73879125,rs7207881,rs117655396,rs10015138,rs2075860,rs7018286,rs7000669,rs11693018,rs1206918,rs12787723,rs7248427,rs62172609,rs72613157,rs1358904,rs9907299,rs1981997,rs35144003,rs2278189,rs2071173,rs4309463,rs67079218,rs74464047,rs4343344,rs118168717,rs7224296,rs117808236,rs12573103,rs7295476,rs66473811,rs28832432,rs12637184,rs11239303,rs61633788,rs6804769,rs7657950,rs117629818,rs6753814,rs56029265,rs1318321,rs11625015,rs1990337,rs2239600,rs13276829,rs1967036,rs10794286,rs10751636,rs11666676,rs2170871,rs7207,rs3168046,rs2643343,rs66475381,rs115445417,rs2609264,rs12674899,rs4667597,rs62413554,rs3793969,rs62012980,rs117960011,rs117934638,rs34074205,rs7684656,rs1007177,rs12214985,rs111912558,rs438861,rs12985824,rs67162357,rs17640561,rs117305492,rs6801273,rs117501724,rs7630501,rs10794281,rs7176722,rs62442900,rs13095610,rs2643338,rs56293630,rs72811742,rs17261094,rs11871753,rs6440738,rs117127459,rs2672806,rs2903250,rs7138213,rs79205709,rs13242597,rs117658398,rs112364852,rs393564,rs3889797,rs7827095,rs3188451,rs74632191,rs11671190,rs11676547,rs7394853,rs62435124,rs114475688,rs117033351,rs6497004,rs67674625,rs2668692,rs2464520,rs7559758,rs79693194,rs112861504,rs2297019,rs1984793,rs290028,rs6746807,rs35880748,rs75915915,rs3814220,rs61976986,rs2678352,rs6911621,rs62166138,rs16856596,rs1494542,rs10163187,rs73117066,rs55679082,rs12614845,rs10902075,rs12196208,rs2261360,rs77288921,rs41343848,rs7635673,rs2888013,rs12207447,rs4924457,rs76022704,rs2335812,rs1951439,rs11180057,rs2239599,rs2284675,rs11598018,rs11041133,rs9904294,rs7182535,rs113368243,rs1845479,rs12201639,rs1925146,rs167057,rs117031805,rs12982537,rs55669429,rs199529,rs2532274,rs10883942,rs117880170,rs433156,rs6948009,rs75605879,rs12195290,rs3796145,rs7578015,rs7100920,rs9549317,rs74022033,rs111693597,rs6793295,rs114265908,rs10132239,rs290017,rs67575219,rs13260865,rs732631,rs4719322,rs13058062,rs1946807,rs2857472,rs17563986,rs8034416,rs3129868,rs10794279,rs11070272,rs3752946,rs12373139,rs11131719,rs117074282,rs2696348,rs2853676,rs9988872,rs1430191,rs111702312,rs1795720,rs2672812,rs117660257,rs72803042,rs2071175,rs5771242,rs2856082,rs117374804,rs75601224,rs7963722,rs290030,rs12421917,rs35223321,rs12916629,rs934275,rs11666244,rs7165012,rs3857411,rs75742691,rs2280549,rs6465759,rs55653598,rs62452139,rs118167449,rs6923449,rs35327420,rs117671932,rs56236710,rs4988351,rs3732760,rs13263296,rs117565824,rs4721176,rs4727442,rs438081,rs11694790,rs34008721,rs6721735,rs17635850,rs1920123,rs361219,rs13421846,rs58897003,rs12416873,rs11191847,rs117686025,rs73837096,rs117159173,rs72820944,rs7603859,rs12462534,rs3733126,rs2301161,rs16893258,rs2006751,rs13237891,rs11726708,rs3794609,rs11191839,rs7666201,rs7641645,rs12442916,rs1317082,rs10010078,rs7169562,rs5743894,rs10513391,rs12713909,rs66748925,rs11191840,rs12110214,rs4627822,rs11239315,rs2544414,rs117896144,rs41420644,rs2856117,rs116480339,rs619530,rs117380588,rs16823023,rs12615158,rs3778337,rs117822936,rs10169232,rs41419550,rs56843185,rs10902084,rs6785930,rs12491351,rs12593141,rs13224015,rs10794293,rs13253635,rs117689497,rs11925037,rs10832362,rs12937232,rs3774721,rs3913482,rs415838,rs12497330,rs9920172,rs111413387,rs11191849,rs199524,rs58676857,rs11245930,rs11953631,rs11820653,rs1555048,rs79257350,rs1765871,rs2532269,rs112523136,rs12673441,rs10794290,rs2412523,rs1389818,rs2293607,rs2984133,rs116248974,rs6767192,rs10054203,rs10794277,rs1585258,rs9904292,rs118057691,rs117354059,rs11620888,rs2067948,rs908225,rs4893895,rs2161046,rs10883944,rs10935839,rs7810386,rs3732759,rs4755947,rs56943497,rs117700702,rs56019363,rs10794284,rs67070470,rs56126688,rs2295195,rs2672803,rs116923426,rs1047961,rs7162812,rs117400315,rs62413555,rs4719320,rs290029,rs41411848,rs9906313,rs1530693,rs7116614,rs74606369,rs199533,rs10902073,rs111519325,rs11653175,rs117586206,rs2630489,rs7674369,rs2735733,rs2301160,rs6975827,rs11239305,rs56233900,rs3829223,rs1464541,rs118113616,rs10520185,rs117783241,rs11135381,rs11694304,rs4778214,rs7557964</t>
  </si>
  <si>
    <t>ENSG00000251322.3,ENSG00000166508.13,ENSG00000176349.7,ENSG00000159625.10,ENSG00000170776.15,CATG00000058070.1,ENSG00000224577.1,CATG00000004580.1,ENSG00000261575.2,ENSG00000109163.6,ENSG00000117983.13,ENSG00000068650.14,ENSG00000113209.6,ENSG00000163634.7,ENSG00000224728.1,CATG00000004563.1,CATG00000033823.1,ENSG00000136709.7,ENSG00000107960.6,ENSG00000115380.14,CATG00000018834.1,ENSG00000173889.11,ENSG00000270141.2,ENSG00000273360.1,ENSG00000218052.4,ENSG00000166265.7,ENSG00000120071.8,ENSG00000081479.8,ENSG00000073146.11,ENSG00000171757.11,ENSG00000033178.8,ENSG00000131386.13,ENSG00000106261.12,CATG00000033807.1,CATG00000042867.1,CATG00000058910.1,ENSG00000088682.9,CATG00000049110.1,ENSG00000138780.10,ENSG00000138271.4,CATG00000043513.1,ENSG00000160862.8,ENSG00000234595.1,ENSG00000008735.10,ENSG00000138785.10,ENSG00000140320.7,CATG00000013075.1,CATG00000037506.1,ENSG00000204301.5,ENSG00000128159.7,ENSG00000259630.2,CATG00000004562.1,ENSG00000128944.9,ENSG00000184378.2,ENSG00000254224.1,ENSG00000251138.2,CATG00000033829.1,ENSG00000073150.9,ENSG00000271359.1,ENSG00000181631.6,ENSG00000156467.5,ENSG00000113205.2,ENSG00000251175.1,ENSG00000238723.1,ENSG00000078902.11,CATG00000059956.1,CATG00000004575.1,CATG00000024683.1,ENSG00000242798.1,CATG00000115841.1,CATG00000023940.1,ENSG00000138640.10,ENSG00000213326.4,ENSG00000105989.4,CATG00000069365.1,CATG00000077775.1,ENSG00000103005.7,ENSG00000169313.9,CATG00000024682.1,ENSG00000156471.8,CATG00000001316.1,ENSG00000176406.16,ENSG00000112818.5,ENSG00000181355.16,ENSG00000096696.9,ENSG00000091831.17,ENSG00000174944.4,ENSG00000140323.4,ENSG00000266497.1,ENSG00000224812.2,ENSG00000228559.1,CATG00000079326.1,CATG00000088064.1,ENSG00000105392.11,ENSG00000096060.10,ENSG00000226702.1,ENSG00000073969.14,ENSG00000248049.2,CATG00000022714.1,ENSG00000019485.8,ENSG00000272180.1,ENSG00000236699.4,CATG00000069660.1,CATG00000023943.1,ENSG00000146433.8,CATG00000063793.1,CATG00000040418.1,ENSG00000186868.11,CATG00000084292.1,CATG00000024686.1,CATG00000091049.1,ENSG00000170624.9,ENSG00000163636.6,ENSG00000198788.7,CATG00000001318.1,ENSG00000131018.18,ENSG00000260461.1,ENSG00000233041.4,ENSG00000183020.9,CATG00000081438.1,ENSG00000258608.1,ENSG00000214313.4,ENSG00000100429.13,CATG00000074958.1,ENSG00000144847.8,ENSG00000104044.11,CATG00000004565.1,CATG00000043520.1,CATG00000024680.1,ENSG00000136492.4,ENSG00000085274.11,CATG00000038309.1,CATG00000020954.1,ENSG00000269889.1,ENSG00000198355.4,CATG00000073096.1,ENSG00000164916.9,CATG00000072709.1,ENSG00000124749.12,ENSG00000245330.4,ENSG00000149084.7,CATG00000088796.1,ENSG00000165507.8,ENSG00000263715.2,ENSG00000225542.1,ENSG00000107957.12,ENSG00000212226.1,ENSG00000165512.4,ENSG00000239219.2,ENSG00000163635.13,CATG00000066791.1,ENSG00000164362.14,ENSG00000140859.11,ENSG00000144893.8,ENSG00000165511.4,ENSG00000196091.8,ENSG00000156469.4,ENSG00000070729.9,ENSG00000107551.16,ENSG00000166997.3,CATG00000094986.1,ENSG00000239653.1,ENSG00000188130.9,ENSG00000170638.5,CATG00000065811.1,ENSG00000163364.5,ENSG00000185294.5,ENSG00000176204.9,ENSG00000020577.9,ENSG00000243410.1,ENSG00000168090.5,CATG00000081737.1,ENSG00000188452.9,ENSG00000205336.7,CATG00000062239.1,ENSG00000112852.4,ENSG00000187185.3,CATG00000004581.1,ENSG00000226937.5,ENSG00000166526.12,CATG00000021168.1,ENSG00000073169.9,ENSG00000142002.12,ENSG00000108379.5,CATG00000060378.1,ENSG00000202268.1,ENSG00000185829.11,ENSG00000254664.1,ENSG00000155792.5,ENSG00000254535.2,ENSG00000041515.11,ENSG00000002822.11,ENSG00000128928.4,ENSG00000204650.9,ENSG00000162909.13,ENSG00000162992.3,ENSG00000069122.14,CATG00000060377.1,ENSG00000077585.9</t>
  </si>
  <si>
    <t>22295056,17255346,23583980,pha003104,pha003103,25044411,24929828,21787189,24023788,pha003102</t>
  </si>
  <si>
    <t>Acute lung injury,Lung function (forced vital capacity),Lung function (forced expiratory volume in 1 second),Lung function (forced expiratory volume in 1 second to forced vital capacity ratio),Lung function (forced expiratory flow between 25% and 75% of forced vital capacity),Interstitial lung disease,Lung Function (Forced Expiratory Volume in 1 second)</t>
  </si>
  <si>
    <t>HP:0002140</t>
  </si>
  <si>
    <t>Ischemic stroke</t>
  </si>
  <si>
    <t>rs2002044,rs11065976,rs7730209,rs1882845,rs2072673,rs72928609,rs59102421,rs10811647,rs8010560,rs72926800,rs6776777,rs2544692,rs3786722,rs4770754,rs74462621,rs2788876,rs3867978,rs12194586,rs17115213,rs1476215,rs1014342,rs7717290,rs11825181,rs80262555,rs56244054,rs61980778,rs964184,rs12026864,rs62374948,rs9808331,rs11174751,rs12188347,rs648300,rs319454,rs17115100,rs11745483,rs658228,rs4664121,rs72936839,rs771983,rs719695,rs13080878,rs115700159,rs12413046,rs72932770,rs246549,rs17098747,rs6455593,rs1089535,rs2922982,rs2270638,rs1048610,rs3768703,rs635634,rs6432002,rs12151757,rs1684950,rs67991252,rs72932720,rs73009883,rs10497727,rs317838,rs13360061,rs2624173,rs56395629,rs226242,rs116307279,rs4328603,rs80277325,rs72635650,rs11098682,rs11191593,rs491051,rs11191425,rs114426690,rs13419068,rs72932558,rs10859505,rs319436,rs3845800,rs2383207,rs4409766,rs10509625,rs12052201,rs226249,rs34842046,rs17103566,rs9812376,rs115130739,rs937672,rs9507422,rs1767788,rs2279709,rs72934745,rs59274893,rs11065991,rs1809415,rs114604411,rs55903341,rs75844453,rs7725071,rs57170776,rs11625865,rs8007959,rs2294890,rs72932763,rs78821730,rs79642273,rs4291190,rs1844099,rs3742165,rs6589566,rs4146329,rs12188994,rs72932727,rs34422348,rs73164039,rs61806423,rs6747020,rs2327621,rs113988259,rs80199046,rs699954,rs12727642,rs11107077,rs72815418,rs12714370,rs28540916,rs12887886,rs55945222,rs77420391,rs7606511,rs737280,rs72932561,rs225100,rs3868604,rs72936846,rs72934767,rs11205458,rs408320,rs72934764,rs3824754,rs2354005,rs28624,rs317845,rs2272591,rs1563706,rs1957661,rs56182713,rs61906113,rs5998331,rs9848601,rs6850504,rs10744775,rs4761725,rs317836,rs728919,rs385316,rs7582253,rs72926781,rs2162477,rs2938319,rs9622353,rs7582154,rs11601228,rs7703381,rs9493893,rs2624178,rs72926772,rs12189244,rs1465330,rs115258758,rs76900875,rs4833868,rs7747964,rs2169230,rs550057,rs43067,rs6988193,rs12513181,rs76298043,rs10812738,rs12683184,rs3759782,rs10774625,rs7466962,rs629301,rs2074133,rs11191453,rs114586307,rs246621,rs2925444,rs2227307,rs466704,rs6466390,rs34157438,rs7821285,rs4664609,rs10897464,rs73011630,rs72932767,rs116219813,rs12995571,rs16848369,rs10509906,rs77799784,rs72934751,rs4767293,rs3784807,rs2072675,rs456772,rs527322,rs709594,rs9762613,rs7424419,rs12467921,rs114899426,rs10767527,rs9411370,rs8008532,rs1546846,rs1390939,rs10777516,rs72926783,rs11191531,rs34633780,rs16851665,rs9358367,rs596511,rs112705604,rs7719828,rs62575980,rs13071577,rs2001660,rs62374937,rs7558920,rs7986448,rs3801916,rs10514288,rs28588686,rs10859507,rs6432007,rs11706015,rs10877935,rs6738618,rs13136087,rs7560547,rs397349,rs13410158,rs75324786,rs10859499,rs72934738,rs116086411,rs12115454,rs6538421,rs10185646,rs6566892,rs61049574,rs62374934,rs72932557,rs6589564,rs72932772,rs11191514,rs7974737,rs10929580,rs317809,rs7723914,rs1814880,rs4709215,rs9843014,rs72932722,rs6745500,rs10738609,rs61905116,rs76745731,rs6815568,rs61293528,rs10881909,rs7604174,rs300980,rs72934591,rs2283436,rs3006981,rs1029113,rs11072799,rs2624175,rs11186517,rs4605825,rs6538426,rs63616762,rs7330135,rs883399,rs117556645,rs376001,rs4278906,rs62437801,rs72934518,rs536252,rs6434128,rs11730284,rs7787215,rs34581198,rs404381,rs5998319,rs567386,rs11893688,rs608848,rs17094683,rs2227543,rs73011658,rs72936323,rs2075290,rs73015007,rs62374929,rs10805843,rs6435169,rs319439,rs735372,rs116662164,rs390783,rs9434948,rs7448394,rs9411474,rs959567,rs894121,rs4246218,rs763086,rs10262720,rs28927680,rs578295,rs4908724,rs7739181,rs3913377,rs10744777,rs10983024,rs2413090,rs1541853,rs508949,rs66480035,rs6885404,rs7936431,rs72926799,rs6095894,rs2238312,rs12693989,rs13147949,rs2938364,rs308387,rs465890,rs737139,rs971458,rs7300252,rs1158282,rs879012,rs2242634,rs187414,rs3825041,rs13269955,rs78049276,rs11107075,rs422258,rs72936830,rs12892551,rs6534381,rs420009,rs7849280,rs3175,rs34051570,rs2239818,rs2819999,rs10065012,rs72936856,rs116382857,rs7047076,rs6727279,rs77062999,rs28688791,rs72936862,rs62181184,rs12153464,rs3795402,rs116672872,rs72934762,rs699958,rs7495616,rs73009887,rs2023936,rs7528419,rs35675666,rs12621561,rs12475429,rs2050198,rs6731422,rs2290879,rs72934760,rs11191580,rs17079471,rs12729778,rs378527,rs3784235,rs62312370,rs72934510,rs481835,rs246551,rs2390397,rs463135,rs7576847,rs12328049,rs74421437,rs115330519,rs72932554,rs503549,rs11089784,rs80159397,rs114381088,rs1542436,rs34124834,rs62374928,rs507666,rs173398,rs11625862,rs9411364,rs12219027,rs10208358,rs11191555,rs7809927,rs67717282,rs16989988,rs10859509,rs115194657,rs72926786,rs6750621,rs78604892,rs72932741,rs12287066,rs9584332,rs246557,rs160992,rs7306586,rs115478735,rs10787223,rs72934763,rs115953525,rs7433116,rs6095893,rs72635647,rs11877116,rs12693415,rs72928610,rs1951240,rs4549567,rs1963138,rs59318154,rs11231653,rs1333045,rs116372149,rs72932774,rs7296865,rs11681316,rs62119851,rs35731977,rs10883832,rs7596408,rs7604182,rs10135212,rs6597616,rs1882848,rs3740393,rs7581930,rs75426593,rs11607028,rs7971404,rs2270645,rs400736,rs4777599,rs17114036,rs3923838,rs2294889,rs908581,rs80276595,rs12648093,rs10219233,rs10147492,rs152101,rs7312993,rs2238308,rs7266895,rs3868602,rs10938092,rs10132250,rs73009893,rs2035051,rs6538428,rs35405829,rs2239352,rs10881908,rs7725587,rs2072560,rs553232,rs1005902,rs72934740,rs73708398,rs556621,rs16851055,rs437772,rs7517357,rs2125450,rs4767364,rs2362574,rs2544694,rs699957,rs319460,rs7763851,rs651007,rs880616,rs642898,rs7341786,rs6039513,rs7956882,rs6586897,rs1019457,rs10745653,rs114110842,rs13259157,rs7959045,rs2660758,rs112390216,rs74323696,rs317835,rs2238310,rs2238151,rs115827549,rs1013341,rs1981898,rs651821,rs72871191,rs11579489,rs12638956,rs1986743,rs2137831,rs72932709,rs9347240,rs62119849,rs10056966,rs611917,rs132754,rs4970836,rs117512805,rs80107967,rs61685516,rs2893027,rs2346539,rs72664341,rs12507873,rs7299894,rs2624174,rs114963846,rs17884001,rs73214054,rs10929579,rs62376273,rs116489930,rs62374944,rs1809412,rs72928605,rs463295,rs13392064,rs10197623,rs76101608,rs7962330,rs72936353,rs7930786,rs1075803,rs662799,rs7988464,rs1436643,rs76418395,rs11987726,rs13227780,rs118003442,rs1232834,rs7420848,rs9828887,rs7959348,rs4664605,rs7591166,rs1344454,rs662874,rs488082,rs1450197,rs9532934,rs6432011,rs9434981,rs898091,rs73066208,rs10184067,rs308384,rs6913259,rs75810818,rs10859504,rs4963557,rs1695039,rs116736735,rs515257,rs6432014,rs72936860,rs610303,rs72934563,rs453701,rs3824755,rs79513707,rs9328546,rs7137125,rs7294578,rs483340,rs7942318,rs4319913,rs16849958,rs246581,rs115408590,rs12692385,rs11733198,rs9355246,rs56111991,rs317842,rs72932553,rs34025748,rs9836453,rs2166340,rs295698,rs11231659,rs600038,rs12912524,rs12808604,rs1277930,rs441597,rs1548110,rs7953150,rs13411809,rs1500262,rs34673120,rs72934519,rs10139201,rs17067778,rs72932711,rs2624208,rs36125309,rs72932776,rs7788972,rs7996300,rs7739346,rs72664303,rs1126647,rs7563042,rs62373449,rs1458757,rs6862412,rs12152923,rs62374931,rs72635649,rs9590340,rs504314,rs61906079,rs6039508,rs2546216,rs72936332,rs7980503,rs12220743,rs11191560,rs116531753,rs2074633,rs6910142,rs13091916,rs72934601,rs61806422,rs8124444,rs116773016,rs152095,rs7972620,rs72934749,rs75166090,rs62374932,rs10792424,rs35341067,rs4991977,rs10458729,rs1552861,rs12219901,rs12047252,rs986027,rs2339973,rs73164040,rs75936288,rs319448,rs1537375,rs11065987,rs12324886,rs689659,rs17079463,rs320156,rs6432003,rs910313,rs7296912,rs7685666,rs4426138,rs72934735,rs379920,rs77335224,rs2285810,rs307025,rs7717629,rs4130609,rs2276338,rs2898546,rs62374945,rs2624176,rs62374925,rs2059383,rs12153755,rs11191454,rs67315468,rs72934583,rs17120029,rs10511701,rs1524734,rs2641116,rs3766679,rs899997,rs1445704,rs6772206,rs741859,rs13378684,rs73588403,rs72932707,rs13134412,rs435256,rs894117,rs7977455,rs10777518,rs72934551,rs2001659,rs9507423,rs9323616,rs2297787,rs7298121,rs12426924,rs6534367,rs75011240,rs72926793,rs11618346,rs2816676,rs3748938,rs61905108,rs10771001,rs699622,rs2239350,rs1819988,rs12735338,rs117320785,rs60461165,rs10929587,rs1004467,rs114256561,rs639769,rs10859502,rs380173,rs3135506,rs79993475,rs13084574,rs115409798,rs72936852,rs2383206,rs72934545,rs62119855,rs114395475,rs74444640,rs499118,rs115881335,rs115920253,rs12292921,rs2017249,rs9457404,rs4736614,rs28727433,rs225119,rs3784239,rs5998322,rs4622692,rs7722135,rs7976982,rs72932560,rs116022944,rs79780963,rs7668548,rs11984041,rs79568178,rs11160836,rs12414028,rs182653,rs62376261,rs9829059,rs16849928,rs13028684,rs2302592,rs61806420,rs487947,rs894118,rs7971151,rs4694636,rs12188995,rs4146328,rs7318647,rs28741994,rs12411886,rs9532930,rs12419931,rs76261160,rs699989,rs509728,rs3784236,rs2501578,rs17400645,rs72936847,rs116678869,rs225104,rs66956754,rs12285095,rs1005224,rs4246217,rs2238287,rs699955,rs11231657,rs72934537,rs2974019,rs7957653,rs2605887,rs114294698,rs11191582,rs4131075,rs579459,rs397868,rs7324577,rs72934546,rs6856730,rs4940989,rs73009895,rs34343839,rs35212307,rs7788833,rs114109319,rs4073,rs10211522,rs72926798,rs3766678,rs11689648,rs2248263,rs62181183,rs13119773,rs2119526,rs43061,rs2270641,rs7938498,rs6538430,rs753879,rs114704521,rs9480034,rs9584330,rs11705415,rs532436,rs4147157,rs74579476,rs72841270,rs35404821,rs2729665,rs17411775,rs73009855,rs4078219,rs7369925,rs72926787,rs658710,rs7715840,rs6685450,rs7306563,rs7468919,rs9532922,rs28550398,rs74434801,rs62374954,rs2301430,rs4403212,rs7597019,rs602633,rs11191575,rs10859508,rs116886104,rs2227306,rs72934737,rs649129,rs9683219,rs12740409,rs500493,rs73011614,rs6056709,rs4859049,rs750618,rs9299237,rs1846046,rs4664601,rs7580419,rs45532931,rs2452757,rs10076414,rs72934573,rs114142592,rs10786736,rs10139450,rs7977534,rs115628302,rs6095892,rs72926779,rs3913260,rs3825761,rs72926802,rs16848771,rs2544693,rs75141346,rs10455872,rs2242635,rs58341870,rs1981473,rs308390,rs12549838,rs78302214,rs35120633,rs73013198,rs4920778,rs6432017,rs10495563,rs4708794,rs72934550,rs2072674,rs6746079,rs116417471,rs246553,rs78146153,rs62373448,rs66735324,rs10790162,rs6872563,rs7683546,rs10497726,rs72934535,rs7143743,rs68166856,rs72936842,rs3913259,rs66504353,rs72936838,rs1951242,rs77134016,rs2974017,rs528927,rs56224630,rs246556,rs13270377,rs1552862,rs10745654,rs7792656,rs72926791,rs4636755,rs10069491,rs1561679,rs3762503,rs547848,rs115433507,rs6589565,rs11191548,rs79237883,rs10774624,rs9368234,rs74933641,rs1994018,rs943037,rs72936309,rs2238314,rs55730499,rs77115374,rs56217800,rs3740636,rs2605877,rs2270643,rs77931721,rs73011621,rs12932445,rs4754221,rs7340151,rs12746335,rs894120,rs4821470,rs80107111,rs72934734,rs72934765,rs77230711,rs72934512,rs6538429,rs12286037,rs72696835,rs3862083,rs115866734,rs3768702,rs9789505,rs76890136,rs72995381,rs72664332,rs62373437,rs3753550,rs7709908,rs2023938,rs75751467,rs226251,rs77310648,rs17119878,rs116070979,rs72928620,rs556512,rs7763911,rs10850024,rs879013,rs2413392,rs16929,rs7972702,rs72926771,rs466974,rs7700699,rs11107076,rs4980512,rs72926769,rs2893026,rs17067774,rs10489450,rs6039511,rs114702158,rs4766578,rs9411473,rs62374947,rs77149783,rs12204317,rs62020287,rs17878846,rs116167388,rs62374958,rs504615,rs10245779,rs11066028,rs371452,rs35125602,rs34347370,rs442862,rs13428627,rs11963544,rs12429628,rs13358894,rs11624114,rs2239285,rs7177143,rs11191558,rs6748160,rs9789521,rs9493894,rs7555510,rs4770755,rs73013202,rs1004638,rs4853493,rs12220375,rs2051801,rs116267817,rs7371570,rs12197956,rs9479978,rs72932559,rs1390937,rs7798197,rs72926782,rs769047,rs113217304,rs2023937,rs12046574,rs12274192,rs74775484,rs77180047,rs77268589,rs72936304,rs10897466,rs17079444,rs12753536,rs9369650,rs61808374,rs7556673,rs9381500,rs547972,rs599839,rs79539678,rs12052058,rs432348,rs73164052,rs7133964,rs57641217,rs55948246,rs4541693,rs225115,rs7297715,rs6831875,rs517705,rs3184504,rs72926796,rs35198260,rs99437,rs4983589,rs10233870,rs72936866,rs79620210,rs6458545,rs225106,rs2519093,rs4767296,rs62374950,rs12412038,rs76133582,rs6945534,rs56225305,rs7971966,rs10859506,rs4240267,rs3740390,rs67342356,rs11540913,rs7296442,rs72934753,rs461680,rs1926032,rs12563106,rs4099114,rs6512628,rs2002854,rs62575987,rs77601315,rs11703398,rs11191447,rs117183094,rs13362283,rs72932737,rs34257437,rs2132165,rs7506112,rs11848499,rs79462091,rs56143464,rs4761721,rs11789207,rs28895285,rs74888939,rs28571208,rs72932556,rs12190287,rs10179686,rs115854519,rs161802,rs3759167,rs2410738,rs12217501,rs72932731,rs57339087,rs114079739,rs115810193,rs13088606,rs56000249,rs116365883,rs55635142,rs7545687,rs3825423,rs12043455,rs10849966,rs17461279,rs116787486,rs5998320,rs11899051,rs62119850,rs4032918,rs12915133,rs9323617,rs4709213,rs72932723,rs646776,rs11191587,rs4776632,rs646977,rs17590793,rs17079450,rs11191535,rs319461,rs2317790,rs77047672,rs67679930,rs6605287,rs13112910,rs12040115,rs12294259,rs9308295,rs2239351,rs10062075,rs79082900,rs34747231,rs114003617,rs1458758,rs11102967,rs2624177,rs2290880,rs9880890,rs2817123,rs72928608,rs72934732,rs10897468,rs10759829,rs7967526,rs114391683,rs72872607,rs1029114,rs4622691,rs4970837,rs2433057,rs9457403,rs11719016,rs12753070,rs9860146,rs9846917,rs1815892,rs55679910,rs3766606,rs10883815,rs1981899,rs13098737,rs56315054,rs426975,rs16862783,rs2346540,rs4510208,rs72934554,rs732998,rs601663,rs73554913,rs77968860,rs1537374,rs6897770,rs12692384,rs77602510,rs6725887,rs72934505,rs370812,rs3019782,rs7993991,rs10777514,rs67383011,rs1386927,rs6722332,rs2270642,rs3862084,rs1476516,rs74233809,rs553724,rs2018681,rs12473402,rs11191557,rs189664,rs74399607,rs7970938,rs187360,rs8007792,rs12161316,rs72936869,rs7025839,rs12563704,rs660240,rs4761518,rs2276337,rs6705408,rs116356906,rs10859497,rs28675173,rs5011520,rs72936834,rs76467960,rs72926794,rs3738882,rs2351524,rs1500261,rs10770423,rs2160669,rs11556924,rs11618046,rs10777520,rs539432,rs4926518,rs78033880,rs72928613,rs9355660,rs1013587,rs4363269,rs116390124,rs4926721,rs2869868,rs3906344,rs4458153,rs12221193,rs4835412,rs12429367,rs7958701,rs10199974,rs10733376,rs246552,rs225120,rs3784806,rs61906117,rs55806365,rs10932008,rs114123510,rs7304186,rs117107118,rs61905088,rs152100,rs6737104,rs2633759,rs9479970,rs4289590,rs10190822,rs62374952,rs95995,rs10751004,rs225092,rs2390462,rs10175731,rs2239353,rs7098825,rs4406928,rs77821163,rs41264175,rs4761520,rs412615,rs2329036,rs721950,rs17079447,rs61985512,rs10455824,rs12153756,rs61746559,rs62374933,rs944797,rs1524668,rs6800357,rs6705033,rs172811,rs8017877,rs10757274,rs34784860,rs10750096,rs4675310,rs1537376,rs10787224,rs7449343,rs72934556,rs7718654,rs72926770,rs3871519,rs10149229,rs1908809,rs28472754,rs11844119,rs2074132,rs780447,rs115953739,rs7314282,rs10185078,rs3868603,rs13084873,rs10078012,rs3784238,rs3748937,rs658726,rs3827582,rs73019693,rs11191434,rs2266788,rs3913261,rs10139596,rs17524237,rs6591830,rs11895982,rs9551157,rs34170071,rs57743756,rs72934589,rs317839,rs162185,rs74233296,rs12221064,rs61906114,rs34067845,rs56198091,rs62373443,rs57200947,rs1972451,rs11191551,rs7582720,rs4428451,rs6940881,rs6709389,rs6557374,rs33418,rs152094,rs2436364,rs11191568,rs7151594,rs7129064,rs3784234,rs1813640,rs2624179,rs58456730,rs72932725,rs4980516,rs41287922,rs72934704,rs11618023,rs2304556,rs319440,rs79236101,rs2194535,rs77897602,rs10509759,rs73011655,rs7341791,rs2289469,rs4983590,rs11823543,rs17523802,rs72936348,rs56301257,rs72932716,rs6766573,rs72934514,rs72936326,rs4476322,rs2303345,rs17696736,rs6744923,rs6597617,rs72696836,rs1815894,rs79633844,rs11107059,rs583104,rs12219304,rs6772125,rs6709030,rs12740374,rs73011616,rs7589401,rs12815511,rs653178,rs75359268,rs11682015,rs35492216,rs2624209,rs11625260,rs2001658,rs12692386,rs7564165,rs7115101,rs11107061,rs73011604,rs73214052,rs10767526,rs11690078,rs60972755,rs11107055,rs4457115,rs35882907,rs12798491,rs12522674,rs1250159,rs1386346,rs161800,rs1783964,rs6922765,rs72635648,rs10859494,rs2238317,rs61098987,rs72932765,rs4330495,rs11891922,rs79605979,rs28661610,rs61906078,rs73312470,rs6885367,rs12464664,rs1532446,rs11730667,rs62020288,rs72623501,rs114527590,rs116466223,rs62374930,rs10140111,rs12549837,rs13358451,rs115167216,rs75869289,rs9493891,rs2279708,rs11844206,rs2059382,rs10467347,rs500423,rs2018248,rs72932777,rs2544691,rs76527471,rs733006,rs2624207,rs74097078,rs3825763,rs72664304,rs11191416,rs10065238,rs495828,rs11887079,rs4887074,rs3797151</t>
  </si>
  <si>
    <t>ENSG00000250359.1,ENSG00000179295.11,ENSG00000166535.15,ENSG00000152128.13,ENSG00000196504.11,ENSG00000237827.1,ENSG00000111271.10,CATG00000088377.1,ENSG00000138685.8,ENSG00000042832.7,CATG00000068931.1,ENSG00000251574.2,CATG00000099382.1,ENSG00000049249.4,ENSG00000271875.1,ENSG00000151694.8,ENSG00000240498.2,ENSG00000236437.1,ENSG00000234610.1,ENSG00000147604.9,ENSG00000134330.14,ENSG00000152127.4,ENSG00000136155.12,ENSG00000138688.11,ENSG00000163596.12,ENSG00000133315.6,ENSG00000048052.17,ENSG00000204148.3,CATG00000017508.1,ENSG00000229715.4,CATG00000080182.1,CATG00000070060.1,ENSG00000148842.13,ENSG00000136141.10,ENSG00000237937.1,ENSG00000128335.9,CATG00000076549.1,ENSG00000144339.7,ENSG00000110328.5,CATG00000017809.1,ENSG00000151693.5,ENSG00000184916.4,ENSG00000139239.6,ENSG00000251254.1,ENSG00000152404.11,CATG00000041756.1,CATG00000016546.1,ENSG00000138439.10,ENSG00000151849.10,ENSG00000036565.10,CATG00000082812.1,CATG00000070059.1,ENSG00000116133.7,ENSG00000248206.1,ENSG00000184156.11,ENSG00000132906.13,ENSG00000096006.7,ENSG00000119685.15,CATG00000000681.1,CATG00000080399.1,ENSG00000253771.1,ENSG00000116774.7,CATG00000047473.1,ENSG00000137760.10,ENSG00000151617.11,ENSG00000111252.6,ENSG00000102580.10,ENSG00000233579.1,ENSG00000170917.9,ENSG00000258373.1,ENSG00000238290.1,ENSG00000155926.9,ENSG00000254819.1,ENSG00000257779.1,ENSG00000137656.7,ENSG00000104213.8,ENSG00000109917.6,ENSG00000139737.17,CATG00000104192.1,CATG00000104190.1,CATG00000005071.1,ENSG00000173064.6,ENSG00000140836.10,ENSG00000198015.8,ENSG00000138443.11,ENSG00000124490.9,ENSG00000118526.6,CATG00000084034.1,ENSG00000248673.1,ENSG00000242477.1,ENSG00000159210.5,ENSG00000222521.1,CATG00000066860.1,ENSG00000198270.8,ENSG00000169429.6,CATG00000057588.1,CATG00000101020.1,ENSG00000175093.4,ENSG00000124780.9,ENSG00000243015.2,ENSG00000132972.14,ENSG00000204842.10,ENSG00000133935.6,ENSG00000258099.1,ENSG00000136378.10,ENSG00000128512.15,ENSG00000220378.3,ENSG00000100191.4,ENSG00000089234.11,CATG00000104197.1,ENSG00000255674.1,ENSG00000006210.6,CATG00000020287.1,ENSG00000236760.1,ENSG00000083937.4,CATG00000116275.1,ENSG00000244036.2,ENSG00000146433.8,CATG00000060907.1,ENSG00000134222.12,CATG00000116287.1,ENSG00000144426.14,ENSG00000168538.11,ENSG00000111300.5,ENSG00000153707.11,ENSG00000129295.4,CATG00000045099.1,ENSG00000081923.6,ENSG00000129292.16,ENSG00000257126.1,ENSG00000117834.8,CATG00000006780.1,ENSG00000162407.8,ENSG00000142615.7,CATG00000013504.1,ENSG00000227110.2,ENSG00000166275.11,ENSG00000157827.15,ENSG00000116285.8,ENSG00000145996.7,ENSG00000246985.3,ENSG00000110243.7,ENSG00000159202.13,ENSG00000224459.1,ENSG00000176340.3,CATG00000080397.1,ENSG00000075420.8,ENSG00000232848.1,ENSG00000200058.1,ENSG00000259650.1,ENSG00000256100.1,CATG00000005765.1,ENSG00000138380.13,ENSG00000270316.1,ENSG00000242082.1,ENSG00000177917.6,CATG00000015367.1,ENSG00000119203.9,ENSG00000134532.11,CATG00000020290.1,CATG00000053554.1,ENSG00000236412.1,ENSG00000261303.1,ENSG00000183496.5,ENSG00000140526.12,ENSG00000226645.1,CATG00000072805.1,CATG00000005764.1,ENSG00000119185.8,CATG00000055104.1,ENSG00000064835.6,ENSG00000148795.5,ENSG00000117971.7,CATG00000001565.1,ENSG00000171566.7,ENSG00000214435.3,ENSG00000264247.1,ENSG00000167770.7,ENSG00000080608.9,ENSG00000134343.8,CATG00000047577.1,CATG00000065281.1,CATG00000101011.1,CATG00000003943.1,ENSG00000205449.7,ENSG00000198729.4,ENSG00000198670.7,CATG00000009300.1,ENSG00000091732.11,ENSG00000178175.7,ENSG00000112137.12,CATG00000076244.1,CATG00000054042.1,CATG00000038535.1,CATG00000096497.1,ENSG00000120833.9,ENSG00000240761.1,CATG00000076246.1,ENSG00000257595.2,ENSG00000128253.9,ENSG00000005981.8,ENSG00000076685.14,ENSG00000145375.7,CATG00000073640.1,ENSG00000127616.13,ENSG00000228707.1,CATG00000000670.1,ENSG00000155897.5,CATG00000045522.1,ENSG00000111275.8,ENSG00000257622.1,CATG00000116280.1,ENSG00000116147.12,CATG00000057587.1,ENSG00000183828.10,ENSG00000139151.10,ENSG00000250517.2,CATG00000008212.1,ENSG00000102595.14,ENSG00000271855.1,CATG00000106860.1,ENSG00000119686.5,ENSG00000215704.5,ENSG00000177108.5,ENSG00000224187.1,ENSG00000100503.19,ENSG00000128284.15,ENSG00000148700.9,ENSG00000267040.2,ENSG00000143126.7,ENSG00000110583.8,ENSG00000089248.6,ENSG00000180628.10,ENSG00000250544.1,CATG00000080403.1,ENSG00000138442.5,ENSG00000166272.12,CATG00000084021.1,ENSG00000116288.8,ENSG00000122691.8,CATG00000088378.1,ENSG00000165071.10,ENSG00000203886.4,CATG00000116288.1,CATG00000070055.1,ENSG00000175164.9</t>
  </si>
  <si>
    <t>21957438,18991354,22941190,17434096,24262325,23041239,22384361</t>
  </si>
  <si>
    <t>Coronary artery disease or large artery stroke,Stroke (ischemic),Large artery stroke,stroke (ischemic),Coronary artery disease or ischemic stroke</t>
  </si>
  <si>
    <t>HP:0002297</t>
  </si>
  <si>
    <t>Red hair</t>
  </si>
  <si>
    <t>rs916976,rs11645183,rs74962884,rs4324129,rs3785275,rs4433810,rs45456401,rs73362615,rs11641790,rs6500449,rs17233176,rs11645970,rs12600047,rs7496228,rs11640198,rs12149952,rs11643495,rs1057042,rs17227064,rs62054253,rs6497292,rs2302162,rs7188458,rs11076623,rs8051915,rs2074963,rs258322,rs117952314,rs62052187,rs58827852,rs4785721,rs16950941,rs11642080,rs7165158,rs62056097,rs11648552,rs34604714,rs1006548,rs11639925,rs7196840,rs11648689,rs7203511,rs77847775,rs61368565,rs4785727,rs17233253,rs4627348,rs12919804,rs75411849,rs59660050,rs4365288,rs4427799,rs78517194,rs2881294,rs12598737,rs8049660,rs2493034,rs4785763,rs77238289,rs7185897,rs62052222,rs1061646,rs3743859,rs2239357,rs12600051,rs1476761,rs11639788,rs57492102,rs58523311,rs12203592,rs7205993,rs11640336,rs61356367,rs4785587,rs35405,rs2075880,rs17227057,rs3212346,rs76653853,rs2011877,rs72714141,rs11647174,rs6500452,rs74800773,rs11076624,rs8028689,rs8051733,rs62052168,rs57179075,rs8166,rs72807526,rs12918575,rs886951,rs6500437,rs11644804,rs4785755,rs7403279,rs62056061,rs11076658,rs7196459,rs73362608,rs8063761,rs11076622,rs11645376,rs77338959,rs17226498,rs76378121,rs62053702,rs17233623,rs17233497,rs3803686,rs12931432,rs11647958,rs34027607,rs74853090,rs117449907,rs11649510,rs62052250,rs9746953,rs62052214,rs57267516,rs11640450,rs1007932,rs8044026,rs11076649,rs35131670,rs78259905,rs4238833,rs11645240,rs62054252,rs12924572,rs6903640,rs12924138,rs8039195,rs2239356,rs2228479,rs11074326,rs45567439,rs17232735,rs3751694,rs2235129,rs74417197,rs12448860,rs8017054,rs7200842,rs11076620,rs17227263,rs11076625,rs62052189,rs34878706,rs17226428,rs8025035,rs17233868,rs6909013,rs2159113,rs1800355,rs62054571,rs11649465,rs185146,rs62052184,rs7189711,rs2286392,rs2238529,rs12904397,rs11649211,rs62052241,rs56296040,rs74037150,rs2238525,rs12930606,rs63413261,rs117575274,rs7205053,rs9931722,rs164741,rs2270459,rs7497270,rs17232910,rs17233455,rs1109334,rs1110331,rs8182077,rs12709095,rs12933317,rs2353032,rs114135590,rs17232630,rs75319471,rs7192770,rs1800331,rs4785592,rs8046243,rs35518096,rs11649196,rs6500447,rs13330431,rs2239358,rs7184960,rs7200111,rs7205604,rs61756153,rs11640188,rs34141697,rs17226512,rs10153196,rs4785720,rs74033837,rs9806894,rs7189734,rs4144266,rs6500441,rs7199685,rs74873294,rs7206570,rs4371157,rs8031097,rs1800344,rs74251537,rs10135448,rs56203690,rs2982490,rs2346050,rs11644967,rs7495174,rs7206308,rs62052180,rs62052711,rs11642267,rs11644213,rs62052714,rs11641552,rs62054224,rs164742,rs62052252,rs62052240,rs73276534,rs75499835,rs11636232,rs11646374,rs62052174,rs8030794,rs17226966,rs56112321,rs62052185,rs258335,rs9806913,rs164744,rs12592363,rs3856,rs62056068,rs11649162,rs3743855,rs77692272,rs76042350,rs74412556,rs62054570,rs1800330,rs74400391,rs35542367,rs2016236,rs73362658,rs9972861,rs58164482,rs62056069,rs2239360,rs12922197,rs62054609,rs4785713,rs36114385,rs7495114,rs2190808,rs1987271,rs75165924,rs12597913,rs11642451,rs61585051,rs7497759,rs4785591,rs12709092,rs6500448,rs4785723,rs12709094,rs12593929,rs11649501,rs8044210,rs11641897,rs62068387,rs62068372,rs4287569,rs3765437,rs12597296,rs28777,rs61511707,rs1800345,rs9928396,rs12596583,rs35176381,rs62052225,rs35407,rs2376885,rs7191836,rs3785279,rs3819569,rs16950960,rs11866420,rs7195906,rs62052249,rs12913832,rs57189560,rs57079108,rs258336,rs62056092,rs8036159,rs7170852,rs2353033,rs11641639,rs7494942,rs466001,rs2238527,rs62056087,rs17226980,rs6500459,rs11641201,rs8036480,rs76734820,rs12596492,rs11641675,rs10153055,rs3757114,rs11643713,rs4785712,rs17177891,rs11643147,rs2293584,rs7496326,rs73362642,rs62056064,rs12443954,rs62054257,rs13335395,rs34120897,rs3785276,rs10162958,rs1800337,rs62054639,rs2241039,rs79097182,rs4442808,rs4785722,rs4785760,rs74251568,rs8047486,rs62052255,rs62054640,rs16950972,rs7195226,rs62052210,rs2228478,rs4257207,rs17232840,rs7163496,rs35256109,rs2099105,rs9282681,rs11640702,rs62054611,rs2346051,rs74490382,rs2240201,rs12709093,rs10431948,rs7206120,rs11645916,rs34689166,rs2016968,rs75019069,rs62052226,rs17233567,rs61329240,rs9941108,rs62054599,rs2240203,rs62056099,rs4530137,rs1108063,rs2074904,rs6500460,rs62052660,rs75110337,rs16950979,rs76581091,rs8051231,rs117285117,rs11649210,rs1007931,rs74336735,rs62056066,rs77522907,rs117195074,rs62052213,rs2434871,rs2286393,rs17226274,rs60025758,rs7195752,rs2241038,rs3803683,rs12597095,rs12596146,rs419151,rs12930056,rs10941073,rs117880578,rs7192275,rs76512054,rs2238530,rs17134857,rs57940434,rs9282682,rs3819568,rs2283565,rs11645212,rs11860203,rs35395,rs8044906,rs6500453,rs62056063,rs62054601,rs4268748,rs111334430,rs12209219,rs59027140,rs62054572,rs17784386,rs2238531,rs11631797,rs79087600,rs62054610,rs117406136,rs60990888,rs78331410,rs11642428,rs8062311,rs2238526,rs8182028,rs62052173,rs9922515,rs62052710,rs11640209,rs12709096,rs7186976,rs11649155,rs4785715,rs76228202,rs2278007,rs1800340,rs11646448,rs17226973,rs1800339,rs79441750,rs3212369,rs11649642,rs1006547,rs12928364,rs1109838,rs12883151,rs62054251,rs62053701,rs72477006,rs62052212,rs8032355,rs17226519,rs11864372,rs117207109,rs12596934,rs1129038,rs34420680,rs17226841,rs45524643,rs7206721,rs62056103,rs75501824,rs76075456,rs3819574,rs12929831,rs74251570,rs12598214,rs16950927,rs7204478,rs8058009,rs77528309,rs12917681,rs2003522,rs1968109,rs11641726,rs17233664,rs886952,rs62056090,rs11649100,rs11646766,rs11644526,rs11076619,rs2376880,rs2016277,rs78530336,rs4785593,rs3743860,rs2238289,rs56283750,rs73283845,rs2277096,rs2074903,rs12600151,rs34033205,rs4408545,rs12599473,rs17809188,rs12599561,rs12932473,rs11642010,rs35762120,rs3785281,rs3743827,rs17233448,rs8045232,rs1137042,rs3803684,rs76885005,rs11648881,rs7201028,rs79957186,rs2240204,rs61757160,rs2293586,rs916977,rs58656226,rs12598276,rs12921177,rs12445695,rs28661943,rs59660294,rs258337,rs57713848,rs113891247,rs1800358,rs11639906,rs12918773,rs59038611,rs9933901,rs1635166,rs62056110,rs73362613,rs9302376,rs76517692,rs8060934,rs2525913,rs16950930,rs62052239,rs13331995,rs1805007,rs60828994,rs3935591,rs1800287,rs11641147,rs17233441,rs75973130,rs12597299,rs4328441,rs4785762,rs2238532,rs62056091,rs62054638,rs11643288,rs8049897,rs11647746,rs79164713,rs3212371,rs35389,rs117842744,rs74542234,rs17227085,rs34665267,rs12445480,rs28630471,rs79948219,rs62054600,rs11645271,rs4350572,rs3819567,rs2016571,rs11862382,rs116086643,rs4785759,rs4785594,rs117675822,rs3764258,rs12929899,rs62054258,rs62056102,rs12598316,rs73283867,rs73283859,rs56240434,rs7203255,rs78001663,rs62056065,rs34272502,rs17226666,rs12599180,rs1558183,rs12925087,rs2240202,rs11640734,rs2270461,rs12446791,rs77186129,rs62052186,rs79244293,rs1079558,rs12598756,rs4365287,rs62056100,rs2377043,rs8047576,rs11648433,rs62054259</t>
  </si>
  <si>
    <t>ENSG00000140995.12,CATG00000030356.1,ENSG00000187741.10,ENSG00000261373.1,ENSG00000223959.4,CATG00000030349.1,ENSG00000267048.1,ENSG00000204991.6,ENSG00000003249.9,ENSG00000177946.4,ENSG00000131165.10,ENSG00000256390.1,ENSG00000137265.10,ENSG00000158792.11,ENSG00000015413.5,ENSG00000164175.10,ENSG00000104044.11,CATG00000028360.1,ENSG00000075399.8,ENSG00000185324.17,ENSG00000260259.1,ENSG00000259006.1,CATG00000028351.1,ENSG00000198211.8,ENSG00000141002.14,CATG00000030348.1,ENSG00000151388.6,ENSG00000128731.11,ENSG00000258839.2,ENSG00000167523.9,CATG00000030350.1,CATG00000019940.1,ENSG00000167522.10,ENSG00000141013.10,ENSG00000258947.2,CATG00000028352.1,ENSG00000112685.9,ENSG00000158805.7,ENSG00000140090.13</t>
  </si>
  <si>
    <t>18483556,17952075</t>
  </si>
  <si>
    <t>Red vs non-red hair color,Black vs. red hair color</t>
  </si>
  <si>
    <t>HP:0002354</t>
  </si>
  <si>
    <t>Memory impairment</t>
  </si>
  <si>
    <t>An impairment of memory as manifested by a reduced ability to remember things such as dates and names, and increased forgetfulness.</t>
  </si>
  <si>
    <t>rs7423423,rs4976603,rs9313411,rs9679781,rs60649179,rs17070145,rs7363432,rs496571,rs2043231,rs570504,rs12992163,rs1477306,rs34797455,rs2344481,rs12992997,rs6020129,rs1477305,rs7571204,rs2114760,rs1019722,rs74500456,rs10167228,rs9313414,rs11884723,rs7574618,rs10185007,rs2195144,rs1529648,rs2116546,rs10866628,rs6898493,rs1477304,rs77804121,rs8067235,rs577306,rs6020122,rs1427652,rs13418651,rs1461193,rs4135275,rs5006656,rs1531380,rs13022554,rs13168943,rs508585,rs12989784,rs35476054,rs4667865,rs6432859,rs6555809,rs55872483,rs4976601,rs928200,rs6432860,rs12653920,rs73142756,rs60084130,rs1556198,rs10077631,rs7602046,rs58337218,rs992894,rs928199,rs6020130,rs77902097,rs4667862,rs2390321,rs4976599,rs749773,rs11651035,rs523119,rs79732011,rs1531378,rs6719899,rs6719077,rs504059,rs9313413,rs2859817,rs567652,rs1834840,rs6012941,rs6125821,rs7606573,rs1549588,rs922227,rs9679780,rs7589765,rs6020127,rs11134512,rs117116002,rs545238,rs11738811,rs1531379,rs6020125,rs113478147,rs6876635,rs34701755,rs112799961,rs2390322,rs6096788,rs118171126,rs9680012,rs35812816,rs6859300,rs73140734,rs3812719,rs928201,rs10061148,rs4135268,rs4667863,rs6756388,rs7595154,rs6735104,rs545331,rs2020318,rs6732789,rs117335693,rs6020846,rs7608793,rs56068957,rs6095711,rs6020712,rs490317,rs6877224,rs7580482,rs17036884,rs1543332,rs17724926,rs2126152,rs6432858,rs7598539,rs13158708,rs6125818,rs6013029,rs13421166,rs11740649,rs17792698,rs6012775,rs729387,rs6753355,rs1556197,rs1841547,rs994399,rs1834839,rs55950979,rs7601520,rs76071785,rs10930201,rs75055654,rs113623543,rs7606888,rs2337223,rs10462974,rs729149,rs4667861,rs1019724,rs9313412,rs6095714,rs77635586,rs16986916,rs6095709,rs1797874,rs569745,rs6719462,rs745035,rs7265394,rs6095722,rs6761757,rs117816028,rs6881013,rs552878,rs2298771</t>
  </si>
  <si>
    <t>ENSG00000154743.13,ENSG00000113645.9,CATG00000054732.1,ENSG00000132792.14,ENSG00000236107.3,ENSG00000204117.1,ENSG00000144285.11,ENSG00000118705.12,ENSG00000132170.15,ENSG00000175866.11,ENSG00000123607.10</t>
  </si>
  <si>
    <t>24392092,17053149,20038948,17470457,22105620</t>
  </si>
  <si>
    <t>Memory (short-term),Episodic memory,Memory performance</t>
  </si>
  <si>
    <t>HP:0002500</t>
  </si>
  <si>
    <t>Abnormality of the cerebral white matter</t>
  </si>
  <si>
    <t>An abnormality of the cerebral white matter.</t>
  </si>
  <si>
    <t>rs11186344,rs11186367,rs7360412,rs11166324,rs1524998,rs3810196,rs13111762,rs1969175,rs9910274,rs73035223,rs889707,rs56199516,rs1975991,rs17685439,rs67665996,rs1838080,rs62062479,rs3743749,rs73035216,rs16945449,rs12939956,rs1669338,rs1416235,rs62065479,rs11186358,rs61481895,rs10411936,rs6671927,rs17088425,rs73033486,rs487147,rs35355477,rs62073282,rs60275659,rs111756027,rs7082814,rs76623564,rs16945464,rs2290669,rs10881845,rs11186295,rs1871518,rs35151435,rs73035210,rs7096568,rs73033490,rs12533845,rs6955710,rs11166322,rs4586057,rs71377802,rs4144422,rs10881841,rs10875252,rs10881846,rs6533687,rs16995422,rs12220866,rs875622,rs62073280,rs4791242,rs73033494,rs8110761,rs4279091,rs114104260,rs2081254,rs115131858,rs16945470,rs10881848,rs4239089,rs73035221,rs10881843,rs4791243,rs12533867,rs74486092,rs875623,rs6138900,rs72628224,rs2290668,rs889705,rs11781622,rs8113386,rs58524282,rs12947222,rs7085559,rs62073285,rs73033466,rs115325158,rs35292793,rs62073283,rs73033488,rs6972737,rs4282910,rs4284320,rs73033498,rs4791250,rs7903584,rs35575637,rs6978804,rs7016551,rs6818968,rs62062478,rs1873708,rs6670361,rs17713016,rs1880529,rs6037419,rs6956368,rs12127190,rs11186359,rs1870071,rs11186343,rs6764874,rs513011,rs8076385,rs73033501,rs11135806,rs62073281,rs545252,rs11186361,rs11186346,rs11186368,rs11079553,rs517313,rs10853057,rs873636,rs3796929,rs7252649,rs6794465,rs2044178,rs9757350,rs71377801,rs6794463,rs17102362,rs7821675,rs6444275,rs73033497,rs73035212,rs34476326,rs73126001,rs2363120,rs7192208,rs117045319,rs10881842,rs6776001,rs7256818,rs12942189,rs4791249,rs28403879,rs2034892,rs72628223,rs11186360,rs12255018,rs12944772,rs73033479,rs74529341,rs62073275,rs889706,rs68045879,rs11186352,rs11186339,rs73035208,rs71379903,rs12953318,rs62065481,rs10404046</t>
  </si>
  <si>
    <t>CATG00000091080.1,ENSG00000145349.12,CATG00000038737.1,CATG00000032122.1,CATG00000064931.1,CATG00000034280.1,ENSG00000225028.1,ENSG00000156869.8,ENSG00000120063.5,ENSG00000148688.9,ENSG00000072756.12,CATG00000032125.1,CATG00000038726.1,ENSG00000127527.9,CATG00000101979.1,CATG00000034282.1,ENSG00000146535.9,ENSG00000148680.11,CATG00000000412.1,CATG00000094965.1,CATG00000038739.1,ENSG00000198326.8,ENSG00000148677.6,ENSG00000269058.1,CATG00000038727.1,CATG00000065794.1,ENSG00000253643.1,ENSG00000260922.1,ENSG00000113851.9,ENSG00000140873.11,CATG00000032120.1,CATG00000091079.1,ENSG00000145012.8</t>
  </si>
  <si>
    <t>22425255,23218918,24736177</t>
  </si>
  <si>
    <t>White matter integrity (interaction),White matter integrity,White matter microstructure (global fractional anisotropy)</t>
  </si>
  <si>
    <t>HP:0002526</t>
  </si>
  <si>
    <t>Deficit in nonword repetition</t>
  </si>
  <si>
    <t>Impaired ability to repeat non-word sounds. Nonword repetition (NWR) is a measure of short-term phonological memory.</t>
  </si>
  <si>
    <t>rs62228680,rs62228683,rs62228670,rs17002367,rs62229672,rs62228681,rs62228685,rs62228684,rs9753979,rs62228748,rs7283184,rs62228686,rs62228677,rs9754011,rs62228727,rs7280093,rs17002366,rs3922435,rs914115,rs1035086,rs62228673,rs2822586,rs4769772,rs2822588,rs7275509,rs9754015,rs62227536,rs62228682,rs909257,rs7331353,rs117986488,rs80199858,rs2822584,rs7777159,rs60241037,rs9508555,rs9551739,rs7795980,rs2822560,rs12482528,rs4238137,rs1297125,rs62228678,rs62228671,rs4347481,rs10950793,rs62228674,rs7280157,rs2892463,rs9754002,rs7326253,rs2822609,rs62228675,rs62228679,rs62229671,rs62228676,rs62228672,rs62227535,rs2192161,rs62228687,rs117302314,rs1854176</t>
  </si>
  <si>
    <t>ENSG00000132965.5,ENSG00000243064.4,ENSG00000189403.10,ENSG00000243004.1,ENSG00000122042.9,CATG00000014226.1</t>
  </si>
  <si>
    <t>Non-word repetition</t>
  </si>
  <si>
    <t>HP:0002538</t>
  </si>
  <si>
    <t>Abnormality of the cerebral cortex</t>
  </si>
  <si>
    <t>An abnormality of the cerebral cortex.</t>
  </si>
  <si>
    <t>rs34249834,rs13303,rs12496634,rs2878632,rs12427596,rs2536175,rs917727,rs9881468,rs9525641,rs10456548,rs7798060,rs2276824,rs1075653,rs9472367,rs1861000,rs13076398,rs2908004,rs12637632,rs10278685,rs2071044,rs7805735,rs12112058,rs11130314,rs2707466,rs77699599,rs12487591,rs4475032,rs4479922,rs10230310,rs2536172,rs2536166,rs62253740,rs11717043,rs72858511,rs2691032,rs13085895,rs2707463,rs13081028,rs1076425,rs3801387,rs6414569,rs13071584,rs12034581,rs9533159,rs2536182,rs3733039,rs1125447,rs9853056,rs998909,rs6116869,rs11130327,rs1608660,rs2535627,rs72858517,rs6778329,rs10275938,rs34770628,rs6947453,rs17052256,rs34954168,rs7652191,rs798950,rs6076852,rs10234955,rs12635140,rs13082208,rs4234633,rs76272871,rs2286800,rs1961958,rs2536160,rs3733046,rs3774354,rs3796353,rs2878628,rs4730998,rs1552196,rs7808155,rs3852066,rs6445534,rs28661185,rs238296,rs11718420,rs10510760,rs3774365,rs56144965,rs33964154,rs3733041,rs11709284,rs34215106,rs2270215,rs4687550,rs35793694,rs11130317,rs67991850,rs12489732,rs1010552,rs57977421,rs2707477,rs62255396,rs6053523,rs12487445,rs2707479,rs10865974,rs2536185,rs2098167,rs4687626,rs62255362,rs12539772,rs2707481,rs8906,rs12497998,rs997782,rs11235,rs10780035,rs3617,rs72870950,rs798949,rs7807953,rs7787044,rs10235191,rs34157897,rs6951990,rs2536184,rs1990447,rs7636227,rs10235232,rs2536176,rs238288,rs34005367,rs11130308,rs4130905,rs6804145,rs1056244,rs62253733,rs13079063,rs7807894,rs11709448,rs13621,rs9533156,rs872008,rs6116855,rs11130311,rs2164885,rs56364616,rs798918,rs4846303,rs884373,rs2239551,rs11130310,rs2535629,rs34017441,rs7797976,rs2710331,rs34739010,rs2707507,rs35249778,rs2336149,rs78065645,rs2244812,rs13060675,rs13068293,rs2239549,rs9324,rs11130324,rs61128227,rs2289247,rs2336542,rs79457385,rs4481150,rs11720243,rs2296533,rs35107891,rs28624478,rs2707492,rs4727924,rs10250907,rs6053527,rs2536153,rs7639267,rs13095332,rs7776725,rs10248019,rs13085775,rs10953928,rs1866268,rs2240919,rs6768697,rs1029871,rs1558541,rs6445531,rs4687551,rs13065851,rs2707504,rs10242100,rs1112810,rs13074853,rs2056594,rs1554634,rs2707476,rs10248011,rs17536328,rs13245690,rs13087772,rs4846302,rs12496476,rs55963900,rs17283473,rs767418,rs11130323,rs2536179,rs2820464,rs10260631,rs6963115,rs12673770,rs2230535,rs34320754,rs10261671,rs2536170,rs7642198,rs13438127,rs529125,rs79199805,rs78204988,rs2159644,rs34610142,rs922996,rs12629701,rs12706314,rs11719685,rs2079929,rs11720432,rs7614981,rs1054016,rs12488461,rs872007,rs4687625,rs6445529,rs28476487,rs41281692,rs2268027,rs6053528,rs6617,rs6778844,rs2536173,rs11711421,rs2707496,rs12205379,rs67539070,rs7611731,rs10433615,rs6038214,rs8055197,rs79162867,rs10948217,rs6972481,rs2286798,rs3801383,rs7801723,rs2536165,rs2710323,rs2270197,rs2707480,rs3755798,rs2302417,rs13221538,rs2289249,rs34537256,rs28477952,rs6085211,rs2072390,rs13061423,rs33967311,rs13069481,rs1133415,rs4644056,rs62255364,rs3779381,rs34115864,rs6976,rs11177,rs77634630,rs718766,rs238292,rs868053,rs1561337,rs2239550,rs55678971,rs2952564,rs7984870,rs2177578,rs2300149,rs12637627,rs1554635,rs2590838,rs2536168,rs12212190,rs1861001,rs2536180,rs4282054,rs12486554,rs11130315,rs55910643,rs9533155,rs2028216,rs12198376,rs2056593,rs35758028,rs2707491,rs12489828,rs2707465,rs28584526,rs4687552,rs10246697,rs10456547,rs2254595,rs2707475,rs13082960,rs17052259,rs11130313,rs3774349,rs6445528,rs10456546,rs2268023,rs10280039,rs2536167,rs6445535,rs2230534,rs7614498,rs2336545,rs6787154,rs2268026,rs3801382,rs35211965,rs731831,rs12206568,rs67409736,rs2707505,rs2015971,rs2536174,rs4687638,rs1861867,rs1005400,rs2536178,rs13065019,rs917726,rs4687624,rs2536164,rs6778735,rs7793554,rs10275439,rs12486847,rs6971407,rs10260002,rs2110281,rs12213735,rs1983694,rs3733045,rs10216123,rs1108842,rs11714030,rs9641657,rs7622694,rs7765371,rs1961959,rs13232048,rs6053500,rs6952113,rs1042779,rs6965592,rs7651709,rs4687548,rs1053399,rs6053525,rs12210292,rs1524498,rs11720159,rs4687629,rs28588484,rs798917,rs10259383,rs2254591,rs10250624,rs61266507,rs4434138,rs238295,rs77146033,rs678,rs34275932,rs2268025,rs2536156,rs2536163,rs6971452,rs11130312,rs17264436,rs1570,rs10279122,rs7638808,rs80269068,rs238293,rs736408,rs73433974,rs13064064,rs2590846,rs2083180,rs6762813,rs2240920,rs10456120,rs13081155,rs13083798,rs798913,rs10865973,rs3774355,rs2289250,rs9879090,rs17537827,rs2536155,rs2251219,rs2536189,rs11766324,rs7325635,rs12531355,rs1990446,rs78417395,rs10260858,rs6053499,rs12706318,rs3774366,rs3755806</t>
  </si>
  <si>
    <t>ENSG00000212452.1,ENSG00000163938.12,ENSG00000114902.9,CATG00000088399.1,ENSG00000055955.11,ENSG00000120659.10,ENSG00000230024.1,ENSG00000010327.6,CATG00000093699.1,ENSG00000162267.8,ENSG00000212628.1,ENSG00000196937.6,ENSG00000140718.14,CATG00000054161.1,CATG00000029301.1,CATG00000096991.1,ENSG00000248592.3,CATG00000096985.1,CATG00000054160.1,ENSG00000125772.8,ENSG00000243696.4,ENSG00000168268.6,CATG00000088398.1,ENSG00000055957.6,ENSG00000163939.14,ENSG00000002745.8,ENSG00000212493.1,ENSG00000114904.8,ENSG00000106034.13,CATG00000060189.1,CATG00000054163.1,ENSG00000168273.3,ENSG00000196284.9,CATG00000083935.1,CATG00000088402.1,ENSG00000016864.12</t>
  </si>
  <si>
    <t>22792071,22343285,21810643</t>
  </si>
  <si>
    <t>Cortical structure,Cortical thickness</t>
  </si>
  <si>
    <t>HP:0002597</t>
  </si>
  <si>
    <t>Abnormality of the vasculature</t>
  </si>
  <si>
    <t>An abnormality of the vasculature.</t>
  </si>
  <si>
    <t>rs2218430,rs7189407,rs2420612,rs4890625,rs2569702,rs6942851,rs801211,rs923366,rs4993969,rs2161684,rs2853802,rs4077284,rs42472,rs17701424,rs1974769,rs394752,rs3851734,rs4718307,rs6961155,rs10838619,rs17497019,rs2707856,rs11078855,rs9906467,rs17696696,rs8048677,rs247450,rs10278014,rs216217,rs10112104,rs35034167,rs75791745,rs1723275,rs16973453,rs635634,rs7111517,rs6978429,rs79285779,rs9934653,rs809025,rs35415181,rs11986523,rs11643410,rs1364077,rs6045698,rs6564260,rs1866322,rs6136,rs11646677,rs8054769,rs4279493,rs216220,rs7630301,rs375245,rs1860468,rs380090,rs313830,rs4243111,rs11875599,rs9896535,rs4888418,rs3732806,rs1853517,rs35459055,rs216199,rs177567,rs3743609,rs10281080,rs73156280,rs7789460,rs1565764,rs59428454,rs2289563,rs4748597,rs10400726,rs1048661,rs73156285,rs3857688,rs4718403,rs977987,rs4887816,rs8009025,rs35787595,rs34222958,rs10218883,rs8008844,rs11649638,rs3852478,rs11010441,rs35336851,rs12603057,rs9908373,rs10274773,rs34021527,rs9894613,rs10884114,rs432200,rs2113232,rs1994883,rs11862684,rs2302808,rs62130684,rs170045,rs9898819,rs62881061,rs2420168,rs3800812,rs9872143,rs49195,rs216190,rs73139974,rs703490,rs12666485,rs4888378,rs7201989,rs2659891,rs1871675,rs10514396,rs116166572,rs9691480,rs550057,rs4523957,rs8063068,rs193031,rs9791712,rs893820,rs778708,rs721717,rs778722,rs72631656,rs11860231,rs7800620,rs7188604,rs6961853,rs7466962,rs2659897,rs8083916,rs7793338,rs79363471,rs8051611,rs2282686,rs11676710,rs709609,rs6460303,rs7199132,rs880166,rs216189,rs12666079,rs9411370,rs216204,rs6460304,rs1323672,rs112714470,rs778694,rs73549297,rs2273984,rs185052,rs62465434,rs17696831,rs12930452,rs3846973,rs7810213,rs73148639,rs2302531,rs35935345,rs1167406,rs13242290,rs778702,rs9323986,rs12698526,rs1011121,rs11125981,rs1992314,rs316323,rs7789554,rs9921474,rs1144895,rs62638750,rs66904072,rs1643374,rs4886785,rs11686956,rs9965812,rs2569693,rs6485702,rs73376394,rs10950036,rs2707854,rs1074961,rs4888422,rs4887825,rs4718429,rs4072879,rs2659895,rs2055682,rs7591566,rs11867782,rs67397473,rs4718364,rs12533585,rs709597,rs72787160,rs778711,rs28578791,rs57276651,rs4888415,rs9587388,rs6960870,rs12927562,rs1016265,rs17862778,rs3917729,rs7194035,rs2420827,rs3784935,rs9411474,rs1860470,rs1981798,rs2865530,rs4888405,rs10249404,rs59207721,rs4790883,rs6971897,rs4887829,rs28815324,rs6507664,rs12709735,rs710285,rs893817,rs10950029,rs12928898,rs2249458,rs7812533,rs2059257,rs7849280,rs8085773,rs73235093,rs977985,rs3917702,rs77505915,rs11640018,rs2235302,rs11865004,rs2236868,rs2077593,rs4888412,rs62466794,rs8055609,rs35937717,rs7047076,rs3743607,rs3917709,rs12918797,rs6947808,rs1030262,rs2191268,rs76033962,rs9923834,rs77985021,rs316324,rs7789768,rs34673655,rs1440002,rs854541,rs4888390,rs3743573,rs268634,rs6976714,rs7202284,rs4790316,rs2465121,rs2056387,rs28768435,rs507666,rs4717322,rs216213,rs10871312,rs766522,rs6469649,rs9411364,rs2467669,rs37606,rs2241053,rs9946831,rs73150604,rs12670811,rs4718405,rs2235304,rs2659900,rs35122885,rs1109341,rs778721,rs115478735,rs11149813,rs2578189,rs6946143,rs1796222,rs8051407,rs4887828,rs247436,rs10087005,rs4888426,rs8077545,rs13043878,rs1553609,rs9899330,rs34738753,rs12149063,rs247442,rs2901267,rs6597616,rs57804402,rs2070852,rs216198,rs4718383,rs9934007,rs100912,rs7932354,rs3753069,rs11923005,rs2760735,rs2659892,rs60986007,rs4887820,rs12668859,rs4888394,rs11149812,rs4273746,rs216202,rs1323674,rs10950027,rs11149831,rs2707853,rs6460311,rs1010630,rs2028387,rs11645691,rs6460302,rs2641443,rs1695820,rs651007,rs709595,rs116456122,rs35214308,rs114460679,rs1323673,rs13448,rs2850646,rs76860059,rs2819763,rs7226736,rs75840613,rs4888386,rs2209073,rs4993970,rs73137982,rs12933281,rs62498899,rs1144894,rs316316,rs3800823,rs76172853,rs7204984,rs71394219,rs13226170,rs10827628,rs6710763,rs35378740,rs3784937,rs749240,rs4717300,rs7809814,rs10215132,rs801216,rs28558946,rs1182882,rs2864042,rs2659889,rs2903033,rs10229345,rs778715,rs7653187,rs11655813,rs898749,rs115140031,rs7212342,rs433017,rs4888375,rs17729837,rs403553,rs383683,rs881285,rs1480470,rs10263935,rs10950044,rs2859901,rs11149833,rs5017425,rs6960939,rs4888411,rs3851736,rs9587385,rs7118404,rs9791713,rs66672254,rs28883606,rs7202596,rs2909688,rs7979129,rs313829,rs9328546,rs4888393,rs4888396,rs268642,rs160641,rs3115960,rs11860284,rs12806687,rs6460300,rs7811204,rs2578184,rs62498900,rs12932606,rs600038,rs441750,rs1796219,rs28480509,rs893819,rs778696,rs11641430,rs28655617,rs910075,rs6970767,rs6460296,rs2659904,rs73922356,rs778700,rs1981799,rs77052509,rs4638613,rs216218,rs4394362,rs4888416,rs28675984,rs28752301,rs9928232,rs12673450,rs62130687,rs12954742,rs1638735,rs59465235,rs4887821,rs778707,rs6471557,rs11639783,rs10086856,rs1968126,rs11773628,rs12918974,rs6045696,rs76932043,rs216201,rs4888400,rs2242405,rs474878,rs4888377,rs9894215,rs8034586,rs3863445,rs62069332,rs114631061,rs268561,rs4725,rs11640473,rs79754336,rs2220626,rs10151901,rs12963169,rs11641249,rs6485690,rs59347518,rs2659899,rs9587387,rs77246010,rs11641587,rs10086806,rs8007838,rs12698522,rs4146809,rs3778909,rs3093030,rs6970357,rs11766583,rs7206665,rs7979034,rs170043,rs6045700,rs9965365,rs7801282,rs6978028,rs6035164,rs732465,rs73148609,rs2075741,rs216208,rs1364079,rs1553610,rs1463640,rs40217,rs12972990,rs7219557,rs697968,rs1363055,rs28714531,rs7161307,rs76247422,rs4888383,rs12607480,rs811880,rs11761542,rs67173550,rs34122334,rs13424553,rs17173189,rs57023919,rs6546029,rs868961,rs2707837,rs778712,rs3981131,rs3743606,rs247432,rs9895551,rs11644306,rs2220139,rs8057084,rs2760745,rs160647,rs3784936,rs11982878,rs10884119,rs2533284,rs892188,rs6979382,rs2003301,rs885743,rs4718428,rs4243278,rs2659906,rs6947339,rs11971949,rs6564259,rs977986,rs10764088,rs9955008,rs579459,rs28425729,rs35070132,rs778699,rs2853801,rs2289562,rs73239120,rs987514,rs12449177,rs7185640,rs908915,rs11772264,rs61348003,rs3844219,rs532436,rs1544810,rs4888388,rs11855145,rs4718377,rs12991346,rs1994884,rs9857471,rs6979167,rs34539062,rs4890623,rs2420824,rs3800820,rs1110414,rs72631657,rs11865296,rs649129,rs35683383,rs329480,rs6951302,rs7792762,rs1183245,rs2420611,rs1461587,rs35338711,rs1778817,rs1030261,rs1167411,rs3735155,rs143499,rs2075742,rs34904236,rs2228615,rs35657986,rs801210,rs875971,rs8056236,rs62062568,rs893816,rs6564252,rs12051137,rs28805990,rs2129433,rs11640674,rs2073619,rs6974355,rs4876652,rs268593,rs2865531,rs6732746,rs12604134,rs11861810,rs7230180,rs3851733,rs10105303,rs58270968,rs11852244,rs192388,rs216216,rs4257298,rs2901210,rs12635786,rs34996006,rs12535036,rs8050059,rs4243112,rs216219,rs1638724,rs4876661,rs7190910,rs7192155,rs801209,rs216191,rs59466412,rs1866321,rs2641444,rs4888425,rs11856561,rs316306,rs7199062,rs404392,rs7499872,rs1129531,rs11683408,rs6978178,rs7200053,rs10769205,rs2707847,rs13232191,rs11862095,rs216206,rs247425,rs709604,rs114354069,rs4888404,rs778720,rs10950050,rs709596,rs116441960,rs1549306,rs589985,rs73699792,rs10102000,rs616463,rs56343285,rs1968225,rs11765965,rs10871313,rs2306032,rs2707839,rs12603592,rs12448947,rs12935787,rs2161065,rs6564261,rs12534637,rs4718421,rs6045639,rs11149815,rs10950040,rs12103726,rs12698534,rs28754625,rs6485696,rs4888413,rs12941836,rs9411473,rs2059256,rs7203157,rs7590399,rs35526611,rs452363,rs10827599,rs4876360,rs778710,rs37596,rs12449170,rs2235303,rs1962050,rs801212,rs6945775,rs7202083,rs4886776,rs6995653,rs11864102,rs34356500,rs2292071,rs7781698,rs801217,rs1542864,rs7803416,rs974239,rs2013908,rs8056080,rs12929673,rs8074850,rs7223390,rs17562423,rs652572,rs10143773,rs37605,rs35209155,rs778680,rs7212249,rs11642572,rs10252765,rs13431781,rs2281727,rs2460432,rs17748198,rs2302918,rs2460427,rs11149821,rs11078024,rs12930768,rs2850644,rs13227951,rs12941621,rs2519093,rs1623000,rs2241052,rs2819762,rs2109297,rs73237136,rs73152714,rs4146810,rs468079,rs78454923,rs28412533,rs2024192,rs216205,rs9921563,rs1559339,rs8055974,rs1860469,rs4888391,rs11789207,rs62498902,rs17096565,rs6970030,rs17469907,rs1830070,rs4790315,rs12698523,rs67688847,rs11858992,rs75336692,rs4876662,rs4888387,rs4718357,rs5030377,rs2578190,rs114594279,rs62130686,rs247443,rs8046416,rs7789615,rs12611016,rs6715992,rs17696749,rs459167,rs4718343,rs78668714,rs10950025,rs11644592,rs10281499,rs4717292,rs11149832,rs77645340,rs6955837,rs216200,rs13224319,rs67302640,rs28809822,rs2707824,rs13231575,rs8057203,rs2418750,rs75577046,rs59082804,rs778692,rs3815685,rs2289561,rs268624,rs1922722,rs4888427,rs6981910,rs7782320,rs73377594,rs62498898,rs11028,rs8057849,rs59755145,rs2277911,rs801215,rs76905624,rs3011669,rs66559844,rs7001801,rs7082385,rs766521,rs4888374,rs898748,rs1983372,rs13227219,rs1643388,rs10871307,rs28698552,rs1056538,rs9892754,rs4717315,rs7214741,rs1467184,rs801208,rs4717319,rs2760736,rs11772819,rs11769079,rs1167408,rs12150978,rs56004344,rs11641532,rs2302533,rs10950043,rs7085169,rs7025839,rs12673308,rs7786892,rs216212,rs13536,rs4888392,rs28380422,rs9989421,rs28775410,rs116347497,rs778682,rs17562177,rs17134620,rs2578183,rs3745002,rs6975044,rs1167399,rs4363269,rs8048527,rs12959543,rs12533997,rs4888395,rs12532998,rs57866200,rs4718344,rs11643209,rs11149820,rs7793517,rs2578187,rs505744,rs8085233,rs1213026,rs4790325,rs7229971,rs4876353,rs62466796,rs1065265,rs801213,rs10459859,rs11763224,rs697970,rs4888420,rs12274785,rs6975195,rs11149814,rs7160893,rs6131,rs4888414,rs17566701,rs12601834,rs12698521,rs6045697,rs61203524,rs2087647,rs12713498,rs12361673,rs62130688,rs4993971,rs7788576,rs247454,rs3764903,rs28542949,rs1895490,rs116040400,rs7782587,rs10086807,rs35552529,rs17096566,rs9900587,rs2285225,rs2289564,rs79463564,rs1128431,rs1267814,rs10086198,rs28715068,rs8046697,rs3851735,rs11149818,rs4888379,rs12613638,rs170044,rs4888430,rs10183479,rs778706,rs28497462,rs35263058,rs697969,rs8050769,rs2244022,rs4888376,rs4606447,rs12949991,rs2224770,rs112559174,rs247434,rs58187837,rs10871311,rs216209,rs13424572,rs12950603,rs62062564,rs6987106,rs6966953,rs113511792,rs1109342,rs1167390,rs73139927,rs3742207,rs3800815,rs115069853,rs8046184,rs1010631,rs7217226,rs11645329,rs12928036,rs7198873,rs17747530,rs4887824,rs3744992,rs2439183,rs316305,rs11766183,rs67765474,rs778697,rs893818,rs1083554,rs441890,rs6597617,rs12233528,rs5498,rs3136505,rs10278371,rs13308803,rs778705,rs13226966,rs1364078,rs910076,rs11078883,rs55962648,rs11644741,rs34624768,rs12917651,rs59155720,rs9922008,rs694225,rs2738809,rs2235305,rs4790318,rs10852932,rs12929908,rs313828,rs11763189,rs10741818,rs3857684,rs903160,rs11643207,rs247447,rs72650588,rs7787063,rs6958484,rs62466793,rs6564258,rs216193,rs117697625,rs1968127,rs1643375,rs6471558,rs9950234,rs2659893,rs8048816,rs4888389,rs17701568,rs2707845,rs4610622,rs11765791,rs8054586,rs6961990,rs17138089,rs6945896,rs12968820,rs17685540,rs495828,rs10950049,rs12445726,rs2707850</t>
  </si>
  <si>
    <t>ENSG00000005421.4,ENSG00000267607.1,ENSG00000166833.15,ENSG00000080573.6,CATG00000038499.1,ENSG00000206530.4,CATG00000032792.1,CATG00000029903.1,CATG00000096015.1,ENSG00000223473.1,ENSG00000154710.11,ENSG00000065989.11,CATG00000012299.1,ENSG00000200545.1,ENSG00000197329.7,ENSG00000169764.10,ENSG00000212170.1,ENSG00000187498.10,ENSG00000233896.1,ENSG00000204740.5,ENSG00000179406.6,ENSG00000127445.9,ENSG00000243335.4,CATG00000032795.1,ENSG00000127452.4,ENSG00000232559.2,ENSG00000067167.3,ENSG00000271875.1,ENSG00000175216.10,CATG00000054066.1,ENSG00000231234.1,ENSG00000143952.15,ENSG00000152234.11,ENSG00000241258.2,ENSG00000174175.12,ENSG00000180210.10,ENSG00000259999.1,ENSG00000166822.8,ENSG00000175213.2,ENSG00000229180.4,ENSG00000267534.1,ENSG00000261717.1,ENSG00000163611.7,ENSG00000261801.1,ENSG00000106617.9,CATG00000092486.1,CATG00000096002.1,ENSG00000153774.4,ENSG00000252122.1,CATG00000022004.1,ENSG00000236838.2,ENSG00000221947.3,ENSG00000198626.11,ENSG00000246366.2,ENSG00000105371.8,ENSG00000196715.5,ENSG00000161847.9,ENSG00000175224.12,CATG00000096019.1,ENSG00000167807.11,ENSG00000267119.1,CATG00000048400.1,ENSG00000243849.1,CATG00000035840.1,CATG00000117496.1,ENSG00000120594.12,ENSG00000125166.8,ENSG00000259097.1,CATG00000020098.1,ENSG00000169902.9,CATG00000103269.1,ENSG00000237310.1,ENSG00000200237.1,CATG00000032796.1,ENSG00000143951.11,ENSG00000205596.4,ENSG00000126522.12,ENSG00000261476.1,ENSG00000236457.1,ENSG00000167720.8,ENSG00000183196.4,ENSG00000090339.4,ENSG00000258511.1,CATG00000027881.1,ENSG00000106609.12,ENSG00000134569.5,ENSG00000147592.4,ENSG00000152240.8,ENSG00000266978.1,ENSG00000061455.10,CATG00000027882.1,ENSG00000105376.4,ENSG00000158528.7,ENSG00000234488.1,ENSG00000230583.2,ENSG00000226824.2,ENSG00000129038.11,ENSG00000254092.1,ENSG00000070366.9,ENSG00000249319.1,ENSG00000204442.2,ENSG00000244657.1,ENSG00000272831.1,CATG00000100393.1,CATG00000095998.1,ENSG00000130816.10,CATG00000005527.1,ENSG00000152229.14,ENSG00000175220.7,ENSG00000225084.1,ENSG00000014641.13,CATG00000092485.1,CATG00000038517.1,CATG00000100399.1,CATG00000095995.1,ENSG00000254334.1,CATG00000027880.1,ENSG00000232546.1,ENSG00000105397.9,ENSG00000156395.8,ENSG00000140598.9,ENSG00000175164.9</t>
  </si>
  <si>
    <t>20031579,19584346,pha003072,17903301,22068335,20167578,21223598</t>
  </si>
  <si>
    <t>Arterial stiffness,Aortic root size,ECG dimensions, brachial artery endothelial function, treadmill exercise responses,Aortic stiffness,Soluble levels of adhesion molecules</t>
  </si>
  <si>
    <t>HP:0002619</t>
  </si>
  <si>
    <t>Varicose veins</t>
  </si>
  <si>
    <t>Enlarged and tortuous veins.</t>
  </si>
  <si>
    <t>rs939217,rs79038107,rs2718154,rs78173249,rs75834205,rs10954479,rs114046537,rs4236649,rs17126866,rs112193453,rs4728349,rs1474117,rs4265136,rs74186820,rs77622665,rs115104045,rs4366013,rs916860,rs7599581,rs7805020,rs2732901,rs292505,rs2348052,rs77391855,rs78005999,rs2718153,rs3759853,rs2139190,rs2469542,rs17150320,rs2732906,rs78593261,rs2161981,rs79578636,rs77362339,rs1647857,rs74707659,rs10486437,rs1393715,rs111245735,rs72738889,rs115688793,rs17380507,rs4442075,rs2959850,rs3866543,rs13421996,rs77740349,rs6946926,rs8028294,rs75358572,rs17126872,rs1874944,rs12898415,rs1949972,rs11900752,rs34338978,rs12910734,rs2120107,rs1533652,rs2176623,rs1875884,rs2348051,rs2304920,rs292499,rs2718160,rs12113860,rs2718152,rs4348415,rs2718157,rs79542867,rs10488439,rs2732908,rs17460201,rs9963861,rs4732104,rs2718155,rs2718150,rs13389505,rs9942643,rs73370828,rs10989229,rs2348053,rs2732909,rs4236647,rs2089110,rs74876422,rs3778672,rs2732903,rs74139228,rs4284778,rs35498563,rs2456076,rs11837995,rs7174096,rs28396697,rs77366000,rs939216,rs2348055,rs4538172,rs4236646,rs10253047,rs77968801,rs869452,rs9656446,rs12902174,rs74400644,rs2732902,rs17367297,rs6952921,rs12437733,rs1981908,rs2886792,rs12441550,rs4133126,rs292508,rs4886830,rs4236655,rs3829489,rs74756654,rs4732085,rs10221835,rs74496677,rs959991,rs4886829,rs117380249,rs77172789,rs10045086,rs292546,rs2732910,rs78524778,rs1646982,rs1519542,rs6949416,rs12911174,rs79367128,rs2732907,rs117710255,rs7807363,rs292552,rs2718159,rs12591660,rs956789,rs12916022,rs67306087,rs4403354,rs6979109,rs2102237,rs9293327,rs9656447,rs1646942,rs2732904,rs292599,rs7174673,rs292501,rs2718151,rs74400166,rs292568,rs1949971,rs292497,rs74664218,rs77277492,rs4284779,rs10492226,rs59088060,rs2137307,rs7786104,rs292526,rs12908334,rs34181263,rs78516281,rs11761714,rs7786435,rs2120108,rs4574063,rs4236648,rs56346774,rs3110382,rs1647818,rs7239743,rs2348054,rs292531,rs12438077,rs12904198,rs2718161,rs2272351,rs12439484,rs75518946,rs79995601,rs1875885,rs12442266,rs114812343,rs34213321,rs3816266,rs10221942,rs115379095,rs17025079,rs41486545,rs1527475,rs35707798</t>
  </si>
  <si>
    <t>ENSG00000169047.5,ENSG00000231794.3,ENSG00000159556.5,CATG00000092825.1,CATG00000034581.1,CATG00000025590.1,ENSG00000105875.9,CATG00000050245.1,ENSG00000186684.8,CATG00000051748.1,ENSG00000263711.1,ENSG00000111144.5,ENSG00000075223.9,ENSG00000224184.1,ENSG00000235269.1,ENSG00000270547.1,CATG00000080871.1,ENSG00000117906.9,CATG00000044532.1,ENSG00000081052.10,ENSG00000272941.1,ENSG00000146856.10,ENSG00000272622.1,ENSG00000140386.8,ENSG00000140374.11,ENSG00000070882.8,CATG00000025601.1,CATG00000025597.1,ENSG00000169758.8,ENSG00000237999.2,CATG00000092823.1,ENSG00000122783.12,ENSG00000146859.6,CATG00000107756.1,ENSG00000257878.1,CATG00000097167.1,ENSG00000174695.5</t>
  </si>
  <si>
    <t>pha001413,pha001412,pha001414,pha001416</t>
  </si>
  <si>
    <t>Varicose Veins</t>
  </si>
  <si>
    <t>HP:0002634</t>
  </si>
  <si>
    <t>Arteriosclerosis</t>
  </si>
  <si>
    <t>Sclerosis (hardening) of the arteries with increased thickness of the wall of arteries as well as increased stiffness and a loss of elasticity.</t>
  </si>
  <si>
    <t>rs6062298,rs72852265,rs12746893,rs4970702,rs41156,rs1536263,rs9893901,rs2141595,rs2230926,rs11230564,rs4245555,rs116158187,rs2866406,rs4934540,rs78373303,rs4648563,rs62264485,rs114386787,rs9375439,rs2175290,rs921721,rs115823600,rs281394,rs2184882,rs1260294,rs1716175,rs1555790,rs2069506,rs12444767,rs13037326,rs9269817,rs249643,rs12468430,rs9915135,rs10184978,rs117203131,rs4940743,rs646159,rs9388486,rs61740607,rs28419182,rs62247183,rs6067293,rs73395587,rs1388597,rs114407282,rs595027,rs12768019,rs12722527,rs4968318,rs9271049,rs10920098,rs10846507,rs4463482,rs1418600,rs11715915,rs4934536,rs744612,rs10772083,rs62408237,rs73065517,rs6470607,rs9989684,rs791590,rs609438,rs3850814,rs12053646,rs744051,rs73036765,rs212840,rs115400288,rs7086715,rs116731546,rs9272499,rs2503879,rs140149,rs17749211,rs12655465,rs10815382,rs9269898,rs6023006,rs6724322,rs9272981,rs11171812,rs61784800,rs9313754,rs10220369,rs1170428,rs41312668,rs1128536,rs12491516,rs113912465,rs3819410,rs3823930,rs12977255,rs434816,rs78803467,rs3129877,rs743478,rs11663253,rs1320961,rs9657904,rs6074948,rs17533699,rs644827,rs11575232,rs175721,rs114549239,rs1002658,rs643177,rs2066818,rs2858866,rs17007459,rs4912807,rs61740482,rs7745797,rs28844317,rs6427404,rs45605540,rs4402923,rs13095940,rs2317826,rs1788229,rs116837008,rs907092,rs10492971,rs9273430,rs9272416,rs28370830,rs7706612,rs13316695,rs3088303,rs114475231,rs28577594,rs6089953,rs115719435,rs77212406,rs1036207,rs3811697,rs253759,rs6738237,rs6509314,rs10183178,rs9594576,rs9784208,rs114160723,rs10905716,rs9271536,rs151303,rs9272441,rs6062509,rs140124,rs12761675,rs9273324,rs2838521,rs3130501,rs9270940,rs1091350,rs71560647,rs72657048,rs3811435,rs10782937,rs10409509,rs9272723,rs10789468,rs497868,rs7188071,rs12528689,rs74752114,rs17401966,rs79316244,rs2218497,rs8019,rs4233371,rs2280390,rs77447765,rs10772102,rs2895989,rs4065275,rs894095,rs9270923,rs2275085,rs17835641,rs3014243,rs2099892,rs60687045,rs112037939,rs1995218,rs3024495,rs1617434,rs853961,rs805428,rs941306,rs6456149,rs10874725,rs2014704,rs7977940,rs7193733,rs2736353,rs112722721,rs2241878,rs116391314,rs6948584,rs9269876,rs7256759,rs12539741,rs9271402,rs115807153,rs9910826,rs9283487,rs4851018,rs9272311,rs6737668,rs7255066,rs7525903,rs10426401,rs9273800,rs56919252,rs12149882,rs55762115,rs2185252,rs57315890,rs3828811,rs4756033,rs12734068,rs1131095,rs6517432,rs55991577,rs17123925,rs76106903,rs4759420,rs114394496,rs884956,rs10105779,rs6470578,rs2614264,rs11130629,rs2291668,rs17204294,rs115664782,rs9855093,rs10799593,rs4783562,rs2250788,rs3130952,rs4470539,rs9457259,rs168649,rs12757288,rs11712165,rs9270917,rs17740615,rs730691,rs79768473,rs3950296,rs11052713,rs10193407,rs9273241,rs75588039,rs9273164,rs6012753,rs9989749,rs115512625,rs9271013,rs11587495,rs73727913,rs28410083,rs58159560,rs116414249,rs28157,rs4505848,rs1538956,rs3792111,rs805429,rs140145,rs1556917,rs9673438,rs11741861,rs2316263,rs10783848,rs9407325,rs9402696,rs12330139,rs10866705,rs210949,rs11574915,rs116307571,rs4871611,rs45610037,rs9827710,rs13153019,rs741174,rs61294900,rs802739,rs2290669,rs12540874,rs115048621,rs299173,rs6705577,rs28455809,rs802726,rs9271524,rs34423195,rs34111611,rs773652,rs4851586,rs6698141,rs2842479,rs9270947,rs1005042,rs659119,rs194749,rs2288789,rs745368,rs17809756,rs3751171,rs17466626,rs12692254,rs2251795,rs79939898,rs55752638,rs2247315,rs5026473,rs1349061,rs7253917,rs73069507,rs79554105,rs9270008,rs6770868,rs6733174,rs6948657,rs10201184,rs12212729,rs2336237,rs2427532,rs4149398,rs13085791,rs9841333,rs112997206,rs4851610,rs11802714,rs12765038,rs296539,rs12734551,rs7277261,rs4976681,rs3736164,rs886038,rs867436,rs3771170,rs3801808,rs402223,rs2642002,rs73036715,rs78451334,rs342093,rs12137880,rs13136827,rs9271168,rs3095352,rs116775665,rs2188962,rs793439,rs12540388,rs10493937,rs113290790,rs72844134,rs13008525,rs73857222,rs1871417,rs2241117,rs1982995,rs9274552,rs137843,rs10142466,rs112208663,rs2042234,rs2706336,rs13306657,rs9459854,rs9270051,rs9270978,rs1049887,rs3792106,rs75968739,rs8046145,rs72844167,rs7605863,rs115922020,rs6503796,rs9929088,rs881988,rs212853,rs4685436,rs12725210,rs618919,rs6857821,rs116032182,rs12046118,rs12330397,rs2289688,rs2140067,rs115970988,rs115001122,rs9271205,rs3816281,rs11117050,rs112099108,rs210950,rs4530904,rs10772073,rs4352593,rs114191643,rs9814873,rs3132524,rs12082659,rs113033015,rs28642812,rs10249931,rs9271080,rs6742381,rs12532199,rs62149417,rs111366958,rs342063,rs892999,rs115857596,rs11085732,rs67574266,rs5763670,rs6503695,rs17038,rs12424826,rs78116208,rs9270941,rs79304200,rs115986829,rs115125045,rs115827043,rs7749278,rs9368716,rs116118889,rs1126737,rs9270111,rs112262084,rs7869487,rs2823285,rs12175033,rs140114,rs115972767,rs10042027,rs2682434,rs1790099,rs2315020,rs75840293,rs67919208,rs229533,rs1343152,rs3809868,rs1790109,rs7760495,rs8070759,rs9273407,rs7603250,rs3897102,rs9271641,rs229536,rs413967,rs9273053,rs7214799,rs4013,rs10908808,rs2136750,rs12261654,rs2326387,rs9271053,rs1467653,rs627898,rs76909152,rs239918,rs9271069,rs3018098,rs11564240,rs12525505,rs73262807,rs3849365,rs114133901,rs443198,rs116680687,rs35759975,rs2248137,rs137864,rs11926038,rs1433046,rs805354,rs10874726,rs114055836,rs9923455,rs67898294,rs9831661,rs2270297,rs11785557,rs9271176,rs7539951,rs10191548,rs12242110,rs13186,rs9906785,rs805315,rs55688935,rs115447617,rs7664452,rs4149584,rs57271503,rs114350506,rs10246641,rs75937181,rs9271149,rs9273509,rs140150,rs11699830,rs56374720,rs417162,rs2985857,rs4967946,rs11567705,rs6580225,rs6680578,rs2293370,rs140096,rs421946,rs17118439,rs7528484,rs112134191,rs10910106,rs1728769,rs115002281,rs2147337,rs9272468,rs12046550,rs13426947,rs4579121,rs9274536,rs3816234,rs3801848,rs9270881,rs76466034,rs116386827,rs7975094,rs11167520,rs9272625,rs73940754,rs34592588,rs57884925,rs9271407,rs9821311,rs60797274,rs9884090,rs9270226,rs7631853,rs7255420,rs9269622,rs6122159,rs9271775,rs10197284,rs1968752,rs1170438,rs1003603,rs9389286,rs1060404,rs115178356,rs12304510,rs181826,rs181209,rs35758334,rs13337017,rs7118,rs11032376,rs116587290,rs11688096,rs9269915,rs4648659,rs13344267,rs7187776,rs2712234,rs6897932,rs9271148,rs9270964,rs735404,rs17445836,rs17207042,rs10933223,rs12671804,rs7184373,rs114826045,rs12639271,rs1716164,rs1297262,rs10509540,rs7522462,rs229489,rs9270977,rs10801908,rs28592032,rs9388489,rs116072847,rs113208333,rs2305479,rs11057254,rs59287215,rs3748817,rs10844597,rs3197999,rs73073085,rs2272128,rs60766032,rs7184597,rs114595403,rs62258095,rs296548,rs2476601,rs9271417,rs568124,rs75143074,rs12935048,rs115643301,rs2432265,rs116785956,rs13256690,rs10214237,rs114241655,rs737911,rs112055084,rs117357330,rs116572022,rs249642,rs55708548,rs34695601,rs116678448,rs7205960,rs115093292,rs35802,rs2056991,rs8052148,rs3181218,rs7355584,rs9273474,rs12653866,rs10975307,rs9271639,rs1170434,rs378672,rs78515370,rs116326044,rs2253760,rs203709,rs9457252,rs2072633,rs35175818,rs62405633,rs11164825,rs9270879,rs653423,rs10877020,rs2139492,rs1050391,rs7238879,rs9272328,rs9272629,rs2253823,rs1891363,rs114059129,rs1916803,rs741199,rs9268832,rs9270974,rs4851613,rs1912482,rs12298826,rs12768538,rs240066,rs1077358,rs10912491,rs2027330,rs6896243,rs114244075,rs28550029,rs1387647,rs10405465,rs9271007,rs11164608,rs7634844,rs7923217,rs73312836,rs7359981,rs4934710,rs151719,rs11154798,rs28472704,rs61593413,rs6497644,rs6707569,rs3131621,rs4788085,rs57968175,rs2177122,rs9271422,rs28617418,rs8046545,rs80300819,rs4727075,rs11742270,rs59534462,rs116430267,rs4759371,rs11859512,rs3760650,rs1790947,rs4278312,rs7788165,rs62036657,rs7014565,rs9407354,rs4233945,rs1448098,rs114193205,rs41170,rs12059217,rs36192217,rs7567325,rs2230659,rs7276630,rs10168266,rs4660879,rs11465583,rs9271629,rs7629487,rs4934711,rs3024877,rs55734382,rs4239163,rs116150779,rs6043548,rs4768248,rs67087834,rs10420683,rs6873335,rs112762698,rs2329884,rs1790964,rs6498089,rs13026779,rs75851973,rs11209032,rs10844537,rs55792453,rs4810999,rs116611693,rs28459012,rs13408029,rs6990534,rs8086433,rs116324156,rs1736147,rs10946204,rs115961588,rs7189109,rs10431552,rs7777316,rs12039319,rs35008063,rs11078925,rs7785918,rs76705942,rs9459855,rs7730390,rs2643325,rs244950,rs3942629,rs1250549,rs9270489,rs75313362,rs9309416,rs7185491,rs2070552,rs762422,rs6737119,rs1790090,rs9271100,rs36044995,rs11078926,rs7203531,rs131301,rs59347948,rs2935183,rs7459185,rs9270158,rs9459849,rs13385151,rs13391356,rs113034033,rs114893029,rs115150143,rs2008157,rs3806712,rs3136667,rs1034921,rs73923215,rs9270035,rs617058,rs28733208,rs9295384,rs1790133,rs11722421,rs2746430,rs2148482,rs2019960,rs34762726,rs2039415,rs4722633,rs7974396,rs114444883,rs2561477,rs9274562,rs9469220,rs10198539,rs80205770,rs296552,rs2280391,rs28576953,rs2266965,rs3130573,rs4142967,rs9564,rs9269766,rs9271155,rs116167242,rs9876206,rs1297269,rs131289,rs4823074,rs116072190,rs6885455,rs9271062,rs7626442,rs3801829,rs58717741,rs5026472,rs6907898,rs4959093,rs56353819,rs7533238,rs114912461,rs9271116,rs386352,rs9273443,rs72724586,rs7517698,rs34832871,rs62120372,rs55739485,rs5734,rs7278940,rs2880791,rs10752747,rs10883367,rs72793809,rs5000563,rs10797435,rs2007458,rs10951149,rs4675377,rs114464013,rs116535779,rs7523907,rs2076740,rs2297433,rs116541701,rs9566791,rs80305283,rs6708949,rs10077929,rs6904946,rs910049,rs1876518,rs227369,rs2456973,rs11641016,rs386965,rs914064,rs114988943,rs78396656,rs116670730,rs7705547,rs4451703,rs9271153,rs11870965,rs2299440,rs1810820,rs9273493,rs1728789,rs116008969,rs2421047,rs12762493,rs77394587,rs116211474,rs12492472,rs1950189,rs970970,rs1031458,rs79128373,rs9325635,rs1003116,rs3130649,rs1054770,rs4259463,rs13223756,rs4934736,rs13280365,rs2238123,rs3024886,rs2847259,rs9270915,rs912963,rs1035798,rs35451117,rs9859556,rs4928150,rs113229010,rs10924103,rs17034775,rs11230565,rs2184968,rs9981707,rs114847139,rs6741571,rs72849276,rs6698817,rs12934362,rs56380902,rs75543503,rs9834901,rs7296418,rs396004,rs7699742,rs1071630,rs2298570,rs9855065,rs17754780,rs2076530,rs3134943,rs59926079,rs9271105,rs2069778,rs78403160,rs9270870,rs9270999,rs73067472,rs4759416,rs17631065,rs26528,rs114003834,rs61132455,rs3741211,rs1016140,rs114053056,rs805406,rs6714379,rs7569113,rs9270922,rs2866414,rs72845727,rs17333759,rs10802190,rs74371950,rs1041479,rs2564119,rs1047989,rs112532723,rs3800507,rs12929568,rs34947566,rs60553075,rs116041643,rs10747783,rs2991975,rs55924544,rs9270225,rs2064430,rs6497643,rs1012645,rs425537,rs9271525,rs2866413,rs12539476,rs7188272,rs9784206,rs703842,rs73067476,rs793446,rs9270927,rs917595,rs77962569,rs6750971,rs307896,rs3770648,rs11052710,rs78995218,rs4928230,rs6445975,rs7591431,rs11121557,rs9271060,rs761357,rs17591781,rs1297261,rs9822885,rs2297913,rs6674843,rs10883365,rs111259072,rs10786557,rs74817271,rs9269905,rs2802372,rs2682429,rs113497569,rs12659737,rs437179,rs79101914,rs869402,rs7236784,rs16995422,rs741173,rs4808766,rs6872993,rs5029928,rs1170426,rs404339,rs11577426,rs6481935,rs79464516,rs6633,rs10400877,rs114459930,rs6925032,rs112638707,rs116780023,rs11715698,rs1123157,rs16851563,rs77849763,rs114386644,rs116501129,rs6546390,rs115805805,rs7941518,rs3806156,rs12746722,rs59912232,rs11615953,rs9272546,rs57990062,rs2181058,rs115610895,rs4625,rs3766357,rs11709525,rs3892354,rs9270326,rs648095,rs10814918,rs116350000,rs4671658,rs10760119,rs9929420,rs6898107,rs11808092,rs12939457,rs11130213,rs1129740,rs7499785,rs11928493,rs60962024,rs8075411,rs4648889,rs41157,rs59761017,rs140094,rs113022490,rs9694294,rs113054784,rs13234201,rs9271005,rs17035355,rs111373218,rs9273046,rs4934709,rs6006274,rs58985539,rs7579928,rs2121752,rs28740963,rs3823936,rs1406827,rs11583328,rs3014239,rs55799805,rs11870935,rs10492791,rs12567232,rs62408236,rs9631059,rs76041705,rs10802192,rs1024162,rs7725769,rs229540,rs6461964,rs1729657,rs12067926,rs12191318,rs11951091,rs4755341,rs9272553,rs4299301,rs13147049,rs10489265,rs7235567,rs4074995,rs11897282,rs1295686,rs744611,rs9271421,rs1182967,rs10410915,rs60652743,rs61056617,rs4809323,rs4934700,rs12447310,rs1177212,rs112655502,rs75265219,rs1728792,rs10209878,rs114938528,rs7796798,rs3741499,rs3801846,rs703830,rs11746443,rs1250556,rs117779516,rs1170427,rs114988582,rs62258104,rs112706505,rs1401884,rs6944926,rs7557418,rs72687029,rs644013,rs10187305,rs10492972,rs12522083,rs7665659,rs1727311,rs3859172,rs1002076,rs7615468,rs78300565,rs7716903,rs12322888,rs10083067,rs72789687,rs116277398,rs3135392,rs11646653,rs2297200,rs28620406,rs111509939,rs3801803,rs2582341,rs212852,rs13195812,rs11952102,rs9270979,rs9270914,rs4409764,rs7977720,rs4420888,rs2329712,rs1281937,rs9272350,rs10744147,rs56253737,rs11264804,rs11172343,rs8114049,rs117237084,rs10027437,rs12150231,rs12532339,rs4722641,rs41300092,rs9271165,rs34195497,rs4287819,rs175720,rs77719105,rs1383046,rs949142,rs114249272,rs10903118,rs7210738,rs9656588,rs67646822,rs66912914,rs114252468,rs4967966,rs10747446,rs5763671,rs115395274,rs13140970,rs11010061,rs6503696,rs2247325,rs62149416,rs911523,rs1024798,rs10743819,rs1047158,rs9271081,rs9272491,rs2050376,rs2072435,rs62259820,rs6499188,rs7404408,rs2165918,rs115163973,rs7794210,rs1568427,rs2007446,rs9827021,rs116450421,rs6879874,rs10074925,rs113417311,rs3826110,rs7214410,rs11865339,rs941305,rs17529061,rs1519528,rs1109671,rs117502843,rs244948,rs11117051,rs12631656,rs28371062,rs116143544,rs131272,rs2275424,rs7305511,rs2306581,rs67638449,rs11010067,rs10772062,rs35234849,rs2851443,rs2387397,rs686996,rs11057204,rs2391360,rs11167518,rs1716170,rs6110775,rs1428553,rs9270054,rs4779112,rs846794,rs12534921,rs11656855,rs112074246,rs17796835,rs17449270,rs9273056,rs227281,rs12730932,rs2122795,rs1894473,rs9366078,rs114916195,rs3936945,rs10198357,rs1736020,rs35261698,rs9074,rs1599932,rs7523328,rs7693745,rs16824084,rs1177228,rs1021469,rs7141758,rs13249280,rs802738,rs116469582,rs7524351,rs7715981,rs3792112,rs9388487,rs7624836,rs11668950,rs10052606,rs716650,rs11032405,rs9306465,rs2039778,rs194748,rs8010876,rs4794016,rs990257,rs6752107,rs10924109,rs11712863,rs1048573,rs2909261,rs12497953,rs7747995,rs6667564,rs9271010,rs10985070,rs11813404,rs6417247,rs12489103,rs10874724,rs9950174,rs9273356,rs4794820,rs2136751,rs4516988,rs61988977,rs9272581,rs77989629,rs35976602,rs9411162,rs7755465,rs630379,rs6885410,rs11539605,rs1615504,rs3093025,rs8063014,rs115836051,rs7522061,rs12535158,rs79750959,rs9271096,rs9272349,rs4971155,rs11130633,rs6674949,rs7037195,rs116393518,rs11575231,rs12445824,rs116817785,rs9269778,rs34135604,rs9273559,rs4795400,rs7546368,rs2524089,rs1878658,rs10909839,rs4238604,rs73731427,rs10245162,rs59602790,rs7588217,rs6877611,rs17110523,rs12534899,rs10753064,rs116264340,rs9272424,rs3755274,rs402224,rs1872609,rs111264507,rs871130,rs9894594,rs56309603,rs3810610,rs2643324,rs3787091,rs3801807,rs10272303,rs28655102,rs7441808,rs115764302,rs9271631,rs112682888,rs17444903,rs112519097,rs1537028,rs17324488,rs12368653,rs4239702,rs1573825,rs12528323,rs115474418,rs17123987,rs4760332,rs117717187,rs9273376,rs1170433,rs115598371,rs4810998,rs34225619,rs11164605,rs6821119,rs6712080,rs7753873,rs9272613,rs34019379,rs9292777,rs3130975,rs9876343,rs2681408,rs2934859,rs3801857,rs2303759,rs9274537,rs4968046,rs2272129,rs13208636,rs77512282,rs733724,rs7530780,rs10789470,rs3761757,rs405500,rs2764845,rs131282,rs73404466,rs1801143,rs12737239,rs35777088,rs11681201,rs3748818,rs35112949,rs9272609,rs8081037,rs7535068,rs9270948,rs79980806,rs12712156,rs4259462,rs7858209,rs1064701,rs4317019,rs1615609,rs115161103,rs808919,rs116188106,rs6739236,rs4959108,rs9273426,rs9270904,rs12490706,rs1250559,rs61583444,rs12448902,rs12407188,rs9271636,rs6543116,rs10872622,rs7555518,rs1014286,rs131279,rs115244879,rs114751341,rs35707106,rs60312440,rs4239162,rs12536145,rs1177288,rs502055,rs1735667,rs73404465,rs12130220,rs3920213,rs3804031,rs13003464,rs3760371,rs3801850,rs9271108,rs76636426,rs34839,rs615926,rs2230658,rs77456662,rs716501,rs116542020,rs8110761,rs9262615,rs12402964,rs34200664,rs9271006,rs6427552,rs111344617,rs805355,rs6470606,rs2736345,rs2858864,rs11164803,rs10187388,rs228632,rs116244779,rs11884641,rs6952809,rs7519046,rs793464,rs41523949,rs1862509,rs62036658,rs11209033,rs4934735,rs116253737,rs11164810,rs7802715,rs40831,rs10946203,rs72724555,rs10910107,rs2978641,rs1631910,rs12532935,rs1556916,rs3203684,rs4245556,rs281395,rs1879755,rs2401395,rs3024491,rs30493,rs4684308,rs73395560,rs74138810,rs115623263,rs6802817,rs56399423,rs1214596,rs115602633,rs10209615,rs2337934,rs41423244,rs9273288,rs773665,rs140095,rs61915472,rs10244986,rs115084676,rs28532547,rs7198606,rs3129934,rs10933224,rs937564,rs3861457,rs9269914,rs4788099,rs2150702,rs59669162,rs11746555,rs3733874,rs4145319,rs4976647,rs4518147,rs11171747,rs6431654,rs7246419,rs116055884,rs116600162,rs4895807,rs2017445,rs2126984,rs7774954,rs1551398,rs4899257,rs1170437,rs56358680,rs2289472,rs9989899,rs9270099,rs4149576,rs873636,rs7282490,rs9390699,rs17387157,rs3851808,rs116738927,rs11922013,rs1352426,rs2118305,rs9271211,rs59976846,rs33921462,rs2022449,rs115790178,rs4586937,rs2072052,rs9859048,rs10773004,rs57137641,rs2762920,rs9271774,rs10772074,rs13315591,rs2363120,rs12695388,rs5753037,rs17444103,rs805378,rs3849366,rs11861174,rs7563433,rs115217631,rs11264798,rs11052497,rs1716165,rs9274390,rs2071295,rs80220485,rs210796,rs1123158,rs55724153,rs6782218,rs9270963,rs3745672,rs231976,rs72844118,rs1017967,rs9533646,rs62137565,rs6427868,rs6125829,rs1610603,rs556560,rs7090073,rs75440774,rs11249215,rs3810196,rs116632623,rs2236678,rs719127,rs2285667,rs10516487,rs9271082,rs7197188,rs116127636,rs115532189,rs9272618,rs151179,rs7785815,rs3764147,rs4265380,rs884548,rs7520651,rs117683816,rs7596022,rs932036,rs2051629,rs75598973,rs616187,rs802728,rs241403,rs11597367,rs719149,rs11694711,rs115802501,rs115168643,rs7851435,rs2073723,rs1968751,rs4456788,rs9274336,rs131260,rs9273441,rs117887879,rs3818724,rs7523334,rs2236262,rs8077106,rs9270928,rs5735,rs10846491,rs12472908,rs9272339,rs3188491,rs113232784,rs4795399,rs10800746,rs79442859,rs58340590,rs3092169,rs115425879,rs116787876,rs13283126,rs9274669,rs281386,rs10276471,rs10912573,rs4241211,rs117267050,rs240704,rs2072438,rs73090828,rs180328,rs9270921,rs9269823,rs115723648,rs79593183,rs1627724,rs114120534,rs9933177,rs28611501,rs115851225,rs4577450,rs112578072,rs537672,rs9332414,rs41176,rs9272628,rs4855881,rs73147614,rs17499811,rs4759415,rs12142704,rs11587309,rs4928153,rs434830,rs9457249,rs2695788,rs12069891,rs116703217,rs2325089,rs72844190,rs131267,rs10492973,rs10266759,rs7237818,rs10210193,rs4787458,rs12616709,rs813218,rs10511390,rs10905718,rs2596464,rs1790963,rs10752194,rs114554345,rs116970499,rs3076,rs79658013,rs1645981,rs951452,rs116816397,rs9270043,rs342094,rs56254945,rs8107548,rs4706360,rs1877385,rs116516410,rs802719,rs7024686,rs12122721,rs6543159,rs41476751,rs73404456,rs726848,rs2991986,rs9273467,rs10057988,rs115805889,rs2804280,rs111483859,rs12246600,rs240058,rs12712145,rs7572216,rs59295315,rs9270986,rs2838517,rs62120363,rs78135308,rs9273444,rs45454992,rs35162796,rs9324866,rs244951,rs3764021,rs9273028,rs7789225,rs3821236,rs888270,rs4840159,rs117305040,rs13333054,rs73284141,rs4626447,rs9272623,rs10797440,rs7194,rs2293607,rs11651643,rs9393644,rs10760125,rs113451008,rs58839614,rs2192437,rs2078544,rs6461974,rs9989835,rs2076533,rs2561478,rs1736916,rs5026471,rs11486042,rs9271122,rs10256799,rs3848588,rs12049190,rs9272357,rs2139493,rs583522,rs9853683,rs75817707,rs2246031,rs6726160,rs114298721,rs2289699,rs7594784,rs4788073,rs60743860,rs1170442,rs28655955,rs11893270,rs2329883,rs9271076,rs78439789,rs2075049,rs765059,rs3176926,rs179195,rs10844427,rs6738490,rs9270258,rs12749786,rs16851523,rs12123935,rs9303277,rs9271110,rs116638261,rs12141416,rs1624116,rs17591163,rs3767498,rs56221625,rs11171806,rs8141851,rs5012512,rs9398804,rs13017457,rs802737,rs10053750,rs9271117,rs9272346,rs1700820,rs17154529,rs72845722,rs8072391,rs115297435,rs13239597,rs4625363,rs7276302,rs983825,rs10202244,rs4310388,rs113728903,rs9402694,rs9290003,rs76956521,rs4788083,rs12242882,rs4459999,rs1632953,rs61737565,rs116474693,rs55743914,rs72793818,rs9273322,rs194747,rs11211165,rs3902920,rs705605,rs229531,rs9269844,rs9851299,rs9270902,rs1468791,rs2984920,rs56041256,rs9273338,rs11864279,rs6681271,rs2325085,rs1127348,rs10201872,rs4375701,rs114546634,rs9274186,rs60570899,rs116090304,rs10187319,rs115966838,rs10877011,rs2876932,rs116353636,rs9933520,rs113901800,rs2080206,rs2384352,rs9269874,rs6767441,rs1143683,rs5763767,rs3936944,rs13112128,rs45549132,rs9274529,rs16854035,rs3801835,rs3128965,rs2049114,rs3021303,rs1887406,rs78940976,rs2765495,rs62036617,rs6863411,rs1250555,rs112480946,rs9270949,rs731774,rs9271466,rs13227075,rs34681319,rs2941522,rs667626,rs9271635,rs9270909,rs12203875,rs2284035,rs5763651,rs56084564,rs57135974,rs6670198,rs17484342,rs2058657,rs10068127,rs73282209,rs793437,rs66884109,rs1428554,rs698210,rs6839064,rs6451494,rs11893308,rs12260130,rs116423969,rs10269731,rs11249210,rs13390252,rs2305480,rs78354561,rs9270091,rs4118376,rs73159522,rs116737990,rs73069533,rs9410768,rs1802236,rs10872428,rs11786334,rs7597188,rs13339649,rs11172344,rs1736145,rs9270971,rs1700818,rs116221838,rs10460182,rs10895360,rs56952963,rs41363748,rs10883372,rs6481946,rs12403443,rs1420106,rs28820735,rs1109670,rs6724213,rs7234035,rs2027331,rs75223378,rs114905388,rs114007394,rs2120334,rs4810485,rs62074054,rs114241534,rs11592567,rs9273482,rs3823929,rs11564256,rs3788420,rs72788141,rs2803418,rs947474,rs9459841,rs738858,rs72508425,rs4447153,rs9272656,rs20541,rs9271151,rs7350030,rs35164067,rs2682431,rs11117052,rs11564169,rs3095324,rs2344179,rs1718235,rs2233287,rs3757654,rs9271051,rs4846219,rs11164801,rs61928906,rs7724036,rs9269859,rs7736873,rs9272497,rs2008514,rs56272510,rs702814,rs802743,rs9963281,rs115529279,rs11685483,rs9905583,rs4649040,rs28527337,rs2045258,rs111384198,rs6503547,rs73147655,rs10916667,rs4958426,rs12227655,rs9271068,rs1177268,rs4343858,rs9270018,rs7203677,rs227282,rs629953,rs7714415,rs10844615,rs114483117,rs10508816,rs9272725,rs7609902,rs1611302,rs9267649,rs874628,rs116537164,rs116521026,rs4942252,rs34919616,rs116375469,rs876497,rs61047106,rs7192341,rs1574285,rs6470605,rs9270180,rs10974438,rs1645934,rs7980687,rs3934268,rs7493605,rs10995260,rs3782130,rs112591987,rs79569409,rs11638844,rs796976,rs114616110,rs11949767,rs28378621,rs3787092,rs73510930,rs35146199,rs6022987,rs2517451,rs11158763,rs10281933,rs7498665,rs11575234,rs6871591,rs181206,rs115081537,rs58553548,rs6497657,rs73622887,rs56112709,rs483508,rs114321430,rs4840568,rs9614055,rs2243681,rs62258105,rs10497872,rs115166855,rs9269634,rs9273230,rs4921453,rs2984919,rs1727306,rs10844657,rs34518355,rs3861734,rs3922711,rs12865815,rs1947000,rs115420917,rs9913503,rs3130558,rs11564210,rs114913832,rs73036735,rs116334026,rs9272583,rs116112299,rs34870159,rs9270882,rs11172351,rs9273086,rs13059754,rs12126806,rs7185352,rs28614103,rs10065172,rs4648565,rs8147,rs12633854,rs26234,rs13096371,rs1463877,rs1182688,rs2106074,rs2236508,rs111823233,rs2505523,rs4451704,rs4941474,rs4851584,rs115656411,rs9274575,rs3181217,rs9385726,rs2176810,rs4545915,rs193759,rs9489258,rs7149271,rs55724039,rs57732600,rs9270950,rs36576,rs2255656,rs296560,rs41432345,rs9273331,rs112412042,rs111662020,rs34835,rs1291209,rs55791529,rs115080362,rs1284375,rs116363957,rs10864453,rs2735057,rs11677107,rs9273415,rs17520505,rs11216132,rs1034920,rs11010060,rs11714574,rs2237276,rs9270366,rs116308465,rs802735,rs115146228,rs805365,rs9886724,rs7724386,rs1711290,rs849138,rs1867195,rs8127691,rs79925720,rs4073291,rs56349010,rs3828789,rs140122,rs34328493,rs7185232,rs1170445,rs1727314,rs3748579,rs13092998,rs6533021,rs4808762,rs11554159,rs12486031,rs4680305,rs2253829,rs34041593,rs8078309,rs30495,rs7532133,rs34936309,rs2031811,rs9273024,rs12777517,rs76476033,rs170563,rs1560415,rs3024502,rs7252649,rs34123137,rs116510388,rs9567289,rs7805766,rs11608305,rs212842,rs6766131,rs10222474,rs17445098,rs4345466,rs17405649,rs10844622,rs11688561,rs11691201,rs1049060,rs116054316,rs151301,rs1465321,rs805407,rs9483798,rs9270088,rs28729187,rs9905308,rs2614266,rs114319384,rs3014210,rs116490983,rs6461971,rs2077031,rs909349,rs793475,rs72508433,rs57848867,rs3766358,rs12635366,rs3801843,rs140100,rs78221238,rs116738254,rs151680,rs6685663,rs12317103,rs115862951,rs4145717,rs12446153,rs115769532,rs9273406,rs2344180,rs10521318,rs9989842,rs11968423,rs4781027,rs9272962,rs1788232,rs3733160,rs58270016,rs9269899,rs1548962,rs9459853,rs10236221,rs2561479,rs2272696,rs1727325,rs35797,rs3819409,rs115979421,rs967305,rs2051549,rs9272574,rs112575025,rs741176,rs1495771,rs11589638,rs11078928,rs59258857,rs1727334,rs3735320,rs7900480,rs703832,rs9270237,rs5026470,rs7249459,rs11209034,rs61740477,rs1063345,rs11064145,rs9271011,rs11057273,rs56212747,rs281380,rs1980252,rs4845931,rs9273416,rs4286817,rs8050875,rs116473497,rs12386181,rs61354389,rs10799591,rs10059011,rs4553989,rs30494,rs62183988,rs58809476,rs12313658,rs174847,rs12658567,rs7031752,rs4976646,rs9269909,rs6905282,rs57279772,rs9271121,rs62150982,rs7709464,rs707939,rs6541080,rs4896293,rs114828170,rs2838519,rs4671914,rs6821133,rs3767502,rs35837142,rs791587,rs4577503,rs533259,rs12402052,rs1595261,rs35801,rs11230560,rs9271405,rs7583622,rs1972346,rs34746976,rs112219187,rs9270041,rs1291210,rs115416792,rs6762478,rs12186656,rs12108065,rs66475691,rs6658353,rs907091,rs7079205,rs9411163,rs4671913,rs9269643,rs9273405,rs296546,rs2236263,rs393223,rs10846515,rs10890337,rs12427310,rs9610505,rs574710,rs1969354,rs11747270,rs7826413,rs7315453,rs7237497,rs12448885,rs5995269,rs114574386,rs34189114,rs8016427,rs805346,rs10883361,rs114600165,rs2020854,rs3806714,rs2281808,rs116583219,rs74860834,rs9498419,rs10912577,rs223501,rs730504,rs3801827,rs2276100,rs2569015,rs1800668,rs12416116,rs114200924,rs535586,rs12403728,rs7804620,rs56347021,rs249677,rs2505639,rs2542572,rs4710176,rs2411453,rs10496090,rs12994997,rs4976688,rs4794057,rs9271074,rs180325,rs2109223,rs5732,rs41290504,rs115773195,rs3817465,rs1504215,rs2248373,rs35051335,rs117774158,rs9270913,rs891876,rs4147384,rs7830477,rs9269825,rs61736852,rs28383200,rs228625,rs587495,rs1045195,rs6677309,rs227367,rs11739135,rs28581850,rs2843404,rs2887186,rs793502,rs59655222,rs12494314,rs8011558,rs5029924,rs9270992,rs9271107,rs6941421,rs13159114,rs917770,rs10995238,rs12469193,rs3825568,rs10783847,rs12401817,rs113114053,rs7404738,rs71378494,rs6664969,rs79888325,rs73404457,rs2858484,rs117096594,rs9274389,rs12867333,rs6556411,rs3760370,rs12533836,rs131271,rs74955473,rs137845,rs7283281,rs912961,rs12985368,rs3787089,rs3828791,rs12607390,rs1372363,rs6753717,rs2522052,rs9273382,rs4073290,rs10640,rs4508560,rs73147617,rs10404046,rs4794048,rs28532037,rs9948138,rs1728780,rs10800309,rs10748783,rs113205727,rs6656279,rs11585048,rs632376,rs2248461,rs7015412,rs9269626,rs2429549,rs3861928,rs1737068,rs1402274,rs4934720,rs11052423,rs115127091,rs75744920,rs11571305,rs1415671,rs12122809,rs61928914,rs11584383,rs1883832,rs6743984,rs1265052,rs13438514,rs116548653,rs12764283,rs115940887,rs9383016,rs7597189,rs1234317,rs140097,rs6927172,rs114839967,rs116691706,rs615698,rs4237150,rs2297441,rs12446550,rs9388501,rs114253801,rs114679496,rs9272662,rs5763688,rs948788,rs3789717,rs115156072,rs41295117,rs698712,rs12128374,rs9269836,rs2803419,rs9270404,rs883869,rs805419,rs73069539,rs1011082,rs2058658,rs10846509,rs61915473,rs116508225,rs3801815,rs9276431,rs4385425,rs57427906,rs73325392,rs58852079,rs73162764,rs9270498,rs117480515,rs4648657,rs12316131,rs28624101,rs2248359,rs6934256,rs4681852,rs7151916,rs10933225,rs1926556,rs1170436,rs3888190,rs9271424,rs72813180,rs3132946,rs9882740,rs6964094,rs12478539,rs2305249,rs34683507,rs12750269,rs1645974,rs2762921,rs115569015,rs10184881,rs114583655,rs9907088,rs4934538,rs194778,rs9271146,rs114528926,rs3116497,rs180744,rs1728773,rs2838531,rs9272712,rs6727306,rs4385236,rs11689314,rs231977,rs4656956,rs1063355,rs296563,rs170934,rs933243,rs9269773,rs9304685,rs60879082,rs12655654,rs2286974,rs114559269,rs34244251,rs909423,rs74424156,rs11585794,rs1045100,rs10997691,rs10072923,rs240064,rs7532198,rs240619,rs3024493,rs2182326,rs114908389,rs17594362,rs1031118,rs2288787,rs2114871,rs114714696,rs9271083,rs9895776,rs7867224,rs111828696,rs114176481,rs3212217,rs9904624,rs12644381,rs73069541,rs2274910,rs4073289,rs3743614,rs34636442,rs12654812,rs6424092,rs1109190,rs66538320,rs35978445,rs34485273,rs79411652,rs805399,rs62036624,rs111798095,rs73067443,rs112849795,rs2985859,rs10836113,rs2614259,rs2281216,rs876036,rs56102412,rs62096278,rs131806,rs72788134,rs11562637,rs10270187,rs4463483,rs118081441,rs9271009,rs41285280,rs3923093,rs4902647,rs12472591,rs4793842,rs9500044,rs116849218,rs842630,rs9270050,rs9931989,rs28696118,rs12091503,rs614437,rs114682654,rs12712155,rs7665854,rs737908,rs2395173,rs7818434,rs68176300,rs36220738,rs35241270,rs7767264,rs79580477,rs1997392,rs7787526,rs9886672,rs11057251,rs9270937,rs6844332,rs115902733,rs11864750,rs2280388,rs7863471,rs116795167,rs111765571,rs114190124,rs6807387,rs3213093,rs117557270,rs9273349,rs2302879,rs4760168,rs10818482,rs111304709,rs12722553,rs28406193,rs13008299,rs425105,rs6909180,rs6893645,rs4831,rs3859579,rs8075058,rs6006315,rs805356,rs4812992,rs3088215,rs12526548,rs9271627,rs9858542,rs114056954,rs6738964,rs111449582,rs9926615,rs113734026,rs535777,rs11861132,rs116286958,rs709631,rs2210912,rs166079,rs12401823,rs747825,rs885027,rs11580823,rs9270912,rs61784796,rs9271156,rs77305406,rs2156309,rs816863,rs6944568,rs2427533,rs114391670,rs2074706,rs1918496,rs2384287,rs16935945,rs2633971,rs6032655,rs1128099,rs802747,rs3906527,rs76672535,rs6891041,rs3801810,rs11172342,rs1790123,rs212850,rs3093023,rs62076549,rs4522587,rs5015149,rs17467157,rs1749793,rs1626703,rs115430062,rs10463313,rs28427229,rs1029792,rs114343948,rs72932434,rs76577602,rs28693552,rs58474444,rs1044821,rs802744,rs9273479,rs7418336,rs4694334,rs113996162,rs546308,rs13035045,rs7563113,rs115612195,rs116710215,rs75420341,rs6498184,rs12049027,rs4076852,rs11117053,rs3744246,rs3801837,rs7221224,rs7191700,rs1861548,rs6701496,rs1738074,rs7790522,rs13008328,rs11172349,rs10844609,rs9273242,rs113076545,rs1569722,rs12371356,rs5763512,rs9292776,rs28403911,rs36051895,rs116704769,rs12499753,rs16847502,rs34953890,rs12935137,rs115237259,rs4571570,rs1645979,rs8050289,rs12055488,rs9457257,rs3187964,rs12330875,rs11597483,rs7581149,rs11166529,rs2857136,rs9270019,rs12636784,rs6770670,rs2858483,rs12660023,rs1177269,rs77853814,rs9407326,rs34812295,rs116820920,rs6765869,rs4934721,rs9271437,rs716611,rs112458963,rs705604,rs9648020,rs12431879,rs117791815,rs116635161,rs17111376,rs114783926,rs1645935,rs111608017,rs3131009,rs11032382,rs194746,rs17806710,rs1912486,rs705599,rs60496590,rs6461979,rs77741025,rs6730521,rs72788152,rs10255249,rs9269661,rs1716160,rs2857129,rs112795139,rs12141246,rs4648890,rs1790108,rs17461664,rs6754346,rs730690,rs5763650,rs72734253,rs10183655,rs12889006,rs115463660,rs115296258,rs13014261,rs8075843,rs705610,rs77702371,rs35730213,rs3763307,rs2765500,rs9398803,rs2280389,rs2069763,rs116825786,rs7803699,rs10437420,rs1214598,rs12240347,rs10267950,rs1728787,rs6006267,rs35269816,rs7571353,rs11578380,rs11162310,rs720787,rs112983424,rs116344849,rs1716176,rs72932400,rs1062158,rs115034626,rs10895361,rs76516493,rs7197754,rs7200183,rs876038,rs12209395,rs530461,rs1829849,rs10772108,rs4958848,rs9273330,rs10419620,rs115470494,rs116368002,rs1403486,rs2870085,rs212856,rs3820094,rs111232699,rs9271119,rs7651784,rs2569016,rs17467102,rs4512299,rs4976680,rs2542578,rs10118357,rs3774968,rs6451493,rs4812994,rs4851611,rs2074919,rs3014218,rs28483039,rs922483,rs9269668,rs2025958,rs4897182,rs9274561,rs12691876,rs9272488,rs9270931,rs3821383,rs12452315,rs5771069,rs62120394,rs9271413,rs10734901,rs61615404,rs3134931,rs7306557,rs12634132,rs6699418,rs2643626,rs116571982,rs6871748,rs151226,rs115207438,rs2451278,rs12120191,rs140123,rs10956252,rs111998127,rs11741640,rs4451951,rs80127885,rs2177466,rs11072817,rs9271160,rs9269881,rs4671912,rs10796035,rs55800004,rs1790101,rs2332033,rs1250554,rs113967828,rs13381239,rs4934719,rs10405348,rs931555,rs6580223,rs77099153,rs9321490,rs4846216,rs10932034,rs540085,rs9271423,rs10743823,rs12746471,rs2692516,rs891875,rs12922614,rs805408,rs17203370,rs2236507,rs9927316,rs1621194,rs113389919,rs7810127,rs1295810,rs116563494,rs137848,rs1414273,rs9814549,rs1464485,rs13333342,rs5749986,rs1716167,rs115468828,rs997913,rs2241003,rs2043280,rs12920818,rs6012752,rs2236506,rs13190036,rs12497256,rs10844682,rs705603,rs7496812,rs2842480,rs116321849,rs2642001,rs28772958,rs8888,rs28403629,rs8957,rs17411502,rs1063349,rs66525381,rs56411829,rs4794052,rs9271052,rs227277,rs13071422,rs13089878,rs1553675,rs140128,rs2782,rs2269060,rs58099453,rs3801844,rs2384275,rs3823938,rs67111717,rs131808,rs12977594,rs17118431,rs2883456,rs2614265,rs61778401,rs9273261,rs34280716,rs6981617,rs7749323,rs116684882,rs116348278,rs11121555,rs140101,rs17375272,rs9866776,rs3812997,rs9932838,rs2292239,rs74074328,rs9869648,rs9272336,rs1736921,rs883562,rs3104398,rs116338158,rs4431884,rs6706689,rs12474039,rs28616692,rs28660993,rs116431416,rs4809329,rs116033467,rs112765800,rs4855883,rs6498135,rs9843355,rs60697554,rs115499923,rs116644729,rs2297907,rs10936600,rs7772681,rs117437130,rs78933710,rs4</t>
  </si>
  <si>
    <t>ENSG00000062038.9,CATG00000079596.1,ENSG00000187772.6,ENSG00000171291.4,CATG00000046945.1,CATG00000083194.1,CATG00000086152.1,ENSG00000196735.7,ENSG00000124140.8,ENSG00000204344.10,ENSG00000177173.5,ENSG00000229917.2,CATG00000014358.1,ENSG00000263080.1,ENSG00000145908.8,ENSG00000042832.7,CATG00000079607.1,ENSG00000204267.9,ENSG00000200816.1,ENSG00000139697.7,ENSG00000179914.4,ENSG00000242990.2,CATG00000054002.1,ENSG00000163406.6,ENSG00000120215.5,CATG00000033595.1,ENSG00000270706.1,CATG00000043927.1,ENSG00000206052.6,CATG00000064602.1,ENSG00000254858.5,ENSG00000260796.1,ENSG00000257355.1,ENSG00000204301.5,ENSG00000101246.15,ENSG00000103404.10,CATG00000106963.1,ENSG00000237541.3,ENSG00000196781.9,ENSG00000229191.1,ENSG00000135541.16,ENSG00000242136.1,ENSG00000184378.2,ENSG00000273047.1,ENSG00000121900.14,ENSG00000181220.11,ENSG00000185650.8,ENSG00000111252.6,ENSG00000168928.8,ENSG00000270987.1,ENSG00000223837.2,ENSG00000182196.9,ENSG00000112276.9,ENSG00000110429.9,ENSG00000204655.7,CATG00000104367.1,CATG00000038739.1,ENSG00000150045.7,ENSG00000085978.17,ENSG00000153317.10,ENSG00000204438.6,ENSG00000253111.1,ENSG00000258317.1,ENSG00000164062.8,ENSG00000238164.2,ENSG00000103160.7,CATG00000109559.1,CATG00000086155.1,ENSG00000249141.1,CATG00000055229.1,ENSG00000182108.5,CATG00000082156.1,ENSG00000131435.8,ENSG00000099308.6,ENSG00000268650.3,ENSG00000073605.14,CATG00000083579.1,CATG00000075661.1,ENSG00000264058.1,ENSG00000139187.5,ENSG00000227766.1,ENSG00000109323.4,CATG00000008300.1,CATG00000096146.1,CATG00000082922.1,ENSG00000204531.11,ENSG00000257921.1,ENSG00000257303.1,CATG00000095888.1,CATG00000013663.1,ENSG00000113838.8,ENSG00000176142.8,CATG00000058904.1,ENSG00000232080.3,ENSG00000140678.12,ENSG00000223865.6,ENSG00000075043.13,ENSG00000135473.10,ENSG00000113532.8,ENSG00000172057.5,CATG00000083557.1,ENSG00000243509.4,ENSG00000100325.10,ENSG00000176476.4,ENSG00000178562.13,ENSG00000235237.1,ENSG00000269636.1,ENSG00000105650.17,ENSG00000110848.4,ENSG00000135452.5,CATG00000090176.1,ENSG00000166828.2,ENSG00000159588.10,CATG00000044711.1,ENSG00000134242.11,CATG00000043127.1,ENSG00000153214.5,ENSG00000150637.4,ENSG00000163534.10,ENSG00000119403.9,CATG00000026619.1,ENSG00000198502.5,ENSG00000229391.3,CATG00000057408.1,CATG00000108997.1,ENSG00000116815.11,ENSG00000177469.12,ENSG00000184719.7,CATG00000056409.1,ENSG00000188263.6,ENSG00000095794.15,ENSG00000181126.9,CATG00000042058.1,ENSG00000244588.1,ENSG00000272236.1,ENSG00000114423.14,CATG00000021454.1,ENSG00000026036.16,ENSG00000166278.10,ENSG00000267654.1,ENSG00000175646.3,ENSG00000240338.1,ENSG00000197457.5,ENSG00000165966.10,ENSG00000258867.1,CATG00000032836.1,ENSG00000262703.1,CATG00000035185.1,ENSG00000270141.2,ENSG00000257056.2,ENSG00000201317.1,ENSG00000226913.1,ENSG00000234261.1,ENSG00000135454.9,CATG00000107551.1,ENSG00000260848.1,ENSG00000236069.1,ENSG00000229664.1,ENSG00000025770.14,CATG00000026624.1,CATG00000088030.1,ENSG00000197043.9,ENSG00000261832.1,ENSG00000267520.2,ENSG00000234745.5,CATG00000090871.1,CATG00000088072.1,ENSG00000227262.3,ENSG00000213139.3,CATG00000014359.1,CATG00000038727.1,CATG00000064781.1,ENSG00000132801.5,CATG00000078082.1,ENSG00000204525.10,ENSG00000079691.15,ENSG00000225676.1,ENSG00000249738.2,ENSG00000203760.4,ENSG00000066379.10,CATG00000092705.1,ENSG00000198429.5,CATG00000031346.1,ENSG00000169682.13,CATG00000089396.1,CATG00000117857.1,CATG00000014505.1,ENSG00000170027.5,ENSG00000204390.8,ENSG00000145029.7,CATG00000104364.1,ENSG00000204929.7,ENSG00000013725.10,CATG00000093205.1,CATG00000088070.1,ENSG00000219797.2,ENSG00000152582.8,ENSG00000169230.5,ENSG00000112249.9,ENSG00000056558.6,ENSG00000204842.10,ENSG00000204314.6,ENSG00000205592.9,CATG00000064591.1,ENSG00000204305.9,ENSG00000175354.14,CATG00000100857.1,ENSG00000138160.4,ENSG00000204394.8,ENSG00000214015.3,ENSG00000173531.11,ENSG00000129965.9,ENSG00000136634.5,CATG00000031418.1,ENSG00000232810.3,CATG00000047569.1,ENSG00000142230.7,ENSG00000002079.8,ENSG00000228322.1,CATG00000058249.1,ENSG00000204308.6,ENSG00000213719.4,ENSG00000131374.10,ENSG00000217325.2,CATG00000089498.1,ENSG00000108100.13,ENSG00000236736.1,ENSG00000196296.9,ENSG00000108094.10,ENSG00000215595.1,ENSG00000244040.1,ENSG00000131507.9,CATG00000019861.1,CATG00000088077.1,ENSG00000108423.10,ENSG00000170581.9,ENSG00000252010.1,ENSG00000204351.7,CATG00000072156.1,ENSG00000255169.1,ENSG00000100985.7,ENSG00000204644.5,ENSG00000201164.1,ENSG00000197272.2,ENSG00000135828.7,ENSG00000162929.9,ENSG00000225678.2,CATG00000070034.1,ENSG00000079263.14,ENSG00000270898.1,ENSG00000236524.1,CATG00000104066.1,ENSG00000168610.10,ENSG00000248452.2,CATG00000061180.1,ENSG00000241106.2,ENSG00000186075.8,ENSG00000233276.2,CATG00000104071.1,CATG00000100858.1,ENSG00000158480.6,ENSG00000183625.10,ENSG00000197165.6,CATG00000000227.1,ENSG00000268173.1,ENSG00000159592.6,ENSG00000154511.7,ENSG00000244255.1,ENSG00000234329.1,ENSG00000198563.9,ENSG00000223960.2,ENSG00000267318.1,ENSG00000204257.10,ENSG00000115267.5,CATG00000042601.1,ENSG00000265388.1,CATG00000042805.1,ENSG00000185787.10,ENSG00000105397.9,CATG00000058425.1,ENSG00000237499.2,CATG00000113378.1,ENSG00000258388.3,ENSG00000112182.10,ENSG00000260000.2,CATG00000097955.1,ENSG00000257449.1,ENSG00000228789.2,ENSG00000227217.1,ENSG00000183955.8,CATG00000053373.1,ENSG00000228962.1,ENSG00000217404.2,ENSG00000115239.17,ENSG00000175643.7,ENSG00000139531.8,CATG00000049492.1,ENSG00000235156.3,ENSG00000226059.2,CATG00000118299.1,CATG00000060081.1,CATG00000007805.1,ENSG00000204387.8,ENSG00000184730.6,ENSG00000196301.3,CATG00000066622.1,CATG00000043230.1,CATG00000090869.1,CATG00000083517.1,ENSG00000204542.2,ENSG00000144455.9,ENSG00000081059.15,CATG00000019407.1,ENSG00000179583.13,ENSG00000224000.1,ENSG00000116497.13,CATG00000068131.1,ENSG00000257727.1,ENSG00000177679.14,ENSG00000231389.3,ENSG00000145626.7,CATG00000083592.1,ENSG00000196126.6,ENSG00000106070.13,ENSG00000251916.1,CATG00000046013.1,ENSG00000232124.1,ENSG00000197375.8,ENSG00000177455.7,ENSG00000173402.7,ENSG00000020633.14,ENSG00000103811.11,ENSG00000109471.4,ENSG00000090372.10,ENSG00000130584.6,ENSG00000206341.6,ENSG00000206503.7,ENSG00000254870.1,ENSG00000185467.7,ENSG00000216754.2,CATG00000083575.1,CATG00000000187.1,ENSG00000167468.12,ENSG00000115956.9,ENSG00000233916.1,ENSG00000130921.3,CATG00000008353.1,CATG00000064065.1,ENSG00000135469.9,CATG00000046292.1,CATG00000090126.1,ENSG00000125347.9,CATG00000083577.1,ENSG00000184293.3,CATG00000061182.1,ENSG00000198355.4,ENSG00000198933.5,CATG00000055462.1,ENSG00000068912.9,CATG00000041706.1,ENSG00000204386.6,CATG00000028702.1,CATG00000066791.1,CATG00000083447.1,ENSG00000026297.11,ENSG00000170634.8,ENSG00000229014.3,CATG00000096867.1,ENSG00000101307.11,ENSG00000125730.12,ENSG00000204396.6,ENSG00000122406.8,ENSG00000204560.5,ENSG00000162594.10,CATG00000012098.1,ENSG00000145022.4,ENSG00000272980.1,ENSG00000243649.4,ENSG00000067208.10,ENSG00000197818.7,CATG00000037623.1,ENSG00000168309.12,CATG00000072216.1,CATG00000087410.1,ENSG00000161405.12,ENSG00000197813.4,ENSG00000197083.7,CATG00000090160.1,ENSG00000012223.8,ENSG00000251795.1,ENSG00000153208.12,CATG00000009186.1,CATG00000083581.1,ENSG00000177548.8,ENSG00000131183.6,ENSG00000231128.1,ENSG00000225331.1,CATG00000075665.1,CATG00000011720.1,ENSG00000198742.5,CATG00000038520.1,ENSG00000125735.6,ENSG00000197054.7,ENSG00000127527.9,ENSG00000115604.6,ENSG00000173889.11,CATG00000083488.1,CATG00000027863.1,CATG00000053371.1,ENSG00000171757.11,CATG00000025575.1,ENSG00000206337.6,ENSG00000167916.4,ENSG00000138378.13,ENSG00000204475.5,ENSG00000177989.9,ENSG00000272449.1,ENSG00000226684.2,ENSG00000232698.1,ENSG00000226506.1,ENSG00000224265.1,ENSG00000260442.1,ENSG00000214922.5,CATG00000027119.1,CATG00000095513.1,ENSG00000136573.8,ENSG00000244310.1,CATG00000104067.1,ENSG00000073754.5,ENSG00000155980.7,CATG00000072158.1,CATG00000085807.1,CATG00000014355.1,CATG00000111100.1,ENSG00000111325.12,ENSG00000167244.13,ENSG00000229028.2,ENSG00000181634.7,CATG00000051309.1,ENSG00000005020.8,ENSG00000090975.8,ENSG00000168291.8,ENSG00000237024.1,CATG00000057492.1,ENSG00000225342.1,ENSG00000139083.6,CATG00000030197.1,ENSG00000237914.1,CATG00000088064.1,ENSG00000124782.15,ENSG00000073584.14,ENSG00000139641.8,CATG00000057195.1,CATG00000083589.1,ENSG00000168925.6,CATG00000014356.1,CATG00000038737.1,CATG00000094945.1,CATG00000054946.1,CATG00000085809.1,ENSG00000213347.6,ENSG00000135502.12,ENSG00000185404.12,ENSG00000273154.1,ENSG00000230534.2,ENSG00000069493.10,ENSG00000068878.10,ENSG00000273340.1,ENSG00000167987.6,ENSG00000204388.5,CATG00000060295.1,ENSG00000233154.1,ENSG00000256594.3,ENSG00000204256.8,ENSG00000242574.4,ENSG00000204392.6,CATG00000086148.1,CATG00000118295.1,ENSG00000184220.6,ENSG00000051825.10,ENSG00000203896.5,ENSG00000154027.14,ENSG00000216588.4,ENSG00000105976.10,ENSG00000239219.2,CATG00000051784.1,CATG00000083570.1,CATG00000031598.1,ENSG00000135439.7,ENSG00000198774.3,ENSG00000132704.11,ENSG00000169220.13,CATG00000118395.1,ENSG00000163362.6,ENSG00000204469.8,CATG00000068464.1,ENSG00000243753.1,ENSG00000197536.6,CATG00000115340.1,ENSG00000156113.16,ENSG00000213722.4,ENSG00000100034.9,ENSG00000263766.1,ENSG00000235423.4,CATG00000053704.1,CATG00000111105.1,ENSG00000178852.11,CATG00000089491.1,ENSG00000229162.1,CATG00000027980.1,ENSG00000204463.8,ENSG00000163823.3,CATG00000083580.1,ENSG00000099817.7,ENSG00000204410.10,CATG00000065366.1,CATG00000040510.1,ENSG00000169914.5,CATG00000083522.1,CATG00000083531.1,ENSG00000108175.12,CATG00000008268.1,CATG00000027678.1,ENSG00000065989.11,ENSG00000231852.2,CATG00000107464.1,ENSG00000138311.11,ENSG00000115602.12,ENSG00000106211.8,CATG00000065470.1,ENSG00000175873.3,ENSG00000186960.6,ENSG00000164691.12,ENSG00000113302.4,CATG00000055464.1,CATG00000088041.1,ENSG00000163389.6,ENSG00000203739.3,ENSG00000137077.3,CATG00000083573.1,CATG00000057458.1,ENSG00000113845.5,ENSG00000259207.3,ENSG00000197980.7,ENSG00000228782.3,ENSG00000145103.8,ENSG00000164332.6,ENSG00000261067.2,CATG00000088075.1,ENSG00000105287.8,ENSG00000204044.5,ENSG00000213066.7,ENSG00000159596.6,ENSG00000197647.7,ENSG00000137310.7,ENSG00000176998.3,ENSG00000038532.10,ENSG00000100385.9,CATG00000060292.1,ENSG00000225544.1,ENSG00000236539.3,CATG00000075659.1,ENSG00000135446.12,ENSG00000164113.6,ENSG00000074219.9,CATG00000012146.1,ENSG00000121594.7,ENSG00000116852.10,ENSG00000258826.1,CATG00000088071.1,ENSG00000240729.1,ENSG00000144810.11,CATG00000086133.1,CATG00000014056.1,CATG00000115914.1,ENSG00000143942.4,ENSG00000134954.10,ENSG00000233529.1,ENSG00000239257.1,ENSG00000224950.1,ENSG00000180228.8,ENSG00000205108.5,CATG00000077557.1,ENSG00000062485.14,ENSG00000228408.1,ENSG00000144218.14,ENSG00000105401.2,ENSG00000271860.1,CATG00000014352.1,CATG00000000226.1,CATG00000089225.1,ENSG00000111300.5,CATG00000014362.1,ENSG00000165671.14,ENSG00000204539.3,ENSG00000204310.6,ENSG00000179344.12,ENSG00000128604.14,CATG00000086051.1,ENSG00000121905.5,ENSG00000168631.7,ENSG00000163600.8,CATG00000024264.1,CATG00000078081.1,CATG00000063436.1,ENSG00000107104.14,ENSG00000269889.1,CATG00000019860.1,ENSG00000258366.3,ENSG00000133624.9,ENSG00000130939.14,ENSG00000165025.10,ENSG00000102763.11,CATG00000046284.1,ENSG00000163686.9,CATG00000101661.1,ENSG00000130489.8,ENSG00000204616.6,ENSG00000204348.5,ENSG00000101017.9,ENSG00000220412.1,CATG00000009125.1,ENSG00000204420.4,ENSG00000156127.6,CATG00000117213.1,ENSG00000157870.10,ENSG00000263756.1,ENSG00000124226.7,ENSG00000230795.2,CATG00000081483.1,CATG00000063159.1,CATG00000092287.1,CATG00000092703.1,ENSG00000037897.12,ENSG00000138684.3,CATG00000090872.1,CATG00000056415.1,ENSG00000233725.3,ENSG00000215912.7,CATG00000075581.1,ENSG00000169228.9,ENSG00000197208.5,ENSG00000234663.1,CATG00000055568.1,ENSG00000176909.7,ENSG00000123427.11,ENSG00000144785.4,ENSG00000226441.2,CATG00000072159.1,CATG00000039605.1,ENSG00000162928.8,ENSG00000197429.6,ENSG00000216490.3,CATG00000086753.1,CATG00000030178.1,ENSG00000204435.9,CATG00000058903.1,CATG00000029009.1,CATG00000096142.1,ENSG00000183230.12,ENSG00000085382.7,ENSG00000257582.1,ENSG00000272501.1,CATG00000043993.1,ENSG00000089012.10,CATG00000104069.1,CATG00000000594.1,CATG00000033856.1,CATG00000057430.1,ENSG00000198821.6,ENSG00000204287.9,ENSG00000204296.7,ENSG00000267579.1,ENSG00000223442.1,ENSG00000264968.1,ENSG00000267179.1,ENSG00000268686.1,CATG00000079506.1,CATG00000027047.1,ENSG00000240771.2,ENSG00000257446.2,CATG00000055463.1,CATG00000044709.1,ENSG00000150977.9,ENSG00000176635.13,ENSG00000107249.17,ENSG00000050820.12,CATG00000089888.1,ENSG00000168301.8,ENSG00000178952.4,CATG00000056975.1,ENSG00000117543.15,ENSG00000258167.1,ENSG00000136213.7,CATG00000083574.1,ENSG00000151773.8,ENSG00000168297.11,CATG00000106965.1,ENSG00000135407.6,ENSG00000106258.9,ENSG00000197114.7,ENSG00000204540.6,ENSG00000230521.1,CATG00000057194.1,ENSG00000132780.12,CATG00000088018.1,ENSG00000151229.8,ENSG00000230587.1,ENSG00000237923.1,ENSG00000269058.1,ENSG00000168811.2,ENSG00000162779.16,ENSG00000168488.14,CATG00000028998.1,CATG00000090697.1,ENSG00000221566.1,CATG00000028706.1,CATG00000028705.1,CATG00000109672.1,ENSG00000250641.1,CATG00000081246.1,CATG00000046290.1,ENSG00000160908.14,ENSG00000142224.11,CATG00000029081.1,ENSG00000176046.7,CATG00000027862.1,CATG00000040884.1,CATG00000003691.1,CATG00000040173.1,ENSG00000153064.7,ENSG00000160223.12,CATG00000088065.1,CATG00000046418.1,ENSG00000119919.9,ENSG00000100330.11,CATG00000053372.1,ENSG00000096968.8,ENSG00000105538.4,ENSG00000177570.9,ENSG00000152894.10,ENSG00000163659.8,ENSG00000175215.5,CATG00000053706.1,ENSG00000181751.5,ENSG00000244355.3,ENSG00000231028.4,ENSG00000204511.2,ENSG00000161609.5,ENSG00000162676.7,CATG00000084841.1,CATG00000088073.1,ENSG00000111752.6,CATG00000088063.1,CATG00000085804.1,ENSG00000108424.5,ENSG00000271581.1,ENSG00000003056.3,ENSG00000228414.2,ENSG00000225864.1,ENSG00000260302.1,ENSG00000154822.11,ENSG00000033170.12,ENSG00000213676.6,ENSG00000204642.9,ENSG00000176953.6,CATG00000106960.1,CATG00000028719.1,CATG00000007931.1,ENSG00000225914.1,ENSG00000174948.5,ENSG00000266903.1,CATG00000083443.1,ENSG00000025708.8,CATG00000038726.1,CATG00000104371.1,CATG00000010710.1,CATG00000065473.1,CATG00000104369.1,CATG00000031345.1,CATG00000096563.1,CATG00000079598.1,ENSG00000142606.11,ENSG00000100314.3,ENSG00000254508.1,ENSG00000160185.9,ENSG00000138688.11,ENSG00000168685.10,ENSG00000203395.2,ENSG00000114013.11,ENSG00000111328.2,ENSG00000117448.9,ENSG00000188603.12,CATG00000090117.1,ENSG00000207789.1,CATG00000045322.1,ENSG00000164061.4,ENSG00000146700.8,ENSG00000163599.10,CATG00000028187.1,CATG00000083549.1,ENSG00000255133.1,ENSG00000196502.7,ENSG00000109320.7,CATG00000033858.1,ENSG00000172175.8,ENSG00000137656.7,ENSG00000070047.7,CATG00000048657.1,CATG00000060290.1,ENSG00000204619.3,ENSG00000111012.5,ENSG00000204421.2,ENSG00000235269.1,CATG00000012346.1,ENSG00000219665.4,ENSG00000150967.13,ENSG00000116514.12,ENSG00000260577.1,ENSG00000090520.6,ENSG00000099139.9,CATG00000118063.1,ENSG00000241404.2,CATG00000086150.1,ENSG00000179873.10,CATG00000058905.1,ENSG00000100319.11,ENSG00000176920.10,CATG00000075662.1,CATG00000031299.1,ENSG00000099869.6,ENSG00000160683.4,CATG00000019346.1,ENSG00000261025.1,ENSG00000115607.5,ENSG00000206344.6,ENSG00000235908.1,ENSG00000145901.10,ENSG00000184939.11,ENSG00000118503.10,CATG00000084842.1,ENSG00000123411.10,ENSG00000156299.8,CATG00000064160.1,ENSG00000152611.7,ENSG00000203808.6,CATG00000106964.1,ENSG00000236378.1,ENSG00000261766.1,ENSG00000064932.11,ENSG00000204356.7,ENSG00000238024.1,CATG00000053370.1,ENSG00000169896.12,ENSG00000019186.5,ENSG00000262222.1,ENSG00000143226.9,ENSG00000085274.11,ENSG00000257499.2,ENSG00000271913.1,CATG00000088034.1,CATG00000000228.1,CATG00000049487.1,ENSG00000110944.4,CATG00000011105.1,ENSG00000170035.11,ENSG00000133466.9,ENSG00000081248.6,ENSG00000057657.10,CATG00000086059.1,ENSG00000106392.6,CATG00000055461.1,ENSG00000213424.4,ENSG00000106804.6,ENSG00000063127.11,ENSG00000188906.9,ENSG00000104901.2,ENSG00000092345.9,CATG00000090178.1,ENSG00000064419.9,ENSG00000139645.9,CATG00000090123.1,ENSG00000140030.4,CATG00000089226.1,CATG00000090689.1,ENSG00000212743.1,CATG00000019406.1,ENSG00000221988.8,CATG00000090870.1,CATG00000000183.1,ENSG00000236493.1,CATG00000105303.1,CATG00000059199.1,ENSG00000234255.4,CATG00000083528.1,ENSG00000162927.9,ENSG00000261272.1,CATG00000085799.1,ENSG00000168386.14,ENSG00000232629.4,CATG00000083449.1,CATG00000060000.1,ENSG00000180251.4,ENSG00000232451.1,ENSG00000142657.16,ENSG00000104894.7,ENSG00000188372.10,ENSG00000204538.3,CATG00000010308.1,CATG00000083548.1,ENSG00000249859.3,ENSG00000204315.3,CATG00000066599.1,ENSG00000133636.6,CATG00000077822.1,ENSG00000162924.9,ENSG00000213654.5,ENSG00000135899.12,ENSG00000145020.10,ENSG00000105649.5,CATG00000088022.1,ENSG00000189350.8,CATG00000078727.1,ENSG00000145192.8,ENSG00000263020.1,ENSG00000236703.1,ENSG00000229299.2,CATG00000079593.1,ENSG00000100038.15,ENSG00000213585.6,ENSG00000230174.1,ENSG00000250264.1,ENSG00000112877.6,ENSG00000256028.2,CATG00000038382.1,CATG00000049645.1,ENSG00000238165.1,ENSG00000198759.7,CATG00000082160.1,ENSG00000230533.1,ENSG00000090104.7,ENSG00000067182.3,ENSG00000115464.10,CATG00000037624.1,ENSG00000204385.6,ENSG00000227117.2,CATG00000057414.1,ENSG00000178188.10,ENSG00000135506.11,CATG00000038822.1,ENSG00000264455.1,CATG00000111995.1,ENSG00000222004.3,ENSG00000204623.4,CATG00000083445.1,CATG00000053512.1,ENSG00000124160.7,CATG00000061079.1,ENSG00000240875.1,ENSG00000227598.1,ENSG00000054983.12,ENSG00000125520.9,ENSG00000168477.13,ENSG00000108443.9,CATG00000062392.1,CATG00000079597.1,ENSG00000141279.11,ENSG00000169194.5,ENSG00000054523.12,ENSG00000237693.4,ENSG00000227145.1,ENSG00000118513.14,CATG00000043953.1,ENSG00000158636.12,CATG00000086506.1,CATG00000066639.1,ENSG00000237080.1,ENSG00000243926.1,ENSG00000100030.10,CATG00000061075.1,CATG00000040501.1,CATG00000088014.1,ENSG00000213658.6,ENSG00000065361.10,ENSG00000153814.7,CATG00000091754.1,ENSG00000160856.16,ENSG00000204371.7,CATG00000111836.1,CATG00000083054.1,ENSG00000230359.3,ENSG00000198796.6,ENSG00000255152.4,ENSG00000067560.6,CATG00000041143.1,ENSG00000228078.1,ENSG00000235238.1,ENSG00000162695.7,ENSG00000181027.6,ENSG00000179630.6,CATG00000046393.1,ENSG00000197728.5,ENSG00000198369.5,ENSG00000248993.1,ENSG00000259753.1,ENSG00000204482.6,ENSG00000184076.10,ENSG00000132429.5,ENSG00000251497.2,ENSG00000123977.5,ENSG00000162694.9,ENSG00000031081.6,CATG00000088069.1,ENSG00000116218.8,ENSG00000112486.10,ENSG00000055208.13,ENSG00000073008.10,ENSG00000139540.7,ENSG00000233099.1,ENSG00000223552.1,ENSG00000169223.10,ENSG00000223534.1,ENSG00000224086.3,ENSG00000196757.3,ENSG00000123297.12</t>
  </si>
  <si>
    <t>22190364,21502966,20383147,19525953,20117844,17660530,19010793,23412934,18941528,19525955,21750679,21244703,22457343,21779181,17903302,24234648,21654844,19950302,18997785,23472185,20598377,21833088,20802204,22570697,20453840,23785401,20159113</t>
  </si>
  <si>
    <t>Systemic sclerosis,Multiple sclerosis (severity),Multiple sclerosis,Multiple sclerosis (OCB status),Multiple sclerosis (brain glutamate levels),Multiple sclerosis (age of onset),Response to interferon beta therapy,Blood Pressure and Arterial Stiffness,Multiple sclerosis or amyotrophic lateral sclerosis</t>
  </si>
  <si>
    <t>HP:0002664</t>
  </si>
  <si>
    <t>Neoplasm</t>
  </si>
  <si>
    <t>An organ or organ-system abnormality that consists of uncontrolled autonomous cell-proliferation which can occur in any part of the body as a benign or malignant neoplasm (tumour).</t>
  </si>
  <si>
    <t>rs3742569,rs12587704,rs10472941,rs4729565,rs8023197,rs3822100,rs2074356,rs9512745,rs11038415,rs2248438,rs116204443,rs77021467,rs316833,rs2296182,rs2259852,rs60252851,rs643434,rs73842846,rs12373325,rs11666494,rs4496026,rs17851309,rs75890404,rs10461079,rs12789398,rs13217795,rs7745517,rs316870,rs11215399,rs7278951,rs112072844,rs8014477,rs7494066,rs73160984,rs10143136,rs10131926,rs4954278,rs35450632,rs2147961,rs115561318,rs388355,rs35707860,rs1268170,rs115439495,rs56358335,rs13226650,rs111436433,rs635634,rs3742564,rs17128052,rs1109170,rs17128657,rs601805,rs7135337,rs10006310,rs2164332,rs78123702,rs117461151,rs7682289,rs225306,rs2595500,rs12050123,rs35237539,rs5751939,rs1187873,rs114717720,rs34706911,rs117109421,rs116216150,rs11971599,rs10483651,rs4147921,rs703671,rs3760776,rs73273623,rs12554580,rs424992,rs778810,rs6485623,rs4617832,rs1360176,rs113033175,rs1990201,rs2296489,rs1169314,rs2177327,rs2071455,rs3825614,rs66842809,rs11700100,rs61470941,rs2244746,rs115352889,rs77672797,rs74747356,rs56098354,rs7166812,rs8176741,rs3783649,rs2375980,rs4711755,rs7154368,rs8081943,rs13345885,rs11983997,rs28613351,rs7151670,rs7873522,rs112522682,rs17128145,rs6009994,rs75903360,rs10141552,rs755073,rs117820338,rs10133915,rs316856,rs1457925,rs6009921,rs1859305,rs10174187,rs1268162,rs74948281,rs10483644,rs3818247,rs11989862,rs489509,rs74617736,rs2340930,rs113543516,rs2274273,rs8021940,rs2289099,rs6573009,rs2636251,rs8176690,rs7163245,rs11823191,rs688009,rs9418673,rs3103067,rs2245780,rs2840044,rs116110641,rs7970695,rs73161000,rs77898017,rs737241,rs7142704,rs3796677,rs73162817,rs62492902,rs9806061,rs3826837,rs10265736,rs550057,rs4547312,rs8176751,rs10496679,rs112315719,rs61462345,rs888994,rs8176632,rs11170413,rs62170081,rs115362284,rs3986209,rs644234,rs4928,rs561204,rs536313,rs12979144,rs7466962,rs28581272,rs243072,rs690466,rs676457,rs74932291,rs61740228,rs7140628,rs77590387,rs4694164,rs2490272,rs10457180,rs778987,rs2272296,rs76074907,rs8073935,rs8179712,rs689797,rs2688243,rs76157218,rs1990199,rs17253633,rs2243616,rs876890,rs77850608,rs2290901,rs60726667,rs12278066,rs693510,rs2287732,rs1880023,rs2306969,rs17671345,rs10145203,rs1668154,rs2688222,rs55747707,rs4147918,rs8023261,rs7310409,rs35749556,rs2561796,rs117487771,rs7141027,rs76567737,rs2071699,rs7215152,rs417844,rs690012,rs4580079,rs17128677,rs11848456,rs79343853,rs12547101,rs3764646,rs2153960,rs2470120,rs9507910,rs9959832,rs420622,rs8009660,rs17740741,rs114262678,rs10751502,rs1012223,rs10278107,rs16832000,rs7903371,rs7046863,rs28362448,rs112073930,rs10776738,rs3784600,rs116373598,rs78866519,rs7157585,rs74589786,rs2985914,rs17564430,rs1133242,rs7711997,rs10150110,rs6031596,rs998259,rs778805,rs28628574,rs2278859,rs2923166,rs6011692,rs643949,rs75929764,rs10812471,rs8011808,rs73159202,rs12540011,rs17741560,rs366336,rs5760697,rs488775,rs4742922,rs10124200,rs4595128,rs11215406,rs2259690,rs72716688,rs1169288,rs17145713,rs1045002,rs2073825,rs2694006,rs11845848,rs7600925,rs7305428,rs172738,rs4652,rs12891526,rs56166765,rs480108,rs316866,rs72715746,rs4076,rs12510553,rs690472,rs17154096,rs703677,rs10901252,rs9891800,rs10738758,rs61178993,rs2253310,rs570933,rs9995176,rs67958555,rs73162825,rs1268167,rs2439841,rs80183847,rs8013528,rs12589864,rs8016444,rs2272346,rs12819210,rs6752519,rs115155535,rs12050099,rs2857891,rs76202473,rs6573017,rs7047076,rs12469024,rs76411498,rs10130894,rs9671850,rs73162812,rs518288,rs76068763,rs17128120,rs1245551,rs16957630,rs1169301,rs116189118,rs10116513,rs7662070,rs17832263,rs11956622,rs13471,rs17055392,rs57034289,rs10146637,rs76072059,rs778809,rs67092614,rs11627013,rs6729961,rs34872770,rs3740870,rs2260399,rs12886190,rs10131562,rs6810745,rs2275540,rs3759667,rs76605795,rs2307355,rs2264782,rs7153612,rs59458588,rs79895489,rs75743211,rs17672950,rs17740413,rs8013027,rs507666,rs8176693,rs111281680,rs17027967,rs2010758,rs10514338,rs9917585,rs558656,rs80299099,rs8010791,rs78371785,rs7141975,rs14415,rs2240466,rs3736616,rs1169289,rs3205136,rs3759791,rs12621957,rs72716678,rs7979473,rs4954445,rs542898,rs12586589,rs1957877,rs11070399,rs2298839,rs13379398,rs514659,rs56262555,rs10140164,rs2154611,rs1001441,rs10132888,rs67822108,rs2439850,rs916951,rs6493086,rs72972104,rs13188659,rs7799707,rs115801275,rs703678,rs8011329,rs35070799,rs1009977,rs225262,rs9323280,rs438034,rs73268012,rs1169284,rs547495,rs116356388,rs6587350,rs9920579,rs62120354,rs16832006,rs309132,rs11215416,rs2341534,rs3816884,rs367071,rs7213476,rs74684653,rs11065373,rs3862487,rs4696828,rs10137071,rs80089534,rs3752239,rs55821461,rs2857902,rs9323283,rs76424323,rs17253695,rs79390132,rs10849829,rs376524,rs514708,rs703673,rs28600085,rs1245549,rs28529299,rs17128434,rs2764264,rs77784205,rs17011297,rs2149482,rs77603567,rs28429419,rs13228844,rs1268174,rs1268177,rs17742719,rs7493394,rs79519448,rs72717706,rs112116674,rs74028612,rs6572994,rs57543738,rs2604364,rs61191534,rs34184813,rs1052131,rs10140406,rs7212704,rs13247874,rs7153110,rs8017821,rs9411472,rs5761520,rs17253660,rs2305165,rs703667,rs10122524,rs8007614,rs6130614,rs2467737,rs28605554,rs7161656,rs12645940,rs8176717,rs115211524,rs59784306,rs16832200,rs8012397,rs473268,rs57033289,rs75117746,rs6573001,rs73842864,rs2029623,rs1245546,rs11656138,rs7155054,rs62130308,rs67795323,rs17625384,rs2237066,rs7163851,rs689835,rs1201378,rs8176745,rs34346326,rs11849961,rs1169304,rs4954430,rs117343607,rs7151754,rs11608104,rs2838020,rs116552240,rs10134317,rs60376570,rs114105834,rs9411464,rs7153645,rs76790102,rs114182260,rs9328546,rs7142857,rs4820599,rs13189180,rs116122257,rs2878172,rs77977490,rs10751454,rs13280807,rs113611195,rs13291798,rs12905772,rs10138425,rs394511,rs28707364,rs13329328,rs79689798,rs10214854,rs79196946,rs2857896,rs444971,rs17810684,rs113352553,rs112221121,rs11574358,rs7154831,rs79358122,rs114998636,rs3213877,rs12981072,rs7160575,rs2472476,rs4694609,rs1142345,rs2439846,rs628595,rs59578702,rs10131730,rs12477846,rs376776,rs6009995,rs2840268,rs4901585,rs112899383,rs60445539,rs390110,rs335546,rs8043537,rs624601,rs78702540,rs2278856,rs10812475,rs2447211,rs7785479,rs3800229,rs4147912,rs225285,rs12589867,rs768023,rs75031745,rs45514998,rs7291641,rs316863,rs8176732,rs12216891,rs2631740,rs68175860,rs5030354,rs2322725,rs2447193,rs74655491,rs7176292,rs4901588,rs11878449,rs117535720,rs112197871,rs78017655,rs2145945,rs646509,rs8176702,rs944002,rs7853989,rs17145732,rs28474814,rs12121403,rs55809728,rs12596890,rs62531956,rs871363,rs10496736,rs11848294,rs11125,rs1999153,rs2207731,rs35864917,rs509306,rs7147247,rs2386227,rs8176720,rs3758291,rs690316,rs17128614,rs11084879,rs3769011,rs523156,rs7153322,rs28612464,rs861345,rs72718831,rs5760338,rs281407,rs8005450,rs545971,rs7158768,rs10142448,rs115395218,rs8176742,rs28584492,rs5760985,rs2412781,rs11623934,rs601047,rs74391325,rs28415068,rs2330805,rs77450776,rs10162788,rs12895070,rs74990556,rs492488,rs317910,rs672316,rs28630750,rs714052,rs8005562,rs10136596,rs4644,rs630510,rs61744025,rs7678352,rs6734197,rs10122587,rs11980671,rs71556715,rs2273618,rs76761568,rs3815691,rs3816262,rs7036642,rs703674,rs6495566,rs1245542,rs67421341,rs8176672,rs2487715,rs1169294,rs11788982,rs11880333,rs2274272,rs73456054,rs2259816,rs10141483,rs7155954,rs2274870,rs3748697,rs10403736,rs2532999,rs7925979,rs76413332,rs4134891,rs117088758,rs7154548,rs10144543,rs11625001,rs2631758,rs2255501,rs76997592,rs3859563,rs2264239,rs2292342,rs75495314,rs2559635,rs606974,rs11244052,rs3916080,rs10901263,rs8008764,rs79815972,rs12891489,rs75468411,rs9913003,rs6960542,rs690276,rs6026410,rs9411475,rs3796678,rs116094457,rs10144345,rs28666488,rs77449002,rs2638090,rs8007183,rs2346002,rs11974409,rs9790,rs114314978,rs28458791,rs532436,rs2070217,rs2688231,rs2209808,rs2257813,rs2291565,rs9550497,rs2472478,rs56383788,rs10136880,rs335523,rs2026633,rs72715769,rs10042825,rs9919957,rs58737648,rs9671895,rs58759191,rs1025644,rs4962115,rs7156566,rs316834,rs12587705,rs8009718,rs750438,rs4134927,rs649129,rs1245550,rs2075603,rs116449597,rs34679131,rs537115,rs78540343,rs4040064,rs62574565,rs8009244,rs5752165,rs72715709,rs75829408,rs17154101,rs34085694,rs76465131,rs35560341,rs4319008,rs677805,rs6549922,rs34346327,rs8176759,rs7045111,rs2840624,rs2857887,rs76574179,rs11065376,rs1554511,rs77442987,rs7873635,rs7165705,rs7699978,rs13362876,rs2256764,rs1245545,rs1187874,rs73160987,rs2291568,rs67215571,rs117760583,rs77262603,rs11848846,rs17293705,rs2393775,rs28524742,rs8017161,rs79509284,rs12579373,rs2595501,rs2340921,rs527921,rs75537788,rs12681428,rs1421244,rs402098,rs3760775,rs75220705,rs12554336,rs2631745,rs7912111,rs3823538,rs10131298,rs11851169,rs74683658,rs35047443,rs78282429,rs3783650,rs7569946,rs1047556,rs36692,rs8021583,rs8014540,rs56783811,rs17675052,rs1953356,rs72718807,rs77506445,rs71433235,rs4147920,rs3739022,rs1407765,rs76991866,rs7308602,rs11626485,rs8176715,rs316860,rs1169315,rs448989,rs57750925,rs3775485,rs4272382,rs2264049,rs11626751,rs5760678,rs317913,rs76310066,rs10774579,rs7866443,rs17128417,rs77247150,rs12232333,rs10848308,rs1268166,rs7855255,rs1051921,rs72718856,rs11158031,rs34931260,rs2857899,rs9919926,rs9323278,rs73190522,rs11158037,rs61010704,rs7159144,rs2769071,rs663367,rs7142517,rs28489890,rs11845948,rs79486031,rs9919007,rs116327302,rs12433592,rs75796979,rs116828364,rs113792641,rs13379158,rs3739596,rs551322,rs3800584,rs2584727,rs4672394,rs58027020,rs4938179,rs2251538,rs115423840,rs316867,rs75264943,rs11653661,rs1065656,rs57525082,rs2955969,rs66551709,rs1130958,rs15870,rs1833442,rs659104,rs491626,rs12608612,rs8176703,rs2257764,rs3809482,rs57622454,rs77411601,rs2073398,rs8010853,rs2272302,rs2073823,rs77515038,rs3752237,rs3752228,rs8011288,rs7163232,rs77048596,rs28430823,rs2412778,rs35332062,rs2147972,rs36007872,rs118083722,rs7662069,rs940133,rs10463536,rs7682895,rs7979478,rs8176749,rs111594243,rs8023934,rs75318321,rs5760688,rs713244,rs10088924,rs2165065,rs1133395,rs13242794,rs243071,rs117960693,rs3736612,rs12237514,rs118045673,rs17684916,rs34763247,rs6070537,rs582118,rs6573051,rs77895518,rs11888095,rs35624969,rs7158791,rs114946160,rs80182695,rs225254,rs3844065,rs5760822,rs9972530,rs1952438,rs73842847,rs6650507,rs117874454,rs2617802,rs2164331,rs10162784,rs17101241,rs6968170,rs75012970,rs73432861,rs12162703,rs4147919,rs7167946,rs16988883,rs115652967,rs871768,rs2519093,rs12784395,rs35644427,rs8023924,rs116086775,rs2394851,rs11624679,rs7671709,rs4946932,rs75761632,rs8015165,rs8011446,rs12910514,rs113773209,rs111725159,rs3817536,rs10251147,rs2509062,rs77384161,rs75770585,rs2304449,rs7150285,rs114082192,rs76956887,rs7030781,rs7048647,rs111965728,rs544873,rs115812634,rs8176722,rs4075674,rs11789207,rs112393967,rs7087178,rs116759243,rs55646688,rs10416704,rs641959,rs11547116,rs17742886,rs17739689,rs56188649,rs28452705,rs4410589,rs1169299,rs7150763,rs352791,rs118152541,rs6597615,rs68046603,rs2147964,rs117485438,rs73660468,rs10851441,rs8039003,rs13221253,rs13235543,rs4976459,rs1475934,rs1058298,rs2857901,rs116372464,rs500499,rs8004724,rs1037590,rs10147434,rs13157900,rs57196783,rs78962984,rs6880837,rs67805055,rs647489,rs36688,rs7154889,rs2274685,rs12588935,rs2282039,rs10115227,rs72716652,rs10109231,rs17128262,rs2239730,rs6708729,rs115326109,rs613534,rs2857928,rs77721860,rs78163980,rs2447195,rs2276937,rs703666,rs28555408,rs9911000,rs76113365,rs3103069,rs67412516,rs72715592,rs61662514,rs2251468,rs35535838,rs2904963,rs2393791,rs16849384,rs11637572,rs7034353,rs4309483,rs2286276,rs111528333,rs9411471,rs117946406,rs2467736,rs10812481,rs2051512,rs3859437,rs74801332,rs4946936,rs8039189,rs2012467,rs626035,rs11621296,rs41303063,rs387535,rs112815650,rs344352,rs12554595,rs689883,rs8042818,rs72778138,rs1027841,rs2857895,rs117848799,rs80148613,rs3099045,rs79612779,rs8008119,rs1268165,rs2016931,rs17832311,rs10967529,rs62494866,rs6009928,rs17447273,rs6009998,rs8007038,rs7025839,rs940134,rs28653441,rs7147286,rs10873087,rs117817666,rs3736615,rs3742566,rs17741542,rs433852,rs9628208,rs3783654,rs101094,rs3820790,rs8019978,rs74880415,rs10901253,rs58024548,rs2688235,rs2688219,rs638756,rs41282998,rs76702812,rs4363269,rs10147254,rs7158989,rs7145727,rs703679,rs75354698,rs2637194,rs77537142,rs78040821,rs12590017,rs10147765,rs1047781,rs1159806,rs11844441,rs79759423,rs17774651,rs74050921,rs17674563,rs2708101,rs79137388,rs11073003,rs3816883,rs2272303,rs75700863,rs3087452,rs3999413,rs10020432,rs6894815,rs36102904,rs17128323,rs2264779,rs2638094,rs10483639,rs225251,rs8176691,rs2631738,rs11158034,rs7154323,rs2631736,rs10145555,rs60873512,rs1178979,rs1131603,rs2093800,rs67468157,rs4905937,rs78737780,rs10991370,rs7157308,rs4962114,rs2874874,rs3848641,rs73160995,rs79862839,rs1245548,rs61418148,rs113157089,rs79905182,rs1169310,rs10149420,rs2132256,rs77134359,rs12788792,rs10492458,rs2073826,rs3783641,rs5760728,rs28701048,rs8176731,rs6130613,rs12462337,rs12483517,rs10139912,rs10139000,rs10265758,rs2467741,rs72713477,rs35083013,rs13233571,rs7147136,rs17672364,rs111931746,rs114034093,rs35086651,rs11653310,rs6520149,rs12893162,rs56949365,rs8176669,rs6009989,rs703668,rs10974745,rs56180823,rs7159490,rs2248341,rs5760437,rs7170930,rs8019390,rs10403622,rs113716510,rs12908467,rs76477842,rs2262675,rs5760765,rs7146748,rs970084,rs77240833,rs2701180,rs55897488,rs9411367,rs74515665,rs3765515,rs116832981,rs7857390,rs28757668,rs9398171,rs3213990,rs56222536,rs73226197,rs6573035,rs11167039,rs78059908,rs57095876,rs9551740,rs77527226,rs11025675,rs10498475,rs77713912,rs3816865,rs74050975,rs7004273,rs79194443,rs6580931,rs4335711,rs28417208,rs377293,rs8176644,rs435043,rs34982220,rs3759664,rs1169312,rs35993967,rs6597617,rs10114279,rs2258287,rs60190291,rs5751904,rs6890460,rs4401024,rs1169302,rs2831004,rs28433734,rs35112084,rs10134800,rs4802496,rs8176748,rs114994345,rs10483104,rs551100,rs1952086,rs11627963,rs16957627,rs35082180,rs9328545,rs17671923,rs6723526,rs112648884,rs1004754,rs1889019,rs8176714,rs2631746,rs10149435,rs9890191,rs80331044,rs8012380,rs113152626,rs75320186,rs10812472,rs79740990,rs690512,rs17128159,rs2302949,rs62006947,rs112813112,rs4640638,rs56229542,rs12587735,rs9411469,rs17128004,rs2965069,rs2838009,rs2001180,rs2274078,rs2411284,rs1168980,rs2016840,rs7144737,rs8042688,rs75005122,rs552148,rs8176662,rs2287733,rs2764261,rs113427985,rs7255644,rs495828,rs2472474,rs28400013,rs693919,rs9411368,rs2280699,rs12608448,rs8176757,rs2022464,rs3786834,rs6475939,rs28660594,rs2279670,rs1169303,rs11849878,rs56263017,rs34988865,rs2604311,rs35021560,rs115486714,rs2745205,rs7717221,rs6070538,rs613423,rs60028867,rs9897552,rs369801,rs2444029,rs10474308,rs115510225,rs76115508,rs67588230,rs78459751,rs10162552,rs78610369,rs10146943,rs2252189,rs12123828,rs114988244,rs35094494,rs72776248,rs77478035,rs6493083,rs73266074,rs537236,rs7796943,rs10266519,rs28540190,rs8003961,rs676996,rs2439831,rs6858542,rs7953249,rs5760910,rs547643,rs13138260,rs10757628,rs10002903,rs4503880,rs72715573,rs79450701,rs9808612,rs8176725,rs476410,rs9671371,rs2258227,rs4147916,rs10812473,rs17128275,rs4945816,rs10136408,rs6123812,rs2245715,rs11854077,rs690367,rs2276432,rs6031593,rs8176737,rs34039247,rs3764644,rs874232,rs10235056,rs77071436,rs72607757,rs28428911,rs1169286,rs6945041,rs2070477,rs2255531,rs67514154,rs35716585,rs4077174,rs1678849,rs10974717,rs6010001,rs11542686,rs72718804,rs512770,rs574347,rs631018,rs59074935,rs12805090,rs72716681,rs1952085,rs34709110,rs73958614,rs6880683,rs13379420,rs7140872,rs1918641,rs66820631,rs76303536,rs62160860,rs677355,rs17253702,rs77644229,rs4018,rs2467740,rs67870023,rs2073827,rs79306172,rs79408362,rs112872449,rs7964130,rs113882095,rs34118806,rs2304905,rs687289,rs79554957,rs10927903,rs2075602,rs72632902,rs2375981,rs317915,rs10144326,rs71309916,rs778798,rs72713482,rs7811265,rs17684959,rs5760486,rs114619759,rs35790844,rs115495518,rs7147201,rs41299199,rs11158030,rs10459912,rs78589204,rs9630440,rs73438074,rs10139354,rs6520148,rs13362872,rs79050301,rs13234378,rs10445564,rs28702649,rs2447208,rs8176730,rs3818451,rs2183085,rs574311,rs1538257,rs67098772,rs2259697,rs1978443,rs690002,rs28608908,rs6976930,rs114014870,rs7954039,rs35493868,rs12590936,rs8041132,rs11175274,rs9384679,rs7782495,rs6493085,rs6893691,rs3087657,rs10901250,rs17128156,rs2688223,rs78318278,rs8176704,rs11065393,rs36027406,rs1357481,rs8014216,rs76104714,rs2802292,rs74550269,rs946058,rs74050937,rs28532518,rs57875940,rs13270667,rs72717745,rs10137307,rs67756714,rs1804865,rs376350,rs7163288,rs35007323,rs7169554,rs3800228,rs3760774,rs12243039,rs2236767,rs8013713,rs3736877,rs1209087,rs316859,rs8012156,rs4835265,rs4901587,rs2444250,rs9411370,rs12590388,rs2604376,rs67103735,rs2236766,rs74050968,rs36126664,rs11568688,rs9400240,rs8011834,rs10138395,rs78733901,rs549331,rs79109213,rs77134226,rs12432588,rs78837103,rs7165471,rs6128386,rs1869258,rs3816885,rs80213096,rs6573007,rs1187877,rs7144226,rs76745579,rs1245553,rs2057369,rs10145748,rs1421243,rs7798412,rs10967526,rs9999209,rs5491,rs7873416,rs8003311,rs225277,rs575259,rs11858455,rs735396,rs4149456,rs57042828,rs3800231,rs58968019,rs7469795,rs72716661,rs3775486,rs33951980,rs116412808,rs35396874,rs12766266,rs79740169,rs2688233,rs686666,rs74363895,rs116037800,rs75179845,rs13232120,rs7167882,rs559723,rs72713453,rs17128610,rs11065375,rs76257348,rs12132446,rs10140869,rs75277213,rs9630439,rs2802288,rs72716663,rs56320845,rs45593334,rs7893890,rs116216287,rs1306476,rs61381603,rs60345189,rs55927221,rs8017210,rs8176671,rs7688274,rs493246,rs114991387,rs35659126,rs6710808,rs79816457,rs8019220,rs112645491,rs3103099,rs97635,rs517414,rs11244079,rs2182797,rs10483649,rs560191,rs8016295,rs2857900,rs7147666,rs79734318,rs6495565,rs4621399,rs75410433,rs2094102,rs67008693,rs3817902,rs7148266,rs117709190,rs79964822,rs6746633,rs7165080,rs10116375,rs9411474,rs3211938,rs4698818,rs7156787,rs112934742,rs111837003,rs114603413,rs1002054,rs59871474,rs77273572,rs79940513,rs11627884,rs962004,rs8176728,rs113177530,rs10137337,rs449293,rs80023733,rs12504308,rs12986368,rs568203,rs7849280,rs66464079,rs28493647,rs17128136,rs663214,rs8176668,rs335524,rs78560304,rs13379159,rs9323285,rs2584726,rs2467739,rs77790976,rs4024,rs117502961,rs536449,rs35797675,rs114305420,rs114532182,rs36689,rs72717738,rs17675223,rs8038977,rs79041106,rs1169313,rs1972221,rs1025645,rs825740,rs10444721,rs3765516,rs2244608,rs2245908,rs7154338,rs641943,rs28787988,rs73678511,rs505922,rs1951887,rs12434799,rs9411468,rs2838018,rs619328,rs68083001,rs11959781,rs1212641,rs2838752,rs10139083,rs8176634,rs75267973,rs3759662,rs6667396,rs113379416,rs11893318,rs6572999,rs4515165,rs9285583,rs2253807,rs61730418,rs9411364,rs3752232,rs6009992,rs1388527,rs6004060,rs67416413,rs316858,rs7289,rs66476033,rs13231516,rs115478735,rs113768745,rs5752201,rs2444251,rs1951889,rs1169306,rs1886979,rs565007,rs28703642,rs59643720,rs72648978,rs34262244,rs17145750,rs8007620,rs10140857,rs537895,rs11595238,rs1028583,rs1411103,rs12531645,rs8176682,rs6573010,rs6597616,rs2255663,rs448617,rs112231368,rs3754690,rs1169311,rs8006525,rs11622636,rs62503710,rs6040929,rs7113740,rs7856084,rs335548,rs1268164,rs66999765,rs2631735,rs9411369,rs2075601,rs66696758,rs28883964,rs10793962,rs4134925,rs114820734,rs3171741,rs582094,rs10031441,rs116308388,rs117279321,rs2340935,rs6026408,rs73981070,rs417082,rs8018800,rs7808877,rs116510413,rs7278220,rs651007,rs17741831,rs76503733,rs4672393,rs76480089,rs4936320,rs11215424,rs2631731,rs77032929,rs114654976,rs7793710,rs390938,rs34755629,rs12544932,rs4902232,rs12547686,rs645982,rs34544088,rs17011286,rs2301139,rs60529925,rs2073828,rs56946612,rs2297066,rs10092416,rs3764647,rs2584701,rs12944858,rs17832269,rs10902269,rs1045004,rs6031598,rs3758293,rs8176740,rs62574564,rs12135120,rs77693339,rs3812316,rs10136386,rs8022049,rs9400239,rs3783646,rs74618302,rs78572718,rs78225095,rs8018110,rs16831994,rs703669,rs6010007,rs10871645,rs2147963,rs7148669,rs7144602,rs8176743,rs778804,rs78731523,rs8102492,rs28837432,rs9398172,rs10876407,rs225259,rs45459500,rs77131765,rs61044960,rs10967570,rs1268169,rs56206440,rs550239,rs72718843,rs2259693,rs6601712,rs11625423,rs3742567,rs625593,rs60715972,rs115812556,rs13292932,rs76977612,rs80264061,rs3759665,rs538238,rs76187513,rs1920792,rs62018952,rs7127704,rs7728058,rs58296156,rs690170,rs2297067,rs7151581,rs12506899,rs116327959,rs113423093,rs36013160,rs11215391,rs1019398,rs77634916,rs75490731,rs2182207,rs67620272,rs600038,rs78497231,rs1633513,rs10132453,rs6010876,rs11070410,rs316861,rs4671391,rs667476,rs112349258,rs1935951,rs74565097,rs7045909,rs2487717,rs675201,rs72717751,rs4954633,rs28631821,rs2589523,rs114604537,rs2264778,rs225295,rs3783642,rs5751672,rs2291562,rs2708081,rs2340932,rs74028610,rs10967512,rs7150431,rs500498,rs80189144,rs117759676,rs75682063,rs115553516,rs2322812,rs6845969,rs11065385,rs116836680,rs7930779,rs116445243,rs115765760,rs28541962,rs34023572,rs7158176,rs41282888,rs13244268,rs76747805,rs115192941,rs2193430,rs703675,rs9806227,rs4525413,rs77411041,rs790016,rs549446,rs10162610,rs67395212,rs10498474,rs115073631,rs6573008,rs12902840,rs117988024,rs10068,rs1268179,rs2245790,rs75539435,rs115065615,rs180753,rs7800944,rs11851178,rs11854033,rs10136545,rs11628437,rs885566,rs6100139,rs77629082,rs117961958,rs113289681,rs8042412,rs16849341,rs11175284,rs10134019,rs7787924,rs114231432,rs4147933,rs739523,rs58080116,rs1169296,rs6708013,rs114492851,rs78746402,rs10140881,rs2608892,rs3213871,rs72716690,rs16988764,rs57970196,rs3783652,rs7154796,rs5760531,rs56956502,rs2631754,rs73581711,rs7159824,rs35330527,rs579622,rs72970286,rs2857884,rs17661237,rs76755122,rs72715575,rs3783653,rs11655803,rs10129505,rs673578,rs17741825,rs75434949,rs78608731,rs16982206,rs55989340,rs11673407,rs75285274,rs3103072,rs2880103,rs2147967,rs606412,rs4530599,rs9919921,rs10420063,rs77015723,rs78826246,rs4705782,rs2307347,rs9919932,rs12432344,rs10142200,rs61508494,rs28405981,rs962005,rs5760772,rs11848575,rs12677958,rs3796676,rs113162643,rs2241283,rs475419,rs374934,rs72778130,rs7359228,rs6430593,rs5760489,rs1952087,rs9920879,rs72706640,rs689767,rs10498472,rs3825616,rs792416,rs75342997,rs841,rs74568403,rs940136,rs11622740,rs12449702,rs113314894,rs703670,rs2147970,rs8176747,rs2257962,rs281377,rs3795521,rs74406926,rs694985,rs13240065,rs79741115,rs2244388,rs66871576,rs9919923,rs12056034,rs11856424,rs632555,rs68138420,rs17188964,rs2302827,rs2688224,rs17672058,rs7157678,rs2251366,rs76629163,rs72718813,rs1182933,rs2482427,rs3769018,rs6573014,rs12992815,rs10974750,rs6675090,rs579459,rs113988581,rs316865,rs116389296,rs3769002,rs3752233,rs34098140,rs2302038,rs12435643,rs75379431,rs10003835,rs17028290,rs575082,rs75881457,rs117705004,rs28439983,rs10738760,rs62574567,rs1006468,rs8003279,rs76972396,rs1880024,rs78073489,rs2297816,rs5760485,rs2259883,rs34940903,rs12609290,rs17128147,rs2075598,rs2439845,rs80138865,rs3800227,rs7510165,rs6011691,rs112508138,rs78637025,rs4925461,rs11244053,rs11628185,rs34990726,rs4900456,rs7463984,rs78513325,rs12879635,rs4415965,rs56130647,rs68083077,rs2279669,rs116204605,rs75056397,rs2236317,rs4703136,rs36690,rs1935949,rs7503168,rs2189512,rs111831572,rs76267516,rs2878174,rs1268168,rs79805462,rs76501987,rs4962116,rs28517643,rs77171886,rs2289963,rs2464196,rs9912347,rs7087475,rs2070849,rs78846846,rs17447058,rs3786749,rs56209757,rs78461044,rs2073824,rs41280962,rs10142823,rs1421253,rs1895465,rs7181912,rs2341622,rs10504154,rs12478902,rs8020545,rs16952845,rs74324636,rs8176736,rs2274076,rs2467402,rs28498569,rs2242069,rs13234157,rs2057368,rs35015310,rs10144418,rs72607756,rs6122101,rs113205220,rs2147121,rs116093519,rs10417491,rs10141396,rs3745734,rs9381267,rs7141563,rs527210,rs674302,rs1169309,rs752688,rs17672376,rs114330979,rs7168594,rs6031594,rs872151,rs35696517,rs72845397,rs10838458,rs7954331,rs3764643,rs73958638,rs225304,rs9330200,rs943590,rs2281660,rs6026412,rs1678852,rs12147796,rs6031595,rs77759817,rs2274079,rs9671455,rs5760207,rs17673930,rs117642383,rs316857,rs2256923,rs471229,rs186939,rs112870553,rs79163357,rs7798357,rs77115059,rs60803495,rs61210954,rs79485449,rs80226907,rs17271883,rs12886475,rs7043853,rs684250,rs3778759,rs688976,rs2259820,rs34780679,rs11575071,rs4901577,rs1951890,rs4962040,rs879897,rs67613802,rs117851394,rs112900863,rs7005996,rs2467738,rs7146752,rs2788,rs56725788,rs7155936,rs13168506,rs529611,rs703676,rs11621351,rs68153899,rs13329222,rs612169,rs6972742,rs549443,rs77604075,rs2638095,rs4632643,rs572837,rs6489786,rs9806049,rs3103070,rs117263864,rs3760771,rs6686593,rs59700273,rs694461,rs4835023,rs75231715,rs77911976,rs873061,rs495175,rs79314401,rs4954275,rs4698819,rs112365184,rs12610028,rs3752230,rs2920781,rs6010000,rs2264750,rs1245552,rs80116807,rs12591786,rs62466264,rs2631768,rs933941,rs9411473,rs7152390,rs1169292,rs35345891,rs7434765,rs74461095,rs7174732,rs56192604,rs8004416,rs9807877,rs7729495,rs2802290,rs2638092,rs11624069,rs4366639,rs657152,rs7305618,rs1169300,rs72717752,rs2927072,rs12157953,rs5760493,rs36086195,rs13246490,rs335527,rs687621,rs1975364,rs17128230,rs2147965,rs2340943,rs11844443,rs13279206,rs12745692,rs6493084,rs10139337,rs11870472,rs79908604,rs2269847,rs316871,rs112685218,rs5760513,rs10142547,rs1886784,rs7144652,rs1895466,rs10820722,rs6573006,rs9411488,rs61741777,rs6009990,rs10512472,rs581107,rs543968,rs11080357,rs8176727,rs17685650,rs7160411,rs114928623,rs74050932,rs12604067,rs2255410,rs78205412,rs78886656,rs1187876,rs474279,rs4597235,rs76225411,rs112655244,rs11626816,rs77157289,rs111727905,rs2139424,rs11624002,rs112672921,rs9900378,rs1862371,rs525425,rs2232992,rs2543146,rs7151339,rs55786710,rs10140801,rs28716725,rs73842865,rs118044538,rs8006443,rs1187878,rs16869154,rs58101335,rs1268180,rs28549096,rs946059,rs10147530,rs61741224,rs7169425,rs7174400,rs76518514,rs34060476,rs1918642,rs114500006,rs942317,rs7211125,rs6911407,rs579483,rs13225302,rs34538079,rs2264248,rs2249952,rs12293826,rs10849828,rs17742621,rs12982233,rs58081338,rs35348663,rs10147667,rs76623811,rs630585,rs7150234,rs7151779,rs78969432,rs12915986,rs10134339,rs116970375,rs117616923,rs10022167,rs35368205,rs1137827,rs28481699,rs2575675,rs9512765,rs7155704,rs2857893,rs16957632,rs79624003,rs4835263,rs2254321,rs28627972,rs112293280,rs114680004,rs35901765,rs6010006,rs10848314,rs117376143,rs73273649,rs17674463,rs2296183,rs4946935,rs67386901,rs2602141,rs56013432,rs77678033,rs28630072,rs222603,rs1245547,rs60977164,rs3792900,rs12897227,rs494242,rs16958650,rs7171750,rs60484807,rs8020798,rs9374040,rs4901589,rs554833,rs17253577,rs3213545,rs1807356,rs11845087,rs10974690,rs62574563,rs7150997,rs11967496,rs2584700,rs1183910,rs6009925,rs8176746,rs2253268,rs77620244,rs2278857,rs10474309,rs10148185,rs243073,rs2237065,rs12610339,rs12432887,rs2245664,rs11625204,rs7163348,rs6834059,rs117189454,rs10137409,rs6009991,rs10162822,rs78033747,rs566183,rs28568813,rs114660478,rs12477097,rs1028584,rs714825,rs113146592,rs76264591,rs8101385,rs12888809,rs5751852,rs493377,rs2467745,rs11250207,rs77924434,rs67755284,rs4296223,rs11158026,rs113591677,rs7153937,rs73271727,rs2638087,rs12980842,rs2468986,rs17128128,rs335547,rs10974741,rs12545890,rs34054049,rs10134983,rs1009978,rs2147966,rs6073435,rs524417,rs11847771,rs1572611,rs11776806,rs1169307,rs10812474,rs13409993,rs62465144,rs8021306,rs77649198,rs2688242,rs35222081,rs6832260,rs3746574,rs7148171,rs17832359,rs11959536,rs75068943,rs7167002,rs111551705,rs12608544,rs66962212,rs2653165,rs73162810,rs79907117,rs12882850,rs9411467,rs2255440,rs2292664,rs117816976,rs114154900,rs493211,rs3103071,rs4566068,rs116410293,rs45469101,rs6100138,rs34408323,rs10131913,rs9902765,rs10473925,rs3783651,rs2638096,rs8033846,rs41282994,rs59629906,rs1530872,rs2857903,rs1268171,rs703664,rs2296490,rs28661252,rs2278683,rs55843949,rs2074755,rs690263,rs3758292,rs394497,rs2147120,rs11622128,rs6026411,rs689647,rs117212979,rs7660680,rs58057169,rs75245937,rs874852,rs6730396,rs495203,rs8031046,rs74689872,rs703672,rs630014,rs10136972,rs111597522,rs8012152,rs10131633,rs115754470,rs4429703,rs75972605,rs529565,rs10002756,rs7170489,rs114010639,rs11638972,rs11625968,rs7156475,rs11152071,rs10146870,rs1268178,rs1935952,rs8176718,rs6727010,rs7152568,rs660340,rs17128655,rs3783639,rs6832557,rs339969,rs17357392,rs74050928,rs7148663,rs7159808,rs74788661,rs401564,rs6493082,rs12610040,rs1245543,rs13379169,rs11950742,rs10150760,rs3892410,rs59857818,rs77739240,rs1450687,rs117651776,rs12554339,rs17689879,rs17128440,rs9907772,rs8004787,rs17637907,rs73160989,rs1978098,rs2745206,rs78435477,rs1178977,rs13104065,rs118140952,rs7034706,rs34111199,rs17128143,rs11065384,rs28481602,rs7855003,rs6010005,rs72715716,rs748017,rs7251456,rs66531545,rs2274271,rs34698909,rs113209447,rs12814766,rs7855466,rs74364684,rs11621265,rs2258043,rs17741681,rs115964837,rs443385,rs11073005,rs5030351,rs75220725,rs10761082,rs5321,rs73266060,rs4525412,rs112208515,rs35456642,rs17128370,rs35545060,rs3736617,rs316862,rs8176649,rs2260445,rs6573013,rs6510859,rs11851870,rs9923699,rs8176681,rs2464195,rs8015211,rs66782529,rs3736607,rs12977469,rs2282790,rs8028421,rs2094436,rs2240811,rs2009291,rs1060939,rs314089,rs10132875,rs16894901,rs12443102,rs17740551,rs7565053,rs506120,rs13114289,rs67652508,rs9324058,rs1268163,rs2857897,rs6009996,rs6553202,rs13159365,rs2291566,rs3756066,rs2340931,rs116659356</t>
  </si>
  <si>
    <t>ENSG00000140265.8,ENSG00000267607.1,CATG00000042991.1,ENSG00000166508.13,CATG00000076837.1,ENSG00000122042.9,ENSG00000205517.8,ENSG00000237640.1,ENSG00000155657.19,ENSG00000213641.4,ENSG00000174206.8,ENSG00000130487.4,ENSG00000178974.5,ENSG00000204603.2,CATG00000071470.1,ENSG00000168175.10,ENSG00000233620.1,CATG00000032880.1,ENSG00000180787.5,ENSG00000268093.1,CATG00000010640.1,ENSG00000267321.1,CATG00000039603.1,ENSG00000144224.12,ENSG00000224930.2,ENSG00000165029.11,ENSG00000261879.1,ENSG00000160868.10,ENSG00000106261.12,ENSG00000255267.2,ENSG00000265672.1,CATG00000069829.1,ENSG00000164199.11,ENSG00000064666.10,CATG00000083912.1,ENSG00000136783.9,ENSG00000242902.1,ENSG00000206052.6,CATG00000072789.1,ENSG00000126777.13,ENSG00000228794.4,ENSG00000160862.8,ENSG00000150760.8,ENSG00000063180.4,ENSG00000146826.10,ENSG00000099769.5,ENSG00000130383.6,ENSG00000166963.8,ENSG00000171444.13,ENSG00000148219.12,CATG00000021181.1,ENSG00000262560.1,ENSG00000235077.1,ENSG00000250220.1,ENSG00000039560.9,ENSG00000101076.12,ENSG00000092470.7,CATG00000003912.1,ENSG00000158042.8,ENSG00000162032.11,CATG00000092618.1,ENSG00000259318.1,ENSG00000214070.3,ENSG00000063176.11,ENSG00000242798.1,CATG00000055805.1,ENSG00000179913.6,ENSG00000042781.8,ENSG00000128596.12,ENSG00000162493.12,ENSG00000204856.7,ENSG00000237556.1,CATG00000097867.1,ENSG00000168350.6,ENSG00000108733.5,CATG00000021190.1,CATG00000069747.1,ENSG00000105523.3,CATG00000069827.1,ENSG00000234880.1,CATG00000037659.1,ENSG00000207654.1,ENSG00000139517.6,ENSG00000214309.3,CATG00000094911.1,ENSG00000176920.10,ENSG00000241973.6,ENSG00000258469.1,ENSG00000137842.2,ENSG00000221838.5,ENSG00000107742.8,CATG00000019066.1,CATG00000081333.1,ENSG00000270332.1,ENSG00000103335.15,ENSG00000006125.12,ENSG00000106290.10,CATG00000053977.1,CATG00000050067.1,CATG00000058233.1,ENSG00000259255.1,ENSG00000176571.7,ENSG00000100916.9,CATG00000007731.1,ENSG00000161929.10,ENSG00000205959.3,ENSG00000120708.12,CATG00000080468.1,ENSG00000124092.8,ENSG00000231236.2,ENSG00000180008.8,CATG00000003913.1,CATG00000085279.1,ENSG00000183020.9,ENSG00000099942.8,ENSG00000259509.2,ENSG00000184716.9,ENSG00000183773.11,ENSG00000164850.10,ENSG00000138303.13,ENSG00000101198.10,ENSG00000204031.3,ENSG00000224661.1,ENSG00000213420.3,CATG00000058320.1,ENSG00000107104.14,CATG00000025177.1,ENSG00000167780.7,CATG00000081334.1,CATG00000097865.1,ENSG00000071539.9,ENSG00000184956.11,ENSG00000088002.7,ENSG00000066923.13,ENSG00000149054.10,CATG00000044695.1,ENSG00000123454.6,CATG00000019058.1,ENSG00000099940.7,ENSG00000100031.14,CATG00000092614.1,ENSG00000101197.8,ENSG00000116095.6,ENSG00000009950.11,ENSG00000063177.8,CATG00000096585.1,ENSG00000237807.3,ENSG00000166997.3,ENSG00000205771.2,ENSG00000151360.5,CATG00000093832.1,ENSG00000069667.11,ENSG00000266816.1,ENSG00000168090.5,ENSG00000242028.1,ENSG00000204683.6,ENSG00000135114.8,ENSG00000049759.12,CATG00000107512.1,ENSG00000129204.12,CATG00000012021.1,CATG00000088350.1,ENSG00000174951.6,ENSG00000085514.11,ENSG00000087903.8,ENSG00000166526.12,ENSG00000128886.7,ENSG00000171124.8,CATG00000021174.1,ENSG00000266978.1,ENSG00000182985.12,ENSG00000223929.1,CATG00000050073.1,ENSG00000267291.1,CATG00000004521.1,ENSG00000185339.4,CATG00000022044.1,ENSG00000271484.1,CATG00000057168.1,ENSG00000106635.3,ENSG00000176909.7,ENSG00000244588.1,ENSG00000178026.8,CATG00000022796.1,CATG00000024848.1,ENSG00000205436.3,CATG00000039605.1,ENSG00000176256.6,ENSG00000104055.10,ENSG00000160285.10,ENSG00000175164.9,ENSG00000243024.2,CATG00000089561.1,ENSG00000250594.2,ENSG00000138639.13,CATG00000015170.1,ENSG00000128591.11,ENSG00000227959.1,ENSG00000081051.3,ENSG00000073111.9,ENSG00000114251.9,CATG00000019064.1,ENSG00000224525.2,ENSG00000076003.4,ENSG00000104814.8,ENSG00000267020.1,CATG00000092189.1,ENSG00000109339.14,ENSG00000182264.4,CATG00000021170.1,ENSG00000267277.1,ENSG00000166529.10,CATG00000038681.1,ENSG00000197093.6,ENSG00000067369.9,ENSG00000232871.4,ENSG00000271875.1,CATG00000005012.1,ENSG00000158717.6,ENSG00000234327.3,ENSG00000259030.2,ENSG00000126775.8,CATG00000021193.1,ENSG00000242660.1,ENSG00000220157.4,CATG00000021183.1,ENSG00000119866.16,ENSG00000178982.5,ENSG00000262693.1,ENSG00000137822.8,CATG00000091011.1,CATG00000097072.1,ENSG00000271180.1,ENSG00000272865.1,ENSG00000115866.6,ENSG00000149658.13,ENSG00000157131.10,ENSG00000217442.3,ENSG00000164796.13,ENSG00000171119.2,CATG00000049947.1,ENSG00000254413.4,CATG00000053973.1,ENSG00000167984.12,ENSG00000171877.15,CATG00000039609.1,ENSG00000272752.1,ENSG00000117724.8,ENSG00000231890.3,ENSG00000009954.6,ENSG00000068971.9,CATG00000010636.1,ENSG00000203801.4,ENSG00000268941.1,CATG00000048636.1,ENSG00000135100.13,ENSG00000135218.13,ENSG00000172345.9,CATG00000092610.1,ENSG00000173064.6,CATG00000005475.1,ENSG00000100028.7,ENSG00000090339.4,ENSG00000198554.7,ENSG00000156413.9,ENSG00000048991.12,ENSG00000006747.10,ENSG00000134160.9,ENSG00000236320.3,ENSG00000214942.4,ENSG00000136824.14,ENSG00000198569.5,CATG00000010261.1,CATG00000019056.1,CATG00000019244.1,ENSG00000105514.3,ENSG00000226806.1,CATG00000021195.1,ENSG00000106638.11,ENSG00000105520.6,ENSG00000165392.5,ENSG00000226738.1,ENSG00000064687.8,ENSG00000102781.9,CATG00000012020.1,ENSG00000166762.12,ENSG00000168803.10,CATG00000021187.1,ENSG00000266154.1,ENSG00000208036.1,CATG00000059620.1,ENSG00000157895.7,ENSG00000146540.10,CATG00000110172.1,CATG00000019062.1,CATG00000004493.1,ENSG00000135253.9,ENSG00000167004.8,ENSG00000167840.9,ENSG00000159459.7,ENSG00000125257.9,ENSG00000258413.1,ENSG00000207757.1,CATG00000092613.1,ENSG00000259343.1,ENSG00000115850.5,ENSG00000214313.4,ENSG00000137252.5,CATG00000083909.1,ENSG00000111241.2,CATG00000053968.1,CATG00000019061.1,ENSG00000148297.11,ENSG00000121716.14,CATG00000021184.1,ENSG00000131981.11,CATG00000048641.1,ENSG00000087008.11,ENSG00000118690.8,ENSG00000022567.5,ENSG00000137364.4,ENSG00000131979.14,ENSG00000174177.8,CATG00000021182.1,ENSG00000105516.6,ENSG00000165970.7,ENSG00000215481.4,ENSG00000188229.5,CATG00000053975.1,ENSG00000148296.5,ENSG00000237476.1,ENSG00000188869.8,ENSG00000116783.10,ENSG00000223528.3,ENSG00000105538.4,ENSG00000224888.3,ENSG00000151612.11,ENSG00000157837.11,ENSG00000225637.1,ENSG00000103351.8,ENSG00000080608.9,CATG00000101711.1,ENSG00000141150.3,ENSG00000237298.4,CATG00000010260.1,CATG00000031189.1,ENSG00000165028.7,ENSG00000166947.7,ENSG00000140259.6,ENSG00000099937.6,ENSG00000154001.9,ENSG00000239686.1,ENSG00000020577.9,ENSG00000126787.8,ENSG00000259444.1,ENSG00000163631.12,ENSG00000118689.10,ENSG00000183844.12,ENSG00000166105.11,CATG00000081335.1,ENSG00000241388.3,ENSG00000108557.13,ENSG00000188163.6,ENSG00000104723.16,ENSG00000196405.8,ENSG00000180448.6,CATG00000033490.1,ENSG00000115705.16,ENSG00000239815.1,ENSG00000261318.1,ENSG00000060709.9,ENSG00000110046.8,ENSG00000207547.1,ENSG00000159495.7,ENSG00000104626.10,ENSG00000095906.12,CATG00000021189.1,ENSG00000107566.9,ENSG00000180626.9,CATG00000019065.1,ENSG00000188186.6,ENSG00000140264.15,ENSG00000155275.14,ENSG00000186615.6</t>
  </si>
  <si>
    <t>21757650,23300138,23056639,21216879,24785509,21659360,21909109,22174011,24483146,22010049</t>
  </si>
  <si>
    <t>Health and aging, CVD and cancer age of onset,Gamma gluatamyl transferase levels (interaction with age),Protein biomarker,Response to antineoplastic agents,Response to cytadine analogues (cytosine arabinoside),Gamma glutamyl transpeptidase,Tumor biomarkers,Vascular endothelial growth factor levels,Insulin-like growth factors,Gamma gluatamyl transferase levels,Response to radiotherapy in cancer (late toxicity),Response to cytidine analogues (gemcitabine)</t>
  </si>
  <si>
    <t>HP:0002665</t>
  </si>
  <si>
    <t>Lymphoma</t>
  </si>
  <si>
    <t>A cancer originating in lymphocytes and presenting as a solid tumor of lymhpoid cells.</t>
  </si>
  <si>
    <t>rs56941405,rs2838348,rs6579255,rs112498791,rs9881468,rs1571858,rs3743034,rs2276824,rs6813944,rs77365616,rs16941759,rs75080135,rs861846,rs10735102,rs869205,rs3793366,rs61783462,rs73549811,rs2580761,rs423516,rs817341,rs72810995,rs1381817,rs7129164,rs7258506,rs1360513,rs11130314,rs2069506,rs61670843,rs2269803,rs17217098,rs643434,rs2548531,rs12487591,rs11825181,rs10901439,rs4822005,rs11833856,rs17849553,rs964184,rs252921,rs4918955,rs8182269,rs739497,rs115000929,rs11863796,rs74888816,rs13066971,rs3814626,rs55862167,rs7641084,rs10838175,rs3817029,rs3815330,rs9853056,rs2916464,rs9937728,rs17769387,rs56188406,rs2180172,rs7634375,rs78578320,rs2219776,rs4150434,rs77442752,rs61958812,rs28522490,rs11570801,rs7910435,rs13226650,rs34243448,rs2009493,rs11587320,rs2838371,rs6051761,rs3788649,rs41106,rs784490,rs3803680,rs11610821,rs511969,rs823099,rs158700,rs2838378,rs58596856,rs10895883,rs11071848,rs2548664,rs11853875,rs72811096,rs13202677,rs3742291,rs2897964,rs10064975,rs899242,rs2298699,rs2980102,rs6138556,rs7626574,rs4917916,rs5765276,rs768673,rs115553940,rs162377,rs2302333,rs2410629,rs187542,rs7505052,rs11541682,rs33325,rs9273430,rs73434258,rs10076461,rs116244998,rs832584,rs9272416,rs11147454,rs706610,rs74118817,rs8176741,rs3809641,rs2336385,rs170870,rs3806408,rs1141321,rs151368,rs10886374,rs16974508,rs117580854,rs35019923,rs34770519,rs882609,rs27747,rs41266839,rs9272441,rs117120947,rs1047208,rs9273324,rs7258744,rs1537119,rs832554,rs7158298,rs4869314,rs14306,rs4130905,rs3747093,rs28535021,rs72845728,rs4523270,rs35493105,rs487501,rs390260,rs417462,rs162372,rs10503669,rs6471886,rs162368,rs7188071,rs2549797,rs74752114,rs17411168,rs11696527,rs2425112,rs16974532,rs139439,rs1563647,rs761827,rs1047221,rs2844255,rs4065275,rs11742304,rs377436,rs73020374,rs2285809,rs4793192,rs61731356,rs41271127,rs1801243,rs11652332,rs2279909,rs72876053,rs4821116,rs649406,rs114520015,rs9450288,rs7193733,rs2863094,rs11244647,rs17095748,rs6561658,rs228129,rs2395808,rs11667364,rs12626191,rs74187049,rs12971120,rs2955195,rs3096146,rs913043,rs925289,rs10456192,rs11068292,rs77366910,rs7086831,rs11570373,rs34991303,rs10403731,rs162345,rs2581900,rs17490485,rs10998180,rs1709539,rs6770842,rs9494250,rs1008084,rs2694528,rs6438665,rs1783140,rs9936446,rs11702756,rs17657877,rs6058383,rs1080871,rs7406636,rs17078813,rs11653460,rs1779433,rs1783147,rs13702,rs644234,rs2266959,rs75472867,rs2083636,rs56116518,rs55991577,rs67635842,rs1966865,rs2425119,rs7739241,rs12452089,rs17796769,rs6454472,rs9944425,rs816933,rs676457,rs73275433,rs10901432,rs2304626,rs4808208,rs7947967,rs4150606,rs12116923,rs4359587,rs11054060,rs12501214,rs11899318,rs2591962,rs10794028,rs74403476,rs9273241,rs2867920,rs9281,rs7978343,rs66689903,rs10815094,rs34610142,rs1931361,rs6922,rs8094784,rs507392,rs35336168,rs57674591,rs138697,rs8176140,rs1926934,rs2079929,rs17768132,rs8107606,rs2898495,rs784514,rs7956204,rs34327087,rs2952274,rs156638,rs1992443,rs12423126,rs4823176,rs79866595,rs1047361,rs67179399,rs6550351,rs9299496,rs10789112,rs11040977,rs61985663,rs6681905,rs11153019,rs1049225,rs6485472,rs11190773,rs35307327,rs2147363,rs2258884,rs116580814,rs7312260,rs77810104,rs2289249,rs17461546,rs2856775,rs35146811,rs117991538,rs7832251,rs4731534,rs6575581,rs2099334,rs139511,rs9274626,rs7838846,rs2534710,rs12202712,rs7253081,rs16939732,rs2154594,rs73020383,rs139432,rs11637329,rs7179562,rs139452,rs2070455,rs1049133,rs2283358,rs1869787,rs10754291,rs8077472,rs12948018,rs2434868,rs2844236,rs7990099,rs10110174,rs683841,rs9526824,rs1293767,rs72725058,rs832567,rs8038209,rs11188396,rs62134772,rs2217110,rs2140962,rs27306,rs2999531,rs6489829,rs10808709,rs9614647,rs1531798,rs2139142,rs2056309,rs3828031,rs1132979,rs12149500,rs221795,rs72642357,rs10858884,rs6050630,rs11811780,rs4815425,rs4764826,rs4731533,rs243602,rs10858893,rs3775121,rs6060688,rs17050704,rs2065154,rs76980622,rs10503715,rs1019503,rs2615049,rs876144,rs487105,rs3806988,rs35621602,rs2632284,rs74237645,rs62070320,rs1559355,rs7531891,rs16999281,rs6775065,rs7406705,rs11549572,rs2236103,rs12117947,rs9273423,rs11784860,rs4874163,rs2410620,rs2287180,rs12540011,rs2387891,rs6503667,rs60084614,rs7956194,rs13143990,rs60691290,rs2305482,rs2694530,rs35934513,rs12937036,rs784509,rs2414883,rs2255078,rs2302707,rs7631922,rs12653788,rs35586,rs9835136,rs73426310,rs7385804,rs10786247,rs3782886,rs4252685,rs28626711,rs10870168,rs4661188,rs9358938,rs10866826,rs2034245,rs252898,rs17707996,rs57866673,rs11160331,rs28569398,rs76355571,rs466220,rs8017022,rs80067797,rs2403254,rs11770149,rs74752357,rs7301566,rs9611746,rs24137,rs11126932,rs114131797,rs6438898,rs12047994,rs2075320,rs2736100,rs2009190,rs28523581,rs11991231,rs79304200,rs2268025,rs13203365,rs2292893,rs71512279,rs78873628,rs449370,rs7299391,rs7185686,rs1891020,rs76238709,rs17064045,rs72750964,rs13240729,rs3752985,rs475642,rs7787684,rs11145756,rs72883555,rs67121757,rs11698960,rs11135482,rs6869803,rs7435572,rs1709533,rs4594300,rs72979245,rs56364564,rs10845248,rs6454737,rs28639902,rs1673425,rs10423138,rs9747080,rs7340327,rs713358,rs1047712,rs7635926,rs3094212,rs6937884,rs9273053,rs77676696,rs62075587,rs2790,rs9366079,rs2958490,rs12122180,rs12335,rs943067,rs16862648,rs11123770,rs4018315,rs287,rs4402818,rs4793233,rs2289081,rs5758629,rs7541589,rs11231137,rs6679354,rs28517277,rs113834902,rs4562138,rs4808965,rs71558789,rs9788151,rs12108041,rs2290403,rs17773169,rs58063879,rs4718177,rs1337442,rs12212365,rs1441754,rs12425329,rs4792988,rs10971980,rs7971237,rs34319194,rs58336582,rs523200,rs3824924,rs7938455,rs7902149,rs80235581,rs887595,rs80190218,rs8176693,rs1564979,rs72872888,rs12481228,rs10771751,rs34569988,rs2025803,rs417162,rs11741143,rs10156,rs1395201,rs2240466,rs762268,rs249856,rs6489832,rs1026437,rs289,rs9272468,rs140489,rs17052256,rs2243750,rs17098456,rs6795475,rs6531051,rs405822,rs7310849,rs2232423,rs711752,rs11611484,rs57505611,rs7004501,rs6058375,rs9272625,rs2270374,rs13072089,rs11161817,rs9579724,rs1340979,rs2154611,rs60769720,rs13205911,rs13009500,rs7433285,rs12568757,rs422113,rs2164743,rs738257,rs6918347,rs7518184,rs13410038,rs27296,rs59061545,rs2315610,rs7105187,rs4803832,rs17806015,rs73430894,rs34498501,rs35766790,rs421105,rs6537686,rs78639599,rs72850283,rs11657883,rs17696005,rs66508963,rs4561508,rs712310,rs4145082,rs12024813,rs7187776,rs2273766,rs6107027,rs4476870,rs9662664,rs12037659,rs11964516,rs3092994,rs56775170,rs13004491,rs8906,rs2305479,rs1423,rs4819288,rs11112302,rs2281701,rs2661315,rs2295727,rs3617,rs2294923,rs1220424,rs62407567,rs3218108,rs2838336,rs11729657,rs74855321,rs16899425,rs7817521,rs1106386,rs2425084,rs12664455,rs79618830,rs12633431,rs798750,rs33994002,rs2229384,rs3759852,rs911927,rs6489740,rs7589801,rs73004967,rs2676423,rs55924019,rs17262495,rs11188516,rs11761172,rs2005898,rs78036703,rs2289626,rs1920293,rs8176098,rs28568508,rs10998094,rs78298678,rs74615535,rs11880367,rs10471502,rs36092177,rs11758496,rs74225352,rs8176310,rs17092784,rs913861,rs10034593,rs6505751,rs12936816,rs405682,rs66921209,rs62005107,rs6442374,rs5751397,rs7214007,rs62050862,rs11698411,rs3928450,rs2413637,rs11611844,rs3786356,rs2448705,rs16999224,rs116841272,rs72846794,rs139460,rs151398,rs12453343,rs4644277,rs2296602,rs10412061,rs8629,rs1800682,rs41258424,rs2035807,rs34388079,rs4788085,rs4728586,rs4801273,rs11764129,rs116027887,rs8046545,rs12951869,rs7304970,rs6037551,rs11859512,rs2572217,rs60997773,rs61615397,rs3847991,rs62036657,rs11849530,rs569602,rs2285746,rs7287792,rs2236092,rs6445531,rs35632234,rs2838325,rs76118041,rs116551361,rs6051837,rs306575,rs72641829,rs1173418,rs8046182,rs2276683,rs11316,rs6037508,rs6756650,rs9789002,rs10957147,rs16995311,rs2239894,rs35067980,rs1869127,rs9811159,rs3826174,rs7943336,rs62075567,rs1043159,rs2425081,rs34346326,rs6677973,rs7813420,rs12695416,rs55683509,rs17695758,rs7266693,rs15622,rs7588,rs437078,rs10431552,rs2878569,rs12975784,rs2905424,rs9568713,rs7249085,rs861818,rs11078925,rs11720432,rs10778363,rs6487968,rs78863523,rs11158544,rs7540079,rs243603,rs56245531,rs12475426,rs9658769,rs9881972,rs72642371,rs3740711,rs116248721,rs10900601,rs2581896,rs12130363,rs3806662,rs7970397,rs12601333,rs2074156,rs61522544,rs11231155,rs4766474,rs8131027,rs11078926,rs2286798,rs704223,rs118129525,rs4676750,rs116500138,rs1673420,rs2274202,rs1129593,rs5745582,rs1168010,rs7751950,rs4784741,rs4718225,rs62305372,rs11087573,rs12603729,rs2500433,rs3827393,rs1063347,rs9274562,rs668576,rs2079866,rs12901660,rs8176273,rs7239738,rs11660669,rs11949227,rs3213434,rs80162657,rs6139087,rs4343650,rs66550430,rs35679667,rs799493,rs1362627,rs1168044,rs4931424,rs2494006,rs2073531,rs11764045,rs12039115,rs2324817,rs9487053,rs12039454,rs4687552,rs9473560,rs4150658,rs2261720,rs4793215,rs61855081,rs5751061,rs10223547,rs2484355,rs764684,rs4532667,rs13385693,rs61855088,rs2179260,rs6445528,rs9902424,rs2072860,rs12450118,rs9274495,rs11144248,rs8928,rs6138575,rs4340319,rs12649056,rs9487058,rs2078616,rs57210989,rs4763588,rs1347167,rs16863886,rs738409,rs12587136,rs7977828,rs731831,rs9825991,rs9273442,rs10058634,rs6060729,rs80179582,rs4684935,rs17411045,rs11580122,rs7176565,rs10100628,rs9865783,rs6904596,rs12477214,rs6995455,rs2371183,rs12516666,rs17155954,rs7311510,rs840429,rs11739344,rs2896199,rs6792734,rs12775501,rs9315185,rs1458254,rs11609445,rs4245737,rs817346,rs9533383,rs77394587,rs60453636,rs1031458,rs17410996,rs58825580,rs36116761,rs35281840,rs12656565,rs111498499,rs6489881,rs3740487,rs2269894,rs4150655,rs7841189,rs62365664,rs2273632,rs1061810,rs615215,rs6944710,rs2650512,rs1783173,rs705698,rs12053372,rs6688818,rs2261784,rs4785684,rs530683,rs2408554,rs449736,rs34672008,rs10223350,rs2039590,rs6680076,rs17600797,rs12365089,rs507520,rs189235,rs13212651,rs72725970,rs6783659,rs2074089,rs9953733,rs67915869,rs4553627,rs6115118,rs2287988,rs72634032,rs6807974,rs34606703,rs61905108,rs736408,rs162228,rs67852564,rs10078304,rs35465718,rs2956112,rs1058400,rs56380902,rs4340962,rs6058363,rs10420933,rs62188479,rs1168040,rs2162517,rs4660849,rs13081155,rs1071630,rs272515,rs2304112,rs4665978,rs156643,rs848129,rs8100139,rs7910825,rs12432242,rs7963747,rs11803546,rs2607630,rs2155337,rs2260997,rs12751725,rs7085648,rs10179043,rs4766479,rs9822952,rs114333877,rs2758840,rs2302307,rs114757721,rs26528,rs798487,rs62072674,rs56190856,rs733544,rs2727100,rs12728772,rs4951083,rs7316477,rs1806238,rs11545054,rs949882,rs735555,rs13076398,rs9931737,rs9788231,rs74404950,rs80170191,rs111463829,rs2249631,rs4646891,rs780100,rs1047989,rs9508927,rs3749617,rs115392405,rs34371502,rs3747207,rs8176672,rs7705507,rs1004655,rs12934968,rs9851588,rs9353318,rs11859963,rs2425180,rs6954158,rs1046404,rs72887048,rs72885245,rs9374071,rs2107205,rs9866800,rs7978737,rs6494532,rs1529933,rs2795901,rs8176103,rs11640186,rs488363,rs2915228,rs28417123,rs17157941,rs6139071,rs703842,rs1441763,rs1313566,rs424977,rs28687977,rs2732315,rs58165915,rs117963326,rs7247263,rs2927609,rs10998108,rs1673384,rs10419245,rs2272744,rs6438662,rs11220426,rs241189,rs12151145,rs57345445,rs9943251,rs16845784,rs35710705,rs10771747,rs4796734,rs55706012,rs8176296,rs28724036,rs6060719,rs59755656,rs7143338,rs10484439,rs4817850,rs2285486,rs295258,rs12922301,rs6519844,rs487820,rs11204684,rs2541675,rs38035,rs28661185,rs12977937,rs3809274,rs2899365,rs353052,rs2239556,rs10400877,rs9381289,rs1453009,rs4297592,rs86138,rs11974409,rs78745958,rs34262171,rs77849763,rs1693510,rs56768778,rs4703537,rs17036612,rs17300770,rs77534020,rs9415912,rs745960,rs9272546,rs79550949,rs511776,rs4785686,rs35607421,rs831500,rs11714820,rs3118664,rs9533381,rs12939457,rs9578221,rs27997,rs4075503,rs1129740,rs14139,rs113124383,rs2425092,rs12304851,rs7575245,rs3013784,rs7246821,rs61940514,rs1801725,rs4785679,rs1056893,rs12316525,rs79088280,rs198833,rs12607624,rs983474,rs243598,rs9922815,rs58934568,rs6051718,rs7626251,rs28537807,rs76565016,rs3794953,rs72883560,rs2094195,rs9462856,rs10913578,rs2148150,rs861833,rs56032248,rs860762,rs3785549,rs7651641,rs7753709,rs7314232,rs8033908,rs2915233,rs2147786,rs1135214,rs9920210,rs5996620,rs7770652,rs7784914,rs116116285,rs7256609,rs9607973,rs11982014,rs2842600,rs10882643,rs3795733,rs6770902,rs35283743,rs1319105,rs7743445,rs2336149,rs73292811,rs7736351,rs1560681,rs7991237,rs1771551,rs41306714,rs114959274,rs2747054,rs11644357,rs3088374,rs11897712,rs7252865,rs72773830,rs10078049,rs2845457,rs6538188,rs7296003,rs226199,rs2303556,rs1783171,rs3889525,rs7639267,rs76636639,rs28656080,rs56233004,rs2920244,rs3026134,rs1799875,rs2227333,rs2074551,rs1352093,rs6060569,rs2240010,rs2305814,rs6585534,rs9394834,rs33946455,rs6535523,rs61973266,rs9471985,rs241178,rs61855078,rs3783424,rs6060710,rs10781538,rs1470746,rs1045256,rs606458,rs8943,rs7551385,rs151372,rs117974468,rs11646653,rs9320282,rs11848179,rs2045863,rs11105326,rs636497,rs3829218,rs1865034,rs3934935,rs4766462,rs9272350,rs16890104,rs2839329,rs13429704,rs10066471,rs1375493,rs72812811,rs10908499,rs13199906,rs1051921,rs6946,rs716181,rs1029388,rs8084410,rs6088971,rs5765327,rs12629701,rs2862832,rs2062063,rs380774,rs7408188,rs784488,rs1806265,rs738796,rs460905,rs809673,rs2085115,rs11636148,rs1829189,rs2839265,rs1260595,rs11593044,rs12634352,rs936078,rs9533374,rs10954215,rs901684,rs6458278,rs1002286,rs1344047,rs11076570,rs6914422,rs1654496,rs2427584,rs4518614,rs4924,rs11650584,rs1060848,rs3755798,rs1258276,rs6503675,rs6060557,rs10854486,rs11660414,rs9272491,rs9865710,rs11085906,rs9865578,rs7197732,rs12142808,rs1859329,rs4602269,rs6060664,rs11177,rs914197,rs659104,rs4755745,rs2129604,rs66625825,rs1133686,rs2709,rs15655,rs13089215,rs2295276,rs13236444,rs11079017,rs2051190,rs3735964,rs1080989,rs56965035,rs440746,rs117289748,rs7184644,rs2045024,rs55744603,rs56023176,rs11863406,rs73099826,rs3758680,rs1472426,rs36038042,rs8176199,rs66609025,rs8069261,rs10136389,rs111517022,rs75513116,rs7830957,rs4903194,rs7763960,rs178252,rs1053905,rs2236786,rs9274637,rs111724557,rs11695058,rs1874630,rs9471653,rs1049817,rs78823360,rs62006777,rs26764,rs2336545,rs6047417,rs12300518,rs582118,rs6808899,rs10913511,rs114621120,rs10870768,rs12705070,rs1108842,rs9274526,rs3894771,rs419106,rs1872592,rs295532,rs2710660,rs72898330,rs4792799,rs28654378,rs2946630,rs72883571,rs2339941,rs1406295,rs8176322,rs55744726,rs10137679,rs6051747,rs113325959,rs4794820,rs2470567,rs12214882,rs8182006,rs893185,rs2285628,rs9272581,rs77989629,rs10507278,rs2835625,rs7988277,rs1046381,rs2224651,rs13217984,rs4819219,rs2965191,rs2965198,rs3808380,rs7642906,rs869945,rs11024610,rs9955410,rs58758917,rs62035337,rs7249948,rs78810414,rs9739707,rs10159841,rs2548224,rs6139117,rs114725076,rs12378145,rs7309520,rs2181184,rs1055062,rs10749240,rs13064064,rs2615051,rs35330014,rs1673410,rs10282,rs35329290,rs116873087,rs11767711,rs9273559,rs2524089,rs779805,rs28754459,rs6910460,rs10870194,rs11207976,rs6465761,rs116495026,rs17123957,rs77819548,rs1830426,rs1888998,rs2839257,rs79198716,rs7496335,rs13241921,rs71558769,rs1999919,rs10893493,rs62134799,rs4973997,rs3937625,rs3752630,rs12432418,rs34765154,rs61856468,rs6468171,rs62109413,rs28655102,rs1673417,rs7333322,rs3096168,rs7896789,rs4845557,rs184930,rs55662604,rs830556,rs7943191,rs2868708,rs1370987,rs3945893,rs6139103,rs4732578,rs4760332,rs1697993,rs2958521,rs7279968,rs10044354,rs11202928,rs2658567,rs139441,rs13214856,rs9941275,rs17619330,rs3519,rs8139263,rs12677657,rs2835626,rs9272613,rs6832846,rs12696580,rs2071076,rs138695,rs12459781,rs8014142,rs1890504,rs3758792,rs6790495,rs17157836,rs56814348,rs9274537,rs9939103,rs11078935,rs28587714,rs252141,rs915945,rs1017996,rs2650614,rs11188400,rs6058294,rs1048641,rs11910393,rs3859189,rs722269,rs59150578,rs17635222,rs3744799,rs60377014,rs13238842,rs1468509,rs10889331,rs11557048,rs116491195,rs34572725,rs7253807,rs73209867,rs75488814,rs3218086,rs17091891,rs10026872,rs1673409,rs2236123,rs2278018,rs11211124,rs4808306,rs1544396,rs2052829,rs1859331,rs61827699,rs5760030,rs4818383,rs9429072,rs17073322,rs9296095,rs4150644,rs919999,rs5751776,rs11587687,rs11264475,rs881347,rs9381290,rs34878490,rs963341,rs7780100,rs187999,rs746735,rs10849985,rs525054,rs116424139,rs4679387,rs4951402,rs66757203,rs28375341,rs78754254,rs2294916,rs7991132,rs58067589,rs4018329,rs56852782,rs3893370,rs2270364,rs2009327,rs13196219,rs4693056,rs6743819,rs1699393,rs198812,rs3846855,rs1168027,rs234371,rs6859168,rs2298862,rs4344464,rs1995,rs10772120,rs8081480,rs6139064,rs2458810,rs7973120,rs17822294,rs1693494,rs2296805,rs4423519,rs2236087,rs9855330,rs374701,rs200481,rs40831,rs11684068,rs59647005,rs2976658,rs1048402,rs9645664,rs8685,rs354477,rs3937434,rs322,rs1129186,rs2548524,rs10911358,rs2001844,rs11700250,rs351726,rs1465789,rs9273288,rs9535879,rs885012,rs2134794,rs11132303,rs1341272,rs16939695,rs7198606,rs6037516,rs12483959,rs12074528,rs35050859,rs35734168,rs114815053,rs7239,rs3806113,rs9274512,rs4788099,rs11761859,rs12314,rs28504033,rs6868884,rs2285520,rs10998226,rs6426143,rs10901458,rs4776050,rs113974577,rs11714032,rs12496951,rs799475,rs11240751,rs11699044,rs704795,rs1980520,rs9379859,rs7976796,rs2710331,rs74349503,rs66502262,rs3794991,rs2414885,rs1043697,rs816943,rs12580090,rs76304237,rs2548533,rs1531738,rs11996416,rs600664,rs2448702,rs2235776,rs113051856,rs9877328,rs299623,rs12940405,rs2072052,rs13085939,rs624660,rs1182143,rs6678672,rs475693,rs13123646,rs11891096,rs13220495,rs249935,rs28366011,rs10152371,rs139463,rs11861174,rs2074298,rs4896149,rs4684934,rs34356745,rs4665963,rs34722487,rs7296651,rs12189125,rs67423475,rs2955232,rs79625420,rs1806219,rs6083851,rs66511705,rs4083261,rs4776250,rs231976,rs72887051,rs7615341,rs17133828,rs2302774,rs9579617,rs2033357,rs116842327,rs35801744,rs9579712,rs4974960,rs861820,rs6902892,rs2045623,rs113306887,rs12029068,rs6051810,rs73546001,rs58284735,rs11123762,rs723276,rs9272618,rs7259471,rs151179,rs3822024,rs2198042,rs35895576,rs8041527,rs10951974,rs4763299,rs799467,rs56344540,rs11575564,rs3761257,rs12453732,rs66768395,rs2302277,rs79440592,rs2516633,rs12492035,rs2219333,rs12174631,rs2999539,rs4687625,rs2278158,rs3764333,rs79750170,rs1968751,rs12045339,rs3913007,rs11202931,rs571549,rs1969563,rs112064499,rs4767484,rs11666472,rs56328569,rs9473566,rs8098040,rs4793212,rs2425100,rs6912658,rs11671229,rs10036937,rs10032000,rs629426,rs5751378,rs8134583,rs9799752,rs4766609,rs6892826,rs4795399,rs79377330,rs7630240,rs335628,rs12448489,rs11592480,rs7955932,rs7247715,rs9274669,rs6809737,rs2832267,rs6505294,rs11083925,rs7143804,rs9964720,rs240704,rs9471801,rs118163236,rs28766386,rs4466058,rs746641,rs73547620,rs9272628,rs6700505,rs1065852,rs13362556,rs6800,rs11782452,rs59581284,rs3782899,rs35145546,rs9820070,rs9274507,rs55762038,rs9789012,rs3812008,rs5764719,rs4729597,rs8071627,rs3783724,rs6486425,rs55975249,rs74378178,rs459603,rs1815176,rs4787458,rs8181322,rs8072569,rs2425121,rs7306772,rs6121015,rs73259030,rs221063,rs39602,rs2267043,rs9296617,rs4975642,rs2064558,rs4376557,rs9908955,rs6060542,rs3934256,rs17651545,rs162388,rs76186171,rs76555487,rs9900089,rs28653581,rs1059306,rs6593290,rs6778735,rs16833484,rs693932,rs2856777,rs7623743,rs10277087,rs7219220,rs8076588,rs4707906,rs171647,rs6662916,rs28674909,rs4785535,rs1039340,rs8009907,rs6949340,rs10035632,rs6037125,rs4588721,rs75002499,rs11231154,rs9273444,rs1037147,rs8129601,rs7167657,rs12427012,rs56408800,rs1031744,rs715325,rs10772375,rs73415539,rs13195402,rs72773832,rs7254594,rs7219354,rs11024717,rs12487618,rs10054203,rs1639040,rs11066015,rs10766471,rs113932433,rs958975,rs74454308,rs113607185,rs2081853,rs3958726,rs884546,rs28607516,rs7897488,rs62005116,rs1065482,rs2240866,rs9272357,rs6965614,rs7528979,rs73905949,rs6796286,rs951560,rs883390,rs638714,rs234341,rs1909765,rs4757645,rs138450,rs16948965,rs56357430,rs3790412,rs7290378,rs12434329,rs1467464,rs3176926,rs6458690,rs62109421,rs2454145,rs3802700,rs7635104,rs7968343,rs9394831,rs35941350,rs4879660,rs896253,rs2425173,rs6051845,rs3026115,rs495828,rs812821,rs3826919,rs11853337,rs56784564,rs12056103,rs3747239,rs7642600,rs10882644,rs2086252,rs79774028,rs2939415,rs79976090,rs34196306,rs135167,rs114329825,rs7136570,rs75542709,rs7276633,rs7756198,rs35594082,rs11801846,rs6087723,rs10998210,rs74981306,rs75255003,rs78643477,rs17696147,rs1039343,rs8176087,rs1724601,rs79168346,rs17462179,rs4823109,rs2649652,rs11982200,rs2330594,rs513313,rs36053156,rs3910562,rs584681,rs7115919,rs4788083,rs73190314,rs6961014,rs637332,rs12483421,rs10995,rs6662844,rs920588,rs2111242,rs13081028,rs75738222,rs8140884,rs9273322,rs6518302,rs78580148,rs7474586,rs3902920,rs306573,rs7041702,rs7939965,rs8112321,rs72812842,rs11698501,rs568733,rs114247673,rs7250167,rs6650872,rs9273338,rs8109962,rs2534712,rs139457,rs580374,rs9274186,rs922838,rs10877011,rs13356762,rs2954657,rs2076207,rs7086181,rs10954913,rs17094019,rs2304499,rs476410,rs2410618,rs2043844,rs2290855,rs4620948,rs6597864,rs12910525,rs7977345,rs3859033,rs73004962,rs1880953,rs71330909,rs1607238,rs9471810,rs7134931,rs2069910,rs11718420,rs2037076,rs2305522,rs4336217,rs16899397,rs62036617,rs11648478,rs2070477,rs10886383,rs2267037,rs34693282,rs56184999,rs10759,rs27300,rs1699388,rs2941522,rs17768692,rs13145288,rs2182114,rs9357371,rs3752631,rs13344062,rs3794310,rs493161,rs77655905,rs7251522,rs11160333,rs33955793,rs1880949,rs902627,rs3816786,rs4767488,rs115428780,rs9533353,rs832565,rs7310816,rs9827461,rs112445259,rs873343,rs6058356,rs449850,rs7505255,rs8052154,rs948562,rs2258201,rs1573277,rs817313,rs59728219,rs4257571,rs76102705,rs12153714,rs9471808,rs113910491,rs79793025,rs6880997,rs34005367,rs807025,rs6547666,rs34514,rs10813903,rs5760099,rs12818120,rs2031098,rs12050358,rs11970282,rs6051732,rs11868032,rs11172344,rs67026895,rs17087165,rs7910016,rs4794921,rs9912766,rs10147485,rs6660899,rs3766383,rs4879774,rs11676737,rs56168120,rs75223378,rs10849948,rs112377532,rs13012099,rs4714747,rs13374070,rs2150820,rs6741772,rs2424700,rs9272656,rs7755400,rs2236121,rs79136331,rs10502666,rs3813152,rs183504,rs7294623,rs75686436,rs840435,rs2548523,rs58965570,rs67321931,rs5760065,rs2549790,rs28362527,rs1064320,rs9863679,rs1954173,rs9533396,rs2839425,rs12601929,rs2032089,rs2034215,rs1436440,rs7965040,rs243599,rs2838331,rs12200330,rs4953423,rs9272497,rs77579117,rs5751211,rs3740109,rs755363,rs2371186,rs1224,rs9883663,rs35948426,rs6733285,rs17788230,rs1709532,rs6430937,rs12145243,rs867304,rs2956080,rs7143627,rs8063518,rs72642349,rs1060631,rs565922,rs2249828,rs11089072,rs2236108,rs1474436,rs4352096,rs699246,rs11135484,rs923275,rs114779419,rs115269796,rs34706883,rs731935,rs10903,rs2013120,rs10971246,rs57009615,rs12828717,rs162374,rs7102344,rs73905955,rs59358281,rs17632716,rs11670575,rs162343,rs12500120,rs78287773,rs9344539,rs10404773,rs35422737,rs4077519,rs73265639,rs7935851,rs12434319,rs3967207,rs6485473,rs2410632,rs2302705,rs2303369,rs6132825,rs11638844,rs12893368,rs2298581,rs2236667,rs7498665,rs1484803,rs9411370,rs181206,rs4865467,rs2549784,rs4717826,rs4822458,rs3737673,rs7738679,rs61286727,rs1713448,rs9273230,rs8058755,rs35202262,rs396000,rs6060744,rs162379,rs2039718,rs1051383,rs8073254,rs2278408,rs10823180,rs2298780,rs12427185,rs11632310,rs6702939,rs7320,rs2268942,rs2358629,rs7143401,rs9272583,rs11172351,rs9273086,rs1535515,rs1503839,rs4335137,rs11346,rs234357,rs11207974,rs6051763,rs11853802,rs1340977,rs112464913,rs35954893,rs7469795,rs67771362,rs28477708,rs35119804,rs11220417,rs6037523,rs11907811,rs900349,rs2276868,rs976581,rs56245106,rs13000731,rs2064709,rs351731,rs817343,rs9274575,rs7313517,rs202837,rs6694531,rs11634137,rs75544042,rs4808196,rs55675018,rs56391099,rs243592,rs2288619,rs1684036,rs7720470,rs9917509,rs4018326,rs34662244,rs4796771,rs4429658,rs6986035,rs9823957,rs1369313,rs2201370,rs9273331,rs34835,rs34639489,rs4500785,rs493246,rs4679167,rs35659126,rs837763,rs2358626,rs34499852,rs7602534,rs6736471,rs13090606,rs74112521,rs4970768,rs4571217,rs1275528,rs6804322,rs67916276,rs2425102,rs1527423,rs6551277,rs12801203,rs1260333,rs3770073,rs2281954,rs2111544,rs113851292,rs78679497,rs3828789,rs2153607,rs7917432,rs950171,rs13798,rs1977389,rs9374080,rs1935815,rs17411024,rs2838338,rs1184547,rs2509961,rs3793747,rs7185232,rs2549801,rs13142072,rs2474763,rs10897524,rs12498086,rs116061064,rs4150673,rs8177382,rs1319763,rs34942551,rs34285816,rs4822450,rs76500608,rs6139076,rs6777798,rs28927680,rs10774671,rs12435016,rs6536942,rs71367985,rs75619092,rs9273024,rs12054166,rs28469649,rs62075585,rs2425114,rs2293572,rs3796213,rs3101496,rs2242476,rs12223914,rs11631663,rs9348712,rs17157944,rs1998696,rs11858010,rs62407565,rs2467667,rs1350386,rs11602764,rs251693,rs1049060,rs1760908,rs3743778,rs6051729,rs7199221,rs10402502,rs151301,rs9344532,rs2534709,rs8204,rs3887652,rs3756654,rs2315025,rs6762813,rs10182937,rs2169137,rs11866179,rs6766694,rs1779435,rs3026129,rs9462781,rs13183261,rs139437,rs4646777,rs4516985,rs861823,rs9358939,rs13168191,rs58479700,rs41301625,rs6835579,rs9314410,rs72817533,rs6138588,rs1891536,rs9896980,rs76031146,rs8079567,rs8104077,rs6467993,rs80073370,rs35797675,rs463183,rs72829113,rs5759042,rs57237533,rs735173,rs789172,rs7622028,rs3861397,rs8078650,rs930947,rs4952842,rs6777331,rs74996966,rs2225950,rs9891977,rs35749575,rs58193464,rs12005844,rs10260031,rs11207980,rs11101995,rs7952986,rs505922,rs12364503,rs268634,rs12892114,rs17296501,rs7158932,rs11078928,rs2958480,rs1372344,rs7250368,rs9274218,rs112994260,rs3845463,rs4903178,rs9854539,rs3743033,rs6815241,rs7999935,rs8005161,rs1063345,rs1956905,rs1202075,rs442767,rs13085895,rs77421093,rs9041,rs13030961,rs910616,rs7807018,rs12286683,rs884613,rs61855143,rs2271359,rs74883952,rs2494004,rs9969551,rs11070294,rs9273416,rs17096314,rs16842822,rs416745,rs4646853,rs8030562,rs73005742,rs11627092,rs6505749,rs164495,rs13341936,rs2758842,rs114507829,rs10492793,rs116109254,rs2112529,rs630245,rs71534544,rs6905282,rs10735079,rs116153503,rs72927213,rs921121,rs2242028,rs416542,rs940972,rs6751927,rs28895187,rs24135,rs17145750,rs11570815,rs79775986,rs576236,rs66868086,rs7267979,rs10282929,rs2482919,rs16948859,rs926486,rs4714583,rs6597616,rs62393165,rs1118963,rs2033097,rs34215106,rs4942720,rs2632260,rs7609964,rs4257595,rs10813910,rs11643264,rs16948947,rs4553377,rs9374607,rs2236498,rs4796718,rs1220420,rs2257808,rs78496651,rs78726216,rs907091,rs2288331,rs9824133,rs67238019,rs4619688,rs12566957,rs9273405,rs4351999,rs6953441,rs765549,rs6460055,rs757405,rs2703386,rs35030260,rs7187714,rs11235,rs11112289,rs4766603,rs10901441,rs12952244,rs6542866,rs10150828,rs6035870,rs34189114,rs2303370,rs11246281,rs2287182,rs2074158,rs2073768,rs5998599,rs10900220,rs1454651,rs9578227,rs7302931,rs2269359,rs651007,rs77666565,rs4985100,rs34780792,rs631045,rs2254212,rs9381097,rs1110274,rs11784535,rs2304110,rs58018786,rs3747749,rs2980995,rs2516834,rs10054063,rs6936048,rs4684930,rs10793766,rs869805,rs1847391,rs11220421,rs10404721,rs17091905,rs13573,rs115973061,rs4821108,rs6771144,rs6058370,rs13244300,rs10132969,rs12582100,rs4820486,rs6037529,rs9436221,rs4710155,rs549461,rs35339855,rs3742473,rs1734910,rs2992947,rs56037701,rs1863907,rs113424716,rs34625,rs16975299,rs17409304,rs2882006,rs10515,rs7849334,rs8108486,rs1868762,rs10783847,rs34139611,rs56332659,rs35305251,rs6743355,rs1486411,rs2302777,rs1028734,rs28368718,rs7309375,rs7210043,rs11704524,rs115338403,rs2425109,rs6419867,rs10417043,rs1799966,rs2236762,rs1341603,rs7935296,rs3810502,rs463498,rs2815707,rs6051753,rs4943060,rs16987265,rs1441756,rs382745,rs1411578,rs2071066,rs757001,rs1168042,rs2231170,rs112500757,rs224907,rs1382359,rs9988866,rs930517,rs6060726,rs767418,rs9865654,rs11130323,rs861831,rs11581702,rs6804328,rs136589,rs2896518,rs9429076,rs56110103,rs72681330,rs10134530,rs34616,rs7632038,rs115291189,rs2083494,rs504141,rs9578232,rs12767669,rs11207999,rs8116836,rs565164,rs999885,rs13292932,rs9826616,rs55674646,rs7793169,rs10913490,rs1546722,rs2304588,rs72854513,rs7257999,rs4808967,rs10838160,rs9748130,rs954714,rs113128041,rs6083855,rs34636014,rs2280084,rs9272662,rs6771527,rs2966205,rs5758580,rs10743724,rs9461023,rs11754889,rs33961729,rs72817536,rs2329574,rs8008987,rs817353,rs1011082,rs13191227,rs9625962,rs2878451,rs74482035,rs72898339,rs2932570,rs6037597,rs7445,rs4458741,rs4497567,rs7270835,rs2614270,rs218259,rs337785,rs3888190,rs72773829,rs10913507,rs780107,rs6107045,rs6886481,rs7274193,rs4763613,rs57454118,rs2168238,rs17073356,rs10771753,rs1885986,rs28409881,rs13020299,rs2291317,rs9467182,rs61906079,rs4956953,rs7742691,rs4636204,rs12516,rs27712,rs9907088,rs33327,rs11127015,rs1051436,rs9614463,rs4074335,rs75327537,rs8110584,rs66553215,rs9651507,rs9272712,rs6920256,rs139475,rs579136,rs1182174,rs466182,rs10900592,rs55872776,rs16940,rs4832028,rs592580,rs12530729,rs10838190,rs4808960,rs9611953,rs9366081,rs56209075,rs17497942,rs5758240,rs12405992,rs11112300,rs10771749,rs2241206,rs7648956,rs4823085,rs2448707,rs731138,rs7625579,rs997297,rs28700217,rs8136338,rs17411126,rs113786673,rs4150579,rs12906196,rs6806012,rs67409736,rs6708576,rs17567674,rs13214023,rs11770317,rs2255637,rs12602074,rs7532,rs660614,rs4679376,rs13200233,rs7167567,rs12580175,rs6531052,rs13199772,rs12512882,rs17707729,rs15892,rs11089093,rs74972047,rs8908,rs547493,rs2732311,rs3867262,rs139450,rs117129791,rs16967487,rs266538,rs59668479,rs12592280,rs1017101,rs798558,rs2137990,rs73191885,rs2295725,rs9932903,rs33945274,rs7705424,rs62242653,rs1073779,rs3801030,rs1807591,rs2395805,rs2296600,rs7314788,rs162395,rs57078777,rs11607663,rs33013,rs9386780,rs77430528,rs10832920,rs11627143,rs7143041,rs66827971,rs1810836,rs4642169,rs10411115,rs113277075,rs4075326,rs78013771,rs2043846,rs8081900,rs3742296,rs7461115,rs3176895,rs2838353,rs1783153,rs13083798,rs10093709,rs12579123,rs7812235,rs7315693,rs13247441,rs1878850,rs9535813,rs6487926,rs57834162,rs2986402,rs3761117,rs12983940,rs12767599,rs896212,rs10887882,rs13013787,rs12023410,rs4355182,rs3745424,rs3755806,rs2010300,rs4665969,rs9342181,rs28817420,rs11839358,rs4746767,rs12681129,rs11861132,rs73005759,rs73194280,rs40076,rs61440627,rs1127152,rs9291696,rs74661315,rs41315014,rs2273832,rs4938602,rs2576740,rs6485464,rs7546475,rs11834524,rs11024612,rs4987164,rs4329923,rs62006762,rs11930087,rs6782082,rs4805834,rs12914495,rs76021858,rs73267743,rs13040320,rs9579717,rs11587159,rs11172342,rs738794,rs79789049,rs2427590,rs2187611,rs7252959,rs6050602,rs6541075,rs6882515,rs9357391,rs680716,rs11860152,rs62482237,rs4385801,rs7259855,rs6679432,rs477549,rs12056034,rs1920322,rs3966068,rs36109883,rs11079019,rs116724416,rs35627490,rs12881888,rs1473807,rs34065644,rs2119690,rs8010325,rs2409823,rs7484754,rs9393718,rs6488450,rs11995217,rs185220,rs56199698,rs9525732,rs836180,rs579459,rs9957913,rs3744246,rs72850285,rs10017289,rs2287218,rs12823620,rs4722237,rs3894079,rs1669123,rs76993093,rs55969561,rs11151961,rs967366,rs56842538,rs893186,rs8413,rs1835985,rs12224608,rs2501966,rs11172349,rs9591293,rs11825284,rs75648992,rs9451165,rs63396164,rs453668,rs3894080,rs2345055,rs10913492,rs5760485,rs34588114,rs2033675,rs3764509,rs4338743,rs7187870,rs11659465,rs73926170,rs74470893,rs75562136,rs9608589,rs4717820,rs60496700,rs7132019,rs6070705,rs739496,rs11627425,rs80199870,rs117602018,rs115599772,rs2275716,rs12610708,rs9611951,rs13263695,rs1891141,rs16967266,rs61744202,rs10823187,rs115813286,rs389364,rs10493790,rs2428551,rs10849995,rs35607067,rs9971029,rs7647458,rs77741025,rs2915226,rs3026140,rs1168032,rs13656,rs11198762,rs4519606,rs12564925,rs115350065,rs2915218,rs61985711,rs13274138,rs71539529,rs6050544,rs34275373,rs1183260,rs7304572,rs35001169,rs12673478,rs12138177,rs1044189,rs6968631,rs11625046,rs1053738,rs12212560,rs11665058,rs13079063,rs6138572,rs4707908,rs2076577,rs57226090,rs886205,rs2164885,rs1107553,rs6060572,rs10998184,rs7112492,rs922446,rs9369346,rs10850013,rs72686460,rs35982947,rs9897425,rs9274528,rs616836,rs11734952,rs11128107,rs13156043,rs4252717,rs2014842,rs3775113,rs9274614,rs75085022,rs76831684,rs6777032,rs12916843,rs7167740,rs12050238,rs11831413,rs78808915,rs4766605,rs4536580,rs642845,rs9933976,rs35515288,rs7614090,rs6810356,rs10870267,rs68072215,rs4273077,rs738177,rs7804598,rs7983934,rs799261,rs1532624,rs11852556,rs2240919,rs2915177,rs4523973,rs6797044,rs11712426,rs674302,rs11850596,rs459894,rs131444,rs598253,rs76979273,rs11077397,rs11083433,rs1891453,rs660865,rs2297496,rs2732274,rs1974871,rs162393,rs10219966,rs9945924,rs11066095,rs55634856,rs4755747,rs11066079,rs2257649,rs62242473,rs27660,rs17137051,rs151226,rs28377658,rs1052502,rs701834,rs12451844,rs5745568,rs10861309,rs2147615,rs8176077,rs4451951,rs1518816,rs80127885,rs71494785,rs60887294,rs6663,rs11072817,rs9450285,rs9579714,rs36097962,rs9526837,rs667237,rs59913779,rs78176302,rs35923643,rs2006731,rs640783,rs6953869,rs4553441,rs12942277,rs6058325,rs79186732,rs2278161,rs2281777,rs77603146,rs3786742,rs12488461,rs78417957,rs443009,rs3851334,rs10778150,rs7203301,rs6778844,rs252112,rs4484569,rs1617640,rs80147881,rs1454648,rs2014521,rs3809276,rs6944455,rs7496362,rs2424716,rs12463451,rs780112,rs7496812,rs8050719,rs77004766,rs1872652,rs77387136,rs2882761,rs4714755,rs2955196,rs7937911,rs10010188,rs28772958,rs11664002,rs115419051,rs224817,rs2732317,rs34115864,rs6037544,rs1063349,rs7639511,rs2694919,rs7623662,rs2424703,rs2144510,rs4853082,rs36162392,rs466719,rs11087521,rs274861,rs1</t>
  </si>
  <si>
    <t>ENSG00000100596.2,ENSG00000111215.7,CATG00000040553.1,ENSG00000213366.8,ENSG00000180385.4,CATG00000057844.1,ENSG00000166796.7,ENSG00000074696.8,ENSG00000269749.1,ENSG00000168259.10,ENSG00000100902.6,ENSG00000196735.7,ENSG00000111671.5,ENSG00000172590.14,ENSG00000137960.5,ENSG00000133313.10,ENSG00000263080.1,ENSG00000204267.9,CATG00000032035.1,ENSG00000142632.12,ENSG00000236437.1,ENSG00000198216.6,CATG00000079879.1,ENSG00000128309.12,ENSG00000201078.1,ENSG00000134779.10,ENSG00000083093.5,ENSG00000143621.12,ENSG00000100027.10,CATG00000033595.1,ENSG00000198315.6,ENSG00000239332.1,ENSG00000134962.6,ENSG00000116874.7,ENSG00000237937.1,ENSG00000236624.4,CATG00000014852.1,CATG00000054532.1,ENSG00000088930.6,ENSG00000124496.8,ENSG00000261118.1,ENSG00000100490.5,ENSG00000085832.12,CATG00000054545.1,ENSG00000260796.1,ENSG00000221887.4,CATG00000053886.1,ENSG00000251569.1,ENSG00000011132.7,CATG00000087846.1,CATG00000065618.1,ENSG00000061656.5,CATG00000030638.1,ENSG00000119906.7,ENSG00000135541.16,ENSG00000160161.5,CATG00000048334.1,ENSG00000167930.11,CATG00000000690.1,ENSG00000158715.5,CATG00000087916.1,CATG00000074931.1,ENSG00000256712.1,ENSG00000108950.7,ENSG00000174485.10,ENSG00000111252.6,ENSG00000246331.2,CATG00000031402.1,CATG00000017625.1,ENSG00000126246.5,ENSG00000123178.10,ENSG00000143379.8,ENSG00000155858.5,CATG00000087896.1,ENSG00000099958.10,CATG00000029194.1,CATG00000018993.1,ENSG00000165689.12,ENSG00000163468.10,ENSG00000167720.8,ENSG00000124613.4,CATG00000117987.1,ENSG00000198169.4,ENSG00000130590.9,ENSG00000122692.7,ENSG00000257365.3,ENSG00000205669.2,ENSG00000239216.1,ENSG00000143452.11,ENSG00000144214.5,ENSG00000108518.7,ENSG00000271327.1,ENSG00000150045.7,ENSG00000235267.1,ENSG00000253208.1,ENSG00000163795.9,CATG00000052951.1,ENSG00000253111.1,ENSG00000187626.7,ENSG00000184357.3,ENSG00000219891.2,ENSG00000105717.9,ENSG00000249141.1,ENSG00000188613.5,CATG00000043412.1,ENSG00000100714.11,ENSG00000157999.5,ENSG00000086062.8,CATG00000001672.1,ENSG00000179021.5,ENSG00000106052.9,ENSG00000073605.14,CATG00000083579.1,ENSG00000085831.11,CATG00000036362.1,ENSG00000246548.3,ENSG00000100023.13,ENSG00000164182.6,CATG00000054538.1,ENSG00000229729.3,CATG00000047979.1,ENSG00000244462.3,ENSG00000224322.1,ENSG00000174137.8,CATG00000061261.1,ENSG00000139428.7,ENSG00000171150.7,ENSG00000257921.1,ENSG00000227407.1,CATG00000014806.1,ENSG00000110756.13,ENSG00000270195.1,CATG00000011915.1,ENSG00000255299.1,CATG00000053107.1,ENSG00000267267.1,ENSG00000197891.7,ENSG00000236040.1,ENSG00000175445.10,CATG00000064456.1,ENSG00000247121.2,ENSG00000226803.3,ENSG00000113742.8,CATG00000016425.1,ENSG00000111863.8,ENSG00000115226.5,CATG00000114024.1,ENSG00000148300.7,ENSG00000100399.11,ENSG00000260086.1,ENSG00000144747.10,CATG00000042205.1,ENSG00000132781.13,ENSG00000226493.1,ENSG00000225357.3,ENSG00000183891.5,ENSG00000226645.1,ENSG00000172057.5,ENSG00000135702.10,CATG00000066003.1,ENSG00000004776.7,ENSG00000241962.5,ENSG00000219682.3,ENSG00000138134.7,ENSG00000111335.8,CATG00000076029.1,ENSG00000266398.1,ENSG00000165752.12,ENSG00000119979.11,ENSG00000176476.4,CATG00000092614.1,ENSG00000205464.7,ENSG00000152348.11,ENSG00000009950.11,ENSG00000125741.4,CATG00000011150.1,ENSG00000188820.8,ENSG00000119636.11,ENSG00000110848.4,ENSG00000113231.9,ENSG00000135452.5,ENSG00000066117.10,ENSG00000127948.9,ENSG00000259912.1,ENSG00000181524.6,ENSG00000258603.1,ENSG00000204188.3,ENSG00000257595.2,ENSG00000133704.5,ENSG00000240370.2,ENSG00000051180.12,ENSG00000148303.12,ENSG00000121446.13,ENSG00000151131.5,ENSG00000149480.2,ENSG00000105499.9,ENSG00000071242.7,ENSG00000167005.9,ENSG00000215306.1,ENSG00000248593.3,ENSG00000107581.8,ENSG00000115204.10,CATG00000094965.1,CATG00000019027.1,ENSG00000267796.3,ENSG00000198502.5,ENSG00000166526.12,ENSG00000133302.8,CATG00000087827.1,ENSG00000229391.3,ENSG00000163082.9,CATG00000043906.1,ENSG00000100393.9,CATG00000020292.1,ENSG00000270149.1,ENSG00000166851.10,ENSG00000151665.8,ENSG00000136371.5,ENSG00000143553.6,ENSG00000115232.9,ENSG00000227370.1,ENSG00000270344.1,ENSG00000089876.7,ENSG00000258704.1,ENSG00000239002.2,ENSG00000263244.1,CATG00000040550.1,ENSG00000164929.12,ENSG00000160285.10,ENSG00000113441.11,CATG00000005818.1,ENSG00000268681.1,ENSG00000273155.1,ENSG00000261573.1,ENSG00000175646.3,ENSG00000099956.13,CATG00000072573.1,ENSG00000010292.8,ENSG00000258867.1,ENSG00000199980.1,ENSG00000121741.12,ENSG00000262703.1,ENSG00000240770.1,ENSG00000130227.12,ENSG00000095713.9,ENSG00000179841.8,ENSG00000163950.8,ENSG00000117748.5,ENSG00000163577.3,ENSG00000267439.1,ENSG00000248592.3,ENSG00000234261.1,ENSG00000197782.10,ENSG00000113552.11,CATG00000101424.1,ENSG00000147642.12,CATG00000018533.1,ENSG00000161594.6,ENSG00000025770.14,CATG00000003130.1,CATG00000026624.1,ENSG00000261832.1,ENSG00000176244.6,ENSG00000160678.7,CATG00000018232.1,CATG00000088072.1,ENSG00000198042.6,ENSG00000088340.11,CATG00000009941.1,ENSG00000150477.10,ENSG00000111481.5,ENSG00000161179.9,ENSG00000129696.8,ENSG00000113296.10,ENSG00000269873.1,CATG00000060189.1,CATG00000062786.1,ENSG00000254772.5,ENSG00000115207.9,CATG00000088062.1,CATG00000025290.1,CATG00000107370.1,ENSG00000197279.3,ENSG00000182952.4,CATG00000089987.1,ENSG00000135317.8,ENSG00000215979.1,ENSG00000108771.8,CATG00000057393.1,ENSG00000169682.13,ENSG00000088992.13,CATG00000057174.1,ENSG00000258302.1,ENSG00000164904.11,ENSG00000089639.6,ENSG00000136159.3,ENSG00000128918.10,CATG00000058305.1,CATG00000032546.1,ENSG00000196428.8,ENSG00000151116.12,ENSG00000068615.12,ENSG00000110074.6,ENSG00000136111.8,ENSG00000012779.6,CATG00000088070.1,CATG00000090511.1,CATG00000092610.1,ENSG00000234474.2,ENSG00000196655.5,ENSG00000131849.10,ENSG00000272173.1,ENSG00000115234.6,ENSG00000163161.8,ENSG00000154310.12,ENSG00000237425.1,ENSG00000108559.7,ENSG00000087263.12,ENSG00000125995.11,ENSG00000242550.1,ENSG00000106733.16,ENSG00000101003.8,ENSG00000070882.8,ENSG00000204842.10,ENSG00000258099.1,ENSG00000100201.14,ENSG00000139899.6,ENSG00000106638.11,CATG00000083365.1,CATG00000011917.1,ENSG00000126804.9,ENSG00000182934.7,ENSG00000165171.6,CATG00000037784.1,ENSG00000245849.2,CATG00000059214.1,ENSG00000205659.6,ENSG00000175471.15,ENSG00000237840.2,ENSG00000123191.9,ENSG00000226982.4,ENSG00000160439.11,ENSG00000141385.5,ENSG00000197251.3,CATG00000097768.1,ENSG00000251396.2,ENSG00000156374.10,ENSG00000236209.1,ENSG00000170540.10,ENSG00000163131.6,ENSG00000188536.8,ENSG00000171488.10,ENSG00000182896.8,ENSG00000149489.4,ENSG00000196296.9,ENSG00000205702.6,CATG00000013335.1,ENSG00000182362.9,ENSG00000271793.1,ENSG00000185527.7,ENSG00000148396.14,ENSG00000138100.9,ENSG00000129566.8,CATG00000074949.1,ENSG00000165688.7,ENSG00000214313.4,ENSG00000010244.12,CATG00000088077.1,CATG00000000522.1,ENSG00000225282.1,CATG00000101813.1,ENSG00000258289.3,ENSG00000207371.1,ENSG00000182611.3,ENSG00000124610.3,CATG00000060738.1,ENSG00000023171.10,CATG00000004966.1,ENSG00000198374.3,ENSG00000026950.12,ENSG00000065427.10,ENSG00000111670.10,ENSG00000134201.6,ENSG00000143869.5,ENSG00000188223.9,ENSG00000137225.8,ENSG00000100221.6,ENSG00000134183.7,ENSG00000108774.10,ENSG00000036828.9,CATG00000011918.1,ENSG00000162444.11,ENSG00000148296.5,ENSG00000225280.2,ENSG00000145284.7,ENSG00000227210.1,ENSG00000136052.5,CATG00000052954.1,ENSG00000213996.8,ENSG00000197272.2,ENSG00000186470.9,ENSG00000092607.9,CATG00000083349.1,CATG00000049409.1,ENSG00000099974.7,ENSG00000160207.4,CATG00000056221.1,ENSG00000132305.16,ENSG00000004779.5,ENSG00000198844.6,ENSG00000250479.4,ENSG00000253390.1,ENSG00000143412.5,CATG00000020709.1,ENSG00000214078.7,ENSG00000213560.4,ENSG00000187837.2,ENSG00000115350.7,CATG00000016433.1,ENSG00000196091.8,ENSG00000132773.7,ENSG00000241106.2,ENSG00000176014.8,ENSG00000110888.13,ENSG00000186075.8,ENSG00000158691.10,ENSG00000105705.11,CATG00000064354.1,ENSG00000163815.5,CATG00000060595.1,CATG00000065003.1,ENSG00000271897.1,CATG00000040971.1,ENSG00000132740.4,ENSG00000160310.12,ENSG00000197165.6,CATG00000057183.1,ENSG00000272897.1,ENSG00000124508.12,ENSG00000165934.8,ENSG00000076067.7,CATG00000063098.1,ENSG00000115353.6,ENSG00000101161.6,ENSG00000151806.9,ENSG00000188677.10,ENSG00000182831.7,ENSG00000162441.7,ENSG00000221767.1,ENSG00000164972.8,ENSG00000224187.1,ENSG00000139192.7,ENSG00000185651.10,ENSG00000232818.2,ENSG00000105663.10,ENSG00000259623.1,ENSG00000248594.2,CATG00000038465.1,CATG00000056958.1,ENSG00000272917.1,ENSG00000176153.10,ENSG00000120742.6,ENSG00000163682.11,ENSG00000185787.10,ENSG00000168273.3,ENSG00000079332.10,ENSG00000110906.8,ENSG00000176658.12,CATG00000080377.1,CATG00000010438.1,ENSG00000167914.6,ENSG00000257449.1,ENSG00000185808.9,ENSG00000206567.5,ENSG00000164663.9,CATG00000116148.1,ENSG00000013561.13,ENSG00000213160.5,CATG00000058559.1,ENSG00000267707.1,ENSG00000178950.12,ENSG00000112576.8,CATG00000025276.1,ENSG00000175029.12,ENSG00000144746.6,ENSG00000185186.4,ENSG00000149646.8,ENSG00000228962.1,CATG00000091665.1,ENSG00000256464.1,ENSG00000221233.2,ENSG00000128228.4,ENSG00000175643.7,ENSG00000107815.3,ENSG00000164253.8,ENSG00000139531.8,ENSG00000267340.1,ENSG00000106261.12,CATG00000012311.1,CATG00000087905.1,ENSG00000099995.14,ENSG00000100226.11,CATG00000052927.1,ENSG00000237463.1,CATG00000036944.1,ENSG00000237437.1,ENSG00000196176.7,ENSG00000163848.14,ENSG00000049239.8,ENSG00000156521.9,CATG00000062264.1,ENSG00000173230.11,CATG00000040981.1,ENSG00000068654.11,CATG00000065621.1,ENSG00000267954.1,ENSG00000257058.1,ENSG00000244556.1,ENSG00000100883.7,ENSG00000100207.14,ENSG00000132031.8,ENSG00000184730.6,ENSG00000159445.8,ENSG00000198276.9,ENSG00000125733.13,ENSG00000197747.4,ENSG00000196301.3,ENSG00000152464.10,ENSG00000151327.8,ENSG00000146733.9,ENSG00000257767.2,ENSG00000251022.2,ENSG00000233028.1,ENSG00000182572.2,ENSG00000160124.5,ENSG00000108669.12,CATG00000058239.1,ENSG00000236383.3,ENSG00000224729.4,CATG00000067584.1,CATG00000057185.1,CATG00000083626.1,ENSG00000177359.13,CATG00000092618.1,ENSG00000241720.2,ENSG00000139624.8,ENSG00000137824.11,CATG00000002612.1,ENSG00000200530.1,ENSG00000185453.8,ENSG00000144824.15,ENSG00000117533.10,CATG00000056219.1,CATG00000088206.1,ENSG00000213088.5,ENSG00000252410.1,ENSG00000200274.1,ENSG00000144559.6,ENSG00000102753.5,CATG00000020461.1,ENSG00000175894.10,ENSG00000105983.15,ENSG00000215845.6,ENSG00000177679.14,ENSG00000213462.4,ENSG00000064886.9,ENSG00000132182.7,ENSG00000083838.11,ENSG00000196126.6,ENSG00000228716.2,ENSG00000214309.3,ENSG00000251916.1,ENSG00000239282.3,ENSG00000137074.14,ENSG00000177455.7,ENSG00000103811.11,ENSG00000206199.5,ENSG00000013275.3,ENSG00000122512.10,ENSG00000070759.12,ENSG00000221838.5,CATG00000031116.1,CATG00000083881.1,ENSG00000196872.6,ENSG00000148843.9,ENSG00000197487.4,ENSG00000117450.9,ENSG00000013573.12,ENSG00000095539.11,ENSG00000206503.7,ENSG00000164548.6,ENSG00000196378.7,ENSG00000167614.9,CATG00000028168.1,CATG00000004967.1,CATG00000087866.1,ENSG00000235545.1,ENSG00000077080.5,ENSG00000263764.1,ENSG00000163029.11,ENSG00000255508.3,ENSG00000111666.6,ENSG00000267328.1,ENSG00000144744.12,CATG00000066491.1,ENSG00000158773.10,ENSG00000135318.7,ENSG00000161643.8,ENSG00000088854.11,ENSG00000215039.2,ENSG00000177873.8,ENSG00000127419.12,ENSG00000107796.8,ENSG00000184983.5,ENSG00000138074.10,ENSG00000271991.1,ENSG00000196226.2,CATG00000002605.1,ENSG00000067167.3,CATG00000090126.1,ENSG00000201221.1,ENSG00000163584.13,ENSG00000135517.6,ENSG00000163864.10,ENSG00000204031.3,CATG00000016950.1,CATG00000083577.1,ENSG00000197168.7,ENSG00000110768.7,ENSG00000226172.2,CATG00000057251.1,ENSG00000197217.8,ENSG00000146143.13,ENSG00000131355.10,ENSG00000092964.12,ENSG00000254741.1,ENSG00000185838.9,ENSG00000177752.10,ENSG00000124564.13,ENSG00000256913.1,ENSG00000176302.8,ENSG00000189298.9,ENSG00000108828.11,CATG00000062266.1,ENSG00000236838.2,CATG00000083361.1,CATG00000087941.1,ENSG00000134996.11,ENSG00000100031.14,ENSG00000234945.3,ENSG00000227038.2,ENSG00000199289.1,ENSG00000178295.10,ENSG00000065135.7,ENSG00000108342.8,ENSG00000026297.11,ENSG00000166997.3,ENSG00000119977.16,ENSG00000113504.15,CATG00000013885.1,CATG00000067396.1,ENSG00000160679.8,CATG00000003129.1,CATG00000032796.1,CATG00000089212.1,ENSG00000163093.7,ENSG00000100211.6,CATG00000043706.1,ENSG00000272980.1,ENSG00000172354.5,ENSG00000182612.6,CATG00000018531.1,ENSG00000120784.11,ENSG00000147592.4,ENSG00000183617.4,ENSG00000029725.12,ENSG00000134744.9,CATG00000076241.1,ENSG00000160323.14,ENSG00000182446.9,ENSG00000138346.10,CATG00000013144.1,ENSG00000161405.12,ENSG00000156097.8,CATG00000009186.1,CATG00000063721.1,ENSG00000178026.8,ENSG00000137185.7,CATG00000052300.1,CATG00000083581.1,ENSG00000273045.1,CATG00000116795.1,ENSG00000177548.8,ENSG00000151466.7,ENSG00000109775.6,ENSG00000164181.9,ENSG00000175164.9,ENSG00000048544.5,ENSG00000199065.2,ENSG00000124942.9,ENSG00000227848.1,ENSG00000111676.10,ENSG00000205084.6,ENSG00000173915.8,CATG00000060467.1,ENSG00000136010.9,ENSG00000160213.5,CATG00000041288.1,ENSG00000135423.8,CATG00000049912.1,ENSG00000212127.5,ENSG00000158411.6,ENSG00000135148.7,CATG00000055348.1,CATG00000063720.1,ENSG00000121552.3,ENSG00000251544.1,ENSG00000238717.1,ENSG00000243609.1,ENSG00000130347.8,ENSG00000110921.7,CATG00000092298.1,ENSG00000155545.15,ENSG00000118181.6,CATG00000093279.1,ENSG00000165406.11,ENSG00000083807.5,CATG00000058706.1,ENSG00000106327.8,ENSG00000177989.9,ENSG00000256018.1,CATG00000083320.1,ENSG00000260442.1,ENSG00000268496.1,ENSG00000197062.7,ENSG00000110881.7,CATG00000036945.1,CATG00000102161.1,ENSG00000066739.7,ENSG00000077800.7,ENSG00000134444.9,CATG00000007437.1,ENSG00000213561.4,ENSG00000138002.10,CATG00000083373.1,CATG00000040547.1,ENSG00000092020.6,ENSG00000180573.8,ENSG00000260342.2,ENSG00000226688.2,CATG00000095941.1,ENSG00000203799.6,ENSG00000156273.11,CATG00000040549.1,ENSG00000260482.1,ENSG00000157106.12,ENSG00000034713.3,ENSG00000142528.11,ENSG00000139323.9,ENSG00000090534.13,CATG00000092624.1,ENSG00000248751.2,ENSG00000160305.13,ENSG00000138398.11,ENSG00000234608.3,ENSG00000110076.14,ENSG00000105053.6,ENSG00000236457.1,CATG00000056322.1,ENSG00000241778.1,ENSG00000131051.16,CATG00000016431.1,ENSG00000180992.5,CATG00000083347.1,ENSG00000262944.1,ENSG00000187187.9,ENSG00000237037.5,ENSG00000168268.6,ENSG00000139190.12,ENSG00000204815.4,CATG00000029199.1,CATG00000088304.1,ENSG00000135094.6,ENSG00000118961.10,ENSG00000164308.12,ENSG00000207009.1,ENSG00000251279.1,ENSG00000074319.8,CATG00000091763.1,ENSG00000212493.1,CATG00000031413.1,ENSG00000154642.6,CATG00000050093.1,ENSG00000172336.4,ENSG00000108666.5,ENSG00000149380.7,ENSG00000105982.12,ENSG00000168116.9,CATG00000030116.1,ENSG00000248049.2,ENSG00000102921.3,CATG00000054680.1,CATG00000034241.1,ENSG00000112294.8,ENSG00000168461.8,ENSG00000151470.8,CATG00000006850.1,ENSG00000112210.7,ENSG00000160781.11,ENSG00000236779.1,ENSG00000144655.10,ENSG00000167595.10,ENSG00000261664.1,ENSG00000215032.2,ENSG00000232098.2,ENSG00000069493.10,CATG00000116089.1,CATG00000032004.1,CATG00000025274.1,CATG00000092613.1,ENSG00000215458.4,ENSG00000132950.14,ENSG00000197535.10,CATG00000033683.1,CATG00000055836.1,CATG00000039292.1,CATG00000028303.1,CATG00000096583.1,ENSG00000234289.4,ENSG00000180263.9,ENSG00000124593.10,ENSG00000100401.15,ENSG00000162817.6,ENSG00000109771.11,ENSG00000100997.14,CATG00000008888.1,ENSG00000155542.7,ENSG00000256594.3,ENSG00000244513.2,CATG00000092458.1,ENSG00000255741.1,ENSG00000160214.8,CATG00000072709.1,CATG00000083294.1,ENSG00000188869.8,ENSG00000100376.7,ENSG00000215533.4,ENSG00000186468.8,ENSG00000204130.8,ENSG00000013297.6,ENSG00000238923.1,ENSG00000143457.6,ENSG00000148291.5,ENSG00000269293.2,ENSG00000198874.8,CATG00000029208.1,CATG00000083570.1,ENSG00000135439.7,CATG00000028304.1,ENSG00000111331.8,ENSG00000055950.12,ENSG00000141756.14,ENSG00000178665.10,ENSG00000160208.11,ENSG00000215771.2,ENSG00000255737.2,ENSG00000197798.4,ENSG00000099999.10,CATG00000070588.1,ENSG00000235109.3,ENSG00000241535.1,ENSG00000103489.7,ENSG00000086232.8,CATG00000050644.1,CATG00000084696.1,ENSG00000205038.7,CATG00000030114.1,ENSG00000226696.1,ENSG00000267475.1,ENSG00000148290.5,CATG00000054008.1,CATG00000083864.1,ENSG00000168032.4,ENSG00000087258.9,ENSG00000174796.8,ENSG00000112293.10,ENSG00000111674.4,ENSG00000010165.15,ENSG00000233438.1,ENSG00000163378.9,ENSG00000130775.11,ENSG00000174989.8,CATG00000068610.1,ENSG00000207547.1,ENSG00000114904.8,ENSG00000122417.11,ENSG00000167522.10,ENSG00000269473.1,ENSG00000260352.1,ENSG00000214826.4,CATG00000083580.1,ENSG00000150455.9,ENSG00000108344.10,ENSG00000224794.1,CATG00000088306.1,ENSG00000267552.2,ENSG00000136146.10,CATG00000087888.1,ENSG00000227070.1,ENSG00000090920.9,ENSG00000163743.9,CATG00000105234.1,ENSG00000179295.11,ENSG00000186660.14,ENSG00000154479.8,CATG00000042680.1,ENSG00000220875.1,ENSG00000146192.10,ENSG00000187987.5,ENSG00000134463.10,ENSG00000233393.1,CATG00000054683.1,ENSG00000100321.10,ENSG00000111271.10,ENSG00000038295.3,ENSG00000163472.14,ENSG00000237686.2,ENSG00000163032.7,CATG00000068468.1,CATG00000057739.1,ENSG00000198604.6,ENSG00000249773.3,ENSG00000114742.9,ENSG00000189308.6,CATG00000031308.1,ENSG00000134202.6,ENSG00000223881.1,ENSG00000113716.8,CATG00000059846.1,ENSG00000189171.9,ENSG00000172671.15,ENSG00000170903.6,CATG00000083573.1,CATG00000062263.1,ENSG00000143437.16,ENSG00000169967.12,CATG00000028654.1,CATG00000072466.1,ENSG00000081237.14,ENSG00000253797.2,ENSG00000213221.4,ENSG00000141698.12,ENSG00000134086.7,ENSG00000196421.3,ENSG00000251836.1,CATG00000007813.1,ENSG00000025293.11,ENSG00000118777.6,ENSG00000261067.2,ENSG00000186162.6,CATG00000088075.1,CATG00000043708.1,ENSG00000213066.7,ENSG00000108528.9,ENSG00000151176.3,ENSG00000100744.10,CATG00000049909.1,ENSG00000124713.5,CATG00000094961.1,ENSG00000256537.1,ENSG00000242689.1,ENSG00000267002.1,CATG00000071589.1,CATG00000040240.1,ENSG00000010327.6,ENSG00000111540.11,ENSG00000112578.5,CATG00000053836.1,CATG00000033615.1,CATG00000116607.1,ENSG00000143248.8,ENSG00000165434.6,ENSG00000100206.5,ENSG00000109917.6,ENSG00000135446.12,ENSG00000222057.1,CATG00000080544.1,ENSG00000125991.14,CATG00000062783.1,ENSG00000146535.9,ENSG00000231607.4,ENSG00000168067.7,CATG00000012146.1,ENSG00000247081.3,ENSG00000186638.11,ENSG00000165807.3,ENSG00000258826.1,CATG00000088071.1,CATG00000087870.1,ENSG00000174652.13,ENSG00000272462.2,ENSG00000172661.13,CATG00000016415.1,CATG00000107372.1,ENSG00000260405.1,ENSG00000197345.8,ENSG00000198625.8,ENSG00000178449.4,ENSG00000128000.11,CATG00000082068.1,ENSG00000111639.3,ENSG00000264402.1,CATG00000031412.1,CATG00000096081.1,ENSG00000075914.8,CATG00000101822.1,CATG00000095985.1,ENSG00000100591.3,ENSG00000121390.13,ENSG00000177106.10,ENSG00000089234.11,ENSG00000178093.12,CATG00000000691.1,ENSG00000173809.11,CATG00000028655.1,ENSG00000130427.2,CATG00000044535.1,ENSG00000235513.1,ENSG00000163812.9,ENSG00000100266.13,CATG00000087920.1,ENSG00000106290.10,CATG00000027238.1,ENSG00000106330.7,ENSG00000260017.1,ENSG00000108515.13,ENSG00000112343.8,CATG00000087873.1,ENSG00000111300.5,CATG00000072349.1,ENSG00000101162.3,ENSG00000204539.3,ENSG00000188725.3,ENSG00000166839.12,CATG00000058244.1,CATG00000084710.1,ENSG00000130182.3,CATG00000000523.1,CATG00000038863.1,ENSG00000089022.9,ENSG00000239985.2,ENSG00000162607.8,ENSG00000126351.8,ENSG00000258674.5,ENSG00000184058.8,ENSG00000179344.12,ENSG00000128604.14,ENSG00000231365.1,CATG00000086051.1,ENSG00000170191.4,ENSG00000196366.1,ENSG00000183773.11,ENSG00000129197.10,ENSG00000240505.4,CATG00000082073.1,CATG00000118425.1,ENSG00000139351.10,ENSG00000249240.2,ENSG00000207032.1,CATG00000020586.1,ENSG00000258790.1,ENSG00000151148.9,ENSG00000154548.8,ENSG00000055957.6,ENSG00000103194.11,ENSG00000108946.10,ENSG00000134398.8,CATG00000087927.1,CATG00000032547.1,ENSG00000068976.9,ENSG00000255073.4,ENSG00000226632.1,CATG00000095986.1,CATG00000092473.1,ENSG00000104529.13,ENSG00000112339.10,ENSG00000111801.11,ENSG00000130939.14,ENSG00000113272.9,ENSG00000077935.12,ENSG00000026103.15,ENSG00000229893.1,ENSG00000088053.7,ENSG00000111678.6,ENSG00000130489.8,ENSG00000114902.9,ENSG00000112200.12,CATG00000003943.1,ENSG00000197409.6,ENSG00000267261.1,ENSG00000228274.3,ENSG00000137880.4,CATG00000061088.1,ENSG00000272572.1,ENSG00000116701.10,ENSG00000196700.3,ENSG00000106305.5,ENSG00000166024.9,ENSG00000148384.11,ENSG00000187862.7,ENSG00000118762.3,ENSG00000058056.4,ENSG00000134013.11,ENSG00000137975.7,ENSG00000132702.8,ENSG00000149499.7,ENSG00000134333.9,ENSG00000243696.4,ENSG00000160194.13,ENSG00000037897.12,ENSG00000119673.10,ENSG00000160360.7,CATG00000090872.1,ENSG00000246250.2,ENSG00000096654.11,ENSG00000186166.4,ENSG00000176890.11,ENSG00000119669.3,ENSG00000176749.4,ENSG00000213702.2,ENSG00000198039.7,ENSG00000152926.10,ENSG00000116120.8,ENSG00000196199.9,ENSG00000121897.9,ENSG00000177034.10,ENSG00000140092.10,ENSG00000269106.1,ENSG00000123427.11,ENSG00000196396.5,CATG00000017071.1,ENSG00000103769.5,ENSG00000186010.14,ENSG00000178502.5,ENSG00000132763.10,ENSG00000162614.14,ENSG00000013810.14,ENSG00000143149.8,ENSG00000185414.15,ENSG00000084734.4,ENSG00000104055.10,CATG00000059950.1,ENSG00000268583.1,ENSG00000250565.2,ENSG00000100344.6,CATG00000002596.1,ENSG00000246211.2,CATG00000044534.1,ENSG00000213453.3,ENSG00000197586.8,CATG00000076979.1,ENSG00000261723.1,ENSG00000239039.1,ENSG00000134551.8,ENSG00000177465.4,CATG00000027401.1,CATG00000086067.1,ENSG00000184348.2,CATG00000029009.1,ENSG00000108523.11,ENSG00000131473.12,CATG00000058647.1,ENSG00000272030.1,ENSG00000184949.11,ENSG00000138674.12,CATG00000083880.1,ENSG00000152213.3,ENSG00000115194.6,ENSG00000258882.1,ENSG00000166529.10,ENSG00000144182.12,ENSG00000254838.4,CATG00000033678.1,ENSG00000269038.1,ENSG00000188385.7,ENSG00000126464.9,ENSG00000135316.13,ENSG00000123179.9,CATG00000107293.1,CATG00000083335.1,ENSG00000160294.6,CATG00000011135.1,ENSG00000171574.13,CATG00000018273.1,CATG00000058653.1,ENSG00000036448.5,ENSG00000234816.2,ENSG00000204287.9,ENSG00000197632.4,ENSG00000204296.7,ENSG00000100379.13,CATG00000041536.1,ENSG00000264968.1,CATG00000030292.1,CATG00000027047.1,ENSG00000251357.4,CATG00000009138.1,ENSG00000182057.4,ENSG00000259075.2,CATG00000018522.1,ENSG00000246366.2,ENSG00000143756.7,ENSG00000163467.7,CATG00000041958.1,CATG00000091079.1,ENSG00000016864.12,CATG00000056217.1,CATG00000036575.1,ENSG00000104299.10,ENSG00000111669.10,ENSG00000257594.2,ENSG00000138463.8,CATG00000014801.1,ENSG00000177096.4,ENSG00000117152.9,ENSG00000133895.10,ENSG00000178952.4,ENSG00000139973.11,ENSG00000258373.1,CATG00000114104.1,ENSG00000203875.6,ENSG00000132199.14,CATG00000083574.1,ENSG00000160818.12,ENSG00000219392.1,CATG00000036891.1,ENSG00000187664.8,ENSG00000173064.6,ENSG00000050405.9,ENSG00000135407.6,CATG00000076032.1,ENSG00000255121.2,ENSG00000168066.16,CATG00000017626.1,CATG00000050645.1,ENSG00000204540.6,ENSG00000154743.13,ENSG00000198496.6,CATG00000101876.1,ENSG00000065457.6,ENSG00000111679.12,ENSG00000138085.12,ENSG00000143147.10,CATG00000076106.1,ENSG00000100347.10,ENSG00000110031.8,CATG00000057187.1,ENSG00000068831.14,ENSG00000203780.6,CATG00000033614.1,CATG00000023038.1,CATG00000115482.1,ENSG00000225084.1,ENSG00000197147.8,ENSG00000197061.3,ENSG00000243587.6,ENSG00000215424.5,ENSG00000132436.7,ENSG00000168488.14,CATG00000028169.1,CATG00000064773.1,ENSG00000008838.13,CATG00000028998.1,CATG00000075926.1,ENSG00000138185.12,CATG00000033720.1,ENSG00000224652.1,CATG00000048331.1,CATG00000117980.1,CATG00000014975.1,ENSG00000259116.1,ENSG00000087237.6,ENSG00000125434.6,ENSG00000250543.1,ENSG00000107949.12,ENSG00000112599.8,ENSG00000125753.9,ENSG00000269534.1,CATG00000002515.1,ENSG00000010704.14,ENSG00000216977.1,ENSG00000166847.5,CATG00000101875.1,ENSG00000131143.4,CATG00000056669.1,CATG00000052299.1,CATG00000087881.1,ENSG00000146109.3,ENSG00000162267.8,ENSG00000119900.7,ENSG00000173226.12,ENSG00000207757.1,CATG00000064350.1,ENSG00000249471.3,CATG00000023039.1,ENSG00000110243.7,ENSG00000104524.9,ENSG00000176046.7,CATG00000035610.1,ENSG00000138821.8,ENSG00000138131.3,ENSG00000239789.1,ENSG00000160193.7,ENSG00000148297.11,CATG00000088309.1,CATG00000096138.1,ENSG00000248161.1,CATG00000083624.1,CATG00000117975.1,ENSG00000228150.1,CATG00000040238.1,CATG00000054105.1,ENSG00000259924.1,ENSG00000215481.4,ENSG00000019995.6,ENSG00000269296.1,ENSG00000169418.9,ENSG00000096746.13,ENSG00000237476.1,ENSG00000122912.10,ENSG00000204792.2,ENSG00000228432.1,ENSG00000207217.1,ENSG00000175215.5,ENSG00000242247.6,ENSG00000226571.1,ENSG00000231028.4,ENSG00000188629.7,ENSG00000166035.6,ENSG00000152465.13,CATG00000058746.1,ENSG00000100890.11,ENSG00000138399.13,ENSG00000186326.3,ENSG00000124587.9,ENSG00000124641.10,ENSG00000157227.8,ENSG00000112208.10,ENSG00000163380.11,CATG00000058760.1,CATG00000118424.1,ENSG00000115216.9,ENSG00000105928.9,ENSG00000127952.12,CATG00000084711.1,CATG00000088073.1,ENSG00000196374.5,CATG00000059952.1,ENSG00000115241.9,ENSG00000143164.11,ENSG00000101004.10,ENSG00000176124.7,ENSG00000170382.7,CATG00000088063.1,ENSG00000254061.1,CATG00000008887.1,ENSG00000114166.7,ENSG00000100197.16,CATG00000101878.1,CATG00000056258.1,CATG00000083332.1,CATG00000083622.1,ENSG00000164296.6,ENSG00000153406.9,ENSG00000187097.8,CATG00000014857.1,ENSG00000132300.14,ENSG00000198182.8,ENSG00000225526.4,ENSG00000070366.9,ENSG00000104388.10,ENSG00000176953.6,CATG00000001031.1,ENSG00000143418.15,CATG00000028719.1,ENSG00000165006.9,ENSG00000115548.12,CATG00000010180.1,ENSG00000136143.9,ENSG00000173786.12,CATG00000002781.1,ENSG00000133056.9,ENSG00000185245.6,ENSG00000174527.5,ENSG00000146278.10,ENSG00000100994.7,ENSG00000025708.8,ENSG00000166508.13,ENSG00000136048.9,CATG00000013334.1,ENSG00000131148.4,CATG00000101363.1,CATG00000022755.1,CATG00000076031.1,ENSG00000142534.2,ENSG00000160185.9,ENSG00000198843.8,ENSG00000231887.2,ENSG00000126453.5,ENSG00000033178.8,CATG00000087892.1,CATG00000000034.1,ENSG00000186352.4,ENSG00000117448.9,ENSG00000188846.9,ENSG00000232295.3,ENSG00000197146.2,ENSG00000187796.9,ENSG00000241839.5,ENSG00000197563.5,ENSG00000188603.12,ENSG00000107816.13,ENSG00000201967.1,ENSG00000233431.1,ENSG00000180353.6,CATG00000092464.1,ENSG00000207789.1,ENSG00000173193.9,ENSG00000100395.10,ENSG00000160299.12,ENSG00000104522.11,CATG00000028653.1,ENSG00000272368.1,ENSG00000217646.1,ENSG00000196110.3,ENSG00000160307.5,ENSG00000022556.11,ENSG00000245614.2,ENSG00000235010.1,ENSG00000177030.12,CATG00000013327.1,ENSG00000168936.6,CATG00000013322.1,ENSG00000197723.3,ENSG00000188690.8,ENSG00000154175.12,ENSG00000221947.3,ENSG00000185130.4,ENSG00000198870.6,ENSG00000147654.10,ENSG00000008516.12,ENSG00000235077.1,ENSG00000163938.12,ENSG00000267629.2,ENSG00000124557.8,ENSG00000184988.4,CATG00000009194.1,ENSG00000189144.9,CATG00000040546.1,ENSG00000263809.1,CATG00000118048.1,ENSG00000100196.6,ENSG00000106049.4,ENSG00000196502.7,ENSG00000163382.7,ENSG00000270011.2,CATG00000087909.1,ENSG00000202103.1,ENSG00000245651.2,ENSG00000099953.5,ENSG00000125820.5,ENSG00000272278.1,ENSG00000269657.1,CATG00000010182.1,ENSG00000267319.1,ENSG00000242798.1,ENSG00000269069.1,CATG00000054531.1,ENSG00000250410.1,CATG00000042207.1,ENSG00000137656.7,ENSG00000259293.1,CATG00000087900.1,ENSG00000111012.5,ENSG00000165684.3,ENSG00000204789.3,CATG00000060742.1,ENSG00000111664.6,ENSG00000204666.3,ENSG00000159461.10,CATG00000062787.1,ENSG00000130684.9,ENSG00000163794.6,ENSG00000103423.9,ENSG00000119711.8,ENSG00000183856.6,ENSG00000183648.5,ENSG00000141314.8,ENSG00000126461.10,CATG00000056141.1,ENSG00000108773.6,ENSG00000265799.1,ENSG00000079819.12,ENSG00000148798.5,ENSG00000149016.11,ENSG00000188321.9,ENSG00000049167.9,ENSG00000266269.1,ENSG00000244676.1,CATG00000031299.1,CATG00000021552.1,ENSG00000114354.8,CATG00000002516.1,ENSG00000236834.1,ENSG00000212102.1,CATG00000037781.1,ENSG00000136098.12,ENSG00000263171.1,ENSG00000163281.7,ENSG00000140451.8,ENSG00000272333.1,ENSG00000187475.4,ENSG00000101489.14,CATG00000030195.1,ENSG00000088836.8,ENSG00000101166.11,CATG00000091080.1,ENSG00000103222.14,ENSG00000055955.11,CATG00000116151.1,ENSG00000120158.7,CATG00000057423.1,ENSG00000226314.3,ENSG00000123411.10,ENSG00000134419.11,ENSG00000261267.1,ENSG00000138614.10,ENSG00000215158.5,ENSG00000146757.9,CATG00000091077.1,CATG00000006517.1,ENSG00000168405.10,CATG00000025291.1,ENSG00000237276.4,ENSG00000261766.1,CATG00000010268.1,ENSG00000099942.8,CATG00000099033.1,CATG00000039298.1,ENSG00000105486.9,ENSG00000129933.16,ENSG00000179886.4,ENSG00000151640.8,CATG00000093267.1,CATG00000007372.1,ENSG00000197914.2,ENSG00000239474.2,ENSG00000267120.3,CATG00000058649.1,CATG00000059216.1,CATG00000057419.1,ENSG00000176422.10,ENSG00000099985.3,ENSG00000149084.7,ENSG00000259242.2,ENSG00000168152.8,ENSG00000072818.7,ENSG00000118965.10,ENSG00000156076.5,ENSG00000233056.1,ENSG00000119729.6,ENSG00000243607.3,ENSG00000173626.5,ENSG00000231993.1,ENSG00000124549.10,CATG00000093276.1,ENSG00000234585.2,CATG00000002359.1,CATG00000086059.1,ENSG00000227123.1,CATG00000069194.1,ENSG00000164362.14,ENSG00000269321.1,ENSG00000267848.1,ENSG00000212452.1,ENSG00000146830.9,ENSG00000174106.2,CATG00000021966.1,ENSG00000198715.7,CATG00000067507.1,CATG00000056929.1,ENSG00000108953.12,ENSG00000151552.7,CATG00000096585.1,CATG00000079996.1,ENSG00000078177.9,ENSG00000119878.5,ENSG00000166415.10,ENSG00000169087.6,ENSG00000174945.9,ENSG00000161265.10,ENSG00000160211.11,ENSG00000089127.8,ENSG00000095015.5,ENSG00000064419.9,ENSG00000130348.7,ENSG00000242553.1,ENSG00000149150.4,CATG00000116608.1,ENSG00000114744.4,ENSG00000203883.5,ENSG00000089009.11,CATG00000083393.1,ENSG00000261971.2,CATG00000090123.1,CATG00000033387.1,ENSG00000156587.11,CATG00000002504.1,ENSG00000140030.4,ENSG00000111275.8,ENSG00000259899.1,CATG00000057045.1,CATG00000046358.1,ENSG00000230064.1,CATG00000056218.1,CATG00000060946.1,CATG00000055838.1,ENSG00000214736.3,ENSG00000106610.10,ENSG00000074621.9,ENSG00000244005.8,ENSG00000137161.12,ENSG00000144362.7,ENSG00000271853.1,ENSG00000132406.7,ENSG00000213625.4,CATG00000054535.1,CATG00000090870.1,ENSG00000012048.15,ENSG00000149089.8,CATG00000084695.1,ENSG00000106635.3,ENSG00000250067.7,CATG00000055118.1,ENSG00000143753.8,ENSG00000146085.7,ENSG00000230364.1,ENSG00000173976.11,CATG00000076977.1,ENSG00000218766.1,ENSG00000168026.12,ENSG00000187860.6,ENSG00000224238.2,ENSG00000184650.5,ENSG00000103353.11,ENSG00000256006.1,ENSG00000116641.11,ENSG00000121289.13,ENSG00000232629.4,CATG00000063812.1,ENSG00000273080.1,ENSG00000259332.2,CATG00000020718.1,ENSG00000227712.1,CATG00000069206.1,ENSG00000182578.9,ENSG00000106333.8,ENSG00000206177.2,ENSG00000109163.6,ENSG00000125731.8,ENSG00000161016.11,CATG00000084803.1,ENSG00000163810.7,ENSG00000249650.1,ENSG00000021488.8,ENSG00000231357.1,ENSG00000163320.6,ENSG00000229598.1,ENSG00000173088.8,ENSG00000155465.14,ENSG00000271875.1,ENSG00000188649.7,ENSG00000100593.13,CATG00000116773.1,ENSG00000229097.1,ENSG00000069275.12,ENSG00000115211.11,ENSG00000059573.4,ENSG00000121895.7,ENSG00000114784.3,CATG00000114046.1,ENSG00000196747.3,ENSG00000007392.12,ENSG00000089486.12,ENSG00000132185.12,CATG00000088022.1,CATG00000075516.1,ENSG00000100441.5,ENSG00000113318.9,ENSG00000144895.7,CATG00000043410.1,ENSG00000175877.3,ENSG00000163793.8,ENSG00000076864.15,ENSG00000227401.1,ENSG00000236773.1,CATG00000062782.1,ENSG00000224680.4,ENSG00000110435.7,ENSG00000144827.4,ENSG00000010626.10,ENSG00000106077.14,ENSG00000267265.1,ENSG00000186862.13,ENSG00000198952.7,ENSG00000188987.2,ENSG00000250264.1,ENSG00000255062.1,ENSG00000146701.7,ENSG00000112877.6,ENSG00000115718.13,ENSG00000116698.16,ENSG00000209482.1,ENSG00000171222.6,ENSG00000230836.1,ENSG00000111667.9,ENSG00000186684.8,ENSG00000157538.9,ENSG00000167588.8,ENSG00000162551.9,ENSG00000009954.6,ENSG00000108671.5,ENSG00000271711.1,ENSG00000120658.8,ENSG00000137216.14,ENSG00000188554.9,ENSG00000135951.10,ENSG00000257298.1,ENSG00000108187.11,ENSG00000196381.6,ENSG00000148835.9,ENSG00000171817.12,ENSG00000166140.13,CATG00000004979.1,ENSG00000240694.4,ENSG00000176236.4,ENSG00000233822.3,ENSG00000228784.3,ENSG00000135966.8,ENSG00000185674.5,CATG00000022775.1,ENSG00000178188.10,ENSG00000172728.11,ENSG00000089775.7,ENSG00000256588.1,CATG00000038017.1,ENSG00000273189.1,ENSG00000264455.1,CATG00000103581.1,CATG00000092465.1,ENSG00000213742.2,ENSG00000187534.5,ENSG00000198270.8,CATG00000089574.1,ENSG00000042062.7,ENSG00000234072.1,CATG00000037782.1,ENSG00000122304.6,ENSG00000048545.9,ENSG00000137700.12,ENSG00000225969.1,ENSG00000180596.7,ENSG00000152578.8,ENSG00000237493.3,ENSG00000227598.1,ENSG00000054983.12,ENSG00000188825.9,CATG00000087883.1,ENSG00000132313.10,ENSG00000253471.1,CATG00000088343.1,ENSG00000105289.10,ENSG00000074603.14,ENSG00000208036.1,ENSG00000135535.10,ENSG00000086061.11,ENSG00000237410.1,CATG00000083387.1,ENSG00000116337.11,ENSG00000187045.12,CATG00000083353.1,ENSG00000229207.1,CATG00000009339.1,CATG00000039301.1,ENSG00000240667.1,ENSG00000167491.13,ENSG00000229021.2,ENSG00000213859.3,ENSG00000177042.10,CATG00000017720.</t>
  </si>
  <si>
    <t>22286170,19620980,24009623,21153663,20139978,23025665,21533074,24094242,pha003094,23349640,20639881</t>
  </si>
  <si>
    <t>Response to mTOR inhibitor (everolimus),Blood cell counts and other traits,Lymphoma,Blood cell counts and traits, in red and white blood cells,Follicular lymphoma,Serum alkaline phosphatase levels,Lymphocyte counts,Response to mTOR inhibitor (rapamycin)</t>
  </si>
  <si>
    <t>HP:0002672</t>
  </si>
  <si>
    <t>Gastrointestinal carcinoma</t>
  </si>
  <si>
    <t>rs10856909,rs13142645,rs10433970,rs10402133,rs17376404,rs16932552,rs11727030,rs75903034,rs6823404,rs2632410,rs10411895,rs11667835,rs13135934,rs7534079,rs11097408,rs686453,rs2289186,rs957599,rs2363111,rs10030713,rs75655581,rs12577495,rs35718240,rs10030586,rs899132,rs4693378,rs2171381,rs2306803,rs2664872,rs55817939,rs34465979,rs2865345,rs10403430,rs4693376,rs993698,rs7694491,rs614766,rs728989,rs7936647,rs2129595,rs7439869,rs3106134,rs12499309,rs10500823,rs4236302,rs17715694,rs183993,rs2351955,rs34396188,rs6841121,rs34383543,rs11097414,rs62320427,rs3764101,rs2016483,rs2632399,rs4693004,rs17138674,rs1344612,rs8026,rs66581998,rs7438414,rs2276910,rs4848142,rs12902589,rs61004493,rs10005131,rs705468,rs722486,rs536226,rs17623135,rs35995707,rs12511433,rs4558832,rs12441133,rs28403447,rs2664892,rs611899,rs8336,rs35670996,rs61514245,rs4438731,rs965807,rs115339725,rs614805,rs35744894,rs11722476,rs35361491,rs116564682,rs4693377,rs17309887,rs1991316,rs6490525,rs1426575,rs2632411,rs6821438,rs2087170,rs62320444,rs28522293,rs4693375,rs1400716,rs2632401,rs11927231,rs61069704,rs8033868,rs3113863,rs7435106,rs12505694,rs7657805,rs17376488,rs6532476,rs28474924,rs10856908,rs697430,rs11671517,rs2292796,rs34145031,rs12613541,rs615372,rs1528827,rs7678054,rs72665608,rs11097411,rs2390478,rs2899765,rs10409809,rs17021463,rs2959174,rs34396894,rs11673111,rs2883,rs13132963,rs724260,rs10028613,rs10016806,rs2306802,rs10401527,rs12904060,rs28838299,rs2016476,rs72663802,rs4693381,rs2249979,rs600734,rs2955036,rs2955035,rs10023115,rs6814486,rs13434570,rs6532479,rs12710188,rs576523,rs6840913,rs2955037,rs28414692,rs687715,rs6851128,rs6813655,rs10034781,rs4693374,rs28701470,rs4235050,rs67469837,rs1880822,rs993697,rs2865350,rs76714255,rs67552174,rs705469,rs113032531,rs13435702,rs11097417,rs645287,rs28613890,rs3106136,rs615778,rs2249595,rs2632405,rs12673430,rs10008044,rs62320441,rs17310526,rs627494,rs11097409,rs2202473,rs609574,rs11251918,rs2632412,rs28631833,rs2664894,rs2677526,rs1406430,rs767657,rs901615,rs599291,rs941032,rs10405397,rs1112177,rs2865353</t>
  </si>
  <si>
    <t>CATG00000069505.1,ENSG00000198521.7,ENSG00000137821.7,CATG00000117079.1,ENSG00000215871.2,CATG00000004927.1,CATG00000049832.1,CATG00000044413.1,ENSG00000162624.10,ENSG00000121743.3,ENSG00000241103.1,CATG00000091573.1,ENSG00000163106.6,ENSG00000137968.12,ENSG00000233321.1,ENSG00000153391.11,CATG00000023520.1,CATG00000102881.1,CATG00000004847.1,CATG00000069500.1,ENSG00000110693.11,ENSG00000241369.1,ENSG00000246541.2,ENSG00000129028.4,CATG00000073165.1,ENSG00000163104.13,CATG00000069498.1,CATG00000013891.1,CATG00000079793.1,CATG00000073164.1,ENSG00000048052.17</t>
  </si>
  <si>
    <t>22864933,23677573</t>
  </si>
  <si>
    <t>Colorectal adenoma (excluding hyperplasic),Colorectal adenoma (including hyperplasic),Colorectal adenoma,Capecitabine sensitivity</t>
  </si>
  <si>
    <t>HP:0002715</t>
  </si>
  <si>
    <t>Abnormality of the immune system</t>
  </si>
  <si>
    <t>An abnormality of the immune system.</t>
  </si>
  <si>
    <t>rs115216656,rs3742569,rs10815390,rs8034004,rs11557466,rs12587704,rs1536263,rs8142880,rs8023197,rs115655843,rs9501571,rs113465719,rs4787427,rs116204443,rs77021467,rs72823646,rs17613585,rs2296182,rs56718086,rs1555849,rs643434,rs55658871,rs343476,rs17132798,rs4496026,rs114221007,rs17851309,rs75890404,rs6710885,rs114477357,rs112072844,rs8014477,rs7494066,rs9274505,rs10143136,rs700688,rs62068174,rs1011818,rs1265763,rs9807962,rs10131926,rs700690,rs2281333,rs9274335,rs12919828,rs7197422,rs2147961,rs7462675,rs10134502,rs13296970,rs17843723,rs9273807,rs59164529,rs847,rs484416,rs6906175,rs7739273,rs2241116,rs56358335,rs12733312,rs4530809,rs3771164,rs4485584,rs10183869,rs111436433,rs74020121,rs635634,rs11123912,rs3742564,rs17128052,rs1109170,rs17128657,rs1429417,rs11727978,rs113964240,rs7558339,rs12050123,rs2244271,rs1187873,rs114717720,rs11090049,rs2781233,rs34706911,rs17804470,rs117109421,rs72823628,rs10483651,rs116282626,rs114775993,rs12419147,rs7685,rs8081462,rs73273623,rs1465325,rs115130831,rs113033175,rs2296489,rs17401924,rs73236632,rs6594498,rs771009,rs45605540,rs2523557,rs116745114,rs193436,rs3825614,rs16924624,rs10115883,rs66842809,rs907092,rs10492971,rs78280924,rs77672797,rs4410871,rs1998140,rs56098354,rs1536501,rs5758368,rs8176741,rs3783649,rs4240248,rs7192695,rs36095411,rs66819621,rs79130357,rs2844579,rs10062929,rs2189521,rs115625625,rs7154368,rs7664687,rs7151670,rs112522682,rs6843043,rs17128145,rs7689284,rs113461895,rs10141552,rs12882311,rs6837037,rs755073,rs700681,rs2565161,rs34708051,rs2146598,rs117008983,rs7665774,rs10133915,rs115363057,rs9273549,rs699319,rs17401966,rs8019,rs6752482,rs10947208,rs35032408,rs4065275,rs10483644,rs17027258,rs116204553,rs74617736,rs2340930,rs10174323,rs2274273,rs8021940,rs11795355,rs6573009,rs2290680,rs77296290,rs8176690,rs951192,rs75909202,rs59672618,rs13289925,rs72823661,rs9910826,rs5743560,rs116110641,rs11722889,rs700685,rs7142704,rs28431078,rs9806061,rs7034720,rs2185252,rs550057,rs8176751,rs2395401,rs8176632,rs12734068,rs111856630,rs644234,rs746881,rs11587854,rs2180632,rs7466962,rs28581272,rs59384771,rs6470578,rs7422899,rs6457401,rs76453615,rs117938201,rs11730661,rs10050834,rs10931793,rs6498021,rs10975512,rs1188529,rs12130563,rs676457,rs7140628,rs1155456,rs16924591,rs12757288,rs1956442,rs77590387,rs873022,rs2160227,rs2513504,rs114398973,rs3927586,rs771013,rs10455025,rs62068175,rs5751074,rs66922907,rs76074907,rs791588,rs55887250,rs11587495,rs3755284,rs3097384,rs10061842,rs700649,rs116367134,rs17253633,rs4505848,rs77850608,rs34778121,rs76390226,rs1556917,rs60726667,rs5758297,rs3771175,rs9611528,rs2290400,rs1429414,rs700674,rs17671345,rs2516467,rs45610037,rs11241098,rs10145203,rs741174,rs3985275,rs4833095,rs36038753,rs2381288,rs117487771,rs7141027,rs3771187,rs76567737,rs4580079,rs17128677,rs11848456,rs79343853,rs12233799,rs17554123,rs4850786,rs1896857,rs17613643,rs11722813,rs8009660,rs876476,rs17740741,rs114262678,rs79545281,rs117552134,rs6852188,rs13408661,rs115859846,rs45568341,rs2071593,rs114679330,rs115576545,rs4237164,rs12734551,rs115345993,rs115924973,rs5758307,rs78866519,rs788016,rs7157585,rs2985914,rs1453559,rs12137880,rs12999364,rs4988957,rs756138,rs2313640,rs10150110,rs788023,rs10176820,rs2381290,rs10739098,rs998259,rs2241130,rs970552,rs3880459,rs33962342,rs8011808,rs17741560,rs28393318,rs1307490,rs1049887,rs488775,rs10192157,rs499691,rs12253731,rs62067034,rs12725210,rs72716688,rs7605813,rs17027255,rs11722836,rs1358209,rs4845930,rs1876143,rs114743091,rs1045002,rs1339458,rs2073825,rs11845848,rs35498631,rs4652,rs9274408,rs12891526,rs928414,rs56166765,rs72715746,rs10901252,rs12153402,rs12683567,rs10149161,rs61178993,rs62558390,rs67958555,rs11466645,rs4851015,rs17027060,rs112960431,rs8013528,rs12589864,rs8016444,rs73142654,rs115155535,rs12050099,rs76202473,rs2235846,rs2284079,rs6573017,rs7047076,rs2241099,rs10130894,rs9671850,rs10490204,rs76068763,rs17128120,rs1866320,rs13156086,rs17832263,rs7123361,rs10146637,rs76072059,rs67092614,rs3917265,rs11627013,rs35759975,rs34872770,rs2278546,rs4900918,rs1535540,rs56179005,rs12886190,rs1476999,rs9923455,rs10131562,rs11955335,rs6734762,rs12572136,rs3759667,rs2289276,rs76605795,rs36057482,rs3732127,rs28461348,rs7153612,rs7664452,rs7185202,rs10189629,rs114470046,rs75743211,rs17672950,rs77726226,rs17740413,rs13357747,rs8013027,rs115642648,rs507666,rs8176693,rs17553936,rs80299099,rs8010791,rs4550664,rs7141975,rs2155220,rs9273803,rs3205136,rs12708713,rs1929929,rs2508756,rs72716678,rs1307494,rs9807934,rs12586589,rs1957877,rs11241100,rs7189071,rs73142673,rs77887875,rs7142673,rs3197153,rs7705304,rs3891175,rs7857628,rs115225594,rs13379398,rs514659,rs1436131,rs10852936,rs75107956,rs56262555,rs10140164,rs17777974,rs116172817,rs10132888,rs67822108,rs1435568,rs3894193,rs9303280,rs1003603,rs10182710,rs8011329,rs35070799,rs1009977,rs4850809,rs9323280,rs73268012,rs6531673,rs4475756,rs547495,rs5743551,rs1457114,rs7025417,rs61907714,rs4742211,rs6742931,rs12474373,rs11576866,rs11241082,rs1987430,rs2341534,rs1939467,rs9996228,rs6859041,rs2483686,rs2305479,rs12751375,rs11465736,rs10137071,rs80089534,rs79338029,rs7694115,rs2272127,rs28634154,rs9323283,rs10776483,rs1263763,rs117512423,rs76424323,rs2041733,rs17253695,rs73414826,rs79390132,rs1598729,rs514708,rs115168029,rs700663,rs62323898,rs11883902,rs115858108,rs8076131,rs9380379,rs11639295,rs17128434,rs1956433,rs2149482,rs666103,rs696815,rs28429419,rs9288280,rs17742719,rs28445734,rs11606394,rs7493394,rs72717706,rs112116674,rs10197862,rs788019,rs1008723,rs6572994,rs7130588,rs10033036,rs17496549,rs9274251,rs1903419,rs34184813,rs4833103,rs16924634,rs1876140,rs4534865,rs9274465,rs7153110,rs2395446,rs8017821,rs6915136,rs80160034,rs7723819,rs17253660,rs1318691,rs8007614,rs3771188,rs2217837,rs10012016,rs6571798,rs11689730,rs7161656,rs45493291,rs12927543,rs8176717,rs115211524,rs7221814,rs4900966,rs8012397,rs2596574,rs9273530,rs57033289,rs75117746,rs113999119,rs56177082,rs36045143,rs6856416,rs6573001,rs1420099,rs1558640,rs7155054,rs3917273,rs2075186,rs67795323,rs1898671,rs115653241,rs1201378,rs8176745,rs13185610,rs11849961,rs62026377,rs6990534,rs34083796,rs117343607,rs7151754,rs116552240,rs1882348,rs10134317,rs12473710,rs4850429,rs13431673,rs9411464,rs11078925,rs17843727,rs7153645,rs76790102,rs11466740,rs12132134,rs55830619,rs9328546,rs3771171,rs7142857,rs700671,rs79748582,rs2878172,rs77977490,rs73307935,rs113611195,rs13291798,rs72743477,rs7185491,rs7493775,rs9274130,rs7767142,rs28707364,rs2890664,rs12712144,rs72687036,rs11078926,rs10168222,rs79689798,rs3792159,rs12358961,rs4846210,rs6889889,rs7657170,rs79196946,rs12151767,rs11650661,rs11722421,rs113352553,rs11255967,rs4141723,rs7154831,rs79358122,rs55813500,rs4851570,rs7160575,rs10947436,rs700666,rs2235850,rs115961869,rs10032644,rs2589559,rs9274623,rs115073924,rs117108003,rs17145118,rs28618095,rs6815814,rs1035130,rs114787263,rs1158700,rs770662,rs115040800,rs10131730,rs2840268,rs2341778,rs13017455,rs4901585,rs9999985,rs112899383,rs60445539,rs5751071,rs6753450,rs116154775,rs624601,rs10758784,rs78702540,rs6543124,rs7184431,rs4901012,rs116240557,rs116031752,rs2234651,rs10029775,rs1993465,rs12589867,rs10440635,rs75031745,rs4272809,rs8176732,rs12216891,rs1429418,rs68175860,rs74655491,rs78807872,rs55904957,rs115954638,rs4901588,rs3828081,rs2145945,rs11680291,rs8176702,rs114160205,rs13330160,rs114460771,rs11870965,rs115345246,rs7853989,rs12753426,rs4795405,rs114936047,rs62376846,rs116583941,rs6745660,rs1031458,rs11848294,rs11125,rs1979239,rs7604700,rs115255509,rs2857607,rs7147247,rs11466640,rs7553228,rs17128614,rs3771150,rs7603730,rs787990,rs912963,rs5743562,rs11736617,rs113471308,rs116598056,rs7153322,rs116739740,rs28612464,rs72718831,rs2395004,rs7681215,rs77300459,rs8005450,rs545971,rs28760527,rs7158768,rs11692656,rs10142448,rs8176742,rs7546364,rs56380902,rs11694360,rs7146958,rs2178899,rs11623934,rs116644991,rs7699742,rs7572123,rs77450776,rs11096955,rs4458030,rs1154688,rs118116490,rs12515367,rs66509816,rs12895070,rs116288224,rs74990556,rs492488,rs10002420,rs672316,rs3771166,rs11466661,rs17132810,rs13179305,rs9274292,rs8005562,rs10136596,rs917994,rs11940396,rs4644,rs630510,rs11241081,rs699318,rs61423750,rs2286972,rs76761568,rs720130,rs7036642,rs116097288,rs6758443,rs4333852,rs12923849,rs2287048,rs8176672,rs4851583,rs10174949,rs2056417,rs79173012,rs2274272,rs700682,rs6856864,rs76212701,rs9273529,rs115714029,rs10141483,rs7155954,rs76413332,rs17027037,rs7154548,rs115619172,rs11688559,rs115278825,rs11625001,rs9274437,rs76997592,rs340935,rs7752348,rs1522435,rs3817999,rs75495314,rs6592645,rs391755,rs700665,rs1468788,rs11244052,rs544289,rs3806933,rs8008764,rs6674843,rs12891489,rs75468411,rs115385728,rs4900967,rs11683700,rs1379299,rs6907610,rs113974384,rs1346649,rs11255965,rs10144345,rs4850813,rs869402,rs9891174,rs7767216,rs77449002,rs741173,rs112564603,rs11751943,rs112737094,rs10975507,rs4957300,rs17624321,rs17229044,rs2112541,rs8007183,rs115695678,rs28458791,rs6457402,rs2844523,rs532436,rs11096956,rs2209808,rs9501572,rs79881201,rs10752155,rs10136880,rs10184523,rs2026633,rs17623337,rs7583215,rs72715769,rs10166535,rs58737648,rs9671895,rs10793167,rs73236615,rs12127604,rs4962115,rs7156566,rs12587705,rs8009718,rs12939457,rs11951907,rs9273520,rs649129,rs2075603,rs114820193,rs73236616,rs78319592,rs35137324,rs4040064,rs343475,rs62574565,rs8009244,rs72715709,rs56199421,rs636291,rs75623765,rs34085694,rs1188530,rs35560341,rs7761068,rs7184093,rs2287041,rs11688573,rs75625516,rs11891750,rs8176759,rs4625500,rs4851605,rs7873635,rs7520935,rs1187874,rs28642853,rs13147049,rs10043846,rs57151617,rs4851016,rs5010059,rs10931779,rs67215571,rs11576459,rs77262603,rs1295686,rs11848846,rs10045255,rs79509284,rs11578788,rs56741530,rs2340921,rs117400157,rs9998350,rs1876144,rs115604865,rs75220705,rs921650,rs12554336,rs11851169,rs3739654,rs35318065,rs34582516,rs35047443,rs6503525,rs3783650,rs17843722,rs10497806,rs72687029,rs12738317,rs1047556,rs2252223,rs115043599,rs8021583,rs8014540,rs17675052,rs7590010,rs1953356,rs6434942,rs6884870,rs72718807,rs10492972,rs115257533,rs1002076,rs7653908,rs3135392,rs4380997,rs11626485,rs8176715,rs115320990,rs57750925,rs11557467,rs788022,rs970551,rs11626751,rs12709365,rs17801791,rs4850436,rs114643230,rs17128417,rs66739581,rs77247150,rs115377761,rs12619033,rs4988958,rs4850807,rs7855255,rs72718856,rs11158031,rs35732840,rs11466619,rs114903578,rs34931260,rs12376117,rs9919926,rs9323278,rs10210006,rs10192466,rs11725309,rs1383046,rs2235845,rs11158037,rs79833061,rs7159144,rs2769071,rs663367,rs7142517,rs11845948,rs79486031,rs57573835,rs955754,rs7702774,rs114878174,rs78503863,rs12433592,rs7272453,rs13379158,rs2889363,rs56357984,rs117888627,rs551322,rs56289835,rs7223318,rs75264943,rs680608,rs114783216,rs66551709,rs15870,rs659104,rs491626,rs2416257,rs1861245,rs8176703,rs57622454,rs2080289,rs7145475,rs58291302,rs10170583,rs2513508,rs11792139,rs8010853,rs34555121,rs10055177,rs10856837,rs2073823,rs77190260,rs75379843,rs56044378,rs2275424,rs10852330,rs8011288,rs9926590,rs28430823,rs78568895,rs2147972,rs118083722,rs204993,rs116583816,rs8176749,rs111594243,rs7560478,rs7669329,rs12346455,rs117960693,rs34613310,rs11241097,rs6871834,rs10056760,rs7693745,rs58053556,rs17684916,rs10206753,rs28461360,rs582118,rs6573051,rs77895518,rs7158791,rs114946160,rs2160202,rs67719080,rs2039778,rs17106954,rs1952438,rs9461905,rs7167532,rs6650507,rs9274297,rs11236752,rs117874454,rs700675,rs2513513,rs9292778,rs464306,rs661272,rs4794820,rs2519093,rs3821204,rs56396280,rs2480777,rs113265161,rs116086775,rs6921772,rs11624679,rs2038438,rs17026825,rs75761632,rs17623144,rs8015165,rs8011446,rs6928482,rs4321646,rs2293225,rs11466749,rs113773209,rs115423459,rs6751967,rs73389036,rs77384161,rs7150285,rs12125535,rs17132785,rs13416449,rs111965728,rs114892830,rs544873,rs115812634,rs4795400,rs8176722,rs11789207,rs5743593,rs897800,rs112393967,rs117151189,rs788017,rs700651,rs9933623,rs4237163,rs6906021,rs3771182,rs35123741,rs641959,rs2101521,rs9611546,rs11547116,rs77061255,rs17742886,rs2302621,rs17739689,rs56188649,rs28452705,rs7150763,rs118152541,rs4851612,rs68046603,rs2147964,rs7662500,rs4988955,rs648399,rs56166614,rs116023339,rs34225619,rs114360486,rs9807989,rs9274253,rs9889716,rs73176685,rs12741973,rs4851005,rs7725052,rs114654655,rs500499,rs17230818,rs8004724,rs2564389,rs8065777,rs10147434,rs7722241,rs57196783,rs78962984,rs67805055,rs7154889,rs12588935,rs12737239,rs734037,rs72716652,rs73416829,rs116123955,rs17128262,rs114234440,rs10005625,rs73236649,rs700662,rs613534,rs112660930,rs7842724,rs77721860,rs10056179,rs116489331,rs28360855,rs1057536,rs943473,rs17498196,rs12924259,rs13291472,rs2026792,rs76113365,rs11121552,rs3755292,rs67412516,rs1420098,rs72715592,rs5743565,rs61662514,rs35535838,rs1157159,rs12130220,rs1956439,rs7572853,rs11255961,rs11579365,rs4833837,rs114188680,rs116123774,rs2506892,rs75353524,rs2508755,rs116359848,rs6824319,rs117946406,rs716501,rs115419464,rs76729373,rs1370964,rs74801332,rs10038058,rs696816,rs74599649,rs626035,rs28613877,rs1116734,rs114437091,rs10012017,rs2395447,rs112815650,rs12554595,rs2513523,rs3917279,rs1556916,rs13412022,rs28628758,rs75083875,rs117848799,rs80148613,rs4851606,rs1435570,rs8008119,rs2016931,rs11465702,rs17832311,rs17133733,rs72930511,rs10051830,rs1307491,rs10975583,rs115264705,rs8007038,rs7025839,rs3814711,rs2103890,rs12117635,rs7147286,rs10873087,rs3742566,rs17741542,rs3783654,rs10211202,rs2310241,rs115784049,rs116269636,rs74460762,rs9283753,rs8019978,rs74880415,rs346835,rs10901253,rs1922291,rs638756,rs3891174,rs11123923,rs10975504,rs1997502,rs4363269,rs10147254,rs7712015,rs7158989,rs7145727,rs3816470,rs78040821,rs12590017,rs10147765,rs72820194,rs11844441,rs4833093,rs61784580,rs79759423,rs4463484,rs74050921,rs17674563,rs17027166,rs79479517,rs13337016,rs1403,rs3753037,rs1135354,rs3894194,rs11553814,rs17128323,rs10483639,rs114300842,rs7663239,rs8176691,rs12718488,rs684119,rs113347788,rs11158034,rs10167431,rs12912045,rs7154323,rs2287035,rs76552338,rs1024791,rs7681628,rs10145555,rs2093800,rs67468157,rs6911777,rs78737780,rs6880351,rs2483677,rs12886692,rs115521141,rs4851011,rs3917318,rs9273494,rs7157308,rs4962114,rs2236678,rs67712706,rs6911419,rs2208211,rs10149420,rs7520651,rs76356253,rs116699341,rs10758785,rs62376845,rs2073826,rs1379298,rs3783641,rs4495224,rs10204837,rs17294280,rs3771158,rs10139912,rs10139000,rs17613578,rs72713477,rs7851003,rs7147136,rs17672364,rs111931746,rs7199305,rs112821975,rs12893162,rs13030675,rs570963,rs56949365,rs8176669,rs55903115,rs700689,rs2024567,rs79866309,rs75164522,rs68051257,rs7019575,rs7159490,rs4795399,rs17613613,rs12708714,rs34757365,rs9715769,rs8019390,rs608971,rs2033570,rs2235849,rs113716510,rs3136534,rs3743976,rs6541089,rs76477842,rs12122029,rs891058,rs2060489,rs73265363,rs7146748,rs177831,rs1563340,rs77408166,rs9332414,rs3765515,rs116832981,rs7857390,rs570749,rs9273371,rs11587309,rs8062923,rs6573035,rs77194953,rs78059908,rs57095876,rs10492973,rs10498475,rs1474309,rs2174284,rs35743441,rs74050975,rs9901483,rs72776797,rs17027071,rs4335711,rs28417208,rs7033258,rs8176644,rs34982220,rs3759664,rs36096180,rs6597617,rs62323944,rs11952682,rs16924631,rs116567150,rs5751077,rs12347573,rs7404554,rs114500655,rs73142667,rs35112084,rs77793850,rs10134800,rs6503524,rs7679798,rs3792158,rs919433,rs8176748,rs551100,rs1952086,rs11688568,rs11627963,rs35082180,rs12141201,rs17671923,rs45454992,rs112648884,rs8176714,rs6881147,rs3741578,rs4711350,rs1398553,rs10149435,rs771010,rs4850437,rs8012380,rs117007900,rs2239709,rs80149837,rs6946668,rs79740990,rs10043631,rs3849361,rs12801570,rs17495592,rs17128159,rs7681513,rs17625012,rs1865586,rs114682638,rs56229542,rs12587735,rs661256,rs7165382,rs7216389,rs17128004,rs115638298,rs658087,rs12469506,rs2274078,rs8081437,rs60743860,rs700672,rs7144737,rs114783026,rs4957311,rs73142650,rs17034821,rs10208708,rs552148,rs8176662,rs2107357,rs113427985,rs9611542,rs9303277,rs9274413,rs10172553,rs495828,rs12141416,rs10048735,rs3024971,rs28660594,rs56859134,rs118125134,rs11849878,rs2508746,rs1983631,rs1921622,rs1700820,rs1956440,rs34988865,rs3771181,rs3771177,rs6760891,rs613423,rs60028867,rs115792023,rs115510225,rs67588230,rs58312523,rs10162552,rs78610369,rs10146943,rs2252189,rs530722,rs66735315,rs115951456,rs35094494,rs73236628,rs7149939,rs3902920,rs3771172,rs77478035,rs73266074,rs6761291,rs3732126,rs114719937,rs8003961,rs676996,rs58374969,rs2287034,rs34138206,rs547643,rs1127348,rs2847337,rs72715573,rs79450701,rs115219819,rs4685,rs8176725,rs476410,rs9671371,rs56750287,rs3821203,rs17128275,rs10136408,rs116428036,rs10173193,rs72743482,rs7608638,rs8176737,rs34039247,rs11691123,rs28428911,rs1379300,rs67514154,rs2513514,rs10941515,rs11241096,rs10975516,rs61327788,rs2941522,rs77996142,rs770658,rs512770,rs72718804,rs17768466,rs574347,rs59074935,rs115878045,rs116462901,rs11466617,rs72716681,rs1952085,rs34709110,rs12474258,rs13018263,rs13379420,rs3902024,rs61894543,rs7140872,rs66820631,rs76303536,rs677355,rs17253702,rs113843392,rs77644229,rs10208293,rs2073827,rs67870023,rs79306172,rs1362348,rs117803979,rs79408362,rs700664,rs16899524,rs2305480,rs13218331,rs34118806,rs55775495,rs687289,rs112763802,rs79554957,rs4900971,rs7582536,rs1700818,rs2075602,rs7681314,rs115105525,rs10144326,rs12403443,rs72713482,rs17684959,rs114619759,rs2027331,rs35790844,rs12514810,rs871657,rs4300410,rs12151726,rs114621171,rs7147201,rs41299199,rs1950886,rs11158030,rs6540931,rs78589204,rs1536500,rs16866970,rs10139354,rs6021270,rs11466643,rs20541,rs58015965,rs8176730,rs10452136,rs116861351,rs7744001,rs5751072,rs13408569,rs3818451,rs67206233,rs2183085,rs574311,rs1538257,rs67098772,rs2235852,rs10187031,rs3806932,rs3748577,rs115807384,rs11096957,rs114014870,rs114877365,rs12603332,rs12590936,rs115670196,rs4945096,rs9308857,rs751727,rs2182659,rs66510675,rs4850808,rs17128156,rs17533167,rs8019549,rs78318278,rs72823669,rs10856838,rs8176704,rs1059513,rs700640,rs8014216,rs76104714,rs73142652,rs74550269,rs946058,rs3924113,rs12905,rs74050937,rs57875940,rs72717745,rs5743592,rs7161228,rs10137307,rs67756714,rs11123929,rs116481167,rs35895227,rs4851566,rs16924356,rs73236617,rs8013713,rs3736877,rs1209087,rs61778404,rs10852935,rs8012156,rs4901587,rs11465705,rs700693,rs9411370,rs4562997,rs771005,rs12590388,rs10039043,rs75030547,rs115536899,rs67103735,rs74050968,rs5743557,rs7553935,rs7568250,rs8011834,rs2301747,rs116498567,rs4850812,rs10138395,rs1307497,rs61138871,rs78733901,rs700654,rs549331,rs10815393,rs79109213,rs12432588,rs12472862,rs78837103,rs13330724,rs10143976,rs80213096,rs6573007,rs1187877,rs7144226,rs2057369,rs7143956,rs10145748,rs10059658,rs11123925,rs10758786,rs2073045,rs6434932,rs8056098,rs6126246,rs77130699,rs8003311,rs575259,rs466545,rs6021269,rs10491424,rs72716661,rs114045064,rs79740169,rs4851565,rs75179845,rs16924626,rs56167534,rs73401025,rs530614,rs6434943,rs559723,rs72713453,rs6021268,rs17128610,rs9295988,rs2289259,rs9461907,rs10140869,rs72716663,rs3771180,rs887971,rs7696349,rs61381603,rs60345189,rs55927221,rs8017210,rs8176671,rs12936231,rs12999970,rs59663729,rs493246,rs114010990,rs8069202,rs12722830,rs79816457,rs1041973,rs13029495,rs8019220,rs112645491,rs6531663,rs117677337,rs517414,rs2195510,rs12912010,rs7732974,rs2508759,rs11244079,rs2182797,rs10483649,rs17132758,rs8016295,rs7147666,rs1317230,rs34540843,rs61778406,rs3817969,rs75410433,rs10931791,rs72928581,rs10149217,rs3748579,rs2094102,rs67008693,rs34899546,rs7148266,rs114483728,rs117709190,rs9411474,rs7156787,rs112934742,rs2110727,rs1031460,rs12645200,rs1002054,rs59871474,rs77273572,rs3213734,rs1135430,rs17624673,rs6825115,rs11627884,rs66979032,rs8176728,rs2286975,rs117454760,rs9501374,rs114535635,rs10137337,rs115503670,rs3891176,rs67616109,rs116959129,rs6718039,rs3924112,rs7873756,rs7592511,rs1420101,rs568203,rs13034353,rs7849280,rs67224409,rs66464079,rs28493647,rs17128136,rs9274282,rs1453560,rs8176668,rs10975605,rs75240434,rs116550709,rs78560304,rs8052325,rs13379159,rs9323285,rs28666972,rs1013952,rs11172086,rs2037590,rs17613549,rs6749114,rs77790976,rs12921922,rs117502961,rs622623,rs4145717,rs6531674,rs72717738,rs17675223,rs114035917,rs620405,rs1972221,rs3781701,rs7685212,rs17616434,rs4781027,rs7029772,rs9274511,rs17533090,rs17410793,rs10444721,rs3765516,rs12518884,rs7154338,rs1950884,rs641943,rs28650929,rs28787988,rs7209742,rs17843724,rs756139,rs7160774,rs114970147,rs1061808,rs505922,rs55806963,rs1951887,rs12434799,rs1044265,rs741176,rs68083001,rs11078928,rs114773933,rs73236646,rs1212641,rs12712142,rs13395030,rs13431828,rs10139083,rs8176634,rs10140175,rs16958082,rs3759662,rs113379416,rs6572999,rs966068,rs9285583,rs9411364,rs4845931,rs67723747,rs72914969,rs115501623,rs57562559,rs114887921,rs67416413,rs17613563,rs34608683,rs10491423,rs66476033,rs397081,rs115478735,rs2071595,rs700669,rs1951889,rs700650,rs10185897,rs700668,rs1369511,rs73142641,rs28703642,rs8007620,rs10140857,rs537895,rs7184815,rs35837142,rs10144334,rs12402052,rs8176682,rs12708492,rs6709635,rs6573010,rs2160203,rs6597616,rs2858330,rs112231368,rs72689561,rs8006525,rs11622636,rs652049,rs10070903,rs12807383,rs34584722,rs116705419,rs9274134,rs907091,rs66999765,rs10975627,rs9303279,rs11466754,rs45609936,rs2075601,rs66696758,rs1157160,rs12806750,rs12935657,rs28883964,rs10793962,rs4129009,rs79098571,rs11678975,rs6734561,rs7201658,rs34189114,rs582094,rs6710530,rs3771162,rs2508740,rs2340935,rs117324942,rs118072961,rs9914973,rs35569035,rs114724356,rs67088699,rs17637748,rs10004195,rs13186410,rs8018800,rs7107058,rs8061859,rs651007,rs17410217,rs2276100,rs7212938,rs117486637,rs17741831,rs7849201,rs117077597,rs204995,rs76503733,rs80296113,rs114895130,rs76480089,rs35111552,rs130072,rs5743580,rs114654976,rs7852539,rs700686,rs1523204,rs2065075,rs688209,rs7179893,rs6021264,rs645982,rs115982681,rs34544088,rs1974675,rs2073828,rs2251075,rs17832269,rs1045004,rs3749946,rs8176740,rs55766949,rs62574564,rs111697879,rs4795403,rs77693339,rs7153867,rs5743595,rs10136386,rs8022049,rs114924854,rs10899219,rs1307489,rs743077,rs4851585,rs3783646,rs74618302,rs78572718,rs12476585,rs887972,rs79198297,rs4543123,rs8018110,rs2844510,rs12467251,rs2147963,rs3917285,rs7148669,rs114118219,rs7144602,rs8176743,rs912961,rs78731523,rs28837432,rs77749396,rs114656621,rs45459500,rs7659256,rs114846581,rs7530167,rs6729473,rs56206440,rs55739615,rs61893515,rs10135285,rs72718843,rs115814077,rs11625423,rs114092652,rs3742567,rs114282649,rs2089128,rs3771186,rs625593,rs189348,rs7942257,rs60715972,rs13292932,rs116473572,rs76977612,rs80264061,rs13020778,rs3759665,rs76187513,rs7658893,rs114629221,rs7143938,rs2060488,rs58296156,rs7151581,rs7664239,rs116288322,rs113423093,rs9761637,rs36013160,rs114655458,rs77634916,rs75490731,rs2182207,rs67620272,rs600038,rs1633513,rs78497231,rs1011082,rs10132453,rs5751080,rs3755276,rs112349258,rs7207600,rs7148710,rs2034897,rs597438,rs675201,rs6865932,rs11692304,rs72717751,rs28631821,rs9274498,rs10491836,rs3783642,rs6751977,rs11899188,rs59785529,rs9274476,rs66919607,rs1375,rs56083757,rs1342768,rs6754556,rs79634461,rs34946515,rs2340932,rs79748991,rs3748578,rs7150431,rs500498,rs114768553,rs56408159,rs3792160,rs9907088,rs7696175,rs10030742,rs116836680,rs4833092,rs115510687,rs28541962,rs34023572,rs7158176,rs115192941,rs10021161,rs115727786,rs2442719,rs9273453,rs2605039,rs4525413,rs6531672,rs9273455,rs2286974,rs549446,rs76947914,rs11585794,rs17609240,rs10060003,rs67395212,rs7655305,rs10498474,rs56258475,rs6573008,rs2182326,rs73416828,rs12987977,rs1950824,rs72823663,rs12118323,rs949963,rs75539435,rs2565163,rs2293223,rs9904624,rs7851921,rs34636442,rs10204137,rs11948089,rs10931794,rs11851178,rs80108948,rs9273595,rs10136545,rs11221247,rs11628437,rs4742199,rs66730758,rs13424006,rs7927515,rs77629082,rs117961958,rs11638064,rs113289681,rs10134019,rs11725779,rs114090555,rs11687698,rs3755287,rs9940674,rs2075188,rs700683,rs7717304,rs114492851,rs12522383,rs78746402,rs696817,rs714229,rs10931784,rs10140881,rs6477086,rs72716690,rs57970196,rs3783652,rs7154796,rs9808453,rs2054933,rs3732125,rs2506889,rs11121531,rs7159824,rs35445172,rs2415391,rs7190969,rs4833820,rs579622,rs6741380,rs75260399,rs3732131,rs76755122,rs72715575,rs6543119,rs3783653,rs2024566,rs10129505,rs673578,rs17741825,rs75434949,rs28705856,rs78608731,rs75285274,rs17616765,rs943476,rs11121551,rs4833099,rs10026487,rs2880103,rs4504265,rs1007654,rs4846212,rs2147967,rs5743618,rs9919921,rs34215045,rs6592635,rs4851569,rs13416555,rs6827784,rs12370257,rs9919932,rs9306967,rs12432344,rs61508494,rs28405981,rs11848575,rs2216000,rs2289261,rs475419,rs9926615,rs2058656,rs4851582,rs1952087,rs10758787,rs10498472,rs3825616,rs787983,rs10173081,rs75342997,rs10145536,rs841,rs13030642,rs7212944,rs74568403,rs10194716,rs11622740,rs113314894,rs11241090,rs8176747,rs11685349,rs2147970,rs11465723,rs7926009,rs12132635,rs12521169,rs10150704,rs66871576,rs13392100,rs9919923,rs1929992,rs68138420,rs8018823,rs78043801,rs2513517,rs10490203,rs7216558,rs723586,rs17672058,rs116879155,rs7157678,rs2251366,rs76629163,rs72718813,rs1598728,rs6573014,rs579459,rs17027029,rs10073277,rs113988581,rs13001714,rs17624563,rs3744246,rs700673,rs12435643,rs35181686,rs1861548,rs75881457,rs9274442,rs9273873,rs7561950,rs17554224,rs721653,rs62574567,rs10739097,rs9274474,rs11096962,rs8003279,rs10856839,rs3771156,rs12339348,rs76675570,rs2297816,rs6735214,rs115775466,rs17128147,rs12499753,rs2075598,rs3781699,rs9998678,rs7605606,rs80138865,rs28690449,rs7038893,rs2229687,rs7224129,rs871656,rs10122116,rs112508138,rs78637025,rs2182658,rs3771157,rs11244053,rs1956443,rs9288281,rs12998521,rs117275633,rs117014904,rs9889711,rs10815392,rs58566767,rs10815391,rs56130647,rs68083077,rs11791651,rs73236629,rs944973,rs6602392,rs3755285,rs4245443,rs8009361,rs12141246,rs35736272,rs28663019,rs487835,rs12896336,rs4851017,rs12924112,rs111831572,rs2878174,rs4962116,rs76501987,rs700653,rs114576848,rs11466741,rs4795397,rs5743563,rs6822503,rs2069763,rs10142823,rs55645612,rs12375,rs13283381,rs45515895,rs2341622,rs8020545,rs8176736,rs74324636,rs771018,rs2274076,rs57193538,rs16924171,rs700638,rs2057368,rs9273463,rs7197754,rs7713025,rs10144418,rs7865955,rs73236633,rs115444066,rs1904522,rs2147121,rs10141396,rs1814005,rs117106455,rs7141563,rs527210,rs10931780,rs11790625,rs674302,rs3771184,rs752688,rs17672376,rs115975124,rs11792633,rs9268831,rs117840351,rs7720838,rs887864,rs6543123,rs72825956,rs943590,rs12147796,rs3821206,rs78318003,rs115409002,rs12120191,rs3917304,rs2274079,rs9671455,rs770657,rs17673930,rs4742170,rs112870553,rs79163357,rs731945,rs13186912,rs11074952,rs61210954,rs79485449,rs80226907,rs10192036,rs700655,rs12886475,rs2302620,rs10793169,rs56386507,rs17599077,rs700667,rs1013953,rs111812333,rs688976,rs1563103,rs1064213,rs1989084,rs7072398,rs4901577,rs4962040,rs1951890,rs35799924,rs11936050,rs9937309,rs12451084,rs57862683,rs112900863,rs16950687,rs7146752,rs56725788,rs114055571,rs7155936,rs3219184,rs4485585,rs114544105,rs7658651,rs11621351,rs68153899,rs612169,rs549443,rs75228250,rs77604075,rs10041894,rs9806049,rs996916,rs13153937,rs55718051,rs17411502,rs10038177,rs4845934,rs45588337,rs59700273,rs75231715,rs77911976,rs873061,rs79314401,rs1043828,rs10975515,rs112365184,rs7687447,rs17423753,rs111273753,rs80116807,rs700684,rs7729832,rs8539,rs115081529,rs1998949,rs9411473,rs12468673,rs7671357,rs9368737,rs7152390,rs115608555,rs10030125,rs1468790,rs55977477,rs10899217,rs61778401,rs56192604,rs8004416,rs3087876,rs10856840,rs17613606,rs3732129,rs770659,rs4366639,rs657152,rs72717752,rs1558641,rs115326485,rs4846209,rs116198758,rs3129878,rs7364221,rs687621,rs114272556,rs700691,rs6742782,rs12946510,rs17128230,rs2147965,rs12120042,rs2340943,rs11844443,rs6498135,rs11743867,rs4851615,rs11123928,rs10139337,rs2281332,rs79908604,rs2289277,rs112685218,rs4623,rs700692,rs10142547,rs1886784,rs5743556,rs115838115,rs1158701,rs4900972,rs7144652,rs6573006,rs9411488,rs741175,rs714230,rs75188672,rs67657812,rs581107,rs9611527,rs12593904,rs543968,rs12913547,rs8176727,rs116490515,rs17685650,rs7160411,rs114928623,rs74050932,rs9295990,rs78205412,rs17027006,rs7219923,rs59716545,rs1187876,rs2025345,rs2381289,rs474279,rs4597235,rs77970458,rs17730989,rs4795402,rs76225411,rs112655244,rs9931964,rs11626816,rs77157289,rs9273519,rs504698,rs10864448,rs112672921,rs9274497,rs7035413,rs12469546,rs12131441,rs7151339,rs55786710,rs9715841,rs10140801,rs28716725,rs118044538,rs8006443,rs12139981,rs1187878,rs7143494,rs3171692,rs35139442,rs946059,rs56245262,rs12409754,rs61741224,rs17132795,rs76518514,rs7597017,rs60667221,rs5743566,rs12472872,rs114500006,rs942317,rs5743604,rs579483,rs116138574,rs17742621,rs58081338,rs10776482,rs10198606,rs2508741,rs10147667,rs6761919,rs10975514,rs7150234,rs3771161,rs114494568,rs76572590,rs13178997,rs10134339,rs34415928,rs116970375,rs61894507,rs549652,rs79288809,rs28397975,rs2065074,rs73236618,rs4988956,rs1137827,rs17027179,rs16997701,rs28481699,rs62376847,rs13359107,rs12934193,rs788018,rs4795404,rs28576899,rs7155704,rs700687,rs11241095,rs28627972,rs61422440,rs17145095,rs12341955,rs112293280,rs114680004,rs1889309,rs114171373,rs12291771,rs6434930,rs10497807,rs623813,rs115729121,rs117376143,rs73273649,rs6880924,rs3901386,rs17674463,rs2296183,rs115498839,rs67386901,rs56013432,rs77678033,rs9761781,rs10947428,rs12897227,rs13406331,rs494242,rs34306440,rs8020798,rs115404981,rs12233690,rs114194329,rs11679146,rs10905504,rs55896948,rs4901589,rs554833,rs7145768,rs17253577,rs11845087,rs13380815,rs62574563,rs1369512,rs9274509,rs11123927,rs8176746,rs7944463,rs80084476,rs12110124,rs10034903,rs2287037,rs700648,rs12432887,rs6594497,rs11625204,rs117189454,rs10137409,rs6734781,rs78033747,rs10975603,rs566183,rs28568813,rs17582919,rs4846213,rs2513520,rs11241099,rs5743596,rs62026376,rs6743671,rs1330383,rs114782831,rs113146592,rs10941516,rs17583068,rs7572871,rs76264591,rs11078927,rs75313558,rs7143872,rs6592657,rs12888809,rs3917267,rs10758783,rs1065949,rs2302612,rs114505996,rs8064154,rs11158026,rs113591677,rs7153937,rs73271727,rs117128196,rs17128128,rs2302557,rs4713676,rs10134983,rs3902025,rs1009978,rs3731570,rs597723,rs2513511,rs2147966,rs1991993,rs1308520,rs11847771,rs6734742,rs1572611,rs11695627,rs4425550,rs17034643,rs7159456,rs8021306,rs77649198,rs11156962,rs114032050,rs72689565,rs2523545,rs11722788,rs7148171,rs12888204,rs17832359,rs75068943,rs2286973,rs7601800,rs112572902,rs9895948,rs66962212,rs116860055,rs10975509,rs176095,rs79907117,rs12882850,rs11121545,rs117816976,rs493211,rs2596428,rs55799002,rs4566068,rs11956705,rs11255998,rs73416822,rs1956434,rs8848,rs9273786,rs34408323,rs12233670,rs10131913,rs6734096,rs3783651,rs72823677,rs2508753,rs2565160,rs968350,rs6820957,rs770661,rs55969942,rs59629906,rs34188221,rs116420756,rs2296490,rs6477087,rs8076474,rs1263764,rs28661252,rs55843949,rs343495,rs114455056,rs9274266,rs1295685,rs2147120,rs11622128,rs5743571,rs6743219,rs116566084,rs9935174,rs17132800,rs3177928,rs2069772,rs117212979,rs4274855,rs34962120,rs75245937,rs10118795,rs13298500,rs114667288,rs495203,rs6731042,rs74689872,rs74961551,rs630014,rs10136972,rs8012152,rs10131633,rs115754470,rs1320644,rs75972605,rs75934478,rs529565,rs11625968,rs8079416,rs7673348,rs3755286,rs1007655,rs1985372,rs7156475,rs10146870,rs2596480,rs8176718,rs11241083,rs12408430,rs883770,rs3781700,rs7152568,rs55927292,rs660340,rs10198860,rs17128655,rs3783639,rs11727369,rs11466750,rs74050928,rs7148663,rs7159808,rs7194305,rs602399,rs74788661,rs79986241,rs11465633,rs7876000,rs7941790,rs13379169,rs10150760,rs11466621,rs11121532,rs3737155,rs77739240,rs12525722,rs115146939,rs73399080,rs2089127,rs4144896,rs12554339,rs848,rs17128440,rs13161853,rs3771185,rs8004787,rs9274514,rs78435477,rs700670,rs34111199,rs17128143,rs28481602,rs4820435,rs72715716,rs115057925,rs2034896,rs748017,rs66531545,rs2513525,rs2274271,rs10125914,rs113209447,rs2282611,rs74364684,rs113415086,rs17802927,rs11621265,rs17741681,rs1435569,rs12233776,rs73266060,rs4525412,rs648324,rs112208515,rs7146935,rs17128370,rs9303281,rs1876142,rs9273504,rs10176664,rs8176649,rs6573013,rs9913044,rs11851870,rs17388568,rs8176681,rs8007653,rs12451100,rs115595191,rs596537,rs8015211,rs5743810,rs66782529,rs1109151,rs4900969,rs17613599,rs10213846,rs78468647,rs2094436,rs118038522,rs12621129,rs2009291,rs6126249,rs10132875,rs17740551,rs2270298,rs2221903,rs696814,rs3213733,rs2145179,rs3746420,rs67652508,rs8013855,rs2075187,rs112196771,rs2480782,rs2340931,rs6704565,rs4851608</t>
  </si>
  <si>
    <t>ENSG00000247626.3,ENSG00000258414.1,ENSG00000231852.2,ENSG00000167914.6,ENSG00000115540.10,ENSG00000213641.4,ENSG00000178974.5,ENSG00000115602.12,ENSG00000107036.7,ENSG00000204344.10,ENSG00000115520.4,ENSG00000228789.2,ENSG00000168175.10,ENSG00000229917.2,ENSG00000204304.7,CATG00000079607.1,ENSG00000170777.9,ENSG00000228962.1,ENSG00000259087.1,ENSG00000138688.11,CATG00000080858.1,CATG00000031305.1,ENSG00000167074.10,ENSG00000120215.5,CATG00000049492.1,CATG00000033595.1,ENSG00000273333.1,CATG00000075669.1,CATG00000083638.1,CATG00000068371.1,ENSG00000126777.13,CATG00000080870.1,ENSG00000228285.2,ENSG00000204387.8,ENSG00000234006.1,ENSG00000077238.9,ENSG00000204301.5,CATG00000027002.1,ENSG00000196301.3,CATG00000021181.1,ENSG00000226925.1,ENSG00000232940.1,CATG00000068365.1,ENSG00000038532.10,ENSG00000259318.1,CATG00000068362.1,ENSG00000175279.17,CATG00000004289.1,ENSG00000261329.1,ENSG00000179583.13,ENSG00000164113.6,CATG00000107582.1,ENSG00000236977.1,CATG00000021190.1,ENSG00000231389.3,ENSG00000236790.1,CATG00000053605.1,ENSG00000236304.1,ENSG00000258708.1,ENSG00000241563.2,ENSG00000196126.6,CATG00000014056.1,CATG00000046147.1,CATG00000104622.1,ENSG00000100410.3,ENSG00000047578.8,ENSG00000109471.4,ENSG00000258469.1,CATG00000031299.1,ENSG00000204498.6,ENSG00000103522.11,CATG00000018591.1,CATG00000019066.1,ENSG00000115607.5,CATG00000075668.1,ENSG00000182108.5,ENSG00000231500.2,ENSG00000073605.14,ENSG00000254870.1,ENSG00000255135.3,CATG00000079611.1,CATG00000080859.1,ENSG00000233183.2,ENSG00000142655.8,CATG00000038834.1,ENSG00000137507.7,ENSG00000204539.3,ENSG00000204310.6,ENSG00000180008.8,ENSG00000213791.4,ENSG00000179344.12,ENSG00000204531.11,ENSG00000224557.3,ENSG00000204516.5,ENSG00000265236.1,CATG00000079615.1,ENSG00000253613.2,ENSG00000262222.1,CATG00000049641.1,CATG00000080864.1,ENSG00000204031.3,ENSG00000248966.1,ENSG00000223865.6,ENSG00000223501.4,ENSG00000172057.5,ENSG00000130939.14,ENSG00000166888.6,ENSG00000233367.1,ENSG00000214784.4,CATG00000019058.1,ENSG00000205716.4,ENSG00000151338.14,CATG00000083553.1,ENSG00000174123.6,ENSG00000169181.8,ENSG00000137288.5,CATG00000028702.1,ENSG00000204348.5,ENSG00000162944.6,CATG00000068366.1,ENSG00000105656.8,ENSG00000115541.6,ENSG00000204420.4,ENSG00000168944.11,CATG00000088115.1,ENSG00000204396.6,ENSG00000203469.2,ENSG00000155666.7,ENSG00000197712.7,ENSG00000179240.4,ENSG00000243649.4,CATG00000026619.1,CATG00000021174.1,ENSG00000101096.15,ENSG00000138684.3,ENSG00000183032.6,ENSG00000271484.1,ENSG00000161405.12,ENSG00000144381.12,ENSG00000223808.1,CATG00000104629.1,ENSG00000096395.6,CATG00000083581.1,ENSG00000065413.12,ENSG00000166949.11,ENSG00000174125.3,ENSG00000180251.4,ENSG00000175164.9,ENSG00000142657.16,ENSG00000115524.11,CATG00000019064.1,ENSG00000249859.3,ENSG00000115896.11,CATG00000021170.1,ENSG00000115604.6,ENSG00000272501.1,ENSG00000201785.1,ENSG00000213588.4,ENSG00000271875.1,CATG00000083550.1,ENSG00000145777.10,ENSG00000126775.8,CATG00000021193.1,ENSG00000229664.1,ENSG00000206337.6,CATG00000021183.1,ENSG00000213654.5,ENSG00000147854.12,ENSG00000234745.5,CATG00000018592.1,CATG00000088072.1,CATG00000083634.1,ENSG00000204287.9,ENSG00000271180.1,ENSG00000204296.7,CATG00000104631.1,ENSG00000096433.6,ENSG00000223442.1,ENSG00000264968.1,ENSG00000166886.8,ENSG00000226979.4,CATG00000088062.1,ENSG00000204525.10,ENSG00000266509.1,CATG00000046159.1,ENSG00000115594.7,ENSG00000230174.1,CATG00000107585.1,ENSG00000237649.3,CATG00000104364.1,ENSG00000100413.12,ENSG00000160049.7,ENSG00000129514.4,ENSG00000112511.13,ENSG00000197283.8,ENSG00000166860.2,ENSG00000099219.9,ENSG00000219797.2,ENSG00000204385.6,ENSG00000198554.7,ENSG00000204540.6,CATG00000028700.1,ENSG00000270757.1,CATG00000033613.1,CATG00000051167.1,CATG00000028709.1,CATG00000019056.1,ENSG00000112514.11,ENSG00000134460.11,ENSG00000174130.8,ENSG00000204305.9,CATG00000020751.1,CATG00000021195.1,ENSG00000225979.1,CATG00000092282.1,ENSG00000204394.8,ENSG00000168477.13,CATG00000021187.1,ENSG00000204520.8,CATG00000028706.1,ENSG00000115598.5,CATG00000019062.1,ENSG00000169194.5,ENSG00000259202.1,ENSG00000100403.10,CATG00000028705.1,ENSG00000054523.12,ENSG00000204444.6,ENSG00000227145.1,ENSG00000153107.7,ENSG00000158636.12,ENSG00000166881.5,ENSG00000234752.1,ENSG00000258413.1,ENSG00000152430.13,ENSG00000201680.1,CATG00000092347.1,CATG00000075667.1,CATG00000088077.1,CATG00000019061.1,ENSG00000100401.15,CATG00000088014.1,CATG00000021184.1,ENSG00000131981.11,CATG00000083624.1,ENSG00000152495.6,ENSG00000204351.7,ENSG00000131979.14,CATG00000021182.1,CATG00000046418.1,ENSG00000228432.1,CATG00000070034.1,ENSG00000161904.7,CATG00000102988.1,ENSG00000204536.9,ENSG00000204511.2,ENSG00000251503.3,CATG00000046393.1,ENSG00000100412.11,CATG00000117279.1,ENSG00000186075.8,ENSG00000213104.3,ENSG00000239686.1,CATG00000117270.1,ENSG00000139865.12,ENSG00000020577.9,ENSG00000126787.8,ENSG00000263575.1,ENSG00000213722.4,ENSG00000254810.1,ENSG00000183354.7,ENSG00000134987.7,ENSG00000271581.1,ENSG00000137033.7,CATG00000079612.1,ENSG00000244255.1,ENSG00000249346.2,ENSG00000198563.9,ENSG00000227057.3,CATG00000025430.1,ENSG00000178445.8,ENSG00000204463.8,CATG00000009161.1,ENSG00000271989.1,CATG00000051173.1,CATG00000083580.1,CATG00000021189.1,ENSG00000213760.6,CATG00000075670.1,CATG00000019065.1,ENSG00000161896.6,ENSG00000030110.8,CATG00000117277.1,CATG00000046152.1,ENSG00000223534.1,ENSG00000258388.3,CATG00000070055.1,ENSG00000186615.6</t>
  </si>
  <si>
    <t>23817571,23056639,23817569,21396408</t>
  </si>
  <si>
    <t>Vaccine-related adverse events,Self-reported allergy,Protein biomarker,Allergic sensitization</t>
  </si>
  <si>
    <t>HP:0002721</t>
  </si>
  <si>
    <t>Immunodeficiency</t>
  </si>
  <si>
    <t>rs16898614,rs1007881,rs116280962,rs9263699,rs2394882,rs6925912,rs28383408,rs4288106,rs11911926,rs3799499,rs114386787,rs116445248,rs115507716,rs115215403,rs68180692,rs3812987,rs113724633,rs115825497,rs11185542,rs116414802,rs116486258,rs28895018,rs12917999,rs34667604,rs76978091,rs115080885,rs115014391,rs114558811,rs6807732,rs115225723,rs1770131,rs2250659,rs2434699,rs114580032,rs3132553,rs66536062,rs114477357,rs17270769,rs11755942,rs115000929,rs55652840,rs2463755,rs12415763,rs7006101,rs11051223,rs112327926,rs114212579,rs115377566,rs73688020,rs114189907,rs6772271,rs115372041,rs116640656,rs9272463,rs75385417,rs115335702,rs221884,rs78313984,rs203893,rs2531803,rs114563139,rs9271432,rs34243448,rs10831764,rs9272318,rs117961281,rs266070,rs11759668,rs1381059,rs61225437,rs114153839,rs114519542,rs10848676,rs2802980,rs115916427,rs28383429,rs2248462,rs2150468,rs1265115,rs1800758,rs221876,rs2357552,rs115849327,rs9261285,rs115346590,rs115408537,rs114297604,rs12105265,rs2485304,rs9271519,rs114905105,rs6114981,rs13310138,rs115479968,rs13386395,rs114549239,rs9933009,rs4766165,rs891515,rs2928466,rs216143,rs10956157,rs72839477,rs9263870,rs2232427,rs7740429,rs74995636,rs3828914,rs115873180,rs7551237,rs112529870,rs4349147,rs13385292,rs12484859,rs1150721,rs1783521,rs2515475,rs112837060,rs2395471,rs7084350,rs3814489,rs12416638,rs74638570,rs116064998,rs9936642,rs62217175,rs7801596,rs11752919,rs12998605,rs113461895,rs13057815,rs115842840,rs9831315,rs115675098,rs12106734,rs80187652,rs6626815,rs62539062,rs67723644,rs12729663,rs115559759,rs78409522,rs3774638,rs117008983,rs12246723,rs112659139,rs114723074,rs2284178,rs8111460,rs35883476,rs114494865,rs73168203,rs2802978,rs8190718,rs35207525,rs2072529,rs2928464,rs1015164,rs116669156,rs6138474,rs3095239,rs115417350,rs2187071,rs2746150,rs9366778,rs115748144,rs2326680,rs115845232,rs4303719,rs28620189,rs2894055,rs114803731,rs7798370,rs899960,rs2834813,rs116193736,rs9271411,rs1994490,rs2049282,rs6905957,rs55677709,rs11859322,rs114833479,rs114879931,rs115807153,rs2008030,rs697959,rs7815141,rs115656698,rs115053359,rs7372468,rs4788610,rs1217566,rs1376720,rs9263716,rs2791333,rs114249316,rs2083656,rs4483030,rs115432130,rs227658,rs75498499,rs12635494,rs200971,rs114907058,rs62394542,rs114125520,rs16894060,rs114294051,rs2211838,rs114164193,rs3131003,rs116541598,rs17718530,rs916403,rs75138633,rs12755679,rs7850948,rs117426771,rs115664782,rs6922169,rs6050261,rs17689437,rs4418214,rs11062279,rs7778155,rs709472,rs35768595,rs11998618,rs560849,rs62511905,rs115555957,rs2241599,rs67457459,rs2693844,rs115040697,rs73083749,rs2523608,rs114422673,rs28383434,rs115512625,rs1788828,rs6591223,rs7017329,rs76836125,rs28531382,rs114028924,rs9264942,rs1792725,rs12445401,rs13210132,rs118124606,rs9969098,rs6861548,rs13207689,rs2191035,rs76643719,rs16973716,rs11995702,rs116172126,rs2524222,rs116269942,rs13154608,rs35465473,rs7017618,rs10088359,rs7613752,rs116386615,rs115904597,rs121320,rs114919714,rs2442604,rs116358035,rs116494962,rs6473258,rs2076346,rs11129558,rs58961411,rs890978,rs2072530,rs9391734,rs28732100,rs116071229,rs911186,rs4240233,rs4734032,rs3935779,rs10890518,rs62215131,rs13413524,rs672060,rs245055,rs7290684,rs115576545,rs6138457,rs11754218,rs2259571,rs34064842,rs114697897,rs2834807,rs222716,rs1334601,rs113888335,rs1265159,rs4679047,rs677514,rs73672261,rs114008314,rs9272425,rs7028995,rs10853744,rs227651,rs116151322,rs113484779,rs6138466,rs114565051,rs4683148,rs116185745,rs12680982,rs56239139,rs12496163,rs11707744,rs9923344,rs78980600,rs17025372,rs6992002,rs2844511,rs200950,rs4624584,rs4084091,rs6768466,rs28477141,rs9273009,rs199738,rs12997119,rs116173188,rs9864836,rs34546986,rs9262143,rs221868,rs3824144,rs115407432,rs11993947,rs4713349,rs1240773,rs1619187,rs115922020,rs6494735,rs9911992,rs11961143,rs17840121,rs79038264,rs41557415,rs4734001,rs111693298,rs9272492,rs13055259,rs28383373,rs2054866,rs6710554,rs390764,rs62468302,rs6499564,rs227627,rs7201491,rs17621644,rs4254981,rs216135,rs116803361,rs13197574,rs516124,rs11995443,rs116737275,rs12444701,rs9272485,rs114038294,rs9271624,rs113529609,rs12214383,rs72909281,rs117085940,rs203876,rs3828917,rs35560946,rs75095338,rs12630101,rs3852782,rs116171428,rs62297685,rs116071349,rs13206219,rs115208716,rs1124131,rs7201225,rs9880818,rs12722486,rs2884235,rs45468392,rs7015643,rs114700763,rs4437091,rs115841136,rs115972767,rs222724,rs78741647,rs112830734,rs7217319,rs2070937,rs73428692,rs116826247,rs405804,rs62222314,rs1945734,rs60849220,rs2760993,rs2531831,rs3130453,rs9834001,rs709480,rs899672,rs3796804,rs116822900,rs13432771,rs3094212,rs116660834,rs12697941,rs6132778,rs115924833,rs12653391,rs114951502,rs11227610,rs115006758,rs7947185,rs13207315,rs2060802,rs56106931,rs113282787,rs10430879,rs9272528,rs1150716,rs35984974,rs3764314,rs12993486,rs3131034,rs7657739,rs222721,rs8131240,rs114680949,rs2046489,rs2074480,rs8030178,rs9271532,rs3094217,rs1153633,rs12321187,rs116419909,rs2786024,rs7903208,rs117939252,rs114114381,rs2233976,rs12930702,rs660895,rs9263715,rs10831758,rs9468843,rs3134899,rs3008764,rs6550225,rs2072107,rs116644796,rs9867080,rs60245561,rs6540760,rs115088254,rs7519640,rs276371,rs28383418,rs3812009,rs10909824,rs11120007,rs2442607,rs2523554,rs13385018,rs116089240,rs12421615,rs74643574,rs114031202,rs4831775,rs883278,rs2693846,rs4601292,rs116356656,rs116481394,rs2232423,rs890982,rs2516518,rs6707,rs28383312,rs116517193,rs4916497,rs116386827,rs115084258,rs7558787,rs9272417,rs114708934,rs12404382,rs3812984,rs4566704,rs13205911,rs7563089,rs6773991,rs10143595,rs2515471,rs114174495,rs1230706,rs10173357,rs11802562,rs115837722,rs227623,rs116400491,rs1807958,rs113414682,rs476167,rs2023493,rs338980,rs1807209,rs11990839,rs9271542,rs75673709,rs2637496,rs9266395,rs113131349,rs41281099,rs3781105,rs111542599,rs115349180,rs1114664,rs9941087,rs4294047,rs7624319,rs115295573,rs6550229,rs12114319,rs114852762,rs9271521,rs115862361,rs200967,rs4832654,rs114880286,rs114477255,rs9272785,rs79270230,rs6910087,rs16995075,rs2155980,rs28605672,rs116133024,rs3218815,rs2671892,rs2248372,rs28366201,rs13053758,rs709477,rs9264916,rs28383359,rs60020249,rs13213986,rs1256541,rs115885391,rs3807034,rs115899618,rs62468307,rs2041230,rs9841836,rs115919032,rs36092177,rs9468367,rs6943863,rs114383464,rs116244412,rs2576735,rs12722505,rs115970240,rs2534657,rs12654521,rs34477097,rs13196606,rs216132,rs115297319,rs28383402,rs9271637,rs116838454,rs12705884,rs1005127,rs11859375,rs114204657,rs115277226,rs17531978,rs3735880,rs7206,rs114272920,rs116502388,rs2292040,rs1055199,rs78841600,rs2142730,rs115633574,rs115506534,rs72846794,rs73672260,rs114803597,rs28383378,rs9749066,rs847442,rs13417920,rs6494736,rs61447047,rs2844521,rs2516511,rs115546388,rs1789570,rs45518235,rs2609087,rs8109848,rs479552,rs1349547,rs3734563,rs28732082,rs9272362,rs116728055,rs1199047,rs115728055,rs10771735,rs115311693,rs1788827,rs16894108,rs16828868,rs9273026,rs62053080,rs62236667,rs10146330,rs740622,rs7820447,rs7246456,rs2305392,rs8062041,rs2287998,rs604959,rs17695758,rs115961588,rs12325142,rs11988144,rs10079250,rs28440787,rs9501106,rs114776668,rs114769803,rs370155,rs12641894,rs59281021,rs67297533,rs1150724,rs10971435,rs115934456,rs2278254,rs114907247,rs41315094,rs115477439,rs116542807,rs116248721,rs78470251,rs11700073,rs66886769,rs2834810,rs114982793,rs6132788,rs2518028,rs12606608,rs116772678,rs111314440,rs113549285,rs10400963,rs1035909,rs115931486,rs115031650,rs114694705,rs12335122,rs6939966,rs75126998,rs221881,rs114121547,rs1124132,rs3826795,rs78767937,rs2070879,rs34977583,rs3778492,rs7460073,rs67540265,rs116583749,rs79409921,rs117604501,rs3815948,rs7773051,rs3213644,rs78703384,rs10102622,rs6138473,rs2523475,rs7566780,rs241448,rs4832656,rs3864654,rs114037940,rs115560512,rs57319999,rs116167242,rs28383441,rs17326539,rs8051882,rs11129042,rs9368699,rs114890833,rs17097290,rs62468311,rs114783691,rs116139860,rs2069084,rs115525408,rs114165811,rs114328529,rs1233660,rs78974622,rs6053816,rs10814695,rs114544755,rs2260000,rs7770716,rs4446605,rs34396849,rs3093668,rs12196597,rs7817474,rs62394540,rs116031752,rs1065048,rs13144385,rs213236,rs2179732,rs7192848,rs8050238,rs7015919,rs73405097,rs2672778,rs59301856,rs2576775,rs1062746,rs203877,rs28383404,rs3734141,rs73953655,rs6904596,rs116288471,rs80180464,rs78186489,rs200996,rs80144445,rs3852338,rs2673948,rs865169,rs114390086,rs2286656,rs2672779,rs16871253,rs2249742,rs3131018,rs6579767,rs3733103,rs114387459,rs34034437,rs28559730,rs10164978,rs10863988,rs2596542,rs3774640,rs2027361,rs4679043,rs3008767,rs56058226,rs17097292,rs6050259,rs3738798,rs116073657,rs222729,rs9380238,rs6983945,rs36116761,rs117271896,rs12097610,rs477687,rs13190937,rs115841246,rs9272980,rs116048662,rs28383380,rs62215128,rs9273036,rs6766294,rs3786552,rs8043606,rs2288002,rs12097125,rs115749578,rs2247107,rs3093661,rs114715332,rs34214527,rs28383428,rs116739740,rs13212651,rs1697137,rs7260329,rs12085743,rs9461455,rs17763089,rs114731402,rs115280427,rs80349207,rs116388147,rs1926277,rs115149386,rs13376383,rs737452,rs227622,rs62394550,rs115264716,rs9271472,rs79695431,rs1535042,rs6925061,rs76348935,rs1428571,rs7759191,rs116616662,rs6800291,rs591145,rs75762499,rs3093978,rs114563252,rs115637702,rs16899207,rs2796164,rs2736171,rs6743149,rs10961516,rs9272407,rs114113397,rs6899417,rs35037868,rs114656533,rs114333877,rs111251172,rs2394049,rs11963106,rs7570487,rs117299233,rs10164502,rs116522260,rs13207345,rs2928463,rs10036595,rs6138475,rs2561667,rs74641092,rs526784,rs2210261,rs16910765,rs12334332,rs11601860,rs10226880,rs34371502,rs41269265,rs8047377,rs34295134,rs1235004,rs11087491,rs3746330,rs74818935,rs67340775,rs4802104,rs236118,rs10068537,rs4383527,rs1443545,rs2081942,rs116660816,rs6762071,rs3909541,rs111788277,rs60031276,rs28464808,rs114247941,rs7010936,rs4803419,rs3774639,rs227630,rs116099942,rs9271426,rs114404525,rs3734138,rs4916498,rs9809240,rs114369408,rs115928863,rs7141578,rs71324766,rs6772776,rs10504905,rs11995704,rs11864453,rs6922429,rs3796373,rs3132545,rs8179967,rs7764722,rs74435392,rs115988759,rs12448315,rs74549412,rs4319933,rs9841413,rs113933084,rs10045491,rs2230654,rs72849277,rs3844425,rs502514,rs116672518,rs9461458,rs2723172,rs2535323,rs116023105,rs34676049,rs116550955,rs149972,rs2791332,rs116030781,rs709481,rs9272461,rs12929749,rs114585900,rs200952,rs11642774,rs115229320,rs2796163,rs16910529,rs17621536,rs7749736,rs401763,rs7775132,rs236106,rs2928418,rs3869129,rs2239518,rs7764737,rs28383345,rs2284176,rs71572549,rs6899389,rs1050362,rs10917420,rs574087,rs114721497,rs8190597,rs75923559,rs157868,rs115206228,rs114476380,rs116535384,rs116616023,rs11985305,rs7104327,rs396243,rs813698,rs4682800,rs8283,rs16897900,rs11130080,rs6807542,rs72697202,rs77939829,rs115197424,rs4141029,rs2802981,rs62468313,rs10760665,rs222723,rs2269918,rs28777697,rs79717271,rs112811551,rs116109853,rs221877,rs1984859,rs1553300,rs117754336,rs2066933,rs6555819,rs2303285,rs2354320,rs200485,rs115227340,rs112053914,rs28383360,rs2678173,rs116793060,rs9271464,rs67055067,rs1904758,rs3873334,rs4815357,rs115279736,rs62236673,rs16987627,rs2747054,rs114938528,rs28362343,rs7162991,rs11785546,rs9271433,rs116387739,rs482205,rs10750790,rs115639288,rs6866298,rs35353359,rs2074626,rs236121,rs57503856,rs62217174,rs114397253,rs114370893,rs62332334,rs2721038,rs115043599,rs8101759,rs55864144,rs479777,rs116289149,rs4141030,rs77121685,rs9270161,rs2232426,rs28383369,rs112063507,rs10863989,rs67662114,rs1153607,rs1153623,rs7019896,rs116103922,rs221871,rs6998940,rs115624864,rs111598473,rs221883,rs3800307,rs17247766,rs6132784,rs111509939,rs114291341,rs113521434,rs114732617,rs114643230,rs114738915,rs17596719,rs78313519,rs227652,rs13199906,rs709467,rs75162668,rs13954,rs3935778,rs1233713,rs28383431,rs28383372,rs10146247,rs7010683,rs9271430,rs2395029,rs6984368,rs10944842,rs9689245,rs35744819,rs9856967,rs115988862,rs60667481,rs73083778,rs28732144,rs28732150,rs114249272,rs36018474,rs11996694,rs41543314,rs116522800,rs8086808,rs241453,rs13346368,rs116663662,rs115341371,rs4737680,rs116147870,rs2736172,rs41269955,rs1654774,rs10403955,rs114588750,rs115324721,rs9273062,rs28360638,rs2229094,rs213240,rs618160,rs114421087,rs12468063,rs114742549,rs1150670,rs16918998,rs114633780,rs114246480,rs16894095,rs115974809,rs9273025,rs111941374,rs9690688,rs4520943,rs7194397,rs77838430,rs116390259,rs9301,rs156737,rs10172734,rs13209596,rs11231770,rs28874888,rs9295924,rs79094559,rs9497976,rs113150735,rs114805939,rs2071474,rs4713348,rs112485576,rs951247,rs730983,rs56075693,rs76967106,rs115241711,rs12708926,rs7759127,rs3852781,rs213228,rs45505399,rs55759919,rs2523467,rs8029452,rs647152,rs4237,rs2183124,rs2622322,rs6441936,rs73083731,rs2485783,rs10488460,rs34691223,rs57186116,rs12625319,rs227650,rs2596503,rs1556234,rs1700448,rs114238714,rs2331525,rs116676741,rs1405262,rs4871445,rs115816856,rs28383435,rs55886823,rs2276983,rs7648887,rs13198809,rs9273031,rs6482779,rs7740351,rs2434698,rs116545108,rs941010,rs12728300,rs9271549,rs28383407,rs4734031,rs9271469,rs41269951,rs76175605,rs1019781,rs2868131,rs9468370,rs116638725,rs12304811,rs4713379,rs111256638,rs7749305,rs114673097,rs2693845,rs28383411,rs35016073,rs3799374,rs72845070,rs6922374,rs4683149,rs8044868,rs112175921,rs7100268,rs10104877,rs3094205,rs1316732,rs115960964,rs13408,rs13217984,rs7774981,rs115364273,rs3745274,rs116668078,rs34950484,rs2270327,rs33932084,rs5007483,rs28732193,rs575134,rs111556513,rs236178,rs5010528,rs10091712,rs8052408,rs41268942,rs499425,rs4642462,rs11647079,rs241440,rs3088224,rs9849641,rs2844795,rs116812736,rs4766166,rs7088014,rs115080137,rs115237321,rs57596524,rs9271419,rs10150556,rs213237,rs10108123,rs8061282,rs222717,rs34765154,rs115375934,rs6424061,rs113104509,rs115474418,rs114019008,rs9311020,rs890976,rs118020383,rs116663413,rs115477903,rs4393752,rs221867,rs1895163,rs116600782,rs116366527,rs3830041,rs73672258,rs8027435,rs116367836,rs751553,rs73699434,rs203884,rs2077432,rs2576750,rs4328759,rs1433010,rs3130975,rs9927526,rs10495354,rs10484434,rs10045490,rs11667442,rs115726866,rs113459411,rs10733466,rs6981430,rs7515115,rs9368531,rs2244195,rs709470,rs10497864,rs1005126,rs75185092,rs11239930,rs116101944,rs285755,rs3807035,rs79720904,rs113277162,rs1005911,rs921231,rs11800642,rs2835811,rs116369708,rs2241411,rs116062875,rs116269022,rs2291470,rs8190775,rs79620683,rs7191127,rs115671582,rs4400048,rs112207759,rs114842883,rs11075922,rs6138458,rs8050303,rs114203361,rs41274017,rs116765168,rs13110504,rs13195040,rs115590622,rs4705408,rs116700545,rs28608767,rs115558385,rs12447487,rs12708194,rs732856,rs2959532,rs115125398,rs115220160,rs1065043,rs3781118,rs13419955,rs9368565,rs116093011,rs9271416,rs9271628,rs7558770,rs13422424,rs9468830,rs13203816,rs200481,rs647035,rs72849326,rs602534,rs111432098,rs115575065,rs9404974,rs116587979,rs7465584,rs72792740,rs1430048,rs28383339,rs116570738,rs9272957,rs116349455,rs6710199,rs9827908,rs115541413,rs6990319,rs4611646,rs2672734,rs9271516,rs116634007,rs10133129,rs200988,rs1792726,rs9951323,rs8028971,rs13094241,rs62410542,rs116074636,rs115177236,rs77970456,rs111375915,rs985086,rs34855425,rs114555704,rs8190787,rs2287999,rs17355669,rs6909321,rs114815053,rs7004554,rs1259290,rs72849340,rs11185058,rs3008765,rs6694448,rs2059877,rs114384950,rs35098436,rs13212318,rs12723253,rs7821284,rs116410646,rs2340463,rs116551862,rs2786025,rs115010847,rs7566781,rs7281310,rs35931650,rs116229268,rs7538755,rs7845018,rs2032904,rs4618366,rs193139,rs8190607,rs709478,rs13204012,rs1778484,rs201002,rs117859884,rs62236665,rs28383438,rs28724008,rs221880,rs13055707,rs116096635,rs115811699,rs890983,rs241447,rs114838817,rs2673945,rs114565246,rs7117808,rs11760133,rs170286,rs7813333,rs2516424,rs10853780,rs266092,rs4240232,rs17426593,rs35779416,rs56281049,rs4627918,rs116355107,rs4587207,rs12329821,rs77617807,rs9468360,rs35098789,rs227624,rs1807959,rs2531804,rs79245005,rs115126857,rs114945990,rs6855605,rs12082157,rs3733100,rs11673292,rs203878,rs216127,rs4478236,rs13393706,rs9323274,rs2234351,rs2856997,rs35981464,rs28383420,rs117264611,rs2674007,rs115547759,rs116367638,rs4872262,rs17658537,rs13201769,rs3008768,rs13199649,rs115110712,rs80156342,rs1150668,rs115387042,rs28396246,rs7647008,rs3909109,rs1065047,rs6053819,rs200995,rs115292285,rs62468306,rs697958,rs114711333,rs12190030,rs9468354,rs13041190,rs116831118,rs28383381,rs4860690,rs6680845,rs115118647,rs3823419,rs114915632,rs114008527,rs58639455,rs2387572,rs113348738,rs200484,rs663743,rs510372,rs2849450,rs1495169,rs200990,rs115305591,rs113529930,rs12405585,rs115543031,rs13211901,rs236175,rs114708673,rs1532590,rs3819299,rs118012840,rs115128360,rs6782629,rs2074510,rs9677779,rs77158392,rs116664025,rs222728,rs116338227,rs56189111,rs30831,rs16899205,rs12114870,rs28383340,rs10971415,rs115690586,rs116689255,rs4683157,rs9271465,rs114563043,rs12650750,rs11673270,rs9817358,rs9271438,rs6671866,rs62394537,rs13053624,rs114387279,rs116330197,rs115912299,rs12635657,rs35565446,rs16896658,rs3852339,rs13391628,rs8192583,rs2796161,rs1887877,rs9633709,rs115434187,rs526411,rs6083703,rs6085332,rs11600959,rs2106107,rs1153627,rs2280890,rs114773114,rs4131373,rs3132610,rs112574272,rs4507108,rs116331885,rs114899376,rs4349649,rs77955826,rs812397,rs75689004,rs116493776,rs116461835,rs200501,rs9272443,rs1336703,rs2835816,rs16869631,rs28876208,rs1032152,rs12293461,rs17751184,rs116573973,rs2303764,rs9468333,rs115805889,rs259919,rs9272995,rs12697938,rs8044555,rs116606315,rs12129933,rs6050249,rs115468007,rs115588725,rs12924413,rs6138435,rs2256175,rs7029396,rs2459149,rs113048243,rs77556686,rs28383453,rs8029113,rs643889,rs114308130,rs6517413,rs7568498,rs13057382,rs114046237,rs116664903,rs4832657,rs77185309,rs117203659,rs6906662,rs2576736,rs114569840,rs116018922,rs2081223,rs3130981,rs1256542,rs75468069,rs12128903,rs510987,rs1050363,rs116813230,rs1150711,rs751552,rs113129660,rs2802976,rs4751182,rs116744328,rs2856448,rs10800098,rs13216197,rs13354760,rs1910492,rs72781945,rs9271434,rs17078495,rs3763822,rs114142794,rs111409670,rs16894091,rs114562877,rs4357130,rs111944465,rs114313667,rs12446480,rs114817899,rs114448410,rs34196306,rs114099377,rs114329825,rs10819626,rs2516513,rs28383361,rs10038271,rs2099106,rs9468692,rs113188166,rs62405631,rs2523612,rs9271400,rs115886817,rs116772896,rs58399329,rs12110566,rs34103490,rs2523674,rs1986468,rs9271474,rs35842689,rs2211839,rs115960157,rs11062277,rs113027967,rs78808473,rs66659089,rs2853943,rs7758512,rs1233696,rs28402886,rs6499560,rs115917790,rs1941970,rs10514621,rs149878,rs114247673,rs74940995,rs13210866,rs1153631,rs6982889,rs1225618,rs115796436,rs10205040,rs17019726,rs2331710,rs2278253,rs6438626,rs7830101,rs114569799,rs116035755,rs34338127,rs7182053,rs78221557,rs6878732,rs9324637,rs1064993,rs4713385,rs60520895,rs3764311,rs116794574,rs222722,rs7290855,rs13208096,rs35902873,rs62468165,rs10784285,rs115160975,rs4626528,rs75788436,rs241452,rs1225715,rs116461022,rs929492,rs2288000,rs10040529,rs116643656,rs116537475,rs7192730,rs10258010,rs11120006,rs4679045,rs114118218,rs10810146,rs4523128,rs113186185,rs55834529,rs9295930,rs9378164,rs13205211,rs77599748,rs493161,rs115342617,rs116440152,rs111554896,rs10090933,rs10088799,rs115428780,rs116712586,rs28383376,rs10430876,rs115986568,rs115740348,rs11751693,rs114403156,rs67040724,rs9468877,rs116278965,rs114754567,rs8102898,rs2928419,rs62217177,rs75469723,rs1553318,rs7716075,rs28383186,rs2046488,rs114724863,rs227629,rs116358656,rs3094187,rs114374268,rs28732157,rs9271431,rs709479,rs3767341,rs2576741,rs115797768,rs11713643,rs1150689,rs6767854,rs12036331,rs1085625,rs1736895,rs6980957,rs12129691,rs77906576,rs34624872,rs115297137,rs9271517,rs10038375,rs115632661,rs6907950,rs115806991,rs34305567,rs114825354,rs115021964,rs9272323,rs9461459,rs2647072,rs1792727,rs79014214,rs28383427,rs3734137,rs71329487,rs2244655,rs114574214,rs114090038,rs75630933,rs9273007,rs115798226,rs2796162,rs114577548,rs114039100,rs116196531,rs6499562,rs1150709,rs114136401,rs116577992,rs2844513,rs2234358,rs17326497,rs116347166,rs2679883,rs6997149,rs9263911,rs10236678,rs115420444,rs75131655,rs116794525,rs117385109,rs116623079,rs57711706,rs67441181,rs74108042,rs28362332,rs114779419,rs34706883,rs13376317,rs1050361,rs1150690,rs114861390,rs1134303,rs1430049,rs3778639,rs116270583,rs221878,rs7803531,rs4713158,rs62396165,rs4343775,rs116135379,rs890981,rs999450,rs11915002,rs929039,rs114701140,rs4299072,rs28383406,rs62215110,rs3786785,rs406070,rs116154425,rs11989874,rs9461456,rs3812986,rs12021578,rs4581900,rs9271461,rs6681176,rs406064,rs114653644,rs9273207,rs28383344,rs10875553,rs115993923,rs115081537,rs9271540,rs12415435,rs12283550,rs116644272,rs114492354,rs9468365,rs78618253,rs2576742,rs1150678,rs12575647,rs10492814,rs66511508,rs2559082,rs115400240,rs13197176,rs2340462,rs60841271,rs35202262,rs28383401,rs77773908,rs114144604,rs9272337,rs1105196,rs6713118,rs1005125,rs7118555,rs4916495,rs6050255,rs115848534,rs73614657,rs117036301,rs3130558,rs446538,rs116169603,rs116798691,rs11758688,rs7291001,rs1554739,rs118180292,rs67622425,rs9295938,rs7571487,rs3093553,rs2335247,rs9272990,rs3783953,rs4713380,rs9266825,rs114515013,rs113054382,rs2106074,rs113693217,rs17136351,rs200949,rs114794081,rs869282,rs115983931,rs7287166,rs285758,rs116339333,rs2267960,rs213238,rs116825790,rs28367646,rs9271488,rs113824321,rs10180750,rs116332080,rs114810456,rs35052230,rs2531805,rs115941470,rs116399421,rs112968327,rs115744538,rs2561676,rs62392761,rs34662244,rs834055,rs116304962,rs9272353,rs76499217,rs59486761,rs9957261,rs12387999,rs77479880,rs67044455,rs41268938,rs34400756,rs12928484,rs1736891,rs12198173,rs2609142,rs114447415,rs17621621,rs114064014,rs1225716,rs35819751,rs41303661,rs4713367,rs191438,rs113353196,rs79353177,rs115891768,rs115559312,rs77814072,rs74777758,rs114894042,rs35128651,rs115374326,rs114509360,rs15653,rs116682468,rs409522,rs115187291,rs7948839,rs3094204,rs114483728,rs116184231,rs482162,rs185819,rs114973966,rs2074479,rs66505449,rs834437,rs1052812,rs9266845,rs12641575,rs6916597,rs77231001,rs2278249,rs9272444,rs709475,rs9468357,rs113785384,rs116670839,rs10143586,rs728122,rs116510388,rs1532951,rs13192965,rs6482547,rs532965,rs216134,rs2071473,rs236119,rs6854088,rs4765959,rs2241412,rs1057387,rs116143751,rs28608177,rs6769377,rs1281947,rs73672259,rs1532071,rs11995587,rs115643671,rs3772106,rs10108138,rs9262632,rs41269945,rs62468312,rs3132546,rs116396067,rs962642,rs115854819,rs203883,rs13217620,rs10947114,rs2248617,rs71559051,rs58152051,rs454422,rs115108000,rs288982,rs35749575,rs188015,rs116389283,rs28452753,rs13194781,rs34545354,rs13277716,rs79605844,rs9272420,rs9497975,rs114652645,rs2295663,rs115004569,rs2072141,rs12124149,rs1128175,rs28383182,rs222718,rs713835,rs112296425,rs3745760,rs13066048,rs4947290,rs7756754,rs17856201,rs116101519,rs62215115,rs78160092,rs6752286,rs114446407,rs114811230,rs116340302,rs78177687,rs16894106,rs1225599,rs116345750,rs11711667,rs2301753,rs28732178,rs9472104,rs114311293,rs8061459,rs3791833,rs78970316,rs2303763,rs7734382,rs2859365,rs2101084,rs853693,rs114737920,rs57204020,rs34513104,rs114623820,rs73616407,rs66868086,rs116667907,rs9323273,rs2239519,rs116706516,rs28380052,rs200483,rs114680730,rs6138442,rs6138455,rs10971433,rs17025367,rs1240770,rs9264602,rs7540944,rs116754473,rs13413420,rs6774696,rs28383365,rs6132777,rs111892599,rs16912814,rs114651803,rs9273103,rs35499800,rs3934466,rs4240231,rs3130984,rs11862813,rs8192719,rs9932062,rs78572985,rs285754,rs35030260,rs11151630,rs11988360,rs34606964,rs35016036,rs12206257,rs114574386,rs10900313,rs115641815,rs10971412,rs9271643,rs4872261,rs55897485,rs1514687,rs114074434,rs116253018,rs3815087,rs7269416,rs2244625,rs7842919,rs2241598,rs114286862,rs116387311,rs2074511,rs1150705,rs28383343,rs72794393,rs62122693,rs115154456,rs11988660,rs2510066,rs17779403,rs13199081,rs74636204,rs130072,rs4711251,rs8190750,rs114881571,rs1371452,rs115112280,rs113138877,rs115108791,rs184960,rs8029230,rs111965977,rs9272433,rs78653787,rs115011567,rs2162938,rs9633708,rs11231757,rs9271409,rs4570960,rs35339855,rs6694190,rs116875564,rs10101862,rs12233042,rs56037701,rs2488212,rs76732435,rs999451,rs62382456,rs13195636,rs34071253,rs2248228,rs433572,rs285757,rs8321,rs216125,rs7552899,rs74782623,rs10282751,rs10909825,rs3777225,rs3729510,rs117413160,rs113791304,rs222727,rs113182435,rs73616431,rs7016021,rs9271470,rs9308348,rs115267222,rs7152398,rs77521669,rs9273052,rs3188543,rs891094,rs9849750,rs115748535,rs709482,rs17749927,rs2070939,rs560530,rs1376725,rs114489817,rs11163637,rs3093662,rs2442605,rs28383397,rs10108019,rs2229116,rs115575717,rs12708927,rs111361258,rs105287,rs116655568,rs11988147,rs41266783,rs241964,rs536810,rs13333308,rs1469691,rs4711249,rs28383382,rs1349545,rs115007829,rs4802382,rs10417498,rs12928732,rs1153628,rs74825018,rs2292596,rs2357666,rs116772985,rs72854513,rs114145508,rs2835809,rs75828205,rs840283,rs10045945,rs56338777,rs9368644,rs13201308,rs72847313,rs80061445,rs34977123,rs4705409,rs8060770,rs8052338,rs9548318,rs74716290,rs41307043,rs118151663,rs863465,rs1042126,rs858762,rs366789,rs28719471,rs114027198,rs13191227,rs2928420,rs2531832,rs114410080,rs12663103,rs116617455,rs2622319,rs77685459,rs115573251,rs73833484,rs12487660,rs34241101,rs4263114,rs80115564,rs6132785,rs2237227,rs12334553,rs115561009,rs12207756,rs45556041,rs78474935,rs117995159,rs540516,rs2862507,rs114712933,rs6781484,rs34218844,rs62515152,rs216138,rs9271544,rs1558205,rs2693848,rs114583655,rs7751728,rs2515477,rs401754,rs116146969,rs1058026,rs7580829,rs7268095,rs3094211,rs106706,rs62236664,rs61289224,rs2051538,rs6975558,rs11083838,rs2442719,rs28383439,rs1465614,rs114158560,rs116081995,rs116107168,rs614348,rs114303873,rs2878373,rs114389012,rs1962603,rs114324161,rs28383338,rs9272742,rs116360064,rs4629282,rs2361754,rs115358805,rs111838566,rs115032920,rs7985891,rs9272319,rs9378127,rs227621,rs116451398,rs66736450,rs56389721,rs1150726,rs13214023,rs115510020,rs588177,rs13055556,rs221872,rs114625530,rs4535265,rs79192142,rs116748860,rs114539119,rs2255221,rs3823418,rs62501545,rs13199772,rs1261672,rs116677673,rs9271644,rs4391416,rs822841,rs13201726,rs7953003,rs9926156,rs10484554,rs8190789,rs11998440,rs115725237,rs17857342,rs116217687,rs11860220,rs28399499,rs112526259,rs62000984,rs9501753,rs115686208,rs2796160,rs6976747,rs35345226,rs6114980,rs2287997,rs35588710,rs115714701,rs61437071,rs7258779,rs115992634,rs4151664,rs13206639,rs2298689,rs709469,rs2099599,rs4283530,rs4380146,rs2844472,rs28383467,rs4800928,rs115957406,rs71510112,rs853684,rs3764312,rs4435792,rs114284610,rs4441472,rs35847236,rs617578,rs114570945,rs116432881,rs6999405,rs28724162,rs9272456,rs4297011,rs7190995,rs114252220,rs116518157,rs28383377,rs12752148,rs55810211,rs72812153,rs3774635,rs1546079,rs74981472,rs1339898,rs10249241,rs7433458,rs73557442,rs114372569,rs57391747,rs3132551,rs113956184,rs111449582,rs117127690,rs2721018,rs7844184,rs2304069,rs116696802,rs35971290,rs115335087,rs2834812,rs116827599,rs12128410,rs12710731,rs10484431,rs7462142,rs2515476,rs536704,rs11185057,rs9263871,rs73083743,rs2802975,rs7798307,rs200951,rs116953057,rs13193738,rs115540674,rs9272973,rs200954,rs10153096,rs482044,rs9261129,rs12639598,rs3821884,rs7679480,rs11751732,rs2561681,rs7607825,rs17621931,rs115785487,rs115566123,rs35781323,rs2270926,rs3017024,rs7536491,rs78309785,rs114735755,rs41268940,rs76650283,rs6770784,rs3753018,rs10107204,rs739691,rs62396167,rs116554410,rs114048033,rs2071472,rs12529317,rs2395488,rs375311,rs114390843,rs34166054,rs111896154,rs6138438,rs338999,rs9272486,rs116793141,rs114171505,rs115612195,rs2859348,rs62084484,rs2796159,rs6499559,rs34788973,rs13191474,rs115555104,rs13019534,rs34763586,rs115472351,rs61742093,rs10430878,rs709497,rs1108170,rs116223076,rs34588114,rs115775466,rs227659,rs78166434,rs116210899,rs6499561,rs113060503,rs4952532,rs9378109,rs1020064,rs62217172,rs9270406,rs10430877,rs9468361,rs200981,rs7705379,rs12094819,rs115599772,rs9272347,rs115537550,rs73671975,rs2081222,rs12708928,rs1062470,rs16894021,rs3131009,rs56088243,rs4679044,rs7008604,rs1868553,rs10947095,rs115857485,rs35716472,rs3132685,rs76363675,rs114948255,rs12604483,rs1984860,rs6787064,rs899673,rs35001169,rs184048,rs2802982,rs62468303,rs3130982,rs13166205,rs9273014,rs116089928,rs67211468,rs114764631,rs9272422,rs113329671,rs112626197,rs2357579,rs116825786,rs9468355,rs78602544,rs116923669,rs2550876,rs114030981,rs8056833,rs12211410,rs11120030,rs28651533,rs1150666,rs3738803,rs80137464,rs67425757,rs80013449,rs62468304,rs9273022,rs2278252,rs116581183,rs2280801,rs1042134,rs62432087,rs221882,rs6550222,rs7184169,rs9267487,rs1092743,rs9263916,rs7798969,rs2609090,rs3132517,rs574835,rs6053815,rs28383413,rs12637850,rs10106405,rs7767435,rs1531681,rs10764,rs2394967,rs834058,rs114646058,rs114564384,rs9461443,rs10097357,rs34965214,rs7749924,rs2071965,rs115440646,rs11804891,rs7297135,rs1052215,rs1265099,rs76123116,rs116308083,rs12644725,rs8192282,rs115176938,rs78551179,rs16871251,rs114433132,rs28383187,rs916920,rs62468293,rs3733097,rs10892004,rs1591913,rs2693856,rs34924864,rs12613096,rs11906373,rs2928465,rs17693963,rs77122291,rs2609143,rs6768200,rs890980,rs12646,rs2928467,rs62222274,rs116677249,rs13211507,rs10091460,rs59047695,rs9468368,rs203882,rs11995077,rs10041451,rs7754960,rs9261290,rs7818576,rs11096586,rs35120058,rs7194242,rs114855991,rs114729292,rs8073,rs9461688,rs45603135,rs113518441,rs2306606,rs10160758,rs6931921,rs9989992,rs3819406,rs221885,rs28724033,rs116073613,rs8192591,rs114167811,rs75513198,rs28564298,rs13017329,rs3800328,rs114852835,rs34505829,rs111701877,rs227657,rs2066934,rs4240234,rs4711229,rs62236668,rs17622185,rs9925763,rs115024845,rs115351967,rs7249569,rs9269863,rs13215804,rs4957039,rs9272987,rs3745762,rs115991569,rs59013270,rs34466265,rs114939115,rs114448785,rs6132789,rs7552,rs115306833,rs1035938,rs7940,rs6778896,rs2844509,rs7645869,rs709476,rs11996764,rs3796375,rs115500899,rs115515764,rs114175208,rs115608555,rs967473,rs12449073,rs114447637,rs76957352,rs2446291,rs4244200,rs6457374,rs11785708,rs17054133,rs3130055,rs3774634,rs9827195,rs12092962,rs9273008,rs12414044,rs68188794,rs114207068,rs61736926,rs9941346,rs73612470,rs114257825,rs9272435,rs115652289,rs115643357,rs17750747,rs116338158,rs4832652,rs483143,rs34878803,rs12036054,rs114423398,rs2311053,rs116131646,rs9840630,rs114322933,rs78664448,rs73354638,rs28407694,rs11062278,rs116175198,rs7543089,rs7552880,rs10077093,rs385341,rs77153929,rs34661125,rs6557786,rs4580862,rs9501035,rs10492813,rs7546754,rs12211942,rs1392291,rs114924293,rs3094214,rs1072755,rs61189685,rs3783952,rs116775388,rs1416918,rs2844475,rs425335,rs2561659,rs75505808,rs116807048,rs116447170,rs13190888,rs2673947,rs13187741,rs28698923,rs4248149,rs4488663,rs59307701,rs114443651,rs9271773,rs71519267,rs2240243,rs3873332,rs116490515,rs6791735,rs112528767,rs2100310,rs58967538,rs200948,rs2232429,rs1631552,rs7530189,rs6899603,rs9324638,rs9297895,rs7580913,rs35072899,rs847441,rs115190855,rs28383367,rs114701055,rs1984857,rs11804981,rs28383358,rs3094609,rs28383400,rs115959725,rs116022778,rs28509188,rs938050,rs9271523,rs6586299,rs13058415,rs115960099,rs7573656,rs9926927,rs4683152,rs1049124,rs8190770,rs72785112,rs17867713,rs115093946,rs3814146,rs114174832,rs413450,rs9273040,rs4815355,rs890979,rs13376390,rs75129438,rs79514271,rs7129,rs2247002,rs12928365,rs7844893,rs116735820,rs6782108,rs1052248,rs1046083,rs115963005,rs116123805,rs12379501,rs116138574,rs28383405,rs2000999,rs34830389,rs6908137,rs114158220,rs941009,rs114166819,rs115914022,rs3008766,rs917711,rs9271404,rs709483,rs73354628,rs76546601,rs236126,rs11131603,rs114710459,rs67846519,rs6745508,rs116250597,rs17247945,rs8125909,rs543713,rs112021043,rs886297,rs13092653,rs9308347,rs2693849,rs80225417,rs3800746,rs6482780,rs3734905,rs77867566,rs34105070,rs7706174,rs7118711,rs116567073,rs2559080,rs116102783,rs73354637,rs13219354,rs9751407,rs7194668,rs66886492,rs4610058,rs55690788,rs3095320,rs115291342,rs2225576,rs34871267,rs1225710,rs113505281,rs114171373,rs111919185,rs222725,rs11120029,rs11924930,rs222726,rs216131,rs13065450,rs6785551,rs2071469,rs6868891,rs35984981,rs2496476,rs116020536,rs4274528,rs74711497,rs8190800,rs115786206,rs77810789,rs3852784,rs9662586,rs13437294,rs115692935,rs57265446,rs28383342,rs3131064,rs115712333,rs853690,rs12476328,rs116098066,rs7514394,rs1514688,rs216126,rs7448656,rs8024637,rs116460493,rs115749075,rs12669564,rs470931,rs3132552,rs2858870,rs651764,rs115924349,rs116637360,rs114740579,rs9272363,rs1361385,rs28383316,rs113010307,rs28383347,rs4565072,rs6138456,rs114561288,rs72846780,rs34925106,rs13278646,rs75591580,rs75120049,rs28733013,rs3130560,rs111375871,rs35937775,rs13054354,rs720465,rs114953817,rs28383459,rs114303864,rs115370696,rs12445586,rs740621,rs200989,rs62468294,rs62511904,rs9927981,rs114142041,rs3782101,rs34194357,rs853683,rs114862404,rs116002223,rs502803,rs114012139,rs7584125,rs28732175,rs115538919,rs2169300,rs114131516,rs11911778,rs115880439,rs2021826,rs709498,rs114285281,rs112372067,rs9271554,rs7839626,rs3095234,rs116736686,rs116330263,rs1052693,rs6917130,rs1920098,rs222719,rs3869068,rs12335320,rs58903743,rs488886,rs409035,rs6801121,rs6785534,rs707907,rs1153608,rs7291867,rs1345210,rs4832655,rs34332</t>
  </si>
  <si>
    <t>ENSG00000062038.9,ENSG00000204366.3,ENSG00000011007.8,ENSG00000204580.7,CATG00000027678.1,ENSG00000231852.2,ENSG00000189134.3,ENSG00000187987.5,ENSG00000196735.7,ENSG00000133816.9,ENSG00000204344.10,ENSG00000042832.7,ENSG00000204267.9,ENSG00000200816.1,ENSG00000196812.4,ENSG00000185442.8,ENSG00000196260.3,ENSG00000236437.1,ENSG00000227939.1,ENSG00000198216.6,CATG00000111172.1,ENSG00000113716.8,CATG00000088041.1,ENSG00000198315.6,ENSG00000199851.1,ENSG00000131791.6,CATG00000087963.1,CATG00000083573.1,ENSG00000076641.4,ENSG00000173457.6,ENSG00000101474.7,CATG00000112709.1,ENSG00000182586.3,CATG00000102654.1,CATG00000099157.1,CATG00000096951.1,ENSG00000220483.4,CATG00000088075.1,ENSG00000204301.5,ENSG00000137310.7,CATG00000101985.1,CATG00000021181.1,ENSG00000246528.3,CATG00000087916.1,ENSG00000154930.10,ENSG00000250846.2,ENSG00000221990.2,ENSG00000228022.1,ENSG00000155926.9,ENSG00000096080.7,CATG00000087896.1,ENSG00000223837.2,ENSG00000173153.9,ENSG00000124613.4,ENSG00000091879.9,ENSG00000231185.2,ENSG00000172215.5,CATG00000088071.1,CATG00000104367.1,CATG00000087870.1,CATG00000012211.1,ENSG00000272462.2,ENSG00000173113.2,CATG00000116252.1,ENSG00000221994.6,ENSG00000204438.6,ENSG00000130038.5,ENSG00000187626.7,ENSG00000184357.3,ENSG00000233529.1,ENSG00000219891.2,ENSG00000184465.11,ENSG00000268614.1,ENSG00000204498.6,ENSG00000120896.9,CATG00000065539.1,ENSG00000145087.8,ENSG00000130561.12,CATG00000118169.1,CATG00000109942.1,ENSG00000240882.1,ENSG00000234109.1,CATG00000087920.1,ENSG00000086062.8,ENSG00000204613.6,CATG00000083579.1,ENSG00000204427.7,ENSG00000112343.8,CATG00000087873.1,CATG00000058602.1,ENSG00000237009.2,ENSG00000170624.9,ENSG00000204539.3,ENSG00000241635.3,ENSG00000204310.6,ENSG00000179344.12,ENSG00000204531.11,ENSG00000204516.5,ENSG00000265236.1,ENSG00000168631.7,ENSG00000131152.4,CATG00000002582.1,ENSG00000263667.1,CATG00000069743.1,ENSG00000157680.11,ENSG00000127329.10,CATG00000059430.1,ENSG00000155729.8,CATG00000087927.1,CATG00000064133.1,CATG00000017777.1,CATG00000116382.1,CATG00000039942.1,ENSG00000196141.8,ENSG00000181610.8,ENSG00000172426.11,CATG00000083557.1,ENSG00000124693.2,ENSG00000204616.6,ENSG00000204348.5,ENSG00000204472.8,ENSG00000137259.2,CATG00000011628.1,CATG00000016823.1,CATG00000005914.1,ENSG00000204420.4,ENSG00000160712.8,CATG00000002243.1,ENSG00000263756.1,ENSG00000137571.6,CATG00000063513.1,CATG00000083546.1,CATG00000044115.1,ENSG00000198502.5,CATG00000087827.1,ENSG00000229391.3,ENSG00000121797.9,ENSG00000155850.7,CATG00000101994.1,ENSG00000259611.1,ENSG00000124440.11,ENSG00000120686.7,ENSG00000096654.11,ENSG00000100097.7,ENSG00000227029.1,ENSG00000248752.1,ENSG00000089195.10,ENSG00000197408.4,ENSG00000236810.1,CATG00000007315.1,CATG00000098900.1,ENSG00000226790.2,ENSG00000204435.9,ENSG00000166278.10,ENSG00000168959.10,ENSG00000173264.9,ENSG00000184348.2,CATG00000019232.1,ENSG00000236423.1,ENSG00000136688.6,ENSG00000163818.12,ENSG00000272501.1,ENSG00000201785.1,ENSG00000272009.1,ENSG00000197153.3,CATG00000083335.1,CATG00000088030.1,CATG00000056029.1,ENSG00000234745.5,CATG00000088072.1,ENSG00000227507.2,ENSG00000234816.2,ENSG00000204296.7,ENSG00000113249.8,CATG00000093443.1,ENSG00000135636.9,CATG00000088062.1,ENSG00000204525.10,ENSG00000197279.3,CATG00000088019.1,ENSG00000066379.10,ENSG00000269292.1,ENSG00000107249.17,CATG00000059741.1,ENSG00000233554.1,CATG00000002705.1,ENSG00000228938.3,ENSG00000168071.17,ENSG00000265542.1,ENSG00000253125.1,CATG00000021393.1,ENSG00000100867.10,ENSG00000108010.7,ENSG00000136750.7,CATG00000104364.1,ENSG00000204574.8,CATG00000083574.1,ENSG00000153560.7,CATG00000088070.1,ENSG00000219392.1,ENSG00000219797.2,ENSG00000120910.10,ENSG00000179930.5,ENSG00000204540.6,ENSG00000237425.1,CATG00000088018.1,ENSG00000256940.1,ENSG00000106546.8,ENSG00000237923.1,ENSG00000204314.6,ENSG00000185523.6,ENSG00000134460.11,ENSG00000197061.3,ENSG00000204305.9,ENSG00000144230.12,CATG00000083365.1,CATG00000097159.1,CATG00000087824.1,ENSG00000057608.12,ENSG00000230173.1,ENSG00000204520.8,ENSG00000232810.3,ENSG00000213780.6,CATG00000074354.1,CATG00000064303.1,ENSG00000102967.7,ENSG00000204308.6,ENSG00000010704.14,ENSG00000176933.4,ENSG00000204444.6,ENSG00000272994.1,CATG00000087881.1,CATG00000107789.1,ENSG00000260071.1,ENSG00000201680.1,ENSG00000261701.2,ENSG00000198890.6,ENSG00000137252.5,ENSG00000160654.5,CATG00000088077.1,ENSG00000251034.1,ENSG00000182611.3,ENSG00000145242.9,ENSG00000124610.3,ENSG00000198374.3,ENSG00000136250.7,ENSG00000204351.7,ENSG00000090674.11,CATG00000094161.1,ENSG00000228432.1,ENSG00000185053.8,CATG00000083349.1,ENSG00000225499.1,ENSG00000204511.2,ENSG00000187837.2,CATG00000093626.1,CATG00000118167.1,ENSG00000160179.14,ENSG00000241106.2,ENSG00000115641.14,ENSG00000158691.10,ENSG00000103264.11,ENSG00000243004.1,CATG00000088073.1,ENSG00000102466.11,ENSG00000196374.5,CATG00000056839.1,CATG00000088063.1,ENSG00000235335.2,ENSG00000271581.1,ENSG00000163958.9,ENSG00000244255.1,CATG00000083332.1,ENSG00000164296.6,ENSG00000147606.4,ENSG00000198563.9,ENSG00000204257.10,ENSG00000144749.9,ENSG00000115705.16,ENSG00000126432.9,ENSG00000213676.6,ENSG00000033170.12,ENSG00000066230.6,CATG00000115951.1,ENSG00000232044.4,ENSG00000213760.6,ENSG00000225914.1,ENSG00000163820.10,ENSG00000234857.2,ENSG00000254777.1,CATG00000059994.1,ENSG00000258388.3,ENSG00000244609.2,CATG00000117677.1,CATG00000029768.1,ENSG00000072163.14,ENSG00000137411.12,ENSG00000228789.2,ENSG00000224810.1,ENSG00000163539.11,CATG00000104366.1,ENSG00000228962.1,CATG00000087892.1,ENSG00000256120.1,CATG00000087905.1,ENSG00000117697.10,ENSG00000203705.6,ENSG00000173715.11,ENSG00000214121.4,CATG00000103925.1,ENSG00000058091.12,ENSG00000204422.7,ENSG00000268423.1,ENSG00000241360.1,ENSG00000172987.8,ENSG00000258168.1,ENSG00000223944.1,ENSG00000217646.1,CATG00000090245.1,CATG00000093865.1,ENSG00000245614.2,ENSG00000204387.8,CATG00000030364.1,ENSG00000234006.1,CATG00000051923.1,ENSG00000185130.4,ENSG00000225465.6,ENSG00000196301.3,CATG00000083549.1,ENSG00000067900.6,CATG00000037626.1,CATG00000040194.1,ENSG00000182572.2,ENSG00000002330.9,CATG00000087909.1,ENSG00000229836.1,ENSG00000204542.2,ENSG00000231162.3,ENSG00000272278.1,ENSG00000258760.1,CATG00000047734.1,ENSG00000188107.9,ENSG00000204619.3,CATG00000087900.1,ENSG00000242366.2,ENSG00000204439.3,ENSG00000204789.3,CATG00000054178.1,ENSG00000253535.1,ENSG00000160014.12,ENSG00000248482.1,ENSG00000241404.2,ENSG00000151067.16,ENSG00000196126.6,ENSG00000251916.1,ENSG00000224658.1,ENSG00000125885.9,CATG00000096879.1,ENSG00000225603.3,ENSG00000085982.9,ENSG00000173585.11,ENSG00000206344.6,ENSG00000253740.1,ENSG00000013573.12,ENSG00000187475.4,ENSG00000168487.13,ENSG00000184939.11,ENSG00000206503.7,CATG00000115226.1,ENSG00000254870.1,ENSG00000101752.7,CATG00000087866.1,CATG00000083575.1,ENSG00000226314.3,CATG00000019303.1,CATG00000099159.1,ENSG00000162641.14,CATG00000070237.1,CATG00000080069.1,ENSG00000196226.2,ENSG00000163960.7,ENSG00000204356.7,CATG00000083486.1,ENSG00000234703.1,ENSG00000197914.2,CATG00000088029.1,CATG00000083577.1,ENSG00000169598.11,ENSG00000262370.1,CATG00000065894.1,CATG00000064202.1,ENSG00000121957.8,ENSG00000234127.4,ENSG00000136560.9,ENSG00000183098.6,CATG00000052943.1,CATG00000049498.1,ENSG00000189298.9,CATG00000083361.1,CATG00000087941.1,CATG00000099197.1,ENSG00000137809.12,CATG00000102657.1,ENSG00000214814.2,ENSG00000134461.11,CATG00000039932.1,CATG00000116160.1,CATG00000083393.1,ENSG00000198838.7,ENSG00000255002.1,ENSG00000162302.8,ENSG00000121940.11,ENSG00000138669.5,ENSG00000243649.4,CATG00000005802.1,CATG00000083363.1,ENSG00000221988.8,CATG00000065543.1,CATG00000059980.1,ENSG00000077984.4,ENSG00000146112.7,ENSG00000201823.1,ENSG00000259078.2,ENSG00000012223.8,ENSG00000106013.8,ENSG00000137185.7,CATG00000083581.1,ENSG00000261272.1,ENSG00000112337.6,ENSG00000249001.1,CATG00000083449.1,ENSG00000198912.6,ENSG00000122786.15,ENSG00000143171.8,ENSG00000182578.9,CATG00000078029.1,ENSG00000204538.3,ENSG00000261645.1,CATG00000083548.1,ENSG00000204618.4,ENSG00000204315.3,ENSG00000167286.5,ENSG00000266776.1,ENSG00000100092.16,ENSG00000180104.11,ENSG00000196747.3,ENSG00000174226.4,ENSG00000206337.6,ENSG00000213654.5,ENSG00000077044.5,CATG00000088022.1,ENSG00000204475.5,ENSG00000188242.4,CATG00000101885.1,ENSG00000263020.1,CATG00000083320.1,CATG00000056801.1,ENSG00000189067.8,CATG00000056034.1,ENSG00000225822.3,CATG00000051031.1,ENSG00000197062.7,ENSG00000226979.4,ENSG00000051341.9,CATG00000099192.1,CATG00000083373.1,CATG00000065905.1,CATG00000082710.1,ENSG00000168619.11,ENSG00000233360.4,ENSG00000230174.1,ENSG00000250264.1,ENSG00000180573.8,CATG00000088002.1,CATG00000016802.1,CATG00000045781.1,ENSG00000165606.4,ENSG00000069020.14,CATG00000061230.1,ENSG00000204385.6,ENSG00000233822.3,ENSG00000135966.8,ENSG00000198554.7,CATG00000061228.1,ENSG00000231426.1,ENSG00000257017.4,ENSG00000197872.7,CATG00000083347.1,ENSG00000204625.6,ENSG00000169994.14,ENSG00000273210.1,ENSG00000111859.12,ENSG00000204623.4,ENSG00000140829.7,ENSG00000187151.3,CATG00000115777.1,CATG00000083355.1,ENSG00000180596.7,ENSG00000183023.14,ENSG00000147570.5,ENSG00000063761.11,ENSG00000187008.2,ENSG00000011009.6,CATG00000087883.1,ENSG00000168477.13,CATG00000016543.1,CATG00000083387.1,CATG00000083353.1,ENSG00000063438.12,ENSG00000057757.5,ENSG00000135974.5,CATG00000096960.1,ENSG00000140830.4,ENSG00000196230.8,ENSG00000237080.1,CATG00000083367.1,ENSG00000257086.1,ENSG00000214894.2,ENSG00000204544.5,ENSG00000107562.12,ENSG00000204388.5,CATG00000088014.1,ENSG00000137404.10,CATG00000019296.1,CATG00000003882.1,ENSG00000230510.2,ENSG00000110344.5,ENSG00000204256.8,CATG00000051058.1,ENSG00000204371.7,ENSG00000134452.15,ENSG00000149782.7,ENSG00000269293.2,ENSG00000158201.5,ENSG00000204536.9,CATG00000101711.1,CATG00000061229.1,ENSG00000230832.3,CATG00000083570.1,ENSG00000118557.11,ENSG00000254006.1,ENSG00000263608.1,ENSG00000063169.6,ENSG00000248993.1,ENSG00000204482.6,ENSG00000177511.5,ENSG00000204469.8,ENSG00000157540.15,ENSG00000225138.3,ENSG00000235109.3,ENSG00000213722.4,CATG00000088069.1,CATG00000083478.1,ENSG00000100101.13,ENSG00000236935.1,ENSG00000204590.8,ENSG00000232040.2,CATG00000115960.1,ENSG00000206129.3,ENSG00000091128.8,ENSG00000204463.8,ENSG00000137338.4,ENSG00000226808.1,ENSG00000163961.4,CATG00000083580.1,ENSG00000198558.2,ENSG00000032444.11,ENSG00000168000.10,CATG00000087888.1,ENSG00000173599.9,ENSG00000223534.1,ENSG00000196532.4</t>
  </si>
  <si>
    <t>24554482,21051598,20704485,19754311,20009918,22238471,23372753,20041166,20487506,23080225,20064070,17641165,22628157,21364930,23935489,21811574,22174851,22403646,22362864,21490045,21497890,21897333,20205591,21160409,21502085,19115949</t>
  </si>
  <si>
    <t>Haptoglobin levels,HIV-1 viral setpoint,HIV-1 non-progression,HIV(mother-to-child transmission),Response to anti-retroviral therapy (ddI/d4T) in HIV-1 infection (Grade 3 peripheral neuropathy),HIV-1 susceptibility,Subcutaneous adipose tissue volume in HIV-infected men,HIV-1-specific cross-reactive neutralizing activity,Carotid atherosclerosis in HIV infection,Response to anti-retroviral therapy (ddI/d4T) in HIV-1 infection (Grade 1 peripheral neuropathy),Response to anti-retroviral therapy (ddI/d4T) in HIV-1 infection (Grade 2 peripheral neuropathy),HIV-1 progression to AIDS and death,HIV-1 replication,Common variable immunodeficiency,HIV-1 progression,HIV-1 infection (natural long-term nonprogression),Efavirenz pharmacokinetics (log-transformed trough efavirenz concentration),HIV-associated dementia,HIV-1 acquisition,HIV-1 control,AIDS,AIDS progression</t>
  </si>
  <si>
    <t>HP:0002725</t>
  </si>
  <si>
    <t>Systemic lupus erythematosus</t>
  </si>
  <si>
    <t>A chronic, relapsing, inflammatory, and often febrile multisystemic disorder of connective tissue, characterized principally by involvement of the skin, joints, kidneys, and serosal membranes.</t>
  </si>
  <si>
    <t>rs205286,rs6434897,rs2230926,rs56045941,rs3791119,rs4711155,rs853676,rs2004640,rs6703605,rs9269817,rs2076960,rs201000,rs12405981,rs2058523,rs115619714,rs11697767,rs1563209,rs73395587,rs115011681,rs6702475,rs6464082,rs9271049,rs2744957,rs4748937,rs1801274,rs11768806,rs115377566,rs41283584,rs3748079,rs3134942,rs116731546,rs9393727,rs34243448,rs9269898,rs2448540,rs17207196,rs11808304,rs7136887,rs10425586,rs113728125,rs2231239,rs644827,rs2699241,rs2307073,rs7758743,rs2521285,rs16860582,rs962903,rs7745797,rs55807509,rs4713148,rs9469914,rs115030899,rs907092,rs7999152,rs1764625,rs55762977,rs72651494,rs115719435,rs77212406,rs72857635,rs4634439,rs11605381,rs3757387,rs9270880,rs9468317,rs12803048,rs1840463,rs9271536,rs61265590,rs41266839,rs9287917,rs2972393,rs1418203,rs10734191,rs9270940,rs3747093,rs1573492,rs2485997,rs4748942,rs61877856,rs28516463,rs10904368,rs2306218,rs78873470,rs11698676,rs6668196,rs57168457,rs13393079,rs11022259,rs7528321,rs2814974,rs4065275,rs9270923,rs707928,rs2746150,rs12803132,rs2296343,rs35512245,rs4821116,rs12925998,rs2736353,rs4148650,rs206015,rs112722721,rs7759217,rs9269876,rs13215072,rs114879931,rs12539741,rs4242778,rs9910826,rs73738799,rs16861298,rs4815021,rs643025,rs115483358,rs1059788,rs2791333,rs6084874,rs76953595,rs2620882,rs28428903,rs9393710,rs9268219,rs2266959,rs9357052,rs3889889,rs9469867,rs2342295,rs4660262,rs12574375,rs11130629,rs114564314,rs2250788,rs4470539,rs6673809,rs7792290,rs9270917,rs74660460,rs12667360,rs7590594,rs2972413,rs2172876,rs3734266,rs9271013,rs73727913,rs7918169,rs3944110,rs2252280,rs7926440,rs34572943,rs1124816,rs115862317,rs35307327,rs741174,rs9393895,rs12502773,rs57006402,rs34639497,rs12139150,rs1419183,rs793,rs6686494,rs115048621,rs4731534,rs2235568,rs2093069,rs75749576,rs28455809,rs3791102,rs7806881,rs2273442,rs9270947,rs1834460,rs2651844,rs9468213,rs79939898,rs2106728,rs9283884,rs9270008,rs2940704,rs917117,rs9462021,rs9271858,rs9269779,rs11624766,rs1167799,rs7207618,rs6902689,rs7766770,rs112997206,rs34064842,rs7535281,rs2177382,rs4731533,rs4721615,rs2782535,rs9271168,rs4880700,rs76399795,rs9393715,rs114577389,rs2296337,rs72844134,rs12669204,rs2844511,rs115307695,rs10735336,rs923077,rs3807304,rs112208663,rs116173188,rs9262143,rs9270051,rs2732547,rs9270978,rs6705628,rs72844167,rs6696836,rs11770589,rs7919656,rs4850744,rs1131665,rs2521286,rs2743555,rs2032463,rs2699232,rs71557334,rs79583604,rs8012283,rs9358938,rs11736916,rs56307853,rs116026314,rs9271205,rs17814658,rs4530904,rs1947863,rs9271080,rs116277159,rs203876,rs9270941,rs115331722,rs75962310,rs1126737,rs9270111,rs661561,rs4930090,rs2763979,rs28362606,rs1036429,rs16861394,rs11969000,rs1288332,rs9271641,rs7511826,rs1534737,rs10026594,rs79440838,rs67895864,rs9271053,rs11258514,rs9271069,rs9380010,rs1654777,rs77374542,rs1509452,rs6854749,rs2709296,rs11751487,rs9923455,rs67898294,rs1979,rs9271176,rs9380056,rs4788883,rs3775211,rs11755032,rs9468298,rs4889537,rs425159,rs660895,rs114350506,rs2330770,rs9271149,rs34220266,rs967005,rs9380062,rs72623202,rs61823870,rs971694,rs1517352,rs2488809,rs116089240,rs115002281,rs12046550,rs140489,rs1211184,rs13426947,rs2232423,rs4305335,rs76140384,rs9272417,rs78012987,rs3796999,rs6667794,rs7829816,rs13205911,rs114637560,rs4259246,rs9269622,rs9271775,rs9380049,rs1003603,rs10821952,rs74414178,rs35545884,rs35081279,rs9368553,rs34103100,rs9269915,rs476167,rs2814967,rs9271148,rs9270964,rs4334268,rs10203109,rs115860703,rs9270977,rs11117327,rs116072847,rs115023979,rs2305479,rs200975,rs2924265,rs9393910,rs9270007,rs62258095,rs114852762,rs2476601,rs17610836,rs3778753,rs13256690,rs114241655,rs200967,rs112055084,rs11640331,rs10776651,rs115093292,rs6035791,rs28366201,rs7542304,rs75406401,rs9271639,rs34499196,rs1056094,rs78515370,rs4958440,rs3024861,rs56186416,rs13213986,rs34875830,rs2072633,rs62405633,rs2282885,rs9270879,rs9272328,rs203885,rs36092177,rs805303,rs6049838,rs2699231,rs9268832,rs6802947,rs9270974,rs114383464,rs115970240,rs34477097,rs4880697,rs79775079,rs115817461,rs115041398,rs9393894,rs9380058,rs7784219,rs2521294,rs9468334,rs9271007,rs115540432,rs12467047,rs1167798,rs72846794,rs11059926,rs16857098,rs61593413,rs4639966,rs12580006,rs57968175,rs9469884,rs2296289,rs9271422,rs80300819,rs7014565,rs55642707,rs114193205,rs36192217,rs2620883,rs10168266,rs9271629,rs2609880,rs67084214,rs3024877,rs114810088,rs2960308,rs1508297,rs112762698,rs4761338,rs2295594,rs9357063,rs13053704,rs1615444,rs116685783,rs800148,rs17695758,rs4077810,rs66579470,rs12801890,rs3819199,rs11078925,rs370155,rs116620438,rs2732552,rs67297533,rs3768335,rs116248721,rs9270489,rs1898177,rs2252720,rs3748438,rs9271100,rs3134945,rs11078926,rs9270158,rs2943245,rs7122021,rs74799980,rs580067,rs7092190,rs9270035,rs9296127,rs9393885,rs12453230,rs4843766,rs12029647,rs80177780,rs1876790,rs592229,rs9269766,rs9271155,rs820101,rs1947862,rs2699229,rs2073531,rs75700544,rs16823421,rs10777749,rs9271062,rs12030652,rs7626442,rs12487052,rs72856353,rs34396849,rs7533238,rs9271116,rs74928591,rs1570759,rs16867911,rs60156786,rs1109033,rs2620896,rs28391200,rs75621680,rs114464013,rs203877,rs9295746,rs619796,rs6904596,rs16871814,rs2106606,rs627096,rs11977705,rs780655,rs80349010,rs116670730,rs75371890,rs9271153,rs11870965,rs2960303,rs116008969,rs12492472,rs1031458,rs58825580,rs36116761,rs2515943,rs1911819,rs896856,rs16857079,rs3024886,rs12662536,rs80022860,rs2825961,rs9270915,rs662114,rs35451117,rs2276611,rs10229001,rs2515941,rs661330,rs117964444,rs113229010,rs13212651,rs6035811,rs2235251,rs73742521,rs17763089,rs754332,rs72849276,rs56380902,rs72681431,rs7341253,rs6047269,rs1400656,rs2488815,rs3021142,rs12330193,rs2924270,rs9271105,rs35037868,rs9270999,rs2785146,rs2961578,rs114333877,rs12032504,rs12803316,rs1613149,rs2825957,rs13207345,rs4721616,rs28718257,rs9270922,rs8061729,rs72845727,rs607003,rs74371950,rs112532723,rs602469,rs7517163,rs34371502,rs34295134,rs4624858,rs9368563,rs204990,rs6137287,rs2095774,rs10425324,rs1059787,rs523246,rs9271525,rs111700492,rs12539476,rs1059786,rs2422936,rs2306219,rs9270927,rs9357045,rs10904367,rs78995218,rs10911390,rs6445975,rs9271060,rs16857125,rs2290919,rs67878650,rs10129506,rs9269905,rs55706012,rs10991868,rs66941452,rs437179,rs10484439,rs869402,rs2227980,rs741173,rs2376210,rs115556740,rs149972,rs5029928,rs2791332,rs117045038,rs114459930,rs112638707,rs2038841,rs68141011,rs35227624,rs3024847,rs3768592,rs2785193,rs10902178,rs6425949,rs115610895,rs9468318,rs2022485,rs72857614,rs9590280,rs12939457,rs6075780,rs4646933,rs60962024,rs6047275,rs113022490,rs9694294,rs16892386,rs2289583,rs9271005,rs72667721,rs2237235,rs2185886,rs4660263,rs2448541,rs7894644,rs3791129,rs2683451,rs116020203,rs7925421,rs10489265,rs6762644,rs2409798,rs9271421,rs34017165,rs6113163,rs7245725,rs116284058,rs116651383,rs1063745,rs76256603,rs2747054,rs1105772,rs4713118,rs1239365,rs62258104,rs79149277,rs2073529,rs34975957,rs2940913,rs72857628,rs7775397,rs7615468,rs78343928,rs67108505,rs508062,rs116277398,rs803680,rs34988108,rs12950752,rs10776653,rs74331352,rs10770871,rs9270914,rs9270979,rs4420888,rs115027462,rs1288333,rs57986222,rs13199906,rs11645705,rs3807307,rs1601527,rs2553773,rs9271165,rs34195497,rs9871443,rs6035790,rs9358937,rs9656588,rs3825057,rs72704677,rs77980650,rs4448553,rs10954215,rs115395274,rs4646926,rs2836757,rs881089,rs11209063,rs9271081,rs12215012,rs11117330,rs9468200,rs62259820,rs17598658,rs114633780,rs115163973,rs1321504,rs4350602,rs10141242,rs6934769,rs2667990,rs113417311,rs3734268,rs116924512,rs12815929,rs4815022,rs156737,rs7565685,rs12631656,rs10845610,rs7089338,rs116143544,rs67638449,rs115853716,rs35234849,rs4889649,rs4821130,rs3755980,rs6680421,rs7906540,rs113015546,rs4242776,rs9270054,rs3764327,rs10953792,rs12822507,rs1061502,rs6082354,rs2622322,rs2972412,rs11150610,rs2632233,rs4540749,rs7195945,rs274083,rs2395610,rs4671314,rs11495981,rs9399980,rs200991,rs13198809,rs74674762,rs1911820,rs2108202,rs114632474,rs59787338,rs9271010,rs12489103,rs1128334,rs4794820,rs9469813,rs4719505,rs13217984,rs630379,rs34950484,rs78922488,rs558702,rs12535158,rs9271096,rs9272349,rs2663053,rs11130633,rs4646949,rs675970,rs116099509,rs9269778,rs11767711,rs4795400,rs7752522,rs3778750,rs73731427,rs55994402,rs1668935,rs200966,rs116264340,rs13104307,rs34765154,rs9271631,rs9368529,rs659215,rs9862943,rs2034684,rs11229,rs73738775,rs721785,rs2709307,rs61915599,rs72730586,rs7753873,rs71567467,rs2663041,rs4660759,rs6899618,rs9876343,rs72856359,rs2667982,rs77512282,rs13313995,rs9866934,rs116329034,rs11968954,rs139019,rs2471327,rs6747350,rs9270948,rs4478885,rs72625204,rs1064701,rs4728144,rs115161103,rs2393667,rs114398321,rs116188106,rs4959108,rs9270904,rs12490706,rs7769961,rs9271636,rs3734573,rs79099464,rs17113603,rs34878490,rs12923297,rs60312440,rs72730585,rs3739099,rs968433,rs66757203,rs3764323,rs9271108,rs79663083,rs2620884,rs55742763,rs1874328,rs7976294,rs4242779,rs7900816,rs9271006,rs9380057,rs2736345,rs236676,rs2230429,rs2571106,rs73742520,rs36078605,rs117238070,rs276366,rs200481,rs61823873,rs2609887,rs2488808,rs56230511,rs73395560,rs200988,rs115602633,rs9380011,rs2663069,rs2961591,rs115084676,rs1475975,rs75693983,rs13120295,rs1167797,rs76404385,rs2651782,rs9380055,rs4518147,rs35098436,rs2029859,rs13212318,rs9379859,rs1167800,rs11217014,rs9270099,rs114702065,rs657597,rs116738927,rs2395608,rs12254529,rs9271211,rs12253520,rs2022449,rs874187,rs9468301,rs116025789,rs12282268,rs9859048,rs9271774,rs6914864,rs13220495,rs6774180,rs2834794,rs2709310,rs4366049,rs2699214,rs677362,rs55724153,rs6782218,rs9270963,rs10936827,rs17426593,rs2237234,rs2722715,rs17129794,rs2663033,rs67622212,rs111607661,rs1778511,rs36033628,rs2663034,rs3106348,rs17711344,rs9462020,rs77679854,rs10516487,rs9271082,rs115375946,rs115532189,rs75462421,rs203878,rs12371738,rs7192161,rs17126689,rs72892238,rs10208256,rs4748943,rs12174631,rs719149,rs11605785,rs12568451,rs2051556,rs115268649,rs780656,rs2235232,rs853678,rs1904596,rs149969,rs9682380,rs2940945,rs9270928,rs1421602,rs9368556,rs11059930,rs72857613,rs56364346,rs72871019,rs6035793,rs4622329,rs16910113,rs200990,rs10129167,rs4795399,rs35942482,rs7163083,rs17812677,rs10912573,rs2825960,rs56194793,rs7788977,rs117267050,rs10859966,rs1768545,rs9270921,rs9269823,rs115851225,rs112578072,rs11117326,rs2764206,rs12651692,rs4542691,rs844642,rs9468321,rs6671085,rs116703217,rs6948928,rs72844190,rs7335629,rs1895821,rs2296361,rs2249483,rs2488816,rs115434187,rs10991904,rs4838645,rs2410065,rs9380060,rs1201874,rs12472094,rs1150674,rs9270043,rs11595341,rs9269926,rs113919883,rs340637,rs7813271,rs41476751,rs117447227,rs11647008,rs7301486,rs2815001,rs112441817,rs111353892,rs35555795,rs78135308,rs55997097,rs2667972,rs3821236,rs10905161,rs853685,rs13195402,rs427348,rs113451008,rs4852999,rs7783926,rs1378357,rs115098921,rs11964930,rs9271122,rs34131763,rs75157929,rs12049190,rs3096700,rs2179096,rs10765944,rs116813230,rs9271076,rs200956,rs116457146,rs6703358,rs9270258,rs13195509,rs2785194,rs1470707,rs12670948,rs9303277,rs9271110,rs16861371,rs2515963,rs9621715,rs111944465,rs6035796,rs3807135,rs7093474,rs203867,rs9271117,rs2270614,rs34196306,rs2152089,rs2176394,rs5998672,rs3734264,rs34699226,rs72857615,rs13239597,rs4995269,rs35409203,rs75095369,rs67335721,rs6961014,rs61400421,rs4657041,rs9393897,rs2127586,rs3902920,rs9269844,rs2722723,rs9270902,rs114482091,rs200970,rs56041256,rs652888,rs1225618,rs9933520,rs2521283,rs520161,rs2732550,rs9269874,rs1143683,rs2699218,rs2722718,rs12924938,rs12630912,rs1225715,rs3768614,rs117487185,rs6926532,rs4843746,rs112480946,rs4838646,rs9270949,rs79277308,rs9271466,rs13227075,rs66610591,rs7761966,rs2941522,rs72508453,rs9271635,rs9270909,rs493161,rs6986187,rs66776545,rs2722707,rs75301880,rs1570760,rs66884109,rs9270029,rs3807306,rs11757370,rs16922471,rs13315549,rs116423969,rs7924717,rs72653957,rs2123354,rs2651791,rs3115663,rs2305480,rs6047319,rs9270091,rs2011491,rs116737990,rs2352990,rs115636180,rs2234045,rs11209051,rs2275508,rs805294,rs9270971,rs116221838,rs4813418,rs12421646,rs9269904,rs813038,rs16893666,rs1150689,rs76803488,rs114007394,rs12738136,rs34624872,rs9468201,rs9271151,rs10761603,rs6960994,rs116202923,rs9271051,rs213243,rs940296,rs9269859,rs2683424,rs868987,rs12027416,rs10946940,rs702814,rs61537364,rs35690855,rs6962518,rs847858,rs2814991,rs7800225,rs2844513,rs4242775,rs3762194,rs6082353,rs9271068,rs200994,rs9867580,rs9270018,rs115007581,rs114779419,rs34706883,rs57668933,rs629953,rs114483117,rs116537164,rs4450805,rs2448539,rs10934486,rs4711165,rs4713142,rs9270180,rs2972410,rs113443899,rs114575504,rs12543920,rs114616110,rs703257,rs12403025,rs844660,rs3762422,rs4840568,rs7124498,rs9309141,rs62258105,rs115801685,rs13197176,rs35202262,rs2953897,rs2281922,rs2976017,rs3922711,rs115420917,rs116505389,rs114491252,rs116500479,rs743252,rs1853097,rs9269902,rs9270882,rs6934662,rs116786870,rs9892166,rs4948499,rs117481770,rs113953388,rs11264179,rs7121272,rs35141641,rs111823233,rs12662525,rs7130325,rs6047310,rs1425805,rs7773456,rs2300499,rs2651804,rs9270950,rs1679709,rs34662244,rs11968972,rs9272353,rs2298429,rs112412042,rs111662020,rs3954099,rs115080362,rs16843684,rs1225716,rs11714574,rs800151,rs9295758,rs9270366,rs169433,rs11697848,rs849138,rs6922063,rs1999665,rs72854840,rs34328493,rs2620880,rs9461897,rs9689160,rs12486031,rs6479782,rs12574117,rs185819,rs114973966,rs2231241,rs2553783,rs79590385,rs10207365,rs2709328,rs9357061,rs12449089,rs113785384,rs13215181,rs532965,rs2699237,rs9348712,rs6546883,rs276372,rs542339,rs7782367,rs10911389,rs10857651,rs116054316,rs72857639,rs979233,rs115392083,rs9270088,rs56392848,rs72508433,rs2744959,rs12635366,rs9358939,rs11150616,rs16871728,rs653520,rs4713121,rs203883,rs13217620,rs2100245,rs12753778,rs861857,rs3733377,rs6727554,rs693163,rs200480,rs494620,rs16829413,rs1869218,rs723015,rs12040874,rs34945494,rs10911391,rs2632229,rs66823108,rs35749575,rs9269899,rs188015,rs115608780,rs77958232,rs13194781,rs2051549,rs112575025,rs12924942,rs11078928,rs4655698,rs9270237,rs13252782,rs16907269,rs7518500,rs12029676,rs11697462,rs2855812,rs9271011,rs6075769,rs4713098,rs11699362,rs7807018,rs7098906,rs11975139,rs800152,rs286862,rs4286817,rs11813511,rs10512209,rs58232185,rs114887921,rs1764674,rs10456045,rs4553989,rs61636452,rs340638,rs2377628,rs7962359,rs9269909,rs4719504,rs9271121,rs66476461,rs2173887,rs2252714,rs2242028,rs17156464,rs80033866,rs887464,rs2620885,rs849335,rs11114519,rs66868086,rs870707,rs7195915,rs2961589,rs2709301,rs17189712,rs9270041,rs6762478,rs6658353,rs820103,rs200959,rs11150619,rs907091,rs10777747,rs6463769,rs17386465,rs11865830,rs35030260,rs2764208,rs9393713,rs34189114,rs56366090,rs6035817,rs12663650,rs9357038,rs10912577,rs6736258,rs4628094,rs5998599,rs78539389,rs77666565,rs4843865,rs77116439,rs34752872,rs10776647,rs73132769,rs853679,rs535586,rs59555311,rs72854808,rs12045762,rs79797109,rs4713140,rs9271074,rs12768086,rs1838903,rs9393888,rs9469918,rs4821108,rs9270913,rs68174123,rs703693,rs2667983,rs115272866,rs6047267,rs9269825,rs28383200,rs587495,rs10946935,rs794356,rs2928401,rs34852311,rs35339855,rs36060383,rs2488812,rs663273,rs9270992,rs9271107,rs5029924,rs56037701,rs904142,rs7006780,rs3130342,rs2758970,rs2471326,rs680727,rs35677639,rs10496194,rs13320556,rs643525,rs3734542,rs16837315,rs2900493,rs6678974,rs12145999,rs2050369,rs11255147,rs4886659,rs13056939,rs844659,rs2106604,rs57030430,rs74475970,rs57951780,rs17749927,rs116495853,rs6686912,rs55953466,rs560530,rs6932109,rs7523453,rs78324977,rs2303020,rs1270942,rs8126965,rs59897602,rs12021640,rs113205727,rs1463525,rs9877680,rs9269626,rs13210470,rs73739773,rs2709294,rs115940887,rs4520487,rs1234317,rs10501136,rs6728476,rs4788880,rs2234044,rs72854513,rs55948305,rs116691706,rs12321643,rs1980493,rs7542316,rs2224092,rs59983196,rs6047274,rs13201308,rs34977123,rs72847313,rs67019217,rs3936122,rs75151741,rs13225976,rs72856371,rs9269836,rs9270404,rs868641,rs213244,rs1011082,rs112021387,rs9311394,rs116508225,rs13191227,rs4385425,rs7445,rs9270498,rs117480515,rs11209050,rs4916333,rs28624101,rs11117329,rs4681852,rs35134589,rs591854,rs76009973,rs9348798,rs115561009,rs7032369,rs3734571,rs2072803,rs4789182,rs4762249,rs11552219,rs9907088,rs9271146,rs17720293,rs6920256,rs7776351,rs726786,rs9269773,rs79598075,rs2620881,rs2286974,rs6565225,rs16861254,rs72856392,rs55792355,rs9272742,rs10499197,rs115032920,rs8052690,rs3778754,rs1770130,rs75224370,rs9271083,rs4148657,rs34104395,rs12055625,rs13214023,rs9904624,rs11770317,rs4721617,rs4337171,rs6538681,rs9469883,rs2785202,rs2814992,rs2256086,rs573905,rs79411652,rs68112369,rs13199772,rs77975121,rs2296336,rs55929663,rs876036,rs12517368,rs9271009,rs12366938,rs10847697,rs35095464,rs2397984,rs113879359,rs9368551,rs11117316,rs149854,rs9270050,rs35345226,rs12321679,rs7776439,rs2521291,rs1874327,rs16861400,rs34744495,rs4660758,rs34911745,rs6706307,rs1167836,rs35833762,rs68176300,rs79264127,rs7767264,rs12174639,rs73205303,rs9469886,rs9270937,rs66827971,rs111765571,rs114190124,rs6807387,rs114570945,rs617578,rs12671871,rs10821950,rs12174602,rs10845609,rs6946165,rs601162,rs12036830,rs35193936,rs72856360,rs60568231,rs114056954,rs72856331,rs9926615,rs61139213,rs71559025,rs113734026,rs11647195,rs12930577,rs114370980,rs12031255,rs9270912,rs56870390,rs536704,rs9271156,rs2073530,rs12432214,rs73067268,rs2609898,rs116303575,rs10241047,rs36084443,rs2667980,rs1842685,rs16907273,rs10745736,rs4843765,rs2699226,rs56311048,rs1472975,rs115438376,rs35781323,rs36109883,rs35627490,rs2395488,rs6901411,rs113996162,rs74290583,rs79686970,rs4301835,rs9393718,rs1679732,rs4886656,rs75420341,rs114908144,rs4076852,rs3744246,rs2609892,rs1861548,rs10761602,rs9468202,rs7789423,rs1904595,rs6942104,rs34588114,rs6047280,rs9295759,rs11209061,rs3210879,rs6900847,rs117495404,rs115017380,rs6565198,rs9270406,rs79356555,rs847859,rs200993,rs9270019,rs200981,rs116820920,rs75600948,rs10236569,rs1869221,rs111608017,rs67776298,rs35716472,rs1770132,rs3024866,rs4713143,rs9269661,rs11658345,rs11641608,rs112795139,rs13215208,rs34246779,rs35001169,rs7752060,rs11759151,rs2667978,rs115463660,rs7202472,rs2471339,rs2274200,rs116089928,rs9272422,rs6671847,rs1139226,rs731708,rs74510341,rs116598334,rs79583958,rs1033130,rs1150666,rs111394690,rs116344849,rs10244229,rs2521284,rs3814302,rs879487,rs7759227,rs3815801,rs917116,rs9469838,rs9841951,rs7197754,rs1143682,rs12932202,rs876038,rs10196389,rs693180,rs68072215,rs1150754,rs74361452,rs10499750,rs9393891,rs7094610,rs76953673,rs111232699,rs9271119,rs2620891,rs4815024,rs922483,rs9269668,rs34965214,rs116480090,rs11755393,rs9270931,rs114091998,rs7206295,rs9271413,rs61615404,rs7773070,rs12634132,rs6464080,rs115009784,rs657180,rs111998127,rs12127226,rs11046230,rs9271160,rs9269881,rs8029092,rs112313734,rs2960296,rs2280714,rs75268944,rs6953869,rs6905516,rs1009382,rs6945305,rs9271423,rs9379875,rs4719507,rs169432,rs115874801,rs9357055,rs114855991,rs113389919,rs13042216,rs4625995,rs10995021,rs61877857,rs72857631,rs12497256,rs2167699,rs2719242,rs10911388,rs115557182,rs4713120,rs77480041,rs9271052,rs7499192,rs9366718,rs36162392,rs13071422,rs9469885,rs10857650,rs6967327,rs4713137,rs1764675,rs6910838,rs13060681,rs3021146,rs6457374,rs76316360,rs10857655,rs1059789,rs10911392,rs6981617,rs7749323,rs12127737,rs10247029,rs75225183,rs10782004,rs56178614,rs7535491,rs729826,rs114257825,rs9272336,rs2699244,rs483143,rs61823891,rs3747877,rs9469862,rs6498135,rs34605993,rs116644729,rs10991906,rs201005,rs10999781,rs2961586,rs9271094,rs9270025,rs2393962,rs6424898,rs13190888,rs1344569,rs2788289,rs77008184,rs741175,rs10456362,rs9269901,rs6773099,rs9393896,rs6076733,rs72857634,rs2683453,rs114282057,rs11574637,rs9461898,rs2242660,rs9393909,rs1631552,rs10954213,rs7775947,rs2151529,rs11117333,rs1237178,rs6047320,rs1692,rs3759236,rs9271019,rs2976018,rs10488631,rs72508454,rs2127590,rs7828916,rs10776648,rs116137321,rs9270105,rs11964987,rs2277405,rs17167001,rs12201281,rs4731532,rs2268324,rs9469837,rs78053745,rs2077519,rs6805930,rs60408932,rs9269858,rs113641488,rs73613338,rs113845942,rs77111418,rs9271075,rs116653075,rs1619221,rs451603,rs1768560,rs4467032,rs76413308,rs4668151,rs2295593,rs28364721,rs2072804,rs4148656,rs35188261,rs3755983,rs57191180,rs9273313,rs3747874,rs35529982,rs9270962,rs1911814,rs114487324,rs10738078,rs11255148,rs5029949,rs73397417,rs849336,rs10904362,rs12070950,rs7750604,rs34313362,rs10253804,rs4713141,rs11759011,rs75127094,rs9269693,rs77047131,rs55690788,rs4843287,rs1201872,rs34871267,rs16922508,rs72845428,rs7741437,rs115292946,rs9368554,rs73740569,rs7444,rs112314594,rs3901386,rs12726706,rs9271640,rs2471340,rs9461446,rs4713099,rs6772652,rs75330230,rs58655876,rs61823885,rs7161,rs12574073,rs783956,rs11819839,rs13433386,rs61552576,rs13380815,rs9272363,rs59636345,rs72845730,rs2836752,rs35162296,rs6940395,rs1233446,rs5029937,rs9271101,rs72846780,rs6675620,rs7191761,rs2394000,rs8133101,rs9270204,rs10991894,rs7137250,rs9619386,rs35393613,rs12933009,rs4762633,rs1233474,rs200989,rs3011222,rs34194357,rs28651901,rs3775226,rs1874332,rs3129943,rs2021826,rs11078927,rs2376208,rs35000415,rs6966125,rs9270984,rs8133137,rs2024937,rs11210936,rs36183131,rs9270236,rs11055023,rs913204,rs7815383,rs11760442,rs10862171,rs7908454,rs34802008,rs115163923,rs10936831,rs78700554,rs3828146,rs10777748,rs72667765,rs899322,rs1999664,rs4843291,rs2270866,rs12926183,rs12190817,rs9461433,rs13213152,rs1871599,rs11114518,rs12031263,rs10777744,rs10166873,rs10409801,rs2814971,rs2515961,rs17166351,rs2286973,rs11210934,rs2764207,rs2609881,rs5022165,rs2172962,rs8126698,rs6935269,rs7646093,rs10847696,rs115344853,rs5028203,rs9986596,rs80076664,rs9468292,rs2488806,rs115095990,rs11607035,rs9271008,rs3087796,rs116300399,rs9469917,rs13201681,rs2170132,rs113023108,rs113464648,rs10776652,rs67998226,rs2074678,rs4850742,rs2280648,rs6049839,rs72625207,rs111624231,rs10847691,rs114706599,rs780673,rs11217018,rs115729463,rs56327845,rs2571100,rs9270142,rs77146093,rs79574222,rs2791334,rs67859638,rs13217619,rs3790570,rs1985372,rs2307407,rs2722721,rs6537583,rs10930361,rs2236178,rs1475977,rs9368771,rs9469870,rs4681569,rs3778752,rs79803542,rs2961568,rs9380069,rs2305324,rs9393813,rs7194305,rs7739216,rs13242262,rs6793328,rs3129791,rs4880698,rs73001486,rs1385374,rs11603774,rs1419044,rs79519767,rs61823871,rs9269627,rs1461253,rs115730765,rs115218245,rs4889633,rs9380061,rs11059927,rs114700859,rs4713152,rs498619,rs116370429,rs140491,rs7642018,rs117277213,rs4889543,rs9270972,rs200982,rs203894,rs114796440,rs1840460,rs7458480,rs870134,rs942636,rs78892577,rs9303281,rs11642031,rs1471778,rs1052582,rs6926373,rs57403433,rs200977,rs11022291,rs710177,rs115498555,rs77855373,rs9468290,rs68097662,rs968434,rs1116471,rs6082351,rs72844137,rs116225804,rs12173854,rs1563210,rs4681851,rs9270938,rs6047277,rs9272466,rs9270416,rs1258464,rs6565195,rs4788887,rs6658393,rs9271147,rs4548893,rs115633645,rs11557466,rs3131296,rs1046089,rs10770867,rs6672333,rs11073328,rs2464003,rs2663019,rs3823180,rs676281,rs115225723,rs9269827,rs1770131,rs4789170,rs5029939,rs9270885,rs2709304,rs76884017,rs7677491,rs1233431,rs7197422,rs17189719,rs11101530,rs12565776,rs11101511,rs115855818,rs57111149,rs559986,rs2098878,rs10508907,rs203893,rs6906759,rs56140430,rs1054090,rs12021522,rs72508447,rs12334430,rs728238,rs200978,rs6679337,rs114153839,rs8056505,rs2488804,rs9271144,rs1998702,rs34107459,rs12213792,rs17804470,rs12531711,rs9468297,rs11574636,rs80140217,rs1055382,rs9270939,rs115708758,rs35838738,rs9271771,rs114964142,rs5029930,rs9468199,rs9270281,rs9270387,rs4843755,rs9348796,rs72839477,rs2596501,rs4901055,rs2960295,rs9379871,rs36095411,rs1953319,rs2229634,rs9270892,rs17189693,rs7190997,rs6779083,rs1167793,rs2663055,rs79885202,rs3173443,rs9270945,rs1978,rs2709314,rs116025180,rs1913517,rs114911697,rs12718921,rs13216424,rs77767132,rs6787467,rs4282407,rs869529,rs35883476,rs9271072,rs6957799,rs4534472,rs8043,rs4655542,rs12134497,rs12635377,rs539474,rs7192,rs9271085,rs4937333,rs9379856,rs9468286,rs10269251,rs12444713,rs2735393,rs9461448,rs72844177,rs13385731,rs61134033,rs73726170,rs6727339,rs9270905,rs10751990,rs11264145,rs12212284,rs2668010,rs2396545,rs1736904,rs2305325,rs10851877,rs4597342,rs3757173,rs2273564,rs2709292,rs116592004,rs1512501,rs169287,rs9271145,rs9379864,rs661968,rs4719506,rs7110526,rs58721362,rs2961590,rs3132580,rs115360616,rs10847698,rs200971,rs844657,rs4320076,rs2663038,rs114671060,rs56007716,rs13204572,rs12918554,rs11646819,rs9380028,rs112296020,rs35768595,rs4762637,rs115484360,rs67457459,rs6931858,rs58458505,rs3021145,rs12475414,rs7939918,rs115575774,rs2940738,rs1061505,rs12917874,rs7166695,rs151451,rs2296360,rs114200940,rs2651784,rs7486387,rs57526361,rs116227756,rs2290400,rs10197238,rs60934365,rs9393889,rs13207689,rs12485999,rs114730467,rs72508429,rs7902719,rs9271622,rs9393901,rs1857066,rs36038753,rs9368550,rs2553772,rs204994,rs34829274,rs17359064,rs2424354,rs9270969,rs9270933,rs17266594,rs2300501,rs72651502,rs11055024,rs9270980,rs8026273,rs2205960,rs13237475,rs3791116,rs34725944,rs2471325,rs1265159,rs9273308,rs75921854,rs9272425,rs2478106,rs1453559,rs114857479,rs4681675,rs7815650,rs2785197,rs17847173,rs116436195,rs114461240,rs116099232,rs9357006,rs886424,rs114457315,rs2275247,rs72625208,rs200950,rs36026951,rs10239340,rs34546986,rs9270502,rs2976036,rs9270991,rs114984862,rs1133202,rs72856401,rs116785354,rs6826742,rs9270229,rs1031154,rs7928902,rs62067034,rs4553990,rs1041981,rs390764,rs7095641,rs12912109,rs7769820,rs10863193,rs78768057,rs34051318,rs11246213,rs13197574,rs11647202,rs75339672,rs9366656,rs2377627,rs10936832,rs2051555,rs6765702,rs4148660,rs3747875,rs10911193,rs870706,rs6457796,rs4594268,rs6946318,rs1018789,rs1143678,rs12706861,rs2242029,rs58620414,rs16922461,rs11648161,rs13387104,rs113282787,rs58909320,rs10893872,rs16922462,rs35984974,rs9856964,rs72857637,rs9270874,rs55713402,rs11022289,rs7300572,rs57379839,rs2699247,rs201004,rs35693439,rs2699245,rs11087657,rs3847099,rs12419618,rs7137751,rs3922713,rs12535096,rs2788288,rs9393847,rs67638810,rs115512862,rs11252804,rs8056944,rs9269900,rs1322178,rs9271212,rs7416348,rs9269852,rs2478118,rs2523554,rs2995797,rs9270920,rs115533061,rs11101529,rs17338998,rs80278438,rs7551957,rs115589482,rs7099117,rs12484001,rs7910287,rs8025412,rs10852936,rs35949862,rs9311674,rs115351533,rs864745,rs2523987,rs2373816,rs73739606,rs2182019,rs9269762,rs9303280,rs12146323,rs2699240,rs3021147,rs9867320,rs11574639,rs11645662,rs7774101,rs1150676,rs16892384,rs4543886,rs11255152,rs6809525,rs78093064,rs4843763,rs4713139,rs276367,rs72653917,rs6714060,rs9822328,rs9270101,rs11022066,rs9295768,rs114650388,rs56361283,rs6707436,rs2515960,rs2418021,rs2297033,rs2274197,rs557042,rs9269913,rs118186586,rs115778875,rs114880286,rs11699253,rs16910148,rs2248372,rs8076131,rs72508435,rs9900586,rs2422933,rs1076094,rs12067111,rs2065705,rs2301993,rs117473643,rs2517598,rs113164324,rs12946365,rs10991901,rs752637,rs1008723,rs113362368,rs36032186,rs1010261,rs80170168,rs3814663,rs115297319,rs7796963,rs3775209,rs2399985,rs2928393,rs4886657,rs11638746,rs74476209,rs115098419,rs2782531,rs2663021,rs62258132,rs9270141,rs2953901,rs800146,rs34657938,rs11961798,rs113029963,rs2252996,rs4881368,rs702966,rs115741741,rs56874662,rs2064093,rs6905522,rs7221814,rs6734192,rs9270944,rs2038976,rs1201873,rs9271161,rs2105169,rs12672585,rs7932088,rs115311693,rs7782765,rs9883392,rs73049785,rs3099844,rs3807302,rs2814970,rs12545621,rs881086,rs7196256,rs10912579,rs9271112,rs59862212,rs4852324,rs3734261,rs205284,rs286885,rs11517725,rs114982793,rs9393890,rs5029926,rs4632147,rs115498047,rs694764,rs1531577,rs2192346,rs2303745,rs73740570,rs2296305,rs72868800,rs2722716,rs11650661,rs10156169,rs2359661,rs1778508,rs7913420,rs9269938,rs114627648,rs9271090,rs17564310,rs10501134,rs2268325,rs12647830,rs2900297,rs1116470,rs2799079,rs13200462,rs72653924,rs112438598,rs1084779,rs9461432,rs35634597,rs10761604,rs783968,rs9270932,rs41272879,rs6972258,rs10776649,rs1056521,rs13073327,rs4958894,rs79631274,rs16922458,rs4763859,rs407415,rs7913620,rs200996,rs7594501,rs9271050,rs9925025,rs9271070,rs1233432,rs13114014,rs17129778,rs9269841,rs4795405,rs2070662,rs62478615,rs9271174,rs9462030,rs9393711,rs11089629,rs4747484,rs2667981,rs9348794,rs11624783,rs9270478,rs9468345,rs9469871,rs118191427,rs73163941,rs34946234,rs9393899,rs11150615,rs41270050,rs10821949,rs12612150,rs115279755,rs9271086,rs12036825,rs9270893,rs2073527,rs117935131,rs9468203,rs780669,rs7902904,rs34273322,rs57088429,rs4728142,rs2164244,rs2732546,rs4713144,rs11055025,rs9270946,rs116462107,rs5994638,rs2350801,rs10936833,rs720130,rs9468287,rs9862378,rs9270031,rs9271058,rs28376069,rs12422022,rs9270215,rs62451664,rs9270891,rs41269265,rs2758965,rs67340775,rs35926859,rs9270934,rs12229100,rs3828435,rs66855816,rs73403125,rs9270970,rs3791120,rs12664996,rs1078063,rs4264266,rs7774697,rs6906666,rs2663054,rs2001707,rs187995,rs72625205,rs1188620,rs9269640,rs115089010,rs10847692,rs76185397,rs12795572,rs9494883,rs738127,rs11970411,rs9891174,rs16893735,rs34676049,rs2296306,rs9272461,rs13208078,rs12935595,rs200952,rs7906964,rs12047865,rs61377948,rs401763,rs7941547,rs12718918,rs78917710,rs3130564,rs7329174,rs12046048,rs80048132,rs2395174,rs8180562,rs9348797,rs113920852,rs9270069,rs1225709,rs72730598,rs61881050,rs4853457,rs7906576,rs67452113,rs11150617,rs73385839,rs12495722,rs4390943,rs274068,rs34715060,rs4963128,rs12038024,rs12405577,rs3799383,rs7184093,rs1167807,rs746271,rs448016,rs2928404,rs6425948,rs4789171,rs7341267,rs200962,rs9269828,rs7656,rs12713801,rs140492,rs6035787,rs115200193,rs7752390,rs9271092,rs200485,rs912716,rs57151617,rs2722722,rs118126443,rs4843745,rs2722719,rs115710968,rs6479781,rs2328607,rs37452,rs115505845,rs11130640,rs6699033,rs7112149,rs1840462,rs11600971,rs62258074,rs2651783,rs1884762,rs921650,rs12291580,rs35353359,rs61127718,rs2072806,rs80108718,rs1475930,rs11755420,rs810680,rs1143679,rs77640423,rs200979,rs17212236,rs2232426,rs12298615,rs67662114,rs6941453,rs12047836,rs11557467,rs1871695,rs2527776,rs9468325,rs71534545,rs12709365,rs2844773,rs2876594,rs6899938,rs2609890,rs35732840,rs4843290,rs35570280,rs35744819,rs9271109,rs2785198,rs783970,rs10773578,rs9366655,rs41269955,rs28666534,rs10904364,rs967948,rs9393714,rs741810,rs76413021,rs6774,rs77288296,rs2272092,rs9271073,rs3210880,rs79016461,rs1150670,rs2144782,rs2760994,rs4880696,rs7537917,rs2464963,rs114362020,rs11962305,rs2409799,rs117111012,rs200964,rs116624079,rs200973,rs115929849,rs112485576,rs76855161,rs9913257,rs7900145,rs56075693,rs4821124,rs55922358,rs11539530,rs7743724,rs77040345,rs76067258,rs74518834,rs55896922,rs2523467,rs1077393,rs12648163,rs34691223,rs12940188,rs2953922,rs412392,rs2471324,rs115816856,rs55992502,rs5871,rs7161692,rs9380052,rs2492813,rs34893532,rs12158299,rs72980707,rs12041487,rs200486,rs12179134,rs1024323,rs646351,rs1188627,rs9650314,rs10489697,rs9270968,rs11089637,rs4520043,rs9393886,rs7576177,rs9271063,rs7749305,rs13080669,rs10912580,rs2040061,rs72845070,rs870135,rs7590316,rs7194347,rs4713138,rs73682014,rs878825,rs9269840,rs6901575,rs33932084,rs2065704,rs74689501,rs10889681,rs17129908,rs1329151,rs72844166,rs10166809,rs17128314,rs41268942,rs35455030,rs10863194,rs2609895,rs9271104,rs2441677,rs11621132,rs116532256,rs79547786,rs9380064,rs149879,rs9270981,rs11600936,rs11645830,rs12022469,rs1564267,rs4956038,rs2719244,rs203884,rs115312438,rs17268442,rs9469863,rs12670170,rs8065777,rs2231240,rs2940917,rs74876449,rs4948496,rs56366827,rs6137297,rs2049502,rs6787391,rs9368531,rs116829723,rs1233438,rs34288859,rs9269912,rs12060621,rs3757388,rs2422934,rs16910122,rs11529115,rs7828483,rs6137286,rs9270322,rs115464411,rs9271162,rs671116,rs12924259,rs2782530,rs80013399,rs11710823,rs61399930,rs9270926,rs3791112,rs10211273,rs7116409,rs7580271,rs9468217,rs17612503,rs9271529,rs34413975,rs8128904,rs9469887,rs13195040,rs9379850,rs11046235,rs6658064,rs9469836,rs1188633,rs6082331,rs74951797,rs112319761,rs17703197,rs116711612,rs12174623,rs2409780,rs9393893,rs114629349,rs10207954,rs13425999,rs4886658,rs55653371,rs6674368,rs114880603,rs13203816,rs3754919,rs35229871,rs2235621,rs286861,rs6509153,rs2699246,rs7644457,rs11898345,rs9393858,rs12495873,rs7572182,rs4711164,rs6672396,rs9380063,rs12044718,rs6137292,rs35472514,rs10281091,rs9270107,rs11769533,rs41304261,rs10911637,rs11609280,rs17836494,rs7542136,rs1517276,rs72623201,rs201003,rs4747485,rs11059948,rs11859274,rs13416020,rs508347,rs738128,rs9348772,rs28675115,rs2632230,rs12800061,rs112424089,rs112833698,rs61432431,rs4763858,rs9357066,rs3816470,rs4713150,rs13204012,rs72653921,rs4075152,rs76235285,rs114169711,rs34889521,rs7308921,rs7755982,rs8009676,rs201002,rs2281588,rs10911383,rs12619026,rs4681840,rs11108310,rs9393902,rs6762558,rs1339899,rs12929077,rs2663020,rs12820313,rs113462448,rs9270090,rs115481587,rs11255153,rs5754295,rs2515933,rs10857626,rs4655703,rs36215042,rs2622318,rs200984,rs1524900,rs73739106,rs35680819,rs4843764,rs17819158,rs77822042,rs111877524,rs17711801,rs11209058,rs2297032,rs274069,rs2785201,rs7004267,rs117247926,rs10745734,rs4958895,rs13199649,rs2699235,rs7657530,rs9368549,rs115387042,rs72857643,rs77981384,rs10991911,rs9462015,rs7517010,rs115332056,rs9831844,rs200995,rs67250450,rs1995976,rs9</t>
  </si>
  <si>
    <t>ENSG00000204366.3,ENSG00000232021.2,ENSG00000154479.8,CATG00000055064.1,CATG00000003291.1,ENSG00000234498.2,ENSG00000220875.1,ENSG00000189134.3,ENSG00000187987.5,CATG00000083693.1,CATG00000083194.1,CATG00000086152.1,ENSG00000196735.7,ENSG00000204344.10,ENSG00000171262.7,ENSG00000259070.1,ENSG00000089280.14,ENSG00000229917.2,CATG00000056800.1,ENSG00000232591.1,ENSG00000196812.4,CATG00000028943.1,CATG00000029078.1,CATG00000093365.1,ENSG00000188175.5,ENSG00000116406.14,ENSG00000008988.5,CATG00000085917.1,ENSG00000261359.2,ENSG00000148824.14,CATG00000088041.1,CATG00000033595.1,ENSG00000198315.6,ENSG00000135862.5,ENSG00000203739.3,ENSG00000199851.1,CATG00000087963.1,CATG00000083573.1,CATG00000027097.1,CATG00000004804.1,ENSG00000131115.11,CATG00000106132.1,ENSG00000251569.1,ENSG00000217130.1,CATG00000087846.1,CATG00000088075.1,ENSG00000204301.5,ENSG00000057663.8,ENSG00000237494.1,ENSG00000137310.7,ENSG00000109220.6,CATG00000088106.1,ENSG00000170242.13,ENSG00000050165.13,CATG00000032415.1,ENSG00000038532.10,CATG00000069553.1,CATG00000087916.1,ENSG00000255518.1,CATG00000060292.1,ENSG00000226786.2,ENSG00000258343.1,ENSG00000248872.1,CATG00000087896.1,ENSG00000124613.4,ENSG00000110367.7,ENSG00000121594.7,CATG00000075712.1,ENSG00000088970.11,ENSG00000255354.1,ENSG00000132432.9,CATG00000088071.1,CATG00000087870.1,CATG00000086133.1,ENSG00000257073.1,CATG00000001366.1,ENSG00000248873.1,ENSG00000204438.6,ENSG00000179676.6,ENSG00000165972.8,ENSG00000187626.7,ENSG00000184357.3,ENSG00000134954.10,ENSG00000240254.1,ENSG00000233529.1,ENSG00000219891.2,ENSG00000204498.6,CATG00000118282.1,CATG00000083346.1,ENSG00000159917.10,ENSG00000237883.1,CATG00000086155.1,ENSG00000114638.3,ENSG00000182108.5,ENSG00000116819.6,CATG00000087920.1,CATG00000079658.1,ENSG00000073605.14,CATG00000083579.1,ENSG00000204427.7,CATG00000085430.1,CATG00000087873.1,ENSG00000237773.1,CATG00000087884.1,ENSG00000234707.2,ENSG00000204539.3,ENSG00000198794.7,ENSG00000204310.6,ENSG00000223392.1,ENSG00000179344.12,ENSG00000204531.11,ENSG00000128604.14,CATG00000034591.1,ENSG00000204516.5,CATG00000095888.1,ENSG00000265236.1,ENSG00000168631.7,CATG00000061356.1,ENSG00000150995.13,ENSG00000243944.1,ENSG00000140678.12,ENSG00000121578.8,CATG00000087927.1,ENSG00000172057.5,ENSG00000111801.11,ENSG00000163686.9,CATG00000101661.1,ENSG00000253603.1,CATG00000083557.1,CATG00000025564.1,ENSG00000204616.6,ENSG00000267611.1,ENSG00000204348.5,ENSG00000197409.6,ENSG00000258424.1,ENSG00000220412.1,ENSG00000180613.6,ENSG00000204420.4,CATG00000090176.1,CATG00000023641.1,CATG00000056950.1,ENSG00000134242.11,ENSG00000124226.7,CATG00000104157.1,CATG00000040459.1,ENSG00000216915.2,CATG00000092287.1,CATG00000026619.1,ENSG00000198502.5,ENSG00000229391.3,ENSG00000213272.5,ENSG00000096654.11,CATG00000042916.1,CATG00000027116.1,CATG00000005247.1,ENSG00000188517.10,CATG00000029046.1,ENSG00000135373.8,ENSG00000065413.12,CATG00000048536.1,ENSG00000065060.12,ENSG00000204435.9,ENSG00000166278.10,ENSG00000117411.12,ENSG00000184348.2,ENSG00000187605.11,ENSG00000255989.1,ENSG00000069431.6,CATG00000006422.1,ENSG00000229274.1,ENSG00000068724.11,ENSG00000272501.1,ENSG00000173627.6,ENSG00000159915.8,ENSG00000260152.2,ENSG00000272009.1,ENSG00000139370.6,ENSG00000197153.3,CATG00000083335.1,CATG00000088030.1,ENSG00000197043.9,ENSG00000158865.8,ENSG00000234745.5,CATG00000088072.1,ENSG00000204287.9,ENSG00000259326.1,ENSG00000204296.7,CATG00000019889.1,CATG00000064781.1,ENSG00000096433.6,ENSG00000161179.9,ENSG00000196517.7,ENSG00000264968.1,ENSG00000177238.9,CATG00000083348.1,CATG00000097075.1,ENSG00000197279.3,ENSG00000182952.4,CATG00000093917.1,ENSG00000099331.9,CATG00000054840.1,ENSG00000066379.10,ENSG00000204389.8,ENSG00000132768.9,ENSG00000215979.1,ENSG00000134376.10,ENSG00000240053.8,ENSG00000016490.11,ENSG00000168301.8,ENSG00000130311.6,ENSG00000127124.9,CATG00000087895.1,ENSG00000204574.8,CATG00000034593.1,CATG00000083574.1,ENSG00000168297.11,CATG00000088070.1,ENSG00000219392.1,CATG00000023643.1,ENSG00000237950.1,CATG00000104155.1,ENSG00000254087.3,CATG00000050645.1,ENSG00000204540.6,ENSG00000237425.1,ENSG00000152689.13,CATG00000088018.1,ENSG00000106546.8,CATG00000057187.1,ENSG00000261638.1,ENSG00000204314.6,CATG00000053515.1,ENSG00000124216.3,ENSG00000143344.11,ENSG00000124562.5,ENSG00000246350.1,ENSG00000204305.9,CATG00000083365.1,ENSG00000177885.9,ENSG00000204394.8,ENSG00000204520.8,ENSG00000232810.3,ENSG00000172493.16,ENSG00000127220.5,CATG00000021832.1,CATG00000085266.1,ENSG00000204308.6,ENSG00000213719.4,CATG00000028705.1,ENSG00000112964.9,ENSG00000204444.6,CATG00000089498.1,ENSG00000128815.13,CATG00000047222.1,ENSG00000162704.11,CATG00000108799.1,ENSG00000196821.5,ENSG00000174938.10,CATG00000087881.1,ENSG00000146109.3,ENSG00000150347.10,ENSG00000163633.6,ENSG00000064999.12,ENSG00000235499.1,CATG00000029081.1,CATG00000028180.1,CATG00000087911.1,ENSG00000182611.3,ENSG00000249673.2,ENSG00000133574.5,ENSG00000198374.3,ENSG00000026950.12,ENSG00000117408.6,CATG00000118280.1,ENSG00000069696.6,ENSG00000204351.7,ENSG00000153064.7,CATG00000088065.1,ENSG00000228432.1,ENSG00000186470.9,CATG00000083349.1,ENSG00000248578.1,ENSG00000183150.3,ENSG00000234956.1,ENSG00000184588.13,CATG00000070961.1,ENSG00000138399.13,ENSG00000241106.2,ENSG00000186075.8,ENSG00000158691.10,ENSG00000148832.10,ENSG00000120162.9,ENSG00000117407.12,CATG00000088073.1,ENSG00000196374.5,CATG00000001196.1,ENSG00000062370.12,ENSG00000236039.1,CATG00000088039.1,CATG00000088063.1,ENSG00000158480.6,CATG00000057183.1,CATG00000004547.1,ENSG00000124508.12,ENSG00000244255.1,CATG00000083332.1,CATG00000055659.1,ENSG00000198563.9,ENSG00000139971.11,ENSG00000180259.5,ENSG00000213676.6,ENSG00000100503.19,ENSG00000185651.10,ENSG00000239791.1,ENSG00000213760.6,CATG00000052343.1,ENSG00000225914.1,ENSG00000142687.13,ENSG00000237499.2,ENSG00000258388.3,CATG00000087923.1,CATG00000097955.1,ENSG00000136048.9,CATG00000106133.1,ENSG00000214535.3,ENSG00000111276.6,ENSG00000204304.7,CATG00000034594.1,CATG00000106138.1,ENSG00000148090.7,ENSG00000126067.7,ENSG00000228962.1,ENSG00000128228.4,CATG00000087892.1,ENSG00000254536.1,ENSG00000020129.11,ENSG00000159216.14,CATG00000087905.1,ENSG00000250860.1,CATG00000005254.1,CATG00000069305.1,ENSG00000204422.7,CATG00000083629.1,ENSG00000131941.3,ENSG00000238184.1,ENSG00000260304.1,ENSG00000244556.1,ENSG00000226779.1,ENSG00000217646.1,ENSG00000157064.6,ENSG00000204387.8,ENSG00000234006.1,ENSG00000185130.4,ENSG00000196301.3,CATG00000032421.1,ENSG00000124557.8,ENSG00000182572.2,ENSG00000243071.1,CATG00000087909.1,CATG00000088142.1,ENSG00000198246.7,CATG00000083517.1,CATG00000057185.1,ENSG00000272278.1,ENSG00000163116.5,ENSG00000070047.7,CATG00000060290.1,ENSG00000189056.9,ENSG00000204619.3,CATG00000087900.1,ENSG00000204421.2,ENSG00000239665.4,ENSG00000255422.1,ENSG00000204789.3,ENSG00000179583.13,ENSG00000238650.1,ENSG00000232712.2,CATG00000013773.1,CATG00000004549.1,ENSG00000217539.2,ENSG00000228604.3,ENSG00000237422.1,ENSG00000241404.2,CATG00000054797.1,CATG00000086150.1,ENSG00000196126.6,ENSG00000251916.1,CATG00000049031.1,CATG00000046013.1,CATG00000031299.1,ENSG00000064201.11,ENSG00000154319.10,ENSG00000234336.2,ENSG00000206344.6,CATG00000087936.1,CATG00000020834.1,ENSG00000145901.10,ENSG00000267173.1,ENSG00000206503.7,CATG00000084842.1,ENSG00000118503.10,ENSG00000254870.1,CATG00000087866.1,CATG00000083575.1,ENSG00000226314.3,ENSG00000184984.8,ENSG00000235663.1,ENSG00000151632.12,ENSG00000204356.7,ENSG00000234703.1,ENSG00000169896.12,ENSG00000262222.1,ENSG00000159214.8,ENSG00000165630.9,CATG00000088105.1,ENSG00000143226.9,ENSG00000239605.4,ENSG00000197914.2,ENSG00000211676.2,CATG00000083577.1,CATG00000088029.1,ENSG00000239474.2,CATG00000027070.1,ENSG00000080603.12,CATG00000088034.1,CATG00000073375.1,CATG00000085605.1,ENSG00000124549.10,ENSG00000229834.1,ENSG00000058085.10,ENSG00000138621.7,ENSG00000189298.9,CATG00000083333.1,ENSG00000228216.1,CATG00000083361.1,CATG00000087941.1,ENSG00000204386.6,CATG00000028702.1,CATG00000003278.1,ENSG00000159307.14,ENSG00000199289.1,ENSG00000236318.1,CATG00000032420.1,CATG00000090178.1,ENSG00000261839.1,CATG00000109532.1,ENSG00000064419.9,ENSG00000124678.13,ENSG00000204396.6,CATG00000083393.1,ENSG00000163093.7,ENSG00000243649.4,ENSG00000197818.7,ENSG00000231615.2,CATG00000083363.1,CATG00000102490.1,ENSG00000144362.7,ENSG00000221988.8,CATG00000004299.1,ENSG00000146112.7,ENSG00000161405.12,ENSG00000201823.1,ENSG00000172575.7,CATG00000030260.1,ENSG00000087269.11,ENSG00000137185.7,ENSG00000187134.8,ENSG00000231128.1,ENSG00000260167.1,ENSG00000232629.4,CATG00000083449.1,ENSG00000099834.14,CATG00000002023.1,ENSG00000235641.3,ENSG00000185507.15,CATG00000028183.1,CATG00000083548.1,ENSG00000204618.4,ENSG00000172530.15,ENSG00000224751.2,CATG00000002013.1,ENSG00000132329.6,CATG00000083550.1,CATG00000045186.1,ENSG00000135213.8,CATG00000025575.1,ENSG00000250777.1,ENSG00000196747.3,ENSG00000126091.15,ENSG00000127946.12,ENSG00000174226.4,ENSG00000206337.6,ENSG00000213654.5,ENSG00000138378.13,ENSG00000164815.6,CATG00000088022.1,ENSG00000165383.6,ENSG00000204475.5,ENSG00000256018.1,ENSG00000272288.1,ENSG00000263020.1,CATG00000083320.1,CATG00000095923.1,ENSG00000173273.11,ENSG00000197062.7,ENSG00000198668.6,CATG00000023642.1,ENSG00000226979.4,ENSG00000064995.12,CATG00000088143.1,CATG00000027119.1,ENSG00000148655.10,ENSG00000136573.8,ENSG00000105967.11,CATG00000083373.1,ENSG00000188987.2,ENSG00000250264.1,CATG00000083562.1,ENSG00000180573.8,ENSG00000236264.3,CATG00000097494.1,ENSG00000138398.11,ENSG00000239636.1,ENSG00000254325.2,ENSG00000233822.3,ENSG00000204385.6,ENSG00000151474.15,ENSG00000168291.8,CATG00000083347.1,ENSG00000204625.6,ENSG00000204623.4,ENSG00000147896.3,ENSG00000111269.2,CATG00000088064.1,CATG00000083355.1,CATG00000099972.1,CATG00000053512.1,ENSG00000146463.7,ENSG00000125388.15,ENSG00000130312.2,ENSG00000205622.5,CATG00000087883.1,ENSG00000168477.13,ENSG00000251620.1,CATG00000106139.1,CATG00000083387.1,CATG00000083353.1,CATG00000088145.1,CATG00000102491.1,CATG00000005248.1,ENSG00000237080.1,ENSG00000149488.11,CATG00000083367.1,ENSG00000214894.2,ENSG00000204544.5,CATG00000087853.1,ENSG00000204388.5,CATG00000045193.1,ENSG00000125454.7,ENSG00000112763.11,ENSG00000137404.10,ENSG00000197162.8,CATG00000083294.1,ENSG00000153814.7,CATG00000032416.1,CATG00000086148.1,ENSG00000204392.6,ENSG00000204371.7,ENSG00000227214.2,ENSG00000230359.3,ENSG00000269293.2,ENSG00000255152.4,ENSG00000204536.9,ENSG00000092445.7,ENSG00000268804.1,ENSG00000241549.4,CATG00000083570.1,ENSG00000103490.13,ENSG00000204482.6,CATG00000008033.1,ENSG00000170983.3,ENSG00000204469.8,ENSG00000120690.9,ENSG00000165568.13,ENSG00000243753.1,ENSG00000235109.3,CATG00000050644.1,ENSG00000151948.7,ENSG00000139343.6,CATG00000088069.1,ENSG00000138795.5,ENSG00000177409.7,CATG00000083313.1,ENSG00000270604.1,ENSG00000232040.2,CATG00000002007.1,ENSG00000271440.1,ENSG00000204463.8,ENSG00000137338.4,CATG00000108161.1,CATG00000083580.1,ENSG00000198558.2,ENSG00000204410.10,ENSG00000161896.6,ENSG00000003147.13,CATG00000087888.1,ENSG00000223534.1,ENSG00000081985.6</t>
  </si>
  <si>
    <t>23291585,20169177,18219441,23740937,20659327,23053960,18058064,18204447,20706608,22291604,19165918,19286673,24871463,18204446,19838193,22004975,24925725,18204098,pha002867,21044949,21408207,23273568</t>
  </si>
  <si>
    <t>Systemic lupus erythematosus(serologic and cytokine profiles in serum),Systemic lupus erythematosus and Systemic sclerosis,Systemic lupus erythematosus,Lupus nephritis in systemic lupus erythematosus,Leishmaniasis (visceral)</t>
  </si>
  <si>
    <t>HP:0002758</t>
  </si>
  <si>
    <t>Osteoarthritis</t>
  </si>
  <si>
    <t>rs2200306,rs77878465,rs4719726,rs9881468,rs12909423,rs155106,rs2276824,rs17429095,rs2974572,rs2713870,rs2636703,rs6974370,rs13379688,rs11130314,rs6968891,rs35351574,rs12487591,rs2379129,rs363671,rs440212,rs34157185,rs6067240,rs72858511,rs76431577,rs373266,rs6089726,rs1870958,rs13071584,rs4078062,rs80254594,rs4646598,rs4646628,rs9853056,rs8109783,rs1869979,rs1003531,rs2240658,rs7652191,rs1490592,rs363691,rs3740563,rs4646592,rs77887083,rs116497207,rs2286800,rs66473612,rs11762152,rs2180503,rs10510760,rs9988971,rs13246654,rs3733041,rs28562175,rs363626,rs12728737,rs10956114,rs12143676,rs363620,rs2130694,rs6961862,rs4149432,rs4687626,rs62255362,rs1490591,rs2622874,rs13240589,rs2251418,rs2929163,rs2282215,rs10116016,rs1053027,rs35192078,rs7959214,rs11198891,rs2197092,rs11130308,rs4130905,rs12903551,rs2636728,rs4908283,rs13433179,rs7169604,rs471638,rs4901200,rs2713847,rs13265597,rs1629896,rs3755445,rs4822790,rs385943,rs2636746,rs78831902,rs1241162,rs9679457,rs12740738,rs12915508,rs71664966,rs113120232,rs370671,rs3767272,rs1859572,rs6691483,rs74398704,rs1872645,rs12592616,rs517501,rs13068293,rs12619704,rs363608,rs2022187,rs117670220,rs76933738,rs35406825,rs2270016,rs205645,rs4646563,rs4646607,rs6897355,rs35975207,rs2268417,rs4810993,rs4840363,rs7805536,rs76201639,rs68170813,rs12740462,rs7779884,rs59171349,rs9827530,rs3820955,rs1879496,rs13087772,rs4925370,rs2228517,rs2247494,rs155094,rs7789678,rs787642,rs257387,rs12472770,rs2797586,rs835486,rs33997653,rs2297592,rs13182483,rs6716254,rs12928442,rs34610142,rs62366689,rs4837613,rs72627470,rs11719685,rs113085706,rs2079929,rs7119797,rs7614981,rs7781947,rs3025994,rs474472,rs12594144,rs28781876,rs6445529,rs6601267,rs282461,rs80201405,rs10209570,rs67539070,rs2622844,rs36106459,rs2373001,rs12549564,rs7736243,rs2713853,rs7564326,rs12898976,rs12724152,rs3798461,rs11071759,rs2289249,rs34537256,rs2726454,rs17349904,rs1133415,rs2053369,rs77090490,rs4644056,rs7025858,rs4646549,rs1703250,rs12729602,rs1635535,rs6546909,rs1463038,rs1561337,rs12329464,rs6716578,rs12616898,rs1763345,rs6061482,rs10093045,rs12742440,rs6958969,rs729212,rs986944,rs10874677,rs75243311,rs1676494,rs12118365,rs10250808,rs12883548,rs34695890,rs3820960,rs13263327,rs4646554,rs4670697,rs6089341,rs2119859,rs12903474,rs2893427,rs2146423,rs12722908,rs4646568,rs61014091,rs11071771,rs3784257,rs4807213,rs13165012,rs12988377,rs2713868,rs2522545,rs406937,rs4820723,rs2286706,rs10951344,rs12903792,rs205639,rs1012282,rs4931729,rs7794598,rs12885966,rs112739547,rs11188412,rs6858186,rs2075214,rs2269880,rs276683,rs11123693,rs8121924,rs2713843,rs78504529,rs2046725,rs9341531,rs11233451,rs1823526,rs78509323,rs4687629,rs3773471,rs10036746,rs12750176,rs11676323,rs2636730,rs17144566,rs60273851,rs276688,rs1555319,rs9881202,rs1859734,rs376702,rs9360930,rs7711053,rs4984307,rs2268025,rs61914865,rs6067236,rs409354,rs4646620,rs4646559,rs2761329,rs2074553,rs117316083,rs12545193,rs10456120,rs7198733,rs62128406,rs10061069,rs3774355,rs155102,rs2236526,rs17820990,rs11646070,rs4146922,rs1250560,rs1075063,rs7106574,rs7170872,rs7755068,rs2726506,rs6578215,rs6476881,rs17009980,rs9472367,rs62174901,rs12637632,rs7637255,rs11750646,rs28475420,rs13167773,rs6048472,rs2074554,rs7296995,rs9840780,rs6487421,rs17190797,rs4984297,rs569731,rs12473539,rs3732729,rs487096,rs28637821,rs1824691,rs923587,rs12701106,rs4012101,rs11886606,rs17052256,rs787635,rs257378,rs34954168,rs10426443,rs4149436,rs7024582,rs7556852,rs4234633,rs13433154,rs2622870,rs3926539,rs3733046,rs3729877,rs3773475,rs6960148,rs12917833,rs696177,rs34615083,rs12537730,rs3774365,rs1581630,rs276685,rs2073597,rs717344,rs2704218,rs433924,rs62204468,rs11071770,rs1062988,rs10144429,rs16942409,rs4467572,rs35555573,rs74532908,rs2098167,rs2231250,rs9359135,rs8906,rs12497998,rs10780035,rs6121538,rs11779585,rs3617,rs9449382,rs79035100,rs205633,rs398216,rs3748367,rs150136,rs363617,rs2636706,rs1981696,rs7127866,rs1793915,rs2636749,rs2378113,rs7107102,rs61673847,rs2726514,rs11694367,rs942793,rs2254082,rs1635529,rs2713864,rs62282361,rs2783570,rs4646636,rs4841041,rs257385,rs56308774,rs12432337,rs2636708,rs74521076,rs28661116,rs4646623,rs3815145,rs9324,rs363611,rs9822276,rs2881787,rs35107891,rs7869353,rs2220270,rs390926,rs775075,rs2647254,rs11164649,rs17449213,rs6445531,rs12728656,rs2035271,rs11049373,rs7404629,rs9325,rs11635472,rs12900621,rs12753580,rs2839745,rs13074853,rs4869392,rs6718184,rs71655807,rs2713874,rs2077472,rs1002580,rs6956465,rs3771749,rs1703251,rs7180059,rs10874672,rs6546905,rs12750407,rs11049380,rs12973409,rs4344682,rs13377521,rs1903787,rs7636348,rs12658868,rs2353483,rs62282364,rs10162809,rs2053371,rs7560657,rs6067235,rs114692559,rs1471844,rs1031820,rs450828,rs71664952,rs4841062,rs11720432,rs11164653,rs6462381,rs11624432,rs1250549,rs2769980,rs7810655,rs7163146,rs1932333,rs13404315,rs2286798,rs9327695,rs10149138,rs56385540,rs2622876,rs2302417,rs3806607,rs12907038,rs2713850,rs2072390,rs3912148,rs6062183,rs3890988,rs4419828,rs75334878,rs7979524,rs116983433,rs12981430,rs6470364,rs34767699,rs2920944,rs76951892,rs7115348,rs645182,rs2072351,rs4687552,rs6689957,rs7704228,rs10438289,rs1572094,rs7179921,rs11621321,rs17098739,rs6445528,rs10456546,rs2972261,rs12914603,rs7790324,rs32193,rs11713992,rs1054277,rs79328953,rs731831,rs2015971,rs28412241,rs13122948,rs7127078,rs7765371,rs1002601,rs71422058,rs75007274,rs16947129,rs6979198,rs10261935,rs11880992,rs76843318,rs389967,rs6978480,rs2274937,rs28587905,rs12121824,rs1676491,rs7352468,rs115763382,rs34882475,rs205636,rs6544069,rs2636734,rs17264436,rs2172028,rs3204690,rs4646572,rs736408,rs75436873,rs10771427,rs71561434,rs1490606,rs58081933,rs7495968,rs13081155,rs10865973,rs17427158,rs67086868,rs17653172,rs10041606,rs6747793,rs7570884,rs2251219,rs4984303,rs2305591,rs17089382,rs58027672,rs2878632,rs10134210,rs80205663,rs12208368,rs10065218,rs1075653,rs2636729,rs13076398,rs11624506,rs435206,rs3026000,rs11002858,rs12749646,rs12311504,rs4497631,rs205646,rs4479922,rs8031133,rs4984253,rs6095675,rs2899613,rs1241181,rs2284708,rs6095673,rs3784263,rs72903286,rs10868670,rs3213887,rs1841964,rs17627827,rs16897882,rs12983546,rs12111854,rs6947675,rs4925371,rs10779958,rs1405812,rs3852066,rs74914127,rs7135922,rs28661185,rs35834644,rs1774720,rs4373423,rs60158444,rs9635350,rs11730819,rs2067062,rs6067237,rs2636737,rs72816266,rs62255396,rs2252146,rs4074448,rs12983678,rs1124961,rs1075389,rs2726509,rs61645505,rs76124700,rs4719725,rs28549131,rs2726508,rs13123933,rs363625,rs35476558,rs76546161,rs4729343,rs2900277,rs11636604,rs7171261,rs2250706,rs1327592,rs363628,rs4353117,rs8026952,rs7794915,rs28636560,rs12748384,rs32190,rs12679021,rs11709448,rs35677387,rs6973950,rs3850109,rs10843187,rs4646597,rs6487420,rs12974139,rs2535629,rs34017441,rs34739010,rs1002581,rs56103849,rs2283449,rs10458505,rs1490593,rs3787433,rs2336149,rs257371,rs6676542,rs4670696,rs7810004,rs79177613,rs12203148,rs12205657,rs363669,rs1075061,rs6476884,rs7639267,rs7838310,rs2268421,rs696179,rs80050992,rs10245969,rs4820722,rs35150936,rs2003221,rs34853349,rs12738140,rs2615977,rs6723641,rs71664955,rs2820464,rs4646603,rs390974,rs4807212,rs6466162,rs6858907,rs2078536,rs6089342,rs11691947,rs1854169,rs10271991,rs12212816,rs12629701,rs9791117,rs35511675,rs10807860,rs10128933,rs7726839,rs787629,rs3761231,rs4141788,rs13413892,rs9352231,rs12329463,rs523465,rs12205379,rs3818745,rs3773472,rs1488517,rs2270197,rs11123692,rs3755798,rs3773470,rs33967311,rs2286705,rs12708478,rs6976,rs11177,rs6546914,rs6494436,rs10277862,rs2236525,rs319600,rs873645,rs12372939,rs1862631,rs3784256,rs12637627,rs2254826,rs835491,rs4431500,rs12198376,rs11126438,rs2431606,rs11532774,rs7165247,rs112865497,rs2383985,rs9655340,rs1813926,rs1776084,rs10456547,rs72798629,rs3746657,rs8042418,rs2268023,rs76204064,rs11632718,rs6143012,rs6445535,rs9648389,rs2336545,rs787701,rs787643,rs35269818,rs12206568,rs4646627,rs10085683,rs4687638,rs2474714,rs6143009,rs2726471,rs12213735,rs12733933,rs1108842,rs7622694,rs6711276,rs35588759,rs77888743,rs59803867,rs618239,rs7994737,rs7605410,rs10268645,rs4646642,rs12914183,rs4338381,rs12515798,rs4434138,rs11071367,rs13337009,rs1635534,rs2713862,rs12982744,rs775060,rs12701110,rs6719159,rs35659176,rs67621984,rs1463039,rs2726455,rs1054279,rs11123704,rs12729803,rs13064064,rs3924340,rs6493981,rs12743150,rs10506769,rs4836732,rs2713867,rs13165017,rs1763344,rs56362153,rs1676495,rs116548095,rs12594082,rs56132153,rs4072286,rs34347163,rs10454145,rs2636709,rs10241303,rs3754925,rs205632,rs3791679,rs3820957,rs2622846,rs13279453,rs12981806,rs76708426,rs1250552,rs3198082,rs74983157,rs2130693,rs2636725,rs2636707,rs150135,rs2636748,rs4646635,rs4685241,rs62253740,rs35486581,rs12910113,rs6462391,rs11717043,rs2379131,rs28409927,rs7171523,rs34726252,rs4646629,rs62282362,rs12034581,rs4730222,rs12982300,rs75192983,rs1537482,rs2636699,rs34523267,rs11130327,rs6415247,rs1061278,rs12635140,rs1250559,rs12214738,rs13082208,rs9878036,rs7619211,rs11457,rs2713873,rs3755446,rs1698508,rs79646678,rs79600949,rs7493306,rs62167713,rs35351440,rs11002857,rs33964154,rs923588,rs11709284,rs10496051,rs363618,rs363612,rs4925367,rs7248941,rs2713836,rs4984318,rs116503571,rs12487445,rs447804,rs35908252,rs77727587,rs6552923,rs72870950,rs67016585,rs3136652,rs12464601,rs12701107,rs12882822,rs3809535,rs6487419,rs945442,rs1241166,rs11635351,rs13167027,rs363624,rs3732728,rs2853699,rs1441829,rs1815129,rs10851632,rs835492,rs6476880,rs4646606,rs257377,rs2710331,rs12431145,rs10824725,rs4841067,rs8031215,rs12614691,rs11126440,rs35464786,rs6089722,rs3784260,rs13432565,rs79866171,rs2409090,rs13254041,rs393633,rs76945664,rs1866268,rs1029871,rs4687551,rs34824834,rs3025991,rs6746854,rs10015293,rs7995842,rs1463034,rs28628389,rs6121978,rs10426377,rs12540138,rs6975666,rs11591689,rs7178014,rs17449404,rs11665774,rs12595410,rs2236524,rs4687625,rs12982279,rs68109992,rs17428126,rs770108,rs28385080,rs71664959,rs17481842,rs12287551,rs12983491,rs71664965,rs2287094,rs2713863,rs10843176,rs10471753,rs8469,rs2636700,rs13061423,rs3821639,rs13223005,rs10107645,rs12402932,rs7797791,rs11041703,rs1422781,rs8225,rs57326441,rs78044863,rs461802,rs775072,rs35196641,rs12212190,rs2028216,rs719218,rs11164662,rs1137,rs78267892,rs74273888,rs4984300,rs2379130,rs11130313,rs3787436,rs10771127,rs3774349,rs7816125,rs12615158,rs4646560,rs10743521,rs56170458,rs1034762,rs13240517,rs12619855,rs11633830,rs111764453,rs2271341,rs7614498,rs6944638,rs3210904,rs10253291,rs257372,rs2268026,rs6700086,rs458430,rs457008,rs6778735,rs7251642,rs2910271,rs4841063,rs71664962,rs78765909,rs12738133,rs2604340,rs1422652,rs12723167,rs80095766,rs2353482,rs1932336,rs66626223,rs4572981,rs11720159,rs1490605,rs76764789,rs117047270,rs71664951,rs1393288,rs66531224,rs7707104,rs406890,rs10953531,rs34693,rs1570,rs257386,rs35098487,rs7638808,rs1363856,rs67016898,rs77847487,rs7726943,rs11718863,rs35384282,rs112438703,rs2622873,rs1614065,rs78758141,rs276684,rs3729876,rs6708310,rs13122144,rs1793956,rs112732710,rs1181901,rs1471843,rs1572095,rs3113633,rs11809524,rs2713841,rs12750147,rs4646615,rs12119459,rs12929716,rs11597946,rs78112879,rs116425640,rs2622854,rs10107619,rs11744964,rs4898733,rs71664950,rs77185844,rs111721744,rs10471754,rs6089343,rs13081028,rs32191,rs787640,rs2726528,rs113307501,rs998909,rs3742961,rs17257909,rs12464737,rs2115875,rs3850111,rs10255405,rs78787837,rs4012158,rs60033760,rs67271879,rs10940168,rs787633,rs13397470,rs1961958,rs34110240,rs4000169,rs2380165,rs1393289,rs2431748,rs8121969,rs10194708,rs7114615,rs11718420,rs150138,rs11767623,rs12908953,rs10940169,rs2190095,rs12047268,rs4729323,rs11775160,rs7794965,rs3856401,rs6493980,rs10515550,rs11164650,rs36097532,rs75086868,rs7139154,rs13021399,rs2269882,rs4931727,rs3784262,rs7844068,rs11769075,rs35230625,rs725555,rs2726497,rs1888227,rs34005367,rs276687,rs6804145,rs4607514,rs6462393,rs7552614,rs319596,rs11130311,rs7176548,rs6971149,rs7355739,rs17403088,rs10898075,rs12701104,rs34039612,rs3755448,rs2726494,rs6089695,rs13060675,rs76167266,rs4453321,rs10447801,rs1054281,rs1994927,rs2044828,rs4646564,rs9360932,rs13095332,rs11855259,rs34542642,rs12884456,rs8025240,rs559883,rs6768697,rs17786057,rs2269883,rs12102213,rs12985448,rs7265473,rs34229612,rs2888464,rs34500332,rs12532787,rs415600,rs3784259,rs71512568,rs11631127,rs1899355,rs2713832,rs4407215,rs12985980,rs7639618,rs17486,rs11630720,rs2072352,rs62280457,rs34226780,rs78686182,rs2247396,rs3801963,rs1241165,rs12104502,rs1015670,rs6870667,rs12750303,rs7642198,rs1533142,rs62174906,rs4858786,rs2159644,rs6143008,rs10271491,rs10754839,rs1327595,rs11640843,rs1621055,rs1441815,rs10471339,rs381815,rs8000703,rs6617,rs4646596,rs4646584,rs11711421,rs205634,rs11153427,rs6893396,rs1859444,rs7611731,rs75744078,rs8055197,rs363668,rs8100064,rs12886120,rs7118835,rs7532572,rs4646570,rs79978998,rs6931833,rs2786122,rs36000197,rs2305320,rs79705824,rs10136767,rs11676733,rs1241164,rs2239550,rs55678971,rs10435712,rs1466144,rs12925484,rs7522293,rs2268424,rs11636758,rs77944793,rs4646622,rs10172410,rs1793917,rs7182726,rs9882602,rs905251,rs76617429,rs4646640,rs13402500,rs55881582,rs8015303,rs2974570,rs10851631,rs7340938,rs34691,rs6476883,rs231188,rs3770123,rs1047911,rs7850542,rs3773468,rs2107318,rs982077,rs74559932,rs4149438,rs4380956,rs1994636,rs2078535,rs11198893,rs787699,rs1703249,rs397343,rs12629787,rs2247486,rs1950707,rs6781213,rs2615999,rs1583511,rs4646609,rs79834797,rs118182992,rs4925372,rs11188419,rs4142484,rs3755447,rs2023892,rs11627627,rs205642,rs2270260,rs12657663,rs10868671,rs11126430,rs17481621,rs10951345,rs4931730,rs2061704,rs2240443,rs3770743,rs11049489,rs2726472,rs12283648,rs1989134,rs6449962,rs6762813,rs835490,rs6957186,rs11825381,rs61657011,rs9313410,rs12888779,rs9879090,rs35613209,rs12332217,rs68122392,rs9384702,rs11949931,rs75932578,rs6948636,rs78943764,rs4076795,rs57338491,rs12919777,rs2726493,rs787698,rs2353481,rs10456548,rs652217,rs2071044,rs75151247,rs941605,rs6960214,rs1822205,rs4809766,rs835488,rs12742130,rs8037046,rs2713852,rs10754842,rs2893428,rs2474715,rs13085895,rs2271340,rs7637184,rs1025695,rs3815348,rs10152404,rs11164657,rs8000931,rs2474718,rs7994526,rs10265319,rs3087732,rs12974547,rs10754840,rs1622838,rs3796353,rs10272283,rs28517814,rs11049411,rs2289496,rs380655,rs12729588,rs1126823,rs4841064,rs62280456,rs6862828,rs6546902,rs4646594,rs6707475,rs34122066,rs34215106,rs4687550,rs12753781,rs417406,rs3213886,rs71664954,rs7008835,rs12536574,rs4727671,rs4784651,rs11235,rs2704225,rs34459411,rs2220269,rs34587338,rs445205,rs923589,rs3748044,rs16947127,rs830555,rs2301800,rs4646588,rs205638,rs73670146,rs12731622,rs75800338,rs13232283,rs62253733,rs6707302,rs1905765,rs4984305,rs716205,rs79295036,rs2065922,rs4548609,rs13621,rs406109,rs1558871,rs775059,rs917055,rs1402467,rs3742959,rs12537908,rs9343316,rs17427849,rs12981780,rs7770824,rs1490604,rs17144544,rs8041644,rs11949093,rs2713871,rs2239549,rs11130324,rs10782914,rs7166366,rs2336542,rs9635346,rs4481150,rs118132305,rs7603085,rs11126439,rs363610,rs9810916,rs35037054,rs6063437,rs1676493,rs2466916,rs10506771,rs479007,rs4925368,rs11123695,rs13065851,rs34143602,rs7045213,rs1490608,rs4299894,rs767418,rs115183910,rs11130323,rs6947857,rs454060,rs6121975,rs34675318,rs4646605,rs1441819,rs3770742,rs7741412,rs529125,rs77594159,rs7013902,rs11688069,rs3747081,rs62011334,rs3761226,rs363622,rs155104,rs10771128,rs2713827,rs3746160,rs72833155,rs4841061,rs3827809,rs73192215,rs7793594,rs56369575,rs6546917,rs2268027,rs13410844,rs74830252,rs55937659,rs78365740,rs10433615,rs11927261,rs78318174,rs363627,rs9878238,rs759197,rs7314502,rs2200509,rs2238337,rs13069481,rs282455,rs12677096,rs1363857,rs12468089,rs12980348,rs35736441,rs2300149,rs12536603,rs2590838,rs1463035,rs12486554,rs10046783,rs1402462,rs10953530,rs7544130,rs4646557,rs12489828,rs1423232,rs12749981,rs10807861,rs4646645,rs12478058,rs6979044,rs28496317,rs71512566,rs2286494,rs2230534,rs205648,rs2636704,rs12634250,rs56998372,rs4908281,rs28713191,rs17427123,rs7981,rs363647,rs747045,rs434899,rs67409736,rs10278456,rs718567,rs10459090,rs363613,rs12750179,rs4730223,rs4687624,rs2636751,rs2622858,rs35486863,rs4931081,rs787641,rs9343320,rs6061477,rs4646638,rs1961959,rs1042779,rs10843115,rs2713866,rs4687548,rs205631,rs1490594,rs4976944,rs74821320,rs1739592,rs7632200,rs1793912,rs77567918,rs1039914,rs11107219,rs2636726,rs6967745,rs1241182,rs460901,rs4646626,rs4646590,rs6095674,rs117986660,rs727125,rs11130312,rs6961207,rs13182495,rs1994637,rs2280465,rs6067238,rs2089621,rs7125035,rs13083798,rs2289250,rs7172314,rs1565484,rs62174903,rs2301984,rs35166564,rs7310300,rs7721549,rs3755806,rs13303,rs2646741,rs4646589,rs12496634,rs1872644,rs2726511,rs28657480,rs16947268,rs7582749,rs12907238,rs7316299,rs2414527,rs13787,rs6879620,rs75313693,rs77789388,rs1002935,rs1471842,rs6971137,rs4730250,rs4475032,rs11233454,rs17184382,rs7444042,rs73966214,rs7296211,rs1076425,rs77150993,rs6414569,rs34090601,rs3934552,rs1566347,rs2535627,rs10253172,rs35627589,rs72858517,rs7134619,rs12895201,rs363615,rs3735231,rs12915901,rs205637,rs363609,rs13408176,rs6969647,rs10275978,rs3763440,rs17773244,rs11071758,rs6947674,rs2046524,rs61879577,rs1610093,rs4400889,rs2247715,rs11188413,rs11854824,rs6746280,rs400458,rs4984313,rs12879425,rs12705405,rs2713842,rs12124588,rs57268793,rs112736747,rs4646571,rs2344565,rs11233456,rs1318937,rs9992793,rs2058913,rs2079769,rs6020156,rs35498106,rs2018659,rs34157897,rs7134871,rs4646625,rs73125642,rs2053370,rs12797162,rs6465628,rs25672,rs34630219,rs6067241,rs62282367,rs13079063,rs62280459,rs8121764,rs11041704,rs2164885,rs7041319,rs2713854,rs28627799,rs11597947,rs2239551,rs11130310,rs11922760,rs78008317,rs35249778,rs2098128,rs1635536,rs11920573,rs2289247,rs4646616,rs6709863,rs79457385,rs2726453,rs715407,rs9294240,rs12532953,rs114455240,rs1463037,rs78513243,rs79538247,rs6466160,rs2240919,rs78933628,rs1470314,rs9309485,rs2908684,rs7305794,rs1372368,rs446518,rs12056040,rs10743522,rs9851648,rs4846302,rs4722211,rs10207391,rs1891565,rs454869,rs12519530,rs711169,rs9350596,rs10064053,rs8022871,rs12025848,rs1777077,rs10771430,rs10515087,rs143383,rs112659197,rs6977868,rs2107319,rs12488461,rs6095677,rs3773469,rs13259232,rs6552924,rs12914388,rs6778844,rs10147642,rs9942753,rs13418188,rs6974642,rs12756627,rs10948217,rs12907125,rs9859849,rs2710323,rs10046784,rs62282360,rs34115864,rs11164648,rs10270419,rs9838555,rs11713836,rs6971675,rs28658411,rs7170896,rs2099922,rs59640658,rs12985346,rs205643,rs1135237,rs2713834,rs12294487,rs75035695,rs11130315,rs17785895,rs8385,rs12532820,rs155100,rs12976923,rs2622840,rs2269881,rs601878,rs2636741,rs55784627,rs59284434,rs56129495,rs13082960,rs11695896,rs978741,rs72759898,rs11631837,rs12885582,rs72816263,rs55881490,rs56280941,rs2726510,rs35211965,rs7173984,rs12324645,rs1712739,rs2041835,rs1861867,rs13065019,rs3179673,rs6974397,rs4646595,rs1063666,rs257375,rs1793933,rs1241172,rs12909979,rs4072357,rs7651709,rs1385456,rs2060707,rs35659917,rs113440818,rs6734139,rs257373,rs696176,rs35303423,rs12748084,rs10460974,rs77146033,rs7966783,rs1039913,rs363623,rs8035561,rs10085448,rs113567861,rs4646593,rs6476882,rs4722212,rs12212171,rs2240920,rs2590846,rs2274938,rs56210949,rs2974571,rs2786125,rs28399111,rs2240129,rs1565485,rs4149431,rs7171940,rs2301602,rs4646611,rs4757445,rs17792773,rs1490590,rs12900944,rs10851630,rs8027701,rs11204467,rs3774366,rs13356158,rs6952080,rs7134734,rs6946931,rs1490595,rs11642379,rs787644,rs28626220,rs76924513,rs34547395,rs2615987,rs28415055,rs2622877,rs79462598,rs4646586,rs9343317,rs62149920,rs3733039,rs32192,rs3204689,rs12901404,rs6778329,rs1490607,rs2713861,rs3742960,rs28539993,rs12365527,rs7775345,rs3774354,rs2878628,rs9666461,rs975935,rs78585927,rs10092694,rs6089697,rs1552196,rs72629650,rs4984319,rs55966486,rs1763346,rs7721668,rs10771429,rs6445534,rs4012146,rs75351348,rs2283041,rs12042830,rs10487271,rs35751618,rs11130317,rs363619,rs75570822,rs13427762,rs7798223,rs12489732,rs1010552,rs80040655,rs56237636,rs9314190,rs28625119,rs10865974,rs666052,rs11772096,rs12723922,rs11071755,rs6089336,rs71655808,rs10245103,rs6601732,rs2910272,rs1063588,rs4646555,rs35297956,rs4646619,rs111843919,rs9862988,rs6951639,rs2247383,rs2713869,rs7636227,rs2713875,rs11645150,rs9837944,rs62282363,rs4841065,rs12139120,rs12729964,rs763386,rs205630,rs1337186,rs4098282,rs4236310,rs2636735,rs589700,rs155093,rs10179602,rs4646612,rs61321686,rs4846303,rs6961870,rs787695,rs3888256,rs7123432,rs1676497,rs11630835,rs12981497,rs71664953,rs6719131,rs12324667,rs75634706,rs11123706,rs2474719,rs59985551,rs79351202,rs11720243,rs9679458,rs71465531,rs79543528,rs12755987,rs62280455,rs11233457,rs6089718,rs59426273,rs4984295,rs10408176,rs13085775,rs906799,rs35834443,rs10754841,rs2474720,rs1982439,rs34982309,rs923590,rs10463924,rs13249564,rs56392532,rs34456893,rs3779498,rs723593,rs6949961,rs10807862,rs12496476,rs1474220,rs12916967,rs2940406,rs2230535,rs6067239,rs2283448,rs436064,rs34485661,rs2286158,rs2282214,rs11597985,rs363614,rs1635528,rs111699601,rs10459091,rs9837442,rs4913035,rs7164408,rs1369758,rs116948056,rs1241183,rs12533767,rs3787434,rs13269822,rs2864419,rs12332392,rs13387355,rs13411256,rs62255364,rs8102877,rs7951923,rs10060331,rs7755798,rs2414530,rs3748141,rs11855988,rs4858782,rs17125141,rs4282054,rs835487,rs7175811,rs2889351,rs11627624,rs420975,rs2057788,rs10874668,rs6975047,rs2622880,rs2713857,rs11618245,rs6944887,rs17052259,rs2247015,rs79303665,rs7299798,rs79209773,rs2713828,rs662708,rs6787154,rs112570675,rs16958066,rs696178,rs7848239,rs11725992,rs2044071,rs12486847,rs3733045,rs10268149,rs74378923,rs11714030,rs10827216,rs436723,rs1118097,rs57797399,rs12701105,rs945748,rs2615975,rs12210292,rs9360935,rs3801965,rs363621,rs28755903,rs56243350,rs12697066,rs282454,rs13234124,rs1793931,rs72866719,rs678,rs10843202,rs11123701,rs16947343,rs431208,rs77000605,rs2083180,rs11123698,rs4719727,rs17009998,rs113484313,rs2286495,rs6997710,rs4073096,rs12620163,rs2378136,rs2072066,rs4646566,rs12731575,rs3784264,rs363670,rs10183097,rs6971774,rs6470362</t>
  </si>
  <si>
    <t>ENSG00000226421.1,ENSG00000180543.3,ENSG00000248125.1,ENSG00000226453.1,ENSG00000168329.9,ENSG00000144045.9,CATG00000076186.1,CATG00000055064.1,ENSG00000108175.12,ENSG00000230513.1,ENSG00000106686.12,ENSG00000067798.9,CATG00000023277.1,ENSG00000230024.1,CATG00000068344.1,ENSG00000179776.13,ENSG00000135622.8,ENSG00000198604.6,ENSG00000155875.9,ENSG00000242307.1,ENSG00000230524.4,CATG00000018519.1,CATG00000043394.1,ENSG00000060982.10,CATG00000063860.1,ENSG00000131370.11,ENSG00000259704.1,ENSG00000250994.1,ENSG00000140455.12,ENSG00000115318.7,ENSG00000130304.12,CATG00000104357.1,ENSG00000159239.7,CATG00000083935.1,ENSG00000198075.5,ENSG00000235664.1,ENSG00000167680.11,ENSG00000163938.12,ENSG00000179058.5,ENSG00000247934.3,ENSG00000121871.3,CATG00000076616.1,ENSG00000137502.5,ENSG00000115750.12,ENSG00000105865.6,ENSG00000010327.6,ENSG00000229105.1,ENSG00000115317.7,ENSG00000099957.12,ENSG00000223668.1,ENSG00000139219.13,ENSG00000177992.9,ENSG00000272183.1,CATG00000049589.1,ENSG00000248227.1,ENSG00000187391.13,CATG00000040037.1,CATG00000010836.1,ENSG00000229358.3,ENSG00000197299.6,ENSG00000156787.12,CATG00000096787.1,CATG00000025242.1,ENSG00000148335.10,ENSG00000253111.1,ENSG00000071991.4,ENSG00000060718.14,ENSG00000196284.9,CATG00000048527.1,CATG00000015185.1,ENSG00000115325.9,ENSG00000258946.1,ENSG00000105856.9,ENSG00000257702.3,CATG00000028573.1,ENSG00000157766.11,ENSG00000055955.11,CATG00000000226.1,ENSG00000166689.10,ENSG00000234460.1,ENSG00000118733.12,ENSG00000237223.2,CATG00000077917.1,CATG00000010872.1,ENSG00000150656.10,ENSG00000247049.2,CATG00000029301.1,ENSG00000130702.9,CATG00000040214.1,ENSG00000264324.1,CATG00000025030.1,ENSG00000105778.13,ENSG00000065000.11,ENSG00000188687.11,ENSG00000055957.6,ENSG00000186094.12,ENSG00000250842.1,CATG00000095605.1,ENSG00000043143.16,ENSG00000114993.11,ENSG00000255503.1,ENSG00000175595.10,CATG00000023164.1,ENSG00000088002.7,CATG00000049047.1,ENSG00000103184.7,ENSG00000212452.1,ENSG00000114902.9,ENSG00000204843.8,CATG00000044102.1,ENSG00000119977.16,ENSG00000244921.2,ENSG00000171773.2,CATG00000027394.1,CATG00000088392.1,ENSG00000169372.8,ENSG00000255126.1,CATG00000019618.1,ENSG00000132570.10,ENSG00000123106.6,ENSG00000091137.7,ENSG00000198838.7,ENSG00000124226.7,CATG00000091616.1,ENSG00000258440.1,ENSG00000186088.11,ENSG00000164615.3,ENSG00000250366.2,CATG00000089652.1,ENSG00000197818.7,ENSG00000258981.1,ENSG00000258303.1,ENSG00000125965.4,ENSG00000243696.4,ENSG00000237004.3,ENSG00000106355.5,ENSG00000153201.11,ENSG00000109171.10,ENSG00000113621.10,ENSG00000197361.5,ENSG00000172209.4,CATG00000018875.1,CATG00000021081.1,ENSG00000249353.2,ENSG00000115232.9,CATG00000010877.1,CATG00000008458.1,ENSG00000169756.12,ENSG00000239205.1,CATG00000116615.1,ENSG00000115307.12,CATG00000049040.1,ENSG00000254237.1,ENSG00000115275.7,CATG00000088399.1,ENSG00000147324.6,ENSG00000256482.1,ENSG00000173210.15,ENSG00000272406.1,ENSG00000259248.1,ENSG00000179598.5,ENSG00000104435.9,ENSG00000140511.7,CATG00000038215.1,ENSG00000099949.14,ENSG00000115380.14,ENSG00000075790.6,CATG00000091614.1,ENSG00000248592.3,CATG00000018955.1,CATG00000044108.1,ENSG00000059573.4,ENSG00000148690.10,ENSG00000272854.1,ENSG00000112701.13,ENSG00000229666.1,ENSG00000154556.13,CATG00000088398.1,CATG00000038791.1,CATG00000055067.1,ENSG00000246067.3,CATG00000060189.1,ENSG00000230943.1,ENSG00000164597.9,ENSG00000016864.12,ENSG00000199156.1,ENSG00000112877.6,ENSG00000103657.9,ENSG00000203799.6,ENSG00000148331.7,CATG00000053929.1,ENSG00000226965.1,ENSG00000261617.1,ENSG00000128918.10,CATG00000023278.1,CATG00000084640.1,ENSG00000169862.14,ENSG00000005448.12,CATG00000081536.1,CATG00000115734.1,ENSG00000069020.14,ENSG00000115935.12,ENSG00000140718.14,CATG00000088934.1,ENSG00000258225.1,CATG00000008363.1,ENSG00000113391.12,ENSG00000259285.1,ENSG00000115282.15,CATG00000043401.1,ENSG00000168268.6,ENSG00000175390.8,CATG00000045041.1,ENSG00000138119.12,ENSG00000238156.1,CATG00000010261.1,CATG00000053515.1,CATG00000043391.1,ENSG00000124216.3,ENSG00000204628.7,ENSG00000212493.1,CATG00000081306.1,ENSG00000130706.8,ENSG00000133030.15,ENSG00000243587.6,CATG00000050748.1,ENSG00000181904.8,CATG00000088402.1,ENSG00000272180.1,ENSG00000115289.8,ENSG00000113645.9,ENSG00000135535.10,ENSG00000224660.1,ENSG00000130703.11,ENSG00000126217.16,ENSG00000131375.5,ENSG00000138777.15,ENSG00000152705.6,ENSG00000162267.8,ENSG00000214184.3,ENSG00000115297.9,ENSG00000260362.1,ENSG00000135968.15,CATG00000052885.1,CATG00000025904.1,CATG00000000522.1,ENSG00000250049.1,ENSG00000161149.7,ENSG00000204822.6,ENSG00000163939.14,ENSG00000136261.10,CATG00000010876.1,CATG00000096510.1,CATG00000025251.1,ENSG00000159374.13,ENSG00000248483.4,ENSG00000135637.9,ENSG00000153253.11,CATG00000010875.1,CATG00000010873.1,ENSG00000005249.8,ENSG00000179397.13,ENSG00000149403.7,ENSG00000154380.12,CATG00000101711.1,CATG00000055397.1,ENSG00000145833.11,ENSG00000175806.10,CATG00000010260.1,ENSG00000248359.1,ENSG00000090402.3,ENSG00000236426.3,ENSG00000104885.13,ENSG00000131142.9,ENSG00000258821.1,ENSG00000099250.13,CATG00000020831.1,CATG00000033130.1,ENSG00000158480.6,ENSG00000154678.12,ENSG00000180347.9,ENSG00000065882.11,ENSG00000158560.10,ENSG00000179528.11,CATG00000021079.1,ENSG00000184436.7,ENSG00000186153.12,ENSG00000186314.7,ENSG00000239779.2,ENSG00000114904.8,ENSG00000146063.14,ENSG00000104626.10,CATG00000011603.1,ENSG00000122591.7,CATG00000076430.1,ENSG00000115828.11,ENSG00000179934.5,ENSG00000115274.10,ENSG00000249776.1,CATG00000023282.1,ENSG00000168273.3,CATG00000096789.1,ENSG00000248884.1</t>
  </si>
  <si>
    <t>21177295,20112360,21871595,22566624,22763110,18622395,21068099,19508968,24728293</t>
  </si>
  <si>
    <t>Osteoarthritis (knee),Osteoarthritis (hand, severe),Osteoarthritis,Osteoarthritis (knee and hip)</t>
  </si>
  <si>
    <t>HP:0002795</t>
  </si>
  <si>
    <t>Functional respiratory abnormality</t>
  </si>
  <si>
    <t>rs219335,rs568526,rs889916,rs28448271,rs6849143,rs2765524,rs1032578,rs2232428,rs9634835,rs853676,rs13423714,rs308989,rs11168049,rs1626268,rs4993969,rs11967514,rs16909902,rs72673860,rs2029974,rs11885523,rs78085996,rs115619714,rs78738776,rs6818637,rs12998823,rs17696696,rs8048677,rs10189040,rs7532151,rs115307578,rs11724839,rs1320407,rs56355079,rs11824050,rs2447861,rs7707786,rs169883,rs115727950,rs8192575,rs114117520,rs1560218,rs61822531,rs6906468,rs62387669,rs9384299,rs10178728,rs10207587,rs16856186,rs219342,rs115708758,rs3800325,rs164956,rs10770528,rs2838799,rs10754258,rs8054769,rs16862599,rs60461929,rs9384262,rs4243111,rs10520330,rs429637,rs368229,rs7122560,rs4888418,rs9461450,rs16893552,rs55931535,rs7105681,rs7951072,rs36035578,rs2838813,rs10199655,rs73204236,rs4393147,rs17864742,rs79885202,rs977987,rs73131826,rs4887816,rs60841092,rs1062169,rs6547375,rs10188770,rs72972357,rs4845622,rs34021527,rs9461448,rs78053199,rs308995,rs75530353,rs1150725,rs12749373,rs10007915,rs34428576,rs9322255,rs75197101,rs8034191,rs12221133,rs9371830,rs116095803,rs2299031,rs2399797,rs10124332,rs2679535,rs11746167,rs56000747,rs9310995,rs9383747,rs4888378,rs11733093,rs9671856,rs2187015,rs11823913,rs116592004,rs4368711,rs4948254,rs1407243,rs1466535,rs80245547,rs72673853,rs8063068,rs60576099,rs28394360,rs219404,rs2298807,rs1917126,rs1551943,rs1497084,rs59630650,rs968402,rs1254029,rs112840535,rs114564314,rs6837671,rs4762637,rs72669993,rs115484360,rs116226959,rs7114009,rs2891111,rs11726094,rs79412014,rs4416442,rs2271804,rs7947515,rs10898917,rs28729240,rs11044779,rs441282,rs11583395,rs9646720,rs114200940,rs4328268,rs74237872,rs55750792,rs2268578,rs116227756,rs16969968,rs76463649,rs2118018,rs11732629,rs28688155,rs6477537,rs17696831,rs12930452,rs55713398,rs1419183,rs34301717,rs7594505,rs4453304,rs13433809,rs56041614,rs3817490,rs7180002,rs2241774,rs2036963,rs116100968,rs1600621,rs1019270,rs4579985,rs3934885,rs55740938,rs2454205,rs8039449,rs3753683,rs11823923,rs7517036,rs2863747,rs880317,rs1267050,rs4887825,rs11088983,rs400997,rs11166361,rs16909856,rs11465222,rs9905861,rs116099232,rs2704587,rs934005,rs12910873,rs72982590,rs2229813,rs9384259,rs28527460,rs72787160,rs10866685,rs10735336,rs918949,rs17036027,rs6922607,rs2166630,rs150688,rs114984862,rs2854992,rs4888415,rs390132,rs397561,rs10820110,rs12927562,rs2302153,rs6738375,rs72987332,rs17118262,rs7244798,rs2743555,rs3784935,rs55838312,rs2286431,rs7072073,rs116026314,rs3752895,rs62502092,rs10841316,rs3825594,rs1325923,rs13393894,rs9568441,rs13264325,rs2856437,rs75696354,rs10170399,rs28633936,rs1991161,rs6663465,rs35748782,rs219298,rs12293998,rs12928898,rs2059257,rs213002,rs9435731,rs1036429,rs75912489,rs10490014,rs11044785,rs55681268,rs1537123,rs11865004,rs12191615,rs8055609,rs160224,rs114332558,rs8004329,rs4819034,rs3743607,rs219398,rs56227677,rs1267059,rs219368,rs12918797,rs1718549,rs79571438,rs1030262,rs7076717,rs75614054,rs6884431,rs77213903,rs9923834,rs435826,rs1946164,rs10922528,rs12213892,rs34673655,rs28742268,rs2396435,rs4888390,rs10841321,rs11751487,rs6881590,rs9397234,rs76182675,rs114780211,rs2098670,rs7202284,rs2108926,rs11755032,rs962554,rs1054413,rs74749711,rs7137751,rs1956274,rs60700454,rs1390965,rs115512862,rs7715901,rs4234065,rs10871312,rs983157,rs117022277,rs11728716,rs219372,rs1975058,rs219408,rs308993,rs1476286,rs75007932,rs2906965,rs73135222,rs11466822,rs11609261,rs10516528,rs28673156,rs6456812,rs72987309,rs112066551,rs8006224,rs380342,rs2045517,rs1109341,rs73740878,rs7765989,rs13268624,rs73814834,rs8051407,rs309006,rs4887828,rs17054657,rs114637560,rs12149063,rs116832590,rs4233636,rs2161967,rs9383732,rs9468337,rs10153256,rs10466368,rs2925355,rs4759277,rs219367,rs11733223,rs10203363,rs1778510,rs1442573,rs79182074,rs100912,rs2302155,rs207673,rs11759653,rs4713139,rs11465226,rs3750280,rs115860703,rs79770071,rs445692,rs11149812,rs28446116,rs2723149,rs74346863,rs606239,rs77487352,rs308998,rs1708667,rs388713,rs12522418,rs17118206,rs10515752,rs11149831,rs13279670,rs12231718,rs80028957,rs6552828,rs11645691,rs2447865,rs1949807,rs376391,rs7594321,rs72982596,rs2163041,rs55886641,rs72671815,rs10777741,rs180273,rs219384,rs11171714,rs7530513,rs111248783,rs11758337,rs3896732,rs28493225,rs309002,rs947837,rs10513821,rs58580037,rs1267075,rs61918282,rs4993970,rs3820927,rs7115605,rs6810579,rs1035672,rs115817461,rs7729274,rs219401,rs4909034,rs115041398,rs4507125,rs116244418,rs758275,rs12933281,rs1667535,rs11155716,rs6709005,rs115540432,rs4675121,rs4511740,rs11954771,rs6899147,rs11727189,rs10167422,rs416211,rs2454206,rs7157010,rs72673870,rs11820037,rs160238,rs1051367,rs28558946,rs10193404,rs36042706,rs931794,rs4675132,rs2294775,rs114810088,rs34058921,rs4845623,rs6918943,rs11149833,rs7733088,rs4888411,rs218641,rs73814843,rs3851736,rs116685783,rs1867978,rs2340870,rs34507011,rs6657613,rs2552520,rs1159267,rs72671863,rs7202596,rs2229046,rs116620438,rs4888393,rs4888396,rs7116173,rs6487020,rs11860284,rs1898177,rs12662622,rs11105995,rs9403383,rs12099129,rs7561378,rs60991969,rs7607057,rs28655617,rs9980766,rs219328,rs6775262,rs72673834,rs10512249,rs13278140,rs2027761,rs11563060,rs6900087,rs2977266,rs2039113,rs80155616,rs1778508,rs10199715,rs7728609,rs72985387,rs115574982,rs219317,rs400566,rs2235359,rs2579761,rs9928232,rs11732650,rs1917123,rs4704865,rs72742464,rs2799079,rs10922530,rs13200462,rs59465235,rs4887821,rs28758260,rs10777749,rs35961650,rs7241287,rs9461432,rs4836750,rs9496374,rs77692516,rs2027760,rs12590,rs11609226,rs7233908,rs11726124,rs934455,rs917432,rs28418339,rs4675101,rs1267041,rs3788183,rs219339,rs61994671,rs12918974,rs16909922,rs1932168,rs34072732,rs117036796,rs422870,rs7941454,rs10204368,rs6768226,rs4888400,rs13266919,rs2242405,rs7857286,rs7930454,rs4888377,rs6735069,rs4283056,rs74980997,rs3863445,rs219292,rs7244803,rs219392,rs12425795,rs1051730,rs114662949,rs11640473,rs78433080,rs1148189,rs7022858,rs11641249,rs6903652,rs59347518,rs11641587,rs6942030,rs28676757,rs11731386,rs28455964,rs371423,rs4909017,rs219364,rs612406,rs7561954,rs737636,rs9468345,rs7973006,rs1003818,rs3170740,rs8134836,rs56131013,rs2367994,rs4306345,rs1436426,rs77758509,rs219324,rs219399,rs2838800,rs1920716,rs4564400,rs73742521,rs456833,rs7138393,rs3731593,rs77988914,rs1364079,rs9916241,rs9805911,rs2544527,rs40217,rs1267077,rs72671836,rs9654587,rs1254036,rs116152370,rs7742858,rs2177594,rs4888383,rs2241530,rs36119524,rs4845373,rs1540700,rs2456205,rs2609265,rs11550558,rs16822905,rs73465003,rs55897955,rs1941692,rs10484404,rs2206030,rs72671826,rs72946341,rs1767415,rs73204235,rs2282041,rs2647250,rs9468287,rs9350405,rs72987319,rs3743606,rs6918043,rs74711208,rs61812598,rs4762767,rs247432,rs17036076,rs28457693,rs56198112,rs394373,rs11644306,rs3995090,rs1008348,rs1623792,rs11750662,rs427388,rs308994,rs41264155,rs6711120,rs4268574,rs3822692,rs811496,rs219373,rs2282040,rs6564259,rs977986,rs13403281,rs114811002,rs59462153,rs28390100,rs8064966,rs6823536,rs117938320,rs1899752,rs2900131,rs10799576,rs115641965,rs34906880,rs115556740,rs7185640,rs78293353,rs75109191,rs2854047,rs4469792,rs3008798,rs3844219,rs7648704,rs68141011,rs71459334,rs7174472,rs79615215,rs1544810,rs219336,rs219405,rs13353878,rs113497020,rs72671885,rs1540702,rs7973180,rs117242093,rs4453032,rs6664201,rs10876964,rs115610895,rs8180562,rs1280634,rs66683315,rs34539062,rs56053755,rs72987304,rs10929309,rs11970439,rs1318002,rs6908459,rs35683383,rs1766164,rs9397229,rs35068645,rs1003540,rs7934218,rs3822585,rs2447862,rs1030261,rs10165767,rs9912210,rs10989938,rs392256,rs2017854,rs9979235,rs10071997,rs34904236,rs308988,rs72669992,rs1442572,rs411880,rs17178787,rs12051137,rs10745553,rs62229441,rs60725167,rs2177596,rs115200193,rs17121403,rs219322,rs10922529,rs1409148,rs56176151,rs2865531,rs2125409,rs9468344,rs11861810,rs112654776,rs11695077,rs6570509,rs153915,rs6927023,rs7105705,rs61127718,rs11257613,rs1892855,rs2647244,rs2228145,rs1329707,rs4243112,rs4675133,rs17178377,rs114386932,rs6946408,rs3824488,rs7190910,rs7192155,rs3757180,rs2456199,rs4888425,rs2289621,rs11076213,rs2447859,rs9468325,rs10194663,rs11782230,rs1938777,rs114755882,rs11862095,rs9384270,rs13419076,rs114246664,rs7232636,rs7526419,rs3782580,rs150685,rs10202239,rs7753001,rs1246642,rs11701929,rs6556089,rs2279619,rs12447579,rs1267080,rs73780219,rs10104895,rs6879084,rs2241773,rs114199181,rs2708931,rs2235358,rs16909892,rs17036139,rs10871313,rs407133,rs56363880,rs219395,rs12935787,rs6564261,rs28621556,rs2249814,rs6556090,rs77076406,rs4307783,rs4704742,rs7529229,rs1975820,rs150687,rs28767239,rs12470666,rs6436860,rs2276593,rs55831267,rs9371831,rs12760975,rs6662686,rs2399796,rs219389,rs7203157,rs2059256,rs11683383,rs7298818,rs76091039,rs57229403,rs6830970,rs3769118,rs2723167,rs11157873,rs11134828,rs37596,rs1188927,rs12449170,rs3759692,rs4675137,rs17658198,rs2076605,rs35141734,rs2121534,rs13404750,rs74984315,rs1188933,rs9568442,rs10875595,rs111882289,rs399535,rs73814807,rs17178750,rs74649513,rs7808970,rs219402,rs11044783,rs8056080,rs153913,rs6916406,rs11604909,rs1536259,rs57080728,rs37605,rs7670522,rs116250036,rs11257619,rs10063083,rs1917127,rs10166736,rs180278,rs1981359,rs4373160,rs12589031,rs9468350,rs388389,rs6860257,rs2880661,rs9322254,rs403694,rs11149821,rs1153582,rs72742465,rs180277,rs309008,rs67426328,rs10906106,rs9295770,rs6901575,rs10499043,rs4146810,rs468079,rs2071873,rs2252711,rs7759855,rs116099509,rs1559339,rs8055974,rs2383024,rs1114562,rs999019,rs153918,rs2637263,rs2555469,rs28665141,rs114702817,rs10929319,rs9380064,rs167437,rs416914,rs56171158,rs114400440,rs1150722,rs6813090,rs7974796,rs381237,rs56340711,rs11134891,rs10801698,rs985547,rs11858992,rs2039112,rs219406,rs7767176,rs28485160,rs9295769,rs153919,rs7563644,rs17566555,rs62378371,rs247443,rs8046416,rs34071823,rs78845670,rs4453303,rs149692,rs11644592,rs35023423,rs11149832,rs1254028,rs76610873,rs11723225,rs28557010,rs155259,rs11563216,rs8057203,rs7118057,rs7896487,rs2232422,rs11856830,rs114398321,rs2609264,rs219370,rs703017,rs7576081,rs438529,rs35816817,rs414700,rs462258,rs10933165,rs72987315,rs6890471,rs7316542,rs11727500,rs6929449,rs11133641,rs7976294,rs2038905,rs4399384,rs219381,rs3754512,rs114629349,rs4243084,rs10871307,rs2838820,rs11257615,rs7604471,rs3820928,rs219388,rs73742520,rs114880603,rs308992,rs4777301,rs62503675,rs57583267,rs17036327,rs12586602,rs7963590,rs75627027,rs2202507,rs4521068,rs12999257,rs772923,rs2906966,rs56004344,rs11641532,rs1254037,rs2304948,rs2693026,rs10050159,rs80136959,rs11752478,rs9926547,rs7570869,rs61705659,rs7741443,rs7896600,rs7131383,rs17487223,rs4888392,rs73542929,rs6671148,rs4461255,rs309007,rs2836803,rs114702065,rs984791,rs10841314,rs10178396,rs4909032,rs116522352,rs1885242,rs918950,rs1390966,rs6592521,rs76570090,rs2658479,rs116025789,rs2893083,rs2693019,rs34007467,rs11643209,rs219377,rs7308921,rs6936990,rs28642350,rs62404665,rs117031061,rs11108310,rs74294002,rs2579760,rs219327,rs10459859,rs1339899,rs12820313,rs2281043,rs28446878,rs3769125,rs28515939,rs13280891,rs1778511,rs2726521,rs437986,rs2185955,rs114850272,rs7225025,rs71447768,rs10078178,rs1795720,rs61294013,rs2456204,rs11700834,rs276203,rs11257600,rs28377268,rs2166633,rs4993971,rs12779647,rs115276660,rs1267066,rs3117577,rs6921919,rs247454,rs72987336,rs11723639,rs1147611,rs72982598,rs61505022,rs10745734,rs2362290,rs59499060,rs7227148,rs58364325,rs11752073,rs466191,rs219318,rs2285225,rs853678,rs2447866,rs1254033,rs219319,rs116372300,rs10183633,rs10777291,rs72671854,rs9895280,rs3741152,rs12447804,rs8046697,rs3851735,rs11149818,rs4888430,rs17036142,rs1267078,rs4594070,rs10475585,rs219323,rs4888376,rs12098410,rs72671835,rs10859966,rs4433590,rs116277032,rs10871311,rs6899205,rs11081816,rs219314,rs6598822,rs62062564,rs3008804,rs1109342,rs28475822,rs9468321,rs7869389,rs8046184,rs1010631,rs12928036,rs17036123,rs2456525,rs11749144,rs6570508,rs61753322,rs62502094,rs4887824,rs11730354,rs4846498,rs4663988,rs2440374,rs2637260,rs114501284,rs61248775,rs7102787,rs9350404,rs7757571,rs1364078,rs2294764,rs17130657,rs11985124,rs34624768,rs11726569,rs3747865,rs114457723,rs4423583,rs9812082,rs6923170,rs9922008,rs13290997,rs11852372,rs16909865,rs4862423,rs4611499,rs2305152,rs10050333,rs72671849,rs6456817,rs853685,rs111813903,rs78843682,rs17121319,rs35370743,rs4570658,rs4421813,rs207667,rs12468325,rs9384264,rs74237873,rs914206,rs1474589,rs1366756,rs1371109,rs4799707,rs28583690,rs6754155,rs28535536,rs156697,rs11751702,rs4870392,rs2294771,rs180276,rs34822294,rs6889203,rs8048816,rs4888389,rs11845138,rs3734029,rs4704864,rs74855582,rs7674369,rs35885223,rs118000427,rs917435,rs7135740,rs10947233,rs720501,rs7189407,rs8040868,rs1766163,rs441557,rs219321,rs13361606,rs7132774,rs1254041,rs72669995,rs7752721,rs28510415,rs11739081,rs12374256,rs10178202,rs2161684,rs6906266,rs12290623,rs62378405,rs219403,rs42472,rs11902599,rs10193316,rs10022124,rs3851734,rs10739469,rs72671853,rs7740487,rs11965538,rs2440316,rs247450,rs4675118,rs150665,rs3757188,rs2637264,rs11756111,rs72671805,rs56295386,rs115903528,rs8083020,rs4675119,rs11265613,rs114312980,rs1032455,rs3732215,rs309000,rs9435662,rs308978,rs6694661,rs876480,rs72742466,rs115215092,rs35415181,rs12465,rs114668056,rs11643410,rs11777115,rs17776284,rs6922326,rs1364077,rs853688,rs6564260,rs7550758,rs7952686,rs11646677,rs381839,rs12413646,rs12180820,rs72961945,rs12098734,rs3934883,rs1035673,rs71459326,rs7806537,rs3743609,rs112628073,rs10015415,rs219394,rs3769646,rs115778401,rs79382647,rs11731417,rs17484524,rs1150723,rs12521595,rs6922302,rs8086676,rs35787595,rs72985397,rs10490012,rs115636180,rs72673832,rs2396433,rs6892478,rs34222958,rs2894627,rs11649638,rs35875412,rs443128,rs1805155,rs76764824,rs805284,rs772922,rs11166383,rs1267076,rs8090361,rs12282282,rs1964516,rs72987327,rs456548,rs6432669,rs7733410,rs56259240,rs923885,rs6456815,rs4141691,rs11862684,rs11965825,rs2113232,rs13383070,rs10519203,rs2079245,rs761421,rs60924672,rs1150714,rs28601668,rs2456206,rs2869966,rs7299632,rs6715311,rs116202923,rs219293,rs213243,rs6584592,rs1254038,rs16920607,rs309011,rs6428487,rs74967533,rs7201989,rs72671810,rs3734729,rs17484235,rs10514396,rs62253764,rs6922111,rs6912308,rs3008802,rs1264308,rs77289134,rs16892225,rs11728044,rs62330911,rs4307782,rs3008803,rs11860231,rs7188604,rs219333,rs397598,rs9468322,rs8051611,rs882516,rs7027788,rs1778477,rs7930880,rs4387792,rs279075,rs11795359,rs7199132,rs634392,rs6877434,rs1997352,rs12467810,rs153910,rs114575504,rs2447863,rs4845372,rs114432567,rs10484733,rs4776525,rs6557376,rs4129267,rs2647251,rs185052,rs13430941,rs219374,rs115801685,rs17079521,rs7872429,rs951958,rs10130626,rs11636698,rs28444613,rs116505389,rs4278471,rs77308892,rs1808693,rs1011121,rs116500479,rs56396448,rs1159266,rs3741151,rs17124972,rs56365531,rs373786,rs117909226,rs703016,rs10770526,rs180272,rs114544763,rs409866,rs4675134,rs76152842,rs7579961,rs72671828,rs4664405,rs7772827,rs28469297,rs1504550,rs160235,rs7163275,rs116389800,rs3191996,rs11465228,rs413015,rs76656200,rs10989945,rs10035961,rs1074961,rs17036129,rs4888422,rs4509851,rs2106843,rs1679709,rs12914385,rs3738055,rs79802316,rs12299115,rs9322253,rs115324445,rs12907519,rs1254030,rs114774714,rs55853698,rs80317870,rs7194035,rs2799077,rs6929442,rs2977268,rs180241,rs2865530,rs28631481,rs219369,rs4888405,rs6557375,rs1990951,rs219382,rs4675138,rs114434905,rs4887829,rs1512283,rs7423610,rs55699399,rs73780221,rs11757730,rs114913092,rs6929559,rs2165990,rs6740108,rs72671861,rs115392083,rs77448526,rs977985,rs11640018,rs77505915,rs2277027,rs4888412,rs35937717,rs2693024,rs9313606,rs59233002,rs1362777,rs149356,rs376585,rs10115004,rs373037,rs6673179,rs76419734,rs10182307,rs10072471,rs219337,rs61753323,rs10866659,rs9898150,rs4704867,rs2637261,rs370105,rs28488297,rs115608780,rs456443,rs28521901,rs17483548,rs11133640,rs2743554,rs219315,rs11601056,rs73131836,rs381521,rs11739924,rs9926705,rs11820929,rs2855812,rs72671886,rs75817507,rs28474857,rs95425,rs766522,rs378635,rs37606,rs2835344,rs3925019,rs28429270,rs3741149,rs7994628,rs7962359,rs72624403,rs1371108,rs114924733,rs11149813,rs3769124,rs3825844,rs247436,rs3003423,rs62253765,rs115566422,rs4888426,rs74708995,rs2284748,rs13393902,rs56324594,rs11172113,rs247442,rs56087929,rs80123514,rs114861977,rs12197866,rs10209564,rs9934007,rs219326,rs8038188,rs74947410,rs4846274,rs10989934,rs10166456,rs9468300,rs57062879,rs2027763,rs9496369,rs10777747,rs4887820,rs6740118,rs57132530,rs4888394,rs117834103,rs57699820,rs2395730,rs917434,rs160239,rs79760502,rs2456203,rs378326,rs60235007,rs1045435,rs219390,rs219294,rs8031948,rs867452,rs6990338,rs75259420,rs34238292,rs76114799,rs1010630,rs2191036,rs11465233,rs2456532,rs11105989,rs2571445,rs6717168,rs35214308,rs2284746,rs853679,rs2609282,rs4713140,rs153916,rs746672,rs115209687,rs16909904,rs76860059,rs114529549,rs72671809,rs28375267,rs4888386,rs219397,rs703693,rs77127734,rs2571461,rs72972364,rs641071,rs2544529,rs115378886,rs1409152,rs11133643,rs2647257,rs2228557,rs9461457,rs71394219,rs7204984,rs75136199,rs6876128,rs80228231,rs7118982,rs2440375,rs3784937,rs4973193,rs1422795,rs10745733,rs114256679,rs6912639,rs115755584,rs951266,rs72671824,rs28734794,rs72738786,rs2903033,rs10100681,rs116495853,rs11105999,rs1321505,rs4888375,rs113154802,rs115166252,rs10801697,rs11758148,rs10066571,rs10851907,rs11858836,rs13263917,rs72743158,rs10055180,rs1409149,rs17036052,rs7930907,rs8003744,rs16894116,rs2285977,rs11465225,rs10143490,rs72671858,rs76695999,rs3115960,rs11692572,rs55781567,rs28674131,rs78478696,rs6828137,rs78542629,rs11722225,rs12932606,rs213244,rs3743111,rs11828904,rs75721806,rs219296,rs4537545,rs11641430,rs12831703,rs7122825,rs57847444,rs2726459,rs2056777,rs4638613,rs11821094,rs4762249,rs4888416,rs6937121,rs10026373,rs6879450,rs309004,rs160232,rs73131820,rs219330,rs1267032,rs11639783,rs1254031,rs11988513,rs1892856,rs11686072,rs1105282,rs219365,rs219407,rs2159200,rs61663448,rs12817765,rs1050779,rs2112691,rs425565,rs6723774,rs111873045,rs1040525,rs1254027,rs1267060,rs2390675,rs56149656,rs55958997,rs3734030,rs10210763,rs308991,rs35155953,rs9468375,rs10118745,rs16893937,rs10841318,rs55915134,rs6860507,rs7528257,rs74707121,rs6538678,rs4896582,rs28448828,rs11106058,rs4488276,rs34962186,rs3741835,rs886422,rs17178293,rs1627044,rs61675507,rs9458139,rs77246010,rs76634358,rs9371852,rs4579242,rs7038341,rs9468342,rs1030786,rs7518199,rs4146809,rs448113,rs61056441,rs7951174,rs2071285,rs114569257,rs7206665,rs17301128,rs308997,rs2166632,rs76466385,rs2693027,rs17405217,rs72673873,rs10876965,rs11733150,rs34273234,rs75889632,rs55635824,rs2269157,rs12729558,rs1989154,rs115391641,rs16909859,rs9462085,rs12824321,rs3800326,rs17118208,rs56134361,rs60078907,rs17036308,rs1317286,rs74847374,rs78987844,rs35485002,rs115073852,rs1049633,rs7047226,rs11995686,rs13413235,rs114370980,rs72755481,rs1537122,rs116108619,rs6861047,rs1409151,rs6905368,rs2605611,rs75663150,rs1325924,rs72987328,rs2229812,rs12627030,rs3008801,rs6658267,rs8057084,rs404193,rs6926620,rs11172114,rs116652884,rs10745736,rs3784936,rs4331881,rs2417331,rs1150704,rs1936365,rs7597012,rs3780573,rs13413292,rs11044781,rs115073035,rs3769123,rs10946495,rs1267082,rs153911,rs13423046,rs6917759,rs17472779,rs2869967,rs112191650,rs1679732,rs75621300,rs79057214,rs59925771,rs28698170,rs6580550,rs9371833,rs72671811,rs6671163,rs12449177,rs219391,rs3749797,rs76453119,rs7592387,rs2765527,rs1254035,rs160223,rs2835345,rs2838806,rs4888388,rs7581955,rs2854050,rs6885962,rs1362778,rs12467261,rs4747191,rs951959,rs11854338,rs72671852,rs10502624,rs4655890,rs72671862,rs7730971,rs7661349,rs77914337,rs11865296,rs17071756,rs178133,rs11695110,rs9468328,rs918820,rs72671855,rs11748443,rs2637265,rs8056236,rs944445,rs62062568,rs6564252,rs6875939,rs391306,rs116598334,rs11235729,rs11640674,rs6990915,rs2073619,rs59015093,rs4704871,rs11927331,rs1346618,rs7125949,rs11826896,rs3851733,rs2159201,rs11155242,rs1002127,rs6903823,rs1941694,rs11105996,rs3934884,rs1032625,rs28446321,rs13361953,rs55706928,rs2215173,rs34996006,rs4704868,rs3845562,rs8050059,rs10037493,rs9288618,rs4759044,rs80201717,rs71459327,rs116480090,rs56400267,rs7718217,rs3820242,rs917433,rs1325922,rs17036310,rs16919829,rs12614648,rs7199062,rs114523326,rs1907299,rs7499872,rs7200053,rs78599391,rs2447860,rs1990950,rs11852335,rs6922161,rs10841315,rs3753486,rs11134775,rs72987321,rs247425,rs11653243,rs2304488,rs4888404,rs55676755,rs978909,rs115874801,rs16862617,rs11134819,rs371120,rs11579178,rs1035434,rs12815387,rs10118151,rs1736892,rs3088214,rs1560217,rs1549306,rs56343285,rs11544310,rs3743563,rs13415319,rs357523,rs12448947,rs114656700,rs10801696,rs6900233,rs28397204,rs113002803,rs28520225,rs1667536,rs11149815,rs410047,rs114485923,rs408079,rs28641751,rs4845620,rs12277924,rs12730036,rs77285596,rs609782,rs2726519,rs10841319,rs219400,rs1063281,rs4888413,rs4233335,rs1150713,rs10176882,rs180282,rs114036108,rs4799710,rs10516525,rs7282694,rs2130799,rs28734002,rs7202083,rs73080391,rs219341,rs11864102,rs380460,rs11824614,rs17036120,rs117026117,rs115549526,rs2927687,rs1385526,rs1542864,rs76100403,rs219334,rs17036258,rs72738736,rs11134770,rs9788721,rs12929673,rs6431648,rs16909898,rs35209155,rs4948393,rs219320,rs9299507,rs72671840,rs6456811,rs76104815,rs8094522,rs11642572,rs6938371,rs78047071,rs10178731,rs7859451,rs10456362,rs74917833,rs219338,rs16901846,rs7736804,rs4972897,rs12930768,rs11904390,rs113767110,rs6990491,rs913574,rs28372566,rs10770527,rs114837463,rs12999089,rs2447864,rs10179756,rs12144640,rs111594449,rs3935355,rs7090277,rs160233,rs76156544,rs12141262,rs4888391,rs773115,rs160240,rs74497593,rs160236,rs10989944,rs7728747,rs7107905,rs71541945,rs7676975,rs2838818,rs78264909,rs721807,rs1632040,rs60950736,rs7595752,rs2101919,rs28494679,rs1493616,rs12895597,rs9313617,rs72671808,rs36038530,rs6865742,rs4888387,rs72673866,rs11658483,rs2456202,rs397758,rs12241367,rs6937042,rs17696749,rs114487324,rs4367982,rs9435659,rs2286430,rs3741836,rs55829145,rs9316500,rs219295,rs2544526,rs7744788,rs34177861,rs276204,rs2216336,rs4888427,rs1701706,rs10983236,rs17036125,rs62502091,rs758398,rs1941693,rs11726674,rs9461446,rs113968422,rs3782579,rs17036177,rs1267033,rs13361882,rs8057849,rs2588334,rs1369822,rs913573,rs112528936,rs2158095,rs4888374,rs766521,rs4675131,rs2298469,rs72671856,rs17036105,rs7959677,rs11727735,rs11133642,rs11105998,rs219371,rs377991,rs6987075,rs1766162,rs7577171,rs1436124,rs10404,rs1154976,rs28711421,rs2464520,rs6905391,rs7115806,rs1159268,rs157077,rs76062908,rs17472737,rs4762633,rs115543707,rs12037944,rs213003,rs79623427,rs10516809,rs2121535,rs114256362,rs116739472,rs6910968,rs62388483,rs1537121,rs9371834,rs9397780,rs7038248,rs7570909,rs12138645,rs439332,rs7421491,rs6896991,rs9989421,rs17036066,rs957630,rs2285976,rs2284747,rs2108810,rs1254040,rs12291233,rs8016169,rs112292976,rs28706464,rs4454792,rs853694,rs963740,rs2708919,rs9461449,rs8048527,rs7075724,rs4888395,rs2025977,rs6682686,rs10906104,rs17733794,rs11149820,rs2246081,rs71459332,rs160230,rs2277948,rs6910120,rs462176,rs1917122,rs10777748,rs3003429,rs4576655,rs4663986,rs114364523,rs61332075,rs6684868,rs2108809,rs2726520,rs116603764,rs4257011,rs4888420,rs1435894,rs10777744,rs11149814,rs219316,rs116729351,rs13153959,rs3818186,rs6456814,rs9371843,rs12767576,rs9403386,rs2396452,rs4888414,rs4909035,rs55986470,rs13210258,rs11997827,rs1989153,rs28583647,rs3791979,rs73595029,rs16953138,rs115344853,rs9986596,rs2272198,rs2282043,rs76817161,rs308996,rs309001,rs2568875,rs1895490,rs11989912,rs7943721,rs17853500,rs1907300,rs116300399,rs309010,rs308990,rs72673858,rs1416920,rs4397742,rs11134779,rs35552529,rs10770524,rs1997484,rs308999,rs17772722,rs76289212,rs74776668,rs4817797,rs444930,rs28447116,rs3734730,rs2282326,rs72671837,rs186306,rs4888379,rs4675120,rs72673872,rs10177995,rs1795739,rs4663990,rs2906964,rs114171212,rs1040526,rs1966518,rs758276,rs35263058,rs2243790,rs1286647,rs8050769,rs9964810,rs3748069,rs28712355,rs1119211,rs247434,rs7752448,rs17054654,rs2070600,rs62503677,rs10076407,rs1867982,rs11645329,rs7198873,rs11171713,rs9380069,rs72671844,rs72671820,rs3752896,rs7029693,rs77935559,rs75467555,rs1390964,rs113339205,rs6749508,rs11746670,rs78184384,rs381172,rs73542976,rs114356281,rs73542979,rs72964074,rs9371362,rs55918832,rs11644741,rs57064749,rs207670,rs160237,rs2838815,rs1898178,rs12917651,rs59155720,rs56801796,rs2738809,rs1996998,rs4904238,rs12929908,rs11723240,rs56262117,rs219386,rs1585258,rs1267037,rs3741834,rs309005,rs1225600,rs1923981,rs11643207,rs247447,rs2579762,rs74780347,rs17244602,rs4234066,rs6564258,rs11134789,rs9397777,rs10110018,rs219297,rs12467847,rs73309982,rs9435733,rs11134774,rs887061,rs7068966,rs11466790,rs115503383,rs219329,rs413402,rs74467859,rs72652592,rs432646,rs8054586,rs219331,rs1254043,rs17685540,rs115834633,rs12445726</t>
  </si>
  <si>
    <t>ENSG00000204366.3,CATG00000087923.1,ENSG00000197746.9,ENSG00000204580.7,CATG00000023511.1,ENSG00000156869.8,ENSG00000137411.12,ENSG00000257449.1,ENSG00000189134.3,ENSG00000187987.5,ENSG00000234695.1,CATG00000074022.1,ENSG00000204344.10,CATG00000067177.1,CATG00000085201.1,ENSG00000204304.7,CATG00000012959.1,ENSG00000196812.4,ENSG00000135074.11,ENSG00000139531.8,ENSG00000259044.1,ENSG00000198315.6,ENSG00000185664.10,ENSG00000235519.1,ENSG00000255729.1,ENSG00000259999.1,ENSG00000254221.1,ENSG00000204422.7,CATG00000046956.1,ENSG00000165325.9,ENSG00000138785.10,ENSG00000204387.8,ENSG00000271155.1,ENSG00000204301.5,ENSG00000187658.6,CATG00000083379.1,ENSG00000145757.11,ENSG00000233818.1,ENSG00000148219.12,ENSG00000131951.6,CATG00000073317.1,ENSG00000142619.4,ENSG00000158715.5,CATG00000087916.1,ENSG00000230894.1,CATG00000006127.1,ENSG00000166925.4,ENSG00000111540.11,CATG00000035234.1,ENSG00000231162.3,ENSG00000229105.1,ENSG00000185955.4,ENSG00000272278.1,CATG00000043600.1,ENSG00000187957.7,CATG00000019176.1,ENSG00000258343.1,ENSG00000138640.10,CATG00000032317.1,ENSG00000256148.1,ENSG00000233593.2,ENSG00000261476.1,ENSG00000217539.2,ENSG00000206557.5,ENSG00000183196.4,CATG00000027881.1,CATG00000050529.1,CATG00000078271.1,ENSG00000241404.2,ENSG00000204655.7,CATG00000027882.1,ENSG00000228084.1,ENSG00000065665.16,ENSG00000164270.13,ENSG00000166002.2,ENSG00000204438.6,ENSG00000165972.8,ENSG00000187626.7,ENSG00000219891.2,ENSG00000102996.4,ENSG00000225731.1,ENSG00000126773.8,ENSG00000175449.9,CATG00000087936.1,ENSG00000065802.7,CATG00000074029.1,ENSG00000162923.10,ENSG00000236699.4,ENSG00000255990.1,ENSG00000147481.9,ENSG00000255552.3,ENSG00000204427.7,ENSG00000229915.1,ENSG00000198673.6,CATG00000043591.1,CATG00000044214.1,ENSG00000226314.3,ENSG00000213516.5,ENSG00000123411.10,CATG00000109909.1,CATG00000023745.1,ENSG00000226526.1,ENSG00000137944.12,ENSG00000224049.1,ENSG00000204310.6,CATG00000078273.1,ENSG00000123485.7,ENSG00000133065.6,ENSG00000235663.1,ENSG00000204516.5,ENSG00000251586.1,CATG00000083378.1,ENSG00000254802.1,ENSG00000159363.13,ENSG00000087303.12,CATG00000025651.1,CATG00000106240.1,ENSG00000054965.6,ENSG00000168769.8,ENSG00000224467.1,CATG00000056822.1,ENSG00000107104.14,CATG00000087927.1,ENSG00000141668.5,ENSG00000136381.8,CATG00000077356.1,ENSG00000259024.2,ENSG00000213949.4,ENSG00000142623.8,ENSG00000136560.9,ENSG00000252122.1,ENSG00000141252.15,ENSG00000189298.9,CATG00000083553.1,CATG00000083557.1,ENSG00000204386.6,CATG00000087941.1,ENSG00000123374.6,ENSG00000204348.5,ENSG00000237857.2,CATG00000050526.1,ENSG00000026652.9,ENSG00000225493.1,ENSG00000204420.4,ENSG00000160712.8,ENSG00000261839.1,ENSG00000257038.1,CATG00000116323.1,ENSG00000120329.4,CATG00000002886.1,ENSG00000079308.12,ENSG00000204396.6,ENSG00000144481.12,ENSG00000085511.15,CATG00000047090.1,ENSG00000243649.4,ENSG00000148834.8,ENSG00000232023.2,ENSG00000160194.13,ENSG00000081052.10,ENSG00000153820.8,ENSG00000221988.8,ENSG00000117122.9,CATG00000083147.1,ENSG00000201823.1,CATG00000106422.1,ENSG00000107736.15,ENSG00000178913.5,CATG00000025460.1,ENSG00000231031.2,ENSG00000171631.10,CATG00000077984.1,ENSG00000151150.16,ENSG00000137185.7,ENSG00000204424.8,CATG00000086280.1,ENSG00000029534.15,CATG00000000179.1,ENSG00000166278.10,ENSG00000204435.9,CATG00000006126.1,ENSG00000136688.6,ENSG00000272168.1,CATG00000088255.1,ENSG00000123384.9,ENSG00000139329.4,ENSG00000226403.1,CATG00000003454.1,ENSG00000125046.10,ENSG00000260785.1,ENSG00000069275.12,ENSG00000266852.1,CATG00000083385.1,ENSG00000213654.5,ENSG00000256448.1,ENSG00000166822.8,ENSG00000188266.9,ENSG00000138780.10,ENSG00000169856.7,CATG00000094550.1,ENSG00000151726.9,ENSG00000263020.1,ENSG00000252068.1,ENSG00000258896.1,ENSG00000141431.5,ENSG00000197062.7,CATG00000009904.1,ENSG00000153774.4,CATG00000080195.1,ENSG00000170180.15,ENSG00000148655.10,CATG00000083373.1,ENSG00000128739.16,ENSG00000197279.3,ENSG00000229323.1,ENSG00000171316.7,ENSG00000204389.8,CATG00000025648.1,ENSG00000224586.2,ENSG00000224287.2,CATG00000033137.1,ENSG00000234229.3,ENSG00000240053.8,ENSG00000151465.9,ENSG00000251175.1,CATG00000050525.1,ENSG00000169862.14,ENSG00000254245.1,ENSG00000271314.1,ENSG00000219392.1,ENSG00000138646.4,CATG00000069365.1,CATG00000052079.1,ENSG00000272070.1,ENSG00000233822.3,ENSG00000204385.6,ENSG00000266372.1,CATG00000115678.1,ENSG00000227368.1,CATG00000083710.1,ENSG00000127928.8,ENSG00000136694.8,CATG00000078278.1,ENSG00000150054.14,ENSG00000039600.6,ENSG00000107738.15,ENSG00000117620.8,ENSG00000250522.1,ENSG00000246350.1,ENSG00000230479.1,ENSG00000204305.9,CATG00000083365.1,ENSG00000237493.3,ENSG00000044459.10,ENSG00000204394.8,CATG00000027880.1,ENSG00000081853.13,ENSG00000139641.8,ENSG00000204104.7,ENSG00000100612.9,ENSG00000168477.13,ENSG00000227744.4,CATG00000117328.1,ENSG00000168743.8,ENSG00000054967.8,CATG00000069660.1,ENSG00000080644.11,ENSG00000251405.2,CATG00000083387.1,CATG00000029903.1,ENSG00000259237.1,ENSG00000213780.6,ENSG00000204308.6,ENSG00000213719.4,ENSG00000138777.15,ENSG00000250641.1,ENSG00000172548.10,ENSG00000176933.4,ENSG00000187720.10,ENSG00000204444.6,ENSG00000259203.1,ENSG00000258553.1,ENSG00000112414.10,CATG00000076262.1,CATG00000106242.1,CATG00000056066.1,ENSG00000162688.11,CATG00000083145.1,ENSG00000250240.1,CATG00000083367.1,ENSG00000204388.5,CATG00000051757.1,CATG00000109272.1,ENSG00000253537.1,CATG00000066776.1,CATG00000025410.1,CATG00000117326.1,CATG00000034341.1,ENSG00000065361.10,ENSG00000204351.7,ENSG00000110237.3,ENSG00000235724.4,ENSG00000204392.6,ENSG00000261717.1,ENSG00000236366.1,CATG00000083384.1,ENSG00000117971.7,ENSG00000143786.3,ENSG00000269293.2,ENSG00000255152.4,ENSG00000156875.9,CATG00000101709.1,CATG00000067180.1,ENSG00000198729.4,ENSG00000160179.14,ENSG00000158691.10,ENSG00000185920.11,ENSG00000197728.5,ENSG00000144468.12,CATG00000064030.1,ENSG00000166924.4,ENSG00000204469.8,ENSG00000176124.7,ENSG00000235109.3,CATG00000088039.1,CATG00000000705.1,ENSG00000139343.6,CATG00000044210.1,CATG00000049690.1,ENSG00000244255.1,ENSG00000065621.10,ENSG00000137831.10,ENSG00000145868.12,ENSG00000169684.9,ENSG00000232040.2,ENSG00000104723.16,ENSG00000110975.4,ENSG00000271440.1,CATG00000008226.1,ENSG00000213676.6,ENSG00000127920.5,ENSG00000204463.8,ENSG00000125538.7,ENSG00000137338.4,ENSG00000135655.9,CATG00000078272.1,ENSG00000197381.11,ENSG00000204410.10,ENSG00000254777.1,ENSG00000011465.12,CATG00000012087.1,ENSG00000258388.3</t>
  </si>
  <si>
    <t>22424883,21183627,23284291,19300500,20010835,20010834,21946350,22628534,23932459,17903307</t>
  </si>
  <si>
    <t>Gains in maximal O2 uptake response,Pulmonary function decline,Pulmonary function,Pulmonary function (interaction),Normoxic and mild-hypoxic adaptation in populations residing at low and moderate altitudes</t>
  </si>
  <si>
    <t>HP:0002861</t>
  </si>
  <si>
    <t>Melanoma</t>
  </si>
  <si>
    <t>The presence of a melanoma, a malignant cancer originating from pigment producing melanocytes. Melanoma can originate from the skin or the pigmented layers of the eye (the uvea).</t>
  </si>
  <si>
    <t>rs11204756,rs6060137,rs11645183,rs74962884,rs4785580,rs3785275,rs3787212,rs45456401,rs9622726,rs73008229,rs11570734,rs819157,rs27996,rs6500449,rs4821741,rs17233176,rs11645970,rs12149952,rs11643495,rs1057042,rs352935,rs4820315,rs62054253,rs7188458,rs11076623,rs6059928,rs10965144,rs2065912,rs1108064,rs449882,rs62052187,rs66922395,rs1205357,rs4785721,rs4911442,rs11204695,rs114243372,rs175634,rs6445779,rs1006548,rs11639925,rs4821742,rs819137,rs7196840,rs11648689,rs7203511,rs77847775,rs4785727,rs17233253,rs2077574,rs4365288,rs6088412,rs4911392,rs12598737,rs8049660,rs6058112,rs6059662,rs154656,rs7867994,rs6119447,rs7848524,rs10811601,rs79885034,rs12599531,rs935055,rs7185013,rs1061646,rs819155,rs2239357,rs12600051,rs1476761,rs2267370,rs291671,rs7023329,rs10931936,rs10757257,rs2281626,rs11640336,rs2277844,rs6088594,rs1998232,rs1971976,rs17227057,rs13113,rs2011877,rs2424991,rs11647174,rs6500452,rs3769823,rs8051733,rs1800359,rs6058077,rs8166,rs886951,rs6800805,rs922612,rs56020497,rs7088681,rs460073,rs10890845,rs149236,rs6120810,rs8063761,rs258323,rs2437957,rs11076622,rs7947933,rs11645376,rs9298821,rs17226498,rs67260051,rs728901,rs76378121,rs291698,rs2434858,rs8056069,rs452932,rs1722784,rs11647958,rs34027607,rs31484,rs7045768,rs4244702,rs62052250,rs9746953,rs11546155,rs1480365,rs3787220,rs2077001,rs11640450,rs3746460,rs8044026,rs10765196,rs11076649,rs291691,rs4238833,rs2076112,rs1074683,rs12924138,rs17232735,rs2268089,rs2284389,rs2235129,rs2065325,rs6057961,rs12448860,rs7200842,rs72992191,rs11076620,rs6088660,rs11076625,rs62052189,rs751158,rs17233868,rs7023474,rs2159113,rs376364,rs1205355,rs8059398,rs8059973,rs62054571,rs2376884,rs7189711,rs2286392,rs17051734,rs11649211,rs3754211,rs2424988,rs3769821,rs72665924,rs62052241,rs686488,rs74037150,rs12930606,rs1480360,rs7190341,rs10811623,rs6088658,rs164741,rs452384,rs7868783,rs13088434,rs17232910,rs17233455,rs1109334,rs2691232,rs390789,rs1801516,rs11648898,rs6735656,rs6475551,rs1800331,rs4785592,rs8046243,rs35518096,rs11130290,rs10811589,rs11649196,rs4560881,rs1885120,rs819134,rs13330431,rs9682401,rs11640188,rs34141697,rs6500457,rs9935559,rs267735,rs10485506,rs7189734,rs910872,rs4911157,rs7199685,rs2284063,rs402710,rs7206570,rs4374456,rs2793382,rs700635,rs1800344,rs291694,rs7206308,rs6088677,rs6694531,rs11644213,rs2267375,rs62052714,rs2425067,rs11641552,rs456366,rs6120329,rs2048426,rs819144,rs62052252,rs7047136,rs258321,rs73276534,rs6475549,rs1452658,rs416981,rs17226966,rs62052185,rs5750542,rs73775366,rs3856,rs1417765,rs62056068,rs3743855,rs11076655,rs210074,rs648548,rs293721,rs13089719,rs2127655,rs8047581,rs9855442,rs4468965,rs62056069,rs12922197,rs258317,rs4785713,rs751173,rs6791880,rs12403609,rs2190808,rs7041676,rs1987271,rs12597913,rs11642451,rs6500448,rs1954772,rs4785723,rs17092080,rs7039487,rs12709094,rs2295443,rs2197008,rs596209,rs11649501,rs4785710,rs62068387,rs6059910,rs17310328,rs12597296,rs4785751,rs6142199,rs9928396,rs1204552,rs62052225,rs2376885,rs6060254,rs6060034,rs3785279,rs12596429,rs45585744,rs3819569,rs11866420,rs7195906,rs12913832,rs1480362,rs258336,rs460984,rs11641639,rs62034121,rs3213183,rs4785581,rs6500459,rs11681399,rs2284388,rs1884432,rs12596492,rs13009885,rs11641675,rs819145,rs11643713,rs4785712,rs11643147,rs117867175,rs4753840,rs6060042,rs37011,rs79963156,rs421284,rs6058117,rs4494918,rs59805030,rs7107143,rs34120897,rs2110684,rs1535466,rs1889680,rs1800337,rs11703601,rs4970923,rs421629,rs57668191,rs10114559,rs2376874,rs35391,rs2424987,rs74251568,rs6059709,rs62052255,rs62054640,rs11828864,rs62052210,rs12568757,rs4257207,rs9830920,rs35256109,rs79508259,rs11640702,rs9282681,rs819142,rs62054611,rs414965,rs2159115,rs6060253,rs35429015,rs201194,rs10078017,rs2235597,rs6475550,rs11645916,rs7206120,rs34689166,rs75019069,rs62052226,rs4821751,rs6754084,rs6060127,rs467035,rs11018528,rs17233567,rs866027,rs9941108,rs62054599,rs6809080,rs11088547,rs6445628,rs4911456,rs6059635,rs1007931,rs11076618,rs73351337,rs4911430,rs2376883,rs35024451,rs37009,rs4911407,rs13096264,rs62052213,rs117195074,rs6088454,rs2434871,rs258319,rs2286393,rs17226274,rs7195752,rs7469727,rs72992117,rs604586,rs4375,rs12596146,rs2080302,rs4067,rs12930056,rs13075344,rs7192275,rs2267374,rs401681,rs17035323,rs11860203,rs8044906,rs1205349,rs62054601,rs2355943,rs4268748,rs1480364,rs62054572,rs17784386,rs2238531,rs4785717,rs10804111,rs6714430,rs6723097,rs9619724,rs4785709,rs4970976,rs3761142,rs6059710,rs117406136,rs2425007,rs1126809,rs2238526,rs2235345,rs16953002,rs4911147,rs62052173,rs3787223,rs62052710,rs808149,rs11640209,rs1893721,rs11649155,rs4785752,rs463938,rs2424995,rs6088411,rs31489,rs1800340,rs2793380,rs72691561,rs4821764,rs6088722,rs6058115,rs17226973,rs546597,rs1006547,rs8055162,rs11607932,rs72691564,rs6059723,rs12928364,rs6860,rs291695,rs55990870,rs4785714,rs12596934,rs6142291,rs45524643,rs7206721,rs2349070,rs2666428,rs4461072,rs12130363,rs4821748,rs1968109,rs6500456,rs7649069,rs11646766,rs11649100,rs11644526,rs6060218,rs2376880,rs78685532,rs11204754,rs78530336,rs4785593,rs4975616,rs2074903,rs455433,rs12600151,rs9855454,rs34033205,rs4408545,rs10811582,rs2295885,rs12599561,rs2424985,rs11642010,rs35762120,rs7467016,rs3785281,rs467095,rs1341336,rs17233448,rs8045232,rs1137042,rs819147,rs2889849,rs3803684,rs76885005,rs2460448,rs293713,rs414171,rs79957186,rs932542,rs67776122,rs12921177,rs2079672,rs2206448,rs2076116,rs3856932,rs3219090,rs4611808,rs12918773,rs9856566,rs4911409,rs8060934,rs73837441,rs73834270,rs11861084,rs60828994,rs11641147,rs17233441,rs6060143,rs6768300,rs3788536,rs6060025,rs12597299,rs4328441,rs3809646,rs2267372,rs4785762,rs2238532,rs62054638,rs62056091,rs291700,rs2219890,rs11647746,rs74542234,rs17227085,rs34665267,rs12445480,rs11604821,rs28630471,rs13178866,rs72665931,rs11645271,rs4350572,rs3819567,rs12920969,rs9288316,rs4820324,rs3764258,rs117675822,rs62054258,rs62056102,rs35390,rs62114146,rs62056065,rs11130293,rs2039590,rs6060255,rs12599180,rs258330,rs3754376,rs6120519,rs4974095,rs6059919,rs6060154,rs5750546,rs11640734,rs2376881,rs2270461,rs6445549,rs447735,rs7112446,rs62052186,rs871024,rs11130283,rs819138,rs417323,rs164748,rs1463618,rs62052238,rs291669,rs1079558,rs12598756,rs62056100,rs2377043,rs4820317,rs11648433,rs4911394,rs62054259,rs2241084,rs13093798,rs6500440,rs8123521,rs7271289,rs291689,rs258332,rs11641790,rs486836,rs733086,rs6475552,rs12600047,rs7634514,rs186026,rs11640198,rs11587718,rs45430,rs1440993,rs17227064,rs11914181,rs2302162,rs117952314,rs258322,rs4698935,rs291707,rs158672,rs7858959,rs62114147,rs11642080,rs291697,rs79537949,rs62056097,rs11648552,rs293732,rs7577057,rs34604714,rs397891,rs28670527,rs6142098,rs6060217,rs12919804,rs402136,rs10757234,rs11204684,rs78517194,rs1932237,rs74033827,rs1519074,rs6059931,rs2159114,rs4785763,rs77238289,rs6119395,rs2065326,rs624894,rs62052222,rs6088603,rs11076629,rs13090011,rs4911453,rs17092148,rs3743859,rs900735,rs10890844,rs4911405,rs72997833,rs6726823,rs11639788,rs4234644,rs57492102,rs819177,rs7205993,rs1552074,rs2075880,rs3212346,rs466502,rs6783235,rs7195043,rs72993806,rs73616623,rs4754300,rs864702,rs13064149,rs381949,rs6060124,rs1555075,rs370348,rs1805414,rs164746,rs6743068,rs11076624,rs117813661,rs2011925,rs4238832,rs62052168,rs73006241,rs12918575,rs6500437,rs11644804,rs4785755,rs62056061,rs1055857,rs7206546,rs5756926,rs17051762,rs819159,rs72992182,rs77338959,rs9939893,rs4417778,rs62053702,rs17233497,rs3803686,rs4911160,rs11674814,rs6060173,rs7868091,rs11697947,rs117449907,rs11649510,rs819136,rs819156,rs6059733,rs1800286,rs4244701,rs62052214,rs57267516,rs373618,rs12380505,rs35131670,rs2305814,rs445537,rs11645240,rs907186,rs62054252,rs12924572,rs408825,rs2239356,rs250417,rs2228479,rs45567439,rs55651102,rs291672,rs2284062,rs9935541,rs465498,rs6751053,rs819133,rs4754317,rs2241784,rs4754296,rs17227263,rs34878706,rs819143,rs17226428,rs4977734,rs747657,rs465507,rs58377678,rs1800355,rs111836360,rs11649465,rs9622738,rs62052184,rs4970926,rs1987458,rs2238529,rs3769818,rs8048331,rs449493,rs12599672,rs3788534,rs6475548,rs459961,rs12598477,rs56296040,rs2016755,rs2238525,rs63413261,rs117575274,rs7205053,rs9931722,rs2270459,rs6119559,rs12709095,rs27069,rs2353032,rs12933317,rs17232630,rs10738601,rs6475566,rs7857636,rs1673160,rs7192770,rs2424990,rs908951,rs6087657,rs6060009,rs1806319,rs1003957,rs2079671,rs7184960,rs2239358,rs7200111,rs7205604,rs17660179,rs657040,rs3219119,rs10153196,rs17226512,rs164749,rs4785720,rs380286,rs2424989,rs9806894,rs6500441,rs6059961,rs291705,rs291674,rs4371157,rs74251537,rs80119771,rs74843342,rs11644967,rs62052180,rs1385025,rs62052711,rs2108838,rs11642267,rs819162,rs2235344,rs460879,rs6059711,rs111986123,rs4608623,rs62054224,rs164742,rs62052240,rs645019,rs12632046,rs11646374,rs62052174,rs3913538,rs9939542,rs56112321,rs2378334,rs6445802,rs77555465,rs258335,rs9806913,rs291686,rs164744,rs4820314,rs11649162,rs11919197,rs62054570,rs31490,rs10965145,rs1800330,rs35542367,rs10811600,rs6087663,rs7186561,rs2239360,rs13096772,rs62054609,rs9878100,rs771201,rs36114385,rs4244703,rs7560328,rs4364717,rs10811587,rs462608,rs10888388,rs17404047,rs2425009,rs154657,rs77631937,rs4821743,rs12709092,rs4785591,rs910873,rs8058179,rs291680,rs631683,rs209677,rs8044210,rs11641897,rs10852628,rs62068372,rs6059915,rs4287569,rs12329956,rs1800345,rs700636,rs819158,rs11204702,rs398206,rs459920,rs12596583,rs4911410,rs35176381,rs28379291,rs2295886,rs7191836,rs3816659,rs62052249,rs819151,rs12789914,rs2295094,rs62056092,rs2353033,rs7023680,rs3092991,rs1971378,rs2238527,rs466001,rs17226980,rs4911408,rs11641201,rs2027439,rs76734820,rs10153055,rs9622746,rs7625006,rs1480358,rs457130,rs3788535,rs10965164,rs17177891,rs7633708,rs7023954,rs2071056,rs1205352,rs2295701,rs2293584,rs37008,rs12443954,rs62054257,rs13335395,rs3785276,rs443099,rs2267373,rs62054639,rs2383202,rs4911401,rs6119484,rs1007090,rs4636295,rs438646,rs4442808,rs4785722,rs4785760,rs6808206,rs4687569,rs4785590,rs2115401,rs8047486,rs72665913,rs7195226,rs2228478,rs2355942,rs2235264,rs2048424,rs2099105,rs6059916,rs4302281,rs7651141,rs1035142,rs6475568,rs10965127,rs74474228,rs4785708,rs2376882,rs12709093,rs6060017,rs4988023,rs4911393,rs184110,rs72691563,rs2061950,rs17305657,rs2355941,rs4142034,rs6060180,rs2413508,rs4340738,rs62056099,rs1108063,rs2074904,rs62052660,rs6500460,rs1884431,rs75110337,rs752449,rs7274811,rs8051231,rs117285117,rs11649210,rs819146,rs1205366,rs1885115,rs62056066,rs1013233,rs13085096,rs7265992,rs77522907,rs11607838,rs4974105,rs7634799,rs3213180,rs6060243,rs6060128,rs9610915,rs4301044,rs37010,rs258328,rs3803683,rs12597095,rs73006208,rs117880578,rs910871,rs11641891,rs2238530,rs57940434,rs9282682,rs4974104,rs3819568,rs2283565,rs11645212,rs9311469,rs6500453,rs4522419,rs12791412,rs62056063,rs2144956,rs11684505,rs13016963,rs4820323,rs2235596,rs291677,rs158676,rs1542574,rs62054610,rs6060043,rs819141,rs9622732,rs78331410,rs11642428,rs17108024,rs9922515,rs17310782,rs12709096,rs40182,rs7186976,rs3745542,rs4428748,rs869329,rs4785715,rs6579218,rs7027989,rs1031925,rs11646448,rs4820325,rs1998233,rs6087561,rs7184315,rs9841077,rs1800339,rs79441750,rs11649642,rs869330,rs6435074,rs1109838,rs62054251,rs2123338,rs352939,rs164747,rs3746430,rs62053701,rs72477006,rs62052212,rs17226519,rs11679181,rs1129038,rs3821829,rs2071054,rs27070,rs34420680,rs17226841,rs2267371,rs62056103,rs6775666,rs76075456,rs12923946,rs3819574,rs12929831,rs74251570,rs2434872,rs34489266,rs55754521,rs7204478,rs8058009,rs12917681,rs1480363,rs10811584,rs2003522,rs11641726,rs2425014,rs55985317,rs17233664,rs886952,rs4785716,rs11076619,rs3743860,rs293733,rs56283750,rs13027605,rs12599473,rs398800,rs6060047,rs6142300,rs661178,rs4355273,rs61501849,rs3213150,rs467357,rs7201028,rs58656226,rs12598276,rs12445695,rs258337,rs6142237,rs4911356,rs55930851,rs7615291,rs1800358,rs11639906,rs12480555,rs4911144,rs9933901,rs62056110,rs9860403,rs116422,rs1861270,rs12270717,rs13080170,rs7260199,rs6475547,rs62052239,rs6060040,rs13331995,rs72691562,rs3769820,rs1800287,rs4821747,rs1840050,rs6771491,rs201193,rs2291162,rs7520022,rs2167691,rs11643288,rs8049897,rs6060030,rs819148,rs58806053,rs55700670,rs7191144,rs2016571,rs116086643,rs4785759,rs8179786,rs4975615,rs4785594,rs10965143,rs1480353,rs12598316,rs6087557,rs7203255,rs78001663,rs34272502,rs17226666,rs11706571,rs1558183,rs2460451,rs12596638,rs364525,rs659612,rs12446791,rs60789653,rs6058017,rs6088433,rs2068474,rs79244293,rs56144975,rs2376878,rs8047576,rs4687800,rs12876066,rs2424984,rs2447853,rs751075,rs6060250,rs2089081</t>
  </si>
  <si>
    <t>ENSG00000078804.8,CATG00000104955.1,CATG00000053051.1,ENSG00000261373.1,ENSG00000267048.1,ENSG00000271803.1,ENSG00000115993.7,ENSG00000256390.1,ENSG00000015413.5,ENSG00000149646.8,CATG00000060152.1,ENSG00000260032.1,ENSG00000143437.16,ENSG00000101417.7,ENSG00000114738.6,ENSG00000131061.9,CATG00000074964.1,CATG00000030350.1,ENSG00000061656.5,ENSG00000201151.1,ENSG00000226846.1,ENSG00000158805.7,CATG00000073317.1,ENSG00000140995.12,ENSG00000178773.10,ENSG00000101444.8,ENSG00000178202.8,ENSG00000164080.9,ENSG00000131059.7,CATG00000030349.1,ENSG00000204991.6,CATG00000074959.1,CATG00000017625.1,ENSG00000101400.5,ENSG00000101464.6,ENSG00000244230.2,ENSG00000143379.8,CATG00000053087.1,ENSG00000182584.4,CATG00000027342.1,ENSG00000198646.9,CATG00000017626.1,CATG00000002810.1,ENSG00000143452.11,ENSG00000229835.2,ENSG00000145041.11,ENSG00000141002.14,ENSG00000128298.12,ENSG00000143799.8,ENSG00000149308.12,ENSG00000100991.7,CATG00000003759.1,ENSG00000258839.2,CATG00000086038.1,CATG00000064632.1,ENSG00000258947.2,CATG00000104957.1,ENSG00000143420.13,ENSG00000101391.16,CATG00000053061.1,ENSG00000187741.10,ENSG00000228265.1,CATG00000107960.1,CATG00000000720.1,ENSG00000088298.8,ENSG00000163131.6,ENSG00000101412.9,CATG00000017720.1,CATG00000096553.1,CATG00000054662.1,ENSG00000166323.8,ENSG00000265194.1,ENSG00000143409.11,ENSG00000251586.1,ENSG00000064012.17,ENSG00000198792.8,ENSG00000088538.12,CATG00000064635.1,ENSG00000260259.1,ENSG00000259006.1,ENSG00000131069.15,ENSG00000168769.8,ENSG00000198211.8,ENSG00000101460.8,CATG00000030348.1,ENSG00000049656.9,ENSG00000128731.11,ENSG00000167523.9,ENSG00000179837.6,ENSG00000185022.7,ENSG00000214185.3,CATG00000054663.1,ENSG00000155749.8,ENSG00000143457.6,ENSG00000264545.1,ENSG00000125967.12,ENSG00000129437.5,ENSG00000143412.5,CATG00000056917.1,ENSG00000114737.11,ENSG00000223959.4,ENSG00000100983.5,ENSG00000003249.9,ENSG00000177946.4,ENSG00000125970.7,ENSG00000131165.10,ENSG00000143387.8,ENSG00000101440.5,CATG00000053077.1,ENSG00000158792.11,ENSG00000099810.14,ENSG00000183844.12,ENSG00000184381.14,CATG00000053050.1,ENSG00000131067.12,ENSG00000149311.13,CATG00000006560.1,ENSG00000164175.10,ENSG00000164081.8,ENSG00000075399.8,ENSG00000125977.6,ENSG00000185324.17,ENSG00000250917.1,CATG00000107958.1,ENSG00000078699.17,ENSG00000229357.1,CATG00000054650.1,ENSG00000273356.1,CATG00000064637.1,ENSG00000183486.8,ENSG00000078814.11,ENSG00000075239.9,ENSG00000167522.10,ENSG00000143418.15,ENSG00000077498.8,CATG00000104953.1,CATG00000053094.1,CATG00000053054.1,ENSG00000225246.1</t>
  </si>
  <si>
    <t>21983785,18488026,23047291,21983787,24980573,21926416,23455637,19578364,21706340</t>
  </si>
  <si>
    <t>Melanoma,Response to temozolomide</t>
  </si>
  <si>
    <t>HP:0002921</t>
  </si>
  <si>
    <t>Abnormality of the cerebrospinal fluid</t>
  </si>
  <si>
    <t>An abnormality of the cerebrospinal fluid (CSF).</t>
  </si>
  <si>
    <t>rs78634030,rs898424,rs852946,rs11556505,rs72662207,rs28631406,rs1727638,rs7740167,rs2899472,rs9346471,rs9690213,rs1727637,rs34404554,rs28445007,rs852944,rs875841,rs17113795,rs12972156,rs71352238,rs12972970,rs34342646,rs2075650</t>
  </si>
  <si>
    <t>CATG00000094002.1,CATG00000084363.1,ENSG00000260971.3,CATG00000084362.1,ENSG00000137869.9,ENSG00000267282.1,CATG00000059552.1,ENSG00000241749.3,ENSG00000130204.8,ENSG00000130202.5</t>
  </si>
  <si>
    <t>AB1-42 levels</t>
  </si>
  <si>
    <t>HP:0002955</t>
  </si>
  <si>
    <t>Granulomatosis</t>
  </si>
  <si>
    <t>Formation of multiple granulomas, i.e., localized nodular foci inflammation.</t>
  </si>
  <si>
    <t>rs72852265,rs9271117,rs12090164,rs9274564,rs72781392,rs9272346,rs117157305,rs12563505,rs2184882,rs8063362,rs2462692,rs9270075,rs58972679,rs9274488,rs9269817,rs9273483,rs9271004,rs1077861,rs9270967,rs9269827,rs16900484,rs114941040,rs116764109,rs9271078,rs9273754,rs73395587,rs9273136,rs9270890,rs9270885,rs115120730,rs56069285,rs9273322,rs113528942,rs9271049,rs4959030,rs3762318,rs9269844,rs9269821,rs115366122,rs9270902,rs9273338,rs2325085,rs9277341,rs114872385,rs9274186,rs2111235,rs9269898,rs11542299,rs112825823,rs9272981,rs9269874,rs72508447,rs39763,rs3129871,rs9273194,rs13339578,rs42343,rs72926050,rs34445952,rs9274529,rs73694485,rs9269911,rs40545,rs9271144,rs9274460,rs9274546,rs9273429,rs9274214,rs9270939,rs9271103,rs112480946,rs9270949,rs9271466,rs9271771,rs9273505,rs389848,rs75517349,rs72508453,rs9272578,rs9270387,rs9270281,rs28724260,rs9271635,rs7745797,rs9270909,rs43229,rs114082536,rs62246183,rs8044354,rs9273841,rs115030899,rs9272416,rs218899,rs5011861,rs115719435,rs77212406,rs4659442,rs9270880,rs78110223,rs434264,rs6703475,rs66884109,rs9270029,rs9270892,rs9271536,rs61258433,rs9272441,rs9272627,rs9273324,rs72783307,rs276687,rs9270940,rs9270091,rs9270945,rs116025180,rs115487975,rs9273409,rs2235226,rs9272723,rs471638,rs9270971,rs9271072,rs11209003,rs114413241,rs2218497,rs116969494,rs9269904,rs115738559,rs6872622,rs1142333,rs1130430,rs9274436,rs6588243,rs9271085,rs9270923,rs9273482,rs9270997,rs72844177,rs3856834,rs4862111,rs9272656,rs56130163,rs6690458,rs9271151,rs73726170,rs116583016,rs7613489,rs112722721,rs9270905,rs9273337,rs9269876,rs9272545,rs9271051,rs4659374,rs9269859,rs11960628,rs9272497,rs117593760,rs7010806,rs9273800,rs9271145,rs6683455,rs9273374,rs3828811,rs75265356,rs114755433,rs9933594,rs116491533,rs9271068,rs116400190,rs2743283,rs2743326,rs9270018,rs542907,rs9274469,rs9274491,rs6032109,rs9272725,rs66503531,rs4942252,rs9270917,rs12095536,rs34746653,rs66482188,rs12069782,rs9270180,rs11086958,rs9273241,rs72508424,rs117550746,rs9269688,rs9271013,rs73727913,rs114815211,rs11959084,rs2517467,rs13180258,rs9273342,rs72926006,rs43134,rs7848647,rs115862317,rs1049225,rs7982698,rs34017352,rs9273230,rs114730467,rs393891,rs72508429,rs3798461,rs9271622,rs9274626,rs115420917,rs9273013,rs28455809,rs115307019,rs17042365,rs6666144,rs9272583,rs9269902,rs9270882,rs9273086,rs78790827,rs114661385,rs9274296,rs9271418,rs9270947,rs1049133,rs55881928,rs9272614,rs9274486,rs79939898,rs3802581,rs112486883,rs9270969,rs9270008,rs9270933,rs116482899,rs111823233,rs9269779,rs9271097,rs4941474,rs76396365,rs9271178,rs9274575,rs9270980,rs12060309,rs112997206,rs117140603,rs117261188,rs40453,rs17007605,rs9270950,rs218901,rs9271168,rs74468352,rs9273331,rs7642448,rs112412042,rs114242990,rs111662020,rs116436195,rs9274482,rs115080362,rs9269963,rs454561,rs72844134,rs9273415,rs9274552,rs55991232,rs2741501,rs527465,rs9270366,rs2071554,rs9273423,rs112208663,rs9270502,rs9270991,rs3828789,rs9270051,rs2072793,rs9270978,rs9271166,rs72781397,rs823888,rs34328493,rs72844167,rs116974844,rs39771,rs9270229,rs1049055,rs116555882,rs276683,rs6792255,rs218948,rs1143089,rs9273326,rs55650397,rs9271205,rs9438551,rs4530904,rs1932990,rs43225,rs16900589,rs9273024,rs516124,rs9271080,rs1397308,rs6693659,rs276688,rs116277159,rs11231771,rs9567289,rs9688190,rs385524,rs9270941,rs79304200,rs60327583,rs2325074,rs9270111,rs7543257,rs11606015,rs1049060,rs116054316,rs115575182,rs7869487,rs9270088,rs2743396,rs372981,rs9274267,rs72508433,rs9270925,rs402886,rs4516985,rs9273407,rs9271641,rs9273053,rs7530096,rs9273498,rs9271053,rs111936136,rs9273406,rs9271069,rs114668194,rs13188664,rs10792430,rs116464514,rs9272962,rs2290588,rs9270874,rs7755068,rs9269899,rs9271176,rs4785448,rs428484,rs11906694,rs9272574,rs2293807,rs112575025,rs66824909,rs11917783,rs9729046,rs411279,rs9272442,rs114350506,rs9274218,rs9271149,rs9270237,rs9273509,rs9269813,rs9272567,rs1063345,rs9272647,rs9925315,rs9271011,rs569731,rs9272994,rs3830058,rs9270468,rs9269900,rs9273416,rs4286817,rs383592,rs9271212,rs9274689,rs9269852,rs8043770,rs3828805,rs9270920,rs9272468,rs7426833,rs519763,rs9274536,rs9269909,rs9270881,rs78129921,rs16900617,rs9264868,rs9271121,rs589984,rs9272625,rs9274478,rs114828170,rs7730186,rs647145,rs117730294,rs9274554,rs77007175,rs2949853,rs9269622,rs9271775,rs9269762,rs113596745,rs9274565,rs2227274,rs276685,rs9273510,rs9271209,rs9270041,rs9271055,rs9269915,rs10504883,rs34973031,rs9271148,rs72781391,rs9270964,rs3802587,rs78093064,rs431264,rs9273405,rs9270977,rs6656196,rs9270101,rs112784054,rs9271088,rs40546,rs1884443,rs9274211,rs9270007,rs76436269,rs55697113,rs78607994,rs9269913,rs9273497,rs114241655,rs112055084,rs2445635,rs617051,rs411310,rs72926038,rs474901,rs116530091,rs56716125,rs72508435,rs9273474,rs9271639,rs113025416,rs9270887,rs78374989,rs72852266,rs775059,rs9271074,rs55945927,rs62405633,rs113164324,rs4655521,rs9270879,rs9271077,rs40379,rs9272328,rs9343316,rs9272629,rs9274173,rs184302,rs75142923,rs9270974,rs113362368,rs7770824,rs9270913,rs115271083,rs9269825,rs10982385,rs28383200,rs9273351,rs587495,rs612448,rs7642783,rs9270992,rs9271107,rs218947,rs74476209,rs9271172,rs9271007,rs405734,rs9270141,rs78865162,rs113029963,rs9271422,rs111487226,rs775075,rs9270908,rs9272494,rs114193205,rs9270944,rs36192217,rs72849280,rs9271629,rs3828791,rs9271161,rs9273382,rs9269868,rs218895,rs112762698,rs7829418,rs9274579,rs444078,rs113205727,rs9270206,rs1321156,rs2270368,rs9269626,rs9274321,rs115940887,rs1130034,rs115666507,rs10489631,rs9274112,rs9271112,rs116691706,rs9784191,rs7202124,rs67019217,rs9272662,rs9270489,rs116529242,rs7615747,rs4682825,rs113230016,rs11465753,rs9269836,rs76771988,rs13178508,rs9270404,rs9272584,rs9271100,rs9274184,rs116508225,rs10036221,rs9270158,rs75682559,rs9271003,rs9271179,rs9270498,rs116181571,rs9270362,rs28624101,rs9270035,rs112640290,rs9525863,rs2287195,rs1845830,rs9271020,rs9302752,rs9269938,rs9269854,rs1063347,rs9274562,rs9271090,rs34550909,rs35842108,rs39761,rs80177780,rs111881653,rs9270049,rs9269766,rs112692669,rs9271155,rs9271146,rs77993032,rs75700544,rs9272712,rs9271062,rs11647143,rs9272410,rs1063355,rs9269819,rs9525873,rs9274550,rs9269773,rs9270932,rs9271116,rs9273443,rs3802585,rs116133718,rs9269764,rs9274495,rs9274264,rs28534491,rs2743290,rs72492326,rs72781398,rs72783325,rs59191033,rs9274407,rs40247,rs75224370,rs9273083,rs9273069,rs9273442,rs9271083,rs538147,rs3104363,rs4862112,rs9271050,rs9271070,rs116670730,rs9269841,rs9271153,rs1108276,rs72781379,rs9273493,rs17857342,rs116008969,rs77394587,rs9271174,rs9271009,rs7720220,rs9270478,rs9270050,rs6926894,rs116336619,rs39508,rs9562516,rs9270915,rs55770543,rs61662505,rs9274481,rs9273353,rs7540900,rs114365271,rs116796784,rs2395173,rs68176300,rs9274421,rs72926046,rs13302079,rs113229010,rs9273817,rs1004621,rs17600623,rs9270021,rs9270937,rs39505,rs34790866,rs115279755,rs61886926,rs9271086,rs111765571,rs78597810,rs9270893,rs72849276,rs9273349,rs3816539,rs3802580,rs9273472,rs1071630,rs114365244,rs3104369,rs736197,rs9273329,rs9271105,rs16900480,rs9273355,rs9270999,rs9273372,rs9838026,rs9273373,rs113734026,rs9270946,rs116462107,rs72783304,rs1353474,rs4311549,rs116148759,rs9270922,rs79250000,rs653343,rs9270031,rs72845727,rs9271058,rs4659444,rs74371950,rs1047989,rs112532723,rs116582121,rs9270912,rs40452,rs9270215,rs9271156,rs9533662,rs9270891,rs9270994,rs426240,rs1049213,rs9274450,rs9273384,rs9270934,rs9271525,rs73403125,rs9270970,rs9272355,rs9865882,rs9270927,rs9270998,rs9273440,rs78995218,rs1049057,rs600377,rs9271060,rs9274472,rs9269640,rs2166300,rs9273479,rs76185397,rs113996162,rs9274295,rs74290583,rs7649029,rs9269905,rs750427,rs114816478,rs9271150,rs75420341,rs115148459,rs114307051,rs7047097,rs6588242,rs9270886,rs9271079,rs74933827,rs9273462,rs9273242,rs114459930,rs112638707,rs77849763,rs4862110,rs218946,rs112714448,rs876064,rs508168,rs9921146,rs9273445,rs9270918,rs9270019,rs2743327,rs9272546,rs115911664,rs75600948,rs115112538,rs9270069,rs56793332,rs111608017,rs1129740,rs115235455,rs67776298,rs67452113,rs9271106,rs113663338,rs112003947,rs7824932,rs1884444,rs113022490,rs75395649,rs9269661,rs2743246,rs112795139,rs9271005,rs77258390,rs9273046,rs8062727,rs9533667,rs12568393,rs72926005,rs9274185,rs9269828,rs7656,rs2066848,rs7503953,rs9274485,rs9271092,rs9273339,rs9274528,rs9272553,rs116020203,rs72783323,rs2064691,rs9271163,rs72508455,rs40454,rs9271421,rs116344849,rs9274614,rs115505845,rs3856833,rs9270898,rs36206058,rs9271012,rs9273330,rs6675469,rs115635482,rs9274605,rs2063031,rs111232699,rs9271119,rs9274257,rs39503,rs218900,rs111454690,rs9271118,rs113201078,rs9269668,rs2111234,rs114816817,rs9274561,rs9270931,rs72781363,rs9272488,rs116277398,rs9271413,rs61615404,rs74331352,rs9273469,rs75925649,rs9270914,rs9270979,rs9273386,rs34538678,rs9274660,rs71534545,rs9272350,rs111998127,rs9270936,rs9271160,rs2004804,rs9269881,rs895265,rs9272611,rs9273020,rs9272958,rs12496585,rs114241342,rs9270924,rs115329755,rs9274187,rs35570280,rs12212816,rs9271423,rs9271165,rs116553455,rs34195497,rs9269870,rs9271109,rs10114470,rs7720773,rs113389919,rs9274607,rs523465,rs115009271,rs4403294,rs9271081,rs11247958,rs9272491,rs9271073,rs10982386,rs1063349,rs6998044,rs115163973,rs9271052,rs2760994,rs113417311,rs16900592,rs751271,rs114362020,rs9270906,rs11231770,rs475032,rs116143544,rs115231037,rs3088362,rs7649081,rs10897488,rs9273261,rs113015546,rs9270054,rs9274637,rs7759127,rs9273056,rs9273475,rs9274535,rs218902,rs9272336,rs9271170,rs111371403,rs39509,rs9274428,rs116644729,rs115622535,rs9274250,rs11086959,rs9271094,rs9270025,rs9274526,rs1834051,rs4655681,rs9270968,rs9274468,rs114649219,rs3828798,rs4520043,rs2254756,rs39499,rs9271063,rs618239,rs9271010,rs9274470,rs7763262,rs2854267,rs9269901,rs9295953,rs11606081,rs9274483,rs9271772,rs9273356,rs10789224,rs10504882,rs9272581,rs9274308,rs9269840,rs113950375,rs77102498,rs9264870,rs775060,rs3828840,rs9271019,rs45615137,rs72508454,rs9271096,rs9272349,rs72844166,rs2227275,rs35455030,rs2121032,rs4659443,rs9270105,rs9272661,rs7724477,rs9269778,rs9271104,rs9273559,rs73731427,rs6478109,rs9271143,rs40544,rs9271376,rs9272617,rs670358,rs9270981,rs9271631,rs9269858,rs113641488,rs630084,rs12659289,rs9274207,rs112774109,rs113845942,rs9271075,rs9273376,rs116653075,rs113593344,rs73694486,rs76413308,rs9272613,rs115312438,rs56118532,rs3104364,rs9274537,rs9270385,rs77512282,rs2497462,rs9270962,rs115991944,rs115609502,rs72629641,rs9343317,rs34288859,rs9269912,rs115447373,rs9271089,rs73397417,rs4246905,rs9272609,rs9270948,rs3802582,rs9270096,rs9273185,rs9269693,rs9273350,rs1064701,rs115161103,rs115422791,rs9270322,rs4959108,rs9271162,rs9270904,rs9273426,rs4785225,rs9271636,rs9270926,rs112314594,rs895266,rs9271640,rs17612503,rs9271529,rs521950,rs9271108,rs117483431,rs78917656,rs9270916,rs78115934,rs6838706,rs400411,rs9273032,rs112319761,rs12569203,rs9271006,rs7373358,rs1140347,rs115331437,rs9264885,rs114584388,rs9272458,rs3122646,rs9273084,rs9270145,rs72845730,rs55914077,rs9271171,rs9270935,rs1049053,rs117140121,rs447618,rs111481666,rs218903,rs9271101,rs9271061,rs1587601,rs77729185,rs9270873,rs419754,rs9270204,rs9271159,rs73395560,rs115602633,rs72852269,rs6869486,rs8057341,rs114652893,rs9273288,rs115084676,rs73729748,rs9273021,rs35034173,rs9270107,rs115037614,rs9274512,rs4655679,rs9270984,rs2532934,rs1337200,rs6803356,rs9271098,rs9270467,rs9272411,rs114096084,rs36183131,rs9272482,rs9270099,rs9270236,rs35885814,rs112424089,rs112833698,rs9271211,rs9567292,rs9271115,rs3743748,rs9271774,rs76235285,rs2072789,rs115867015,rs6693662,rs9273172,rs34231814,rs111528531,rs7720958,rs39500,rs3802584,rs7650366,rs9270963,rs9273417,rs9438626,rs113462448,rs6442020,rs9270090,rs115481587,rs9533646,rs34826728,rs111607661,rs9274274,rs9271056,rs9273524,rs9277554,rs36215042,rs2076023,rs16870907,rs10897487,rs1064707,rs1981760,rs115309371,rs3828790,rs9273499,rs9269910,rs11943322,rs115313187,rs9271082,rs117593544,rs9274212,rs9272618,rs77584288,rs2981389,rs9273352,rs3764147,rs9264869,rs111418223,rs2235227,rs116703220,rs72781399,rs76091599,rs111877524,rs72852267,rs117301158,rs115229851,rs9271008,rs56339474,rs10902748,rs218944,rs9273427,rs72781390,rs113464648,rs9273473,rs9274336,rs78650231,rs9273082,rs9273441,rs62641685,rs9271382,rs9271173,rs9270928,rs1420685,rs9270026,rs9274494,rs9273074,rs28615351,rs9272339,rs9273354,rs4659375,rs9273328,rs9274669,rs115729463,rs116042608,rs9270142,rs115119913,rs9270015,rs9270921,rs4076927,rs67456882,rs9269823,rs9271087,rs775072,rs3180268,rs115851225,rs112578072,rs9271213,rs9270187,rs9272628,rs9271152,rs645078,rs3810936,rs12561798,rs9270907,rs3127010,rs9274507,rs2325089,rs72844190,rs9270089,rs9271164,rs39506,rs73026255,rs59117905,rs115238241,rs9270022,rs9272568,rs115737433,rs111511242,rs2275606,rs113595653,rs55702923,rs4377824,rs3811461,rs11698266,rs1129808,rs7372799,rs9270043,rs77180119,rs2270369,rs7524421,rs9269926,rs9274594,rs9269867,rs7633016,rs9269627,rs9273467,rs9271066,rs9270875,rs112441817,rs4588721,rs111353892,rs9272722,rs62405634,rs218905,rs78135308,rs9273444,rs115602422,rs115716256,rs6669111,rs9360935,rs116370429,rs673508,rs113451008,rs9270972,rs79825512,rs114350615,rs40377,rs9269853,rs42490,rs9271091,rs9272467,rs114877820,rs9272484,rs11645448,rs113251427,rs9271122,rs494252,rs11465754,rs9272357,rs112391576,rs9269919,rs13332952,rs9271645,rs9269798,rs12926429,rs9271111,rs9271093,rs68097662,rs72844137,rs9271076,rs9274489,rs9272637,rs66468365,rs9270102,rs9270938,rs2741511,rs77039514,rs9273038,rs9270258,rs7194886,rs276684,rs60183011,rs116819869,rs59924471,rs114299781,rs1158199,rs9271110,rs78945258,rs13071203,rs9271147,rs113751852,rs9271154</t>
  </si>
  <si>
    <t>ENSG00000214944.5,CATG00000083579.1,ENSG00000173264.9,ENSG00000137411.12,CATG00000083575.1,ENSG00000204538.3,CATG00000106127.1,ENSG00000196735.7,ENSG00000233570.1,ENSG00000221273.1,ENSG00000204539.3,ENSG00000228789.2,CATG00000117227.1,CATG00000052140.1,ENSG00000204267.9,ENSG00000232591.1,ENSG00000179344.12,ENSG00000204531.11,CATG00000099735.1,ENSG00000196260.3,ENSG00000118492.12,ENSG00000086475.10,ENSG00000251136.4,ENSG00000227939.1,CATG00000088077.1,CATG00000002582.1,CATG00000075561.1,CATG00000083577.1,CATG00000109557.1,CATG00000103146.1,CATG00000083573.1,ENSG00000112701.13,ENSG00000181585.3,CATG00000088022.1,ENSG00000203963.7,ENSG00000234745.5,CATG00000072415.1,CATG00000088072.1,ENSG00000223865.6,ENSG00000204287.9,ENSG00000124159.11,ENSG00000249464.1,ENSG00000237468.2,ENSG00000204296.7,ENSG00000124232.6,ENSG00000240065.3,ENSG00000171219.8,CATG00000088065.1,ENSG00000167207.7,CATG00000103149.1,CATG00000052117.1,ENSG00000260922.1,CATG00000088075.1,CATG00000079257.1,ENSG00000225891.1,ENSG00000204525.10,ENSG00000204301.5,ENSG00000149782.7,ENSG00000140873.11,ENSG00000204536.9,ENSG00000137310.7,CATG00000008375.1,ENSG00000250264.1,ENSG00000196301.3,CATG00000088019.1,ENSG00000179630.6,CATG00000011545.1,CATG00000083570.1,ENSG00000168071.17,CATG00000106066.1,CATG00000117243.1,ENSG00000241106.2,ENSG00000172689.1,ENSG00000255959.1,ENSG00000117682.12,CATG00000088073.1,ENSG00000198830.6,CATG00000027285.1,CATG00000083574.1,CATG00000088063.1,ENSG00000151773.8,CATG00000088070.1,ENSG00000162302.8,CATG00000074717.1,CATG00000052162.1,ENSG00000162594.10,CATG00000005805.1,CATG00000088069.1,ENSG00000181634.7,ENSG00000271581.1,ENSG00000261603.1,CATG00000029233.1,CATG00000030559.1,ENSG00000204540.6,ENSG00000198502.5,ENSG00000231389.3,ENSG00000229391.3,CATG00000005802.1,CATG00000088071.1,ENSG00000238156.1,ENSG00000233725.3,ENSG00000196126.6,ENSG00000178038.12,ENSG00000251916.1,ENSG00000198879.7,CATG00000088064.1,CATG00000083580.1,ENSG00000225914.1,CATG00000109559.1,CATG00000083581.1,ENSG00000261272.1,ENSG00000223534.1,ENSG00000167208.10,ENSG00000232629.4,ENSG00000204520.8,ENSG00000104312.6,ENSG00000107537.9</t>
  </si>
  <si>
    <t>pha002872,22019778,20018961,23740775</t>
  </si>
  <si>
    <t>Leprosy,Wegener's granulomatosis</t>
  </si>
  <si>
    <t>HP:0002960</t>
  </si>
  <si>
    <t>Autoimmunity</t>
  </si>
  <si>
    <t>The occurrence of an immune reaction against the organism&amp;apos;s own cells or tissues.</t>
  </si>
  <si>
    <t>rs111944465,rs114926038,rs12026344,rs2230926,rs114448410,rs28383408,rs35971290,rs526784,rs28383361,rs113724633,rs115825497,rs62405631,rs9271400,rs13193738,rs74818935,rs9272973,rs482044,rs5029939,rs9271474,rs116660816,rs113027967,rs111788277,rs115377566,rs9271426,rs76422016,rs115289393,rs9274335,rs114404525,rs41268940,rs76650283,rs2246618,rs114005457,rs9272463,rs12239603,rs12065077,rs116090304,rs2395488,rs9271432,rs1064985,rs111896154,rs1064993,rs9272486,rs9272318,rs113933084,rs72849277,rs9494883,rs11970411,rs114153839,rs3205916,rs28383429,rs5029928,rs9272461,rs34763586,rs58905141,rs115472351,rs9271519,rs9273042,rs78166434,rs116210899,rs113060503,rs5029930,rs116021268,rs28383345,rs9270406,rs3806156,rs116099499,rs77599748,rs111554896,rs114412866,rs9272347,rs9272720,rs112529870,rs115206228,rs112837060,rs28383376,rs74638570,rs34068533,rs114754567,rs3916765,rs115842840,rs114899805,rs117106271,rs28383186,rs2773451,rs112659139,rs9271431,rs9273014,rs116089928,rs9272422,rs113329671,rs34141382,rs112053914,rs28383360,rs116793060,rs34624872,rs9271464,rs112036107,rs2480752,rs9271517,rs79638487,rs80137464,rs115632661,rs9273022,rs115916796,rs9271411,rs9272323,rs2647072,rs9271433,rs114833479,rs28383427,rs482205,rs114483655,rs9273007,rs3757173,rs28383392,rs114397253,rs116196531,rs28383413,rs114249316,rs34965214,rs9270161,rs75498499,rs28383369,rs112063507,rs115420444,rs114164193,rs924288,rs114539622,rs28383187,rs2790068,rs114291341,rs113521434,rs77122291,rs115417906,rs28383406,rs28383431,rs28383372,rs115831887,rs9494886,rs116154425,rs9271430,rs113938016,rs28383434,rs115198367,rs12025082,rs9271461,rs9273207,rs28383344,rs114855991,rs9271540,rs113518441,rs28383394,rs9273045,rs28724033,rs41269955,rs76643719,rs75513198,rs28383401,rs111701877,rs9272337,rs114588750,rs9273062,rs9272952,rs115904597,rs115848534,rs114742549,rs12217018,rs2244839,rs9269863,rs116358035,rs10801431,rs115974809,rs9272987,rs9273025,rs111941374,rs28383362,rs12027145,rs59699063,rs28383424,rs9272990,rs114515013,rs28383415,rs113693217,rs79094559,rs113150735,rs2773450,rs113824321,rs9271488,rs115470464,rs116332080,rs112485576,rs7749323,rs9272538,rs116589335,rs113888335,rs112968327,rs9273008,rs9273308,rs9272425,rs9272435,rs9272353,rs113484779,rs115652289,rs114565051,rs115033954,rs34438281,rs41268938,rs114447415,rs113353196,rs115816856,rs9273009,rs28383435,rs9494885,rs116173188,rs35128651,rs12211942,rs9273031,rs9271588,rs114509360,rs116545108,rs6941112,rs9271549,rs28383407,rs115187291,rs17840121,rs9271469,rs41269951,rs111693298,rs9272951,rs9272492,rs116638725,rs28383373,rs482162,rs114973966,rs9271773,rs28383411,rs111343881,rs6699278,rs112528767,rs9272521,rs9272444,rs112175921,rs113785384,rs116670839,rs116737275,rs115960964,rs116121309,rs9272485,rs9271624,rs532965,rs28383384,rs28383367,rs114701055,rs116171428,rs28383358,rs1281947,rs13206219,rs28383400,rs114772620,rs111556513,rs28383425,rs9273044,rs114700763,rs41268942,rs9271523,rs12024714,rs28383414,rs41269945,rs1049124,rs2760993,rs1065044,rs9273040,rs116822900,rs114951502,rs9271419,rs113282787,rs2790067,rs9272528,rs28383405,rs113104509,rs9274298,rs114158220,rs443198,rs115477903,rs9271532,rs9271404,rs113939416,rs7753873,rs543713,rs112021043,rs660895,rs10801430,rs80225417,rs9272420,rs77867566,rs12660382,rs9273313,rs113459411,rs28383182,rs5029949,rs112296425,rs7750604,rs28383418,rs113277162,rs2252097,rs2790066,rs4657985,rs28383410,rs13426947,rs111919185,rs28383312,rs10921869,rs35984981,rs9272417,rs112207759,rs115807832,rs1391511,rs9272970,rs115643108,rs114203361,rs2480755,rs28383433,rs74343539,rs2071286,rs28383342,rs2400604,rs115712333,rs7774101,rs113414682,rs34250758,rs9272896,rs117026326,rs116225172,rs28383385,rs28383365,rs9271542,rs111892599,rs2858870,rs111883038,rs1065043,rs9273103,rs113131349,rs4242771,rs9272363,rs9271628,rs9271416,rs111542599,rs5029937,rs647035,rs28383316,rs113010307,rs111432098,rs12206257,rs28383347,rs114964670,rs114561288,rs115489657,rs28383339,rs9272957,rs9271521,rs111375871,rs115405830,rs9271643,rs3817973,rs116253018,rs114074434,rs9271516,rs6669250,rs28383459,rs114880286,rs9272785,rs115177236,rs2248372,rs28366201,rs78515370,rs502803,rs2790065,rs28383343,rs28383359,rs112372067,rs9271554,rs74636204,rs116410646,rs77339347,rs113138877,rs111965977,rs9272433,rs115297319,rs28383402,rs9271637,rs9271409,rs5029924,rs1890645,rs28383375,rs28383378,rs61593413,rs28383366,rs28383438,rs9273291,rs80300819,rs10921868,rs11893432,rs28724008,rs9272335,rs114838817,rs115546388,rs115452308,rs28383313,rs114888397,rs113182435,rs10168266,rs28383416,rs2516424,rs13205658,rs9271470,rs17426593,rs9273052,rs3024877,rs3188543,rs116495853,rs77617807,rs114292052,rs9272358,rs560530,rs117994013,rs9272362,rs9273169,rs28383397,rs117804446,rs9271520,rs111361258,rs9273026,rs116628652,rs114852083,rs3099844,rs10921867,rs116723504,rs536810,rs28383420,rs28383382,rs28383391,rs115005508,rs115194307,rs116069890,rs34977123,rs115110712,rs719149,rs4424066,rs1065047,rs115260061,rs5029926,rs34705003,rs113549285,rs28383381,rs9272955,rs2486466,rs532098,rs114915632,rs12049134,rs75126998,rs118163697,rs117480515,rs34977583,rs77685459,rs113422598,rs117267050,rs10921865,rs114901942,rs78474935,rs116664025,rs114037940,rs9271544,rs28383363,rs481139,rs28383441,rs116146969,rs28383340,rs9273063,rs114182362,rs9271465,rs115308342,rs9271438,rs74656013,rs116330197,rs114544755,rs76202064,rs28383439,rs114158560,rs116107168,rs614348,rs114303873,rs2858869,rs28383338,rs482759,rs9271776,rs9272742,rs1065048,rs28383383,rs111838566,rs114773114,rs115032920,rs9272319,rs112574272,rs116331885,rs28383379,rs28383404,rs9272443,rs67407114,rs80180464,rs28383423,rs9272983,rs12026497,rs79192142,rs116573973,rs79411652,rs9272995,rs80126770,rs9271644,rs28559730,rs9271408,rs3821236,rs28383403,rs114700859,rs112526259,rs707947,rs28383453,rs643889,rs114308130,rs9272980,rs719150,rs3024886,rs28383380,rs9273036,rs115714701,rs117203659,rs13206639,rs661330,rs7767264,rs28383428,rs116018922,rs59693083,rs115423318,rs28383467,rs2480754,rs116102336,rs617578,rs535852,rs116432881,rs116813230,rs28724162,rs9272456,rs9271472,rs113129660,rs112981870,rs116457146,rs28383377,rs9272466,rs9270416,rs74981472,rs114443634,rs114816840,rs9271434,rs9273048,rs9272407,rs111994020,rs114142794,rs114113397,rs7080649,rs111409670,rs111251172</t>
  </si>
  <si>
    <t>ENSG00000118503.10,CATG00000083579.1,ENSG00000232729.3,CATG00000083570.1,ENSG00000204308.6,CATG00000083575.1,CATG00000090178.1,CATG00000087858.1,CATG00000086152.1,ENSG00000196735.7,CATG00000090176.1,CATG00000083548.1,ENSG00000231298.2,ENSG00000204344.10,CATG00000088073.1,ENSG00000204310.6,CATG00000083574.1,ENSG00000272501.1,CATG00000088063.1,ENSG00000179344.12,CATG00000088070.1,ENSG00000201680.1,ENSG00000228962.1,ENSG00000204516.5,CATG00000088069.1,CATG00000088077.1,ENSG00000198502.5,ENSG00000229391.3,ENSG00000241404.2,ENSG00000077809.8,ENSG00000206337.6,CATG00000088071.1,CATG00000083577.1,ENSG00000232080.3,CATG00000083573.1,CATG00000103906.1,ENSG00000221988.8,CATG00000086150.1,ENSG00000138378.13,ENSG00000196126.6,CATG00000088072.1,ENSG00000251916.1,CATG00000046013.1,CATG00000103898.1,CATG00000086148.1,ENSG00000204296.7,CATG00000083580.1,CATG00000086155.1,CATG00000083581.1,CATG00000088062.1,CATG00000088075.1,ENSG00000204301.5,ENSG00000237499.2,ENSG00000223534.1,ENSG00000258388.3,ENSG00000196301.3</t>
  </si>
  <si>
    <t>20662065,24097066,22437316</t>
  </si>
  <si>
    <t>Neonatal lupus,Sjogren's syndrome,Pemphigus vulgaris</t>
  </si>
  <si>
    <t>HP:0003002</t>
  </si>
  <si>
    <t>Breast carcinoma</t>
  </si>
  <si>
    <t>The presence of a carcinoma of the breast.</t>
  </si>
  <si>
    <t>rs35450230,rs7257932,rs4953091,rs11250027,rs74773190,rs11727030,rs2372092,rs3745194,rs74906935,rs17756147,rs58925582,rs2620361,rs55768314,rs11634866,rs819157,rs12741351,rs12577495,rs11584095,rs8029557,rs73818808,rs57824095,rs59706474,rs17778790,rs10420922,rs958305,rs7533484,rs9383935,rs6556762,rs73008903,rs7905321,rs6788895,rs4243224,rs501630,rs73047866,rs11917237,rs72797462,rs2065912,rs12710696,rs12151288,rs11200292,rs363832,rs952411,rs4244388,rs34396188,rs62116990,rs1362550,rs117965086,rs8109328,rs57469281,rs16960997,rs9321076,rs8100767,rs4283172,rs77356692,rs3745185,rs7587926,rs930395,rs75831447,rs71424303,rs9686160,rs117712684,rs12591552,rs33319,rs7731829,rs698764,rs16909788,rs10414472,rs1067319,rs10419397,rs76553758,rs8110531,rs4911392,rs4849886,rs75693937,rs76690004,rs7167026,rs55913702,rs11814703,rs6119447,rs1558901,rs8046994,rs2042747,rs7634878,rs13083158,rs116631782,rs11667618,rs9818629,rs4951407,rs9920665,rs57566579,rs1109548,rs75622243,rs6821438,rs73043474,rs244318,rs11669509,rs10750772,rs5995875,rs10989074,rs8111875,rs9397432,rs80241635,rs11836367,rs1550201,rs3112611,rs7646785,rs59623026,rs609311,rs12652026,rs7548093,rs189581402,rs1885013,rs2424991,rs79348581,rs16974508,rs11671517,rs7664687,rs35019923,rs8100840,rs7689284,rs2832270,rs1991781,rs1067323,rs2295853,rs56125713,rs3199998,rs7149262,rs1293953,rs12104352,rs1287601,rs11055880,rs2909093,rs6594015,rs17002034,rs2037455,rs45626736,rs9354987,rs11200260,rs10487577,rs3095605,rs7665774,rs6921758,rs10462082,rs1678400,rs1295782,rs10404031,rs1051545,rs6558138,rs16961062,rs10227745,rs16974532,rs12307128,rs34215103,rs4786428,rs112248506,rs3760982,rs74320590,rs73065951,rs2277194,rs11158748,rs7322825,rs12710188,rs8103523,rs11790967,rs17090021,rs9687226,rs10900596,rs11715126,rs6813655,rs11855195,rs28567076,rs56314955,rs17617028,rs57359526,rs73869044,rs2865350,rs7988494,rs79692348,rs13095432,rs2767378,rs66554061,rs16830728,rs11097417,rs78525391,rs7396909,rs3104797,rs17794125,rs28613890,rs1544940,rs615778,rs9308782,rs4808611,rs1274652,rs1274640,rs34479,rs7251929,rs7711645,rs1981319,rs11853943,rs2303695,rs13183209,rs1751382,rs7185949,rs11571833,rs2268089,rs2284389,rs9576291,rs2589668,rs2303697,rs10856909,rs1978503,rs1188529,rs10741661,rs2869479,rs11129261,rs4072653,rs7252303,rs62190394,rs1205355,rs4106226,rs7733299,rs3014976,rs74762363,rs190166648,rs2927742,rs73043458,rs3795421,rs7773816,rs9321073,rs10410588,rs7218719,rs12938118,rs3810816,rs2588828,rs13017394,rs59216435,rs73012590,rs7711136,rs141883945,rs62108337,rs3816922,rs7694491,rs1067337,rs3752123,rs17460049,rs6550351,rs3106134,rs12499309,rs4236302,rs3928,rs7333281,rs1489329,rs2351955,rs6681905,rs6841121,rs117492183,rs1146182,rs11624484,rs12721458,rs34914085,rs2972430,rs10860070,rs74972358,rs9309115,rs13155698,rs56026429,rs111737354,rs3889480,rs12461113,rs4802147,rs12723299,rs72927567,rs437585,rs819134,rs7623200,rs76668340,rs1085443,rs60566983,rs63211660,rs9388568,rs6564940,rs78533368,rs35473069,rs12021815,rs17426961,rs559817,rs1085486,rs73242160,rs62020351,rs7753063,rs7739254,rs1067345,rs11917266,rs72722756,rs755251,rs1217412,rs10421287,rs201942775,rs2972458,rs10164323,rs1426575,rs1560118,rs10162089,rs4693375,rs8103647,rs345834,rs7404848,rs34785154,rs2236007,rs9806163,rs2478106,rs1541591,rs77141188,rs1154865,rs35209753,rs4839335,rs11927231,rs77452010,rs3829688,rs1426718,rs12505694,rs2381290,rs10795592,rs6594018,rs4464206,rs8045285,rs3935645,rs73887845,rs1013673,rs2017765,rs1011970,rs79755478,rs12936860,rs12030298,rs1519836,rs73055736,rs2934221,rs625668,rs1057738,rs8048680,rs6915267,rs79180893,rs76058858,rs7017073,rs3892696,rs1824911,rs9516537,rs33323,rs724260,rs410934,rs4252685,rs8110461,rs28730794,rs1424167,rs1068714,rs11200253,rs10416654,rs111689616,rs4693381,rs6759674,rs7240802,rs76352838,rs10023115,rs2567570,rs6745281,rs78184831,rs3734806,rs11129421,rs4412123,rs10483813,rs899496,rs4849882,rs79724354,rs58449039,rs6765702,rs17800079,rs146952826,rs16958863,rs7185686,rs199865553,rs12710308,rs74080265,rs3112578,rs113032531,rs9941475,rs954504,rs16886525,rs71334692,rs114813496,rs74773564,rs2927433,rs10874870,rs10819760,rs481519,rs7766942,rs41276076,rs11597615,rs244322,rs4848603,rs4730798,rs4836563,rs114120309,rs2726492,rs11258514,rs7630784,rs73239833,rs2271202,rs75306796,rs3095601,rs7247493,rs6551200,rs8044546,rs35263707,rs4252686,rs11791288,rs10409402,rs10858017,rs74438503,rs7541589,rs17090012,rs11621682,rs12362601,rs2666782,rs566266,rs2525511,rs6509592,rs11667835,rs3761648,rs8113685,rs4808075,rs75762935,rs12566340,rs2433394,rs686453,rs552647,rs35612816,rs1067393,rs60822591,rs9375499,rs10956412,rs76743466,rs35533458,rs2389203,rs77475562,rs16983200,rs3745167,rs10905454,rs7648024,rs12901992,rs113297076,rs11023424,rs728989,rs2028480,rs7720787,rs56359264,rs9940301,rs2129595,rs617163,rs72709458,rs4595905,rs78316862,rs365934,rs2478118,rs56103707,rs1274656,rs2972447,rs7722933,rs2066418,rs832546,rs6493334,rs992493,rs55899470,rs2660739,rs7438414,rs11179722,rs8030753,rs6770147,rs6512181,rs7139533,rs77072689,rs12424476,rs8044585,rs2583505,rs547518,rs11200293,rs1586840,rs2767379,rs74840733,rs11165184,rs6812302,rs16830686,rs76870391,rs9924554,rs3812726,rs74767555,rs10987651,rs4374113,rs6056043,rs12146323,rs17674389,rs1871483,rs7028101,rs12885612,rs6553849,rs11002819,rs78311430,rs4730799,rs7171359,rs7906667,rs3768258,rs6531673,rs9886844,rs74847648,rs1366912,rs10003850,rs2414097,rs2235597,rs7142882,rs9397069,rs118106341,rs10735348,rs10995194,rs2289463,rs4732989,rs11801289,rs28522293,rs1563828,rs2588816,rs56822906,rs56142524,rs7443076,rs2588815,rs8113388,rs241932,rs6943317,rs1345418,rs11023386,rs1489331,rs866027,rs4565712,rs2661315,rs9398840,rs9398837,rs697430,rs1250005,rs12949538,rs1494420,rs34978733,rs6576962,rs34132656,rs7332663,rs12264495,rs11240760,rs4803658,rs11086068,rs35454880,rs615372,rs17316068,rs115938657,rs11097411,rs1067341,rs74319927,rs12982058,rs145279256,rs6088454,rs6907281,rs12244199,rs5242,rs12143329,rs11640016,rs2158394,rs56019042,rs2673894,rs7245873,rs4702690,rs12990503,rs1274644,rs4803543,rs115366850,rs76801042,rs72663802,rs35210690,rs9931137,rs6802947,rs60981935,rs1295781,rs3814663,rs79213162,rs10843066,rs67274820,rs2016394,rs62050862,rs3751839,rs2399985,rs1609978,rs1067322,rs78773195,rs2640711,rs923880,rs10034781,rs6707272,rs1205349,rs2967943,rs3817198,rs55931064,rs72913746,rs11848769,rs2647249,rs28701470,rs12760034,rs62190389,rs1217388,rs67469837,rs117888281,rs10424198,rs6932260,rs4786431,rs12907167,rs13435702,rs9314380,rs2042746,rs645287,rs7716571,rs7017198,rs73239830,rs10008044,rs4802029,rs419450,rs34054358,rs36000249,rs17818028,rs2662040,rs2291002,rs702688,rs7730942,rs1085489,rs10417576,rs2452874,rs2370946,rs2972438,rs12258426,rs4911147,rs9397440,rs13388294,rs9916547,rs11672786,rs767657,rs8099434,rs1429568,rs6088411,rs6575189,rs599291,rs79620148,rs698765,rs2807986,rs9805044,rs4707907,rs2278256,rs12240306,rs76350200,rs6720868,rs6001910,rs9551965,rs28561462,rs672364,rs13744,rs10030713,rs75655581,rs2229882,rs62375396,rs12188871,rs7106095,rs3104793,rs2288868,rs2134649,rs62331150,rs10402671,rs6699600,rs16857609,rs2029678,rs10424202,rs10259,rs618558,rs3898140,rs10182220,rs2797409,rs11746980,rs11200261,rs10900601,rs2567583,rs9891704,rs4148471,rs7439869,rs455685,rs4808616,rs62126225,rs832579,rs4330336,rs1067333,rs11680689,rs435620,rs2890664,rs672739,rs74371000,rs724767,rs9938623,rs2016483,rs35882248,rs891018,rs3738985,rs56088885,rs17090022,rs45477193,rs2927740,rs72838088,rs114527712,rs12907671,rs7305508,rs3796072,rs74914751,rs892040,rs2424985,rs877661,rs34771216,rs59623848,rs3791839,rs10256675,rs653465,rs8107388,rs74455703,rs2887429,rs819147,rs4951389,rs2107425,rs628802,rs12608883,rs10403173,rs1407595,rs1975937,rs4951398,rs9383598,rs4794551,rs11108574,rs11722476,rs4322801,rs2853318,rs35361491,rs116564682,rs11925520,rs4559207,rs17309887,rs9304568,rs735753,rs2567578,rs12039454,rs11646679,rs2466792,rs142134831,rs7209926,rs2206448,rs34480,rs1467953,rs11880316,rs2087170,rs2567569,rs1945615,rs12934432,rs4911409,rs9327270,rs3752122,rs11083432,rs4930320,rs55855444,rs41435244,rs12592697,rs1274646,rs11788648,rs1540139,rs7710978,rs10078116,rs17376488,rs9371232,rs73475356,rs2977904,rs4075692,rs71467652,rs28391200,rs74141680,rs13345139,rs1564208,rs62402849,rs35011719,rs7639617,rs7678054,rs495588,rs6741887,rs2380095,rs1421403,rs6595401,rs1540140,rs11200240,rs7248801,rs75146816,rs1274661,rs11673604,rs705495,rs10408290,rs1468262,rs10795593,rs7773484,rs7573890,rs4245737,rs9308781,rs455400,rs751599,rs455287,rs73169056,rs1531549,rs2174186,rs2853320,rs10409331,rs16886448,rs12587231,rs79797664,rs2927746,rs11924422,rs4808804,rs73957266,rs118024840,rs17361098,rs12150982,rs4664107,rs3015959,rs4308987,rs12906542,rs11055883,rs2648811,rs10896051,rs7615292,rs11070644,rs17783304,rs8111708,rs10843070,rs713447,rs7259941,rs3782968,rs3773218,rs2363956,rs2518879,rs11710255,rs2158357,rs80263403,rs2413906,rs73509996,rs10421887,rs7736581,rs856304,rs1291,rs76659081,rs76724892,rs62048402,rs111568112,rs10900599,rs10402530,rs7500067,rs4340962,rs57481445,rs7910002,rs2213958,rs62320441,rs13218061,rs78469607,rs28586586,rs521188,rs45479597,rs2134646,rs819138,rs200280119,rs2632412,rs10920362,rs28631833,rs4762323,rs12330193,rs56213022,rs117927639,rs115398865,rs17102804,rs1154209,rs2588809,rs75859313,rs12138846,rs17376814,rs11822830,rs8085442,rs62022561,rs3732009,rs4848599,rs10403581,rs10930632,rs7728887,rs62092651,rs9401953,rs4951083,rs10745770,rs628866,rs77664722,rs1964130,rs8123521,rs17778711,rs2967951,rs1067320,rs9820508,rs7037419,rs7027939,rs11150296,rs2171381,rs11859963,rs2056417,rs11614819,rs6756038,rs1295780,rs8029993,rs11151478,rs4693376,rs141714657,rs3760983,rs3828435,rs77189336,rs967116,rs10745769,rs7592697,rs12891525,rs2807982,rs3851356,rs12904033,rs74870447,rs244319,rs113577372,rs35307127,rs10886994,rs6558135,rs17375557,rs3784130,rs2331706,rs1315984,rs13189120,rs79684403,rs1121948,rs2632399,rs11086065,rs10462083,rs9867701,rs8107367,rs79709238,rs4866783,rs113874151,rs118131114,rs73887843,rs633157,rs8113768,rs1063613,rs1980850,rs116521083,rs62190392,rs2832272,rs7710952,rs1540148,rs865570,rs722486,rs1751381,rs111705152,rs2589667,rs12922301,rs590557,rs8336,rs61514245,rs2567573,rs1250009,rs6786549,rs17002026,rs115339725,rs11250026,rs2166061,rs2927739,rs6679481,rs13393577,rs6493328,rs2635162,rs35744894,rs7906964,rs758748,rs62116991,rs75756829,rs6493487,rs1990828,rs74788216,rs2926534,rs1555945,rs13079374,rs10402107,rs3813010,rs2736108,rs10900597,rs2413907,rs60397819,rs8073158,rs819177,rs9508832,rs9576290,rs418053,rs10937001,rs12274674,rs6749045,rs213981,rs67338120,rs929336,rs6725676,rs60918224,rs4774517,rs737387,rs596063,rs4591994,rs4953090,rs669195,rs72635800,rs12327712,rs3099460,rs1555075,rs3095602,rs8065361,rs16886113,rs13042395,rs7196646,rs57832744,rs77900321,rs76418981,rs2241869,rs636291,rs114552710,rs80090067,rs12716925,rs12151287,rs930394,rs11255558,rs75554399,rs1230679,rs10512865,rs1540434,rs4973766,rs58934568,rs34396894,rs10874430,rs8063604,rs8170,rs112955563,rs1268974,rs4449094,rs12598223,rs1055857,rs1274638,rs12711944,rs73048670,rs75882503,rs2717217,rs148966337,rs11866077,rs10497096,rs6556761,rs144347297,rs60092981,rs1250000,rs252894,rs17817901,rs13434570,rs11086064,rs6762644,rs33318,rs4951408,rs1489330,rs2921161,rs116374892,rs4849887,rs10423835,rs17376727,rs1835743,rs56155013,rs116909897,rs1148368,rs1056865,rs3014606,rs115756441,rs10407568,rs13095826,rs819136,rs819156,rs80277746,rs10460886,rs12246728,rs599298,rs2340810,rs7251689,rs9401952,rs1067409,rs34360232,rs141270350,rs4841366,rs3757318,rs2909105,rs12715122,rs4973773,rs4244387,rs714290,rs646157,rs7074494,rs2053457,rs73012598,rs2972446,rs72987378,rs8082471,rs8012331,rs16886510,rs12895715,rs58943232,rs7571543,rs185219,rs2310900,rs11789581,rs74950732,rs1067326,rs7573263,rs873864,rs851970,rs7253396,rs2865353,rs2719207,rs2589664,rs17750740,rs1445996,rs16932552,rs34149246,rs57730909,rs4144985,rs2583506,rs2666771,rs1958111,rs1033686,rs73887844,rs3885907,rs4762324,rs4808801,rs75582070,rs10987639,rs720475,rs3826729,rs472146,rs643039,rs10030586,rs7258465,rs899495,rs76856232,rs4073980,rs2767382,rs2934222,rs55817939,rs7029342,rs11552449,rs9871443,rs10403430,rs13100576,rs486564,rs271621,rs7176364,rs35838839,rs1317843,rs74483567,rs2330619,rs10987655,rs7845421,rs739797,rs11200244,rs7575205,rs2909102,rs7249020,rs77642095,rs11854914,rs73957268,rs3751843,rs8110073,rs6551196,rs78583939,rs3095726,rs1995693,rs11129422,rs67155512,rs55676236,rs8017474,rs56150793,rs16991615,rs6028641,rs566370,rs4560751,rs7756336,rs12098137,rs11200252,rs12596249,rs117429728,rs2767377,rs56340030,rs11665778,rs8051512,rs172032,rs2424989,rs2045624,rs114411836,rs12909238,rs74509501,rs12261371,rs55841748,rs2726461,rs244321,rs7184644,rs1505368,rs117934571,rs78758778,rs11863406,rs911263,rs4252718,rs11102702,rs56373045,rs78172543,rs7873847,rs3750837,rs2568406,rs62116961,rs117477604,rs898387,rs819162,rs4252725,rs12254184,rs67397162,rs60298844,rs1816006,rs2899470,rs2632401,rs3752124,rs9321074,rs487930,rs78307781,rs17828907,rs6787066,rs74640850,rs1230645,rs10462080,rs7535752,rs6903955,rs331499,rs10856908,rs1348184,rs56226851,rs6973257,rs6451772,rs6700017,rs80243152,rs12613541,rs3135715,rs2439700,rs77278383,rs3848562,rs73043441,rs2588827,rs2342881,rs11649091,rs1431891,rs2414095,rs56002610,rs1316118,rs2934219,rs13329835,rs10412080,rs2060861,rs11129262,rs79354983,rs10858018,rs1274648,rs2066087,rs4616939,rs4584941,rs17703883,rs12259144,rs12032080,rs7744559,rs7648642,rs1879422,rs75141376,rs4803524,rs1067338,rs600734,rs11707188,rs1820488,rs13159598,rs732410,rs7316807,rs2480777,rs11102661,rs6564771,rs72829484,rs10843064,rs1022978,rs8028380,rs35026266,rs7756884,rs76614474,rs2853312,rs698763,rs1876451,rs4368295,rs994793,rs10791827,rs17174822,rs3104767,rs1522140,rs3135718,rs2567773,rs111970699,rs2357322,rs6882657,rs73099276,rs4802051,rs6903878,rs7921873,rs12889251,rs57720755,rs2279237,rs7730841,rs7804816,rs11102691,rs56028644,rs786654,rs609574,rs72636684,rs6679336,rs76661336,rs12543672,rs72843959,rs2242652,rs10989047,rs11163903,rs1541592,rs3112610,rs10498238,rs4911410,rs74447642,rs9299702,rs941032,rs819151,rs56213832,rs3810429,rs9862943,rs11794990,rs698768,rs11629073,rs4245706,rs3104798,rs11862190,rs2291649,rs11255879,rs4951393,rs79331723,rs74372523,rs2853328,rs13135934,rs648399,rs12979640,rs4911408,rs73602147,rs2289186,rs11878586,rs78618613,rs896625,rs11635140,rs59127692,rs35378907,rs12741973,rs62375391,rs2369244,rs59305384,rs75784928,rs76206759,rs10937002,rs12047859,rs4849883,rs13313995,rs11878269,rs9866934,rs17002050,rs7610114,rs1205352,rs80259215,rs6787391,rs12711947,rs11602769,rs4866929,rs9676419,rs11200269,rs11097414,rs9991047,rs4652898,rs12273824,rs3764101,rs60409031,rs4693004,rs8113584,rs12516183,rs1031707,rs78637028,rs7601404,rs56093151,rs271628,rs10513681,rs3798850,rs76854598,rs10424178,rs6119484,rs10409620,rs2026792,rs4786430,rs1007090,rs1250559,rs77466727,rs9315500,rs4848142,rs10843063,rs9576288,rs16886397,rs10005131,rs17239377,rs74085252,rs2075284,rs75801709,rs12657064,rs144893047,rs1293956,rs73055746,rs56069439,rs1017226,rs4951402,rs6558139,rs2767383,rs2291117,rs6472722,rs1022979,rs8111664,rs16919024,rs56026118,rs73055756,rs75942495,rs12933308,rs12427133,rs2506892,rs6576961,rs73008907,rs11200257,rs1274643,rs4693377,rs8176922,rs142448057,rs672734,rs2371227,rs1067339,rs3782966,rs725453,rs79489350,rs4803263,rs1217421,rs16831034,rs6490525,rs11791717,rs73043498,rs1786626,rs41372346,rs10402988,rs9929503,rs8032307,rs7208123,rs12487185,rs9375501,rs4911393,rs76854494,rs117213971,rs12265542,rs672203,rs765899,rs765009,rs10468364,rs1744949,rs17745183,rs727479,rs8107422,rs72679711,rs1777237,rs16901965,rs58629780,rs9846240,rs411547,rs9861912,rs79842542,rs9551964,rs7977555,rs17778649,rs6469633,rs7666569,rs17090013,rs4252677,rs73036931,rs4233763,rs1205366,rs819146,rs13335490,rs4808076,rs77686332,rs78540071,rs885012,rs832534,rs1296527,rs71423314,rs2883,rs515064,rs1895025,rs34070783,rs12460292,rs680034,rs10819758,rs35149841,rs2160541,rs7565973,rs11240751,rs35260355,rs4430682,rs7619956,rs8109345,rs3781719,rs80082041,rs11880383,rs4366702,rs67160003,rs55804742,rs201075316,rs700035,rs16961084,rs576523,rs10420891,rs17006687,rs719338,rs1785550,rs13015202,rs17838698,rs537626,rs7258597,rs1316170,rs78260677,rs116550070,rs2962317,rs11584485,rs13284601,rs9806595,rs16886420,rs62355901,rs8063728,rs1104945,rs12575663,rs56106426,rs6774180,rs78892100,rs7736952,rs2114438,rs12542202,rs10795594,rs2235596,rs1667550,rs13022422,rs2981582,rs4252687,rs62116962,rs6762558,rs943288,rs9304569,rs7247167,rs1287600,rs11251918,rs11079143,rs10469471,rs55875712,rs73167030,rs1067349,rs418462,rs34665848,rs10409003,rs2664894,rs16974560,rs748850,rs6679311,rs2588820,rs35630819,rs2251375,rs901615,rs17550567,rs7681628,rs1028842,rs832535,rs6867950,rs10995193,rs11227311,rs10793765,rs4478354,rs55753922,rs1274647,rs252890,rs2045623,rs10433970,rs62048856,rs2972437,rs2483677,rs10874429,rs74387312,rs6731836,rs7957058,rs4148331,rs10411895,rs9933302,rs10404812,rs7166460,rs34837775,rs2579779,rs2567568,rs73167039,rs3087650,rs2363111,rs2250954,rs899132,rs6556760,rs7216326,rs832566,rs115469851,rs12446424,rs458965,rs540233,rs1067328,rs2055122,rs5027380,rs3764333,rs79488097,rs9831844,rs9938021,rs727305,rs1142523,rs4148470,rs637185,rs16936863,rs56704258,rs35686037,rs10442,rs140696098,rs7529353,rs10049490,rs3769632,rs72931797,rs9880424,rs73957264,rs12656969,rs1894128,rs12448489,rs702680,rs55967455,rs7954769,rs2832267,rs8108434,rs35995707,rs8111316,rs7192724,rs1958115,rs56277861,rs2032699,rs35670996,rs60704260,rs9346458,rs62022620,rs1067321,rs12355732,rs12247367,rs4514789,rs2007981,rs4771907,rs4897207,rs76977495,rs7173595,rs12626552,rs1217389,rs12909189,rs3822625,rs1534842,rs9940376,rs2648812,rs9524833,rs56681946,rs7442796,rs331498,rs12592240,rs345837,rs4980060,rs704010,rs2072857,rs12422552,rs2588806,rs17051298,rs8112706,rs4775762,rs12466825,rs11608269,rs10401778,rs6028642,rs2134648,rs146288604,rs75962930,rs1506524,rs6738755,rs10423120,rs13093591,rs80070455,rs7717459,rs7256926,rs12523133,rs7580600,rs115463081,rs11666308,rs12930156,rs6682208,rs57233193,rs2055124,rs4707906,rs4907194,rs8108477,rs4950837,rs12449538,rs9900816,rs77082285,rs896548,rs1389771,rs116960145,rs10987662,rs11107531,rs71338627,rs11719250,rs75807875,rs35337526,rs78312844,rs1067334,rs55697636,rs891017,rs3806872,rs35333951,rs10401527,rs9371562,rs8886,rs41452348,rs2016476,rs3738984,rs418467,rs17136471,rs11002825,rs72831295,rs10843067,rs10819291,rs832576,rs6765361,rs6840913,rs75905550,rs2466791,rs73505408,rs630394,rs1489328,rs11540855,rs34923260,rs4245736,rs1472254,rs62257194,rs9907961,rs68179022,rs35426206,rs528645,rs7107912,rs114398219,rs754416,rs28512414,rs3106136,rs10989050,rs2736109,rs4953087,rs462606,rs11097409,rs698774,rs12647922,rs73169098,rs79422823,rs2202473,rs1155707,rs4516062,rs769977,rs10745768,rs118172794,rs6872254,rs16961046,rs1738388,rs7171330,rs10164319,rs4664574,rs3795419,rs1553005,rs10409605,rs2424984,rs12495646,rs980441,rs10405397,rs1061310,rs7445653,rs12150038,rs12155535,rs59311338,rs1274637,rs958451,rs61502779,rs2567588,rs2278238,rs45585331,rs9878257,rs611076,rs6551199,rs7315899,rs7335147,rs10409483,rs35594082,rs10460887,rs1824913,rs11097408,rs8115287,rs2567566,rs6001912,rs2567581,rs1553113,rs478665,rs2450291,rs1217407,rs7720490,rs12240308,rs78487935,rs76182650,rs117420888,rs479566,rs6509578,rs1444197,rs9811383,rs2294352,rs2449959,rs1274649,rs1879421,rs12132002,rs214159,rs34179694,rs55645258,rs1067347,rs8182498,rs112907808,rs11234662,rs698775,rs35578411,rs1205357,rs11002824,rs11741772,rs1287599,rs41394345,rs597800,rs3757322,rs1380576,rs10887032,rs7250750,rs10411161,rs1153137,rs12005177,rs11960484,rs2648795,rs73957267,rs7838313,rs12053381,rs7598664,rs4953092,rs10206829,rs7145044,rs819137,rs11671807,rs705468,rs79360006,rs2290855,rs8108174,rs12448089,rs61938093,rs34546260,rs76098421,rs2255767,rs6088412,rs1085488,rs7760748,rs3915010,rs659396,rs79981670,rs12565896,rs2664892,rs56108616,rs4707909,rs6059662,rs4841365,rs117036567,rs7722341,rs114675092,rs61494113,rs71350312,rs6482191,rs12993164,rs1945613,rs4803276,rs10759,rs819155,rs74833166,rs12546747,rs873823,rs11903762,rs1478580,rs76148820,rs4934161,rs72626249,rs4888189,rs1867731,rs4849880,rs76482628,rs8109053,rs3739153,rs28474924,rs58798197,rs999737,rs12564170,rs8112726,rs79220446,rs76797434,rs2371229,rs594689,rs7858206,rs1725499,rs12883049,rs7251755,rs9524828,rs72665608,rs10745771,rs4685801,rs4868878,rs7162626,rs55662398,rs13356145,rs73169032,rs12253527,rs1466008,rs2943582,rs9676358,rs4245739,rs9388561,rs1119229,rs73167034,rs1936398,rs11902169,rs8016795,rs13132963,rs2134647,rs10181989,rs12879829,rs74141764,rs114376725,rs6538735,rs35862338,rs76869724,rs12594613,rs77992943,rs79672939,rs570387,rs79177222,rs3791837,rs4802135,rs17817877,rs80259473,rs820427,rs6712322,rs61628582,rs6787264,rs1777238,rs3809198,rs2104047,rs2167671,rs11070646,rs2385088,rs1217410,rs898386,rs10452136,rs1800136,rs5020833,rs73006998,rs11904538,rs252888,rs6937287,rs62022621,rs73036988,rs481236,rs73065942,rs1880822,rs12174347,rs2567584,rs489500,rs4252694,rs16974444,rs9637796,rs34347895,rs2037454,rs17221259,rs2632405,rs12673430,rs10987664,rs12201633,rs34171762,rs73014410,rs12596690,rs1555944,rs78738842,rs74368915,rs9867580,rs10483203,rs7847465,rs4423005,rs61753379,rs4889442,rs11200267,rs4848601,rs75941876,rs11200243,rs6057961,rs929337,rs213980,rs6801714,rs6509581,rs78163998,rs9375503,rs75643317,rs11853045,rs12445489,rs12914007,rs11541712,rs35941557,rs6556759,rs10858019,rs7534079,rs765010,rs75359759,rs656781,rs61634114,rs201642313,rs12716926,rs1484776,rs2304770,rs11049291,rs73043472,rs7072776,rs4609972,rs6436891,rs74754631,rs2424988,rs17081551,rs727299,rs74728399,rs2326567,rs2011318,rs75860920,rs4951400,rs73047864,rs10419742,rs77202860,rs252923,rs12697769,rs7315496,rs8058755,rs597347,rs11255555,rs7709759,rs1864116,rs2220693,rs2125855,rs4837158,rs671403,rs113028143,rs4148469,rs832536,rs17835311,rs17310753,rs11917197,rs10519174,rs10987671,rs117297821,rs6478778,rs16830726,rs2588823,rs11848377,rs4679354,rs7254318,rs360947,rs2588813,rs7187794,rs73043461,rs7175531,rs16983196,rs12940106,rs41274961,rs4951409,rs11129264,rs12951542,rs2038979,rs2807978,rs4837154,rs2787501,rs7498516,rs698766,rs56170250,rs73869046,rs12565589,rs12711943,rs6900074,rs76537717,rs13061018,rs56182568,rs8097485,rs73008905,rs7011516,rs75251420,rs3837926,rs7907815,rs9917509,rs116226990,rs61054246,rs2116685,rs2583503,rs10420224,rs3095606,rs819144,rs7256534,rs17323117,rs4951080,rs12974508,rs3929051,rs73016432,rs899494,rs3213930,rs1055408,rs2719205,rs4803287,rs11208576,rs2243905,rs62107503,rs11667661,rs56686382,rs12446596,rs8099896,rs11240758,rs7751865,rs1293955,rs10760488,rs2635164,rs57037798,rs2571236,rs56051217,rs34963425,rs2525510,rs832529,rs892039,rs612611,rs3761649,rs12235740,rs969679,rs12645200,rs12933276,rs59256081,rs60872452,rs6558136,rs34483,rs2053481,rs6814486,rs11002826,rs6532479,rs77044078,rs1274645,rs62048813,rs687715,rs2640709,rs9647274,rs12620464,rs1274657,rs6851128,rs9508072,rs71422602,rs17002027,rs8055904,rs4802200,rs10418154,rs2079178,rs2767384,rs3824524,rs11642841,rs8037304,rs35050470,rs6698586,rs8036173,rs2842315,rs73169057,rs8110865,rs7734992,rs117534157,rs490706,rs9842044,rs1230640,rs9670531,rs7498187,rs10819295,rs2169137,rs12654125,rs9805041,rs2131913,rs9818746,rs2304769,rs4334136,rs352090,rs440627,rs2014047,rs644503,rs12253283,rs622623,rs16886496,rs34738294,rs2940251,rs6896417,rs2004947,rs6028647,rs2296427,rs3745187,rs2292222,rs6531674,rs2028479,rs2371226,rs74865790,rs79281377,rs620405,rs930947,rs6028643,rs1372078,rs1314912,rs10402133,rs10832321,rs3922850,rs6823404,rs6585764,rs2298181,rs2284388,rs615029,rs34457873,rs3803662,rs529715,rs1290939,rs71467654,rs819145,rs2567772,rs11128940,rs1155705,rs4239516,rs13033271,rs71647933,rs28940872,rs4803542,rs1016578,rs860222,rs2303500,rs34465979,rs16960982,rs616820,rs16974519,rs2288544,rs73887853,rs7247017,rs10766201,rs78623880,rs77458785,rs9789411,rs11855166,rs2591960,rs4775768,rs7790221,rs10500823,rs9551963,rs3802358,rs143494790,rs34482,rs1230685,rs76231213,rs11794226,rs2456899,rs72725151,rs12044534,rs6663679,rs4808621,rs56211607,rs9973239,rs58965035,rs2057223,rs832577,rs2287312,rs1067330,rs6756468,rs668842,rs2850290,rs34945601,rs2424987,rs11200237,rs60523415,rs72660022,rs7199123,rs3112434,rs6509591,rs75713680,rs10405457,rs10832320,rs3104766,rs74667478,rs6059709,rs7219874,rs2013984,rs1153138,rs8102890,rs11041665,rs3756586,rs12493607,rs7999175,rs1472255,rs56941544,rs35673825,rs4558832,rs74701179,rs965807,rs6734808,rs12982178,rs9508835,rs146322225,rs819142,rs11879336,rs55669535,rs3756996,rs28370880,rs199537217,rs2358995,rs13177711,rs7711697,rs9647275,rs10987668,rs35604430,rs7250138,rs7106008,rs7753913,rs4849879,rs77865813,rs67000409,rs2075555,rs12566957,rs2093436,rs45609936,rs1564206,rs3745186,rs2967955,rs4269172,rs3782963,rs2310910,rs2165008,rs1860284,rs3761936,rs75647161,rs1042078,rs7255924,rs873994,rs11878580,rs7731700,rs77829865,rs7332836,rs116432040,rs73016427,rs7532236,rs6059635,rs2241871,rs58360168,rs1283310,rs1085444,rs16974535,rs10409809,rs113033774,rs6721675,rs57965761,rs4911407,rs12101348,rs11673111,rs79022302,rs1067325,rs75356952,rs73043442,rs72725138,rs11694688,rs4233205,rs45483498,rs2306802,rs10016806,rs10793766,rs2640708,rs1879420,rs2249979,rs56890001,rs7775493,rs9285460,rs727304,rs6420120,rs7201045,rs17356907,rs80035526,rs10483208,rs6705951,rs12756529,rs959300,rs3101746,rs7983336,rs12637322,rs28463809,rs602037,rs1958112,rs4784224,rs11965983,rs2867319,rs79389646,rs16901964,rs1314913,rs62334419,rs34139611,rs12287129,rs3803660,rs7461885,rs3104800,rs1344549,rs6059710,rs6596809,rs7615125,rs1121946,rs8034591,rs7251653,rs17090028,rs9315053,rs17794155,rs8107969,rs28848240,rs4664083,rs4427651,rs2767365,rs76347423,rs77589994,rs78557674,rs73957263,rs72797470,rs7598508,rs73055753,rs3773216,rs12631457,rs7575067,rs79356805,rs3112626,rs16958861,rs12637272,rs56094144,rs73167031,rs10843068,rs3176203,rs6056041,rs11820646,rs9877680,rs6059723,rs12258234,rs76430099,rs75361547,rs6601483,rs2089128,rs1274658,rs6001965,rs1067391,rs2075281,rs78680740,rs571978,rs12981981,rs832399,rs62020348,rs2282653,rs2306352,rs9628987,rs62257160,rs11879436,rs2053454,rs8113216,rs11851032,rs75159272,rs2865345,rs75684939,rs244320,rs62355900,rs11163911,rs10423838,rs8110408,rs16857611,rs75891664,rs714181,rs1043327,rs7936647,rs80322451,rs11852589,rs56757884,rs6509585,rs241950,rs3903072,rs62320427,rs9824421,rs9311394,rs832570,rs13318287,rs75238922,rs597438,rs6594016,rs7499149,rs10131490,rs11642015,rs8108583,rs11200268,rs10276533,rs78928283,rs1995214,rs11693806,rs16974558,rs2070768,rs9524831,rs1032966,rs8553,rs67009934,rs170732,rs10791027,rs536226,rs1230678,rs1274650,rs28759054,rs12511433,rs7249329,rs75982768,rs1812873,rs28403447,rs2541242,rs2588818,rs594926,rs17293193,rs17323758,rs78275003,rs7696175,rs2303504,rs17817847,rs112226642,rs6661492,rs2628309,rs4627017,rs45564535,rs4953088,rs2278185,rs2735970,rs17055994,rs7842659,rs6868232,rs74640403,rs4848600,rs10900592,rs113772507,rs11108643,rs10832337,rs78686102,rs11844632,rs6077414,rs10745767,rs6531672,rs61364280,rs11201939,rs851971,rs6569479,rs4426346,rs75859521,rs8103622,rs7739076,rs12711948,rs17192586,rs1402972,rs1217395,rs4920782,rs10425939,rs930313,rs10409505,rs11680456,rs3761650,rs10430885,rs12916536,rs11200263,rs2630516,rs62126253,rs10403189,rs7148882,rs651166,rs1243193,rs11108164,rs76573813,rs9401951,rs6056038,rs2208397,rs16974515,rs10242039,rs12711946,rs12907078,rs7856923,rs2340809,rs9920570,rs1250008,rs139896192,rs151068918,rs10819296,rs1155708,rs41274951,rs35678649,rs59911578,rs1466010,rs12155815,rs60294437,rs2506889,rs67462252,rs1433082,rs405447,rs34084277,rs2290854,rs34882439,rs62388408,rs11746506,rs6450410,rs7619833,rs79411242,rs34462050,rs1368298,rs35270244,rs75080620,rs9671124,rs993697,rs117993834,rs76714255,rs7640753,rs6120519,rs137852769,rs1952246,rs35647022,rs4802024,rs171507,rs739872,rs10406379,rs11879180,rs17323927,rs12443928,rs74779991,rs9398839,rs6785306,rs2673896,rs3104771,rs4803262,rs4148465,rs3848299,rs1079098,rs7308077,rs3806685,rs743605,rs73014418,rs72635798,rs11070641,rs1217200,rs1478581,rs9398842,rs2635161,rs1085447,rs4358083,rs2370925,rs4773847,rs2488458,rs4849884,rs1086899,rs77447688,rs698767,rs1274642,rs4911394,rs205781,rs111773452,rs11878583,rs61016247,rs13142645,rs33328,rs6679717,rs10406920,rs7968231,rs7132950,rs2130166,rs73043490,rs2797412,rs145602190,rs140605,rs4848602,rs35718240,rs10426697,rs4951399,rs2349485,rs75167082,rs1465581,rs12651949,rs8109835,rs3782965,rs2807979,rs3739152,rs4953086,rs72802931,rs75276261,rs2359170,rs17056274,rs1438819,rs10906445,rs183993,rs10414104,rs1536455,rs10117455,rs28419044,rs117203957,rs2583504,rs4951075,rs10444227,rs144323192,rs12246693,rs3104796,rs57802735,rs8110546,rs7246243,rs1344612,rs75654218,rs73006999,rs2358994,rs6028644,rs702691,rs9974587,rs11200258,rs12255832,rs7039994,rs11200242,rs6142098,rs1583246,rs4868881,rs17623135,rs74549747,rs7308609,rs12902728,rs1838337,rs6551198,rs499870,rs12941275,rs3734805,rs10508364,rs721653,rs4438731,rs649509,rs11096962,rs604702,rs4775760,rs12932018,rs77450241,rs25458,rs8106929,rs6451774,rs9398838,rs150639454,rs2867318,rs3829222,rs35801709,rs2567567,rs9637797,rs702679,rs8103660,rs62320444,rs11055882,rs200327644,rs6711401,rs4911405,rs6737629,rs61851905,rs12995314,rs4441735,rs55705197,rs4888190,rs35515350,rs62391615,rs11129263,rs12158872,rs7657805,rs1067346,rs213979,rs864702,rs59622164,rs77649826,rs6789306,rs748609,rs10843069,rs1802212,rs13160259,rs11548323,rs1945614,rs163051,rs4147063,rs2244134,rs8032308,rs1067336,rs7251571,rs7098562,rs9314024,rs147309219,rs10042998,rs1864729,rs4707908,rs3935304,rs77257332,rs1274655,rs6822503,rs8081736,rs819159,rs1061149,rs12648211,rs13154781,rs77985244,rs4973768,rs74369366,rs2567565,rs75773027,rs11665924,rs6509580,rs34480590,rs139372744,rs12375,rs1067318,rs4252717,rs66993605,rs2005203,rs12130686,rs28567741,rs4895822,rs4646,rs4425044,rs6711363,rs142899279,rs10405636,rs9841951,rs13598,rs2588807,rs12920732,rs1958116,rs6596810,rs35129588,rs6059733,rs12917479,rs705469,rs6867533,rs1067335,rs12885408,rs17839825,rs61947373,rs2588829,rs12125533,rs7756880,rs331497,rs9815052,rs12595627,rs10426528,rs12133735,rs75990295,rs17310526,rs1950897,rs6482190,rs3825266,rs4400345,rs114201007,rs11240764,rs7442695,rs10753644,rs74900027,rs10402630,rs4838997,rs8066588,rs132390,rs10049286,rs76006088,rs819133,rs12676327,rs80186343,rs7184016,rs10413237,rs3764281,rs534697,rs2330572,rs28481454,rs16862837,rs819143,rs3095604,rs75903034,rs4317923,rs13330810,rs17180600,rs62048814,rs11539412,rs2336244,rs957599,rs1816371,rs10896064,rs1952245,rs4693378,rs12933228,rs1433081,rs1678403,rs4849881,rs112511042,rs60077422,rs561624,rs483317,rs62126227,rs7187994,rs6887666,rs1387389,rs72725149,rs1293954,rs79914414,rs10483209,rs73169060,rs11658717,rs11667971,rs10282327,rs3745168,rs10069690,rs9871569,rs9783202,rs8050719,rs8102738,rs3135724,rs7652028,rs345840,rs2087758,rs35273092,rs1353747,rs66581998,rs75227249,rs2028890,rs55718051,rs2424990,rs10860069,rs35464791,rs1771351,rs4148464,rs1042180,rs4775935,rs61004493,rs55840537,rs7246262,rs2316184,rs1036445,rs2807980,rs2838088,rs16901963,rs7571527,rs12248004,rs2288464,rs1546186,rs10828249,rs4803541,rs4784226,rs10819293,rs3827530,rs662169,rs10507393,rs4586858,rs909116,rs2118764,rs968073,rs80191776,rs73869045,rs17281496,rs4730797,rs11879798,rs1465576,rs2853669,rs3095607,rs7250409,rs7186685,rs2303502,rs9820391,rs16886497,rs79991473,rs7727040,rs12695960,rs1400716,rs4510365,rs6059711,rs7849608,rs11879319,rs2116684,rs12459015,rs535112,rs12878491,rs61069704,rs1056294,rs7036972,rs891019,rs16961068,rs576563,rs12783517,rs2567582,rs6532476,rs56363426,rs10874432,rs4951401,rs401021,rs2292796,rs45606645,rs252920,rs58601830,rs1048758,rs4899244,rs8100241,rs73392136,rs2390478,rs163048,rs11816415,rs1106673,rs7874036,rs76125171,rs2001937,rs8008961,rs4762319,rs55757094,rs1250003,rs10028613,rs6689844,rs59939128,rs16942896,rs3764540,rs7641830,rs12046307,rs2640712,rs10409487,rs6512182,rs1067343,rs16853958,rs959039,rs1138739,rs2385089,rs4973775,rs440015,rs9383594,rs2053480,rs10404159,rs78818503,rs669292,rs116264287,rs12636856,rs6768039,rs2381289,rs17726078,rs112385346,rs61985772,rs10418362,rs78163348,rs10819757,rs12041075,rs73010930,rs11882562,rs10188926,rs372143,rs12624106,rs3798853,rs67552174,rs7252101,rs74484116,rs2399888,rs9644915,rs72913742,rs10422990,rs79176224,rs11200296,rs7987653,rs10900595,rs4457089,rs17778661,rs1085442,rs16960901,rs6556758,rs115269295,rs6551179,rs4837153,rs13420196,rs12139477,rs1533711,rs17362691,rs2216236,rs2588814,rs10989063,rs819158,rs13174122,rs2628316,rs10404567,rs10415548,rs2677526,rs6594019,rs12240893,rs9848011,rs6988827,rs9524836,rs79027229,rs35863684,rs145889899,rs67412075,rs36069869,rs792455,rs35716640,rs12000794,rs9306345,rs62020353,rs78572434,rs6906130,rs11108165,rs150012142,rs55988809,rs34152576,rs4951078,rs12265369,rs2588808,rs4469414,rs10281</t>
  </si>
  <si>
    <t>ENSG00000180543.3,ENSG00000154783.6,ENSG00000173068.13,CATG00000095565.1,ENSG00000108175.12,CATG00000058070.1,ENSG00000121743.3,ENSG00000138311.11,CATG00000103306.1,CATG00000089914.1,ENSG00000110693.11,CATG00000032035.1,ENSG00000112697.11,ENSG00000207422.1,ENSG00000134202.6,ENSG00000100033.12,CATG00000079879.1,CATG00000026320.1,ENSG00000238043.1,ENSG00000162426.10,ENSG00000142798.12,CATG00000012956.1,ENSG00000123360.7,ENSG00000130595.12,ENSG00000153827.9,CATG00000073317.1,CATG00000094961.1,ENSG00000153832.7,CATG00000051798.1,CATG00000064037.1,CATG00000058679.1,CATG00000030080.1,ENSG00000013016.10,ENSG00000259705.1,ENSG00000187957.7,ENSG00000227502.2,ENSG00000226786.2,ENSG00000180066.5,ENSG00000143248.8,ENSG00000106080.6,CATG00000059543.1,CATG00000027321.1,ENSG00000164330.12,ENSG00000160963.9,ENSG00000138078.11,ENSG00000121594.7,CATG00000066984.1,ENSG00000242477.1,ENSG00000136856.13,ENSG00000118518.11,ENSG00000245317.2,ENSG00000077063.6,ENSG00000091831.17,ENSG00000198625.8,CATG00000014142.1,CATG00000001102.1,ENSG00000253719.2,ENSG00000065320.4,ENSG00000226864.1,CATG00000104335.1,ENSG00000196460.8,ENSG00000257360.1,ENSG00000233147.1,ENSG00000214146.2,ENSG00000268095.1,ENSG00000136040.4,ENSG00000196588.10,CATG00000004927.1,CATG00000000226.1,CATG00000086577.1,ENSG00000177398.14,ENSG00000142875.15,ENSG00000142655.8,ENSG00000229140.4,ENSG00000140521.7,ENSG00000133710.11,ENSG00000131018.18,ENSG00000251586.1,CATG00000074958.1,CATG00000029301.1,CATG00000058672.1,ENSG00000140525.13,ENSG00000150995.13,ENSG00000168769.8,ENSG00000105393.11,ENSG00000103194.11,ENSG00000172638.8,CATG00000098384.1,ENSG00000249231.3,CATG00000107019.1,ENSG00000132965.5,CATG00000079873.1,CATG00000061689.1,CATG00000069500.1,ENSG00000256084.1,CATG00000039206.1,ENSG00000213918.6,CATG00000016678.1,ENSG00000155130.5,ENSG00000124608.4,CATG00000044413.1,ENSG00000105656.8,ENSG00000138430.11,CATG00000004535.1,CATG00000075119.1,CATG00000040519.1,ENSG00000259094.1,ENSG00000253926.1,ENSG00000134242.11,CATG00000053050.1,ENSG00000182621.12,ENSG00000180458.2,ENSG00000197943.5,ENSG00000230102.3,CATG00000102095.1,CATG00000023949.1,ENSG00000171804.5,ENSG00000167994.7,CATG00000109827.1,ENSG00000249184.1,ENSG00000233321.1,CATG00000106383.1,CATG00000080403.1,ENSG00000084754.6,ENSG00000188827.6,ENSG00000246541.2,ENSG00000163104.13,ENSG00000171109.14,ENSG00000163491.12,ENSG00000154080.8,ENSG00000172757.8,ENSG00000233891.3,ENSG00000105701.11,CATG00000053051.1,CATG00000057773.1,CATG00000019232.1,ENSG00000269728.1,ENSG00000213131.3,ENSG00000141298.13,ENSG00000261730.1,CATG00000011415.1,CATG00000062222.1,ENSG00000137869.9,ENSG00000122574.6,ENSG00000172732.7,ENSG00000231721.2,CATG00000005002.1,CATG00000098381.1,CATG00000104069.1,ENSG00000182185.14,CATG00000115729.1,CATG00000008097.1,CATG00000059537.1,CATG00000107094.1,CATG00000053235.1,CATG00000089548.1,ENSG00000128159.7,CATG00000075768.1,ENSG00000081026.14,ENSG00000099331.9,ENSG00000169855.15,CATG00000058685.1,ENSG00000175868.9,ENSG00000251138.2,CATG00000039197.1,ENSG00000083622.8,ENSG00000117152.9,ENSG00000130311.6,ENSG00000105655.14,ENSG00000203985.6,ENSG00000267640.1,ENSG00000160049.7,ENSG00000119509.8,CATG00000090511.1,ENSG00000174680.5,ENSG00000140718.14,ENSG00000120910.10,CATG00000045085.1,CATG00000044393.1,CATG00000073164.1,ENSG00000251249.1,ENSG00000251191.3,ENSG00000174885.8,ENSG00000265996.1,ENSG00000185630.14,ENSG00000019169.9,ENSG00000259802.1,ENSG00000257150.1,ENSG00000143919.10,ENSG00000183628.8,ENSG00000257386.1,CATG00000016682.1,CATG00000019915.1,ENSG00000182771.13,ENSG00000161551.8,ENSG00000273319.1,CATG00000075926.1,ENSG00000139618.10,CATG00000069505.1,ENSG00000127220.5,CATG00000049832.1,ENSG00000112038.13,CATG00000052219.1,CATG00000026314.1,ENSG00000081019.9,ENSG00000158195.6,CATG00000045070.1,ENSG00000081923.6,CATG00000056669.1,ENSG00000136193.12,ENSG00000119900.7,ENSG00000145491.7,ENSG00000174721.9,CATG00000059538.1,CATG00000064388.1,CATG00000049791.1,ENSG00000226972.2,ENSG00000136250.7,ENSG00000204351.7,ENSG00000104783.7,ENSG00000198093.6,ENSG00000197958.8,ENSG00000112996.5,ENSG00000214185.3,ENSG00000130307.7,ENSG00000144130.7,ENSG00000272817.1,CATG00000082826.1,ENSG00000102908.16,ENSG00000233262.1,CATG00000059542.1,CATG00000098445.1,ENSG00000238133.2,CATG00000022947.1,ENSG00000169876.9,ENSG00000267422.1,ENSG00000112773.11,ENSG00000269095.1,ENSG00000267327.1,ENSG00000101004.10,CATG00000001057.1,ENSG00000170382.7,CATG00000037610.1,CATG00000100858.1,ENSG00000159871.10,ENSG00000115844.6,CATG00000037116.1,ENSG00000114166.7,CATG00000067193.1,ENSG00000244265.1,CATG00000104065.1,ENSG00000244255.1,ENSG00000236204.1,ENSG00000125977.6,ENSG00000121904.13,ENSG00000115008.5,ENSG00000198182.8,ENSG00000130300.4,ENSG00000099330.4,ENSG00000129467.9,ENSG00000163106.6,ENSG00000141198.9,CATG00000021439.1,ENSG00000136770.6,CATG00000058401.1,ENSG00000250544.1,ENSG00000251141.1,ENSG00000133056.9,ENSG00000139597.12,ENSG00000145495.10,ENSG00000236391.3,ENSG00000107669.13,CATG00000010065.1,ENSG00000080166.11,ENSG00000118322.8,ENSG00000180479.9,ENSG00000267470.1,ENSG00000166147.9,ENSG00000197506.6,ENSG00000155875.9,ENSG00000227014.1,CATG00000117824.1,ENSG00000101276.10,CATG00000058689.1,ENSG00000188487.7,ENSG00000232295.3,ENSG00000260372.2,ENSG00000251538.1,ENSG00000231672.2,CATG00000035404.1,CATG00000117568.1,ENSG00000110680.8,CATG00000075121.1,CATG00000117194.1,ENSG00000127586.12,ENSG00000189144.9,ENSG00000263809.1,CATG00000040517.1,ENSG00000253380.1,CATG00000032465.1,CATG00000022942.1,ENSG00000267319.1,ENSG00000157833.8,ENSG00000173588.10,ENSG00000133067.13,ENSG00000247345.2,ENSG00000136891.9,ENSG00000076108.7,ENSG00000261441.1,ENSG00000239665.4,ENSG00000250344.1,CATG00000079793.1,ENSG00000160113.5,ENSG00000151490.9,ENSG00000121864.5,ENSG00000162624.10,ENSG00000163513.13,ENSG00000258623.1,CATG00000021434.1,ENSG00000130299.12,CATG00000005909.1,CATG00000089657.1,ENSG00000125885.9,ENSG00000173638.14,ENSG00000243273.1,ENSG00000163050.12,ENSG00000107672.10,ENSG00000148356.9,ENSG00000250600.1,CATG00000042289.1,CATG00000086576.1,CATG00000045084.1,ENSG00000171189.12,CATG00000066011.1,ENSG00000114841.13,ENSG00000103222.14,ENSG00000147481.9,CATG00000044351.1,CATG00000089917.1,CATG00000102414.1,CATG00000053061.1,ENSG00000230071.2,CATG00000045773.1,ENSG00000228265.1,CATG00000048045.1,ENSG00000104064.12,CATG00000038834.1,ENSG00000182389.14,ENSG00000173376.9,ENSG00000248905.4,ENSG00000165424.6,CATG00000117584.1,ENSG00000165630.9,ENSG00000116793.11,ENSG00000196660.6,ENSG00000158352.11,CATG00000010060.1,ENSG00000010017.9,ENSG00000188596.5,CATG00000022941.1,ENSG00000075643.5,ENSG00000120262.8,ENSG00000136830.7,ENSG00000114450.5,ENSG00000178430.4,CATG00000073165.1,ENSG00000164362.14,ENSG00000225793.2,ENSG00000118655.4,CATG00000074170.1,ENSG00000188227.8,ENSG00000130600.11,ENSG00000095015.5,CATG00000008096.1,ENSG00000134461.11,ENSG00000145536.11,ENSG00000197619.9,ENSG00000241369.1,ENSG00000166446.10,ENSG00000197712.7,ENSG00000243649.4,ENSG00000134262.8,ENSG00000120784.11,CATG00000055838.1,CATG00000067939.1,CATG00000038779.1,CATG00000079874.1,ENSG00000265749.1,ENSG00000258661.1,ENSG00000236651.1,CATG00000102412.1,CATG00000117590.1,CATG00000046964.1,ENSG00000137845.10,ENSG00000130592.9,CATG00000102098.1,ENSG00000253649.1,ENSG00000231128.1,ENSG00000174125.3,ENSG00000225246.1,CATG00000004250.1,ENSG00000198521.7,CATG00000056131.1,ENSG00000050730.11,ENSG00000272335.1,ENSG00000249859.3,ENSG00000119522.11,ENSG00000105738.6,ENSG00000113282.9,ENSG00000109684.10,CATG00000021432.1,ENSG00000121903.10,ENSG00000259077.1,CATG00000117550.1,ENSG00000240498.2,ENSG00000238717.1,CATG00000021435.1,ENSG00000116761.7,CATG00000011590.1,ENSG00000229656.2,ENSG00000155545.15,ENSG00000235565.1,CATG00000031710.1,ENSG00000166260.6,ENSG00000164588.4,ENSG00000241956.5,ENSG00000241103.1,CATG00000004332.1,CATG00000014417.1,CATG00000058683.1,ENSG00000186998.11,ENSG00000148655.10,ENSG00000184682.5,CATG00000002808.1,CATG00000020744.1,ENSG00000196152.6,ENSG00000270799.1,CATG00000104067.1,ENSG00000227560.1,CATG00000107093.1,ENSG00000101444.8,CATG00000117079.1,ENSG00000167984.12,ENSG00000156273.11,ENSG00000115145.5,ENSG00000070526.10,ENSG00000160117.10,CATG00000041976.1,CATG00000044349.1,ENSG00000149260.10,ENSG00000196381.6,ENSG00000198807.8,ENSG00000171817.12,ENSG00000188761.7,ENSG00000172543.3,ENSG00000197140.10,CATG00000046963.1,ENSG00000256683.2,ENSG00000151474.15,CATG00000118288.1,CATG00000117558.1,CATG00000042628.1,ENSG00000269307.1,ENSG00000144061.8,ENSG00000249917.2,CATG00000091573.1,ENSG00000091428.13,ENSG00000174130.8,ENSG00000260963.1,ENSG00000130312.2,ENSG00000215421.5,CATG00000001347.1,ENSG00000131379.5,ENSG00000137757.6,CATG00000030116.1,CATG00000013891.1,ENSG00000267662.1,ENSG00000253471.1,CATG00000064110.1,ENSG00000178568.9,ENSG00000033867.12,ENSG00000157168.14,ENSG00000078403.12,CATG00000091232.1,ENSG00000214711.5,ENSG00000138777.15,ENSG00000103460.12,ENSG00000166263.9,ENSG00000236779.1,ENSG00000125257.9,CATG00000039203.1,ENSG00000066468.16,CATG00000102881.1,ENSG00000234752.1,CATG00000032004.1,CATG00000102965.1,ENSG00000134775.11,ENSG00000164749.7,ENSG00000253236.1,ENSG00000050327.10,CATG00000095564.1,CATG00000055836.1,ENSG00000225868.2,ENSG00000250049.1,ENSG00000093144.14,CATG00000014213.1,CATG00000042794.1,ENSG00000182858.9,ENSG00000074855.6,ENSG00000155542.7,CATG00000102411.1,ENSG00000138079.9,ENSG00000108821.9,ENSG00000258807.1,CATG00000005873.1,ENSG00000256989.1,ENSG00000215533.4,CATG00000004847.1,ENSG00000013297.6,CATG00000064043.1,ENSG00000130511.11,ENSG00000184647.6,ENSG00000103351.8,ENSG00000181788.3,ENSG00000117114.15,ENSG00000106086.14,ENSG00000184619.3,ENSG00000161010.10,ENSG00000225214.1,ENSG00000151376.12,ENSG00000261143.1,ENSG00000234311.1,ENSG00000125970.7,CATG00000021433.1,ENSG00000153391.11,ENSG00000101440.5,ENSG00000168594.11,CATG00000030114.1,CATG00000069498.1,CATG00000079868.1,ENSG00000144354.9,ENSG00000143776.14,ENSG00000150093.14,ENSG00000213197.3,CATG00000008939.1,ENSG00000250917.1,ENSG00000231907.2,ENSG00000001626.10,CATG00000039204.1,ENSG00000122971.4,ENSG00000179241.8,ENSG00000137968.12,CATG00000014413.1,CATG00000039438.1,CATG00000079871.1,ENSG00000126602.6,ENSG00000267552.2,CATG00000106380.1,CATG00000053054.1,ENSG00000128285.4</t>
  </si>
  <si>
    <t>17529974,21424380,20852631,24080446,22383897,23544013,21062454,17529967,23001122,24325915,22923054,23354978,23518928,22864933,21263130,22180457,22228098,23319801,24143190,23535733,22951594,17903305,19330030,24025145,20872241,19219042,17529973,23555315,23535729,22037553,22131368,21314952,pha002853,23468962,23423446,21060860,22675492,20332263,22976474,24009623,20585626,19330027,24493630,18326623,22232737,20453838,21908515,22452962</t>
  </si>
  <si>
    <t>Adverse response to chemotherapy in breast cancer (alopecia) (docetaxel),Response to mTOR inhibitor (everolimus),Breast Cancer in BRCA1 mutation carriers,Estradiol levels,Breast cancer in BRCA2 mutation carriers,Breast cancer (early onset),Breast cancer(er negative),Breast cancer (ER positive),Adverse response to chemotherapy in breast cancer (alopecia) (cyclophosphamide+doxorubicin+/-5FU),Breast cancer (menopausal hormone therapy interaction),Adverse response to chemotherapy in breast cancer (alopecia),Adverse response to chemotherapy in breast cancer (alopecia) (anti-microtubule),Estradiol plasma levels (breast cancer),Breast cancer (Postmenopausal women),Adverse response to chemotherapy in breast cancer (alopecia) (cyclophosphamide+epirubicin+/-5FU),Lobular breast cancer (menopausal hormone therapy interaction),Breast cancer (survival),Breast cancer (estrogen-receptor negative, progesterone-receptor negative, and human epidermal growth factor-receptor negative),Capecitabine sensitivity,Paclitaxel sensitivity in NCI60 cancer cell lines,Response to tamoxifen in breast cancer,Adverse response to chemotherapy in breast cancer (alopecia) (paclitaxel),Breast cancer,Breast cancer (male),Breast cancer (prognosis),Breast cancer and prostate cancer,Response to mTOR inhibitor (rapamycin),Age at menarche, age at menopause</t>
  </si>
  <si>
    <t>HP:0003115</t>
  </si>
  <si>
    <t>Abnormal EKG</t>
  </si>
  <si>
    <t>rs77985021,rs2218430,rs1456389,rs2268753,rs12740555,rs2243463,rs1473804,rs37041,rs3815459,rs1984312,rs806429,rs13191610,rs4147025,rs192399,rs2154778,rs950843,rs10457342,rs37053,rs2269001,rs268634,rs5020754,rs13074025,rs33959111,rs1379659,rs11866002,rs7433277,rs740952,rs9860525,rs2056387,rs440466,rs12741766,rs4696492,rs28307,rs37062,rs34479834,rs73993817,rs34258593,rs7640050,rs6857680,rs3762788,rs2834498,rs763254,rs16862098,rs7157716,rs12470860,rs6433537,rs412768,rs11968351,rs9845438,rs73993813,rs6792762,rs2070489,rs2241053,rs11982878,rs6853435,rs72958930,rs13231575,rs12044487,rs16863218,rs40188,rs7373828,rs114453855,rs7373779,rs9932944,rs7199856,rs17427116,rs3734381,rs268624,rs4946350,rs13097628,rs4637381,rs365990,rs2798321,rs6936178,rs3749386,rs9924805,rs6433536,rs67832971,rs9512592,rs6535949,rs13063978,rs72952771,rs154431,rs73239120,rs11926767,rs1046048,rs1403372,rs10457337,rs55872442,rs11752626,rs6499960,rs78757409,rs1935881,rs8056620,rs928813,rs37057,rs28397238,rs12644640,rs9784076,rs7143356,rs6569020,rs2241570,rs11923005,rs12668582,rs2207790,rs12197337,rs246258,rs2300668,rs35231307,rs246194,rs3807376,rs3762791,rs12661338,rs7630301,rs380090,rs72622279,rs2356491,rs7658797,rs13085153,rs9857471,rs3796387,rs12096347,rs40187,rs13072731,rs34657537,rs1997571,rs11968176,rs6853522,rs765020,rs11755121,rs3732806,rs37054,rs1473805,rs2186457,rs10918790,rs2070488,rs12053903,rs73156280,rs684278,rs6851855,rs35256324,rs9838614,rs4696491,rs6810790,rs73156285,rs7758614,rs7429945,rs7772214,rs11711260,rs12199346,rs4371464,rs6851366,rs1007607,rs11129795,rs4147024,rs2302533,rs37034,rs2356183,rs7645178,rs7751467,rs4073797,rs6764551,rs12598088,rs6799868,rs269429,rs13079757,rs2241569,rs12490047,rs758890,rs41315485,rs7600022,rs2129433,rs2819763,rs1997572,rs12198461,rs1522832,rs11099901,rs11540994,rs268593,rs343860,rs4679053,rs3792527,rs17134620,rs7565236,rs1073505,rs4407366,rs1435173,rs2090727,rs9872143,rs1568399,rs49195,rs9320665,rs7793517,rs8047769,rs192388,rs28414157,rs639631,rs9930898,rs452036,rs6599204,rs438890,rs6489956,rs12635786,rs4657158,rs12471145,rs10865879,rs6793245,rs1879955,rs4696489,rs2798322,rs37061,rs17825652,rs57446135,rs10104536,rs12691876,rs12102878,rs60129000,rs3807989,rs6433535,rs7653187,rs1805126,rs79896317,rs269430,rs7793338,rs115140031,rs13092473,rs806425,rs433017,rs2370840,rs72952795,rs58391860,rs2207791,rs383683,rs41312391,rs66672811,rs7647657,rs1424071,rs7189568,rs2405203,rs5017425,rs2109517,rs246196,rs1895596,rs11914389,rs116302834,rs181951,rs9924724,rs13145266,rs2213857,rs7642472,rs9921370,rs17030434,rs4915741,rs508683,rs114354069,rs268642,rs2207789,rs7638909,rs13074160,rs12445577,rs758891,rs1132064,rs7372849,rs37039,rs41315501,rs1435174,rs11153763,rs2067082,rs11207739,rs1549605,rs3823587,rs35029749,rs12645134,rs1598632,rs9877282,rs6913012,rs35760656,rs2051391,rs4725385,rs11727144,rs2051216,rs2302531,rs37060,rs13093640,rs4679066,rs727957,rs2366123,rs173475,rs12446307,rs7316919,rs3200575,rs37055,rs1805120,rs16862096,rs12471062,rs12214483,rs12084165,rs806427,rs2269000,rs8054895,rs4784960,rs1519528,rs4394362,rs37040,rs6499962,rs11099902,rs11689122,rs3749387,rs1065800,rs12090585,rs1073506,rs11773845,rs35553573,rs7630012,rs55880069,rs1817364,rs1879956,rs59671368,rs6471557,rs4145339,rs6587924,rs66761782,rs13105921,rs3809596,rs4073796,rs42947,rs543593,rs16863217,rs6771881,rs28580327,rs7374458,rs478351,rs1870915,rs2213856,rs2070988,rs3864884,rs76916995,rs2300669,rs72727205,rs762317,rs2280397,rs9784075,rs441890,rs12199463,rs12233528,rs1549606,rs9926577,rs78638854,rs13092164,rs2897253,rs2284651,rs28479997,rs1858740,rs7686027,rs13384517,rs11710498,rs7373805,rs1549607,rs57276651,rs806426,rs476611,rs376439,rs6802071,rs268561,rs3792528,rs3743567,rs13116053,rs11099899,rs2284820,rs12512426,rs7649984,rs6849882,rs10504543,rs9320663,rs13064938,rs6838237,rs4945623,rs12660455,rs12102473,rs1194743,rs3798420,rs11720166,rs37036,rs10457338,rs12706096,rs7188697,rs10009567,rs11099900,rs6762565,rs13092539,rs1870914,rs45505695,rs10032475,rs7277610,rs11153748,rs2241052,rs806428,rs2819762,rs2207793,rs73237136,rs13333216,rs41315507,rs12709001,rs62239356,rs1646010,rs9829192,rs10456917,rs11683927,rs6499961,rs1058945,rs767139,rs78454923,rs6852465,rs37051,rs12643219,rs11965985,rs7184114,rs55787218,rs27097,rs73235093,rs6587925,rs6535950,rs1463640,rs6599206,rs9843500,rs6781009,rs12497866,rs6599207,rs9939133,rs4696493,rs6471558,rs37056,rs6804918,rs508791,rs6780349,rs3809594,rs6796845,rs2356492,rs7373816,rs17173189,rs10270072,rs403739,rs56283404,rs57023919,rs3810765</t>
  </si>
  <si>
    <t>ENSG00000138639.13,ENSG00000206530.4,ENSG00000144655.10,CATG00000097514.1,ENSG00000258444.1,ENSG00000089225.15,ENSG00000067167.3,CATG00000029427.1,ENSG00000231131.2,ENSG00000157036.8,ENSG00000055118.10,ENSG00000145147.15,ENSG00000103034.10,ENSG00000163611.7,ENSG00000118434.4,ENSG00000106617.9,ENSG00000180509.7,ENSG00000114745.9,CATG00000027469.1,ENSG00000183873.11,CATG00000044709.1,ENSG00000221947.3,ENSG00000198626.11,ENSG00000246366.2,ENSG00000184588.13,ENSG00000092054.12,CATG00000029426.1,ENSG00000145428.10,ENSG00000231210.2,ENSG00000093217.5,ENSG00000243849.1,CATG00000094593.1,ENSG00000250771.2,ENSG00000162745.6,CATG00000103269.1,CATG00000044711.1,CATG00000051592.1,ENSG00000122035.6,ENSG00000253784.1,CATG00000018307.1,ENSG00000213500.3,ENSG00000198523.5,CATG00000084772.1,ENSG00000147592.4,ENSG00000229066.1,ENSG00000229589.1,CATG00000016597.1,ENSG00000111860.9,ENSG00000266421.1,ENSG00000162599.11,ENSG00000232439.1,ENSG00000114739.9,ENSG00000103037.7,CATG00000086941.1,ENSG00000168026.12,ENSG00000053918.11,CATG00000083746.1,CATG00000089740.1,ENSG00000162670.8,ENSG00000198929.8,ENSG00000125107.12,ENSG00000197616.7,CATG00000096926.1,ENSG00000145423.4</t>
  </si>
  <si>
    <t>23463857,20062063,17903306,19389651,17903301,20062061</t>
  </si>
  <si>
    <t>Electrocardiographic conduction measures,Electrocardiographic traits,ECG dimensions, brachial artery endothelial function, treadmill exercise responses,Echocardiographic traits</t>
  </si>
  <si>
    <t>HP:0003117</t>
  </si>
  <si>
    <t>Abnormality of circulating hormone level</t>
  </si>
  <si>
    <t>An abnormal concentration of a hormone in the blood.</t>
  </si>
  <si>
    <t>rs9314873,rs11793934,rs7859131,rs61855497,rs11787585,rs9411299,rs10774624,rs10761741,rs7045803,rs10781528,rs77711855,rs7075901,rs13300320,rs3763663,rs4242708,rs4486511,rs4310508,rs2176675,rs10781527,rs7098181,rs2271869,rs1642764,rs885070,rs76735437,rs2523608,rs4880172,rs72827590,rs80337213,rs883108,rs7910927,rs7868892,rs72829446,rs7868723,rs868102,rs74333867,rs62059839,rs10761739,rs28578007,rs4880079,rs3829902,rs116049569,rs1799941,rs3814501,rs2049043,rs12343591,rs11787588,rs10761729,rs10124249,rs4880195,rs72827565,rs2049041,rs2271863,rs10114487,rs10822155,rs72761097,rs62059833,rs4968214,rs4880082,rs62059822,rs7872382,rs10509186,rs16956822,rs13292961,rs1138628,rs9411242,rs10733792,rs11792444,rs12452603,rs10870162,rs2393969,rs4880083,rs12555781,rs116574859,rs4880086,rs925936,rs4880192,rs62059823,rs12379667,rs10761779,rs9411303,rs11790360,rs11145945,rs10870148,rs7048567,rs10870174,rs114695400,rs7040705,rs6259,rs9411240,rs3750517,rs10509189,rs4880180,rs2386136,rs13301523,rs4766578,rs115718919,rs7040970,rs10761723,rs13302464,rs2386137,rs78405347,rs10114463,rs2270339,rs6604,rs11145951,rs10117314,rs13301994,rs10870152,rs41317014,rs4968190,rs9897307,rs17853460,rs11788014,rs13295095,rs28362665,rs2271872,rs34491311,rs116908762,rs11789276,rs77477673,rs10761771,rs2292925,rs7041155,rs10781534,rs4542025,rs3803796,rs17578859,rs908829,rs56030643,rs1624085,rs1641523,rs115713172,rs4379723,rs3814500,rs10761760,rs10870173,rs908837,rs28609008,rs13301993,rs7860696,rs7862602,rs2071006,rs4880081,rs10761727,rs10870159,rs867251,rs72829457,rs11552708,rs116507107,rs41306732,rs12351283,rs16899524,rs7038280,rs13294373,rs7029565,rs2271868,rs653178,rs6605,rs884218,rs2271862,rs7851235,rs9264638,rs1642762,rs10740129,rs3956912,rs7092784,rs10761731,rs3814499,rs3760213,rs7868669,rs6926,rs78766798,rs10740125,rs6560652,rs10740126,rs111256638,rs9411293,rs62059821,rs79652625,rs115270922,rs3184504,rs4880085,rs72761096,rs13293168,rs11145959,rs1057086,rs75753815,rs1935,rs4880175,rs7085621,rs115491888,rs12551078,rs112905278,rs11793787,rs7909960,rs118009701,rs12551097,rs62580408,rs7851828,rs4968212,rs115934245,rs72827584,rs7849705,rs908839,rs13283724,rs62059824,rs7909269,rs4880189,rs4880084,rs13289108,rs4880193,rs7470867,rs61855876,rs1896995,rs7073753,rs4514077,rs867250,rs4227,rs9411243,rs9971352,rs7033713,rs7915779,rs3763662,rs884112,rs11145956,rs13289286,rs2271870,rs10740131,rs3814504,rs10870175,rs4880078,rs7082470,rs10774625,rs2023472,rs858518,rs9411241,rs908833,rs10761778</t>
  </si>
  <si>
    <t>ENSG00000204616.6,ENSG00000129214.10,ENSG00000186193.7,ENSG00000264772.2,CATG00000107403.1,ENSG00000148400.9,CATG00000115361.1,ENSG00000214402.6,ENSG00000161960.10,ENSG00000111252.6,ENSG00000268503.1,ENSG00000209582.1,ENSG00000148362.6,ENSG00000141510.11,ENSG00000107281.5,ENSG00000257595.2,ENSG00000239697.6,CATG00000032950.1,ENSG00000229257.2,ENSG00000272501.1,ENSG00000248871.1,ENSG00000180539.4,ENSG00000171988.13,CATG00000032956.1,ENSG00000271581.1,ENSG00000265500.1,CATG00000107390.1,ENSG00000177239.10,CATG00000118331.1,CATG00000118323.1,ENSG00000161955.12,ENSG00000169583.12,ENSG00000180549.7,CATG00000118316.1,ENSG00000234745.5,ENSG00000127191.13,ENSG00000272767.1,CATG00000110160.1,ENSG00000165476.8,ENSG00000204842.10,ENSG00000054179.7,ENSG00000107317.7,ENSG00000107331.12,ENSG00000161956.8,ENSG00000233223.2,ENSG00000129244.4,ENSG00000176919.7,ENSG00000184925.7,ENSG00000198454.2,ENSG00000204525.10,ENSG00000129255.10,ENSG00000159069.9,CATG00000107400.1,CATG00000083449.1,ENSG00000129245.7,ENSG00000238268.2</t>
  </si>
  <si>
    <t>23417110,23328707,22936694</t>
  </si>
  <si>
    <t>Beta-trace protein levels,Beta-2 microglubulin plasma levels,Androgen levels</t>
  </si>
  <si>
    <t>HP:0003162</t>
  </si>
  <si>
    <t>Fasting hypoglycemia</t>
  </si>
  <si>
    <t>rs1280,rs9472506,rs174576,rs1217396,rs551754,rs12806569,rs11920090,rs2797412,rs9287904,rs10501320,rs2650099,rs2950835,rs12192817,rs10765576,rs6547820,rs2599656,rs1217407,rs566879,rs13030973,rs72964564,rs3729709,rs484066,rs3812861,rs11925190,rs61749187,rs2359170,rs4833694,rs2544360,rs1059000,rs830194,rs12277675,rs4145859,rs34090145,rs10513685,rs4233718,rs4841132,rs1313566,rs116957230,rs174549,rs174591,rs11956194,rs10737515,rs174592,rs72680434,rs5406,rs3736594,rs7041847,rs722105,rs2358994,rs7945617,rs7646014,rs898032,rs72643559,rs1974,rs13023094,rs1799884,rs17125414,rs62138968,rs1451680,rs1230646,rs12487589,rs2722419,rs2292622,rs174541,rs16873510,rs11711206,rs6781464,rs174580,rs10265504,rs12797524,rs12202314,rs508506,rs2121649,rs9981885,rs6889272,rs6869570,rs7700417,rs1217237,rs11946576,rs11558471,rs1230649,rs481067,rs3792252,rs11783641,rs559113,rs174599,rs174590,rs6048196,rs487756,rs4666010,rs11731400,rs3892354,rs2599644,rs80147522,rs4147596,rs11901133,rs10814918,rs2599657,rs1004558,rs7020673,rs4666011,rs503931,rs13013484,rs2359167,rs2599645,rs174578,rs12804082,rs2277764,rs117819392,rs2685803,rs174575,rs2190502,rs497692,rs1203883,rs2295853,rs35611098,rs4406791,rs1230679,rs4753072,rs853790,rs174585,rs7482199,rs61944006,rs1936398,rs11037710,rs7582529,rs569805,rs2685813,rs3763191,rs10123313,rs10513686,rs1230659,rs2271819,rs565412,rs4564736,rs1777238,rs34523847,rs531328,rs1217410,rs35648612,rs11707746,rs720389,rs116796804,rs79393891,rs4380994,rs12794698,rs12486657,rs495714,rs2685798,rs174598,rs1217203,rs74446114,rs3792253,rs55836809,rs2599650,rs10116772,rs1037351,rs983311,rs17552136,rs73713160,rs72613829,rs75429814,rs1981319,rs4607517,rs174537,rs11037702,rs10758593,rs6709087,rs4838997,rs58512362,rs174553,rs12285364,rs16855617,rs10830962,rs4423005,rs1581397,rs2797408,rs55989805,rs34403348,rs75896506,rs501303,rs6893779,rs10758592,rs12477908,rs174560,rs36043919,rs9463100,rs34857458,rs1217199,rs1574285,rs1203880,rs10858019,rs11720145,rs10974438,rs3749147,rs2685810,rs6476836,rs4815127,rs12041547,rs1495594,rs11552449,rs10476553,rs10513688,rs174593,rs56725354,rs10513687,rs2257036,rs4331050,rs4147592,rs2908286,rs1203876,rs112342275,rs1928531,rs830020,rs1146182,rs6727388,rs7577342,rs2329489,rs17661330,rs6537792,rs1217204,rs7713317,rs7951037,rs7945565,rs478333,rs579275,rs58199976,rs4753073,rs567074,rs68057028,rs2488457,rs174561,rs1217236,rs79111037,rs34597048,rs174533,rs579060,rs6048206,rs522893,rs853772,rs1230647,rs3811951,rs4611171,rs102275,rs3802177,rs4755755,rs11102702,rs1217412,rs1113523,rs16889787,rs13169290,rs1203886,rs1783598,rs78170284,rs11037720,rs6494309,rs2292888,rs114776339,rs340875,rs7107050,rs11037714,rs35501825,rs2685808,rs12565589,rs4002828,rs73541184,rs174554,rs174569,rs28675349,rs76550717,rs60353775,rs10930337,rs174587,rs7752324,rs114274450,rs4839335,rs35463245,rs932560,rs1535,rs1230645,rs2971667,rs2599643,rs36083800,rs1530799,rs1337919,rs174594,rs6778682,rs61944005,rs764129,rs10510634,rs2977451,rs1203892,rs6785803,rs1260333,rs555975,rs10513689,rs13154597,rs7643425,rs7614016,rs33984624,rs75762942,rs1881396,rs174570,rs987482,rs11571943,rs10858018,rs7638998,rs11721319,rs118010687,rs116908325,rs1928530,rs97384,rs73051388,rs479682,rs2636014,rs3811644,rs76013440,rs9298599,rs12201995,rs12487486,rs61791106,rs2556416,rs2685811,rs60210746,rs3740983,rs11020127,rs4578808,rs340835,rs2529414,rs917793,rs495135,rs480562,rs11102661,rs60228070,rs4833187,rs76532479,rs116920913,rs174534,rs509360,rs5402,rs174555,rs174562,rs71516504,rs9679543,rs1203907,rs6698586,rs80135045,rs2685812,rs10515237,rs1230640,rs531864,rs10031538,rs2305929,rs1203879,rs73016686,rs60354090,rs12471347,rs1911128,rs2589927,rs11102691,rs4682484,rs11127127,rs1511314,rs174577,rs102274,rs10758591,rs575671,rs76586169,rs1203881,rs3824948,rs11917504,rs11102669,rs174528,rs11705701,rs6048205,rs7109575,rs10858021,rs6235,rs10814916,rs4841133,rs10974435,rs12998770,rs4147594,rs1260326,rs2272406,rs7002551,rs853791,rs10858017,rs75615732,rs340839,rs1041334,rs1260334,rs13402420,rs16856252,rs12566340,rs6714106,rs569829,rs1217233,rs7945689,rs6048191,rs2298525,rs482508,rs527150,rs77154381,rs12423334,rs2685806,rs7613951,rs4474658,rs1597023,rs11880446,rs16856247,rs10040098,rs36101807,rs34642857,rs720390,rs2911711,rs6234,rs1230685,rs4657456,rs59876138,rs12044534,rs6663679,rs174536,rs74429612,rs16849917,rs552445,rs7722200,rs79747994,rs1554316,rs1562444,rs6494310,rs6048192,rs114798927,rs10918223,rs1447350,rs10209020,rs11763072,rs57884925,rs3814730,rs560952,rs10857076,rs780093,rs1203894,rs9856607,rs10201247,rs471087,rs4578809,rs112257961,rs6535581,rs1203884,rs10814915,rs11605924,rs1911127,rs2358995,rs5394,rs2599652,rs174529,rs2722415,rs174581,rs59569393,rs10838192,rs5393,rs1217421,rs17085665,rs11924648,rs4665386,rs1450353,rs9987289,rs174589,rs62138964,rs494874,rs2293941,rs2093436,rs4753426,rs174544,rs7941837,rs4565712,rs55679742,rs1217234,rs1777237,rs1599971,rs339416,rs3761936,rs13427272,rs5400,rs2075066,rs6476839,rs1217413,rs12421319,rs17024380,rs74655516,rs35297160,rs4147593,rs526418,rs560887,rs11711437,rs11929535,rs508743,rs9859406,rs174600,rs174572,rs7930067,rs2167364,rs174568,rs66683764,rs7758107,rs4935776,rs12614744,rs4147599,rs10814914,rs11037713,rs2177076,rs11719201,rs55641619,rs1499820,rs99780,rs10122677,rs12403994,rs17716118,rs4665385,rs10031194,rs1203877,rs10173720,rs2337373,rs174556,rs7034200,rs61169219,rs758982,rs1217388,rs6444082,rs62138965,rs340874,rs61944004,rs28662360,rs3862791,rs1552224,rs552976,rs6704596,rs508423,rs174579,rs1217235,rs6451130,rs2685807,rs519887,rs17085658,rs11039165,rs1996220,rs2599653,rs2722414,rs1230661,rs3781638,rs532779,rs2250677,rs11039182,rs174573,rs1203905,rs7112662,rs12285564,rs2685814,rs12664797,rs10213823,rs174597,rs58284370,rs7981781,rs61791107,rs2971668,rs485094,rs2599659,rs2685804,rs1203875,rs472614,rs7331478,rs1349334,rs505283,rs2908282,rs77820757,rs10830961,rs6727215,rs4430606,rs983309,rs116761287,rs174574,rs1203889,rs7930592,rs9429730,rs2277763,rs33911995,rs1203910,rs11037698,rs10765578,rs78468022,rs4237150,rs2722417,rs2797409,rs12362664,rs174584,rs2599648,rs6444083,rs17205526,rs6476842,rs7537189,rs1217232,rs13168460,rs11087388,rs9505086,rs10209126,rs2121650,rs56791644,rs56819515,rs2471,rs3729708,rs7529353,rs1371614,rs497808,rs1217192,rs73070668,rs13266634,rs61817589,rs7944584,rs1217201,rs108499,rs1879827,rs61791066,rs174548,rs474538,rs11037718,rs1230678,rs12431748,rs34502053,rs72643557,rs59139497,rs10800118,rs12040685,rs2714337,rs11603334,rs174559,rs13021208,rs17006242,rs474751,rs72470563,rs1217389,rs1928529,rs4612758,rs1235687,rs2599649,rs1401419,rs12364481,rs1203902,rs519035,rs1921617,rs3828628,rs10080058,rs1055080,rs1217395,rs11928798,rs983308,rs13159579,rs6444084,rs11501162,rs174545,rs496550,rs573225,rs3755157,rs174566,rs72944193,rs7867224,rs2599647,rs12664796,rs7024686,rs12104357,rs13052098,rs11039149,rs10830963,rs10466351,rs57247118,rs11087387,rs17085675,rs1450459,rs62138966,rs11720108,rs115132450,rs6547735,rs11763778,rs472233,rs10857075,rs174601,rs6738887,rs6984305,rs732360,rs12332295,rs174535,rs473351,rs6535580,rs55671509,rs2126263,rs2293162,rs10099512,rs6753736,rs1395324,rs1778842,rs2544367,rs17085655,rs93923,rs1217416,rs174530,rs116260467,rs1447351,rs174547,rs174583,rs4616435,rs1928532,rs77601801,rs486981,rs57505943,rs340876,rs7758317,rs3755158,rs2722416,rs578521,rs59675216,rs1237682,rs1217193,rs10213965,rs35369009,rs72944130,rs2685805,rs12792653,rs2882298,rs11915471,rs6803401,rs63380762,rs174546,rs6547796,rs2292621,rs2298813,rs1230658,rs495074,rs6806926,rs174582,rs2277762,rs531772,rs10497997,rs1217200,rs2292620,rs11923694,rs2488458,rs73235080,rs73063010,rs174550,rs5404,rs2636013,rs174538</t>
  </si>
  <si>
    <t>ENSG00000254237.1,ENSG00000163798.9,ENSG00000168496.3,ENSG00000121671.7,CATG00000069998.1,CATG00000042777.1,ENSG00000125798.10,CATG00000075172.1,ENSG00000173175.10,ENSG00000267577.1,CATG00000081498.1,CATG00000002481.1,CATG00000005705.1,ENSG00000240498.2,ENSG00000236206.1,ENSG00000124920.9,CATG00000083946.1,ENSG00000244926.2,ENSG00000138738.6,ENSG00000080031.5,ENSG00000243943.5,ENSG00000164756.8,CATG00000020091.1,ENSG00000259974.2,CATG00000006104.1,ENSG00000207601.1,CATG00000039832.1,CATG00000002472.1,CATG00000064087.1,ENSG00000123908.7,ENSG00000025434.14,ENSG00000214530.3,ENSG00000149177.8,ENSG00000081026.14,ENSG00000165061.10,ENSG00000171174.9,ENSG00000107249.17,ENSG00000163072.10,ENSG00000243147.3,ENSG00000153113.19,ENSG00000243849.1,CATG00000013312.1,ENSG00000137642.8,ENSG00000096401.7,ENSG00000213693.4,ENSG00000166199.8,CATG00000039833.1,CATG00000005706.1,ENSG00000188761.7,ENSG00000106636.3,CATG00000095898.1,CATG00000043553.1,ENSG00000134824.9,CATG00000080572.1,ENSG00000129990.10,ENSG00000249746.1,ENSG00000134825.9,CATG00000103728.1,ENSG00000106070.13,CATG00000081521.1,ENSG00000078295.11,ENSG00000071205.7,ENSG00000254235.1,ENSG00000205334.2,ENSG00000110514.14,CATG00000006117.1,ENSG00000256746.1,ENSG00000234840.1,ENSG00000124782.15,ENSG00000251314.2,CATG00000069999.1,CATG00000047989.1,CATG00000025209.1,ENSG00000261080.1,ENSG00000152254.6,ENSG00000105048.12,ENSG00000152253.4,ENSG00000073792.11,ENSG00000073734.8,ENSG00000197176.3,ENSG00000206530.4,ENSG00000186895.2,ENSG00000228322.1,ENSG00000157851.12,ENSG00000081019.9,ENSG00000119760.11,ENSG00000134640.2,CATG00000059666.1,ENSG00000198522.9,ENSG00000163581.9,CATG00000080571.1,CATG00000075531.1,ENSG00000116793.11,ENSG00000175591.7,ENSG00000117707.11,ENSG00000159618.11,ENSG00000259080.1,ENSG00000137478.10,ENSG00000221531.1,CATG00000042214.1,ENSG00000089094.12,ENSG00000176714.9,CATG00000051440.1,CATG00000081511.1,ENSG00000264545.1,CATG00000042213.1,CATG00000098636.1,ENSG00000011347.5,ENSG00000158019.16,ENSG00000186635.10,ENSG00000132437.13,ENSG00000149485.12,ENSG00000118655.4,CATG00000046496.1,ENSG00000237396.1,CATG00000063132.1,ENSG00000129991.8,ENSG00000106633.11,ENSG00000134242.11,ENSG00000099810.14,CATG00000081190.1,ENSG00000230461.4,CATG00000046501.1,ENSG00000267110.1,ENSG00000259758.1,ENSG00000143198.8,ENSG00000134262.8,CATG00000059671.1,ENSG00000246250.2,ENSG00000233438.1,ENSG00000247381.2,CATG00000006600.1,ENSG00000139515.5,ENSG00000151623.10,ENSG00000058404.15,ENSG00000168010.6,ENSG00000175426.6,ENSG00000084734.4,ENSG00000231128.1,CATG00000092123.1,CATG00000055642.1</t>
  </si>
  <si>
    <t>19060909,18451265,22581228,19060907,22508271,17903298,19651812,20152958,18521185,20081858</t>
  </si>
  <si>
    <t>Fasting plasma glucose,Fasting glucose-related traits (interaction with BMI),Fasting glucose-related traits</t>
  </si>
  <si>
    <t>HP:0003216</t>
  </si>
  <si>
    <t>Generalized amyloid deposition</t>
  </si>
  <si>
    <t>A diffuse form of amyloidosis.</t>
  </si>
  <si>
    <t>rs12800700,rs4150526,rs10088120,rs7123088,rs2280409,rs2271997,rs55928716,rs56398705,rs12040007,rs4739702,rs4150962,rs769057,rs6994113,rs73438699,rs2276399,rs7837275,rs7103375,rs35069036,rs11024612,rs4150562,rs3779901,rs6678033,rs2274881,rs60635357,rs1017889,rs3802967,rs61736803,rs12274017,rs73073753,rs4740048,rs2293023,rs4740044,rs12034502,rs4150653,rs12683889,rs10989103,rs11208687,rs112818034,rs873382,rs3825025,rs12238560,rs2574732,rs76836598,rs2279700,rs7829050,rs34527380,rs4757639,rs57785893,rs73430865,rs76586692,rs55727925,rs4655537,rs10741742,rs12224608,rs12611088,rs67573812,rs4655743,rs11208693,rs12786556,rs17407657,rs2256507,rs11024598,rs7113249,rs2701788,rs1553016,rs12815528,rs117918407,rs7841142,rs2574731,rs10989154,rs4150641,rs62310127,rs2154384,rs10766465,rs4150661,rs28564613,rs12025906,rs1892534,rs4740045,rs114330751,rs2599454,rs1869782,rs1547078,rs12506652,rs11024603,rs11614641,rs73438686,rs60466849,rs55827987,rs72960378,rs72735119,rs11024613,rs78549183,rs2403087,rs73438634,rs4150884,rs112693965,rs10789196,rs4150561,rs4240725,rs28374336,rs4150869,rs34103685,rs769056,rs2107416,rs2381428,rs17407727,rs6669117,rs4740049,rs10989173,rs73434649,rs7518632,rs73438627,rs12274683,rs4150868,rs7829240,rs35593189,rs10741743,rs2682559,rs7305347,rs10766469,rs11208722,rs7960221,rs3781945,rs55966874,rs2279701,rs73440614,rs114704096,rs13122400,rs3762273,rs4150610,rs2037867,rs12236071,rs73438666,rs76708296,rs6689191,rs1969358,rs4757638,rs35334347,rs7008772,rs12056981,rs7827175,rs36001372,rs4150628,rs2574730,rs10989161,rs4655539,rs2393585,rs4240726,rs11024634,rs4150588,rs12734159,rs4150606,rs3790421,rs7539471,rs10819779,rs4655729,rs4150964,rs55921094,rs3790420,rs10741739,rs57941031,rs4150530,rs35713634,rs4150615,rs12067936,rs115779319,rs9329908,rs10732836,rs10789189,rs76062966,rs11024607,rs2291787,rs10100442,rs7531867,rs56050588,rs12550160,rs61081934,rs2107415,rs73430881,rs10889570,rs10989163,rs1938484,rs3802968,rs2132589,rs4150575,rs73440615,rs16919211,rs10819781,rs1496529,rs11024606,rs73438659,rs72960371,rs11024611,rs11208690,rs2682566,rs11208686,rs61985508,rs1869787,rs11024594,rs4655740,rs4975036,rs78098319,rs76599129,rs4237721,rs10832922,rs1140047,rs73440625,rs73071919,rs3790439,rs6690625,rs11261468,rs10819795,rs56168669,rs4150977,rs10106970,rs62310129,rs7823218,rs6987641,rs4655564,rs12541445,rs41392745,rs2934687,rs2525837,rs28677919,rs4353250,rs73440636,rs78515595,rs10989162,rs4263408,rs6700421,rs12419588,rs35313842,rs10766467,rs2896526,rs2291786,rs17126640,rs11947966,rs1938485,rs1995058,rs28377260,rs62310123,rs1799778,rs3790422,rs1046611,rs117284170,rs4150673,rs4150650,rs78398024,rs10099251,rs4740047,rs7549647,rs7015758,rs10832915,rs2403254,rs2049129,rs3015499,rs4150622,rs7821629,rs78625817,rs60889939,rs77711310,rs4150566,rs868578,rs4150581,rs73073732,rs2280410,rs73075564,rs34334790,rs11208691,rs12221676,rs10740007,rs11024610,rs10889569,rs75487138,rs1938497,rs11024632,rs2574733,rs11024595,rs78181888,rs4655555,rs2261316,rs10832921,rs1995056,rs4150616,rs4399375,rs58551379,rs12422267,rs7122032,rs7011926,rs73309373,rs2280413,rs3762274,rs11024599,rs75647856,rs10832923,rs74741949,rs56354846,rs11024605,rs1435968,rs10111971,rs16913681,rs28439950,rs4420065,rs1021583,rs12891224,rs11208683,rs12685564,rs73071917,rs9783386,rs17079010,rs17416194,rs8110232,rs4237728,rs1001581,rs6605609,rs11024600,rs12289603,rs4948389,rs116850123,rs7128017,rs5027919,rs11208688,rs1137101,rs3808539,rs4366463,rs73440610,rs2305564,rs6605624,rs4150942,rs10989164,rs4454331,rs112410494,rs73077544,rs3808538,rs6605611,rs1046615,rs2061164,rs12218,rs4150667,rs4655566,rs73072002,rs4757642,rs9783347,rs60376560,rs59448276,rs12286683,rs59150578,rs4150656,rs4150678,rs10989165,rs76803222,rs4655556,rs6588153,rs7024666,rs34740438,rs1805096,rs73073752,rs4150644,rs9683743,rs58372192,rs10452028,rs1303807,rs10789190,rs10989174,rs1553017,rs1938496,rs13259399,rs73440604,rs12549289,rs117745545,rs113497813,rs7687557,rs56163523,rs117815453,rs11024609,rs73430894,rs3828033,rs1496530,rs12281416,rs2682578,rs1845892,rs73438656,rs3790423,rs4150637,rs6990449,rs4344464,rs7656037,rs1829575,rs1869786,rs72682904,rs79199586,rs35788629,rs73073734,rs4757644,rs12753193,rs77406377,rs4150944,rs1995057,rs11989660,rs16919174,rs75740864,rs4150651,rs3781944,rs73440634,rs28623148,rs6700896,rs62946860,rs10989151,rs72641129,rs2525838,rs12293544,rs17127849,rs4655557,rs73430815,rs7546242,rs12416821,rs12608635,rs11208689,rs6990452,rs4150649,rs4974948,rs1845891,rs72641130,rs871643,rs2525839,rs115854988,rs11024593,rs4150589,rs77148189,rs25487,rs17851143,rs2574746,rs1303806,rs7151302,rs56293238,rs9570734,rs2574734,rs61884287,rs10025867,rs10090196,rs73438690,rs1938495,rs73438687,rs11024625,rs2061163,rs11610708,rs9988866,rs6688776,rs7947378,rs1848048,rs11024614,rs13269739,rs55757829,rs11612380,rs10736402,rs4617148,rs10766464,rs4150867,rs2525842,rs7540268,rs113036885,rs73438631,rs4150564,rs12291480,rs10989170,rs117111502,rs16935424,rs7004871,rs73430888,rs4596,rs12024269,rs1533723,rs3740711,rs11208685,rs2124374,rs11261471,rs2278459,rs2280414,rs873381,rs73438697,rs10761454,rs2525841,rs1496531,rs4150642,rs4150974,rs7128146,rs6531741,rs4757637,rs16919204,rs74663287,rs73438695,rs73440606,rs1908762,rs10766468,rs60677587,rs2896452,rs17656340,rs5027920,rs2305565,rs6605610,rs78796396,rs112973292,rs10734259,rs2403088,rs10989124,rs61884285,rs3779899,rs4150658,rs10989169,rs1520884,rs6509092,rs1869783,rs11024622,rs10832918,rs11024601,rs117414267,rs2574743,rs1046628,rs4150563,rs1553015,rs35292478,rs25486,rs1496532,rs7484892,rs4150579,rs4756938,rs11208692,rs2305375,rs4150612,rs11024615,rs73430866,rs4354754,rs57311859,rs56290508,rs7661070,rs2525843,rs12512265,rs59673973,rs11024621,rs12802663,rs11850340,rs6814161,rs16935432,rs59508186,rs12141410,rs7829144,rs4150550,rs4150655,rs874957,rs7973522,rs10766471,rs76529212,rs4150626,rs58617453,rs13259464,rs12683548,rs9783296,rs7542446,rs6993387,rs10832920,rs7516341,rs10741741,rs4740043,rs1014303,rs73438674,rs2701789,rs4757645,rs75381502,rs80342881,rs7131332,rs7128060,rs17740658,rs2682553,rs62527225,rs2403253,rs6605613,rs3810378,rs78616514,rs2682579,rs1390711,rs7296808,rs4150572,rs7001359,rs10778791,rs4586132,rs73438668,rs10989167,rs3809172,rs11024602,rs12546106</t>
  </si>
  <si>
    <t>CATG00000064513.1,ENSG00000129158.6,ENSG00000255458.1,ENSG00000166796.7,CATG00000004967.1,ENSG00000241697.3,ENSG00000179057.9,ENSG00000133739.11,ENSG00000260493.1,CATG00000017316.1,ENSG00000258162.1,ENSG00000124444.11,CATG00000041106.1,ENSG00000151322.14,ENSG00000256464.1,ENSG00000110756.13,ENSG00000257829.1,ENSG00000257830.1,ENSG00000073050.7,ENSG00000133740.6,ENSG00000078140.9,ENSG00000133742.9,CATG00000004966.1,CATG00000010947.1,ENSG00000185163.5,CATG00000061316.1,ENSG00000167378.4,ENSG00000110768.7,ENSG00000180610.9,CATG00000103037.1,ENSG00000110786.13,CATG00000109251.1,ENSG00000234465.6,ENSG00000198513.7,ENSG00000151748.10,ENSG00000166800.5,ENSG00000166788.5,CATG00000060012.1,ENSG00000185684.8,ENSG00000258026.1,ENSG00000170442.7,ENSG00000111058.3,CATG00000068388.1,ENSG00000255071.1,CATG00000008975.1,ENSG00000205426.6,ENSG00000116678.14,CATG00000004979.1,ENSG00000139220.12,ENSG00000176731.7,ENSG00000105755.3,ENSG00000185015.3,ENSG00000241186.3,ENSG00000160799.7,ENSG00000134333.9,ENSG00000137473.13,ENSG00000268361.1,ENSG00000176472.6,ENSG00000248764.1,ENSG00000100503.19,ENSG00000066697.10,ENSG00000176531.6,ENSG00000074319.8,CATG00000003133.1,ENSG00000251349.3,ENSG00000170681.6,ENSG00000173432.6,CATG00000013838.1,ENSG00000151150.16,ENSG00000258256.1,ENSG00000201695.1</t>
  </si>
  <si>
    <t>21124955,24535457</t>
  </si>
  <si>
    <t>Amyloid A Levels,Plasma amyloid beta peptide concentrations (ABx-42),Amyloid A levels,Plasma amyloid beta peptide concentrations (ABx-40)</t>
  </si>
  <si>
    <t>HP:0003272</t>
  </si>
  <si>
    <t>Abnormality of the hip bone</t>
  </si>
  <si>
    <t>An abnormality of the hip bone.</t>
  </si>
  <si>
    <t>rs2840336,rs922949,rs6795389,rs4681951,rs77294241,rs11064227,rs11249395,rs10849482,rs1227842,rs10780039,rs1377302,rs72761170,rs117029878,rs2003134,rs11921326,rs7324216,rs2054987,rs2109426,rs12060031,rs13097030,rs11064198,rs3764077,rs11130536,rs2041386,rs11782304,rs2035798,rs6805469,rs11559082,rs6563550,rs2278600,rs9985254,rs7813321,rs10849484,rs11896429,rs9634002,rs58061357,rs2291499,rs7996210,rs594122,rs679745,rs7612599,rs10948546,rs9845655,rs12636773,rs6468060,rs1986111,rs11715395,rs617236,rs13253342,rs2054988,rs1045926,rs17842570,rs2323487,rs2029464,rs61946575,rs10849483,rs10100952,rs9862490,rs7626378,rs6802051,rs10865650,rs10098252,rs1393952,rs2134619,rs6769509,rs4850823,rs2019003,rs7014206,rs13189566,rs1045546,rs2320010,rs10942299,rs11064218,rs12426815,rs4259688,rs73237514,rs9881005,rs6674392,rs2004199,rs2513242,rs560214,rs12131379,rs660274,rs595435,rs2291501,rs7325567,rs1503488,rs6986657,rs9846282,rs3732512,rs1227843,rs6600745,rs4144252,rs2012720,rs875082,rs80027302,rs13251192,rs7749528,rs1570387,rs6987310,rs12371184,rs1377303,rs12205644,rs10506821,rs10865999,rs9858728,rs9634003,rs17378840,rs12584046,rs9603213,rs6797697,rs9634018,rs9634004,rs2317133,rs17312595,rs11776163,rs10492096,rs567594,rs9814003,rs12874878,rs7995726,rs10503891,rs9985253,rs11130538,rs67718113,rs6563551,rs114075534,rs1503487,rs60547087,rs9532063,rs10849462,rs675217,rs6693211,rs12422771,rs12473467,rs568330,rs9820759,rs11064210,rs4715169,rs9881154,rs4855313,rs6928740,rs114106823,rs6458720,rs12715490,rs114096928,rs28729946,rs1107244,rs1890662,rs12656026,rs9831196,rs73239835,rs1238728,rs6992723,rs12070603,rs675160</t>
  </si>
  <si>
    <t>CATG00000046162.1,ENSG00000157168.14,ENSG00000139190.12,ENSG00000230390.1,ENSG00000178175.7,ENSG00000112137.12,ENSG00000180376.12,ENSG00000114541.10,ENSG00000231752.1,ENSG00000251108.1,ENSG00000272583.1,ENSG00000139192.7,CATG00000014387.1,ENSG00000230291.4,ENSG00000115896.11,ENSG00000111639.3,ENSG00000010292.8,CATG00000006449.1,ENSG00000227082.1,ENSG00000139193.3,ENSG00000215039.2,ENSG00000163946.9,CATG00000073761.1,CATG00000007813.1,CATG00000087480.1,ENSG00000256913.1,CATG00000073733.1,CATG00000064716.1,CATG00000098445.1</t>
  </si>
  <si>
    <t>18776929,17903296</t>
  </si>
  <si>
    <t>Hip geometry,Hip bone size</t>
  </si>
  <si>
    <t>HP:0003367</t>
  </si>
  <si>
    <t>Abnormality of the femoral neck</t>
  </si>
  <si>
    <t>An abnormality of the femoral neck (which is the process of bone, connecting the femoral head with the femoral shaft).</t>
  </si>
  <si>
    <t>rs885485,rs9849400,rs7621549,rs9827559,rs1823070,rs2062717,rs6808142,rs17780175,rs11042738,rs34334514,rs11130094,rs6800163,rs2176861,rs6786704,rs9839075,rs67814017,rs11067267,rs2081106,rs9810340,rs10840340,rs4141232,rs9848648,rs11959132,rs1520483,rs10865942,rs10865941,rs62550118,rs17037864,rs6772937,rs12518773,rs10850371,rs12496623,rs34478154,rs34200989,rs10770081,rs7430431,rs11067268,rs674639,rs12486039,rs12498847,rs6789283,rs534330,rs9879526,rs17289076,rs4700328,rs4261262,rs57222164,rs10774765,rs1031197,rs4261263,rs259567,rs7203451,rs11713015,rs17528522,rs10940644,rs62247795,rs12308036,rs73014997,rs10774766,rs11042774,rs11130093,rs12302975,rs2037391,rs79769546,rs13158346,rs9311391,rs1402152,rs10850373,rs999411,rs62357977,rs4683243,rs11130092,rs2280407,rs7107701,rs3168310,rs12519611,rs9848284,rs11859916,rs2373255,rs6791703,rs35303057,rs56675947,rs116168096,rs12492797,rs13154277,rs113306803,rs10840389,rs680,rs6891161,rs75698649,rs2585,rs671236,rs259565,rs1947090,rs1879328,rs885486,rs68018913,rs10840341,rs2062716,rs73014990,rs55950019,rs3934896,rs11042594,rs35714147,rs1867712,rs10743134,rs111282013,rs78558654,rs10840343,rs112687852,rs7198000,rs7632776,rs55990714</t>
  </si>
  <si>
    <t>ENSG00000248988.1,ENSG00000163825.3,CATG00000001354.1,ENSG00000223351.1,ENSG00000257817.1,CATG00000004601.1,CATG00000040655.1,ENSG00000113448.12,ENSG00000012223.8,ENSG00000163827.8,ENSG00000167244.13,ENSG00000267423.1,CATG00000108112.1,CATG00000076009.1,ENSG00000164123.6,ENSG00000169344.11,ENSG00000240801.1,ENSG00000129965.9,ENSG00000267243.1,CATG00000060012.1,CATG00000076006.1</t>
  </si>
  <si>
    <t>23593202,22087292,20175129</t>
  </si>
  <si>
    <t>Femoral neck bone geometry and menarche (age at onset),Femoral neck bone geometry</t>
  </si>
  <si>
    <t>HP:0003540</t>
  </si>
  <si>
    <t>Impaired platelet aggregation</t>
  </si>
  <si>
    <t>An impairment in the rate and degree to which platelets aggregate after the addition of an agonist that stimulates platelet clumping. Platelet aggregation is measured using aggregometer to measure the optical density of platelet-rich plasma, whereby platelet aggregation causes the plasma to become more transparent.</t>
  </si>
  <si>
    <t>rs3745826,rs62294404,rs4680666,rs917652,rs80030970,rs1654451,rs12610115,rs9789281,rs11042902,rs1654440,rs3806650,rs1671150,rs11084450,rs2052692,rs12053876,rs7611767,rs3495,rs4525913,rs2904017,rs35461173,rs1347151,rs2569513,rs77289850,rs11195429,rs1432998,rs58760717,rs55874006,rs1671151,rs11667814,rs61658003,rs6052700,rs56301546,rs4281830,rs1671217,rs10935998,rs55676027,rs12107166,rs1671153,rs1671191,rs12365876,rs7653294,rs62121593,rs10822155,rs2363910,rs71310418,rs3773892,rs10840457,rs13077421,rs1654413,rs7017228,rs4680608,rs56353707,rs8112935,rs59858465,rs9466178,rs77096452,rs7258010,rs11668169,rs28373215,rs2686409,rs62294396,rs35914474,rs1654447,rs17716440,rs10836005,rs703021,rs7940646,rs35869148,rs62296000,rs1654449,rs6484437,rs4910165,rs35614616,rs1671199,rs1654415,rs62294391,rs1654416,rs1511979,rs2668208,rs57039053,rs1654432,rs4806631,rs2904016,rs1654418,rs62294393,rs9636161,rs12460342,rs61230695,rs917651,rs73167056,rs34993492,rs728232,rs1654439,rs10421407,rs1654421,rs12534938,rs73167055,rs2096150,rs2288860,rs8112531,rs116983154,rs10419332,rs1671192,rs7627395,rs10417981,rs76594533,rs2118657,rs9466182,rs10995455,rs3014183,rs16885225,rs11667815,rs62121590,rs11671922,rs2886412,rs1542038,rs1776114,rs12609736,rs10408604,rs1654411,rs17715434,rs3736916,rs6037903,rs3801901,rs56283601,rs3810340,rs9304776,rs62294403,rs67742422,rs12254342,rs62294400,rs57960262,rs10416345,rs2886415,rs8104585,rs17659724,rs2668210,rs17048726,rs1654484,rs35132964,rs1671152,rs1613662,rs56850083,rs4947339,rs3740474,rs79615138,rs1654412,rs3796266,rs10413169,rs12981443,rs2304167,rs6459976,rs2885942,rs35027158,rs4442541,rs4680607,rs10936465,rs1626971,rs13174943,rs892090,rs2686405,rs10885088,rs4680606,rs34827636,rs4680664,rs3760849,rs2668212,rs917650,rs35698251,rs62294398,rs2393967,rs10935997,rs1654444,rs6084811,rs2668209,rs1542039,rs10415307,rs1671198,rs36097668,rs1654420,rs10116901,rs4680665,rs4277148,rs56381775,rs11672026,rs1671146,rs11084381,rs2668203,rs1671196,rs8104319,rs10733789,rs12609819,rs56267677,rs2098839,rs11668161,rs6037904,rs80302276,rs1654433,rs1654414,rs7720663,rs62292653,rs6943029,rs10459247,rs4909945,rs1471198,rs62294390,rs1654425,rs892089,rs703020,rs12981146,rs12566888,rs2886413,rs10416380,rs11024665,rs7648807,rs1803274,rs11032080,rs12661268,rs1671193,rs78540219,rs926100,rs1654419,rs6052699,rs6943723,rs12973407,rs4801163,rs62294399,rs2009153,rs62294392,rs11084382,rs11084449,rs6925232,rs7248278,rs7252607,rs7431115,rs2893923,rs7740168,rs1762187</t>
  </si>
  <si>
    <t>ENSG00000107249.17,ENSG00000025423.7,ENSG00000160439.11,ENSG00000018869.12,ENSG00000235470.1,CATG00000109909.1,CATG00000099014.1,ENSG00000272168.1,CATG00000062689.1,CATG00000109921.1,CATG00000063684.1,ENSG00000254066.1,ENSG00000171988.13,CATG00000066713.1,ENSG00000072952.14,CATG00000116417.1,ENSG00000114200.5,CATG00000087954.1,ENSG00000198046.7,ENSG00000187800.9,CATG00000066714.1,CATG00000041478.1,CATG00000118323.1,CATG00000062688.1,ENSG00000150054.14,ENSG00000221030.1,ENSG00000204876.4,ENSG00000177112.3,ENSG00000237272.1,ENSG00000226948.1,CATG00000090520.1,ENSG00000132109.8,ENSG00000196549.6,CATG00000062690.1,CATG00000081920.1,ENSG00000267454.1,ENSG00000221063.1,ENSG00000166800.5,CATG00000109942.1,ENSG00000267265.1,CATG00000078477.1,ENSG00000088053.7,ENSG00000198440.5</t>
  </si>
  <si>
    <t>20529293,20526338,23508960</t>
  </si>
  <si>
    <t>Aspirin hydrolysis (plasma),Platelet aggregation,Platelet aggregation(pre- and post-aspirin)</t>
  </si>
  <si>
    <t>HP:0003764</t>
  </si>
  <si>
    <t>Nevus</t>
  </si>
  <si>
    <t>A nevus is a type of hamartoma that is a circumscribed stable malformation of the skin.</t>
  </si>
  <si>
    <t>rs72691561,rs7027989,rs4820325,rs4821764,rs7023680,rs4660147,rs4977734,rs751158,rs72691564,rs7023474,rs869330,rs9622726,rs58377678,rs2123338,rs11570734,rs9622738,rs9622746,rs34066050,rs1987458,rs3788535,rs4821741,rs10965164,rs6475552,rs3788534,rs2267371,rs4820315,rs7023954,rs6475548,rs1440993,rs11914181,rs2016755,rs10965144,rs4821748,rs10811623,rs10811584,rs66922395,rs7868783,rs3768080,rs7858959,rs1889680,rs11703601,rs2267373,rs10927275,rs2383202,rs10114559,rs10738601,rs6669467,rs6475566,rs4636295,rs7857636,rs6475551,rs61833491,rs4821742,rs3768081,rs2385050,rs10811589,rs4560881,rs7467016,rs2235264,rs10757234,rs1932237,rs7867994,rs10737895,rs2284063,rs7848524,rs10811601,rs4374456,rs67198005,rs6475568,rs10965127,rs80119771,rs935055,rs10803226,rs6475550,rs2076116,rs2235344,rs2267375,rs2267370,rs72691563,rs7023329,rs12203592,rs4821751,rs10757257,rs2277844,rs4608623,rs2413508,rs6475547,rs7047136,rs72691562,rs10803231,rs6475549,rs1452658,rs4821747,rs1840050,rs10754833,rs3788536,rs5750542,rs2031487,rs4820314,rs4821767,rs2267372,rs2167691,rs3754237,rs9610915,rs7469727,rs10965145,rs5756926,rs4375,rs9298821,rs10811600,rs751173,rs4820324,rs10965143,rs2267374,rs4364717,rs10811587,rs4821743,rs7868091,rs7045768,rs7039487,rs5750546,rs4820323,rs9619724,rs12380505,rs9622732,rs2076112,rs871024,rs12329956,rs2235345,rs2284062,rs4820317,rs4428748,rs869329,rs1543561,rs9662380</t>
  </si>
  <si>
    <t>CATG00000104955.1,CATG00000107960.1,ENSG00000229835.2,ENSG00000128298.12,CATG00000107958.1,ENSG00000116962.10,ENSG00000137265.10,ENSG00000185022.7,ENSG00000244230.2,ENSG00000099810.14,ENSG00000184381.14,CATG00000104953.1,ENSG00000264545.1,ENSG00000265194.1,CATG00000104957.1,ENSG00000198792.8</t>
  </si>
  <si>
    <t>21478494,19578365,20602913</t>
  </si>
  <si>
    <t>Nevus count,Cutaneous nevi</t>
  </si>
  <si>
    <t>HP:0003812</t>
  </si>
  <si>
    <t>Phenotypic variability</t>
  </si>
  <si>
    <t>A variability of phenotypic features.</t>
  </si>
  <si>
    <t>rs931977,rs2979041,rs10076728,rs78196818,rs1978439,rs4608977,rs13144809,rs4741007,rs28579253,rs6471370,rs17630941,rs6581639,rs4133248,rs1811649,rs10087449,rs10099615,rs17677244,rs1344946,rs6864907,rs291272,rs62390719,rs11956467,rs11952334,rs1561006,rs6884224,rs2958700,rs6992728,rs17476739,rs10044959,rs166751,rs17623738,rs3924302,rs7387468,rs13117581,rs7840287,rs2741200,rs11954034,rs12518130,rs11952247,rs4365880,rs4634399,rs62390715,rs4478553,rs4339399,rs7387545,rs117224106,rs16904825,rs11954070,rs67539441,rs78477544,rs62135012,rs7818529,rs4298299,rs3792871,rs10062686,rs11957487,rs62135004,rs10878266,rs4626373,rs2325035,rs28445135,rs7386508,rs35544771,rs118006705,rs62390716,rs4493715,rs11959560,rs7821394,rs12234887,rs11175768,rs4323274,rs7973013,rs2979026,rs34615740,rs10477683,rs10995356,rs10478811,rs10784447,rs2979040,rs7571753,rs17703282,rs36052309,rs6754640,rs4455613,rs32235,rs7306113,rs10057405,rs3758112,rs11956495,rs13029604,rs10878282,rs118115504,rs6581638,rs6864885,rs28402248,rs17164083,rs7845545,rs4455614,rs35100123,rs58955919,rs60163237,rs277777,rs7583273,rs17476669,rs4345355,rs4736620,rs62134980,rs10822082,rs4377944,rs117436620,rs10107766,rs17701982,rs17676426,rs374748,rs7817416,rs2958683,rs10822084</t>
  </si>
  <si>
    <t>ENSG00000174099.6,ENSG00000245937.3,ENSG00000042832.7,CATG00000060865.1,CATG00000077464.1,ENSG00000179915.16,CATG00000077461.1,ENSG00000153707.11,CATG00000012272.1,ENSG00000248869.1,ENSG00000246662.2,ENSG00000122877.9,ENSG00000138829.6,ENSG00000155926.9</t>
  </si>
  <si>
    <t>Temperament</t>
  </si>
  <si>
    <t>HP:0003854</t>
  </si>
  <si>
    <t>Sclerosis of metaphyses of the upper limbs</t>
  </si>
  <si>
    <t>rs6062298,rs72852265,rs12746893,rs4970702,rs41156,rs1536263,rs9893901,rs2141595,rs2230926,rs11230564,rs4245555,rs116158187,rs2866406,rs4934540,rs78373303,rs4648563,rs62264485,rs114386787,rs9375439,rs2175290,rs921721,rs115823600,rs281394,rs2184882,rs1260294,rs1716175,rs1555790,rs2069506,rs12444767,rs13037326,rs9269817,rs249643,rs9915135,rs10184978,rs117203131,rs4940743,rs646159,rs9388486,rs61740607,rs28419182,rs62247183,rs6067293,rs73395587,rs1388597,rs114407282,rs595027,rs12768019,rs12722527,rs4968318,rs9271049,rs10920098,rs10846507,rs4463482,rs1418600,rs11715915,rs4934536,rs744612,rs10772083,rs62408237,rs73065517,rs6470607,rs9989684,rs791590,rs609438,rs3850814,rs12053646,rs744051,rs73036765,rs212840,rs115400288,rs7086715,rs116731546,rs9272499,rs2503879,rs140149,rs17749211,rs12655465,rs10815382,rs9269898,rs6023006,rs6724322,rs9272981,rs11171812,rs61784800,rs9313754,rs10220369,rs1170428,rs41312668,rs1128536,rs12491516,rs113912465,rs3819410,rs3823930,rs12977255,rs434816,rs78803467,rs3129877,rs743478,rs11663253,rs1320961,rs9657904,rs6074948,rs17533699,rs644827,rs11575232,rs175721,rs114549239,rs1002658,rs643177,rs2066818,rs2858866,rs17007459,rs4912807,rs61740482,rs7745797,rs28844317,rs6427404,rs45605540,rs4402923,rs13095940,rs2317826,rs1788229,rs116837008,rs907092,rs10492971,rs9273430,rs9272416,rs28370830,rs7706612,rs13316695,rs3088303,rs114475231,rs28577594,rs6089953,rs115719435,rs77212406,rs1036207,rs3811697,rs253759,rs6738237,rs6509314,rs10183178,rs9594576,rs9784208,rs114160723,rs10905716,rs9271536,rs151303,rs9272441,rs6062509,rs140124,rs12761675,rs9273324,rs2838521,rs3130501,rs9270940,rs1091350,rs71560647,rs72657048,rs3811435,rs10782937,rs10409509,rs9272723,rs10789468,rs7188071,rs12528689,rs74752114,rs17401966,rs79316244,rs2218497,rs8019,rs4233371,rs2280390,rs77447765,rs10772102,rs2895989,rs4065275,rs894095,rs9270923,rs2275085,rs17835641,rs3014243,rs2099892,rs60687045,rs112037939,rs1995218,rs3024495,rs1617434,rs853961,rs805428,rs941306,rs6456149,rs10874725,rs2014704,rs7977940,rs7193733,rs2736353,rs112722721,rs2241878,rs116391314,rs6948584,rs9269876,rs7256759,rs12539741,rs9271402,rs115807153,rs9910826,rs9283487,rs4851018,rs9272311,rs6737668,rs7255066,rs7525903,rs10426401,rs9273800,rs56919252,rs12149882,rs55762115,rs2185252,rs3828811,rs4756033,rs12734068,rs1131095,rs6517432,rs55991577,rs17123925,rs76106903,rs4759420,rs114394496,rs884956,rs10105779,rs6470578,rs2614264,rs11130629,rs2291668,rs17204294,rs115664782,rs9855093,rs10799593,rs4783562,rs2250788,rs3130952,rs4470539,rs9457259,rs168649,rs12757288,rs11712165,rs9270917,rs17740615,rs730691,rs79768473,rs3950296,rs11052713,rs10193407,rs9273241,rs75588039,rs9273164,rs6012753,rs9989749,rs115512625,rs9271013,rs11587495,rs73727913,rs28410083,rs58159560,rs116414249,rs28157,rs4505848,rs1538956,rs3792111,rs805429,rs140145,rs1556917,rs9673438,rs11741861,rs10783848,rs9407325,rs9402696,rs12330139,rs10866705,rs210949,rs11574915,rs116307571,rs4871611,rs45610037,rs9827710,rs13153019,rs741174,rs61294900,rs802739,rs2290669,rs12540874,rs115048621,rs299173,rs6705577,rs28455809,rs802726,rs9271524,rs34423195,rs34111611,rs773652,rs4851586,rs6698141,rs2842479,rs9270947,rs1005042,rs194749,rs2288789,rs745368,rs17809756,rs3751171,rs17466626,rs12692254,rs2251795,rs79939898,rs55752638,rs2247315,rs5026473,rs1349061,rs7253917,rs73069507,rs79554105,rs9270008,rs6770868,rs6733174,rs6948657,rs10201184,rs12212729,rs2336237,rs2427532,rs4149398,rs13085791,rs9841333,rs112997206,rs4851610,rs11802714,rs12765038,rs296539,rs12734551,rs7277261,rs4976681,rs3736164,rs886038,rs867436,rs3771170,rs3801808,rs402223,rs2642002,rs73036715,rs78451334,rs342093,rs12137880,rs13136827,rs9271168,rs3095352,rs116775665,rs2188962,rs12540388,rs10493937,rs113290790,rs72844134,rs13008525,rs73857222,rs1871417,rs2241117,rs1982995,rs9274552,rs137843,rs10142466,rs112208663,rs2042234,rs2706336,rs13306657,rs9459854,rs9270051,rs9270978,rs1049887,rs3792106,rs75968739,rs8046145,rs72844167,rs7605863,rs115922020,rs6503796,rs9929088,rs881988,rs212853,rs4685436,rs12725210,rs618919,rs6857821,rs116032182,rs12046118,rs12330397,rs2289688,rs2140067,rs115970988,rs115001122,rs9271205,rs3816281,rs11117050,rs112099108,rs210950,rs4530904,rs10772073,rs4352593,rs114191643,rs9814873,rs3132524,rs12082659,rs113033015,rs28642812,rs10249931,rs9271080,rs6742381,rs12532199,rs62149417,rs111366958,rs342063,rs892999,rs115857596,rs11085732,rs67574266,rs5763670,rs6503695,rs17038,rs12424826,rs78116208,rs9270941,rs79304200,rs115986829,rs115125045,rs115827043,rs7749278,rs9368716,rs116118889,rs1126737,rs9270111,rs112262084,rs7869487,rs2823285,rs12175033,rs140114,rs115972767,rs10042027,rs2682434,rs1790099,rs2315020,rs75840293,rs67919208,rs229533,rs1343152,rs3809868,rs1790109,rs7760495,rs8070759,rs9273407,rs7603250,rs3897102,rs9271641,rs229536,rs413967,rs9273053,rs7214799,rs4013,rs10908808,rs2136750,rs12261654,rs2326387,rs9271053,rs1467653,rs627898,rs76909152,rs239918,rs9271069,rs3018098,rs11564240,rs12525505,rs73262807,rs3849365,rs114133901,rs443198,rs116680687,rs35759975,rs2248137,rs137864,rs11926038,rs1433046,rs805354,rs10874726,rs114055836,rs9923455,rs67898294,rs9831661,rs2270297,rs11785557,rs9271176,rs7539951,rs10191548,rs12242110,rs13186,rs9906785,rs805315,rs55688935,rs115447617,rs7664452,rs4149584,rs57271503,rs114350506,rs10246641,rs75937181,rs9271149,rs9273509,rs140150,rs11699830,rs56374720,rs417162,rs2985857,rs4967946,rs11567705,rs6580225,rs6680578,rs2293370,rs140096,rs421946,rs17118439,rs7528484,rs112134191,rs10910106,rs1728769,rs115002281,rs2147337,rs9272468,rs12046550,rs13426947,rs4579121,rs9274536,rs3816234,rs3801848,rs9270881,rs76466034,rs116386827,rs7975094,rs11167520,rs9272625,rs73940754,rs34592588,rs57884925,rs9271407,rs9821311,rs60797274,rs9884090,rs9270226,rs7631853,rs7255420,rs9269622,rs6122159,rs9271775,rs10197284,rs1968752,rs1170438,rs1003603,rs9389286,rs1060404,rs115178356,rs12304510,rs181826,rs181209,rs13337017,rs7118,rs11032376,rs116587290,rs11688096,rs9269915,rs4648659,rs13344267,rs7187776,rs2712234,rs6897932,rs9271148,rs9270964,rs735404,rs17445836,rs17207042,rs12671804,rs7184373,rs114826045,rs12639271,rs1716164,rs1297262,rs10509540,rs7522462,rs229489,rs9270977,rs10801908,rs28592032,rs9388489,rs116072847,rs113208333,rs2305479,rs11057254,rs59287215,rs3748817,rs10844597,rs3197999,rs73073085,rs2272128,rs60766032,rs7184597,rs114595403,rs62258095,rs296548,rs2476601,rs9271417,rs568124,rs75143074,rs12935048,rs115643301,rs2432265,rs116785956,rs13256690,rs10214237,rs114241655,rs737911,rs112055084,rs117357330,rs116572022,rs249642,rs55708548,rs34695601,rs116678448,rs7205960,rs115093292,rs35802,rs2056991,rs8052148,rs3181218,rs7355584,rs9273474,rs12653866,rs10975307,rs9271639,rs1170434,rs378672,rs78515370,rs116326044,rs2253760,rs203709,rs9457252,rs2072633,rs35175818,rs62405633,rs11164825,rs9270879,rs653423,rs10877020,rs2139492,rs1050391,rs7238879,rs9272328,rs9272629,rs2253823,rs1891363,rs114059129,rs741199,rs9268832,rs9270974,rs4851613,rs1912482,rs12298826,rs12768538,rs240066,rs1077358,rs10912491,rs2027330,rs6896243,rs114244075,rs28550029,rs10405465,rs9271007,rs11164608,rs7634844,rs7923217,rs73312836,rs7359981,rs4934710,rs151719,rs11154798,rs28472704,rs61593413,rs6497644,rs3131621,rs4788085,rs57968175,rs2177122,rs9271422,rs28617418,rs8046545,rs80300819,rs4727075,rs11742270,rs59534462,rs116430267,rs4759371,rs11859512,rs3760650,rs1790947,rs4278312,rs7788165,rs62036657,rs7014565,rs9407354,rs4233945,rs1448098,rs114193205,rs41170,rs12059217,rs36192217,rs7567325,rs2230659,rs7276630,rs10168266,rs4660879,rs11465583,rs9271629,rs4934711,rs3024877,rs55734382,rs4239163,rs116150779,rs6043548,rs4768248,rs67087834,rs10420683,rs6873335,rs112762698,rs2329884,rs1790964,rs6498089,rs13026779,rs75851973,rs11209032,rs10844537,rs55792453,rs4810999,rs116611693,rs28459012,rs13408029,rs6990534,rs8086433,rs116324156,rs1736147,rs10946204,rs115961588,rs7189109,rs10431552,rs7777316,rs12039319,rs35008063,rs11078925,rs7785918,rs76705942,rs9459855,rs7730390,rs2643325,rs244950,rs3942629,rs1250549,rs9270489,rs75313362,rs9309416,rs7185491,rs2070552,rs762422,rs6737119,rs1790090,rs9271100,rs36044995,rs11078926,rs7203531,rs131301,rs59347948,rs2935183,rs7459185,rs9270158,rs9459849,rs13385151,rs13391356,rs113034033,rs114893029,rs115150143,rs2008157,rs3806712,rs3136667,rs1034921,rs73923215,rs9270035,rs617058,rs28733208,rs9295384,rs1790133,rs11722421,rs2746430,rs2148482,rs2019960,rs34762726,rs2039415,rs4722633,rs7974396,rs114444883,rs2561477,rs9274562,rs9469220,rs10198539,rs80205770,rs296552,rs2280391,rs28576953,rs2266965,rs3130573,rs4142967,rs9564,rs9269766,rs9271155,rs116167242,rs9876206,rs1297269,rs131289,rs4823074,rs116072190,rs6885455,rs9271062,rs7626442,rs3801829,rs58717741,rs5026472,rs6907898,rs4959093,rs56353819,rs7533238,rs114912461,rs9271116,rs386352,rs9273443,rs72724586,rs7517698,rs34832871,rs62120372,rs55739485,rs5734,rs7278940,rs2880791,rs10752747,rs10883367,rs72793809,rs5000563,rs10797435,rs2007458,rs10951149,rs4675377,rs114464013,rs116535779,rs7523907,rs2076740,rs2297433,rs116541701,rs9566791,rs80305283,rs6708949,rs10077929,rs6904946,rs910049,rs1876518,rs227369,rs2456973,rs11641016,rs386965,rs914064,rs114988943,rs78396656,rs116670730,rs7705547,rs4451703,rs9271153,rs11870965,rs2299440,rs1810820,rs9273493,rs1728789,rs116008969,rs2421047,rs12762493,rs77394587,rs116211474,rs12492472,rs1950189,rs970970,rs1031458,rs79128373,rs9325635,rs1003116,rs3130649,rs1054770,rs4259463,rs13223756,rs4934736,rs13280365,rs2238123,rs3024886,rs2847259,rs9270915,rs912963,rs1035798,rs35451117,rs9859556,rs113229010,rs10924103,rs17034775,rs11230565,rs2184968,rs9981707,rs114847139,rs72849276,rs6698817,rs12934362,rs56380902,rs75543503,rs9834901,rs7296418,rs396004,rs7699742,rs1071630,rs2298570,rs9855065,rs17754780,rs2076530,rs3134943,rs59926079,rs9271105,rs2069778,rs78403160,rs9270870,rs9270999,rs73067472,rs4759416,rs17631065,rs26528,rs114003834,rs61132455,rs3741211,rs1016140,rs114053056,rs805406,rs6714379,rs7569113,rs9270922,rs2866414,rs72845727,rs17333759,rs10802190,rs74371950,rs1041479,rs2564119,rs1047989,rs112532723,rs3800507,rs12929568,rs34947566,rs60553075,rs116041643,rs10747783,rs2991975,rs55924544,rs9270225,rs2064430,rs6497643,rs1012645,rs425537,rs9271525,rs2866413,rs12539476,rs7188272,rs9784206,rs703842,rs73067476,rs9270927,rs917595,rs77962569,rs6750971,rs307896,rs3770648,rs11052710,rs78995218,rs6445975,rs7591431,rs11121557,rs9271060,rs761357,rs17591781,rs1297261,rs9822885,rs2297913,rs6674843,rs10883365,rs111259072,rs10786557,rs74817271,rs9269905,rs2802372,rs2682429,rs113497569,rs12659737,rs437179,rs79101914,rs869402,rs7236784,rs16995422,rs741173,rs4808766,rs6872993,rs5029928,rs1170426,rs404339,rs11577426,rs6481935,rs79464516,rs6633,rs10400877,rs114459930,rs6925032,rs112638707,rs116780023,rs11715698,rs1123157,rs16851563,rs77849763,rs114386644,rs116501129,rs6546390,rs115805805,rs7941518,rs3806156,rs12746722,rs59912232,rs11615953,rs9272546,rs57990062,rs2181058,rs115610895,rs4625,rs3766357,rs11709525,rs3892354,rs9270326,rs648095,rs10814918,rs116350000,rs4671658,rs10760119,rs9929420,rs6898107,rs11808092,rs12939457,rs11130213,rs1129740,rs7499785,rs11928493,rs60962024,rs8075411,rs4648889,rs41157,rs59761017,rs140094,rs113022490,rs9694294,rs113054784,rs13234201,rs9271005,rs17035355,rs111373218,rs9273046,rs4934709,rs6006274,rs58985539,rs7579928,rs2121752,rs28740963,rs3823936,rs1406827,rs11583328,rs3014239,rs55799805,rs11870935,rs10492791,rs12567232,rs62408236,rs9631059,rs76041705,rs10802192,rs1024162,rs7725769,rs229540,rs6461964,rs1729657,rs12067926,rs12191318,rs11951091,rs4755341,rs9272553,rs4299301,rs13147049,rs10489265,rs7235567,rs4074995,rs11897282,rs1295686,rs744611,rs9271421,rs1182967,rs10410915,rs60652743,rs61056617,rs4809323,rs4934700,rs12447310,rs1177212,rs112655502,rs75265219,rs1728792,rs10209878,rs114938528,rs7796798,rs3741499,rs3801846,rs703830,rs11746443,rs1250556,rs117779516,rs1170427,rs114988582,rs62258104,rs112706505,rs1401884,rs6944926,rs7557418,rs72687029,rs644013,rs10187305,rs10492972,rs12522083,rs7665659,rs1727311,rs3859172,rs1002076,rs7615468,rs78300565,rs7716903,rs12322888,rs10083067,rs72789687,rs116277398,rs3135392,rs11646653,rs2297200,rs28620406,rs111509939,rs3801803,rs2582341,rs212852,rs13195812,rs11952102,rs9270979,rs9270914,rs4409764,rs7977720,rs4420888,rs2329712,rs1281937,rs9272350,rs10744147,rs56253737,rs11264804,rs11172343,rs8114049,rs117237084,rs10027437,rs12150231,rs12532339,rs4722641,rs41300092,rs9271165,rs34195497,rs4287819,rs175720,rs77719105,rs1383046,rs949142,rs114249272,rs10903118,rs7210738,rs9656588,rs67646822,rs66912914,rs114252468,rs4967966,rs10747446,rs5763671,rs115395274,rs13140970,rs11010061,rs6503696,rs2247325,rs62149416,rs911523,rs1024798,rs10743819,rs1047158,rs9271081,rs9272491,rs2050376,rs2072435,rs62259820,rs6499188,rs7404408,rs2165918,rs115163973,rs7794210,rs1568427,rs2007446,rs9827021,rs116450421,rs6879874,rs10074925,rs113417311,rs3826110,rs7214410,rs11865339,rs941305,rs17529061,rs1519528,rs1109671,rs117502843,rs244948,rs11117051,rs12631656,rs28371062,rs116143544,rs131272,rs2275424,rs7305511,rs2306581,rs67638449,rs11010067,rs10772062,rs35234849,rs2851443,rs2387397,rs686996,rs11057204,rs2391360,rs11167518,rs1716170,rs6110775,rs1428553,rs9270054,rs4779112,rs846794,rs12534921,rs11656855,rs112074246,rs17796835,rs17449270,rs9273056,rs227281,rs12730932,rs2122795,rs1894473,rs9366078,rs114916195,rs3936945,rs10198357,rs1736020,rs35261698,rs9074,rs1599932,rs7523328,rs7693745,rs1177228,rs1021469,rs7141758,rs13249280,rs802738,rs116469582,rs7524351,rs7715981,rs3792112,rs9388487,rs7624836,rs11668950,rs10052606,rs716650,rs11032405,rs9306465,rs2039778,rs194748,rs8010876,rs4794016,rs990257,rs6752107,rs10924109,rs11712863,rs1048573,rs2909261,rs12497953,rs7747995,rs6667564,rs9271010,rs10985070,rs11813404,rs6417247,rs12489103,rs10874724,rs9950174,rs9273356,rs4794820,rs2136751,rs4516988,rs61988977,rs9272581,rs77989629,rs35976602,rs9411162,rs7755465,rs630379,rs6885410,rs11539605,rs1615504,rs3093025,rs8063014,rs115836051,rs7522061,rs12535158,rs79750959,rs9271096,rs9272349,rs4971155,rs11130633,rs6674949,rs7037195,rs116393518,rs11575231,rs12445824,rs116817785,rs9269778,rs34135604,rs9273559,rs4795400,rs7546368,rs2524089,rs1878658,rs10909839,rs4238604,rs73731427,rs10245162,rs59602790,rs7588217,rs6877611,rs17110523,rs12534899,rs10753064,rs116264340,rs9272424,rs3755274,rs402224,rs111264507,rs871130,rs9894594,rs56309603,rs3810610,rs2643324,rs3787091,rs3801807,rs10272303,rs28655102,rs7441808,rs115764302,rs9271631,rs112682888,rs17444903,rs112519097,rs1537028,rs17324488,rs12368653,rs4239702,rs1573825,rs12528323,rs115474418,rs17123987,rs4760332,rs117717187,rs9273376,rs1170433,rs115598371,rs4810998,rs34225619,rs11164605,rs6821119,rs6712080,rs7753873,rs9272613,rs9292777,rs3130975,rs9876343,rs2681408,rs2934859,rs3801857,rs2303759,rs9274537,rs4968046,rs2272129,rs13208636,rs77512282,rs733724,rs7530780,rs10789470,rs3761757,rs405500,rs2764845,rs131282,rs73404466,rs1801143,rs12737239,rs35777088,rs11681201,rs3748818,rs35112949,rs9272609,rs8081037,rs7535068,rs9270948,rs79980806,rs12712156,rs4259462,rs7858209,rs1064701,rs4317019,rs1615609,rs115161103,rs808919,rs116188106,rs6739236,rs4959108,rs9273426,rs9270904,rs12490706,rs1250559,rs61583444,rs12448902,rs12407188,rs9271636,rs6543116,rs10872622,rs7555518,rs1014286,rs131279,rs115244879,rs114751341,rs35707106,rs60312440,rs4239162,rs12536145,rs1177288,rs502055,rs1735667,rs73404465,rs12130220,rs3920213,rs3804031,rs13003464,rs3760371,rs3801850,rs9271108,rs76636426,rs34839,rs615926,rs2230658,rs77456662,rs716501,rs116542020,rs8110761,rs9262615,rs12402964,rs34200664,rs9271006,rs6427552,rs111344617,rs805355,rs6470606,rs2736345,rs2858864,rs11164803,rs10187388,rs228632,rs116244779,rs11884641,rs6952809,rs7519046,rs41523949,rs1862509,rs62036658,rs11209033,rs4934735,rs116253737,rs11164810,rs7802715,rs40831,rs10946203,rs72724555,rs10910107,rs2978641,rs1631910,rs12532935,rs1556916,rs3203684,rs4245556,rs281395,rs1879755,rs2401395,rs3024491,rs30493,rs4684308,rs73395560,rs74138810,rs115623263,rs56399423,rs1214596,rs115602633,rs10209615,rs2337934,rs41423244,rs9273288,rs773665,rs140095,rs61915472,rs10244986,rs115084676,rs28532547,rs7198606,rs3129934,rs937564,rs3861457,rs9269914,rs4788099,rs2150702,rs59669162,rs11746555,rs3733874,rs4145319,rs4976647,rs4518147,rs11171747,rs6431654,rs7246419,rs116055884,rs116600162,rs4895807,rs2017445,rs2126984,rs7774954,rs1551398,rs4899257,rs1170437,rs56358680,rs2289472,rs9989899,rs9270099,rs4149576,rs873636,rs7282490,rs9390699,rs17387157,rs3851808,rs116738927,rs11922013,rs1352426,rs2118305,rs9271211,rs59976846,rs33921462,rs2022449,rs115790178,rs4586937,rs2072052,rs9859048,rs10773004,rs57137641,rs2762920,rs9271774,rs10772074,rs13315591,rs2363120,rs12695388,rs5753037,rs17444103,rs805378,rs3849366,rs11861174,rs7563433,rs115217631,rs11264798,rs11052497,rs1716165,rs9274390,rs2071295,rs80220485,rs210796,rs1123158,rs55724153,rs6782218,rs9270963,rs3745672,rs231976,rs72844118,rs9533646,rs62137565,rs6427868,rs6125829,rs1610603,rs556560,rs7090073,rs75440774,rs11249215,rs3810196,rs116632623,rs2236678,rs719127,rs2285667,rs10516487,rs9271082,rs7197188,rs116127636,rs115532189,rs9272618,rs151179,rs7785815,rs3764147,rs4265380,rs884548,rs7520651,rs117683816,rs932036,rs2051629,rs75598973,rs616187,rs802728,rs241403,rs11597367,rs719149,rs11694711,rs115802501,rs115168643,rs7851435,rs2073723,rs1968751,rs4456788,rs9274336,rs131260,rs9273441,rs117887879,rs3818724,rs7523334,rs2236262,rs8077106,rs9270928,rs5735,rs10846491,rs9272339,rs3188491,rs113232784,rs4795399,rs10800746,rs79442859,rs58340590,rs3092169,rs115425879,rs116787876,rs13283126,rs9274669,rs281386,rs10276471,rs10912573,rs4241211,rs117267050,rs240704,rs2072438,rs73090828,rs180328,rs9270921,rs9269823,rs115723648,rs79593183,rs1627724,rs114120534,rs9933177,rs28611501,rs115851225,rs4577450,rs112578072,rs537672,rs9332414,rs41176,rs9272628,rs4855881,rs73147614,rs17499811,rs4759415,rs12142704,rs11587309,rs434830,rs9457249,rs2695788,rs12069891,rs116703217,rs2325089,rs72844190,rs131267,rs10492973,rs10266759,rs7237818,rs10210193,rs4787458,rs12616709,rs10511390,rs10905718,rs2596464,rs1790963,rs10752194,rs114554345,rs116970499,rs3076,rs79658013,rs1645981,rs951452,rs116816397,rs9270043,rs342094,rs56254945,rs8107548,rs4706360,rs1877385,rs116516410,rs802719,rs7024686,rs12122721,rs6543159,rs41476751,rs73404456,rs726848,rs2991986,rs9273467,rs10057988,rs115805889,rs2804280,rs111483859,rs12246600,rs240058,rs12712145,rs7572216,rs59295315,rs9270986,rs2838517,rs62120363,rs78135308,rs9273444,rs45454992,rs35162796,rs9324866,rs244951,rs3764021,rs9273028,rs7789225,rs3821236,rs888270,rs4840159,rs117305040,rs13333054,rs73284141,rs4626447,rs9272623,rs10797440,rs7194,rs2293607,rs11651643,rs9393644,rs10760125,rs113451008,rs58839614,rs2192437,rs2078544,rs6461974,rs9989835,rs2076533,rs2561478,rs1736916,rs5026471,rs11486042,rs9271122,rs10256799,rs3848588,rs12049190,rs9272357,rs2139493,rs583522,rs9853683,rs75817707,rs2246031,rs6726160,rs114298721,rs2289699,rs7594784,rs4788073,rs60743860,rs1170442,rs28655955,rs11893270,rs2329883,rs9271076,rs78439789,rs2075049,rs765059,rs3176926,rs179195,rs10844427,rs6738490,rs9270258,rs12749786,rs16851523,rs12123935,rs9303277,rs9271110,rs116638261,rs12141416,rs1624116,rs17591163,rs3767498,rs56221625,rs11171806,rs8141851,rs5012512,rs9398804,rs13017457,rs802737,rs10053750,rs9271117,rs9272346,rs1700820,rs17154529,rs72845722,rs8072391,rs115297435,rs13239597,rs4625363,rs7276302,rs983825,rs10202244,rs4310388,rs113728903,rs9402694,rs76956521,rs4788083,rs12242882,rs4459999,rs1632953,rs61737565,rs116474693,rs55743914,rs72793818,rs9273322,rs194747,rs11211165,rs3902920,rs705605,rs229531,rs9269844,rs9851299,rs9270902,rs1468791,rs2984920,rs56041256,rs9273338,rs11864279,rs6681271,rs2325085,rs1127348,rs10201872,rs4375701,rs114546634,rs9274186,rs60570899,rs116090304,rs10187319,rs115966838,rs10877011,rs2876932,rs116353636,rs9933520,rs113901800,rs2080206,rs2384352,rs9269874,rs1143683,rs5763767,rs3936944,rs13112128,rs45549132,rs9274529,rs16854035,rs3801835,rs3128965,rs2049114,rs3021303,rs1887406,rs78940976,rs2765495,rs62036617,rs6863411,rs1250555,rs112480946,rs9270949,rs731774,rs9271466,rs13227075,rs34681319,rs2941522,rs667626,rs9271635,rs9270909,rs12203875,rs2284035,rs5763651,rs56084564,rs57135974,rs6670198,rs17484342,rs2058657,rs10068127,rs73282209,rs66884109,rs1428554,rs698210,rs6839064,rs6451494,rs11893308,rs12260130,rs116423969,rs10269731,rs11249210,rs13390252,rs2305480,rs78354561,rs9270091,rs4118376,rs73159522,rs116737990,rs73069533,rs9410768,rs1802236,rs10872428,rs11786334,rs7597188,rs13339649,rs11172344,rs1736145,rs9270971,rs1700818,rs116221838,rs10460182,rs10895360,rs56952963,rs41363748,rs10883372,rs6481946,rs12403443,rs1420106,rs28820735,rs1109670,rs6724213,rs7234035,rs2027331,rs75223378,rs114905388,rs114007394,rs2120334,rs4810485,rs62074054,rs114241534,rs11592567,rs9273482,rs3823929,rs11564256,rs3788420,rs72788141,rs2803418,rs947474,rs9459841,rs738858,rs72508425,rs4447153,rs9272656,rs20541,rs9271151,rs7350030,rs35164067,rs2682431,rs11117052,rs11564169,rs3095324,rs2344179,rs2233287,rs3757654,rs9271051,rs4846219,rs11164801,rs61928906,rs7724036,rs9269859,rs7736873,rs9272497,rs2008514,rs56272510,rs702814,rs802743,rs9963281,rs115529279,rs11685483,rs9905583,rs4649040,rs28527337,rs2045258,rs111384198,rs6503547,rs73147655,rs10916667,rs4958426,rs12227655,rs9271068,rs1177268,rs4343858,rs9270018,rs7203677,rs227282,rs629953,rs7714415,rs10844615,rs114483117,rs10508816,rs9272725,rs7609902,rs1611302,rs9267649,rs874628,rs116537164,rs116521026,rs4942252,rs34919616,rs116375469,rs876497,rs61047106,rs7192341,rs1574285,rs6470605,rs9270180,rs10974438,rs1645934,rs7980687,rs3934268,rs7493605,rs10995260,rs3782130,rs112591987,rs79569409,rs11638844,rs114616110,rs11949767,rs28378621,rs3787092,rs73510930,rs35146199,rs6022987,rs2517451,rs11158763,rs10281933,rs7498665,rs11575234,rs6871591,rs181206,rs115081537,rs58553548,rs6497657,rs73622887,rs56112709,rs483508,rs114321430,rs4840568,rs9614055,rs2243681,rs62258105,rs10497872,rs115166855,rs9269634,rs9273230,rs4921453,rs2984919,rs1727306,rs10844657,rs34518355,rs3861734,rs3922711,rs12865815,rs1947000,rs115420917,rs9913503,rs3130558,rs11564210,rs114913832,rs73036735,rs116334026,rs9272583,rs116112299,rs34870159,rs9270882,rs11172351,rs9273086,rs12126806,rs7185352,rs28614103,rs10065172,rs4648565,rs8147,rs12633854,rs26234,rs13096371,rs1463877,rs1182688,rs2106074,rs2236508,rs111823233,rs2505523,rs4451704,rs4941474,rs4851584,rs115656411,rs9274575,rs3181217,rs9385726,rs2176810,rs4545915,rs193759,rs9489258,rs7149271,rs55724039,rs57732600,rs9270950,rs36576,rs2255656,rs296560,rs41432345,rs9273331,rs112412042,rs111662020,rs34835,rs1291209,rs55791529,rs115080362,rs1284375,rs116363957,rs10864453,rs2735057,rs11677107,rs9273415,rs17520505,rs11216132,rs1034920,rs11010060,rs11714574,rs2237276,rs9270366,rs116308465,rs802735,rs115146228,rs805365,rs9886724,rs7724386,rs1711290,rs849138,rs1867195,rs8127691,rs79925720,rs4073291,rs56349010,rs3828789,rs140122,rs34328493,rs7185232,rs1170445,rs1727314,rs3748579,rs13092998,rs6533021,rs4808762,rs11554159,rs12486031,rs4680305,rs2253829,rs34041593,rs8078309,rs30495,rs7532133,rs34936309,rs2031811,rs9273024,rs12777517,rs76476033,rs170563,rs1560415,rs3024502,rs7252649,rs34123137,rs116510388,rs9567289,rs7805766,rs11608305,rs212842,rs6766131,rs17445098,rs4345466,rs17405649,rs10844622,rs11688561,rs11691201,rs1049060,rs116054316,rs151301,rs1465321,rs805407,rs9483798,rs9270088,rs28729187,rs9905308,rs2614266,rs114319384,rs3014210,rs116490983,rs6461971,rs2077031,rs909349,rs72508433,rs3766358,rs12635366,rs3801843,rs140100,rs78221238,rs116738254,rs151680,rs6685663,rs12317103,rs115862951,rs4145717,rs12446153,rs115769532,rs9273406,rs2344180,rs10521318,rs9989842,rs11968423,rs4781027,rs9272962,rs1788232,rs3733160,rs58270016,rs9269899,rs1548962,rs9459853,rs10236221,rs2561479,rs2272696,rs1727325,rs35797,rs3819409,rs115979421,rs967305,rs2051549,rs9272574,rs112575025,rs741176,rs1495771,rs11589638,rs11078928,rs59258857,rs1727334,rs3735320,rs7900480,rs703832,rs9270237,rs5026470,rs7249459,rs11209034,rs61740477,rs1063345,rs11064145,rs9271011,rs11057273,rs56212747,rs281380,rs1980252,rs4845931,rs9273416,rs4286817,rs8050875,rs116473497,rs12386181,rs61354389,rs10799591,rs10059011,rs4553989,rs30494,rs62183988,rs58809476,rs12313658,rs174847,rs12658567,rs7031752,rs4976646,rs9269909,rs6905282,rs57279772,rs9271121,rs62150982,rs7709464,rs707939,rs6541080,rs4896293,rs114828170,rs2838519,rs4671914,rs6821133,rs3767502,rs35837142,rs791587,rs533259,rs12402052,rs1595261,rs35801,rs11230560,rs9271405,rs7583622,rs1972346,rs34746976,rs112219187,rs9270041,rs1291210,rs115416792,rs6762478,rs12186656,rs12108065,rs66475691,rs6658353,rs907091,rs7079205,rs9411163,rs4671913,rs9269643,rs9273405,rs296546,rs2236263,rs393223,rs10846515,rs10890337,rs12427310,rs9610505,rs574710,rs1969354,rs11747270,rs7826413,rs7315453,rs7237497,rs12448885,rs5995269,rs114574386,rs34189114,rs8016427,rs805346,rs10883361,rs114600165,rs2020854,rs3806714,rs2281808,rs116583219,rs74860834,rs9498419,rs10912577,rs223501,rs730504,rs3801827,rs2276100,rs2569015,rs1800668,rs12416116,rs114200924,rs535586,rs12403728,rs7804620,rs56347021,rs249677,rs2505639,rs2542572,rs4710176,rs2411453,rs10496090,rs12994997,rs4976688,rs4794057,rs9271074,rs180325,rs2109223,rs5732,rs41290504,rs115773195,rs3817465,rs1504215,rs2248373,rs35051335,rs117774158,rs9270913,rs891876,rs4147384,rs7830477,rs9269825,rs61736852,rs28383200,rs228625,rs587495,rs1045195,rs6677309,rs227367,rs11739135,rs28581850,rs2843404,rs2887186,rs59655222,rs12494314,rs8011558,rs5029924,rs9270992,rs9271107,rs6941421,rs13159114,rs917770,rs10995238,rs3825568,rs10783847,rs12401817,rs113114053,rs7404738,rs71378494,rs6664969,rs79888325,rs73404457,rs2858484,rs117096594,rs9274389,rs12867333,rs6556411,rs3760370,rs12533836,rs131271,rs74955473,rs137845,rs7283281,rs912961,rs12985368,rs3787089,rs3828791,rs12607390,rs1372363,rs6753717,rs2522052,rs9273382,rs4073290,rs10640,rs4508560,rs73147617,rs10404046,rs4794048,rs28532037,rs9948138,rs1728780,rs10800309,rs10748783,rs113205727,rs6656279,rs11585048,rs632376,rs2248461,rs7015412,rs9269626,rs2429549,rs3861928,rs1737068,rs1402274,rs4934720,rs11052423,rs115127091,rs75744920,rs11571305,rs1415671,rs12122809,rs61928914,rs11584383,rs1883832,rs6743984,rs1265052,rs13438514,rs116548653,rs12764283,rs115940887,rs9383016,rs7597189,rs1234317,rs140097,rs6927172,rs114839967,rs116691706,rs615698,rs4237150,rs2297441,rs12446550,rs9388501,rs114253801,rs114679496,rs9272662,rs5763688,rs948788,rs3789717,rs115156072,rs41295117,rs698712,rs12128374,rs9269836,rs2803419,rs9270404,rs883869,rs805419,rs73069539,rs1011082,rs2058658,rs10846509,rs61915473,rs116508225,rs3801815,rs9276431,rs4385425,rs57427906,rs73325392,rs58852079,rs73162764,rs9270498,rs117480515,rs4648657,rs12316131,rs28624101,rs2248359,rs6934256,rs4681852,rs7151916,rs1926556,rs1170436,rs3888190,rs9271424,rs72813180,rs3132946,rs9882740,rs6964094,rs12478539,rs2305249,rs34683507,rs12750269,rs1645974,rs2762921,rs115569015,rs10184881,rs114583655,rs9907088,rs4934538,rs194778,rs9271146,rs114528926,rs3116497,rs180744,rs1728773,rs2838531,rs9272712,rs6727306,rs4385236,rs11689314,rs231977,rs4656956,rs1063355,rs296563,rs170934,rs933243,rs9269773,rs9304685,rs60879082,rs12655654,rs2286974,rs114559269,rs34244251,rs909423,rs74424156,rs11585794,rs1045100,rs10997691,rs10072923,rs240064,rs7532198,rs240619,rs3024493,rs2182326,rs114908389,rs17594362,rs1031118,rs2288787,rs2114871,rs114714696,rs9271083,rs9895776,rs7867224,rs111828696,rs114176481,rs3212217,rs9904624,rs12644381,rs73069541,rs2274910,rs4073289,rs3743614,rs34636442,rs12654812,rs6424092,rs1109190,rs66538320,rs35978445,rs34485273,rs79411652,rs805399,rs62036624,rs111798095,rs73067443,rs112849795,rs2985859,rs10836113,rs2614259,rs2281216,rs876036,rs56102412,rs62096278,rs131806,rs72788134,rs11562637,rs10270187,rs4463483,rs118081441,rs9271009,rs41285280,rs3923093,rs4902647,rs12472591,rs4793842,rs9500044,rs116849218,rs842630,rs9270050,rs9931989,rs28696118,rs12091503,rs614437,rs114682654,rs12712155,rs7665854,rs737908,rs2395173,rs7818434,rs68176300,rs36220738,rs35241270,rs7767264,rs79580477,rs1997392,rs7787526,rs11057251,rs9270937,rs6844332,rs115902733,rs11864750,rs2280388,rs7863471,rs116795167,rs111765571,rs114190124,rs6807387,rs3213093,rs117557270,rs9273349,rs2302879,rs4760168,rs10818482,rs111304709,rs12722553,rs28406193,rs13008299,rs425105,rs6909180,rs6893645,rs4831,rs3859579,rs8075058,rs6006315,rs805356,rs4812992,rs3088215,rs12526548,rs9271627,rs9858542,rs114056954,rs111449582,rs9926615,rs113734026,rs535777,rs11861132,rs116286958,rs709631,rs2210912,rs166079,rs12401823,rs747825,rs885027,rs11580823,rs9270912,rs61784796,rs9271156,rs77305406,rs2156309,rs816863,rs6944568,rs2427533,rs114391670,rs2074706,rs1918496,rs2384287,rs16935945,rs2633971,rs6032655,rs1128099,rs802747,rs3906527,rs76672535,rs6891041,rs3801810,rs11172342,rs1790123,rs212850,rs3093023,rs62076549,rs4522587,rs5015149,rs17467157,rs1749793,rs1626703,rs115430062,rs10463313,rs28427229,rs1029792,rs114343948,rs72932434,rs76577602,rs28693552,rs58474444,rs1044821,rs802744,rs9273479,rs7418336,rs4694334,rs113996162,rs546308,rs7563113,rs115612195,rs116710215,rs75420341,rs6498184,rs12049027,rs4076852,rs11117053,rs3744246,rs3801837,rs7221224,rs7191700,rs1861548,rs6701496,rs1738074,rs7790522,rs13008328,rs11172349,rs10844609,rs9273242,rs113076545,rs1569722,rs12371356,rs5763512,rs9292776,rs28403911,rs36051895,rs116704769,rs12499753,rs16847502,rs34953890,rs12935137,rs115237259,rs4571570,rs1645979,rs8050289,rs12055488,rs9457257,rs3187964,rs12330875,rs11597483,rs7581149,rs11166529,rs2857136,rs9270019,rs12636784,rs6770670,rs2858483,rs12660023,rs1177269,rs77853814,rs9407326,rs34812295,rs116820920,rs6765869,rs4934721,rs9271437,rs716611,rs112458963,rs705604,rs9648020,rs12431879,rs117791815,rs116635161,rs17111376,rs114783926,rs1645935,rs111608017,rs3131009,rs11032382,rs194746,rs17806710,rs1912486,rs705599,rs60496590,rs6461979,rs77741025,rs6730521,rs72788152,rs10255249,rs9269661,rs1716160,rs2857129,rs112795139,rs12141246,rs4648890,rs1790108,rs17461664,rs6754346,rs730690,rs5763650,rs72734253,rs10183655,rs12889006,rs115463660,rs115296258,rs13014261,rs8075843,rs705610,rs77702371,rs35730213,rs3763307,rs2765500,rs9398803,rs2280389,rs2069763,rs116825786,rs7803699,rs10437420,rs1214598,rs12240347,rs10267950,rs1728787,rs6006267,rs35269816,rs11578380,rs11162310,rs720787,rs112983424,rs116344849,rs1716176,rs72932400,rs1062158,rs115034626,rs10895361,rs76516493,rs7197754,rs7200183,rs876038,rs12209395,rs530461,rs1829849,rs10772108,rs4958848,rs9273330,rs10419620,rs115470494,rs116368002,rs1403486,rs2870085,rs212856,rs3820094,rs111232699,rs9271119,rs7651784,rs2569016,rs17467102,rs4512299,rs4976680,rs2542578,rs10118357,rs3774968,rs6451493,rs4812994,rs4851611,rs2074919,rs3014218,rs28483039,rs922483,rs9269668,rs2025958,rs4897182,rs9274561,rs12691876,rs9272488,rs9270931,rs3821383,rs12452315,rs5771069,rs62120394,rs9271413,rs10734901,rs61615404,rs3134931,rs7306557,rs12634132,rs6699418,rs2643626,rs116571982,rs6871748,rs151226,rs115207438,rs2451278,rs12120191,rs140123,rs10956252,rs111998127,rs11741640,rs4451951,rs80127885,rs11072817,rs9271160,rs9269881,rs4671912,rs10796035,rs55800004,rs1790101,rs2332033,rs1250554,rs113967828,rs13381239,rs4934719,rs10405348,rs931555,rs6580223,rs77099153,rs9321490,rs4846216,rs10932034,rs540085,rs9271423,rs10743823,rs12746471,rs2692516,rs891875,rs12922614,rs805408,rs17203370,rs2236507,rs9927316,rs1621194,rs113389919,rs7810127,rs1295810,rs116563494,rs137848,rs1414273,rs1464485,rs13333342,rs5749986,rs1716167,rs115468828,rs997913,rs2241003,rs2043280,rs12920818,rs6012752,rs2236506,rs13190036,rs12497256,rs10844682,rs705603,rs7496812,rs2842480,rs116321849,rs2642001,rs28772958,rs8888,rs28403629,rs8957,rs17411502,rs1063349,rs66525381,rs56411829,rs4794052,rs9271052,rs227277,rs13071422,rs13089878,rs1553675,rs140128,rs2782,rs2269060,rs3801844,rs2384275,rs3823938,rs67111717,rs131808,rs12977594,rs17118431,rs2883456,rs2614265,rs61778401,rs9273261,rs34280716,rs6981617,rs7749323,rs116684882,rs116348278,rs11121555,rs140101,rs17375272,rs9866776,rs3812997,rs9932838,rs2292239,rs74074328,rs9869648,rs9272336,rs1736921,rs883562,rs3104398,rs116338158,rs4431884,rs6706689,rs12474039,rs28616692,rs28660993,rs116431416,rs4809329,rs116033467,rs112765800,rs4855883,rs6498135,rs9843355,rs60697554,rs115499923,rs116644729,rs2297907,rs10936600,rs7772681,rs117437130,rs78933710,rs4930718,rs4628750,rs592214,rs56842842,rs2032933,rs9271094,rs10218565,rs5749806,rs6067300,rs724834,rs4623,rs9270025,rs1327989,rs114880632,rs116775388,rs6941112,rs10163410,rs74359198,rs228626,rs11564143,rs3816896,rs11966790,rs115945668,rs1437466,rs741175,rs615672,rs9981279,rs11921733,rs114025552,rs9274470,rs6773099,rs114254076,rs114867328,rs743590,rs115790504,rs11574637,rs2239689,rs342091,rs3801830,rs77996053,rs7195736,rs5749998,rs4818889,rs10937253,rs6122158,rs34865316,rs7</t>
  </si>
  <si>
    <t>ENSG00000062038.9,CATG00000079596.1,ENSG00000108175.12,CATG00000083531.1,ENSG00000187772.6,CATG00000027678.1,CATG00000008268.1,ENSG00000231852.2,ENSG00000171291.4,ENSG00000065989.11,CATG00000083194.1,CATG00000107464.1,CATG00000086152.1,ENSG00000196735.7,ENSG00000138311.11,ENSG00000124140.8,ENSG00000115602.12,ENSG00000204344.10,ENSG00000106211.8,ENSG00000177173.5,ENSG00000229917.2,CATG00000014358.1,ENSG00000263080.1,ENSG00000145908.8,ENSG00000042832.7,CATG00000079607.1,ENSG00000204267.9,ENSG00000200816.1,ENSG00000186960.6,ENSG00000175873.3,CATG00000065470.1,ENSG00000139697.7,ENSG00000164691.12,ENSG00000113302.4,ENSG00000179914.4,CATG00000055464.1,ENSG00000242990.2,CATG00000088041.1,CATG00000054002.1,ENSG00000163406.6,ENSG00000120215.5,CATG00000033595.1,ENSG00000203739.3,ENSG00000163389.6,ENSG00000137077.3,CATG00000083573.1,ENSG00000259207.3,ENSG00000113845.5,CATG00000057458.1,ENSG00000270706.1,ENSG00000197980.7,CATG00000043927.1,ENSG00000228782.3,ENSG00000206052.6,ENSG00000164332.6,ENSG00000145103.8,CATG00000064602.1,ENSG00000254858.5,ENSG00000260796.1,ENSG00000257355.1,ENSG00000261067.2,CATG00000088075.1,ENSG00000204301.5,ENSG00000105287.8,ENSG00000101246.15,ENSG00000213066.7,ENSG00000204044.5,ENSG00000197647.7,ENSG00000159596.6,ENSG00000103404.10,CATG00000106963.1,ENSG00000237541.3,ENSG00000137310.7,ENSG00000229191.1,ENSG00000135541.16,ENSG00000242136.1,ENSG00000184378.2,ENSG00000176998.3,ENSG00000100385.9,ENSG00000038532.10,ENSG00000273047.1,ENSG00000121900.14,ENSG00000181220.11,ENSG00000185650.8,CATG00000060292.1,ENSG00000111252.6,ENSG00000168928.8,ENSG00000225544.1,ENSG00000270987.1,ENSG00000236539.3,ENSG00000223837.2,ENSG00000164113.6,ENSG00000135446.12,CATG00000075659.1,ENSG00000074219.9,ENSG00000182196.9,ENSG00000121594.7,CATG00000012146.1,ENSG00000116852.10,ENSG00000258826.1,ENSG00000112276.9,ENSG00000110429.9,ENSG00000240729.1,ENSG00000204655.7,CATG00000088071.1,CATG00000104367.1,CATG00000038739.1,ENSG00000150045.7,CATG00000086133.1,ENSG00000085978.17,CATG00000014056.1,ENSG00000143942.4,CATG00000115914.1,ENSG00000153317.10,ENSG00000204438.6,ENSG00000253111.1,ENSG00000134954.10,ENSG00000258317.1,ENSG00000239257.1,ENSG00000233529.1,ENSG00000224950.1,ENSG00000164062.8,ENSG00000238164.2,ENSG00000103160.7,CATG00000109559.1,CATG00000086155.1,ENSG00000180228.8,ENSG00000249141.1,CATG00000055229.1,ENSG00000205108.5,ENSG00000182108.5,CATG00000082156.1,CATG00000077557.1,ENSG00000062485.14,ENSG00000144218.14,ENSG00000131435.8,ENSG00000099308.6,ENSG00000271860.1,ENSG00000268650.3,ENSG00000105401.2,ENSG00000073605.14,CATG00000083579.1,CATG00000075661.1,CATG00000014352.1,ENSG00000264058.1,ENSG00000139187.5,ENSG00000227766.1,CATG00000089225.1,CATG00000000226.1,ENSG00000111300.5,ENSG00000165671.14,CATG00000014362.1,ENSG00000109323.4,CATG00000008300.1,CATG00000096146.1,ENSG00000204539.3,ENSG00000204310.6,CATG00000082922.1,ENSG00000179344.12,ENSG00000204531.11,ENSG00000128604.14,ENSG00000257921.1,ENSG00000257303.1,CATG00000095888.1,CATG00000086051.1,ENSG00000168631.7,ENSG00000121905.5,CATG00000013663.1,ENSG00000163600.8,ENSG00000113838.8,ENSG00000176142.8,CATG00000058904.1,CATG00000078081.1,CATG00000024264.1,ENSG00000232080.3,ENSG00000140678.12,CATG00000063436.1,ENSG00000107104.14,ENSG00000269889.1,CATG00000019860.1,ENSG00000223865.6,ENSG00000075043.13,ENSG00000135473.10,ENSG00000113532.8,ENSG00000258366.3,ENSG00000133624.9,ENSG00000172057.5,ENSG00000130939.14,ENSG00000165025.10,ENSG00000102763.11,ENSG00000163686.9,CATG00000046284.1,CATG00000101661.1,CATG00000083557.1,ENSG00000243509.4,ENSG00000100325.10,ENSG00000176476.4,ENSG00000178562.13,ENSG00000130489.8,ENSG00000235237.1,ENSG00000204616.6,ENSG00000204348.5,ENSG00000269636.1,ENSG00000101017.9,ENSG00000220412.1,CATG00000009125.1,ENSG00000105650.17,ENSG00000110848.4,ENSG00000204420.4,ENSG00000135452.5,ENSG00000156127.6,CATG00000090176.1,CATG00000117213.1,ENSG00000166828.2,ENSG00000157870.10,ENSG00000263756.1,ENSG00000159588.10,CATG00000044711.1,ENSG00000134242.11,ENSG00000124226.7,CATG00000043127.1,ENSG00000230795.2,ENSG00000153214.5,CATG00000081483.1,ENSG00000150637.4,ENSG00000163534.10,ENSG00000119403.9,CATG00000063159.1,CATG00000092703.1,CATG00000092287.1,CATG00000026619.1,ENSG00000198502.5,ENSG00000229391.3,CATG00000057408.1,CATG00000108997.1,ENSG00000138684.3,ENSG00000037897.12,ENSG00000116815.11,CATG00000090872.1,ENSG00000177469.12,ENSG00000233725.3,CATG00000056415.1,ENSG00000215912.7,ENSG00000169228.9,CATG00000075581.1,ENSG00000184719.7,CATG00000056409.1,ENSG00000188263.6,ENSG00000234663.1,ENSG00000197208.5,ENSG00000095794.15,ENSG00000181126.9,CATG00000055568.1,ENSG00000176909.7,CATG00000042058.1,ENSG00000123427.11,ENSG00000144785.4,ENSG00000244588.1,ENSG00000226441.2,CATG00000072159.1,ENSG00000272236.1,CATG00000039605.1,ENSG00000114423.14,ENSG00000197429.6,ENSG00000162928.8,CATG00000021454.1,ENSG00000216490.3,ENSG00000026036.16,CATG00000086753.1,ENSG00000204435.9,ENSG00000166278.10,CATG00000030178.1,ENSG00000267654.1,ENSG00000175646.3,CATG00000058903.1,ENSG00000240338.1,CATG00000029009.1,ENSG00000183230.12,CATG00000096142.1,ENSG00000197457.5,ENSG00000165966.10,ENSG00000085382.7,ENSG00000258867.1,CATG00000032836.1,ENSG00000262703.1,CATG00000035185.1,ENSG00000272501.1,ENSG00000257582.1,ENSG00000270141.2,CATG00000043993.1,ENSG00000257056.2,ENSG00000201317.1,ENSG00000226913.1,ENSG00000089012.10,ENSG00000234261.1,ENSG00000135454.9,CATG00000107551.1,ENSG00000260848.1,ENSG00000236069.1,ENSG00000229664.1,ENSG00000025770.14,CATG00000104069.1,CATG00000026624.1,CATG00000088030.1,CATG00000000594.1,CATG00000033856.1,ENSG00000197043.9,ENSG00000261832.1,CATG00000057430.1,ENSG00000267520.2,ENSG00000198821.6,ENSG00000234745.5,CATG00000090871.1,CATG00000088072.1,ENSG00000204287.9,ENSG00000227262.3,ENSG00000213139.3,CATG00000014359.1,ENSG00000204296.7,CATG00000038727.1,CATG00000064781.1,ENSG00000267579.1,ENSG00000223442.1,ENSG00000264968.1,ENSG00000132801.5,ENSG00000268686.1,ENSG00000267179.1,CATG00000078082.1,CATG00000079506.1,ENSG00000240771.2,CATG00000027047.1,ENSG00000257446.2,ENSG00000204525.10,ENSG00000079691.15,ENSG00000225676.1,ENSG00000176635.13,ENSG00000150977.9,CATG00000044709.1,CATG00000055463.1,ENSG00000249738.2,ENSG00000203760.4,ENSG00000066379.10,CATG00000092705.1,ENSG00000107249.17,ENSG00000198429.5,ENSG00000050820.12,CATG00000031346.1,ENSG00000169682.13,CATG00000089396.1,CATG00000117857.1,CATG00000014505.1,ENSG00000170027.5,CATG00000089888.1,ENSG00000178952.4,ENSG00000168301.8,ENSG00000204390.8,CATG00000056975.1,ENSG00000145029.7,CATG00000104364.1,ENSG00000117543.15,ENSG00000258167.1,ENSG00000204929.7,ENSG00000136213.7,ENSG00000013725.10,CATG00000083574.1,ENSG00000168297.11,ENSG00000151773.8,CATG00000106965.1,CATG00000093205.1,CATG00000088070.1,ENSG00000219797.2,ENSG00000152582.8,ENSG00000135407.6,ENSG00000106258.9,ENSG00000197114.7,ENSG00000230521.1,ENSG00000204540.6,CATG00000057194.1,ENSG00000132780.12,ENSG00000151229.8,CATG00000088018.1,ENSG00000169230.5,ENSG00000112249.9,ENSG00000056558.6,ENSG00000269058.1,ENSG00000237923.1,ENSG00000230587.1,ENSG00000204842.10,ENSG00000204314.6,ENSG00000168811.2,ENSG00000205592.9,CATG00000064591.1,ENSG00000204305.9,ENSG00000175354.14,CATG00000100857.1,ENSG00000138160.4,ENSG00000204394.8,ENSG00000214015.3,ENSG00000162779.16,ENSG00000168488.14,ENSG00000173531.11,CATG00000028998.1,CATG00000090697.1,ENSG00000129965.9,ENSG00000136634.5,ENSG00000221566.1,CATG00000031418.1,ENSG00000232810.3,CATG00000047569.1,CATG00000028706.1,ENSG00000142230.7,ENSG00000002079.8,ENSG00000228322.1,CATG00000058249.1,ENSG00000204308.6,ENSG00000213719.4,ENSG00000131374.10,CATG00000028705.1,ENSG00000250641.1,CATG00000109672.1,ENSG00000217325.2,CATG00000081246.1,CATG00000089498.1,ENSG00000108100.13,ENSG00000160908.14,CATG00000046290.1,ENSG00000236736.1,ENSG00000196296.9,ENSG00000108094.10,ENSG00000215595.1,ENSG00000142224.11,ENSG00000244040.1,ENSG00000131507.9,CATG00000019861.1,CATG00000029081.1,CATG00000088077.1,ENSG00000108423.10,ENSG00000176046.7,CATG00000027862.1,CATG00000040884.1,ENSG00000170581.9,CATG00000003691.1,ENSG00000252010.1,ENSG00000204351.7,CATG00000040173.1,ENSG00000153064.7,CATG00000072156.1,ENSG00000160223.12,ENSG00000255169.1,ENSG00000119919.9,ENSG00000100985.7,CATG00000046418.1,CATG00000088065.1,ENSG00000204644.5,ENSG00000201164.1,ENSG00000100330.11,ENSG00000197272.2,CATG00000053372.1,ENSG00000177570.9,ENSG00000105538.4,ENSG00000096968.8,ENSG00000175215.5,ENSG00000163659.8,ENSG00000152894.10,ENSG00000135828.7,CATG00000053706.1,ENSG00000244355.3,ENSG00000181751.5,ENSG00000162929.9,ENSG00000231028.4,ENSG00000225678.2,CATG00000070034.1,ENSG00000079263.14,ENSG00000270898.1,ENSG00000204511.2,ENSG00000236524.1,ENSG00000161609.5,CATG00000104066.1,ENSG00000168610.10,ENSG00000162676.7,ENSG00000248452.2,CATG00000061180.1,ENSG00000241106.2,CATG00000084841.1,ENSG00000186075.8,CATG00000088073.1,ENSG00000233276.2,CATG00000104071.1,ENSG00000111752.6,CATG00000100858.1,CATG00000088063.1,ENSG00000158480.6,ENSG00000183625.10,ENSG00000197165.6,CATG00000000227.1,ENSG00000268173.1,CATG00000085804.1,ENSG00000271581.1,ENSG00000159592.6,ENSG00000154511.7,ENSG00000108424.5,ENSG00000003056.3,ENSG00000244255.1,ENSG00000234329.1,ENSG00000198563.9,ENSG00000228414.2,ENSG00000260302.1,ENSG00000225864.1,ENSG00000223960.2,ENSG00000267318.1,ENSG00000204257.10,ENSG00000154822.11,ENSG00000213676.6,ENSG00000033170.12,ENSG00000204642.9,ENSG00000115267.5,CATG00000042601.1,ENSG00000176953.6,ENSG00000265388.1,CATG00000106960.1,CATG00000042805.1,CATG00000007931.1,CATG00000028719.1,ENSG00000225914.1,ENSG00000174948.5,ENSG00000185787.10,ENSG00000105397.9,CATG00000058425.1,ENSG00000237499.2,CATG00000113378.1,ENSG00000266903.1,ENSG00000258388.3,CATG00000083443.1,ENSG00000025708.8,ENSG00000112182.10,ENSG00000260000.2,CATG00000097955.1,ENSG00000257449.1,CATG00000038726.1,CATG00000104371.1,ENSG00000228789.2,CATG00000010710.1,CATG00000065473.1,ENSG00000227217.1,CATG00000104369.1,ENSG00000183955.8,CATG00000031345.1,ENSG00000142606.11,CATG00000053373.1,CATG00000079598.1,CATG00000096563.1,ENSG00000254508.1,ENSG00000228962.1,ENSG00000217404.2,ENSG00000100314.3,ENSG00000115239.17,ENSG00000160185.9,ENSG00000168685.10,ENSG00000138688.11,ENSG00000175643.7,ENSG00000139531.8,ENSG00000203395.2,CATG00000049492.1,ENSG00000111328.2,ENSG00000114013.11,ENSG00000117448.9,ENSG00000226059.2,ENSG00000188603.12,CATG00000118299.1,CATG00000090117.1,ENSG00000207789.1,CATG00000060081.1,CATG00000007805.1,CATG00000045322.1,ENSG00000164061.4,ENSG00000204387.8,ENSG00000163599.10,ENSG00000146700.8,ENSG00000184730.6,CATG00000028187.1,ENSG00000196301.3,CATG00000066622.1,CATG00000083549.1,ENSG00000255133.1,CATG00000043230.1,ENSG00000196502.7,CATG00000090869.1,ENSG00000109320.7,CATG00000033858.1,CATG00000083517.1,ENSG00000204542.2,ENSG00000144455.9,ENSG00000081059.15,ENSG00000172175.8,CATG00000048657.1,ENSG00000070047.7,ENSG00000137656.7,ENSG00000204619.3,CATG00000060290.1,ENSG00000204421.2,CATG00000019407.1,ENSG00000111012.5,ENSG00000235269.1,ENSG00000179583.13,ENSG00000224000.1,ENSG00000116497.13,CATG00000012346.1,ENSG00000219665.4,ENSG00000150967.13,CATG00000068131.1,ENSG00000260577.1,ENSG00000257727.1,ENSG00000116514.12,ENSG00000090520.6,ENSG00000177679.14,ENSG00000231389.3,CATG00000118063.1,ENSG00000099139.9,ENSG00000241404.2,ENSG00000145626.7,CATG00000083592.1,CATG00000086150.1,ENSG00000196126.6,ENSG00000179873.10,ENSG00000106070.13,CATG00000058905.1,ENSG00000251916.1,CATG00000046013.1,ENSG00000232124.1,ENSG00000197375.8,ENSG00000176920.10,ENSG00000100319.11,ENSG00000177455.7,ENSG00000173402.7,CATG00000075662.1,ENSG00000020633.14,ENSG00000103811.11,ENSG00000109471.4,ENSG00000090372.10,CATG00000031299.1,ENSG00000160683.4,ENSG00000099869.6,CATG00000019346.1,ENSG00000130584.6,ENSG00000261025.1,ENSG00000206344.6,ENSG00000115607.5,ENSG00000206341.6,ENSG00000235908.1,ENSG00000145901.10,ENSG00000184939.11,ENSG00000206503.7,CATG00000084842.1,ENSG00000118503.10,ENSG00000254870.1,ENSG00000185467.7,ENSG00000216754.2,CATG00000083575.1,ENSG00000123411.10,ENSG00000156299.8,CATG00000000187.1,CATG00000064160.1,ENSG00000167468.12,ENSG00000152611.7,ENSG00000203808.6,CATG00000106964.1,ENSG00000236378.1,ENSG00000261766.1,ENSG00000115956.9,ENSG00000233916.1,ENSG00000130921.3,CATG00000008353.1,CATG00000064065.1,ENSG00000135469.9,CATG00000046292.1,CATG00000090126.1,ENSG00000064932.11,ENSG00000238024.1,ENSG00000204356.7,CATG00000053370.1,ENSG00000169896.12,ENSG00000262222.1,ENSG00000019186.5,ENSG00000143226.9,ENSG00000125347.9,CATG00000083577.1,ENSG00000085274.11,ENSG00000257499.2,ENSG00000184293.3,CATG00000061182.1,ENSG00000271913.1,ENSG00000198355.4,CATG00000088034.1,CATG00000000228.1,ENSG00000198933.5,CATG00000049487.1,CATG00000055462.1,ENSG00000068912.9,ENSG00000110944.4,CATG00000011105.1,ENSG00000170035.11,ENSG00000133466.9,ENSG00000081248.6,CATG00000041706.1,CATG00000086059.1,ENSG00000057657.10,CATG00000055461.1,ENSG00000106392.6,ENSG00000204386.6,ENSG00000213424.4,CATG00000028702.1,CATG00000066791.1,ENSG00000106804.6,ENSG00000063127.11,ENSG00000188906.9,ENSG00000104901.2,CATG00000083447.1,ENSG00000026297.11,ENSG00000092345.9,ENSG00000170634.8,CATG00000090178.1,ENSG00000064419.9,ENSG00000229014.3,CATG00000096867.1,ENSG00000101307.11,ENSG00000125730.12,ENSG00000204396.6,ENSG00000122406.8,ENSG00000139645.9,CATG00000090123.1,ENSG00000204560.5,ENSG00000162594.10,ENSG00000140030.4,CATG00000012098.1,ENSG00000145022.4,ENSG00000272980.1,ENSG00000243649.4,ENSG00000067208.10,ENSG00000197818.7,CATG00000089226.1,ENSG00000212743.1,CATG00000037623.1,CATG00000090689.1,CATG00000019406.1,ENSG00000221988.8,ENSG00000168309.12,CATG00000072216.1,CATG00000087410.1,CATG00000090870.1,ENSG00000161405.12,ENSG00000236493.1,ENSG00000197813.4,CATG00000000183.1,ENSG00000197083.7,CATG00000090160.1,CATG00000105303.1,ENSG00000012223.8,ENSG00000251795.1,ENSG00000234255.4,ENSG00000153208.12,CATG00000009186.1,CATG00000059199.1,CATG00000083581.1,ENSG00000177548.8,ENSG00000131183.6,ENSG00000261272.1,ENSG00000231128.1,ENSG00000162927.9,CATG00000083528.1,CATG00000085799.1,ENSG00000232629.4,CATG00000060000.1,CATG00000083449.1,ENSG00000232451.1,ENSG00000225331.1,ENSG00000180251.4,CATG00000075665.1,ENSG00000142657.16,CATG00000011720.1,ENSG00000104894.7,ENSG00000198742.5,CATG00000038520.1,ENSG00000188372.10,ENSG00000125735.6,ENSG00000204538.3,ENSG00000249859.3,CATG00000083548.1,CATG00000010308.1,ENSG00000197054.7,ENSG00000127527.9,ENSG00000204315.3,ENSG00000115604.6,CATG00000066599.1,ENSG00000173889.11,CATG00000083488.1,CATG00000027863.1,CATG00000077822.1,ENSG00000133636.6,CATG00000053371.1,ENSG00000171757.11,CATG00000025575.1,ENSG00000206337.6,ENSG00000213654.5,ENSG00000162924.9,ENSG00000167916.4,ENSG00000145020.10,ENSG00000135899.12,ENSG00000138378.13,CATG00000088022.1,ENSG00000105649.5,ENSG00000204475.5,ENSG00000177989.9,ENSG00000272449.1,ENSG00000226684.2,ENSG00000189350.8,ENSG00000145192.8,CATG00000078727.1,ENSG00000263020.1,ENSG00000236703.1,ENSG00000232698.1,ENSG00000226506.1,ENSG00000224265.1,ENSG00000260442.1,ENSG00000229299.2,ENSG00000214922.5,CATG00000079593.1,ENSG00000213585.6,CATG00000027119.1,ENSG00000100038.15,CATG00000095513.1,ENSG00000136573.8,ENSG00000244310.1,CATG00000104067.1,ENSG00000230174.1,ENSG00000250264.1,ENSG00000256028.2,ENSG00000112877.6,CATG00000038382.1,ENSG00000073754.5,ENSG00000155980.7,CATG00000072158.1,CATG00000049645.1,CATG00000085807.1,ENSG00000238165.1,ENSG00000198759.7,ENSG00000230533.1,CATG00000082160.1,CATG00000014355.1,CATG00000111100.1,ENSG00000111325.12,ENSG00000167244.13,ENSG00000229028.2,ENSG00000090104.7,ENSG00000067182.3,ENSG00000115464.10,ENSG00000204385.6,CATG00000037624.1,ENSG00000181634.7,ENSG00000227117.2,CATG00000051309.1,ENSG00000005020.8,ENSG00000090975.8,ENSG00000168291.8,CATG00000057414.1,ENSG00000237024.1,CATG00000057492.1,ENSG00000225342.1,ENSG00000178188.10,CATG00000038822.1,ENSG00000135506.11,ENSG00000264455.1,CATG00000111995.1,ENSG00000222004.3,ENSG00000204623.4,ENSG00000139083.6,CATG00000030197.1,ENSG00000237914.1,CATG00000088064.1,ENSG00000124782.15,CATG00000083445.1,CATG00000053512.1,ENSG00000073584.14,ENSG00000240875.1,ENSG00000124160.7,CATG00000057195.1,ENSG00000139641.8,ENSG00000227598.1,ENSG00000054983.12,ENSG00000168477.13,CATG00000083589.1,ENSG00000125520.9,ENSG00000168925.6,CATG00000014356.1,CATG00000038737.1,CATG00000094945.1,ENSG00000108443.9,CATG00000062392.1,ENSG00000141279.11,CATG00000079597.1,CATG00000054946.1,ENSG00000169194.5,CATG00000085809.1,ENSG00000213347.6,ENSG00000237693.4,ENSG00000054523.12,ENSG00000135502.12,ENSG00000185404.12,ENSG00000273154.1,ENSG00000227145.1,ENSG00000118513.14,ENSG00000230534.2,ENSG00000158636.12,CATG00000043953.1,ENSG00000069493.10,CATG00000066639.1,ENSG00000243926.1,ENSG00000237080.1,ENSG00000068878.10,ENSG00000100030.10,ENSG00000273340.1,ENSG00000167987.6,ENSG00000204388.5,CATG00000040501.1,CATG00000088014.1,ENSG00000213658.6,CATG00000060295.1,ENSG00000233154.1,ENSG00000256594.3,ENSG00000065361.10,ENSG00000204256.8,ENSG00000242574.4,ENSG00000153814.7,ENSG00000204392.6,CATG00000086148.1,CATG00000118295.1,CATG00000091754.1,ENSG00000051825.10,ENSG00000203896.5,ENSG00000154027.14,ENSG00000204371.7,ENSG00000160856.16,ENSG00000216588.4,CATG00000083054.1,CATG00000111836.1,ENSG00000105976.10,ENSG00000239219.2,ENSG00000230359.3,ENSG00000198796.6,ENSG00000255152.4,ENSG00000067560.6,ENSG00000235238.1,ENSG00000228078.1,CATG00000041143.1,ENSG00000181027.6,ENSG00000162695.7,ENSG00000179630.6,CATG00000083570.1,CATG00000046393.1,CATG00000031598.1,ENSG00000135439.7,ENSG00000198774.3,ENSG00000132704.11,ENSG00000198369.5,ENSG00000197728.5,ENSG00000259753.1,ENSG00000248993.1,ENSG00000204482.6,ENSG00000169220.13,ENSG00000184076.10,CATG00000118395.1,ENSG00000251497.2,ENSG00000163362.6,ENSG00000132429.5,ENSG00000204469.8,CATG00000068464.1,ENSG00000243753.1,ENSG00000197536.6,CATG00000115340.1,ENSG00000156113.16,ENSG00000213722.4,ENSG00000162694.9,CATG00000088069.1,ENSG00000031081.6,ENSG00000116218.8,ENSG00000100034.9,ENSG00000263766.1,ENSG00000235423.4,CATG00000053704.1,CATG00000111105.1,ENSG00000178852.11,ENSG00000112486.10,ENSG00000073008.10,CATG00000089491.1,ENSG00000229162.1,CATG00000027980.1,ENSG00000233099.1,ENSG00000204463.8,ENSG00000139540.7,ENSG00000223552.1,ENSG00000169223.10,ENSG00000163823.3,CATG00000083580.1,ENSG00000099817.7,ENSG00000204410.10,CATG00000040510.1,ENSG00000169914.5,ENSG00000224086.3,ENSG00000223534.1,CATG00000083522.1,ENSG00000196757.3,ENSG00000123297.12</t>
  </si>
  <si>
    <t>22190364,21502966,20383147,19525953,17660530,20117844,19010793,23412934,18941528,19525955,21750679,21244703,22457343,21779181,24234648,19950302,21654844,18997785,23472185,20598377,21833088,20802204,22570697,20453840,23785401,20159113</t>
  </si>
  <si>
    <t>Systemic sclerosis,Multiple sclerosis (severity),Multiple sclerosis,Multiple sclerosis (OCB status),Multiple sclerosis (brain glutamate levels),Multiple sclerosis (age of onset),Response to interferon beta therapy,Multiple sclerosis or amyotrophic lateral sclerosis</t>
  </si>
  <si>
    <t>HP:0004323</t>
  </si>
  <si>
    <t>Abnormality of body weight</t>
  </si>
  <si>
    <t>An abnormal increase or decrease of weight or an abnormal distribution of mass in the body.</t>
  </si>
  <si>
    <t>rs2610990,rs26528,rs151174,rs4788102,rs153106,rs29938,rs7716119,rs40815,rs11861132,rs55792032,rs483532,rs35142762,rs34902686,rs2286534,rs13285401,rs13153729,rs58117173,rs71480157,rs29941,rs3020803,rs2297167,rs7944119,rs72964564,rs6566809,rs111268124,rs7968902,rs4776232,rs4788083,rs40836,rs61737565,rs11948639,rs40834,rs114524009,rs2765094,rs72793818,rs6891155,rs3101338,rs11165631,rs1365249,rs11854477,rs7706501,rs11864107,rs1987472,rs6842128,rs12876699,rs7999797,rs29942,rs2068294,rs13126280,rs4788069,rs4149390,rs4923460,rs2724472,rs7189927,rs11241696,rs41278158,rs4149393,rs149299,rs10900767,rs11209943,rs62036617,rs1558901,rs6827869,rs62034324,rs12859372,rs13127915,rs7725869,rs11070466,rs2033221,rs6595449,rs9580806,rs16958921,rs112940439,rs72639718,rs12964619,rs62034351,rs2063055,rs73252579,rs7124442,rs2482389,rs2477800,rs77741025,rs151303,rs72793812,rs4487494,rs6595448,rs10875012,rs890913,rs2278157,rs29937,rs7717208,rs11960493,rs2810674,rs4515189,rs75127228,rs11241693,rs7237740,rs11943054,rs6595446,rs9581853,rs62376438,rs6751994,rs7188071,rs11958776,rs28413692,rs74752114,rs1351394,rs7766070,rs7076938,rs75223378,rs6456364,rs12868850,rs13390751,rs62063615,rs56354901,rs11070467,rs29943,rs7193733,rs754204,rs73430668,rs13131637,rs28698667,rs2008514,rs62034323,rs13326227,rs116368002,rs76905924,rs111384198,rs2297168,rs62034319,rs6884601,rs3205718,rs4892229,rs3859172,rs7970350,rs17124246,rs762634,rs55991577,rs6498091,rs8032835,rs11646653,rs7707090,rs4836009,rs10784502,rs151226,rs6842550,rs9889344,rs28449958,rs4451951,rs80127885,rs71429866,rs9834110,rs879048,rs430451,rs8094784,rs12127004,rs12520233,rs6884179,rs11541599,rs28410083,rs8062405,rs11710737,rs7498665,rs6789151,rs7679399,rs181206,rs8049439,rs4788074,rs12860972,rs12658906,rs11712937,rs13322435,rs7191618,rs76398508,rs13159477,rs10804463,rs115463275,rs1732513,rs4788095,rs75735637,rs4449545,rs3761963,rs11951973,rs4149389,rs28772958,rs28403629,rs7720259,rs3990341,rs2067549,rs28459663,rs8077672,rs35156207,rs4296698,rs2176866,rs35065,rs17150385,rs17150389,rs9580812,rs62034318,rs113934061,rs663129,rs3101336,rs7711753,rs4348209,rs7241278,rs16931938,rs35348432,rs4149398,rs7399992,rs1014552,rs6595443,rs2904880,rs2407778,rs571312,rs9580801,rs4836008,rs34720256,rs750155,rs3924376,rs1983170,rs7716711,rs72943882,rs9583428,rs34835,rs7722730,rs10220781,rs4072402,rs9854955,rs79272409,rs133291,rs6842303,rs73254159,rs8078801,rs12877438,rs11642449,rs7735212,rs9521522,rs1038196,rs8061590,rs11649091,rs9346505,rs7614016,rs9929088,rs7185232,rs4324564,rs380347,rs13181772,rs56220882,rs1395371,rs16896276,rs116608671,rs7187575,rs11950066,rs1042725,rs55830740,rs2286537,rs743590,rs10972353,rs181207,rs60735339,rs12449409,rs77989629,rs6595440,rs7984342,rs4923461,rs11860941,rs10835197,rs1801253,rs6566811,rs11642841,rs3101337,rs6504401,rs6889862,rs9581866,rs112262084,rs12876238,rs151301,rs28729187,rs11030084,rs2077031,rs74123780,rs3020805,rs75840293,rs2925630,rs6876883,rs7669949,rs11860827,rs2262290,rs5758511,rs1184570,rs72793811,rs79406228,rs11857628,rs11949531,rs13184896,rs12444171,rs4836006,rs7715577,rs1042157,rs9942363,rs76629768,rs240702,rs6484308,rs6565300,rs27741,rs7919006,rs8043291,rs9579087,rs7162249,rs7613951,rs62036626,rs62036620,rs8060365,rs36018692,rs151182,rs34642857,rs62036622,rs62037367,rs62037371,rs11889205,rs3893854,rs2074974,rs181204,rs3794956,rs17089361,rs9580807,rs12448902,rs17707300,rs12954782,rs3813720,rs13425459,rs75920811,rs55929809,rs72943885,rs75766968,rs2094109,rs1488830,rs3743963,rs149301,rs11662825,rs12446589,rs62097447,rs1968752,rs34839,rs75273069,rs6565259,rs181209,rs7161844,rs7187604,rs7667864,rs2528521,rs35002761,rs7187776,rs7127507,rs6809506,rs62376437,rs10844154,rs2707450,rs11521201,rs12790913,rs62036658,rs6862676,rs40831,rs3128341,rs113208333,rs8083972,rs8055982,rs8056890,rs7901229,rs35551081,rs7184597,rs13117608,rs62031607,rs11939942,rs12451748,rs1977355,rs12185095,rs1428389,rs6595442,rs8045689,rs7706662,rs7359397,rs61604748,rs7140,rs11150609,rs12877277,rs73254170,rs7715673,rs9579086,rs2241511,rs274958,rs13176035,rs7198606,rs7233212,rs4788099,rs2411453,rs12901878,rs14810,rs35175818,rs11860513,rs8032875,rs35432237,rs151181,rs951295,rs8756,rs12592190,rs11241692,rs11719201,rs56358680,rs8042519,rs2182227,rs4149394,rs34983697,rs6844379,rs12443881,rs1047440,rs7721249,rs76295318,rs11876710,rs2162826,rs16877106,rs10878349,rs10913469,rs4440245,rs9967537,rs35069,rs180743,rs545608,rs11720805,rs4788085,rs8046545,rs11861174,rs73254176,rs11859512,rs62036657,rs28676837,rs1494498,rs6887350,rs2297165,rs75272011,rs2724475,rs6943527,rs231976,rs153109,rs2724486,rs11030099,rs11070464,rs5415,rs117947621,rs10496091,rs8083466,rs12906442,rs1732518,rs6498089,rs35796073,rs10767654,rs13156123,rs151179,rs12928404,rs17150388,rs506589,rs13152526,rs4254858,rs6265,rs11664883,rs28480369,rs12594515,rs12325113,rs149271,rs2810663,rs7679066,rs13154717,rs72888750,rs12446550,rs8055138,rs9319366,rs2320299,rs56186137,rs1968751,rs12551650,rs2106480,rs4115668,rs111809284,rs747175,rs78841821,rs4432842,rs62036621,rs11854554,rs78613234,rs13117893,rs7498555,rs1924074,rs62037369,rs11642015,rs12152983,rs3888190,rs9817452,rs3020804,rs8043528,rs6480766,rs240704,rs7333550,rs35412645,rs115806083,rs7500623,rs2115172,rs11030100,rs10461844,rs6595447,rs180744,rs2528528,rs2115173,rs29944,rs7132908,rs231977,rs6868198,rs57299255,rs11241689,rs11953651,rs7727242,rs4787458,rs57212807,rs29939,rs9763676,rs7591402,rs17150407,rs6595438,rs11070465,rs12780429,rs72793809,rs3101341,rs115693043,rs78883756,rs40837,rs3785354,rs762633,rs62036616,rs56406311,rs509325,rs55719896,rs35574017,rs78244636,rs10499,rs8027286,rs56404918,rs2247818,rs62036624,rs8087411,rs40833,rs11720108,rs2925629,rs6484311,rs79128373,rs7209395,rs11638145,rs8032878,rs9931989,rs56023843,rs7192056,rs4788070,rs4308382,rs73254174,rs3794957,rs7336332,rs2925628,rs11577809,rs74014814,rs12451753,rs2068295,rs8033148,rs10972352,rs1491850,rs17408002,rs62376436,rs74460092,rs2605486,rs4788068,rs2610989,rs11864750,rs1177619,rs4788073,rs56328372,rs17124210,rs62048402,rs6548240,rs17640009,rs1570885,rs75144993,rs3176926,rs55921159,rs4836004,rs7975840,rs35710164,rs890338,rs34954534,rs3088215,rs6749375,rs11241694,rs6595444,rs4493567,rs56412446,rs4244531</t>
  </si>
  <si>
    <t>ENSG00000241544.1,ENSG00000181722.11,CATG00000035489.1,ENSG00000251321.1,CATG00000075438.1,ENSG00000082898.12,ENSG00000241135.1,ENSG00000245573.3,CATG00000077345.1,CATG00000029009.1,CATG00000108287.1,ENSG00000228502.1,ENSG00000155886.7,CATG00000036255.1,ENSG00000196296.9,ENSG00000153885.10,ENSG00000249345.2,ENSG00000248408.1,CATG00000036588.1,ENSG00000173175.10,ENSG00000133313.10,ENSG00000198589.6,CATG00000014027.1,ENSG00000261766.1,ENSG00000243629.1,ENSG00000145996.7,ENSG00000043591.4,CATG00000029301.1,ENSG00000176046.7,ENSG00000176697.14,ENSG00000213658.6,CATG00000004376.1,CATG00000048674.1,ENSG00000261832.1,ENSG00000181856.10,ENSG00000053900.6,ENSG00000120341.14,CATG00000086994.1,ENSG00000188603.12,ENSG00000137767.9,ENSG00000168228.10,CATG00000016231.1,CATG00000075436.1,ENSG00000258134.1,ENSG00000109805.5,ENSG00000260442.1,ENSG00000234965.1,ENSG00000197272.2,ENSG00000260796.1,ENSG00000097046.8,ENSG00000261067.2,ENSG00000109618.7,ENSG00000088035.11,CATG00000027047.1,ENSG00000135472.4,ENSG00000114439.14,ENSG00000100162.10,CATG00000072931.1,CATG00000001816.1,ENSG00000184730.6,ENSG00000038210.9,ENSG00000119906.7,ENSG00000176476.4,ENSG00000125703.10,ENSG00000166329.2,ENSG00000233906.1,ENSG00000178177.10,ENSG00000110900.10,CATG00000036575.1,CATG00000047374.1,CATG00000008872.1,ENSG00000169682.13,CATG00000010841.1,ENSG00000196502.7,CATG00000014110.1,ENSG00000250539.1,ENSG00000159958.3,ENSG00000196593.5,ENSG00000178952.4,CATG00000115658.1,ENSG00000267620.1,ENSG00000226472.3,ENSG00000168944.11,CATG00000116489.1,ENSG00000256083.1,ENSG00000154240.12,ENSG00000254154.4,ENSG00000163257.6,ENSG00000198911.7,ENSG00000205213.9,ENSG00000185950.7,CATG00000067936.1,ENSG00000149948.9,ENSG00000197165.6,ENSG00000115464.10,ENSG00000140718.14,CATG00000089084.1,ENSG00000122033.10,ENSG00000188716.5,CATG00000093100.1,CATG00000075963.1,ENSG00000178188.10,CATG00000066604.1,ENSG00000004948.9,CATG00000038017.1,ENSG00000264455.1,CATG00000066422.1,ENSG00000229537.1,CATG00000005113.1,ENSG00000259200.1,ENSG00000148943.7,CATG00000081921.1,ENSG00000177455.7,ENSG00000176953.6,ENSG00000254862.1,ENSG00000168488.14,ENSG00000177548.8,CATG00000028998.1,ENSG00000172260.9,ENSG00000116641.11,ENSG00000169992.5,CATG00000040747.1,CATG00000037709.1,CATG00000081064.1</t>
  </si>
  <si>
    <t>19851299,17255346,23202124,20372150,24950379,pha003026,pha003027,20966902,19079260</t>
  </si>
  <si>
    <t>Birth weight,Weight</t>
  </si>
  <si>
    <t>HP:0004341</t>
  </si>
  <si>
    <t>Abnormality of the vitamin B12 metabolism</t>
  </si>
  <si>
    <t>rs1704773,rs2034404,rs60193984,rs116021505,rs10515552,rs838144,rs68133882,rs73302055,rs17103595,rs1791229,rs33988101,rs507711,rs75194460,rs55830980,rs1791228,rs2638280,rs427248,rs11187536,rs10515554,rs12768100,rs7235277,rs10515557,rs1688264,rs603985,rs117507208,rs59016132,rs1433030,rs679574,rs7094671,rs516246,rs11672900,rs12265684,rs4799583,rs41290218,rs78466687,rs75490337,rs1433034,rs7070884,rs34571439,rs78219072,rs11081702,rs11187538,rs68131763,rs632111,rs57170676,rs116689191,rs17103632,rs10882273,rs57217872,rs17103568,rs12978750,rs676388,rs692854,rs76038018,rs74319125,rs1080093,rs3760776,rs73794411,rs503279,rs973579,rs76187878,rs485186,rs10082458,rs492602,rs17108991,rs11948853,rs75868912,rs281379,rs1422651,rs7070492,rs7091052,rs1560685,rs79824642,rs10786115,rs964924,rs1080094,rs35580950,rs17103398,rs516316,rs504963,rs3794884,rs35802546,rs112854952,rs17103610,rs8102288,rs35431690,rs17108978,rs11187539,rs17103621,rs66697381,rs10082472,rs11187547,rs2638282,rs12220124,rs12766992,rs6879415,rs1473342,rs485073,rs17103444,rs17108973,rs8101385,rs1433039,rs11187535,rs10882271,rs569970,rs79007481,rs418464,rs838147,rs17103600,rs77935136,rs12978752,rs681343,rs6880648,rs507766,rs17484721,rs11187537,rs17103458,rs723744,rs7733723,rs10882272,rs36014035,rs57175225,rs633372,rs13376835,rs17660933,rs12979278,rs838133,rs1047781,rs17103587,rs964922,rs17103624,rs11957251,rs41281112,rs2298585,rs12241416,rs36077620,rs602662,rs3764476,rs74796977,rs115798350,rs57531568,rs77380694,rs76982881,rs11187533,rs374886,rs77593323,rs61352712,rs35866622,rs6859315</t>
  </si>
  <si>
    <t>ENSG00000186188.6,ENSG00000105523.3,ENSG00000171119.2,ENSG00000105483.12,ENSG00000105479.11,ENSG00000104852.10,CATG00000037194.1,CATG00000039609.1,ENSG00000186314.7,ENSG00000176920.10,ENSG00000063176.11,ENSG00000255331.1,ENSG00000182264.4,ENSG00000176909.7,CATG00000041280.1,ENSG00000105550.4,CATG00000081536.1,ENSG00000125246.11,ENSG00000105538.4,ENSG00000138207.8,ENSG00000149516.9,CATG00000039607.1,CATG00000005665.1,ENSG00000156413.9,ENSG00000118271.5,CATG00000035518.1</t>
  </si>
  <si>
    <t>18776911,22367966,21878437</t>
  </si>
  <si>
    <t>Retinol levels,Vitamin B12 levels</t>
  </si>
  <si>
    <t>HP:0004348</t>
  </si>
  <si>
    <t>Abnormality of bone mineral density</t>
  </si>
  <si>
    <t>This term applies to all changes in bone mineral density which (depending on severity) can be seen on x-rays as a change in density and or structure of the bone. Changes may affect all bones of the organism, just certain bones or only parts of bones and include decreased mineralisation as may be seen in osteoporosis or increased mineralisation and or ossification as in osteopetrosis, exostoses or any kind of atopic calicfications of different origin and distribution. The overall amount of mineralization of the bone-organ can be measured as the amount of matter per cubic centimeter of bones, usually measured by densitometry of the lumbar spine or hip. The measurements are usually reported as g/cm3 or as a Z-score (the number of standard deviations above or below the mean for the patient&amp;apos;s age and sex). Note that measurement with this method does not reflect local changes in other bones, and as such might not be correct with regard the hole bone-organ.</t>
  </si>
  <si>
    <t>rs73169642,rs10189068,rs11898505,rs7256513,rs16941759,rs75080135,rs9375439,rs78520297,rs10934241,rs2580761,rs10138787,rs10189693,rs73169668,rs1856057,rs4325622,rs1135215,rs1056892,rs75609213,rs2269803,rs643434,rs77699599,rs35351574,rs12450956,rs9383935,rs11825181,rs4647934,rs9388486,rs2073617,rs80349780,rs34157185,rs3759579,rs964184,rs8005489,rs11573830,rs739497,rs115000929,rs1870958,rs2566968,rs6947941,rs4491840,rs112327926,rs62121593,rs314750,rs5759595,rs12022194,rs273550,rs28522490,rs34815820,rs10501398,rs13226650,rs7988338,rs2009493,rs116557593,rs66473612,rs7111517,rs344070,rs35614616,rs12952179,rs8137762,rs12996954,rs28701683,rs2472415,rs11071848,rs3761793,rs7102451,rs3783150,rs2907498,rs12485445,rs35793694,rs8074028,rs12681420,rs16909765,rs73181510,rs12143676,rs768673,rs23691,rs2410629,rs177706,rs35223785,rs6489819,rs7216487,rs9471667,rs71496603,rs6675867,rs3762552,rs12579336,rs3806407,rs8176741,rs2929163,rs720824,rs2727101,rs3806408,rs10235191,rs925486,rs35192078,rs117120947,rs10235232,rs603621,rs58561056,rs3747093,rs4523270,rs6494531,rs4908283,rs72865313,rs4310926,rs10503669,rs35952547,rs9908901,rs872008,rs17411168,rs7116994,rs57691884,rs3102732,rs2480403,rs12740738,rs492175,rs423937,rs377436,rs7316953,rs7119422,rs2285809,rs2342315,rs4567782,rs877084,rs853961,rs72876053,rs4821116,rs649406,rs597076,rs9834317,rs13414536,rs228129,rs80192420,rs2054713,rs17157832,rs28478131,rs74187049,rs5759593,rs10215854,rs7316563,rs4533341,rs896496,rs55723020,rs1008084,rs550057,rs12449783,rs28403377,rs12740462,rs56318008,rs13702,rs8107468,rs644234,rs1859433,rs2266959,rs8020017,rs1802074,rs3768579,rs2083636,rs13245690,rs9899889,rs3920498,rs1569938,rs1441753,rs13345542,rs1056692,rs676457,rs10261671,rs2835281,rs4727338,rs1184865,rs79649654,rs10815094,rs507392,rs2472625,rs115512625,rs73743326,rs11066098,rs28575576,rs1538956,rs2898495,rs12864265,rs34327087,rs1992443,rs12423126,rs14347,rs4823176,rs34564316,rs79866595,rs58839383,rs10789112,rs7136874,rs10866705,rs13153019,rs4500751,rs3827633,rs79162867,rs9910625,rs7221743,rs3099597,rs6591344,rs12724152,rs4714659,rs1906450,rs7312260,rs117991538,rs11029948,rs6485692,rs2179319,rs12462509,rs7004149,rs1359201,rs2283358,rs11228284,rs12742440,rs7830515,rs12605367,rs8038209,rs17768852,rs7046645,rs10850014,rs1441762,rs13431319,rs1676494,rs13391837,rs10751502,rs12118365,rs17574378,rs6489829,rs7992415,rs6823014,rs4462272,rs221795,rs11153161,rs75594602,rs2707475,rs10503715,rs77818310,rs28798076,rs7517054,rs12722908,rs71327006,rs11602954,rs35621602,rs1647284,rs12712827,rs12459751,rs74237645,rs3803573,rs10908498,rs36036427,rs12117947,rs6969584,rs2536164,rs2410620,rs12540011,rs75949939,rs1260596,rs2305482,rs35934513,rs10734549,rs1012282,rs2414883,rs9533090,rs12924048,rs2306033,rs6561045,rs73426310,rs7385804,rs3782886,rs10876529,rs2740,rs78504529,rs2293166,rs57866673,rs1524498,rs34352134,rs7972112,rs11126932,rs12750176,rs12047994,rs6947826,rs2736100,rs798914,rs302714,rs10901252,rs78550231,rs28523581,rs11991231,rs13203365,rs2292893,rs7798294,rs73285319,rs600231,rs66568021,rs11981478,rs12038474,rs76238709,rs59056571,rs475642,rs1532625,rs1884546,rs75469215,rs12704870,rs9288982,rs7254758,rs7047076,rs3134050,rs9288984,rs4377989,rs3094212,rs62070271,rs77676696,rs2326387,rs12122180,rs60300452,rs5756506,rs11573885,rs17696011,rs2041894,rs12944395,rs3816745,rs273565,rs4373103,rs287,rs7247582,rs2052694,rs73181541,rs7743432,rs114680949,rs10955915,rs1441754,rs12425329,rs427384,rs11029953,rs13233295,rs71494792,rs4731000,rs2982556,rs9898547,rs12037376,rs80190218,rs8176693,rs968997,rs2301723,rs74849450,rs2240466,rs1824691,rs73066479,rs35798589,rs2077177,rs10789113,rs6489832,rs289,rs6947453,rs140489,rs78034568,rs198846,rs711752,rs11711311,rs2772296,rs76272871,rs2622870,rs6517330,rs114936111,rs514659,rs4820537,rs2154611,rs41268661,rs34282253,rs76491897,rs422113,rs59061545,rs9630321,rs17703080,rs7521902,rs8395,rs9469581,rs17696005,rs66508963,rs34433787,rs4561508,rs7932354,rs12024813,rs73743331,rs2235458,rs12037659,rs11964516,rs17090691,rs9388489,rs10880043,rs11228278,rs10799737,rs3093301,rs17157852,rs2294923,rs429534,rs1110720,rs7787044,rs430577,rs62407567,rs3218108,rs12951836,rs35930050,rs11599750,rs74855321,rs2536184,rs55781039,rs12463,rs35846875,rs12664455,rs11002226,rs3759852,rs3134065,rs2306862,rs61959444,rs7807894,rs2254082,rs2783570,rs59279352,rs74615535,rs10158380,rs4383904,rs16931831,rs12636577,rs3848364,rs10415307,rs168248,rs11928590,rs13247874,rs3733341,rs2296484,rs3928450,rs60447213,rs8013649,rs12453343,rs4644277,rs2129909,rs11003049,rs11071849,rs558112,rs3736930,rs10212375,rs6489824,rs4922788,rs16941909,rs2572217,rs11164649,rs9909093,rs112305913,rs428510,rs11228288,rs35632234,rs114934348,rs3218097,rs116551361,rs10429035,rs880610,rs2728125,rs273571,rs117888342,rs4065321,rs3826907,rs10023770,rs3829948,rs1890010,rs87939,rs11658328,rs55908060,rs10874672,rs518053,rs10500083,rs13427924,rs12750407,rs34346326,rs34320754,rs1903787,rs55767696,rs7813420,rs11030027,rs9811200,rs8066602,rs2294433,rs11002989,rs55683509,rs11126918,rs59166444,rs10193034,rs116552240,rs10125592,rs11231845,rs442115,rs1951392,rs9411464,rs7315688,rs159961,rs12475426,rs10866837,rs7225462,rs12210699,rs7970397,rs1932333,rs12601333,rs2342314,rs3177647,rs11686403,rs2622876,rs2904176,rs116500138,rs11207986,rs72655632,rs5745582,rs3824430,rs7978068,rs1168010,rs28862110,rs4784741,rs13142228,rs10896348,rs10247686,rs10170317,rs4487685,rs2272313,rs17639305,rs12901660,rs80162657,rs552307,rs1168044,rs11926317,rs2306026,rs11764045,rs12039115,rs949881,rs9487053,rs3811818,rs116338036,rs6689957,rs2029364,rs117214332,rs6907898,rs9909172,rs17457484,rs1373003,rs8112531,rs7213436,rs7785479,rs2072860,rs4811245,rs71454826,rs3780673,rs9487058,rs78576894,rs2078616,rs738409,rs13061150,rs7977828,rs12216891,rs76251295,rs4985155,rs2306028,rs851060,rs851055,rs17411045,rs76130427,rs7176565,rs17410983,rs16869466,rs6971407,rs8104585,rs216196,rs1073040,rs9381096,rs3783395,rs344071,rs17145732,rs4473252,rs117721895,rs79032147,rs2483061,rs17410996,rs3760849,rs7841189,rs798917,rs17197835,rs2003950,rs34163237,rs7102898,rs932223,rs12574512,rs11841716,rs7127948,rs449736,rs10983975,rs2073950,rs12365089,rs2536156,rs6067831,rs3900804,rs4906321,rs2074577,rs10853136,rs12927169,rs2184968,rs61905108,rs2529401,rs10195046,rs1168040,rs1964428,rs4665978,rs11767547,rs7150317,rs848129,rs17754780,rs1175385,rs642536,rs492488,rs6517329,rs75859313,rs7092106,rs7995222,rs10832531,rs344053,rs733544,rs3102731,rs72699855,rs2727100,rs9320452,rs7798060,rs4811210,rs949882,rs9788231,rs818215,rs780100,rs4832981,rs2291467,rs3747207,rs8176672,rs10198148,rs16869459,rs34866669,rs9374071,rs2107205,rs7978737,rs6494532,rs683978,rs2536166,rs9913074,rs10205219,rs7748068,rs17157941,rs2414884,rs2580759,rs1441763,rs2954021,rs1313566,rs28687977,rs7703616,rs57609901,rs6830825,rs17050349,rs10804510,rs60176674,rs58360854,rs57900397,rs6065,rs7148427,rs61014003,rs12650204,rs6914432,rs1563071,rs10902272,rs28372828,rs295258,rs4822359,rs62407566,rs2541675,rs3809274,rs353052,rs12451897,rs7902708,rs11974409,rs760719,rs78745958,rs2721372,rs728232,rs56768778,rs3796254,rs2909381,rs17300770,rs879893,rs7335692,rs12042319,rs5759596,rs6099616,rs602276,rs11623618,rs11667815,rs13095717,rs7575245,rs4780132,rs4904964,rs115899639,rs1801725,rs4411372,rs12316525,rs10747668,rs198833,rs1559087,rs273551,rs3134049,rs77219697,rs28537807,rs3929244,rs603267,rs7995392,rs7118897,rs2970810,rs9533059,rs7037806,rs10416265,rs17679475,rs7017914,rs860762,rs3785549,rs7314232,rs1013650,rs9920210,rs7275433,rs3794809,rs1532042,rs2982575,rs2707507,rs112324778,rs6913093,rs6792447,rs4074995,rs5759594,rs352479,rs597470,rs16869456,rs7743445,rs273589,rs73292811,rs1534014,rs56076827,rs777346,rs78628569,rs2504072,rs1976848,rs66965793,rs10790162,rs1893495,rs3814830,rs1141313,rs11746443,rs12463355,rs9369313,rs2437145,rs4727924,rs9612237,rs271164,rs1260341,rs376362,rs2227333,rs28583452,rs17489282,rs9394834,rs11608565,rs3758643,rs11629324,rs2187300,rs2285727,rs7992844,rs35150936,rs117974468,rs12129000,rs11228268,rs1054629,rs12738140,rs71327007,rs1837842,rs9320282,rs9991524,rs2339816,rs11602248,rs851970,rs636497,rs71664955,rs72878029,rs12704873,rs2305481,rs10896337,rs4766462,rs12637066,rs73169671,rs60223219,rs1375493,rs401349,rs10908499,rs10150072,rs12769244,rs1051921,rs1029388,rs10938749,rs12775196,rs7150651,rs78204988,rs12636536,rs380774,rs4076557,rs35461173,rs2279128,rs872007,rs809673,rs11636148,rs12453334,rs7544210,rs1260595,rs2421994,rs12736,rs901684,rs11003048,rs273601,rs6914422,rs6857656,rs2306032,rs7801723,rs2536165,rs1060848,rs10747689,rs66504061,rs12431176,rs12142808,rs4084149,rs56031625,rs659104,rs491626,rs12976097,rs114246480,rs7166453,rs2278941,rs6489833,rs12678919,rs34912062,rs9644637,rs3735964,rs12706311,rs12426493,rs180747,rs60258676,rs55850306,rs87938,rs4821130,rs227584,rs13472,rs72708893,rs2707465,rs2410621,rs6013310,rs17706858,rs9632722,rs8176749,rs60056083,rs273563,rs10908496,rs3788351,rs9471653,rs1049817,rs6490294,rs12328860,rs35269818,rs12300518,rs62572608,rs2035068,rs582118,rs1992442,rs55859054,rs9388487,rs114621120,rs7109294,rs1385502,rs1333476,rs1982763,rs4731007,rs12733933,rs6925996,rs1999807,rs419106,rs1050828,rs6965592,rs2753935,rs4792799,rs1581492,rs28654378,rs112114764,rs72878036,rs2339941,rs1983490,rs7120876,rs1406295,rs1734909,rs55744726,rs1168013,rs3020347,rs6968170,rs6835189,rs113325959,rs6472538,rs916585,rs4338381,rs8182006,rs7766290,rs2519093,rs12887943,rs28602855,rs11029947,rs3825566,rs13081931,rs35283688,rs78810414,rs1284194,rs12610053,rs35659176,rs8107232,rs12729803,rs116873087,rs12743150,rs544873,rs10896341,rs28754459,rs1026364,rs11789207,rs6910460,rs11207976,rs4407910,rs77819548,rs79198716,rs7496335,rs1676495,rs34323226,rs71558769,rs13200047,rs3752630,rs10157265,rs12706318,rs7252607,rs830556,rs4792798,rs7323067,rs35580034,rs11030101,rs3134066,rs1861000,rs2908004,rs2296486,rs3829940,rs13221253,rs3519,rs10023902,rs2622846,rs10880042,rs12696580,rs378967,rs2075672,rs17157836,rs10230310,rs11078935,rs17521586,rs11080007,rs10427139,rs3811819,rs7255968,rs11030030,rs55638511,rs4731008,rs3859189,rs3134073,rs3020346,rs7940441,rs1324003,rs10889331,rs877081,rs4731001,rs13022659,rs3218086,rs17091891,rs6965122,rs11962268,rs55965121,rs1544396,rs4099161,rs6498541,rs7635695,rs112080350,rs9296095,rs2490062,rs919999,rs7258010,rs55837946,rs11264475,rs28577577,rs6426713,rs7994609,rs2241106,rs746735,rs1048892,rs10849985,rs1168041,rs3134067,rs4429345,rs9855613,rs12426399,rs78358410,rs28661744,rs79646678,rs2294916,rs1325800,rs28392640,rs9320451,rs56144965,rs56852782,rs351736,rs4964507,rs13196219,rs7165102,rs6743819,rs74346605,rs12460342,rs198812,rs3846855,rs1168027,rs12328211,rs7213076,rs12284933,rs10742178,rs74892229,rs57977421,rs5028563,rs62167019,rs7973120,rs1838393,rs10158897,rs2536185,rs11228279,rs17703254,rs997782,rs7309841,rs568859,rs3806641,rs2237471,rs322,rs114742512,rs3810340,rs11573909,rs11066112,rs11080118,rs2001844,rs351726,rs4793020,rs1241166,rs11606393,rs1341272,rs1564243,rs12483959,rs3133585,rs12074528,rs7025839,rs114815053,rs3806113,rs3861457,rs6014993,rs112615776,rs1860910,rs2285520,rs2143571,rs62032884,rs1441755,rs4976647,rs12277225,rs704795,rs4895807,rs4809859,rs34882924,rs34638154,rs7217858,rs13019948,rs2414885,rs117902080,rs78729142,rs12277574,rs216195,rs419918,rs115129770,rs6947974,rs2236495,rs600664,rs7812123,rs2235776,rs113051856,rs33921462,rs9304844,rs8104319,rs12940405,rs624660,rs1873000,rs983034,rs114639392,rs6416905,rs7776725,rs7297760,rs2907495,rs3935281,rs61905088,rs12126696,rs4665963,rs7805374,rs9469580,rs7296651,rs117779442,rs526338,rs4083261,rs2071450,rs595529,rs1392296,rs10405770,rs62078931,rs2302774,rs12679834,rs10779702,rs1463034,rs273564,rs6902892,rs2536179,rs12029068,rs57303110,rs7294902,rs8066731,rs8079310,rs8136339,rs6993326,rs12453732,rs4811221,rs7962138,rs73407376,rs6940887,rs8176731,rs28528947,rs112778338,rs28476487,rs1136165,rs4356528,rs2858011,rs273616,rs12045339,rs117502586,rs3913007,rs63689361,rs13233571,rs4343336,rs56328569,rs12272917,rs2266788,rs34614532,rs2293432,rs9566957,rs7781265,rs4758965,rs77237194,rs1140711,rs76969940,rs4869742,rs10876531,rs28484623,rs74722488,rs10018389,rs7930533,rs75202638,rs4670221,rs2177578,rs4817782,rs118163236,rs13243267,rs63271961,rs16869464,rs923346,rs77374467,rs3773681,rs10406916,rs55910643,rs273582,rs2886129,rs11039018,rs13390448,rs3739092,rs4593558,rs6800,rs4654785,rs28607030,rs9820070,rs471966,rs34385410,rs16842516,rs4729597,rs2041895,rs2254595,rs6795099,rs11706621,rs11264464,rs2270401,rs733543,rs4294527,rs4975642,rs76186171,rs76555487,rs10277087,rs28674909,rs71664962,rs7146506,rs1373004,rs7940578,rs7286262,rs9882193,rs2980860,rs73374920,rs12723167,rs7178242,rs1932336,rs72655633,rs115806843,rs66626223,rs7167657,rs12427012,rs9897313,rs715325,rs73415539,rs7302653,rs653056,rs8015224,rs76764789,rs4626447,rs12536002,rs10259383,rs7339274,rs10054203,rs13073843,rs11066015,rs1168034,rs59673,rs74454308,rs4766705,rs10166598,rs2332478,rs5751589,rs10507507,rs60212556,rs79297236,rs16889391,rs2715101,rs724311,rs6684514,rs2231156,rs2235457,rs1262430,rs638714,rs73181513,rs16991158,rs67401222,rs16948965,rs114207366,rs599083,rs35384282,rs7211246,rs3784448,rs9394831,rs74109145,rs6730287,rs11158827,rs12538826,rs9866806,rs3136512,rs9902340,rs495828,rs3783005,rs1256328,rs9621715,rs4792800,rs74865514,rs6547521,rs79976090,rs61959442,rs17161687,rs9398804,rs3751883,rs12750147,rs9525641,rs135167,rs7633832,rs12119459,rs1906451,rs5998672,rs11063217,rs10256195,rs79168346,rs2707466,rs736825,rs7987728,rs4823109,rs11573888,rs876668,rs1485307,rs71664950,rs3742137,rs2691032,rs920588,rs11642334,rs227416,rs3801387,rs10403238,rs568733,rs74339152,rs12610266,rs12027103,rs676996,rs3757322,rs73436425,rs3208305,rs3743171,rs34584867,rs10129401,rs6096522,rs56112621,rs2076207,rs2227319,rs59890391,rs8019578,rs476410,rs12899850,rs2410618,rs2472623,rs12910525,rs11695549,rs3810614,rs4752927,rs1832727,rs3802543,rs628825,rs28475561,rs11545071,rs77684561,rs34195613,rs10158553,rs2070477,rs34693282,rs12692777,rs12416665,rs76752222,rs10421407,rs17768692,rs8077194,rs12376337,rs11228269,rs34460587,rs9357371,rs7223645,rs11164650,rs3752631,rs2076085,rs4128744,rs12771275,rs12948898,rs3816786,rs909542,rs115428780,rs79030172,rs163882,rs631095,rs35073769,rs449850,rs11066080,rs3741663,rs3134072,rs7259333,rs72655629,rs227583,rs6880997,rs2273833,rs2290884,rs11606370,rs17603185,rs13097556,rs2301621,rs3803575,rs1491951,rs687289,rs2273952,rs10230784,rs1441764,rs4923456,rs61473277,rs273615,rs56364616,rs5760486,rs273610,rs12637067,rs10849948,rs2004380,rs1948467,rs4994353,rs25645,rs3946124,rs61906113,rs7294623,rs58965570,rs1379610,rs7216294,rs7831507,rs9994391,rs10744775,rs10423531,rs11649040,rs12601929,rs73359248,rs7607330,rs61670030,rs7965040,rs9436661,rs10405757,rs2301554,rs2100908,rs1863328,rs7179378,rs3740109,rs9533165,rs2027516,rs35493868,rs978108,rs7094406,rs7974499,rs2045258,rs11066089,rs6021357,rs28706743,rs34229612,rs10248011,rs9374070,rs71512568,rs10504480,rs210134,rs2279433,rs28621005,rs2073081,rs6903695,rs4811196,rs10835166,rs3755955,rs4731006,rs2402173,rs7102344,rs4811232,rs10480747,rs7994209,rs35739466,rs1043132,rs10018836,rs2536150,rs4464984,rs62174820,rs2410632,rs17703218,rs2303369,rs35370706,rs2289045,rs10889343,rs1621055,rs9411370,rs17536071,rs36055245,rs72834647,rs9168,rs1968293,rs56195309,rs7738679,rs4822358,rs6972481,rs7265068,rs2631298,rs7297416,rs57168159,rs396000,rs80111670,rs2786122,rs36000197,rs10934243,rs11038993,rs8073254,rs12427185,rs11632310,rs55816191,rs17410914,rs41288313,rs10193993,rs343992,rs79358083,rs227444,rs7101374,rs10206672,rs113279830,rs4335137,rs930900,rs7975437,rs11207974,rs10240199,rs7469795,rs7106320,rs28477708,rs7522293,rs9865965,rs7222685,rs16843474,rs351731,rs2707491,rs6485702,rs62070337,rs73488193,rs12602854,rs76617429,rs75544042,rs11207977,rs742358,rs11646942,rs72878047,rs2288619,rs114424320,rs2064182,rs71428876,rs117283696,rs55938609,rs1369313,rs2298429,rs2536167,rs10265385,rs7252505,rs7295665,rs9533104,rs4500785,rs493246,rs7171289,rs35659126,rs837763,rs4655025,rs4556501,rs7602534,rs436448,rs73359284,rs78420872,rs1275528,rs72860013,rs10219716,rs546803,rs1260333,rs11244079,rs73181509,rs668774,rs9374080,rs2075290,rs11577840,rs17411024,rs1184547,rs879894,rs11887784,rs11962469,rs8023716,rs34942551,rs34285816,rs1122979,rs76500608,rs28927680,rs57411618,rs28363937,rs1122227,rs2615999,rs2293572,rs73169674,rs66480035,rs1286079,rs7088552,rs384934,rs17157944,rs62407565,rs11003051,rs884205,rs73743323,rs7199221,rs73585910,rs7849280,rs740160,rs10182937,rs4964506,rs344076,rs10159255,rs4646777,rs58479700,rs41301625,rs72817533,rs2721375,rs17537827,rs72834621,rs2536189,rs80073370,rs35797675,rs1761608,rs12531355,rs56934486,rs12423572,rs861857,rs2235466,rs10260858,rs1491950,rs35454877,rs11084449,rs3861397,rs3788349,rs2395795,rs16941703,rs6777331,rs56105763,rs11623869,rs13077644,rs3788347,rs1060431,rs11653805,rs11207980,rs2165558,rs74368024,rs7952986,rs505922,rs10876432,rs13430211,rs11084450,rs170041,rs75258859,rs344059,rs17296501,rs79876630,rs17521593,rs1372344,rs112994260,rs28792710,rs17760050,rs60569935,rs16948871,rs2525713,rs7084921,rs3826412,rs66544849,rs59658823,rs9969551,rs3773683,rs8030562,rs1125447,rs168295,rs28461430,rs7095383,rs34770628,rs11164657,rs7787512,rs11264469,rs13231516,rs115478735,rs4976646,rs6000550,rs8140742,rs5759600,rs77236316,rs116153503,rs12706321,rs1622838,rs531163,rs17145750,rs9384867,rs7141712,rs576236,rs11228276,rs12729588,rs7295294,rs12328073,rs16948859,rs6597616,rs57804402,rs1485126,rs2235777,rs16948947,rs2251165,rs2236498,rs4351999,rs56099911,rs73156234,rs765549,rs630512,rs61768001,rs114820734,rs7267595,rs11247864,rs582094,rs114572261,rs2303370,rs34587338,rs6951990,rs76975037,rs3809898,rs9890075,rs440719,rs5998599,rs2152750,rs10900220,rs1800562,rs11656871,rs12731622,rs10416345,rs56347778,rs651007,rs73324694,rs9383929,rs9381097,rs1903798,rs1966817,rs2065922,rs11784535,rs4822357,rs61321902,rs3747749,rs4427037,rs4976688,rs115134980,rs58964157,rs416486,rs74133652,rs798918,rs7318528,rs6930844,rs7793710,rs13448,rs17091905,rs6983430,rs4821108,rs11623470,rs7318683,rs58351981,rs67947146,rs645982,rs10507508,rs12582100,rs17809330,rs9436221,rs7819706,rs549461,rs1734910,rs10782914,rs175398,rs12602065,rs118132305,rs55639339,rs964551,rs11079983,rs7097953,rs115672546,rs12786214,rs7674013,rs7099953,rs56332659,rs10250907,rs76232026,rs4375019,rs2302777,rs1058766,rs28368718,rs1676493,rs7759326,rs1369314,rs3800791,rs11030029,rs73163167,rs11609628,rs12666947,rs55963900,rs1441756,rs57980352,rs1168042,rs2231170,rs1420076,rs4793023,rs10849947,rs2410628,rs17005956,rs10901216,rs12673770,rs7995712,rs9533095,rs4793016,rs1415671,rs504141,rs7118404,rs11207999,rs4752936,rs6587976,rs13292932,rs2285695,rs3819131,rs6591341,rs36069781,rs1546722,rs10233479,rs1787871,rs7123564,rs12146809,rs9388501,rs11573824,rs12806687,rs4711795,rs9787151,rs41301631,rs9461023,rs72817536,rs1477604,rs12600549,rs10767644,rs6815946,rs2277870,rs10835171,rs9625962,rs13221538,rs977532,rs7445,rs8112935,rs74682200,rs10889330,rs58524394,rs218259,rs12328580,rs780107,rs76533702,rs57454118,rs2504069,rs4817775,rs3748318,rs11029955,rs7973309,rs7984870,rs7805658,rs75278536,rs7207021,rs73208815,rs1029769,rs3790159,rs2291317,rs9467182,rs61906079,rs4636204,rs1861001,rs1463035,rs9636161,rs75327537,rs2305545,rs192802,rs7544130,rs2572208,rs55872776,rs4767068,rs9398192,rs9400273,rs11080121,rs1385505,rs56666624,rs6126259,rs2237472,rs71512566,rs7062,rs2273060,rs1800588,rs2905981,rs8136338,rs12283755,rs17411126,rs36109745,rs116451398,rs715326,rs12906196,rs9991133,rs2536178,rs12750179,rs12654812,rs1053051,rs75205426,rs2622858,rs35486863,rs7167567,rs12580175,rs1547266,rs73037770,rs6836258,rs2980882,rs10141433,rs12023489,rs10179912,rs131806,rs12132794,rs10854188,rs591291,rs10769208,rs12592280,rs4294654,rs7650764,rs6716850,rs60933810,rs384097,rs3020300,rs638076,rs11607663,rs12712830,rs9386780,rs117141435,rs2294915,rs56324843,rs948316,rs6794614,rs10908502,rs351723,rs4752940,rs78013771,rs851054,rs3134068,rs13321446,rs4803,rs73433974,rs6003518,rs3813034,rs9566958,rs7461115,rs7816447,rs2235470,rs3135506,rs10741684,rs12579123,rs6919423,rs13085367,rs688920,rs271171,rs7812235,rs4823108,rs1121,rs386132,rs74444640,rs17159087,rs3820296,rs4714661,rs9998343,rs7258661,rs475419,rs34249834,rs875989,rs1260330,rs4665969,rs28817420,rs35206652,rs4766764,rs4283041,rs10499926,rs12030293,rs2721367,rs61440627,rs5760489,rs12630791,rs2113841,rs17489185,rs4994355,rs2273832,rs4942143,rs12112058,rs13253842,rs12226585,rs2283357,rs34571450,rs76979899,rs7602948,rs3816614,rs12914495,rs6818409,rs211793,rs8176747,rs9827714,rs1235378,rs11153165,rs7212741,rs4759086,rs6970383,rs11063193,rs11718013,rs10908494,rs4433838,rs62482237,rs12671290,rs12056034,rs2246287,rs1075472,rs6503489,rs7782699,rs2119690,rs34458493,rs11613713,rs7484754,rs6488450,rs8065059,rs9467176,rs56199698,rs579459,rs659656,rs13280922,rs3765351,rs58946909,rs2299156,rs3734805,rs271137,rs75648992,rs10793951,rs5760485,rs9487048,rs4338743,rs7985565,rs12726274,rs73436037,rs7830550,rs7941964,rs74470893,rs2275979,rs10734548,rs1781212,rs74068650,rs2410623,rs58368428,rs9894893,rs739496,rs3765350,rs273608,rs10492829,rs115599772,rs1803924,rs2242420,rs112035106,rs3752632,rs6456617,rs1881107,rs9824651,rs6591339,rs1976938,rs1286147,rs1168029,rs10849995,rs35498106,rs3115089,rs1168032,rs10778517,rs9892016,rs1183260,rs7304572,rs1977080,rs4823177,rs2083637,rs12138177,rs9905950,rs1968294,rs8065261,rs886205,rs12294029,rs11130082,rs7557266,rs61471917,rs9398803,rs10850013,rs35982947,rs920589,rs635728,rs7797976,rs939915,rs78065645,rs1912998,rs75085022,rs76831684,rs12916843,rs7167740,rs6904261,rs78808915,rs10422776,rs642845,rs4273077,rs3751884,rs433610,rs1463037,rs35893260,rs12902500,rs1532624,rs4731005,rs527210,rs367027,rs2049046,rs61959439,rs79068130,rs674302,rs598253,rs4897182,rs1891453,rs11066095,rs9805104,rs11066079,rs3781586,rs1825368,rs4233949,rs1410492,rs7205804,rs28377658,rs5745568,rs11741640,rs71494785,rs15285,rs3020303,rs273579,rs56673898,rs10767649,rs9657746,rs7638378,rs73353046,rs640783,rs61992600,rs344077,rs17411133,rs753215,rs504915,rs2835279,rs7992656,rs7308105,rs16948959,rs13269513,rs1369312,rs3087852,rs73169662,rs10889340,rs894737,rs6503490,rs4809877,rs1617640,rs3809276,rs7496362,rs55744550,rs8079873,rs12756627,rs10769210,rs11870683,rs780112,rs7126451,rs9533065,rs612169,rs77387136,rs2009849,rs115419051,rs75590993,rs10838620,rs7321671,rs11164648,rs4988291,rs77389,rs1771351,rs7741085,rs60251819,rs11207969,rs11597528,rs12937692,rs273605,rs11003050,rs10791984,rs2273951,rs2782,rs9384705,rs67111717,rs131808,rs2293571,rs12132919,rs636523,rs583545,rs4342521,rs4340059,rs273552,rs2150097,rs17803780,rs10824760,rs1286078,rs12981254,rs7180725,rs17283542,rs11618657,rs2235465,rs7534572,rs7931247,rs1557685,rs73180604,rs9384701,rs76048788,rs7172335,rs115159262,rs7104230,rs7302408,rs7296841,rs730228,rs2339818,rs687621,rs4811233,rs10484041,rs7304949,rs78300069,rs12461219,rs12451547,rs61754164,rs112685218,rs2103325,rs4823178,rs11545072,rs7315495,rs855791,rs2820500,rs7213347,rs11080114,rs72646413,rs2631299,rs6831280,rs1168026,rs28671582,rs9411488,rs1122794,rs11765163,rs7768165,rs4291298,rs581107,rs2050367,rs543968,rs7933516,rs76029685,rs7546225,rs3736845,rs10493322,rs12580246,rs7213902,rs1860911,rs9303628,rs17696112,rs12748084,rs11078930,rs12871228,rs12312538,rs7104345,rs7321341,rs273618,rs9877748,rs3803253,rs8102334,rs77030808,rs7607093,rs2022130,rs12674694,rs4752933,rs1546723,rs1559088,rs7868737,rs12258451,rs11122807,rs6947934,rs2786125,rs12979526,rs851059,rs291,rs71327009,rs11766324,rs383911,rs34060476,rs10944442,rs6829789,rs10808100,rs113988682,rs271161,rs3806409,rs3916027,rs55883802,rs12712828,rs917727,rs3802342,rs73426314,rs11771945,rs12571849,rs2062377,rs4470197,rs34127208,rs3845686,rs7067581,rs74904971,rs12704871,rs11770389,rs1475248,rs7970181,rs7137889,rs4976689,rs7246562,rs2615987,rs12747432,rs2166841,rs926633,rs4495740,rs75186174,rs56748859,rs9897794,rs2536172,rs10489289,rs16966947,rs13063635,rs2707463,rs415997,rs11637431,rs1137827,rs6691487,rs6718777,rs78282117,rs68192600,rs2290883,rs1004605,rs422623,rs62229302,rs7220138,rs13137431,rs525592,rs2021860,rs34991083,rs11555142,rs7178686,rs13191948,rs28677956,rs73170760,rs7444,rs626787,rs175399,rs7958162,rs74998556,rs6928402,rs3733342,rs10808111,rs67446678,rs9436222,rs7212162,rs989354,rs1763346,rs4881177,rs35194512,rs2466949,rs12296574,rs12042830,rs2566963,rs34345068,rs66840742,rs4072639,rs3760893,rs7898761,rs2041893,rs13056638,rs7809615,rs9533054,rs7677103,rs12663827,rs13726,rs77637903,rs116637360,rs12723922,rs72771861,rs2296375,rs2707481,rs344058,rs12136689,rs10889349,rs12029695,rs4768345,rs590958,rs9619386,rs894736,rs16948954,rs9383589,rs79934378,rs11066054,rs6848974,rs9315906,rs9865435,rs3734804,rs1441757,rs111887162,rs1809498,rs7136889,rs62429816,rs4098282,rs73169672,rs1690761,rs79920061,rs11573916,rs11063207,rs4654783,rs11978345,rs7520810,rs216215,rs11618756,rs9525604,rs12139321,rs3788348,rs17837951,rs9487049,rs10850007,rs13258368,rs59698523,rs10195970,rs13401256,rs2092501,rs115849089,rs7757347,rs780106,rs9374069,rs9422658,rs10896343,rs62533063,rs13345828,rs738408,rs11908977,rs12890357,rs12666340,rs13255886,rs1318648,rs4493117,rs12130361,rs12755987,rs396635,rs61778046,rs10876528,rs73285327,rs74759038,rs41478448,rs7760851,rs35834443,rs2311398,rs3136447,rs1558541,rs79180351,rs11039024,rs1430740,rs576118,rs12274785,rs2056594,rs2409758,rs114906037,rs7752351,rs10947995,rs62299975,rs3824616,rs75675187,rs925485,rs1975384,rs2472622,rs7397757,rs1355280,rs2536149,rs56154989,rs12404660,rs6899616,rs3824618,rs780102,rs7994182,rs35539222,rs3825016,rs3794808,rs8181197,rs1536317,rs2152751,rs72478520,rs12733835,rs12104086,rs10908503,rs17063155,rs6923565,rs398993,rs10934237,rs7327570,rs7258173,rs2926775,rs115298310,rs2707496,rs2715099,rs75203622,rs3134071,rs11029949,rs3763963,rs4148157,rs10277447,rs11135015,rs61906114,rs4427857,rs2727099,rs3134069,rs4757354,rs1453142,rs9945994,rs56008941,rs10504479,rs13248727,rs35914474,rs13024096,rs2887571,rs4606447,rs6514116,rs11853157,rs6929137,rs12463087,rs2075674,rs3942607,rs13388159,rs10410778,rs116460674,rs73743329,rs634389,rs410449,rs4811194,rs7645473,rs10874668,rs1324005,rs271157,rs660340,rs2622880,rs11264473,rs34162209,rs11228277,rs34917985,rs412476,rs6695276,rs10880044,rs7787525,rs10280039,rs35966917,rs28522606,rs4767376,rs9325434,rs11594585,rs8067576,rs9374072,rs115377799,rs41382557,rs12142634,rs17482753,rs16843471,rs1275538,rs2348298,rs72817542,rs7216631,rs75688306,rs10896330,rs3136505,rs1556157,rs12423788,rs7674408,rs10818455,rs1993862,rs7793554,rs73743330,rs11772143,rs9644568,rs3744245,rs17703085,rs12133158,rs653178,rs11153166,rs55953412,rs1036747,rs10216123,rs12038217,rs1168018,rs34879941,rs8027260,rs1028997,rs11622320,rs8113398,rs4711794,rs80841,rs60972755,rs6932603,rs9314269,rs945748,rs11823126,rs55966801,rs1179765,rs2273699,rs1992291,rs391459,rs2615975,rs320,rs9469578,rs3740629,rs140491,rs12117951,rs1981517,rs2037630,rs9491624,rs61906078,rs10889333,rs74636821,rs77522654,rs4543558,rs58742238,rs2097701,rs907582,rs11827785,rs6971452,rs9400276,rs4793022,rs6489818,rs115794033,rs17616085,rs11757567,rs710177,rs2236497,rs17411113,rs12909511,rs2887570,rs34540281,rs2401512,rs77902909,rs8035639,rs198805,rs4811246,rs2131925,rs6925339,rs3762371,rs666951,rs2267004,rs4801163,rs115178275,rs2970812,rs2073618,rs2858942,rs11246386,rs3812036,rs131807,rs7980579,rs12493635,rs55770518,rs2155730,rs4871903,rs6587980,rs9482757,rs2267003,rs948315,rs17646718,rs67005337,rs927330,rs11760993,rs3739095,rs5996470,rs16843597,rs7160366,rs10849981,rs9915252,rs2231172,rs67909852,rs3218114,rs2036297,rs12048077,rs2283803,rs35529421,rs62007718,rs10838619,rs34766614,rs1053872,rs74572856,rs2179320,rs10849083,rs2273700,rs2572210,rs1024743,rs7106010,rs8042366,rs2305546,rs6489820,rs7763994,rs10922469,rs76462939,rs10984902,rs10234955,rs10767667,rs13262205,rs10835215,rs430727,rs17489373,rs77887083,rs7249983,rs3740628,rs635634,rs2712367,rs61921797,rs387329,rs11644916,rs10889332,rs901683,rs2230194,rs12977470,rs2219783,rs12675085,rs116703650,rs12682115,rs1168017,rs62007986,rs1156850,rs28557173,rs4506602,rs10838628,rs221799,rs67546174,rs59709264,rs2270215,rs12728737,rs12554580,rs10889335,rs72789542,rs11170496,rs1361262,rs62482239,rs8029478,rs7295450,rs2862926,rs1647276,rs4790881,rs3740631,rs78748610,rs129128,rs4985124,rs2622874,rs1275537,rs77949524,rs7309325,rs3754094,rs273559,rs2070895,rs798949,rs10889339,rs11983997,rs3213628,rs11621843,rs6589566,rs7873522,rs780117,rs10051765,rs1052969,rs10001601,rs1803283,rs2536176,rs9533062,rs1748200,rs62265549,rs6774742,rs8100718,rs1275522,rs6510346,rs4339479,rs551118,rs10908500,rs12319419,rs11989309,rs1275530,rs4075958,rs2054576,rs344060,rs4817776,rs7870540,rs1408272,rs35027158,rs3763965,rs1241162,rs78831902,rs495130,rs11979818,rs13074382,rs10838612,rs71664966,rs3767272,rs57828943,rs7760254,rs35411566,rs2572207,rs7977752,rs61547234,rs3853616,rs61612992,rs1107748,rs163886,rs116940712,rs13090194,rs1485131,rs12899659,rs2926776,rs12608825,rs1010022,rs1800775,rs704791,rs12103671,rs8176751,rs13084541,rs76201639,rs12909009,rs8176632,rs7518497,rs10276139,rs9381093,rs17655188,rs4073203,rs114294051,rs7466962,rs9916158,rs7701990,rs9517310,rs11751953,rs13068570,rs2282686,rs9920201,rs2060455,rs1999806,rs909769,rs11772629,rs273553,rs76041951,rs9436223,rs228769,rs1168028,rs11604127,rs71327027,rs10889352,rs447911,rs830554,rs79155454,rs2529398,rs34798099,rs1054016,rs474472,rs7988345,rs3935379,rs41281692,rs4759061,rs77211491,rs12582302,rs2622844,rs59149636,rs271173,rs17703094,rs3801383,rs12410251,rs55747707,rs2707480,rs2899709,rs3779381,rs2248890,rs2749531,rs6489837,rs1741,rs12729602,rs62288160,rs1463038,rs79343853,rs10508896,rs2272417,rs1763345,rs2220189,rs73585909,rs76549378,rs986944,rs12104083,rs61778045,rs10874677,rs11061819,rs12217619,rs2904016,rs10783573,rs2076211,rs35758028,rs115438170,rs12088552,rs35617716,rs1551744,rs76551593,rs616559,rs73169649,rs7831792,rs4759320,rs11207981,rs77742229,rs13209277,rs10897518,rs1038304,rs608343,rs115556434,rs11649268,rs4366668,rs75793695,rs28360509,rs3020348,rs917726,rs12767823,rs7108770,rs8080343,rs80077239,rs734206,rs13345954,rs12101270,rs12586065,rs12672958,rs2072235,rs273617,rs10759960,rs6505162,rs107236,rs688812,rs12981443,rs6952113,rs16842540,rs17145713,rs599301,rs60655559,rs2152876,rs9897206,rs7978841,rs11973173,rs13271442,rs76421334,rs1441758,rs498782,rs17617941,rs9422653,rs75802599,rs3734806,rs9635366,rs2572213,rs7675606,rs3773684,rs2240500,rs4429586,rs352837,rs2895415,rs6494520,rs4752932,rs117316083,rs2237468,rs11065898,rs13196590,rs4640029,rs2281138,rs34499461,rs3136457,rs61466555,rs798913,rs1748195,rs4881176,rs12427714,rs62039480,rs2406983,rs3020305,rs9467183,rs78417395,rs11066074,rs1948186,rs6918545,rs12773263,rs9367112,rs689179,rs6911036,rs41288311,rs1260326,rs56002646,rs7586601,rs10838629,rs12038203,rs1260334,rs12610115,rs4979902,rs12024349,rs1168114,rs11684134,rs35495249,rs41288341,rs506338,rs6994814,rs2281137,rs56084710,rs7209622,rs28513670,rs35183025,rs2904017,rs11937853,rs56173818,rs12807111,rs507666,rs6719975,rs117684664,rs7001162,rs55692417,rs6987313,rs14415,rs56373884,rs4768346,rs3205136,rs13095602,rs9944117,rs1168021,rs11627441,rs660931,rs11159985,rs7107622,rs727694,rs4811211,rs35516580,rs8103733,rs12484001,rs28373215,rs79039115,rs4357289,rs659964,rs6894139,rs77132719,rs2281298,rs273572,rs11080115,rs9386779,rs4655024,rs78757497,rs6480949,rs5751590,rs34368158,rs870022,rs4759319,rs9315908,rs227580,rs9400272,rs7212854,rs11003045,rs2235456,rs10835164,rs12023704,rs13054985,rs7013777,rs7311641,rs7095538,rs798937,rs34558600,rs7139583,rs2982554,rs9896582,rs3754496,rs12127588,rs11003040,rs11599088,rs3828552,rs7814274,rs12460367,rs10953934,rs1974784,rs62070344,rs11752179,rs7993166,rs62169393,rs7622403,rs1260345,rs1465965,rs4767522,rs11160084,rs13429321,rs7773490,rs4759062,rs11153168,rs1260594,rs2727098,rs7848950,rs3751985,rs331,rs78390579,rs4822361,rs118050826,rs12666345,rs35089588,rs59284691,rs273606,rs818219,rs12041164,rs78740585,rs3824850,rs2303393,rs3747750,rs57704144,rs11153167,rs12028158,rs35036712,rs1059611,rs4727923,rs74128805,rs17143194,rs4665959,rs12431875,rs1168089,rs12433177,rs73181507,rs6932260,rs9422442,rs163883,rs10248019,rs79574529,rs271163,rs916583,rs9854504,rs17163647,rs78073266,rs75601759,rs12728656,rs9398808,rs505404,rs77592696,rs11066254,rs34731408,rs56235845,rs2707504,rs11065923,rs2368503,rs9384704,rs12753580,rs10031594,rs72646419,rs17536328,rs662799,rs60998439,rs71655807,rs10807268,rs2194754,rs4406409,rs7016880,rs34648856,rs6845120,rs395032,rs12522630,rs11583757,rs2235811,rs73169651,rs2073080,rs1647265,rs7113287,rs17768650,rs73349067,rs6963115,rs4671215,rs765548,rs114687023,rs1734908,rs12977652,rs2954027,rs35811052,rs11030032,rs10205005,rs78783055,rs35851175,rs7765441,rs74699241,rs1031820,rs71664952,rs12706314,rs12134983,rs9328546,rs4820599,</t>
  </si>
  <si>
    <t>ENSG00000179295.11,ENSG00000248309.1,CATG00000019998.1,ENSG00000074696.8,ENSG00000196652.7,ENSG00000126653.11,ENSG00000106246.13,ENSG00000233393.1,ENSG00000111271.10,ENSG00000086289.7,ENSG00000164761.4,ENSG00000163472.14,ENSG00000168591.11,ENSG00000033100.10,ENSG00000196937.6,ENSG00000127418.10,CATG00000031308.1,ENSG00000232284.3,ENSG00000207422.1,CATG00000048245.1,ENSG00000236437.1,ENSG00000198046.7,ENSG00000166166.8,ENSG00000128309.12,ENSG00000201078.1,ENSG00000223881.1,CATG00000096985.1,ENSG00000107164.15,ENSG00000083635.7,ENSG00000232495.2,ENSG00000172671.15,ENSG00000168675.14,ENSG00000142794.14,ENSG00000238043.1,ENSG00000103126.10,ENSG00000232316.1,ENSG00000212556.1,ENSG00000180210.10,ENSG00000237937.1,ENSG00000197980.7,ENSG00000109881.12,ENSG00000081237.14,CATG00000073050.1,ENSG00000255432.1,ENSG00000151414.10,ENSG00000178662.11,ENSG00000118777.6,ENSG00000237803.1,CATG00000007455.1,ENSG00000108528.9,ENSG00000086288.7,ENSG00000167930.11,ENSG00000138944.7,ENSG00000146926.6,ENSG00000174485.10,ENSG00000167941.2,ENSG00000111252.6,ENSG00000162878.8,ENSG00000136861.13,ENSG00000112578.5,ENSG00000267080.1,CATG00000031483.1,ENSG00000226933.1,CATG00000033615.1,ENSG00000254872.2,ENSG00000197343.6,ENSG00000109917.6,ENSG00000072858.6,CATG00000059992.1,ENSG00000163468.10,CATG00000117987.1,ENSG00000108518.7,ENSG00000235267.1,ENSG00000091831.17,ENSG00000272462.2,ENSG00000172661.13,ENSG00000163795.9,CATG00000059993.1,ENSG00000179889.14,ENSG00000253111.1,ENSG00000178919.7,CATG00000101822.1,ENSG00000185627.13,ENSG00000103522.11,ENSG00000089234.11,ENSG00000060718.14,CATG00000100485.1,ENSG00000130427.2,ENSG00000142197.8,CATG00000001815.1,ENSG00000214146.2,ENSG00000106330.7,ENSG00000112343.8,ENSG00000108515.13,CATG00000009030.1,ENSG00000115339.9,ENSG00000245573.3,ENSG00000111300.5,CATG00000047979.1,ENSG00000204539.3,ENSG00000130182.3,ENSG00000256612.3,ENSG00000089022.9,ENSG00000162607.8,CATG00000033740.1,CATG00000045043.1,ENSG00000273046.1,ENSG00000131018.18,ENSG00000126351.8,CATG00000026225.1,CATG00000010872.1,CATG00000086051.1,ENSG00000146833.11,CATG00000002641.1,ENSG00000240505.4,ENSG00000197891.7,ENSG00000224067.2,ENSG00000175445.10,ENSG00000115226.5,CATG00000114024.1,ENSG00000165181.12,CATG00000042205.1,ENSG00000177150.8,ENSG00000081189.9,ENSG00000226645.1,ENSG00000112339.10,ENSG00000023516.7,ENSG00000130939.14,CATG00000001816.1,ENSG00000130489.8,CATG00000092614.1,CATG00000003943.1,ENSG00000009950.11,CATG00000011150.1,CATG00000059988.1,CATG00000059995.1,ENSG00000204188.3,ENSG00000257595.2,ENSG00000047621.7,CATG00000061378.1,ENSG00000118762.3,ENSG00000221909.2,CATG00000086582.1,ENSG00000115204.10,CATG00000087827.1,CATG00000083882.1,CATG00000041478.1,ENSG00000157045.4,CATG00000020292.1,ENSG00000002745.8,ENSG00000229774.1,ENSG00000115232.9,ENSG00000160917.10,CATG00000010877.1,CATG00000031460.1,CATG00000039087.1,ENSG00000103769.5,ENSG00000133114.13,CATG00000005974.1,ENSG00000084734.4,ENSG00000100344.6,CATG00000002596.1,CATG00000005818.1,ENSG00000268681.1,ENSG00000261573.1,ENSG00000121579.8,ENSG00000213453.3,ENSG00000037965.4,ENSG00000236830.2,CATG00000069337.1,ENSG00000108523.11,CATG00000072573.1,ENSG00000159231.5,ENSG00000165966.10,ENSG00000141298.13,ENSG00000115194.6,CATG00000054732.1,ENSG00000106244.8,ENSG00000130227.12,ENSG00000173578.6,ENSG00000152595.12,ENSG00000236885.1,ENSG00000176395.8,ENSG00000025770.14,ENSG00000224418.1,CATG00000059990.1,ENSG00000234816.2,ENSG00000127922.5,CATG00000021489.1,ENSG00000182544.8,ENSG00000230068.2,ENSG00000111481.5,ENSG00000100379.13,ENSG00000161179.9,CATG00000030292.1,ENSG00000267454.1,CATG00000005860.1,ENSG00000177947.9,ENSG00000251357.4,ENSG00000115207.9,CATG00000025290.1,ENSG00000246366.2,ENSG00000163467.7,ENSG00000203760.4,ENSG00000152767.11,ENSG00000100599.11,CATG00000049947.1,ENSG00000170374.4,ENSG00000251138.2,ENSG00000120054.7,CATG00000089888.1,ENSG00000226965.1,ENSG00000128918.10,CATG00000040722.1,ENSG00000258373.1,CATG00000114104.1,ENSG00000012779.6,CATG00000092610.1,ENSG00000173064.6,CATG00000033735.1,ENSG00000198353.6,CATG00000012047.1,ENSG00000204540.6,ENSG00000115234.6,CATG00000101876.1,ENSG00000138085.12,CATG00000064488.1,ENSG00000111186.8,ENSG00000142082.10,ENSG00000100347.10,CATG00000057187.1,ENSG00000204842.10,CATG00000033614.1,ENSG00000258099.1,ENSG00000197061.3,ENSG00000082014.12,ENSG00000106638.11,ENSG00000243587.6,ENSG00000237560.1,ENSG00000125319.10,CATG00000042818.1,ENSG00000008838.13,ENSG00000175161.9,ENSG00000075413.13,ENSG00000224652.1,CATG00000117980.1,ENSG00000237840.2,ENSG00000002079.8,ENSG00000087237.6,CATG00000020234.1,ENSG00000102572.10,ENSG00000120659.10,ENSG00000197251.3,ENSG00000010704.14,ENSG00000217325.2,CATG00000101875.1,ENSG00000188536.8,ENSG00000160908.14,CATG00000013335.1,ENSG00000138100.9,CATG00000007733.1,CATG00000074949.1,ENSG00000110243.7,ENSG00000245526.4,CATG00000101813.1,ENSG00000207371.1,CATG00000088309.1,ENSG00000183016.9,ENSG00000124610.3,CATG00000060738.1,ENSG00000198833.6,CATG00000071570.1,ENSG00000176927.10,CATG00000083624.1,CATG00000117975.1,ENSG00000236213.1,ENSG00000175213.2,CATG00000002765.1,ENSG00000162194.8,ENSG00000036828.9,ENSG00000259924.1,ENSG00000215481.4,ENSG00000044090.4,CATG00000031463.1,ENSG00000105379.5,ENSG00000163659.8,ENSG00000226571.1,ENSG00000166035.6,CATG00000115129.1,ENSG00000198732.6,CATG00000016929.1,CATG00000005855.1,ENSG00000187837.2,ENSG00000124641.10,CATG00000028379.1,CATG00000049948.1,CATG00000005975.1,ENSG00000115216.9,CATG00000051544.1,CATG00000060595.1,ENSG00000115241.9,ENSG00000250377.1,ENSG00000230457.3,ENSG00000205213.9,ENSG00000070831.11,ENSG00000183625.10,CATG00000067721.1,CATG00000057183.1,CATG00000085804.1,CATG00000096991.1,CATG00000101878.1,CATG00000083622.1,CATG00000063098.1,ENSG00000254559.1,CATG00000073051.1,ENSG00000188677.10,ENSG00000070366.9,ENSG00000248919.3,ENSG00000224187.1,ENSG00000185651.10,ENSG00000248594.2,ENSG00000163820.10,ENSG00000241685.4,CATG00000014533.1,ENSG00000260285.1,ENSG00000247675.2,ENSG00000185245.6,ENSG00000108840.11,ENSG00000025708.8,CATG00000102861.1,ENSG00000254661.2,CATG00000010438.1,ENSG00000167914.6,ENSG00000244219.2,CATG00000013334.1,ENSG00000164663.9,CATG00000058559.1,ENSG00000142599.13,ENSG00000228064.1,ENSG00000071243.11,ENSG00000112576.8,ENSG00000142534.2,ENSG00000142789.15,ENSG00000217404.2,ENSG00000136932.9,ENSG00000175216.10,ENSG00000254946.1,ENSG00000128228.4,ENSG00000267253.1,ENSG00000176697.14,ENSG00000160868.10,ENSG00000218510.3,ENSG00000197037.6,CATG00000102917.1,ENSG00000196176.7,ENSG00000233431.1,ENSG00000131941.3,ENSG00000177963.8,CATG00000033733.1,ENSG00000151418.7,ENSG00000237658.1,ENSG00000268520.1,CATG00000013327.1,CATG00000013322.1,ENSG00000154269.10,ENSG00000221947.3,ENSG00000100784.5,CATG00000042820.1,ENSG00000008516.12,ENSG00000128266.7,ENSG00000257767.2,CATG00000012026.1,ENSG00000078328.15,ENSG00000160124.5,CATG00000004918.1,ENSG00000029559.5,ENSG00000224729.4,ENSG00000265394.1,CATG00000057185.1,CATG00000083626.1,CATG00000092618.1,ENSG00000112319.13,ENSG00000135476.7,ENSG00000152266.2,ENSG00000200530.1,CATG00000042207.1,ENSG00000115306.11,ENSG00000137656.7,ENSG00000259293.1,ENSG00000260411.2,ENSG00000213088.5,ENSG00000212628.1,CATG00000060742.1,ENSG00000163486.8,ENSG00000163794.6,ENSG00000134569.5,CATG00000010836.1,CATG00000039455.1,ENSG00000106070.13,CATG00000044402.1,ENSG00000148943.7,ENSG00000265799.1,ENSG00000266269.1,ENSG00000106483.7,ENSG00000130429.8,ENSG00000167384.6,CATG00000086576.1,ENSG00000187475.4,ENSG00000197487.4,CATG00000002214.1,CATG00000030195.1,ENSG00000120158.7,ENSG00000166165.8,ENSG00000225402.1,ENSG00000127415.8,ENSG00000235545.1,ENSG00000077080.5,ENSG00000103249.13,ENSG00000241468.3,ENSG00000164900.4,ENSG00000269403.1,ENSG00000138614.10,CATG00000064369.1,CATG00000016998.1,CATG00000064485.1,ENSG00000236378.1,CATG00000025291.1,ENSG00000138074.10,ENSG00000196226.2,ENSG00000067167.3,CATG00000100467.1,CATG00000093267.1,ENSG00000204031.3,ENSG00000168056.10,ENSG00000267905.1,ENSG00000100218.7,ENSG00000176542.5,CATG00000094606.1,ENSG00000076650.2,ENSG00000120262.8,ENSG00000184956.11,CATG00000048497.1,ENSG00000271840.1,CATG00000093276.1,ENSG00000124564.13,ENSG00000273049.1,CATG00000088381.1,ENSG00000100031.14,ENSG00000164362.14,ENSG00000183199.6,ENSG00000234945.3,ENSG00000146830.9,ENSG00000175224.12,ENSG00000198715.7,ENSG00000108342.8,CATG00000022144.1,ENSG00000166415.10,ENSG00000228149.1,ENSG00000113504.15,ENSG00000160211.11,CATG00000067396.1,ENSG00000155906.12,ENSG00000089009.11,ENSG00000198838.7,ENSG00000261971.2,ENSG00000111275.8,CATG00000064482.1,ENSG00000172354.5,CATG00000000200.1,ENSG00000147592.4,ENSG00000214736.3,ENSG00000132792.14,ENSG00000074621.9,CATG00000005113.1,CATG00000001906.1,ENSG00000106635.3,ENSG00000266919.1,CATG00000011000.1,ENSG00000141655.11,ENSG00000178026.8,ENSG00000131183.6,CATG00000085799.1,ENSG00000116641.11,CATG00000026450.1,ENSG00000175164.9,ENSG00000199065.2,ENSG00000106333.8,ENSG00000206177.2,CATG00000041288.1,ENSG00000116729.9,ENSG00000135148.7,ENSG00000267984.1,CATG00000115694.1,ENSG00000242659.1,CATG00000094604.1,CATG00000066599.1,ENSG00000121552.3,ENSG00000271875.1,ENSG00000162337.7,ENSG00000115211.11,ENSG00000184374.2,CATG00000060840.1,CATG00000114046.1,CATG00000022142.1,ENSG00000241529.2,ENSG00000007392.12,CATG00000082824.1,ENSG00000165406.11,ENSG00000106327.8,ENSG00000177989.9,ENSG00000076864.15,ENSG00000163793.8,ENSG00000188782.3,ENSG00000272647.1,CATG00000115144.1,ENSG00000077800.7,CATG00000096987.1,ENSG00000137171.10,ENSG00000138002.10,ENSG00000198556.9,ENSG00000197851.3,ENSG00000021461.12,ENSG00000198952.7,ENSG00000198440.5,ENSG00000213236.3,ENSG00000197959.9,ENSG00000180573.8,ENSG00000203799.6,ENSG00000225028.1,ENSG00000018869.12,CATG00000085807.1,CATG00000059983.1,ENSG00000162551.9,ENSG00000090534.13,ENSG00000009954.6,CATG00000015896.1,CATG00000082160.1,ENSG00000234608.3,ENSG00000110076.14,ENSG00000236457.1,CATG00000059985.1,ENSG00000197757.7,ENSG00000260329.1,ENSG00000244691.1,ENSG00000273189.1,ENSG00000106245.5,ENSG00000150054.14,ENSG00000232912.1,CATG00000088304.1,CATG00000089574.1,ENSG00000198270.8,ENSG00000234072.1,CATG00000005527.1,ENSG00000175220.7,CATG00000050093.1,ENSG00000103326.6,CATG00000012452.1,ENSG00000180596.7,CATG00000062386.1,ENSG00000106034.13,ENSG00000172336.4,ENSG00000240875.1,ENSG00000086504.11,ENSG00000270117.1,ENSG00000251562.3,CATG00000088343.1,ENSG00000074603.14,CATG00000116175.1,ENSG00000135535.10,ENSG00000237410.1,CATG00000085975.1,ENSG00000112294.8,ENSG00000187045.12,CATG00000073059.1,CATG00000085809.1,ENSG00000033050.3,ENSG00000160781.11,CATG00000117071.1,ENSG00000114573.5,ENSG00000100228.8,ENSG00000226398.1,CATG00000091959.1,CATG00000064486.1,ENSG00000112651.7,ENSG00000243926.1,CATG00000092613.1,ENSG00000243018.1,ENSG00000177951.13,CATG00000028303.1,CATG00000014631.1,ENSG00000108576.5,ENSG00000124593.10,CATG00000093273.1,ENSG00000157992.8,ENSG00000146476.6,ENSG00000101654.13,ENSG00000084774.9,CATG00000109156.1,CATG00000010876.1,ENSG00000167346.3,ENSG00000161664.2,ENSG00000172789.3,CATG00000023739.1,ENSG00000137218.6,ENSG00000111247.10,CATG00000058781.1,CATG00000010875.1,ENSG00000101384.7,CATG00000010873.1,ENSG00000222581.1,CATG00000030149.1,ENSG00000170959.10,CATG00000028304.1,CATG00000005861.1,CATG00000093699.1,ENSG00000169220.13,ENSG00000088808.12,ENSG00000103742.7,ENSG00000197249.8,ENSG00000156113.16,ENSG00000199071.2,CATG00000084817.1,ENSG00000087152.11,ENSG00000065882.11,CATG00000031558.1,CATG00000005856.1,ENSG00000133460.15,ENSG00000228397.1,ENSG00000135409.6,ENSG00000112293.10,ENSG00000233438.1,CATG00000005541.1,CATG00000068610.1,ENSG00000169223.10,ENSG00000132819.12,ENSG00000089248.6,ENSG00000108344.10,ENSG00000269881.1,ENSG00000151135.5,ENSG00000161896.6,ENSG00000162552.10,ENSG00000030110.8,CATG00000088306.1,CATG00000019990.1,ENSG00000110075.10,CATG00000004532.1,ENSG00000120832.5,ENSG00000196532.4</t>
  </si>
  <si>
    <t>22504420,23074152,19874204,22792070,21533022,21124946,20139978,23437003,19079262,19801982,24094242,21104366,19181680,23436924,23644456,20558539,17903296,23572186,20096396,21927923,18455228,21153663,20164292,19249006,24249740,22792071,21427758,18445777,24945404,22692763</t>
  </si>
  <si>
    <t>Blood cell counts and other traits,Lumbar spine bone mineral density (males),Femoral neck bone mineral density (premenopausal),Bone mineral traits, in men,Bone mineral density (spine),Bone mineral density (paediatric, total body less head),Femoral neck bone mineral density,Bone mineral density (BMD), in women,Bone mineral density (paediatric, skull),Bone mineral density,Bone mineral density (hip),Bone mineral density (paediatric, lower limb),Bone mineral density (paediatric, upper limb),Lumbar spine bone mineral density (premenopausal),Lumbar spine bone mineral density,Serum alkaline phosphatase levels,Blood cell counts and traits, in red and white blood cells,Phosphorus levels</t>
  </si>
  <si>
    <t>HP:0004355</t>
  </si>
  <si>
    <t>Abnormality of proteoglycan metabolism</t>
  </si>
  <si>
    <t>An abnormality of proteoglycan metabolism.</t>
  </si>
  <si>
    <t>rs1169313,rs17826790,rs778809,rs2073294,rs10774579,rs11622829,rs11620749,rs12887673,rs6573612,rs2244608,rs8021889,rs10148529,rs28459012,rs12893094,rs12436113,rs1950557,rs17271883,rs1169310,rs2259852,rs2264782,rs80021729,rs60927973,rs72714428,rs1169294,rs6785254,rs6573602,rs2259820,rs883081,rs1920792,rs11223780,rs2002692,rs11158596,rs4439682,rs2243616,rs2259816,rs6573598,rs2257962,rs79256507,rs12436299,rs1257197,rs56134226,rs75927128,rs1169289,rs11624045,rs3859563,rs1054218,rs11621604,rs7953249,rs10148699,rs10873192,rs7310409,rs7979473,rs72714440,rs10083363,rs6489786,rs4131097,rs7159888,rs1169306,rs12896663,rs10144503,rs2264778,rs1182933,rs2257764,rs74827141,rs2411349,rs7108503,rs884247,rs2411822,rs7135337,rs735396,rs2268957,rs2251468,rs883082,rs2264750,rs2393791,rs7108756,rs1535173,rs17246042,rs4073416,rs12879971,rs927004,rs1169292,rs11065385,rs1269068,rs1953417,rs1169286,rs61988978,rs1169311,rs3760776,rs10132229,rs2255531,rs11158587,rs778810,rs1169284,rs3213545,rs72716430,rs1169314,rs12888212,rs7151301,rs10147958,rs7979478,rs761830,rs7305618,rs1169300,rs7147231,rs1183910,rs35949016,rs28625034,rs58475265,rs8019767,rs10873191,rs28616692,rs11158597,rs4131095,rs778805,rs11624104,rs1169312,rs60273099,rs59233694,rs2258287,rs3783711,rs8012278,rs61987806,rs6573599,rs56330625,rs74622686,rs73278053,rs8010876,rs3759680,rs11844682,rs60337613,rs28402124,rs11065384,rs1169296,rs57071950,rs8101385,rs2464196,rs11158605,rs1169288,rs1959145,rs61987807,rs59204447,rs2210805,rs2184601,rs10134589,rs990739,rs12431963,rs2898820,rs74639401,rs10483785,rs35206478,rs61298903,rs17246035,rs61988977,rs11824649,rs2393775,rs11158607,rs17826736,rs28378882,rs4902386,rs12885842,rs4902408,rs10138662,rs2464195,rs1953416,rs74056738,rs7970695,rs7151212,rs2708101,rs17826796,rs7147536,rs72714425,rs8019473,rs8003811,rs7954039,rs2411821,rs6573604,rs55986667,rs4143898,rs1169309,rs10467734,rs7144345,rs60942639,rs867972,rs3742597,rs17102598,rs12434854,rs7150233,rs72714433,rs11158598,rs7954331,rs1169301,rs77144060,rs1169315</t>
  </si>
  <si>
    <t>ENSG00000157895.7,ENSG00000171119.2,ENSG00000109956.8,CATG00000019328.1,ENSG00000033170.12,CATG00000019327.1,CATG00000021396.1,ENSG00000259078.2,CATG00000010636.1,ENSG00000258760.1,CATG00000019346.1,ENSG00000135100.13,CATG00000019326.1,CATG00000010640.1,CATG00000019323.1,ENSG00000135114.8,ENSG00000152127.4,ENSG00000241388.3,CATG00000062072.1,ENSG00000156413.9</t>
  </si>
  <si>
    <t>N-glycan levels, in plasma</t>
  </si>
  <si>
    <t>HP:0004360</t>
  </si>
  <si>
    <t>Abnormality of acid base homeostasis</t>
  </si>
  <si>
    <t>An abnormality of the balance or maintenance of the balance of acids and bases in bodily fluids, resulting in an abnormal pH.</t>
  </si>
  <si>
    <t>rs1052352,rs4468641,rs3812999,rs2878304,rs12597511,rs28371675,rs6565201,rs8100394,rs13708,rs80059054,rs9926533,rs12462157,rs72799341,rs9332105,rs4889614,rs12783717,rs11574947,rs4889604,rs11640961,rs1980889,rs9938177,rs2288004,rs17110192,rs4889537,rs28371682,rs8060857,rs4918798,rs7196726,rs72785520,rs41440449,rs77443196,rs2025445,rs58726213,rs112906665,rs58858790,rs2860838,rs4889599,rs35446233,rs750952,rs2860905,rs9933843,rs1057910,rs74581188,rs897984,rs75771163,rs56083427,rs1978487,rs11649653,rs12716979,rs71489482,rs4304697,rs17110236,rs8113181,rs34617130,rs4889490,rs4986894,rs79611756,rs4889630,rs117671702,rs932809,rs889548,rs1549299,rs7085563,rs749671,rs1926711,rs57190039,rs2108622,rs1057911,rs10747210,rs78431362,rs1934962,rs3740367,rs117765949,rs12462273,rs9332184,rs79460475,rs76690432,rs1458202,rs12923297,rs4889651,rs28372932,rs8046707,rs8056505,rs59735493,rs3764323,rs9319587,rs72816654,rs117438161,rs12460665,rs55742763,rs79442611,rs7195915,rs78144779,rs74533239,rs1326832,rs8050588,rs11150596,rs9332228,rs10509680,rs4889620,rs11574639,rs62057232,rs12924903,rs2281890,rs7204459,rs2855475,rs11137539,rs881929,rs4552122,rs78775993,rs729482,rs4447446,rs9938550,rs9332129,rs2230429,rs11150619,rs9325473,rs4244285,rs885107,rs78150064,rs11150599,rs17839568,rs11865830,rs10509679,rs1341164,rs74505001,rs9332128,rs112841731,rs4889603,rs80273937,rs7184567,rs117150858,rs2288005,rs12774901,rs12930657,rs4889631,rs4459557,rs11150617,rs7190997,rs7203999,rs17878673,rs7197770,rs393874,rs35468353,rs2011491,rs77467078,rs2305880,rs12716981,rs77704415,rs9332188,rs9332214,rs12931046,rs9923231,rs8052245,rs17885052,rs9332177,rs9332181,rs55979739,rs115543655,rs2032915,rs2281891,rs12920259,rs72799316,rs2079287,rs7197717,rs8046001,rs12448321,rs8110002,rs11859274,rs9936329,rs3740505,rs76541158,rs1042192,rs12444713,rs1106398,rs2735393,rs12926237,rs77582920,rs4346218,rs116872603,rs9332198,rs12443808,rs7500719,rs2305884,rs8050330,rs3815801,rs11864839,rs2303223,rs28371677,rs1143682,rs12778026,rs73524556,rs111575354,rs117139785,rs11865038,rs9332223,rs4597342,rs17110288,rs72799330,rs6565217,rs114568171,rs10882562,rs1458201,rs6950,rs67128646,rs11076,rs79219523,rs2335013,rs79861341,rs9332227,rs749767,rs112141160,rs79678941,rs17882368,rs12929077,rs11137542,rs13332545,rs1870293,rs74963911,rs4362080,rs11572093,rs12443627,rs8050894,rs2072161,rs7206295,rs34637818,rs55667375,rs67345186,rs73329627,rs74883200,rs11864054,rs11574630,rs9332238,rs11574631,rs11150600,rs75573858,rs1934982,rs2079288,rs9332175,rs113448632,rs4877063,rs9332116,rs72816638,rs7192161,rs4077810,rs7198250,rs116715413,rs14235,rs8058578,rs79048399,rs76696647,rs9939417,rs117575031,rs2185571,rs9332245,rs28969381,rs7196256,rs17879992,rs1042194,rs3087796,rs67264578,rs79172815,rs76887530,rs116921552,rs28371676,rs75093057,rs9332220,rs41291546,rs7192375,rs71510287,rs1108431,rs34777815,rs1934963,rs1549293,rs35675346,rs28421305,rs80104560,rs889555,rs741810,rs74549782,rs7199949,rs9319588,rs1046276,rs9925964,rs79722608,rs9332187,rs10871454,rs80318951,rs35713203,rs1799853,rs732173,rs12235615,rs11647284,rs77151284,rs35427080,rs4493054,rs12445568,rs7499192,rs9332127,rs12445650,rs929868,rs35969813,rs2289442,rs2359661,rs9332219,rs11150614,rs35629860,rs7204278,rs57576577,rs3758580,rs117207187,rs8046391,rs17110194,rs11865499,rs11188035,rs8050107,rs13337900,rs3093193,rs4918797,rs12570771,rs2303222,rs113348400,rs2860837,rs79514865,rs12462394,rs4877043,rs4889649,rs7904581,rs12460795,rs61886804,rs381188,rs117892006,rs7028662,rs75645849,rs7024829,rs8048583,rs3764327,rs73530203,rs8062719,rs9934438,rs4889526,rs75541073,rs6565225,rs2298037,rs10782004,rs56063963,rs4889538,rs28360557,rs77224917,rs11150610,rs12930545,rs36084004,rs117790382,rs79429965,rs12460289,rs7195945,rs889549,rs67456613,rs12098606,rs117411822,rs12934418,rs8063565,rs2054213,rs732172,rs11668954,rs12569873,rs67941743,rs11864806,rs2071426,rs59278974,rs67456513,rs1980888,rs4889633,rs9332113,rs116694889,rs12572351,rs3758581,rs897986,rs3747486,rs9332230,rs9332217,rs3093199,rs11668194,rs118161033,rs7870763,rs9938088,rs56314408,rs115081720,rs105347,rs7193943,rs1934983,rs4889543,rs78609324,rs7294,rs77008973,rs12449089,rs114628972,rs1060506,rs7186832,rs17435349,rs56656810,rs75559977,rs10118234,rs7185007,rs10114707,rs75684697,rs78924645,rs79417438,rs34480360,rs7098376,rs76828799,rs4527034,rs3747481,rs749670,rs113615867,rs4577218,rs34634428,rs9332108,rs4594268,rs112889338,rs10270308,rs78415138,rs3751855,rs56392848,rs79704832,rs7047644,rs2359612,rs76905088,rs76076565,rs11150601,rs80045961,rs35134124,rs74150840,rs4889606,rs11150616,rs4889525,rs12926295,rs1065027,rs35835168,rs9932572,rs4086116,rs78133057,rs11150604,rs72800847,rs35805353,rs59140933,rs3813020,rs12928081,rs12460173</t>
  </si>
  <si>
    <t>ENSG00000178226.6,ENSG00000052344.11,ENSG00000234026.1,CATG00000116079.1,ENSG00000196118.7,ENSG00000260899.1,ENSG00000089280.14,CATG00000027103.1,ENSG00000119969.10,CATG00000029081.1,CATG00000029078.1,ENSG00000260083.1,CATG00000106069.1,CATG00000106070.1,CATG00000029072.1,ENSG00000261359.2,ENSG00000169896.12,ENSG00000099364.12,ENSG00000138109.9,ENSG00000103496.10,ENSG00000108239.8,ENSG00000140678.12,ENSG00000099365.5,ENSG00000260082.1,ENSG00000080603.12,ENSG00000262766.1,CATG00000027105.1,ENSG00000108242.8,CATG00000106068.1,ENSG00000102870.4,ENSG00000260304.1,ENSG00000237372.1,ENSG00000099385.7,ENSG00000169900.3,CATG00000027119.1,ENSG00000177238.9,ENSG00000255439.2,ENSG00000099381.12,ENSG00000167394.8,ENSG00000005844.13,ENSG00000175938.6,CATG00000029061.1,CATG00000027113.1,ENSG00000148082.5,ENSG00000167397.10,ENSG00000165841.5,ENSG00000267453.2,ENSG00000103490.13,ENSG00000268863.1,ENSG00000103510.15,ENSG00000103549.17,ENSG00000167395.10,CATG00000093418.1,ENSG00000186115.8,CATG00000000495.1,ENSG00000128536.11,ENSG00000150281.6,ENSG00000138115.9,ENSG00000151006.7,CATG00000027116.1,CATG00000029047.1,ENSG00000103507.9,CATG00000108955.1,ENSG00000099377.9,ENSG00000156858.7,ENSG00000156860.11,CATG00000106064.1,ENSG00000265991.1,CATG00000000497.1,CATG00000029055.1,ENSG00000260852.1</t>
  </si>
  <si>
    <t>23755828,20833655,19300499,18535201,21063236</t>
  </si>
  <si>
    <t>Warfarin responsiveness (phenprocoumon),Warfarin maintenance dose</t>
  </si>
  <si>
    <t>HP:0004367</t>
  </si>
  <si>
    <t>Abnormality of glycoprotein metabolism</t>
  </si>
  <si>
    <t>An abnormality of a glycoprotein metabolic process.</t>
  </si>
  <si>
    <t>rs1169313,rs1730865,rs1641537,rs1260326,rs871690,rs6573612,rs2244608,rs1260334,rs963167,rs7075901,rs2950835,rs10148529,rs4366742,rs11689645,rs4984425,rs4486511,rs6258,rs2259852,rs2264782,rs1642764,rs72714428,rs836138,rs59246603,rs1169294,rs10740128,rs12413730,rs78001759,rs10761761,rs9901675,rs62059839,rs6967728,rs2259816,rs72829170,rs1641522,rs2257962,rs1061259,rs55695203,rs1904296,rs1313566,rs10761729,rs2911711,rs34474840,rs2616630,rs1169289,rs10822155,rs12931859,rs62059833,rs72837056,rs4968214,rs7953249,rs10509186,rs7979473,rs12596328,rs72714440,rs1625998,rs10822179,rs11817169,rs1613071,rs7159888,rs2393969,rs1169306,rs10904194,rs12600130,rs1182933,rs4746149,rs2719815,rs931972,rs7135337,rs7358152,rs7092539,rs2251468,rs780093,rs9913778,rs11814792,rs11252331,rs1625895,rs2393791,rs1641517,rs117573122,rs9900770,rs10509189,rs7896677,rs10761723,rs10822150,rs10761773,rs1169286,rs1007251,rs1169311,rs3760776,rs2255531,rs907,rs61853589,rs1169284,rs4968190,rs9897307,rs3213545,rs6950023,rs4984511,rs1169314,rs248768,rs16958921,rs9971294,rs17855177,rs1183910,rs1624085,rs1641523,rs1619016,rs2616628,rs10733788,rs3849491,rs4379723,rs10761760,rs2906184,rs10995541,rs7068144,rs2955611,rs2616631,rs13232861,rs4506131,rs56332871,rs7092139,rs7577237,rs1642808,rs187464,rs16952770,rs10732200,rs4500779,rs35702217,rs2541010,rs4745729,rs10822148,rs55757090,rs1642762,rs10740129,rs3956912,rs11844682,rs1641518,rs7092784,rs1009984,rs8101385,rs36053329,rs2464196,rs1871395,rs10740126,rs7929797,rs1641536,rs55971719,rs2184601,rs13894,rs2411984,rs17169479,rs62063615,rs724553,rs2393775,rs11158607,rs11815969,rs2466128,rs7909960,rs114644434,rs7075205,rs7920159,rs72837019,rs2393976,rs4466712,rs78597273,rs12413415,rs1642804,rs7970695,rs7082076,rs2708101,rs10957982,rs2955613,rs72714425,rs1762509,rs7954039,rs35578117,rs6479899,rs4227,rs113828067,rs58310495,rs1169309,rs73067080,rs7915779,rs1642811,rs10740131,rs7082470,rs7777991,rs2393980,rs8064837,rs7954331,rs12416349,rs1169315,rs9846932,rs10761778,rs10733787,rs12573212,rs61855497,rs9889344,rs7915680,rs10774579,rs10761741,rs8178845,rs10761722,rs7395330,rs10761776,rs12704986,rs10740107,rs1169310,rs4310508,rs56165099,rs1641535,rs59215788,rs7098181,rs11045879,rs73709460,rs10995540,rs7910927,rs7920768,rs1641524,rs2259820,rs1920792,rs10761739,rs2243616,rs10822172,rs1641516,rs12415984,rs12948397,rs1641519,rs1799941,rs1641515,rs10740133,rs7910662,rs3211105,rs61730297,rs16956822,rs7310409,rs10733792,rs7078456,rs77129112,rs7099425,rs12452603,rs6489786,rs6718068,rs7074735,rs1635609,rs11818738,rs1762482,rs8077672,rs2264778,rs10995453,rs4746244,rs2257764,rs16952808,rs4149056,rs10761779,rs9903150,rs735396,rs2955612,rs2264750,rs11646488,rs11817689,rs4455525,rs9415680,rs2270339,rs11065385,rs1169292,rs858528,rs72716430,rs77477673,rs10761771,rs114384464,rs3744317,rs7979478,rs248765,rs61855465,rs7305618,rs72837070,rs1169300,rs35949016,rs12938160,rs1642809,rs76976120,rs2232015,rs10873191,rs61853635,rs11819167,rs7576964,rs4747045,rs7358191,rs7100372,rs6479897,rs11683099,rs1641520,rs1641539,rs1169312,rs4061964,rs2909430,rs4149067,rs10159609,rs10761727,rs3783711,rs2258287,rs8078801,rs10995543,rs1260333,rs75491857,rs58126885,rs10761728,rs3759680,rs1641525,rs10761731,rs1641531,rs6721345,rs2616629,rs11065384,rs1169296,rs7085862,rs11158605,rs6965424,rs2175197,rs7897326,rs10740125,rs1169288,rs10761721,rs1641538,rs1959145,rs248767,rs7083823,rs2210805,rs10995530,rs7209395,rs4791079,rs35236578,rs1641540,rs2898820,rs12317268,rs17258608,rs1057086,rs4149080,rs1935,rs7085621,rs10761725,rs12414159,rs12885842,rs10761732,rs4968212,rs9435441,rs2464195,rs6504401,rs1641521,rs10465990,rs7909269,rs4984512,rs11252329,rs61855876,rs7147536,rs1896995,rs7073753,rs1579045,rs9971352,rs1533068,rs2955610,rs7144345,rs12240740,rs10822175,rs72714433,rs11158598,rs9907406,rs1169301,rs10822146,rs3779196,rs858518,rs4746974,rs7097698,rs68045833</t>
  </si>
  <si>
    <t>ENSG00000157895.7,ENSG00000264772.2,CATG00000075368.1,CATG00000096540.1,CATG00000019328.1,ENSG00000091583.6,ENSG00000259359.1,ENSG00000141510.11,ENSG00000155287.6,CATG00000010640.1,CATG00000032956.1,ENSG00000198890.6,ENSG00000148572.10,CATG00000118331.1,ENSG00000181222.10,CATG00000069743.1,ENSG00000141504.7,ENSG00000240809.1,ENSG00000165476.8,CATG00000021396.1,ENSG00000205189.7,ENSG00000161956.8,ENSG00000205356.5,ENSG00000236990.1,ENSG00000247809.3,CATG00000117134.1,ENSG00000164713.5,CATG00000019323.1,ENSG00000162869.11,ENSG00000129255.10,ENSG00000235816.2,ENSG00000023839.6,ENSG00000129214.10,ENSG00000171119.2,ENSG00000174282.7,CATG00000115361.1,ENSG00000162804.9,ENSG00000161960.10,ENSG00000248714.2,CATG00000019327.1,ENSG00000154240.12,ENSG00000209582.1,CATG00000002000.1,CATG00000010636.1,CATG00000118317.1,CATG00000032950.1,CATG00000103500.1,ENSG00000135100.13,CATG00000019326.1,ENSG00000135114.8,ENSG00000171988.13,ENSG00000140718.14,ENSG00000241388.3,ENSG00000238917.1,ENSG00000156413.9,ENSG00000265500.1,ENSG00000170802.11,ENSG00000198018.6,CATG00000118323.1,CATG00000030603.1,CATG00000008291.1,ENSG00000175356.8,ENSG00000233438.1,ENSG00000229278.1,CATG00000118316.1,ENSG00000272767.1,ENSG00000033170.12,ENSG00000006453.9,CATG00000008292.1,ENSG00000213538.4,ENSG00000259078.2,ENSG00000233223.2,ENSG00000122085.12,CATG00000117131.1,ENSG00000129244.4,ENSG00000134538.2,ENSG00000129226.9,ENSG00000084734.4,ENSG00000129245.7</t>
  </si>
  <si>
    <t>22675492,21203500,22829776,23279374</t>
  </si>
  <si>
    <t>Sex hormone-binding globulin levels,N-glycan levels,beta2-Glycoprotein I (beta2-GPI) plasma levels</t>
  </si>
  <si>
    <t>HP:0004386</t>
  </si>
  <si>
    <t>Gastrointestinal inflammation</t>
  </si>
  <si>
    <t>rs7495132,rs9934301,rs2103444,rs6062298,rs79845707,rs1618891,rs61813286,rs11118209,rs28383408,rs4934540,rs479333,rs2366736,rs921721,rs2486480,rs11153277,rs3910682,rs6935759,rs13037326,rs643434,rs249643,rs415987,rs17603936,rs10203039,rs7519119,rs1923894,rs12768019,rs12722527,rs1801274,rs115377566,rs1437465,rs11579070,rs9274335,rs11715915,rs4934536,rs62408237,rs3807556,rs791590,rs12053646,rs6687175,rs4579753,rs2645485,rs7086715,rs2683051,rs12655465,rs62025078,rs6724322,rs2518570,rs9272318,rs216544,rs7592356,rs2335714,rs72926050,rs1128536,rs1267494,rs78644302,rs28383429,rs731838,rs3769602,rs9585030,rs743478,rs11663253,rs2075965,rs1743440,rs9271519,rs1303870,rs12444829,rs4912807,rs2494262,rs7998034,rs28844317,rs62123385,rs1788229,rs907092,rs4454949,rs9487627,rs405553,rs5745347,rs2790236,rs13316695,rs112529870,rs1267489,rs6089953,rs8176741,rs1036207,rs73314746,rs7469576,rs3811697,rs74638570,rs10932768,rs151303,rs27747,rs6794475,rs6062509,rs12761675,rs62389638,rs1543061,rs11153283,rs2838521,rs117106271,rs4476150,rs3747093,rs63368160,rs9942686,rs1745632,rs74752114,rs11601687,rs863002,rs11744408,rs221784,rs4065275,rs17835641,rs10870202,rs3024495,rs439833,rs782971,rs62207057,rs1938658,rs2095892,rs4821116,rs782987,rs77264136,rs408813,rs1339588,rs7193733,rs6759383,rs116162222,rs8051968,rs2808629,rs9910826,rs316395,rs4851018,rs6737668,rs17186848,rs28594331,rs4911110,rs550057,rs2790174,rs56159153,rs4932361,rs3093077,rs11211202,rs2821109,rs601356,rs38034,rs1131095,rs644234,rs2266959,rs6517432,rs4788550,rs2292551,rs55991577,rs1546077,rs447042,rs12697439,rs736107,rs676457,rs240955,rs10064003,rs115392736,rs2891077,rs10193407,rs13005100,rs785469,rs28502782,rs9989749,rs10789478,rs9370777,rs28410083,rs58159560,rs6894471,rs2292554,rs111378844,rs10781505,rs72787078,rs11159831,rs6759861,rs10199829,rs11741861,rs601410,rs2242828,rs10866705,rs12722605,rs4871611,rs13410999,rs76643719,rs1976366,rs2118826,rs4235799,rs12139150,rs115904597,rs6898524,rs397349,rs6467243,rs6761276,rs4851586,rs1005042,rs194749,rs9557202,rs2590310,rs11624233,rs55752638,rs1796815,rs13102768,rs7253917,rs4932353,rs8054111,rs27306,rs1630587,rs10872066,rs13010621,rs6733174,rs767009,rs1146649,rs10201184,rs4973366,rs2427532,rs4149398,rs7046863,rs13085791,rs4851610,rs12765038,rs6890469,rs296539,rs462493,rs7277261,rs3736164,rs7332472,rs12926041,rs12024645,rs113888335,rs3771170,rs402223,rs3093068,rs6737882,rs10194082,rs113484779,rs114565051,rs11576522,rs7540578,rs11803366,rs2188962,rs34438281,rs1889532,rs2241117,rs117656426,rs2149083,rs10142466,rs2282301,rs13169690,rs12996912,rs116173188,rs2706336,rs7521382,rs2603656,rs4127348,rs13010695,rs4660900,rs2769355,rs303446,rs2301120,rs6061184,rs9272492,rs12987180,rs28383373,rs66711878,rs462779,rs1424167,rs7900669,rs111343881,rs4667002,rs4352593,rs4908724,rs7588883,rs9814873,rs6057661,rs1707339,rs6742381,rs3091323,rs9272485,rs4788614,rs11085732,rs10901252,rs6503695,rs212759,rs13206219,rs12075,rs1590257,rs7869487,rs2823285,rs455726,rs11603890,rs114700763,rs10042027,rs13405076,rs10076495,rs13114759,rs3850377,rs7047076,rs7603250,rs1065044,rs41313908,rs2790159,rs116822900,rs6890457,rs10520692,rs34935401,rs10908808,rs2220678,rs4939196,rs6046001,rs12261654,rs360719,rs4788571,rs73262807,rs3849365,rs13355768,rs4911554,rs2270297,rs12021750,rs1698374,rs4092293,rs10191548,rs12242110,rs79955955,rs660895,rs2590317,rs8176693,rs6772051,rs1915381,rs316402,rs12856660,rs6580225,rs8107240,rs1022685,rs2790239,rs1517352,rs140489,rs28383312,rs11892869,rs2526355,rs514659,rs11167520,rs114457542,rs9272417,rs34592588,rs9821311,rs11750239,rs12047230,rs6122159,rs10197284,rs1968752,rs27296,rs6057662,rs181826,rs12244306,rs7187776,rs73246597,rs10232974,rs9271542,rs5744249,rs2294889,rs4246215,rs17445836,rs17207042,rs17300176,rs7210316,rs3088081,rs1297262,rs7522462,rs11264426,rs1707338,rs4973369,rs4973362,rs113208333,rs2305479,rs309914,rs77072520,rs736730,rs6809381,rs59287215,rs3197999,rs73073085,rs2272128,rs10184259,rs2074225,rs4788553,rs249642,rs7764591,rs1467524,rs28366201,rs12653866,rs378672,rs3024861,rs6937734,rs28383359,rs13001615,rs11640016,rs35175818,rs10896794,rs76416835,rs2253823,rs2424878,rs116977132,rs4851613,rs28383402,rs9271637,rs9411472,rs11101132,rs7923217,rs4934710,rs28383378,rs1966176,rs389956,rs4788085,rs3760650,rs1790947,rs2590364,rs62036657,rs115546388,rs78028320,rs11465583,rs4934711,rs11958008,rs9297851,rs10786052,rs55734382,rs13077923,rs112873743,rs9272362,rs1790964,rs12032275,rs6498089,rs11738907,rs1146647,rs8086433,rs3027008,rs4788581,rs116552240,rs1736147,rs6715003,rs466125,rs2790231,rs9411464,rs11078925,rs11644103,rs12432149,rs3794692,rs12143096,rs267931,rs3742130,rs2190515,rs2070552,rs1292051,rs4911258,rs113549285,rs762422,rs6737119,rs11078926,rs2357114,rs2008157,rs10732724,rs2863210,rs34977583,rs73923215,rs2148482,rs34762726,rs2039415,rs35977271,rs6889271,rs1550773,rs889568,rs17854357,rs2427837,rs11085725,rs3864283,rs4909764,rs1769044,rs4142967,rs4671664,rs1297269,rs4033115,rs73253250,rs8022690,rs3812563,rs4823074,rs6941727,rs12424448,rs17030946,rs58717741,rs11145874,rs729022,rs56353819,rs316414,rs55853334,rs73246513,rs77257972,rs8062335,rs2880791,rs10883367,rs12142127,rs72793809,rs459403,rs12216891,rs12778642,rs928055,rs2297433,rs6708949,rs13900,rs240993,rs7606480,rs6499528,rs9358366,rs12624279,rs11641016,rs7705547,rs11870965,rs3087886,rs12762493,rs4661218,rs1031458,rs7559416,rs2759663,rs707947,rs6672898,rs79795098,rs8030781,rs2641116,rs4934736,rs9487645,rs9272980,rs2847259,rs9273036,rs2052584,rs61828219,rs4705917,rs9859556,rs433191,rs28383428,rs309909,rs2790185,rs62242796,rs2274566,rs2287206,rs737452,rs56380902,rs1874795,rs2814779,rs2424918,rs2683050,rs11648353,rs12711751,rs2494263,rs492488,rs9272407,rs13143416,rs630510,rs26528,rs13114649,rs445316,rs6714379,rs1267488,rs6676002,rs34947566,rs9633740,rs8176672,rs60553075,rs4544018,rs74818935,rs2891076,rs425537,rs111770735,rs2440848,rs424977,rs16944683,rs56343119,rs946525,rs6750971,rs76422016,rs12757487,rs114404525,rs8373,rs2927609,rs415009,rs17591781,rs1297261,rs6058894,rs1768803,rs10883365,rs3812584,rs3213423,rs464401,rs28419077,rs10786557,rs2802372,rs113933084,rs6436047,rs212758,rs869402,rs1396733,rs80211072,rs38035,rs1509393,rs404339,rs6481935,rs1146587,rs5745477,rs6925032,rs9273042,rs3024847,rs212731,rs9487644,rs888197,rs2590322,rs4625,rs35014299,rs3766357,rs11709525,rs3817266,rs8057124,rs115206228,rs6579038,rs12939457,rs11130213,rs27997,rs7911264,rs71407321,rs34068533,rs11130080,rs60823343,rs1623806,rs4934709,rs1211447,rs4911257,rs447358,rs115253830,rs1406827,rs11583328,rs7045111,rs62408236,rs376097,rs2548530,rs160805,rs11951091,rs6929024,rs112053914,rs28383360,rs7235567,rs10891339,rs116793060,rs4074995,rs17031860,rs12535287,rs6717209,rs4809323,rs4934700,rs2790215,rs2645482,rs2100473,rs12935795,rs2889703,rs11746443,rs1250556,rs9711,rs4478387,rs946529,rs73241234,rs10476696,rs28383392,rs1401884,rs1815070,rs2149093,rs6764042,rs6741757,rs17391761,rs3859172,rs28383369,rs7716903,rs112063507,rs72789687,rs4143904,rs12793750,rs2297200,rs1030184,rs2018002,rs4409764,rs78414421,rs12033058,rs115417906,rs9292867,rs407515,rs10908710,rs8114049,rs28383372,rs3852209,rs27295,rs7163189,rs458017,rs2733760,rs7495683,rs9656588,rs62123383,rs3743405,rs9652518,rs968018,rs9919007,rs11979476,rs2028212,rs10870077,rs13140970,rs11010061,rs6503696,rs1024798,rs785478,rs35753408,rs4932357,rs2993207,rs114742549,rs659104,rs491626,rs115974809,rs5744222,rs10896796,rs111941374,rs9827021,rs9889296,rs932644,rs10074925,rs417382,rs10489450,rs2757052,rs2306581,rs27290,rs79094559,rs11010067,rs2118304,rs212699,rs4821130,rs3777905,rs12797880,rs11167518,rs61821537,rs1428553,rs641168,rs9374262,rs240991,rs8176749,rs55923265,rs11265142,rs880029,rs6063502,rs6670493,rs785468,rs2769346,rs1736020,rs35261698,rs9074,rs10792172,rs934736,rs1909595,rs2790177,rs9659222,rs10075192,rs582118,rs212738,rs59583434,rs7524351,rs383022,rs1938657,rs7715981,rs1746659,rs2590363,rs6661910,rs61822978,rs10052606,rs2292555,rs2548356,rs9273031,rs430827,rs194748,rs1976367,rs116545108,rs1267495,rs5744256,rs990257,rs11117959,rs9271469,rs2891079,rs9889011,rs11240733,rs1474738,rs3213917,rs212760,rs5745543,rs11075898,rs6417247,rs9950174,rs897877,rs4794820,rs1707317,rs2424915,rs2790244,rs112175921,rs2519093,rs3815129,rs115960964,rs12477866,rs12463527,rs72796355,rs1615504,rs17030925,rs6467242,rs2808628,rs4258846,rs4261511,rs2548224,rs4973365,rs7422788,rs1860190,rs3795251,rs27307,rs6499538,rs6579042,rs28383414,rs544873,rs4795400,rs11789207,rs4238604,rs17123957,rs75271287,rs6720449,rs3755274,rs402224,rs315263,rs3787091,rs4609824,rs380142,rs1537028,rs4239702,rs7551346,rs1417938,rs6597615,rs10044354,rs115477903,rs10932763,rs4661175,rs73660468,rs11865456,rs422743,rs360717,rs10896787,rs751553,rs13355897,rs12097761,rs9292777,rs12021587,rs2566885,rs2272129,rs28587714,rs3761757,rs405500,rs9348211,rs73404466,rs4795896,rs1801143,rs11229527,rs7280199,rs35777088,rs4246905,rs8081037,rs2285011,rs11075901,rs2417191,rs11036474,rs113277162,rs12712156,rs76391989,rs4317019,rs3812558,rs5745485,rs6739236,rs2190516,rs1250559,rs12448902,rs4586,rs75597324,rs6543116,rs10181720,rs75559517,rs1014286,rs444819,rs35707106,rs9272970,rs428002,rs73404465,rs10206064,rs3804031,rs114203361,rs13003464,rs2288029,rs72863940,rs426886,rs12881008,rs10908725,rs12904055,rs12144263,rs9411471,rs9272896,rs6427552,rs1966079,rs28383385,rs62106282,rs6859168,rs2440856,rs1065043,rs9271628,rs9271416,rs9637425,rs17172042,rs68187585,rs1267487,rs62036658,rs4934735,rs303448,rs40831,rs9638963,rs59647005,rs111432098,rs7404003,rs1815610,rs13419763,rs2063353,rs3024491,rs11153279,rs613825,rs2548524,rs56399423,rs10781496,rs7198606,rs368159,rs2274567,rs7025839,rs2136475,rs421126,rs4788099,rs11746555,rs1363976,rs3735275,rs4976647,rs1003522,rs334,rs1860184,rs2126984,rs1551398,rs3886100,rs56358680,rs7279911,rs12997026,rs7282490,rs400176,rs17387157,rs11922013,rs1352426,rs11606877,rs33921462,rs2297883,rs6057663,rs6758540,rs5745492,rs599948,rs4788576,rs28383438,rs3849366,rs11861174,rs6737500,rs925398,rs114838817,rs4487900,rs11605683,rs12189125,rs4077515,rs212753,rs392736,rs231976,rs17426593,rs75381459,rs5745523,rs28371521,rs6427868,rs9557192,rs12466060,rs1187532,rs402191,rs34236350,rs1531841,rs223621,rs467042,rs240994,rs7197188,rs366938,rs421214,rs151179,rs1072822,rs4404048,rs1039823,rs12473028,rs73472312,rs398075,rs2278060,rs11214115,rs3812564,rs56339474,rs10896050,rs8050651,rs115110712,rs7718483,rs1968751,rs4456788,rs309908,rs3818724,rs400837,rs6058924,rs2236262,rs2231884,rs114915632,rs3752252,rs385460,rs118163697,rs17198,rs13380741,rs9939458,rs3856261,rs4795399,rs10800746,rs79442859,rs2790184,rs3092169,rs12711752,rs8035793,rs4666374,rs7542544,rs4241211,rs240704,rs368246,rs71352168,rs10796955,rs28383340,rs4855881,rs72708239,rs7997823,rs116832981,rs17499811,rs12142704,rs2683039,rs9457249,rs10478293,rs12635657,rs2790165,rs1546078,rs4787458,rs14316,rs4972979,rs2279990,rs6784214,rs306587,rs2879359,rs39602,rs4788563,rs1790963,rs114773114,rs8041597,rs6717791,rs4705996,rs7929314,rs10870165,rs6746013,rs17381047,rs4706360,rs463853,rs12567973,rs1129495,rs12122721,rs6543159,rs795468,rs73404456,rs9405112,rs116573973,rs10057988,rs9272995,rs17649675,rs12246600,rs12712145,rs2366297,rs4932351,rs2790238,rs785509,rs2838517,rs9324866,rs904764,rs7174232,rs888270,rs11118196,rs161800,rs2876993,rs73284141,rs28383453,rs2424879,rs409915,rs2590321,rs12987219,rs10239830,rs6058949,rs1198984,rs3812573,rs17313265,rs9853683,rs6722022,rs2246031,rs4671665,rs6568680,rs6141814,rs492430,rs4620899,rs9411469,rs602300,rs4788073,rs1498311,rs116813230,rs751552,rs9689727,rs3176926,rs11240734,rs3168135,rs55860691,rs9271434,rs17078495,rs9303277,rs212730,rs6517423,rs495828,rs4788820,rs17591163,rs3767498,rs931506,rs9411368,rs9621715,rs2683037,rs111944465,rs7925560,rs10138763,rs10053750,rs360729,rs12885948,rs2508746,rs212739,rs11640722,rs73257238,rs10751449,rs8063403,rs11159833,rs75542709,rs309950,rs8072391,rs28383361,rs5998672,rs2254545,rs9806836,rs73925554,rs4625363,rs4973368,rs7276302,rs2823270,rs5745454,rs4788083,rs10801151,rs12242882,rs422562,rs61737565,rs2769349,rs1187530,rs9271474,rs4657041,rs1938656,rs11265205,rs194747,rs116793622,rs10797041,rs3902920,rs7549785,rs7171177,rs676996,rs6545776,rs10908483,rs1468791,rs1416763,rs5745544,rs13392177,rs2876932,rs785480,rs4973364,rs4672884,rs7119114,rs2384352,rs476410,rs5763767,rs2891078,rs2896069,rs1887406,rs7657746,rs9824886,rs10495903,rs62036617,rs4239612,rs6863411,rs1250555,rs34880409,rs8047881,rs6687518,rs731774,rs1887370,rs10922225,rs10882100,rs4682806,rs10751451,rs27300,rs34681319,rs2941522,rs1363908,rs10192422,rs2149092,rs428345,rs539602,rs6946938,rs9411271,rs77599748,rs7590263,rs315262,rs2048240,rs27621,rs2058657,rs73282209,rs28383376,rs115020571,rs1428554,rs2907,rs6451494,rs12260130,rs2079209,rs2305480,rs28383186,rs3785403,rs687289,rs1736145,rs10883372,rs2149085,rs72795864,rs12477867,rs6481946,rs28770304,rs445349,rs3743406,rs999082,rs1420106,rs6724213,rs62208908,rs11168249,rs11748136,rs4810485,rs11592567,rs28624,rs9370774,rs3745902,rs34624872,rs11229555,rs415842,rs13430006,rs35164067,rs13152362,rs11211248,rs10781518,rs7724036,rs61900292,rs7736873,rs2008514,rs9273007,rs17653757,rs2683030,rs11685483,rs2683036,rs116196531,rs10500615,rs422094,rs111384198,rs4439530,rs11601872,rs4958426,rs116225564,rs3749171,rs1915380,rs12823123,rs115420444,rs499436,rs11006086,rs114539622,rs6058885,rs1010208,rs7714415,rs1902660,rs2060762,rs2477073,rs7715065,rs10508816,rs9934789,rs62182826,rs6556942,rs12694432,rs8051038,rs9487668,rs12470196,rs4423579,rs240954,rs6547851,rs79569409,rs9309662,rs11941093,rs9271461,rs28378621,rs3787092,rs6922226,rs77106496,rs4019751,rs35146199,rs9273207,rs11158763,rs7498665,rs111299969,rs9411370,rs6871591,rs1267492,rs73622887,rs71407322,rs4660336,rs28383394,rs13427170,rs316400,rs9273045,rs659239,rs11133621,rs2075966,rs7195059,rs9272337,rs2066850,rs9272952,rs822040,rs9419741,rs74497428,rs6953598,rs12126806,rs10065172,rs9272990,rs11677043,rs117260236,rs28383415,rs117805222,rs2236508,rs11153294,rs4851584,rs2424920,rs13386602,rs113824321,rs12522977,rs2790169,rs7149271,rs55724039,rs9272538,rs6058893,rs1042029,rs9465891,rs7899961,rs9272353,rs2298429,rs56861054,rs12131358,rs1855350,rs71562294,rs34835,rs1291209,rs6061195,rs55791529,rs493246,rs7404095,rs11677107,rs114447415,rs56961537,rs11010060,rs1001160,rs11862723,rs28371538,rs113353196,rs886114,rs8127691,rs11244079,rs11145839,rs72862282,rs114509360,rs4512645,rs6595972,rs414154,rs9314181,rs2590369,rs2253829,rs114973966,rs2566886,rs12034243,rs11161790,rs7532133,rs5743289,rs16904551,rs9272444,rs113785384,rs12777517,rs3024502,rs6750277,rs532965,rs61269242,rs360720,rs6766131,rs4788449,rs3731860,rs212749,rs946528,rs151301,rs1465321,rs7849280,rs28729187,rs8053186,rs2077031,rs2074227,rs2427827,rs8176719,rs57263220,rs3766358,rs8044342,rs1437460,rs2790191,rs6427297,rs74447411,rs861857,rs2344180,rs10521318,rs9989842,rs10792430,rs1794693,rs1788232,rs221794,rs1548962,rs113939416,rs505922,rs6750230,rs9411468,rs10806926,rs11589638,rs11078928,rs7900480,rs317785,rs9272420,rs7249459,rs8005161,rs35392347,rs2458400,rs428196,rs11907235,rs6946288,rs1927729,rs9557194,rs11036238,rs112296425,rs10059011,rs28371493,rs11697690,rs17180057,rs12658567,rs115478735,rs4976646,rs3922886,rs10748526,rs34102169,rs7709464,rs416542,rs116487001,rs7553515,rs2838519,rs7918084,rs3767502,rs115643108,rs4307445,rs1595261,rs73024232,rs11214112,rs6597616,rs71407313,rs1972346,rs1291210,rs303438,rs795467,rs6658353,rs822509,rs111892599,rs2019022,rs9273103,rs6517422,rs907091,rs7079205,rs296546,rs6707559,rs12039306,rs735265,rs2236263,rs11127150,rs2759665,rs11747270,rs7237497,rs187238,rs6057647,rs34189114,rs582094,rs2882295,rs4932358,rs10883361,rs9271643,rs114074434,rs116253018,rs973901,rs415217,rs5998599,rs651007,rs116851933,rs1800668,rs114200924,rs7734884,rs249677,rs2505639,rs2411453,rs6451662,rs4976688,rs74636204,rs785503,rs434541,rs10172468,rs12819116,rs41290504,rs3817465,rs1768815,rs1504215,rs941823,rs113138877,rs4821108,rs35808069,rs1267493,rs413420,rs6061216,rs645982,rs4682809,rs12142199,rs398076,rs7715399,rs11739135,rs59655222,rs435572,rs8011558,rs11145763,rs6058569,rs3825568,rs11209026,rs785470,rs1040554,rs73404457,rs66466805,rs10193189,rs11074582,rs424185,rs3777909,rs7820382,rs409356,rs113182435,rs74955473,rs3787089,rs6058869,rs6753717,rs3188543,rs2522052,rs10640,rs5745518,rs72787091,rs560530,rs2915896,rs12188691,rs118117537,rs27659,rs10748783,rs28383397,rs6656279,rs4788573,rs3861928,rs4934720,rs9416684,rs461646,rs12122809,rs11584383,rs1883832,rs12764283,rs28383382,rs13292932,rs6927172,rs4666068,rs6880163,rs35370634,rs2651244,rs2297441,rs12446550,rs12617289,rs2289511,rs34977123,rs948788,rs41295117,rs34705003,rs4443888,rs11870347,rs617436,rs1011082,rs2058658,rs441597,rs4385425,rs1382341,rs2790237,rs7445,rs6694340,rs1926556,rs385113,rs3888190,rs867548,rs296529,rs9882740,rs78474935,rs7204992,rs9271544,rs36054685,rs27712,rs9907088,rs35947267,rs4934538,rs194778,rs17370071,rs180744,rs10438437,rs1804984,rs6727306,rs3849697,rs212727,rs4385236,rs231977,rs4656956,rs296563,rs28383439,rs73248018,rs614348,rs75440393,rs12655654,rs7581432,rs12202625,rs926634,rs909423,rs74424156,rs9272742,rs8044144,rs5745325,rs11161887,rs79111276,rs115498596,rs3024493,rs111838566,rs115032920,rs2794521,rs3181718,rs13137682,rs58799271,rs6669522,rs415890,rs9904624,rs6661500,rs12124964,rs2274910,rs12654812,rs9923441,rs2683041,rs9411470,rs28371527,rs7585702,rs62036624,rs10781507,rs62183964,rs876036,rs56102412,rs2486447,rs4902647,rs4973371,rs6058925,rs1768807,rs4705997,rs992472,rs78818156,rs12712155,rs2757046,rs427824,rs7818434,rs13206639,rs452713,rs72926046,rs79580477,rs4911105,rs28383467,rs1333469,rs11864750,rs9876587,rs1251558,rs12564541,rs7203341,rs9930015,rs617578,rs116432881,rs28724162,rs2910686,rs2052585,rs12722553,rs28383377,rs6808074,rs10064089,rs3859579,rs74981472,rs2790240,rs6499534,rs4812992,rs2984825,rs3088215,rs7578597,rs9858542,rs12473987,rs475419,rs387733,rs709631,rs35971290,rs166079,rs11636571,rs36111470,rs4932352,rs11580823,rs5745353,rs430145,rs10191951,rs13193738,rs72795867,rs2427533,rs867549,rs9272973,rs1877714,rs2384287,rs2633971,rs16935945,rs482044,rs6032655,rs8176747,rs3906527,rs12639598,rs6891041,rs2064350,rs7165429,rs17641524,rs5744258,rs6057540,rs76650283,rs117340090,rs3922887,rs2887259,rs12548937,rs80172373,rs111896154,rs366615,rs9272486,rs38029,rs12487785,rs6498184,rs579459,rs12734030,rs6547850,rs12788102,rs2790163,rs212748,rs3744246,rs76146217,rs79151619,rs7191700,rs6701496,rs55796887,rs12190634,rs1569722,rs2275426,rs9292776,rs13197778,rs186322,rs36051895,rs78166434,rs4254896,rs116210899,rs12935137,rs34953890,rs58568715,rs13389457,rs2149084,rs8051439,rs9270406,rs11597483,rs6770670,rs11694630,rs4788459,rs10870164,rs4617998,rs6765869,rs9272347,rs4934721,rs4988359,rs17111376,rs194746,rs73112140,rs1423983,rs6669582,rs4665736,rs3024866,rs6496711,rs376222,rs306589,rs7677139,rs2757050,rs6754346,rs12889006,rs2494265,rs10193383,rs1131538,rs116089928,rs9272422,rs34141382,rs35730213,rs6671847,rs56827,rs4646526,rs2590356,rs680522,rs10437420,rs12240347,rs745902,rs1546922,rs11676475,rs2384059,rs6695421,rs3758348,rs538268,rs4712545,rs11630272,rs1062158,rs750658,rs4911198,rs17312926,rs6544664,rs12929547,rs189667,rs455335,rs876038,rs1829849,rs4958848,rs6740462,rs6677777,rs2823271,rs3820094,rs11891557,rs527210,rs62218383,rs2382827,rs674302,rs6451493,rs4812994,rs117925261,rs4851611,rs4084645,rs3014218,rs34965214,rs4973367,rs1974871,rs3779078,rs10751450,rs27660,rs28383187,rs643307,rs6687882,rs3733097,rs10956252,rs11741640,rs4451951,rs55674025,rs76450091,rs1250554,rs7043853,rs80000823,rs7121554,rs13381239,rs4440807,rs4934719,rs6580223,rs1146656,rs10107630,rs12921084,rs4287835,rs2769354,rs114855991,rs2236507,rs35670379,rs1295810,rs11124274,rs10048037,rs466765,rs2043280,rs456865,rs429923,rs2236506,rs612169,rs28772958,rs1796827,rs28403629,rs8957,rs4952220,rs9269863,rs7915976,rs946527,rs3731861,rs1004820,rs28383362,rs9557193,rs6778896,rs2384275,rs67111717,rs12977594,rs745043,rs367636,rs2883456,rs12617290,rs9851060,rs1904667,rs8052910,rs567884,rs9400476,rs9273008,rs1467529,rs4947437,rs212752,rs12928014,rs9272435,rs11783777,rs115652289,rs17470089,rs11153293,rs2060761,rs687621,rs212762,rs73027965,rs9791114,rs4809329,rs2518569,rs212686,rs4855883,rs6568677,rs2549783,rs11041487,rs2790168,rs2103445,rs2032933,rs6499529,rs112685218,rs9554568,rs10163410,rs3850382,rs1500005,rs316408,rs9272951,rs10801152,rs6087990,rs1479918,rs10901251,rs581107,rs543968,rs114254076,rs6087420,rs743590,rs112528767,rs4705883,rs62473051,rs10866479,rs2028502,rs6122158,rs11118131,rs112439757,rs6511698,rs110732,rs11647116,rs6058926,rs1036209,rs9273044,rs3024505,rs9271523,rs2590311,rs73314736,rs10908709,rs2066842,rs56387295,rs459147,rs12143656,rs9273040,rs1707322,rs6058892,rs35907368,rs161802,rs4809321,rs7079498,rs61449529,rs2079210,rs17835647,rs28383405,rs9937936,rs4911259,rs9274298,rs2056694,rs2168704,rs1355642,rs3849266,rs1473901,rs12131796,rs9271404,rs34758607,rs9411267,rs9836291,rs3886947,rs240702,rs316413,rs7545687,rs4976689,rs112021043,rs2000252,rs80225417,rs35715041,rs77867566,rs2424907,rs3787088,rs420405,rs12711750,rs212687,rs6503319,rs11211223,rs1137827,rs251339,rs1407644,rs1151622,rs2024831,rs6696019,rs389754,rs12792898,rs921720,rs112431348,rs6729638,rs72742357,rs422694,rs1790961,rs7444,rs724430,rs6819058,rs111718017,rs13355837,rs430097,rs5745469,rs28383433,rs1768816,rs12446589,rs74343539,rs2645462,rs10883366,rs12753070,rs6119279,rs11153287,rs12435329,rs35583150,rs914559,rs1707321,rs13277237,rs17767988,rs115712333,rs3093066,rs35317849,rs6997,rs4947510,rs4911255,rs2403966,rs1816256,rs13380815,rs75873078,rs12249814,rs57552008,rs11907716,rs3827027,rs17499247,rs9272363,rs1689270,rs2790189,rs11689817,rs9557176,rs2855036,rs11612508,rs113010307,rs10845553,rs8055982,rs6671802,rs28383347,rs114561288,rs1048665,rs28371492,rs2838520,rs62031607,rs9619386,rs971699,rs17539197,rs2823286,rs9823546,rs904318,rs28383459,rs4791,rs360730,rs502803,rs6879130,rs443609,rs112372067,rs11078927,rs212724,rs61270113,rs6580224,rs34353396,rs2651245,rs77339347,rs10789487,rs60616028,rs9822268,rs1807066,rs12775799,rs12030041,rs11870407,rs9429183,rs117711550,rs67602696,rs12659118,rs11748151,rs225120,rs180743,rs1569686,rs12470143,rs31398,rs12206238,rs3811699,rs3751464,rs10789479,rs2131558,rs38040,rs511104,rs28383313,rs7539693,rs296547,rs12811446,rs9272358,rs114292052,rs7202479,rs11167521,rs878264,rs35388511,rs393558,rs1272585,rs2603295,rs1514132,rs9271520,rs10103048,rs2257440,rs9411467,rs785504,rs114852083,rs67385638,rs11741255,rs11631439,rs1130864,rs10761659,rs2790193,rs28480369,rs78428995,rs11069358,rs12325113,rs10932765,rs78487399,rs1523203,rs4973370,rs4973363,rs115005508,rs1741708,rs115194307,rs741285,rs116069890,rs365448,rs2297649,rs2683040,rs915181,rs115260061,rs2070551,rs2548350,rs1541700,rs713875,rs4795894,rs2424921,rs62036621,rs3826262,rs12185656,rs532098,rs11135015,rs1775452,rs1551400,rs194751,rs429176,rs9457251,rs2274907,rs2412971,rs462432,rs630014,rs114901942,rs785471,rs249681,rs79388962,rs2440847,rs59418206,rs11465730,rs4947954,rs6543118,rs5745331,rs115308342,rs2268797,rs412915,rs3810936,rs17886724,rs41280625,rs660340,rs76202064,rs3812571,rs7628,rs2858869,rs8058118,rs9271776,rs79354668,rs28383383,rs6089970,rs10036296,rs2131109,rs3027009,rs40837,rs4788570,rs67407114,rs8063324,rs9272983,rs1908089,rs10781499,rs79691301,rs79835994,rs212755,rs56404918,rs389946,rs113274464,rs11772714,rs416131,rs971700,rs383387,rs9271408,rs114700859,rs1003431,rs212716,rs12140420,rs2106375,rs2590320,rs140491,rs7171218,rs76822599,rs34826348,rs34087268,rs7184486,rs11852380,rs4788070,rs9303281,rs1042058,rs12518203,rs2253192,rs4941977,rs7130110,rs75762938,rs710177,rs535852,rs4498662,rs604033,rs12611227,rs4552182,rs9272466,rs9270416,rs12475443,rs4849150,rs223665,rs6732766,rs7790230,rs10748782,rs114816840,rs177083,rs4702722,rs160804,rs316403,rs4934718,rs10896788,rs11265174,rs10138271,rs2149091,rs10800756,rs3812036,rs11557466,rs11938795,rs643442,rs153106,rs1050152,rs34489253,rs12469822,rs55792032,rs6866614,rs160803,rs1997797,rs2590313,rs222060,rs12240638,rs6734736,rs7709361,rs17097695,rs116912734,rs10058943,rs75578876,rs2236510,rs115825497,rs113724633,rs13398125,rs4661151,rs10800755,rs28482847,rs178415,rs12722559,rs785472,rs4462528,rs490498,rs2651246,rs13038717,rs2032918,rs2683043,rs12044211,rs2329994,rs10866478,rs1573895,rs9272463,rs2256814,rs7503519,rs12769484,rs4244881,rs11864107,rs454171,rs12908911,rs9271432,rs11589562,rs7559046,rs635634,rs9837520,rs1768808,rs61868760,rs1989574,rs2424922,rs4973372,rs114153839,rs4932356,rs3205916,rs73406789,rs12995952,rs6697830,rs2271541,rs212703,rs72773819,rs6750020,rs4788557,rs9643276,rs1559486,rs5019550,rs2028501,rs34358242,rs2013815,rs168962,rs1040555,rs4646530,rs11190140,rs9272720,rs4851617,rs11793497,rs1403551,rs1080327,rs36095411,rs112837060,rs408087,rs3755268,rs1558627,rs4968401,rs10051765,rs3014238,rs115842840,rs10036916,rs11791262,rs12028134,rs9350281,rs504404,rs212737,rs2065576,rs4682810,rs112659139,rs11676272,rs10064334,rs9611131,rs13019784,rs76501189,rs4075958,rs6061183,rs11590283,rs6950777,rs6011066,rs11682107,rs12943279,rs759382,rs10068016,rs10243511,rs7002027,rs630923,rs28510097,rs7750910,rs1437459,rs2001893,rs1135314,rs6709048,rs4788822,rs12521868,rs6129084,rs16935880,rs2497318,rs488069,rs57903075,rs991774,rs13015714,rs7908704,rs6131010,rs9271411,rs2297438,rs12732495,rs17031088,rs565761,rs2902440,rs45626938,rs17138879,rs114833479,rs6809216,rs6746271,rs10477550,rs10478957,rs7193731,rs4934697,rs115258758,rs422780,rs2777941,rs2338819,rs2424905,rs6544668,rs8176751,rs114249316,rs1467528,rs27292,rs8176632,rs382009,rs4674283,rs7244202,rs8026218,rs75498499,rs72789609,rs38036,rs1509396,rs114164193,rs34375045,rs7466962,rs441349,rs63492863,rs212718,rs3850383,rs12598646,rs9326998,rs2733751,rs925255,rs11190134,rs4972980,rs862989,rs4823073,rs78556436,rs679563,rs4851614,rs6017733,rs2733750,rs309926,rs3857422,rs394893,rs1548964,rs79052344,rs7200798,rs6694415,rs2192758,rs8050084,rs28383434,rs11734090,rs73404463,rs11748158,rs8049439,rs10827477,rs1541255,rs6451660,rs4788074,rs76767593,rs2290400,rs4952252,rs2590306,rs117829269,rs1926554,rs4149389,rs7733850,rs296545,rs36038753,rs116358035,rs935795,rs10883362,rs785465,rs11799915,rs79343853,rs1297265,rs212715,rs364451,rs13037833,rs10248810,rs78748984,rs4911108,rs11074583,rs4911254,rs2384289,rs4073846,rs6573857,rs11731632,rs10092091,rs6142618,rs904317,rs9272425,rs1453559,rs62381975,rs6580229,rs7726794,rs6756265,rs1058750,rs1809167,rs910083,rs9934812,rs646816,rs1628063,rs9273009,rs1357471,rs77552263,rs8061590,rs3208008,rs2738783,rs969577,rs17840121,rs62067034,rs11618948,rs111693298,rs979790,rs10230343,rs212734,rs12598807,rs55840650,rs2847260,rs8053745,rs2857654,rs12403552,rs2757054,rs11123935,rs116737275,rs11214128,rs9271624,rs4911260,rs1736143,rs57971483,rs1749405,rs3906528,rs116171428,rs6062498,rs11794847,rs28383425,rs10890382,rs1151624,rs1981874,rs8054175,rs2924819,rs11879191,rs2143178,rs2925630,rs2760993,rs7923172,rs463854,rs1290625,rs3092502,rs75823810,rs114951502,rs296526,rs11101086,rs113282787,rs11084374,rs1250560,rs34832584,rs9272528,rs998382,rs4844599,rs449408,rs6062302,rs27436,rs2050198,rs6058930,rs186324,rs2278546,rs76629768,rs11124276,rs11672983,rs7776010,rs9271532,rs754536,rs12264744,rs6720105,rs62025074,rs1291206,rs118043265,rs79322031,rs4129196,rs9349956,rs1870124,rs11649485,rs507666,rs1314114,rs6010621,rs8181880,rs10845554,rs117283736,rs62036622,rs1646023,rs28383418,rs3205136,rs4788584,rs7411035,rs3769606,rs10736740,rs115978693,rs2304256,rs3208007,rs10210680,rs2329366,rs7551957,rs3849749,rs55892993,rs1870137,rs2113223,rs17707300,rs12484001,rs10852936,rs5744276,rs11747015,rs7559428,rs9303280,rs35455791,rs2603629,rs1568681,rs4851607,rs9487666,rs377304,rs2790145,rs9594415,rs6119834,rs11117956,rs113414682,rs1558650,rs11954543,rs11856388,rs113131349,rs12255409,rs11006105,rs111542599,rs7723666,rs9338188,rs2243315,rs6687301,rs1819333,rs2896066,rs55877106,rs10922223,rs405567,rs2286287,rs4129134,rs12801241,rs9271521,rs4912622,rs392884,rs7517357,rs10076543,rs7687716,rs114880286,rs9272785,rs809775,rs72926038,rs453776,rs7532282,rs12469959,rs8076131,rs942793,rs118202,rs420010,rs59226168,rs67927699,rs7539932,rs6925373,rs1024611,rs614709,rs1250880,rs1707303,rs11673070,rs57406211,rs17697965,rs62053803,rs1008723,rs73925552,rs115297319,rs2280967,rs7193632,rs11010146,rs448060,rs12443881,rs4788566,rs3743403,rs212679,rs28383375,rs2847274,rs10854116,rs1867572,rs2425753,rs2131091,rs4078099,rs1205,rs2683029,rs116295897,rs9273291,rs6058656,rs368661,rs2275993,rs7221814,rs1267498,rs10883371,rs79637296,rs1689271,rs7083266,rs10743989,rs466923,rs2175149,rs56235845,rs34759713,rs7074999,rs1478463,rs2097797,rs4292112,rs62142080,rs7623460,rs12036785,rs62473048,rs117994013,rs11606049,rs7005585,rs12082448,rs9273026,rs4712554,rs731837,rs6011033,rs2590358,rs6597618,rs12917423,rs149271,rs9328546,rs72795881,rs11697394,rs56186137,rs7204967,rs77888770,rs72743477,rs1551399,rs11054935,rs113685916,rs3765011,rs2368471,rs12466799,rs2032931,rs75126998,rs1820148,rs386548,rs4672886,rs1707337,rs1974882,rs56114955,rs35271121,rs11650661,rs10452495,rs2382829,rs2683034,rs10179654,rs2769345,rs11465728,rs6729058,rs6752378,rs7567997,rs45450798,rs12656600,rs80056484,rs114037940,rs6058891,rs4949684,rs28383363,rs1418718,rs7722694,rs28383441,rs648801,rs973900,rs11677088,rs9818590,rs13065737,rs13178479,rs80059220,rs420239,rs10182181,rs114544755,rs160709,rs2790173,rs4235804,rs17031092,rs2590307,rs12434101,rs1065048,rs444878,rs79860256,rs10429953,rs10797040,rs7722414,rs61821510,rs9989376,rs7178774,rs309934,rs28383404,rs6482777,rs80180464,rs11597392,rs1768817,rs6709284,rs62134021,rs7750792,rs16935881,rs28559730,rs1790604,rs2384057,rs7853989,rs4795405,rs6568423,rs1902101,rs12034598,rs7156516,rs2925629,rs11089629,rs4795893,rs27993,rs1339580,rs1416765,rs11745499,rs59210712,rs28383380,rs2025269,rs785464,rs56387457,rs4075959,rs2876829,rs2236515,rs12467151,rs17080528,rs17583009,rs11646364,rs34588335,rs545971,rs11589573,rs60433006,rs1707340,rs11647889,rs7718955,rs7176303,rs12735338,rs1002475,rs9271472,rs6499545,rs4656957,rs12410373,rs1475766,rs2790178,rs10051804,rs10845562,rs749910,rs4239617,rs1707304,rs413214,rs114113397,rs6496714,rs111251172,rs946524,rs4788102,rs151174,rs7187948,rs965321,rs5994638,rs526784,rs11577179,rs240974,rs388406,rs12118735,rs2617435,rs9367849,rs78689526,rs35525457,rs7282503,rs903391,rs422608,rs40836,rs2058660,rs6750851,rs4727427,rs6738349,rs116660816,rs40834,rs111788277,rs6655965,rs1267490,rs61789988,rs896307,rs6011040,rs27291,rs11641721,rs4635612,rs1790946,rs9271426,rs115289393,rs3027013,rs1187529,rs45567441,rs11073942,rs3893725,rs3018275,rs4426489,rs512921,rs1987472,rs6708735,rs4932175,rs72849277,rs11036641,rs12563627,rs738127,rs2110734,rs6723154,rs7574996,rs9420589,rs212721,rs9891174,rs10058821,rs3819949,rs9628657,rs10169599,rs2029680,rs8116700,rs9272461,rs6743376,rs6933627,rs7087099,rs59709630,rs1548963,rs1623866,rs149299,rs13038881,rs212717,rs62473005,rs2427828,rs11153280,rs532436,rs2878492,rs3850380,rs6011016,rs11010122,rs28383345,rs1467523,rs62034351,rs2424906,rs9932855,rs11465810,rs72797303,rs1775246,rs10781500,rs11747714,rs34954932,rs168961,rs2015864,rs4934537,rs76974218,rs649129,rs12740409,rs4853457,rs7911680,rs785473,rs465565,rs13429408,rs5745334,rs115073977,rs13020391,rs11576681,rs212726,rs430759,rs10781510,rs11624293,rs867550,rs1654592,rs117430792,rs8176759,rs6088008,rs2511214,rs62208880,rs4904408,rs35696015,rs11583546,rs140492,rs6892422,rs11810993,rs2790222,rs8126495,rs57151617,rs1770889,rs9271464,rs608693,rs17031095,rs9302630,rs17556665,rs12800710,rs9934715,rs38043,rs11692780,rs11595898,rs365189,rs114291535,rs1292034,rs1752688,rs12539513,rs1321859,rs77369522,rs9271433,rs12060274,rs7105178,rs11605269,rs482205,rs79165612,rs1363907,rs1058319,rs1794694,rs921650,rs4660906,rs6747229,rs406095,rs55946717,rs35452057,rs512040,rs10036952,rs114397253,rs3013595,rs12248333,rs10748781,rs68184415,rs9270161,rs7908573,rs71407319,rs1769042,rs6584283,rs1056441,rs911129,rs2136477,rs212695,rs6708413,rs11649521,rs4567159,rs4073847,rs11557467,rs56297224,rs9921412,rs910084,rs114291341,rs12709365,rs2947240,rs113521434,rs13407913,rs10051924,rs12825700,rs7855255,rs1151623,rs28383431,rs2868764,rs2066843,rs4919342,rs7917446,rs9271430,rs113938016,rs240990,rs8062405,rs905634,rs12773647,rs11803956,rs544402,rs2769071,rs10896766,rs10038651,rs7117244,rs73560218,rs2072604,rs4244882,rs41269955,rs1769039,rs12928465,rs2859491,rs9931074,rs785510,rs11010101,rs10883373,rs12037177,rs114588750,rs9273062,rs913678,rs17649451,rs4310785,rs309948,rs8176703,rs12420140,rs9273025,rs1042042,rs2278058,rs34725611,rs76979093,rs4947122,rs2603644,rs6141641,rs2073823,rs11214127,rs12031600,rs11564258,rs113150735,rs6517147,rs2790235,rs1382342,rs112485576,rs12330269,rs730983,rs4821124,rs656737,rs316411,rs4280446,rs399219,rs6074015,rs2335710,rs3812570,r</t>
  </si>
  <si>
    <t>CATG00000079596.1,ENSG00000215483.4,ENSG00000186660.14,ENSG00000168496.3,ENSG00000238970.1,ENSG00000108175.12,ENSG00000111266.4,ENSG00000065989.11,ENSG00000196735.7,ENSG00000124140.8,ENSG00000115602.12,CATG00000077117.1,CATG00000075724.1,ENSG00000263080.1,ENSG00000145908.8,CATG00000079607.1,ENSG00000165714.6,ENSG00000235582.2,ENSG00000225067.3,ENSG00000179914.4,ENSG00000157429.11,CATG00000073625.1,CATG00000055464.1,CATG00000002584.1,CATG00000033595.1,CATG00000083573.1,ENSG00000213221.4,CATG00000118054.1,ENSG00000206052.6,ENSG00000144647.5,CATG00000029307.1,ENSG00000196565.8,CATG00000064602.1,CATG00000042293.1,ENSG00000260796.1,ENSG00000151151.5,ENSG00000229086.3,ENSG00000224091.1,CATG00000088075.1,ENSG00000228560.1,ENSG00000204301.5,ENSG00000101246.15,ENSG00000213066.7,ENSG00000159596.6,ENSG00000229191.1,ENSG00000242689.1,CATG00000051536.1,ENSG00000273047.1,ENSG00000185650.8,CATG00000030080.1,CATG00000033444.1,CATG00000059992.1,ENSG00000062716.6,ENSG00000164113.6,CATG00000075659.1,ENSG00000165689.12,CATG00000077511.1,ENSG00000173214.5,ENSG00000088305.14,ENSG00000057468.6,ENSG00000116852.10,CATG00000048060.1,ENSG00000258826.1,ENSG00000102984.10,CATG00000088071.1,ENSG00000198650.6,ENSG00000128578.5,CATG00000086133.1,ENSG00000152518.5,CATG00000107372.1,ENSG00000261513.1,ENSG00000124203.5,ENSG00000253111.1,ENSG00000164062.8,ENSG00000001036.9,ENSG00000215529.8,CATG00000109559.1,ENSG00000249141.1,ENSG00000258844.1,CATG00000077557.1,CATG00000057735.1,ENSG00000131435.8,ENSG00000267302.1,ENSG00000105401.2,ENSG00000073605.14,CATG00000083579.1,CATG00000075661.1,CATG00000000226.1,CATG00000026892.1,ENSG00000230058.1,ENSG00000261611.3,ENSG00000229140.4,ENSG00000204310.6,ENSG00000179344.12,CATG00000042034.1,ENSG00000116580.14,CATG00000095888.1,CATG00000118146.1,CATG00000042296.1,ENSG00000163466.11,ENSG00000255299.1,CATG00000002582.1,ENSG00000250722.1,ENSG00000247121.2,ENSG00000227245.1,ENSG00000224470.3,ENSG00000244192.1,ENSG00000160803.7,ENSG00000201487.1,ENSG00000258366.3,CATG00000064487.1,ENSG00000255073.4,ENSG00000172057.5,CATG00000000460.1,ENSG00000201524.1,ENSG00000049247.9,ENSG00000243509.4,ENSG00000176476.4,CATG00000048291.1,ENSG00000269636.1,ENSG00000101017.9,ENSG00000220412.1,ENSG00000136697.8,CATG00000059988.1,CATG00000053012.1,CATG00000059995.1,ENSG00000159588.10,CATG00000043127.1,ENSG00000071242.7,CATG00000081483.1,CATG00000081190.1,CATG00000045522.1,ENSG00000150637.4,CATG00000044216.1,CATG00000029233.1,CATG00000049697.1,CATG00000092287.1,ENSG00000198502.5,ENSG00000229391.3,ENSG00000160360.7,ENSG00000177469.12,ENSG00000175592.4,CATG00000056415.1,ENSG00000132718.7,CATG00000056409.1,ENSG00000213702.2,ENSG00000197208.5,ENSG00000095794.15,ENSG00000240403.1,CATG00000055568.1,ENSG00000167332.7,ENSG00000150783.5,CATG00000075718.1,ENSG00000116288.8,CATG00000054609.1,ENSG00000197429.6,ENSG00000229951.1,ENSG00000113441.11,ENSG00000077420.11,ENSG00000172757.8,ENSG00000026036.16,ENSG00000231046.1,CATG00000030178.1,ENSG00000267654.1,ENSG00000175646.3,ENSG00000218502.3,ENSG00000203710.6,CATG00000079129.1,CATG00000058647.1,ENSG00000244734.2,ENSG00000040199.14,ENSG00000197457.5,ENSG00000258867.1,CATG00000032836.1,ENSG00000262703.1,CATG00000035185.1,ENSG00000143622.6,ENSG00000257582.1,ENSG00000049249.4,CATG00000043993.1,ENSG00000173578.6,ENSG00000226913.1,ENSG00000234261.1,CATG00000107551.1,ENSG00000225830.6,ENSG00000207124.1,ENSG00000229664.1,CATG00000026624.1,ENSG00000179639.6,CATG00000000594.1,ENSG00000261832.1,CATG00000088072.1,CATG00000059990.1,ENSG00000228956.4,ENSG00000204296.7,ENSG00000260593.1,ENSG00000161179.9,ENSG00000264968.1,ENSG00000132801.5,ENSG00000248442.2,CATG00000027047.1,ENSG00000176635.13,CATG00000055463.1,ENSG00000179242.11,CATG00000003061.1,ENSG00000168071.17,ENSG00000134376.10,CATG00000077520.1,ENSG00000127054.14,ENSG00000235226.1,CATG00000049696.1,CATG00000117857.1,ENSG00000178952.4,ENSG00000145029.7,ENSG00000108010.7,ENSG00000163479.9,CATG00000104364.1,CATG00000079668.1,ENSG00000258167.1,ENSG00000166747.8,ENSG00000204929.7,ENSG00000013725.10,ENSG00000170396.6,ENSG00000127838.9,CATG00000083574.1,CATG00000088070.1,CATG00000093205.1,ENSG00000236208.1,ENSG00000197114.7,ENSG00000154007.6,ENSG00000049319.2,ENSG00000132780.12,CATG00000064488.1,ENSG00000110031.8,ENSG00000150782.7,CATG00000057187.1,ENSG00000258537.1,ENSG00000205592.9,CATG00000079667.1,ENSG00000134460.11,CATG00000064591.1,ENSG00000215068.3,ENSG00000175354.14,ENSG00000132436.7,ENSG00000168488.14,CATG00000106819.1,ENSG00000173531.11,CATG00000028998.1,ENSG00000136634.5,ENSG00000272716.1,ENSG00000221566.1,CATG00000031418.1,CATG00000068938.1,ENSG00000162959.9,CATG00000051537.1,ENSG00000169508.6,ENSG00000102967.7,ENSG00000204308.6,CATG00000079205.1,CATG00000081246.1,ENSG00000108100.13,ENSG00000196296.9,ENSG00000163565.14,ENSG00000108094.10,ENSG00000142224.11,ENSG00000197183.8,ENSG00000260886.1,ENSG00000255670.1,ENSG00000186529.10,ENSG00000131507.9,ENSG00000165688.7,ENSG00000261701.2,ENSG00000255178.1,CATG00000089605.1,CATG00000088077.1,ENSG00000108423.10,ENSG00000176046.7,CATG00000052138.1,ENSG00000139926.11,ENSG00000232848.1,CATG00000001429.1,ENSG00000177453.3,ENSG00000235740.1,ENSG00000143869.5,ENSG00000134882.11,ENSG00000171456.12,CATG00000079662.1,ENSG00000119919.9,CATG00000001433.1,ENSG00000197272.2,CATG00000053372.1,ENSG00000096968.8,CATG00000079107.1,ENSG00000144535.15,ENSG00000149485.12,ENSG00000152268.8,ENSG00000140832.5,ENSG00000223647.1,ENSG00000168610.10,CATG00000075726.1,CATG00000084841.1,ENSG00000186075.8,ENSG00000145781.4,CATG00000088073.1,ENSG00000225670.3,ENSG00000185052.7,ENSG00000233276.2,CATG00000077120.1,CATG00000004651.1,CATG00000118297.1,CATG00000088063.1,ENSG00000197165.6,ENSG00000177721.3,CATG00000057183.1,CATG00000000227.1,ENSG00000169567.7,ENSG00000272356.1,ENSG00000118960.8,ENSG00000159592.6,CATG00000021878.1,ENSG00000222047.4,ENSG00000086015.16,ENSG00000167633.12,ENSG00000106952.3,ENSG00000260302.1,ENSG00000267318.1,ENSG00000229817.1,ENSG00000115267.5,ENSG00000185651.10,CATG00000077935.1,ENSG00000135926.8,ENSG00000132680.6,ENSG00000108219.10,CATG00000028719.1,ENSG00000108691.5,ENSG00000163820.10,ENSG00000105397.9,ENSG00000254638.1,CATG00000075725.1,CATG00000059994.1,ENSG00000269516.2,ENSG00000258388.3,ENSG00000112182.10,CATG00000053014.1,CATG00000104371.1,CATG00000085325.1,CATG00000054608.1,ENSG00000247324.2,CATG00000053373.1,CATG00000079598.1,ENSG00000270640.1,ENSG00000101337.11,ENSG00000128228.4,ENSG00000138688.11,ENSG00000175643.7,ENSG00000009413.11,CATG00000049492.1,ENSG00000197580.7,ENSG00000117448.9,ENSG00000187796.9,ENSG00000235217.5,ENSG00000188603.12,ENSG00000268024.1,CATG00000060081.1,ENSG00000173699.11,ENSG00000233020.1,ENSG00000122873.7,ENSG00000140577.11,CATG00000045322.1,ENSG00000164061.4,ENSG00000184730.6,CATG00000028187.1,ENSG00000196301.3,CATG00000053548.1,ENSG00000196502.7,ENSG00000117054.9,ENSG00000162706.8,ENSG00000234005.3,CATG00000057185.1,ENSG00000172156.3,ENSG00000228889.2,ENSG00000169972.7,ENSG00000233293.1,CATG00000019407.1,CATG00000054610.1,ENSG00000021574.7,ENSG00000165684.3,ENSG00000213088.5,ENSG00000125245.8,CATG00000012346.1,ENSG00000237422.1,ENSG00000250711.1,CATG00000118063.1,ENSG00000116741.6,ENSG00000241404.2,ENSG00000255149.1,ENSG00000231889.3,ENSG00000196126.6,ENSG00000259736.1,ENSG00000112977.11,ENSG00000273002.1,ENSG00000251916.1,ENSG00000177354.7,ENSG00000232124.1,ENSG00000197375.8,CATG00000075662.1,ENSG00000127837.5,ENSG00000173402.7,CATG00000031299.1,ENSG00000160683.4,ENSG00000207475.1,ENSG00000130584.6,ENSG00000251131.1,ENSG00000115607.5,ENSG00000235908.1,ENSG00000132693.8,CATG00000084842.1,ENSG00000172803.13,ENSG00000185467.7,ENSG00000077080.5,ENSG00000162961.9,CATG00000083575.1,CATG00000117746.1,ENSG00000115970.14,ENSG00000252812.1,ENSG00000137955.11,ENSG00000171724.2,CATG00000064485.1,CATG00000042610.1,ENSG00000261766.1,CATG00000042301.1,CATG00000053370.1,ENSG00000101350.6,CATG00000093267.1,ENSG00000143226.9,ENSG00000173077.10,ENSG00000125347.9,ENSG00000204031.3,CATG00000083577.1,CATG00000077512.1,ENSG00000115137.7,CATG00000000228.1,CATG00000049487.1,CATG00000055462.1,ENSG00000163568.9,CATG00000093276.1,CATG00000002359.1,ENSG00000081248.6,ENSG00000152683.10,ENSG00000057657.10,CATG00000055461.1,CATG00000037507.1,ENSG00000132437.13,ENSG00000146830.9,CATG00000017860.1,ENSG00000138190.12,ENSG00000026297.11,CATG00000051535.1,CATG00000053023.1,ENSG00000253394.1,CATG00000051541.1,ENSG00000158467.12,ENSG00000091106.14,ENSG00000162302.8,ENSG00000140030.4,ENSG00000162594.10,ENSG00000145022.4,CATG00000064482.1,ENSG00000272980.1,CATG00000031157.1,CATG00000089226.1,CATG00000019406.1,CATG00000079285.1,ENSG00000101346.7,ENSG00000221988.8,CATG00000042232.1,ENSG00000178623.7,CATG00000117745.1,ENSG00000167377.13,ENSG00000149600.7,ENSG00000112394.12,ENSG00000161405.12,ENSG00000236493.1,ENSG00000130592.9,ENSG00000197083.7,ENSG00000136689.14,ENSG00000234255.4,ENSG00000058668.10,CATG00000083581.1,ENSG00000131183.6,ENSG00000182149.16,ENSG00000162927.9,ENSG00000166949.11,ENSG00000234936.1,ENSG00000213047.7,ENSG00000175164.9,ENSG00000180251.4,ENSG00000225331.1,CATG00000075665.1,ENSG00000138031.10,ENSG00000235641.3,ENSG00000254589.1,CATG00000038520.1,ENSG00000198742.5,ENSG00000213931.1,CATG00000083548.1,ENSG00000248955.1,ENSG00000230177.1,ENSG00000115604.6,ENSG00000149124.6,ENSG00000172262.7,ENSG00000108688.7,ENSG00000271875.1,CATG00000077822.1,CATG00000053371.1,CATG00000092298.1,CATG00000097080.1,ENSG00000106327.8,ENSG00000138378.13,ENSG00000145020.10,ENSG00000272382.1,ENSG00000232698.1,ENSG00000260442.1,CATG00000087401.1,ENSG00000167207.7,ENSG00000229299.2,ENSG00000041982.10,ENSG00000179921.10,ENSG00000167355.3,CATG00000106823.1,CATG00000041426.1,ENSG00000186431.14,ENSG00000075426.7,ENSG00000272324.1,CATG00000082160.1,ENSG00000165606.4,ENSG00000224276.1,ENSG00000101367.8,CATG00000001430.1,CATG00000031155.1,CATG00000005805.1,ENSG00000181634.7,CATG00000059985.1,ENSG00000261156.2,CATG00000057414.1,ENSG00000172500.8,ENSG00000178188.10,CATG00000025895.1,ENSG00000264455.1,CATG00000019410.1,CATG00000111995.1,ENSG00000164308.12,ENSG00000061273.13,ENSG00000116584.13,ENSG00000172336.4,ENSG00000124160.7,ENSG00000107968.5,ENSG00000227598.1,ENSG00000187008.2,ENSG00000054983.12,ENSG00000125520.9,ENSG00000250405.2,ENSG00000270210.1,ENSG00000237281.1,ENSG00000108443.9,CATG00000079597.1,CATG00000054946.1,ENSG00000232916.1,ENSG00000237693.4,ENSG00000255292.2,ENSG00000273154.1,ENSG00000227145.1,ENSG00000230534.2,ENSG00000158636.12,CATG00000079660.1,CATG00000064486.1,ENSG00000140830.4,CATG00000000459.1,ENSG00000152804.6,ENSG00000116285.8,ENSG00000122861.11,ENSG00000145996.7,ENSG00000167987.6,ENSG00000186526.8,ENSG00000056972.14,ENSG00000177738.3,CATG00000042059.1,CATG00000054593.1,CATG00000029750.1,ENSG00000167346.3,CATG00000005873.1,ENSG00000226659.1,ENSG00000238241.1,ENSG00000271788.1,ENSG00000203896.5,CATG00000111836.1,CATG00000087430.1,ENSG00000131584.14,ENSG00000067560.6,ENSG00000231100.1,CATG00000082898.1,CATG00000083570.1,ENSG00000175602.2,ENSG00000118557.11,ENSG00000198369.5,ENSG00000169220.13,ENSG00000189050.10,ENSG00000163362.6,ENSG00000197536.6,ENSG00000126003.6,ENSG00000147724.7,CATG00000042135.1,CATG00000088069.1,ENSG00000148248.9,CATG00000024034.1,ENSG00000224165.1,CATG00000089491.1,CATG00000095756.1,ENSG00000117461.10,CATG00000083580.1,ENSG00000224943.1,ENSG00000223534.1,ENSG00000133028.6,CATG00000082896.1</t>
  </si>
  <si>
    <t>22895189,21699788,22228203,22291609,18758464,24182552,23717212,19915574,19465909,17068223,23128233</t>
  </si>
  <si>
    <t>Inflammatory biomarkers,Inflammatory bowel disease (early onset),Malaria,Inflammatory bowel disease</t>
  </si>
  <si>
    <t>HP:0004401</t>
  </si>
  <si>
    <t>Meconium ileus</t>
  </si>
  <si>
    <t>Obstruction of the intestine due to abnormally thick meconium.</t>
  </si>
  <si>
    <t>rs6661355,rs7549173,rs12042328,rs1342062,rs7555534,rs1342064,rs1342063,rs7512462,rs7521316,rs17433242,rs7415921,rs2036100,rs6593976,rs6593975,rs11240598,rs1874361,rs12082872,rs1342061,rs61814953,rs6673820</t>
  </si>
  <si>
    <t>ENSG00000174502.14</t>
  </si>
  <si>
    <t>Cystic fibrosis (meconium ileus)</t>
  </si>
  <si>
    <t>HP:0004421</t>
  </si>
  <si>
    <t>Elevated systolic blood pressure</t>
  </si>
  <si>
    <t>Abnormal increase in systolic blood pressure.</t>
  </si>
  <si>
    <t>rs73660619,rs77303593,rs75973215,rs117437345,rs11053533,rs11568377,rs2273987,rs57019710,rs10199881,rs73660623,rs17079664,rs3943652,rs59014653,rs73660618,rs652944,rs1442407,rs59752260,rs7819976,rs1820275,rs17079662,rs117228442,rs13404014,rs60494593,rs56363038,rs11615825,rs11568378,rs57520509,rs1862877,rs118089391,rs73660622,rs61253258,rs73185512,rs13404027,rs55646755,rs58457655,rs73972733,rs58299047,rs11053549,rs4875391,rs6983619,rs73660620,rs11053536,rs74688084,rs1822244,rs6929743,rs11053550,rs13403911,rs11053548,rs10733455,rs10202842,rs10167993,rs11053538,rs3818343,rs3903805,rs7312943</t>
  </si>
  <si>
    <t>ENSG00000165682.10,ENSG00000225231.1,ENSG00000236511.1,ENSG00000183117.13,ENSG00000236404.4,ENSG00000256660.1,ENSG00000120278.10,ENSG00000172322.9,ENSG00000080608.9,ENSG00000073734.8</t>
  </si>
  <si>
    <t>Systolic blood pressure in sickle cell anemia</t>
  </si>
  <si>
    <t>HP:0004936</t>
  </si>
  <si>
    <t>Venous thrombosis</t>
  </si>
  <si>
    <t>Formation of a blood clot (thrombus) inside a vein, causing the obstruction of blood flow.</t>
  </si>
  <si>
    <t>rs2066865,rs6547521,rs11937208,rs1528533,rs11805562,rs2026650,rs112944884,rs2296809,rs2580761,rs4764532,rs613423,rs3786420,rs643434,rs7946992,rs3739095,rs10741930,rs493833,rs10737547,rs12810426,rs12124144,rs964184,rs12741540,rs11605427,rs10800406,rs6842047,rs1323922,rs4656671,rs6692649,rs10737546,rs12117884,rs11612384,rs12124049,rs676996,rs6700375,rs11905081,rs547643,rs12752748,rs10919104,rs596141,rs11614545,rs813592,rs635634,rs8176725,rs3124766,rs510335,rs57690120,rs476410,rs4498117,rs3766095,rs11695549,rs1358712,rs6670848,rs62574657,rs10417622,rs8176737,rs1395,rs216304,rs611418,rs12119479,rs7538157,rs111641740,rs4253407,rs4656657,rs2847666,rs3766052,rs1647276,rs722145,rs512770,rs114275778,rs5030047,rs574347,rs2073272,rs12081030,rs2239162,rs78116498,rs556917,rs1133814,rs1275537,rs3729948,rs8176741,rs60011235,rs35073769,rs10800408,rs663054,rs6589566,rs677355,rs4656669,rs780117,rs488703,rs216328,rs2073827,rs7274866,rs34847919,rs73034900,rs79048371,rs12116683,rs11230194,rs1275522,rs6427185,rs6716894,rs687289,rs11615001,rs107903,rs17445840,rs1275530,rs1648714,rs10489189,rs12057769,rs61705252,rs4656187,rs2289252,rs7546347,rs4589164,rs9287092,rs7552323,rs3766109,rs58965570,rs1517747,rs17577184,rs12057856,rs10919076,rs77005271,rs8176690,rs8176730,rs17317888,rs1860415,rs12724812,rs75261745,rs59732929,rs1260328,rs1121789,rs574311,rs10800443,rs17349677,rs17474001,rs9887903,rs4764483,rs550057,rs75112989,rs704791,rs8176751,rs8176632,rs574704,rs669667,rs4492839,rs6824705,rs4656683,rs644234,rs10471184,rs12739337,rs3124755,rs11614912,rs61124822,rs12499243,rs7466962,rs10919168,rs10919156,rs2227246,rs11039179,rs602396,rs3766082,rs12072226,rs7238774,rs74893744,rs10800427,rs7269138,rs6427197,rs12048188,rs676457,rs12564596,rs6843711,rs12733626,rs9332620,rs3813948,rs4640,rs909928,rs2303369,rs1656918,rs75830605,rs34794268,rs77437249,rs1799963,rs569557,rs4939320,rs970740,rs9411370,rs12410387,rs4665958,rs73905041,rs12061405,rs78277513,rs12092528,rs12124168,rs4132338,rs12745732,rs549331,rs12354315,rs12736517,rs73209801,rs2847664,rs12137282,rs62574659,rs149327057,rs12065624,rs216326,rs9332627,rs3729936,rs216291,rs2213868,rs216292,rs79343853,rs575259,rs2272417,rs6589564,rs780110,rs12067139,rs561241,rs11063997,rs11613586,rs13391837,rs2055916,rs2187953,rs7527703,rs116566668,rs631853,rs75179845,rs9989051,rs216339,rs216298,rs17446386,rs12744655,rs559723,rs4807790,rs10489417,rs6749393,rs62342955,rs10022553,rs216332,rs7306642,rs6687813,rs216294,rs6060245,rs8176671,rs1033863,rs1647284,rs493246,rs12642770,rs12125057,rs739468,rs11039145,rs732505,rs75537616,rs4656180,rs3766100,rs7602534,rs75505858,rs3733861,rs6662696,rs517414,rs1275528,rs72860013,rs11601689,rs72781647,rs68016893,rs1260333,rs11244079,rs7475662,rs2901092,rs115606635,rs10800420,rs216333,rs12453,rs488775,rs10489190,rs2075290,rs1648712,rs6656822,rs11887784,rs3211727,rs17345170,rs9411474,rs3124764,rs3769143,rs111956855,rs2283333,rs12092952,rs10919153,rs2073825,rs73051263,rs10833719,rs12084793,rs1122227,rs114948279,rs11126932,rs35458577,rs11943995,rs11608550,rs8176728,rs3766054,rs2293572,rs9362663,rs9332599,rs1800375,rs10901252,rs1511800,rs11063998,rs3825041,rs474671,rs11833733,rs11907438,rs2001155,rs568203,rs266724,rs7849280,rs7233001,rs6682179,rs216290,rs10182937,rs8176668,rs72468029,rs8176719,rs9887916,rs1593,rs7047076,rs12120960,rs56400038,rs9646566,rs17310467,rs72817533,rs114101204,rs216314,rs2678166,rs78486039,rs75648520,rs1517745,rs10034390,rs7273734,rs1063856,rs1260326,rs867186,rs17092215,rs112843485,rs7586601,rs9332666,rs1260334,rs75487543,rs4132337,rs641943,rs11789139,rs505922,rs216296,rs11684134,rs4647731,rs1800961,rs116253320,rs12758208,rs35235920,rs9332635,rs4253417,rs8176634,rs2292426,rs507666,rs8176693,rs2300159,rs73920020,rs11611919,rs6579210,rs6009,rs9887857,rs3856930,rs9332600,rs9411364,rs2911711,rs3820053,rs12145939,rs2480952,rs2420372,rs3205136,rs10919178,rs4807793,rs1118823,rs9332582,rs115478735,rs72918674,rs10412919,rs74543591,rs514659,rs12755385,rs12059944,rs537895,rs2102575,rs3766088,rs8176682,rs12074492,rs12310306,rs698078,rs6597616,rs1829286,rs12129132,rs964617,rs55734215,rs8395,rs3766055,rs17020983,rs73051120,rs11615182,rs12140967,rs2001156,rs1656922,rs547495,rs1534984,rs13434824,rs2239157,rs1033799,rs1124843,rs616154,rs12740040,rs580064,rs1800380,rs2239160,rs10793962,rs1037643,rs6120843,rs116550168,rs75287019,rs7552484,rs2072560,rs13129922,rs582094,rs76728173,rs2303370,rs12074166,rs112274850,rs12401966,rs4656677,rs12402774,rs7928895,rs7593448,rs1208134,rs73903017,rs17092297,rs4253421,rs78967023,rs514708,rs651007,rs17518147,rs11608525,rs12022768,rs1260345,rs4253416,rs1752339,rs970741,rs78183183,rs12145897,rs710449,rs17528859,rs3737683,rs2094487,rs35037551,rs12120007,rs2855017,rs80109502,rs7261167,rs8123978,rs72706088,rs71635617,rs11943937,rs66785003,rs645982,rs12186257,rs8118978,rs651821,rs10800448,rs2073828,rs72785879,rs9332694,rs710446,rs3845687,rs9362665,rs4665959,rs4686799,rs8176740,rs62574564,rs11608,rs2070970,rs77693339,rs1563458,rs2036914,rs77602872,rs2012763,rs2179490,rs216295,rs932394,rs1800377,rs8176717,rs216301,rs12028208,rs12075573,rs73263039,rs8176743,rs45603841,rs5030072,rs7930786,rs61808870,rs662799,rs2038024,rs958581,rs75191191,rs12117559,rs1860367,rs1647265,rs1563455,rs1656916,rs17005956,rs543040,rs7414819,rs56289894,rs17345156,rs1320976,rs8176745,rs56068059,rs12082618,rs216318,rs11126918,rs625593,rs8695,rs6017,rs116552240,rs3736455,rs216335,rs216338,rs4656653,rs13292932,rs3766104,rs3733860,rs75535620,rs762635,rs9411464,rs9328546,rs3820060,rs8111720,rs12475426,rs7939882,rs12143131,rs216321,rs4862668,rs6060244,rs113423093,rs73920022,rs35447001,rs72817536,rs600038,rs1633513,rs9995366,rs610932,rs41274322,rs12117362,rs12074013,rs62575960,rs675201,rs624663,rs4807789,rs780107,rs2295700,rs11039143,rs12066426,rs1037641,rs500498,rs61803315,rs1018827,rs17419697,rs2280737,rs55907031,rs10800449,rs2213866,rs11693052,rs8942,rs6454765,rs6670393,rs79011457,rs72647308,rs624601,rs12735503,rs11799737,rs11064003,rs73051115,rs1557570,rs10806411,rs549446,rs12072953,rs4444878,rs28663357,rs79478286,rs3729953,rs10919157,rs2078616,rs6686805,rs73209776,rs6025,rs11611805,rs8176732,rs12216891,rs715326,rs9332653,rs12751593,rs11126935,rs10919128,rs5030074,rs2485262,rs745922,rs10800454,rs8176702,rs2420371,rs79093948,rs4656667,rs10849378,rs7853989,rs60206633,rs11679220,rs12074966,rs73208977,rs12827149,rs144915398,rs5030060,rs36093383,rs11603507,rs12128350,rs3766101,rs8106125,rs6847407,rs6716850,rs10919110,rs5030062,rs579622,rs11905354,rs7926954,rs4656181,rs673578,rs512495,rs6697727,rs34507028,rs216323,rs916438,rs545971,rs487997,rs4656656,rs4803,rs4656680,rs8176742,rs12143790,rs6427195,rs1419324,rs6717980,rs113577600,rs1800788,rs4665978,rs2227244,rs74946949,rs4253399,rs7955850,rs35552264,rs492488,rs216303,rs672316,rs8179252,rs74667058,rs113353646,rs3782711,rs630510,rs475419,rs7935829,rs4665969,rs1260330,rs60486111,rs11244082,rs166479,rs780104,rs4656682,rs6427196,rs2950835,rs8109716,rs7036642,rs780100,rs10022624,rs6060257,rs74967728,rs8176672,rs7519279,rs1104,rs56363533,rs2295888,rs13106075,rs12126266,rs10800430,rs12082748,rs2420008,rs509728,rs10205219,rs8176747,rs2580759,rs1313566,rs56343119,rs502581,rs67485965,rs1469859,rs216327,rs1260329,rs780108,rs216320,rs4647738,rs1050244,rs10169261,rs4686798,rs1894694,rs13361927,rs11244052,rs2283332,rs499648,rs10919079,rs1800376,rs3213651,rs11612401,rs216336,rs579459,rs10800428,rs1557572,rs76229852,rs12736110,rs56810541,rs11613839,rs962613,rs62574567,rs1647266,rs2420015,rs8176686,rs532436,rs12744341,rs180326,rs2301515,rs6021,rs78637025,rs16861990,rs4524,rs10919082,rs11244053,rs12955211,rs17445819,rs2847667,rs4962115,rs62130714,rs9332643,rs649129,rs6701330,rs7575245,rs6039,rs75888794,rs62574565,rs11685326,rs10081960,rs12086665,rs28365284,rs1892092,rs11835829,rs12086983,rs12741323,rs4962116,rs79185723,rs10800407,rs10919174,rs473533,rs1517746,rs2066861,rs8176759,rs78704804,rs10665,rs7873635,rs1656914,rs10205592,rs809058,rs2583476,rs580817,rs1419323,rs1320967,rs10838677,rs34877178,rs36208754,rs34174778,rs17490626,rs8176736,rs4665960,rs7933202,rs3758348,rs77680222,rs12121346,rs56076827,rs57776592,rs1877320,rs6579208,rs4642230,rs72704035,rs11809180,rs3124765,rs17349271,rs12118611,rs11244061,rs12730053,rs60866116,rs1141313,rs10790162,rs3134929,rs75142230,rs2298574,rs11609728,rs597974,rs4241823,rs12724802,rs3766053,rs12554336,rs1260341,rs216331,rs764859,rs6760828,rs527210,rs17349222,rs674302,rs2239156,rs11039185,rs11908683,rs56273223,rs6696217,rs73903009,rs11681351,rs11064000,rs1558519,rs12138150,rs3093253,rs8176715,rs11063996,rs9332651,rs6589565,rs1648713,rs12121891,rs12082810,rs11039146,rs2239161,rs12429191,rs4862665,rs1860365,rs35107735,rs35042871,rs9332655,rs7855255,rs1014965,rs17446372,rs8176663,rs111773598,rs667897,rs688976,rs2847655,rs1441586,rs11612370,rs11611917,rs4962040,rs6030,rs9332667,rs2769071,rs809673,rs663367,rs216334,rs60631624,rs10411903,rs9362664,rs551322,rs1990318,rs12565852,rs73903019,rs502419,rs6060242,rs780112,rs612169,rs72781630,rs549443,rs1037644,rs12089118,rs12751062,rs80032696,rs659104,rs491626,rs216299,rs11802239,rs7481951,rs12079856,rs117616040,rs1517744,rs2292425,rs4253425,rs2293571,rs2073823,rs8117847,rs9411473,rs78502500,rs266725,rs56048315,rs12025397,rs216325,rs11906318,rs521952,rs1558520,rs13472,rs216315,rs78266198,rs2420010,rs6032,rs11908100,rs657152,rs17345531,rs12105996,rs11063999,rs8176749,rs11693660,rs115877627,rs78261087,rs1049817,rs17445833,rs687621,rs11127013,rs3765227,rs1820428,rs2157597,rs28365282,rs11831654,rs582118,rs11039406,rs4764533,rs634475,rs115587162,rs555212,rs57821905,rs114946160,rs112685218,rs11609696,rs1260327,rs10800447,rs216329,rs72706084,rs1320965,rs662196,rs78974195,rs35133990,rs9411488,rs1406295,rs581107,rs543968,rs8176727,rs12062884,rs2519093,rs62574658,rs7932740,rs6662593,rs474279,rs112655244,rs6050,rs10919107,rs9342201,rs2278867,rs28528202,rs12562404,rs80071971,rs11126999,rs12144832,rs9887854,rs74569425,rs544873,rs3905328,rs8176722,rs11789207,rs11064010,rs2187952,rs10919172,rs216293,rs12061601,rs7535409,rs34060476,rs641959,rs4582,rs36079696,rs12121185,rs3093265,rs9362666,rs579483,rs597988,rs13105844,rs58081338,rs12143965,rs73660468,rs745921,rs57078129,rs13146272,rs3845686,rs12832252,rs12125501,rs500499,rs11230201,rs59704629,rs56222752,rs1137827,rs56189574,rs4241824,rs13022659,rs1320977,rs1517742,rs4962153,rs613534,rs56357056,rs56023479,rs1860366,rs1260342,rs10485508,rs12063780,rs7164569,rs822620,rs216302,rs780093,rs2583471,rs10919075,rs494242,rs3820059,rs762636,rs216330,rs6743819,rs2179491,rs7544446,rs3756009,rs554833,rs10002754,rs1892093,rs12042082,rs62574563,rs12091844,rs632185,rs4253403,rs216337,rs626035,rs4656678,rs8176746,rs12410456,rs61808940,rs10919173,rs4656687,rs925451,rs12554595,rs12744184,rs8176694,rs11831449,rs73920021,rs116933710,rs72700067,rs3118660,rs6120844,rs6016,rs566183,rs17602572,rs12118645,rs11934988,rs17345184,rs76507298,rs7943429,rs4656654,rs7025839,rs216324,rs2847663,rs6579211,rs58912703,rs3087505,rs2239852,rs79957508,rs2420373,rs704795,rs9332619,rs11682621,rs1260320,rs3766092,rs7929589,rs2160669,rs10901253,rs1656917,rs16993062,rs638756,rs780106,rs7046674,rs1400836,rs4363269,rs10800445,rs8119827,rs6042,rs4647730,rs6485752,rs12430913,rs2157581,rs10800453,rs7524348,rs4665963,rs6729709,rs11609815,rs1980879,rs10494478,rs55952729,rs77660718,rs8176691,rs11608587,rs11126934,rs576125,rs2066864,rs73905030,rs1975384,rs2069940,rs58883118,rs4962114,rs77977611,rs780102,rs77814655,rs617135,rs73208976,rs10750096,rs493211,rs6675244,rs4525,rs974793,rs3756008,rs10919106,rs2014252,rs10919158,rs11064004,rs2073826,rs6427180,rs733449,rs57618432,rs10732287,rs4979078,rs2847668,rs2266788,rs2480953,rs2856656,rs2586577,rs55946144,rs12410548,rs10919127,rs491098,rs3822057,rs8176669,rs9359856,rs4656182,rs11126936,rs7260385,rs495203,rs6934804,rs5030073,rs630014,rs932395,rs4656668,rs1894692,rs2420370,rs7529937,rs529565,rs2081547,rs1860416,rs8124662,rs13388159,rs1426253,rs6427194,rs36067650,rs3739092,rs8176718,rs7857390,rs6672589,rs809059,rs516478,rs7308002,rs660340,rs216322,rs114133365,rs117182573,rs28362572,rs2143287,rs2181540,rs6508523,rs56120917,rs8176644,rs1656915,rs1563456,rs12063863,rs41386946,rs6597617,rs1275538,rs9344948,rs2239851,rs72817542,rs1025154,rs11610629,rs9997491,rs74148971,rs114137203,rs3124761,rs58528246,rs583791,rs1745939,rs8176726,rs12554339,rs11826180,rs8176748,rs551100,rs2238109,rs78270478,rs72781662,rs3756011,rs13408252,rs12071630,rs9332665,rs8176714,rs715325,rs113209447,rs1992291,rs6041,rs1656921,rs3766090,rs10800421,rs1647267,rs4665965,rs9805157,rs4656655,rs2000321,rs2002985,rs113233134,rs1320968,rs77445791,rs11906160,rs8176649,rs510317,rs8176681,rs724311,rs17529983,rs11908232,rs1262430,rs34502197,rs6454764,rs77979353,rs647800,rs62130713,rs3094379,rs2273238,rs72819536,rs1349667,rs66523217,rs2213867,rs1813217,rs12059281,rs1208135,rs4752830,rs12127613,rs4656685,rs76846744,rs552148,rs8176662,rs1063857,rs78707713,rs8118005,rs495828,rs1033797</t>
  </si>
  <si>
    <t>ENSG00000234437.1,CATG00000000018.1,CATG00000015170.1,ENSG00000213453.3,CATG00000002264.1,ENSG00000237707.1,ENSG00000160325.10,ENSG00000171714.10,ENSG00000115194.6,CATG00000035412.1,ENSG00000271875.1,ENSG00000228962.1,ENSG00000171560.10,ENSG00000115211.11,ENSG00000165923.11,ENSG00000169918.5,ENSG00000180210.10,ENSG00000110077.10,ENSG00000237937.1,ENSG00000135299.12,ENSG00000160633.8,ENSG00000163793.8,CATG00000071510.1,CATG00000074235.1,ENSG00000149534.4,ENSG00000025434.14,ENSG00000115207.9,ENSG00000204301.5,ENSG00000138002.10,ENSG00000198870.6,ENSG00000104763.13,ENSG00000057593.9,ENSG00000101076.12,ENSG00000230704.1,ENSG00000214787.4,CATG00000002232.1,ENSG00000123843.8,ENSG00000123444.9,ENSG00000030066.9,ENSG00000234604.2,ENSG00000137656.7,CATG00000042207.1,ENSG00000250609.1,CATG00000053087.1,ENSG00000109917.6,ENSG00000149187.13,ENSG00000170558.4,ENSG00000113889.7,ENSG00000163794.6,ENSG00000115234.6,ENSG00000138085.12,ENSG00000164344.11,ENSG00000235267.1,ENSG00000145476.11,ENSG00000234072.1,ENSG00000223573.2,ENSG00000171564.7,ENSG00000110799.9,ENSG00000163795.9,ENSG00000110514.14,ENSG00000100991.7,ENSG00000256746.1,ENSG00000188404.4,ENSG00000088926.9,ENSG00000106868.12,ENSG00000197099.4,ENSG00000117479.8,ENSG00000123838.6,CATG00000074865.1,ENSG00000172954.9,ENSG00000203601.3,ENSG00000126217.16,CATG00000047979.1,ENSG00000088298.8,ENSG00000078674.13,ENSG00000119801.8,ENSG00000129595.8,ENSG00000174898.11,ENSG00000117475.9,ENSG00000138100.9,ENSG00000138074.10,CATG00000054662.1,CATG00000005665.1,ENSG00000110243.7,ENSG00000213619.5,ENSG00000243802.2,ENSG00000143153.8,ENSG00000160326.9,ENSG00000156006.4,ENSG00000156011.12,ENSG00000204031.3,ENSG00000115226.5,ENSG00000157992.8,ENSG00000148300.7,ENSG00000126218.7,ENSG00000084774.9,CATG00000042205.1,ENSG00000122012.9,ENSG00000226645.1,ENSG00000099282.5,ENSG00000130254.7,CATG00000054663.1,ENSG00000143156.9,ENSG00000268130.1,ENSG00000148291.5,ENSG00000171566.7,ENSG00000234945.3,CATG00000003943.1,ENSG00000009950.11,ENSG00000213062.3,ENSG00000134571.6,ENSG00000115216.9,ENSG00000100983.5,ENSG00000066336.7,CATG00000110016.1,CATG00000082283.1,CATG00000002235.1,ENSG00000115241.9,ENSG00000136011.10,ENSG00000007908.11,ENSG00000134574.7,ENSG00000148248.9,ENSG00000101000.4,ENSG00000115204.10,CATG00000082298.1,ENSG00000171557.12,ENSG00000198734.6,ENSG00000117477.8,ENSG00000233438.1,ENSG00000134575.5,ENSG00000160323.14,ENSG00000251165.1,ENSG00000000460.12,ENSG00000078814.11,ENSG00000250348.1,ENSG00000083099.6,ENSG00000109920.8,ENSG00000084734.4,ENSG00000175164.9</t>
  </si>
  <si>
    <t>21534939,19278955,22675575,21980494,22701019,22672568,21810271,20212171,21676895,23650146</t>
  </si>
  <si>
    <t>Plasma factor XI level and activated partial thromboplastin time,vWF levels, in plasma,Venous thrombosis,Venous thromboembolism,FVII levels,C4b binding protein levels,vWF and FVIII levels</t>
  </si>
  <si>
    <t>HP:0004972</t>
  </si>
  <si>
    <t>Elevated mean arterial pressure</t>
  </si>
  <si>
    <t>rs73101460,rs12518468,rs73101466,rs12773465,rs73101464,rs16849553,rs6966948,rs58743479,rs41527448,rs34707456,rs73101457,rs2636770,rs33970910,rs59838893,rs41284256,rs35886666,rs2817680,rs41475453</t>
  </si>
  <si>
    <t>CATG00000095756.1,ENSG00000269891.1,CATG00000079068.1,CATG00000038505.1,ENSG00000187122.12,CATG00000097473.1</t>
  </si>
  <si>
    <t>Mean arterial pressure (alcohol consumption interaction)</t>
  </si>
  <si>
    <t>HP:0005110</t>
  </si>
  <si>
    <t>Atrial fibrillation</t>
  </si>
  <si>
    <t>An atrial arrhythmia characterized by disorganized atrial activity without discrete P waves on the surface EKG, but instead by an undulating baseline or more sharply circumscribed atrial deflections of varying amplitude an frequency ranging from 350 to 600 per minute.</t>
  </si>
  <si>
    <t>rs2287729,rs28401552,rs4468641,rs2878304,rs12597511,rs174576,rs6565201,rs16829016,rs6069225,rs9366917,rs2300479,rs12462157,rs6457748,rs180239,rs17037809,rs62336127,rs4767282,rs10457342,rs34699226,rs4889604,rs6706,rs6891790,rs2745980,rs3859092,rs13245899,rs9552282,rs60541514,rs4531906,rs13084981,rs8060857,rs4918798,rs76178721,rs180270,rs2025445,rs12775330,rs6830178,rs1805124,rs3814795,rs2860838,rs4946561,rs12861578,rs62435803,rs11579772,rs10247962,rs35446233,rs11065706,rs10933368,rs114889347,rs17083397,rs3771061,rs3757868,rs412768,rs1049337,rs6127448,rs78455529,rs1542204,rs11649653,rs3754329,rs1200042,rs3746471,rs77105272,rs34617130,rs13374460,rs174592,rs62239930,rs6123471,rs1912846,rs56783248,rs4889630,rs932809,rs7522233,rs11758375,rs12584799,rs114453855,rs3026443,rs34919402,rs1968753,rs1053932,rs749671,rs11580454,rs10499102,rs1739841,rs78431362,rs1074327,rs77090613,rs12993290,rs3740367,rs365990,rs17037775,rs2798321,rs6936178,rs79460475,rs1458202,rs28372932,rs41312389,rs221793,rs1499813,rs3914956,rs10212996,rs6592355,rs8056505,rs59735493,rs11720070,rs760998,rs72952771,rs9319587,rs174541,rs826856,rs10457337,rs174580,rs78144779,rs74533239,rs1970530,rs17171584,rs11150596,rs1934969,rs1528233,rs2281890,rs7204459,rs41312433,rs1870292,rs2120436,rs6569020,rs17790434,rs58900680,rs174599,rs11714074,rs2596148,rs78623676,rs17037814,rs1152588,rs174590,rs2585906,rs114722823,rs3827594,rs12661338,rs4463942,rs11645241,rs3796387,rs75747353,rs11578506,rs11641321,rs13244629,rs9375071,rs1398057,rs75973176,rs1341164,rs17362588,rs41307757,rs12475053,rs76873618,rs9550675,rs62336094,rs2234628,rs34628941,rs7190997,rs13090836,rs7958683,rs72713384,rs7430407,rs3000678,rs7197770,rs1044045,rs12175261,rs28431211,rs117530387,rs115671492,rs2922799,rs136337,rs2011491,rs7487237,rs12568741,rs8176526,rs2314716,rs9332214,rs12931046,rs945420,rs9923231,rs2356183,rs7645178,rs17083091,rs7751467,rs55979739,rs11572080,rs864324,rs883433,rs2724392,rs4238424,rs221784,rs3738640,rs1760988,rs3087443,rs6827651,rs115887800,rs4585597,rs12448321,rs8110002,rs41315485,rs80068653,rs693489,rs1997572,rs12444713,rs2735393,rs12570126,rs77085736,rs1925996,rs77582920,rs4346218,rs10151658,rs76397776,rs11584869,rs2305884,rs1925997,rs12775743,rs13059189,rs1706276,rs73526635,rs698592,rs73524556,rs111575354,rs78982630,rs9552265,rs9320665,rs4766748,rs11612628,rs3754324,rs4597342,rs72799330,rs12693471,rs114568171,rs6701735,rs136343,rs452036,rs10850406,rs4820899,rs35356517,rs6753700,rs62435801,rs749767,rs79678941,rs17882368,rs7787,rs5026717,rs3786839,rs11642862,rs7971226,rs12443627,rs12748911,rs698582,rs55667375,rs56990533,rs2818994,rs74883200,rs116536894,rs9332119,rs681223,rs62242769,rs11574631,rs1555474,rs35720264,rs56113315,rs55697000,rs1893229,rs62336125,rs4777192,rs7645358,rs9673428,rs9552453,rs17878627,rs4776474,rs2213857,rs4262,rs752046,rs113443899,rs2248433,rs76696647,rs79048399,rs4607998,rs14235,rs74896820,rs1919873,rs17083421,rs1042194,rs74152315,rs67264578,rs1406667,rs2289263,rs28371676,rs7931059,rs12761315,rs7950205,rs12777852,rs57526361,rs41315501,rs7457868,rs1152582,rs973399,rs1001222,rs41291560,rs12636358,rs17184923,rs10203781,rs28475524,rs826881,rs1934963,rs80104560,rs28421305,rs77903963,rs2772174,rs62336123,rs1046276,rs1912848,rs72729053,rs10871454,rs7118558,rs945416,rs67006021,rs74152314,rs12445568,rs9332127,rs76963517,rs12214483,rs11578698,rs7204278,rs35629860,rs4918795,rs62239347,rs8046391,rs8176528,rs608251,rs17110194,rs174533,rs4388808,rs11773845,rs11188035,rs1932824,rs3805788,rs117718953,rs7372251,rs56858708,rs10743492,rs102275,rs11187969,rs55875685,rs11578041,rs79514865,rs10792938,rs11572082,rs76686233,rs2738413,rs59671368,rs79629995,rs10774788,rs11581407,rs1256045,rs117892006,rs1763596,rs9509356,rs698590,rs75231191,rs7519609,rs73530203,rs3786851,rs7019822,rs4073796,rs174554,rs12865749,rs4889526,rs1486345,rs35232605,rs74826756,rs2213856,rs10449303,rs13101181,rs1572381,rs12312513,rs1535,rs36084004,rs998259,rs1534967,rs1575934,rs174594,rs79429965,rs7919273,rs76734697,rs9320843,rs61764044,rs136344,rs6127466,rs115229322,rs34028708,rs2058670,rs12569873,rs10212994,rs77470382,rs2477164,rs7977151,rs893473,rs2071165,rs11595478,rs2298422,rs1905427,rs2762990,rs174570,rs17884589,rs34979708,rs2166528,rs9332230,rs9320663,rs61933462,rs10824549,rs9938088,rs17443251,rs3798420,rs180260,rs75391399,rs10850404,rs45451292,rs6795127,rs2724382,rs7193943,rs4122458,rs75256778,rs2745938,rs77008973,rs11118960,rs12449089,rs114628972,rs56656810,rs35935287,rs7519724,rs180262,rs72965660,rs62239356,rs36125179,rs509360,rs62434683,rs174562,rs76569679,rs17375901,rs4594268,rs7117070,rs112889338,rs1371458,rs10871453,rs9552277,rs6123474,rs1486357,rs1199938,rs79704832,rs56392848,rs80245260,rs6792856,rs9843500,rs6781009,rs76905088,rs75013764,rs12614599,rs11118555,rs12065224,rs12705091,rs4889606,rs11150616,rs17010697,rs75360547,rs174577,rs574139,rs1065027,rs3757859,rs7997062,rs2818996,rs78133057,rs17622791,rs11688578,rs859706,rs10270072,rs12273325,rs6701558,rs12460173,rs76903305,rs3802811,rs1052352,rs112068007,rs1106724,rs2762988,rs28371675,rs1473804,rs11579530,rs117595934,rs34599386,rs221794,rs77901384,rs2763001,rs2724375,rs72799341,rs9332105,rs2818986,rs10515496,rs72818642,rs2288004,rs17110192,rs62336122,rs4889537,rs55892892,rs3738643,rs28371682,rs7076810,rs440466,rs41440449,rs77443196,rs58726213,rs391784,rs112906665,rs4889599,rs11188154,rs763254,rs113220048,rs7157716,rs2860905,rs2279144,rs9933843,rs1057910,rs12571878,rs75771163,rs1978487,rs6127467,rs9552281,rs61085191,rs62172532,rs73299219,rs2818988,rs118027382,rs826870,rs174536,rs13333418,rs889548,rs7373779,rs2306569,rs17135105,rs17427116,rs75595624,rs2265210,rs10499108,rs55844607,rs2093804,rs2585897,rs74876818,rs76690432,rs11052705,rs13338129,rs10792940,rs10875979,rs1152591,rs221803,rs1355521,rs1934965,rs356131,rs77915370,rs3026482,rs61949192,rs7195915,rs1041021,rs7914753,rs10509680,rs10492229,rs4889620,rs11574639,rs10927887,rs12924903,rs112234000,rs4552122,rs78775993,rs729482,rs10744840,rs7143356,rs12079386,rs9332129,rs7144,rs12197337,rs11150619,rs62239351,rs9325473,rs174589,rs111954099,rs7394190,rs7649323,rs885107,rs11578744,rs2356491,rs11150599,rs3922843,rs2796272,rs10744765,rs174544,rs11865830,rs62145814,rs1997571,rs11968176,rs34195517,rs8111746,rs74505001,rs650470,rs10792937,rs112841731,rs80273937,rs7947510,rs826855,rs9332100,rs12568382,rs17376328,rs2253635,rs12731740,rs1325321,rs12053903,rs4777180,rs8062299,rs2302721,rs7758614,rs59678707,rs1564900,rs62239932,rs3754331,rs10824026,rs2488254,rs7429945,rs77467078,rs7772214,rs1048245,rs13110928,rs6891174,rs8192940,rs62241771,rs2013546,rs35495179,rs11131980,rs174600,rs2028004,rs11129795,rs174572,rs12694890,rs4400838,rs76079930,rs74527284,rs72799316,rs17881696,rs1896356,rs7197717,rs76029943,rs732286,rs8046001,rs6799868,rs67285003,rs34480549,rs1048196,rs116872603,rs6565191,rs61886802,rs7311039,rs56695111,rs62435790,rs74152343,rs75424060,rs28438575,rs60718898,rs7094920,rs180242,rs6565217,rs1953654,rs1632282,rs10882562,rs1199950,rs826876,rs12869776,rs10865879,rs2315545,rs174579,rs698893,rs10744836,rs12638090,rs35029161,rs10194247,rs9332227,rs3771067,rs112141160,rs6793245,rs12314403,rs13332545,rs11067327,rs74963911,rs11572093,rs17083358,rs4131778,rs34120121,rs2818992,rs1200040,rs3807989,rs7986753,rs2029213,rs73329627,rs221786,rs9795768,rs11574630,rs58391860,rs66672811,rs174573,rs75573858,rs174597,rs75562388,rs28728333,rs116302834,rs1200055,rs9332116,rs28597910,rs4964484,rs11685426,rs34129533,rs10751153,rs4077810,rs113112965,rs2314715,rs3754322,rs17037819,rs859705,rs74775566,rs9332245,rs7196256,rs4770182,rs77679441,rs116921552,rs6127461,rs13386827,rs174584,rs79274950,rs80164664,rs17460016,rs1860561,rs9332220,rs6422141,rs4777176,rs17878382,rs35029749,rs13025087,rs761275,rs1256044,rs1549293,rs4311160,rs35675346,rs2243582,rs34461385,rs4988606,rs698593,rs4130467,rs12462270,rs17083302,rs7199949,rs4351748,rs9925964,rs414253,rs80318951,rs35713203,rs12631864,rs7316919,rs4493054,rs17083405,rs35969813,rs2359661,rs659580,rs718426,rs1409654,rs1919876,rs2040862,rs61185452,rs236374,rs2785632,rs3745859,rs3818314,rs28627016,rs17452671,rs2745975,rs73973186,rs6940985,rs8050107,rs4918797,rs77459353,rs12570771,rs2303222,rs12462394,rs2290130,rs61886804,rs13105921,rs75645849,rs7427874,rs3746467,rs76051064,rs8062719,rs9550742,rs62172376,rs221797,rs111733694,rs6565225,rs4945683,rs2585902,rs12667888,rs6771881,rs1326837,rs1896312,rs10792936,rs2488252,rs860859,rs4889538,rs116706417,rs16940970,rs4727457,rs4946560,rs28360557,rs11581797,rs10492455,rs174545,rs12199463,rs2002577,rs1152577,rs6742228,rs8063565,rs4776470,rs732172,rs11668954,rs9332102,rs13019491,rs62241189,rs17083389,rs2071426,rs7394178,rs75304322,rs9925025,rs73443821,rs3864937,rs11118962,rs7598858,rs61949191,rs62336119,rs1266927,rs1048334,rs10850421,rs11903296,rs698588,rs1010069,rs116847364,rs9332217,rs3093199,rs76083652,rs698583,rs12705095,rs11668194,rs75409354,rs4945623,rs56314408,rs12660455,rs35184598,rs11720166,rs2585898,rs10457338,rs11169169,rs4144169,rs2724388,rs10160981,rs4676615,rs1934983,rs11957898,rs12066493,rs62239934,rs6762565,rs2133674,rs35899323,rs7251903,rs45505695,rs61550917,rs1204708,rs7185007,rs2902488,rs1719848,rs93923,rs2025242,rs6733349,rs174547,rs4972801,rs1355519,rs34480360,rs34513890,rs7098376,rs73188841,rs76828799,rs4527034,rs7432532,rs767139,rs17788344,rs78415138,rs2901783,rs11965985,rs11578508,rs3751855,rs17821321,rs2359612,rs4744378,rs11572169,rs8176501,rs11150601,rs13038095,rs76869342,rs174582,rs9509352,rs3786845,rs35835168,rs2724387,rs826878,rs36074690,rs2268754,rs4244284,rs11148159,rs72800847,rs11572174,rs77444371,rs6606689,rs2772175,rs2977293,rs174538,rs62434684,rs17083156,rs16934917,rs3812999,rs8100394,rs62434680,rs8176592,rs7484657,rs9833775,rs9926533,rs12614600,rs1805152,rs13191610,rs77700009,rs4744411,rs3738646,rs6127471,rs9938177,rs7722600,rs2488250,rs7444370,rs7196726,rs9552278,rs3749388,rs3738633,rs7973992,rs62433645,rs116185378,rs58858790,rs6069234,rs73067109,rs56391383,rs12066538,rs35154566,rs74581188,rs4811602,rs897984,rs174549,rs56083427,rs62241768,rs9845438,rs61783988,rs4687716,rs76484580,rs174591,rs72807595,rs6741554,rs74613655,rs16953690,rs928554,rs1474742,rs4889490,rs7229,rs945421,rs12758813,rs9372668,rs4986894,rs1199949,rs221800,rs13062474,rs1926711,rs6783,rs3734381,rs57190039,rs35187553,rs1889785,rs73299268,rs72643559,rs1934962,rs2724368,rs117765949,rs62336128,rs605266,rs4770068,rs12441325,rs67832971,rs11067264,rs62435798,rs1962149,rs1052897,rs72816654,rs34246390,rs11118961,rs6500857,rs55872442,rs11752626,rs1763601,rs1326832,rs8050588,rs6671947,rs2855475,rs945422,rs881929,rs826879,rs75540618,rs8062731,rs9938550,rs11580769,rs6565198,rs3754323,rs2731359,rs2818995,rs74152346,rs9595453,rs78150064,rs1973916,rs9552444,rs7693661,rs10509679,rs12565089,rs4889603,rs7184567,rs2294911,rs12774901,rs12930657,rs79845763,rs4889631,rs174578,rs11150617,rs1934960,rs11953842,rs17878673,rs826851,rs79191863,rs174575,rs11579110,rs62239941,rs9506541,rs12212972,rs77704415,rs750766,rs12636077,rs9332188,rs75082736,rs511987,rs11580436,rs174585,rs62239348,rs12196824,rs8052245,rs9332177,rs4073797,rs9332181,rs9388010,rs2281891,rs2079287,rs826886,rs10499103,rs2276103,rs62435806,rs12490047,rs12208772,rs9936329,rs6709092,rs3740505,rs10732554,rs76541158,rs1042192,rs62434686,rs12198461,rs2281889,rs343860,rs12443808,rs2253017,rs62336114,rs1152589,rs11169142,rs8176525,rs8050330,rs3815801,rs11864839,rs534043,rs1143682,rs7570928,rs10821415,rs221798,rs7552993,rs7203711,rs3893204,rs174598,rs9332223,rs6489956,rs2168610,rs75741909,rs1458201,rs2335013,rs79219523,rs79861341,rs6927800,rs13343794,rs174537,rs2296977,rs17083356,rs1870293,rs2585901,rs2798322,rs17825652,rs12772675,rs9550741,rs7206295,rs3936081,rs174553,rs112803146,rs3859093,rs79896317,rs844115,rs67345186,rs1739844,rs56044736,rs11864054,rs6024001,rs72952795,rs7966951,rs9332238,rs10083038,rs28488032,rs174560,rs180261,rs1152578,rs1048237,rs72715412,rs11579778,rs883394,rs113448632,rs7980799,rs9332175,rs7355944,rs76072953,rs9871385,rs4855075,rs72816638,rs11642466,rs7591567,rs3935472,rs12729571,rs6565194,rs116715413,rs8058578,rs12932445,rs826858,rs9939417,rs2185571,rs2071166,rs17879992,rs174593,rs136345,rs7315028,rs76887530,rs10774762,rs16935090,rs11188044,rs7300371,rs11153763,rs41291546,rs1204706,rs7192375,rs17083375,rs761760,rs9315905,rs2277923,rs17524348,rs889555,rs4298175,rs741810,rs9319588,rs79722608,rs9332187,rs2595503,rs221783,rs78146159,rs6604904,rs7187071,rs77151284,rs73298155,rs9552438,rs7499192,rs9812912,rs929868,rs2289442,rs10213045,rs6433738,rs2585895,rs57576577,rs3758580,rs79924380,rs174561,rs180269,rs7759673,rs117383901,rs17083211,rs78410692,rs59301753,rs7573700,rs4729600,rs11865499,rs58796031,rs1044021,rs7517152,rs2281289,rs4882283,rs11579609,rs13337900,rs2818997,rs3093193,rs4889649,rs12460795,rs79653718,rs2905586,rs55871860,rs62336126,rs62434682,rs6734390,rs1359190,rs61949194,rs8048583,rs17083385,rs3764327,rs174569,rs17171731,rs174587,rs10782004,rs2762996,rs1048238,rs7433287,rs13374332,rs11150610,rs56986882,rs116647799,rs117347796,rs117790382,rs1739842,rs41312411,rs10499110,rs74152313,rs73825594,rs2476637,rs2796283,rs7195945,rs10212988,rs79146658,rs67456613,rs12098606,rs9401463,rs56345539,rs1124477,rs1010570,rs76743037,rs6697277,rs12934418,rs6724505,rs7452622,rs36029422,rs13030174,rs67941743,rs9552442,rs11864806,rs62336124,rs1074328,rs59278974,rs12772884,rs180271,rs506597,rs4676616,rs78182683,rs4917641,rs1505,rs12572351,rs6715628,rs62435804,rs3847993,rs1044069,rs12063025,rs34114657,rs3747486,rs575063,rs1925995,rs97384,rs4770174,rs4944697,rs4767281,rs79604592,rs118161033,rs8176506,rs945419,rs2762998,rs3821184,rs4894803,rs7394152,rs78609324,rs7294,rs7194347,rs78424707,rs8062094,rs1060506,rs11153748,rs2035660,rs2796268,rs75684697,rs72615166,rs117524737,rs1343676,rs12635900,rs113661290,rs78924645,rs2265951,rs17135097,rs11594492,rs716480,rs41315507,rs2589266,rs174534,rs696092,rs180238,rs174555,rs4577218,rs58454174,rs9332108,rs12584780,rs693814,rs7980361,rs1912849,rs221792,rs11645367,rs7197475,rs9332101,rs60571756,rs12497866,rs76076565,rs4770170,rs57431619,rs74150840,rs9332242,rs6804918,rs4889525,rs102274,rs945417,rs2818990,rs10850370,rs7678113,rs1355520,rs174528,rs4086116,rs11150604,rs35805353,rs59140933,rs1934968,rs12104503,rs12928081,rs9552289,rs12673102,rs13708,rs2818991,rs2302720,rs80059054,rs28360556,rs10844582,rs35649338,rs4889614,rs12126269,rs1322181,rs12783717,rs11642603,rs60181111,rs3755815,rs11640961,rs35100559,rs72785520,rs12693473,rs55797717,rs34479834,rs115566586,rs7204632,rs34415799,rs2339525,rs10850422,rs2724400,rs750952,rs74483355,rs11968351,rs12716979,rs7655654,rs4304697,rs4811601,rs17110236,rs72958930,rs8113181,rs12998237,rs78776423,rs11168985,rs180274,rs8192949,rs79611756,rs117671702,rs17052877,rs4769134,rs1549299,rs9401596,rs75500538,rs3805786,rs7085563,rs2724389,rs11861251,rs2249901,rs2108622,rs10747210,rs1057911,rs4946350,rs4786125,rs13226502,rs11580286,rs12462273,rs74387383,rs927348,rs9332184,rs12923297,rs4889651,rs73054549,rs17083420,rs860400,rs1763607,rs8046707,rs17171580,rs62435772,rs10927892,rs3764323,rs11065612,rs10774784,rs915057,rs1255986,rs12460665,rs1974708,rs55742763,rs7088784,rs79442611,rs2488255,rs62239349,rs10880914,rs78757409,rs35149591,rs9332228,rs62057232,rs2818998,rs1891423,rs4714014,rs11642733,rs45439601,rs3923664,rs112190455,rs174529,rs12401619,rs174581,rs4447446,rs10993398,rs12666989,rs41275502,rs1919872,rs2230429,rs76181418,rs62239939,rs7205790,rs35231307,rs858744,rs9812118,rs4244285,rs3732834,rs7658797,rs2030976,rs62435800,rs1728690,rs17839568,rs4545589,rs1934966,rs765020,rs11755121,rs9332128,rs1739840,rs12705092,rs117150858,rs1473805,rs7541230,rs2288005,rs4459557,rs1833249,rs7191761,rs10931284,rs9509353,rs17759502,rs10882476,rs7203999,rs9833086,rs36110670,rs12763201,rs2259397,rs35468353,rs7586970,rs564449,rs2724398,rs2305880,rs12716981,rs2724394,rs116054263,rs74152344,rs6069232,rs6775364,rs11188153,rs17885052,rs174568,rs115543655,rs1856908,rs2032915,rs4917623,rs59132516,rs11646082,rs12920259,rs629234,rs2025243,rs11859274,rs2384555,rs3786848,rs1106398,rs11579568,rs12926237,rs76359228,rs3026433,rs74995883,rs1320760,rs99780,rs11711097,rs9332198,rs7500719,rs1044090,rs73300168,rs12430409,rs10898664,rs111866505,rs174556,rs9509350,rs2303223,rs28371677,rs9652060,rs12778026,rs180240,rs10803408,rs2745969,rs2796271,rs117139785,rs56725097,rs17452714,rs34507694,rs11865038,rs11959181,rs2585896,rs11572101,rs12441341,rs1053931,rs4746140,rs17110288,rs62239933,rs980777,rs28624276,rs5749161,rs7661707,rs10509681,rs78067941,rs79040695,rs6950,rs1763604,rs67128646,rs11076,rs10403540,rs2818987,rs12929077,rs11644404,rs3849274,rs11647243,rs944046,rs11955012,rs7511980,rs4362080,rs35952414,rs944047,rs1763599,rs8050894,rs9841329,rs12999051,rs9940894,rs1805126,rs7999752,rs76929088,rs1932825,rs2017577,rs7200877,rs6480708,rs61949190,rs2389194,rs11118958,rs2595507,rs11150600,rs9888363,rs6580755,rs8192946,rs1934982,rs36092684,rs17083633,rs72783237,rs2079288,rs2109517,rs1895596,rs12584783,rs2724386,rs77716448,rs113108144,rs7192161,rs7198250,rs10927886,rs2785741,rs6765204,rs11957567,rs174574,rs117575031,rs2595508,rs28969381,rs2488253,rs687826,rs67492154,rs314370,rs3087796,rs79172815,rs7638909,rs1348370,rs7576066,rs10445830,rs75093057,rs9332216,rs2031353,rs73532215,rs62435799,rs3843680,rs1108431,rs2300481,rs34777815,rs649185,rs6913012,rs507920,rs9327807,rs12765436,rs7204940,rs35644229,rs9552284,rs74549782,rs136354,rs761759,rs7428779,rs4550723,rs826873,rs12753391,rs732173,rs11647284,rs1015451,rs1739843,rs1965658,rs11572172,rs35427080,rs108499,rs12445650,rs174548,rs9579950,rs9332219,rs11579848,rs11150614,rs78179329,rs7185620,rs2276102,rs72643557,rs78278709,rs1734907,rs7955162,rs10850405,rs72713383,rs8192935,rs62435802,rs174559,rs13082092,rs55880069,rs2860837,rs113348400,rs11187971,rs7904581,rs62434685,rs236373,rs2763002,rs8107416,rs13392310,rs12705089,rs9934438,rs9332222,rs115724079,rs75541073,rs78278479,rs6599222,rs117161311,rs78654705,rs1255984,rs77785556,rs2298037,rs1684395,rs77224917,rs8061920,rs12930545,rs7966651,rs2031322,rs17679490,rs2905588,rs73188845,rs1926706,rs12460289,rs889549,rs3810843,rs174566,rs117411822,rs221796,rs8176498,rs9634371,rs2284651,rs2054213,rs11583119,rs10194145,rs7853195,rs74614020,rs61771057,rs67456513,rs13152799,rs4972800,rs376439,rs79788801,rs4889633,rs2303040,rs9332113,rs35584557,rs2745967,rs3758581,rs897986,rs9552280,rs7187684,rs10174735,rs41291550,rs1833250,rs174601,rs1256043,rs2181751,rs11632508,rs174535,rs12706096,rs2860906,rs826874,rs4889543,rs7374138,rs17083417,rs3772026,rs2153629,rs11188148,rs3026444,rs7186832,rs75559977,rs1152579,rs17083360,rs2798280,rs174530,rs180265,rs174583,rs1256065,rs61396327,rs1934964,rs7512286,rs12066542,rs3747481,rs749670,rs113615867,rs10456917,rs7311915,rs11711602,rs12404817,rs492430,rs2265211,rs10076361,rs80228010,rs17885098,rs6606687,rs11065688,rs1168980,rs3886357,rs11572150,rs117326446,rs12584098,rs80045961,rs174546,rs17729892,rs35134124,rs7172796,rs35685154,rs2244613,rs12926295,rs513795,rs9932572,rs75358775,rs35733768,rs1763597,rs6565195,rs2185570,rs4617515,rs7903917,rs2356492,rs59799974,rs403739,rs3813020,rs56283404,rs174550,rs11579168,rs9861242,rs17069038,rs3922844,rs77368650,rs2724359</t>
  </si>
  <si>
    <t>ENSG00000168496.3,CATG00000089784.1,ENSG00000260899.1,ENSG00000111231.4,ENSG00000232456.1,ENSG00000089280.14,ENSG00000177733.4,CATG00000002481.1,CATG00000005705.1,ENSG00000132953.12,ENSG00000107438.4,CATG00000029078.1,CATG00000026477.1,ENSG00000148120.10,CATG00000008606.1,ENSG00000261359.2,CATG00000096624.1,CATG00000013944.1,ENSG00000151164.14,ENSG00000108239.8,CATG00000027097.1,ENSG00000242349.1,CATG00000086994.1,CATG00000113348.1,ENSG00000260304.1,ENSG00000173641.13,CATG00000085596.1,ENSG00000169900.3,CATG00000064672.1,ENSG00000162290.12,ENSG00000259641.1,CATG00000021181.1,ENSG00000175938.6,ENSG00000142619.4,ENSG00000231210.2,ENSG00000203709.5,CATG00000010504.1,ENSG00000258902.1,ENSG00000165841.5,CATG00000025394.1,CATG00000060207.1,ENSG00000261459.1,ENSG00000198848.8,ENSG00000186298.7,ENSG00000169957.8,ENSG00000146021.10,ENSG00000103510.15,ENSG00000103549.17,ENSG00000167395.10,CATG00000000508.1,CATG00000047024.1,ENSG00000186115.8,ENSG00000011021.17,ENSG00000198915.7,ENSG00000111229.11,ENSG00000204856.7,ENSG00000237556.1,ENSG00000116132.7,ENSG00000134824.9,ENSG00000262026.1,ENSG00000229589.1,ENSG00000061492.7,ENSG00000120729.5,ENSG00000134825.9,ENSG00000111860.9,CATG00000078716.1,ENSG00000183888.4,ENSG00000266421.1,ENSG00000260869.1,ENSG00000111237.14,CATG00000010423.1,CATG00000029047.1,ENSG00000169955.6,CATG00000016488.1,ENSG00000173988.8,CATG00000096622.1,ENSG00000087087.14,ENSG00000130427.2,ENSG00000166575.12,CATG00000025392.1,ENSG00000183072.9,ENSG00000178226.6,ENSG00000052344.11,ENSG00000261487.1,ENSG00000180776.11,ENSG00000223485.1,CATG00000045691.1,CATG00000062981.1,ENSG00000077080.5,ENSG00000234026.1,ENSG00000100916.9,ENSG00000271848.1,CATG00000093280.1,ENSG00000196118.7,ENSG00000175206.6,CATG00000085616.1,CATG00000027103.1,ENSG00000054654.11,ENSG00000250159.2,ENSG00000235560.3,ENSG00000169896.12,CATG00000059703.1,CATG00000093267.1,ENSG00000075420.8,ENSG00000122986.9,ENSG00000168334.8,ENSG00000165487.9,ENSG00000138109.9,ENSG00000130402.7,ENSG00000172458.4,ENSG00000140678.12,ENSG00000099365.5,ENSG00000134532.11,ENSG00000080603.12,ENSG00000262766.1,CATG00000047025.1,ENSG00000102870.4,ENSG00000255864.1,ENSG00000099385.7,CATG00000093276.1,ENSG00000117335.14,ENSG00000267375.1,ENSG00000114450.5,CATG00000071171.1,CATG00000089796.1,ENSG00000255439.2,CATG00000059824.1,ENSG00000174059.12,ENSG00000146830.9,ENSG00000122970.11,ENSG00000105974.7,ENSG00000267453.2,ENSG00000156873.11,ENSG00000031003.6,ENSG00000146828.13,ENSG00000111785.14,ENSG00000261257.1,CATG00000000495.1,CATG00000088116.1,ENSG00000163536.8,ENSG00000176125.3,ENSG00000198523.5,CATG00000027088.1,ENSG00000150281.6,ENSG00000138115.9,ENSG00000151006.7,CATG00000089825.1,CATG00000027116.1,CATG00000000183.1,CATG00000045621.1,ENSG00000124772.7,ENSG00000156860.11,ENSG00000156858.7,ENSG00000087085.9,ENSG00000099377.9,ENSG00000114739.9,ENSG00000168026.12,CATG00000089740.1,CATG00000029046.1,ENSG00000265991.1,ENSG00000264323.1,CATG00000000497.1,CATG00000029055.1,ENSG00000186510.7,ENSG00000260852.1,ENSG00000260167.1,ENSG00000157388.9,CATG00000096926.1,ENSG00000251106.1,ENSG00000138639.13,ENSG00000128655.12,CATG00000013396.1,CATG00000116079.1,ENSG00000267892.1,CATG00000013399.1,ENSG00000246323.2,CATG00000033239.1,ENSG00000119969.10,CATG00000010509.1,ENSG00000260083.1,ENSG00000124920.9,ENSG00000099364.12,ENSG00000184792.11,CATG00000023443.1,ENSG00000103496.10,ENSG00000106327.8,ENSG00000260082.1,ENSG00000146839.14,ENSG00000003436.10,ENSG00000150456.6,CATG00000091921.1,ENSG00000207601.1,CATG00000085625.1,CATG00000109092.1,CATG00000082431.1,ENSG00000064989.8,CATG00000027119.1,ENSG00000177238.9,ENSG00000183873.11,ENSG00000099381.12,ENSG00000168356.7,ENSG00000092054.12,ENSG00000167394.8,ENSG00000005844.13,ENSG00000140009.14,CATG00000077705.1,ENSG00000228695.5,ENSG00000257817.1,CATG00000005706.1,ENSG00000140836.10,ENSG00000196850.4,ENSG00000127928.8,ENSG00000163492.9,ENSG00000173124.10,ENSG00000196376.6,CATG00000013920.1,ENSG00000146350.9,ENSG00000103507.9,ENSG00000116809.7,ENSG00000172336.4,ENSG00000087077.7,ENSG00000197616.7,ENSG00000182472.4,CATG00000023451.1,CATG00000008581.1,CATG00000033166.1,ENSG00000156966.6,CATG00000016472.1,ENSG00000177000.6,ENSG00000259202.1,CATG00000013919.1,CATG00000117930.1,ENSG00000174437.12,ENSG00000144655.10,ENSG00000152661.7,CATG00000092063.1,ENSG00000258444.1,ENSG00000089225.15,ENSG00000175548.4,CATG00000029081.1,CATG00000004243.1,CATG00000053171.1,CATG00000029072.1,ENSG00000157036.8,CATG00000093273.1,ENSG00000197162.8,CATG00000045899.1,ENSG00000143995.15,ENSG00000149633.7,CATG00000027105.1,ENSG00000108242.8,CATG00000013305.1,ENSG00000114745.9,ENSG00000078795.12,CATG00000096625.1,ENSG00000111783.8,ENSG00000149485.12,CATG00000029061.1,CATG00000027113.1,ENSG00000167397.10,ENSG00000093217.5,ENSG00000164434.7,ENSG00000103490.13,ENSG00000268863.1,ENSG00000224063.1,ENSG00000139117.9,CATG00000082047.1,ENSG00000156113.16,ENSG00000151615.3,ENSG00000258210.1,CATG00000071168.1,CATG00000018307.1,ENSG00000166317.7,ENSG00000144320.9,ENSG00000207182.1,ENSG00000163931.11,ENSG00000215910.3,ENSG00000204852.11,ENSG00000110975.4,ENSG00000138622.3,ENSG00000127920.5,ENSG00000250260.1,ENSG00000239791.1,CATG00000017025.1,CATG00000053427.1,CATG00000071146.1,ENSG00000136848.12</t>
  </si>
  <si>
    <t>pha003053,23705025,23583979,22544366,23534349,17903304,17603472,19597492,pha003051,23467860,21846873,19578179,19597491,24850809,pha003054,20173747</t>
  </si>
  <si>
    <t>Atrial fibrillation,Antithrombin,Response to dabigatran etexilate treatment,Heart rate,Atrial fibrillation/atrial flutter,Acenocoumarol maintenance dosage,P wave duration,Heart Rate,PR segment</t>
  </si>
  <si>
    <t>HP:0005150</t>
  </si>
  <si>
    <t>Abnormal atrioventricular conduction</t>
  </si>
  <si>
    <t>rs2287729,rs28401552,rs174576,rs7014862,rs16829016,rs2877729,rs6069225,rs9366917,rs2439460,rs6457748,rs34524083,rs180239,rs62336127,rs4767282,rs10457342,rs6706,rs1418951,rs6891790,rs2745980,rs6675002,rs13245899,rs60541514,rs4531906,rs76178721,rs180270,rs12775330,rs6830178,rs3796041,rs2211595,rs4946561,rs62435803,rs11579772,rs10247962,rs11065706,rs10933368,rs17083397,rs3771061,rs3757868,rs412768,rs12879243,rs6127448,rs78455529,rs1542204,rs3754329,rs3746471,rs77105272,rs13374460,rs174592,rs6123471,rs1912846,rs56783248,rs74738164,rs7522233,rs11758375,rs114453855,rs3026443,rs34919402,rs1053932,rs11580454,rs10499102,rs1660330,rs1739841,rs1788189,rs1123648,rs1074327,rs77090613,rs12993290,rs1935772,rs365990,rs2798321,rs6936178,rs221793,rs1499813,rs3914956,rs1739377,rs10212996,rs6592355,rs11720070,rs760998,rs72952771,rs174541,rs826856,rs10457337,rs174580,rs1970530,rs17171584,rs11766153,rs62133104,rs62133077,rs1528233,rs62133081,rs7147668,rs6569020,rs1660323,rs58900680,rs174599,rs78623676,rs114722823,rs3827594,rs12661338,rs2286136,rs6511,rs75747353,rs11578506,rs1788206,rs1660351,rs13244629,rs3825719,rs9375071,rs12717178,rs1398057,rs35122644,rs75973176,rs17362588,rs1866788,rs35822724,rs12475053,rs76873618,rs62336094,rs8180614,rs13090836,rs7958683,rs72713384,rs56233647,rs12175261,rs1788203,rs115671492,rs136337,rs7487237,rs1630556,rs12568741,rs8176526,rs3799709,rs10887897,rs945420,rs2356183,rs17083091,rs7751467,rs1418640,rs864324,rs883433,rs2724392,rs34388001,rs221784,rs3738640,rs6827651,rs115887800,rs4585597,rs61991248,rs725673,rs80068653,rs66462949,rs17178234,rs2514712,rs1739347,rs28629380,rs76397776,rs11584869,rs12775743,rs13059189,rs1706276,rs698592,rs9321050,rs78982630,rs9320665,rs4766748,rs3754324,rs12693471,rs6701735,rs136343,rs452036,rs10850406,rs4820899,rs17020125,rs35356517,rs6753700,rs62435801,rs5026717,rs3786839,rs2211419,rs7971226,rs883079,rs12748911,rs698582,rs2439467,rs116536894,rs681223,rs2453648,rs12894478,rs35720264,rs56113315,rs55697000,rs1893229,rs62336125,rs62132535,rs3810998,rs2213857,rs4262,rs752046,rs3020182,rs74896820,rs1919873,rs17083421,rs1935774,rs1406667,rs2289263,rs34011442,rs2211420,rs7931059,rs7950205,rs35260692,rs9398791,rs7457868,rs973399,rs1001222,rs17184923,rs10203781,rs1788208,rs28475524,rs826881,rs2248768,rs2747723,rs77903963,rs12031293,rs13276036,rs62336123,rs2797154,rs1912848,rs72729053,rs7118558,rs945416,rs67006021,rs76963517,rs12214483,rs11578698,rs1418642,rs2747724,rs8176528,rs608251,rs174533,rs1739366,rs1932824,rs3805788,rs117718953,rs10743492,rs102275,rs11578041,rs582521,rs10792938,rs59671368,rs79629995,rs11581407,rs1777198,rs1763596,rs698590,rs7519609,rs3786851,rs174554,rs72690490,rs1692006,rs1486345,rs17608766,rs35232605,rs6574016,rs74826756,rs2213856,rs10449303,rs13101181,rs1572381,rs12312513,rs1535,rs1534967,rs174594,rs76734697,rs9320843,rs136344,rs6127466,rs34028708,rs2058670,rs12601850,rs10212994,rs77470382,rs3799711,rs7977151,rs893473,rs2071165,rs1660331,rs2797160,rs1905427,rs174570,rs17884589,rs2166528,rs9320663,rs61933462,rs10824549,rs3798420,rs34873919,rs180260,rs75391399,rs10850404,rs45451292,rs6795127,rs2724382,rs4122458,rs2745938,rs11118960,rs2254883,rs3757217,rs35935287,rs6544050,rs7519724,rs35589413,rs180262,rs72965660,rs61989367,rs36125179,rs509360,rs174562,rs62434683,rs76569679,rs7117070,rs1371458,rs34725136,rs6123474,rs1486357,rs2747718,rs80245260,rs2226158,rs75013764,rs12614599,rs11118555,rs12065224,rs12705091,rs174577,rs3757859,rs36057816,rs859706,rs12273325,rs1811852,rs6701558,rs1788166,rs76903305,rs3802811,rs112068007,rs768450,rs1106724,rs12884929,rs11579530,rs117595934,rs2797159,rs34599386,rs221794,rs77901384,rs2724375,rs34347034,rs2980544,rs35151594,rs10515496,rs11685402,rs1660347,rs1739378,rs62336122,rs3738643,rs2453658,rs440466,rs35621718,rs763254,rs7157716,rs2279144,rs1692004,rs6127467,rs1859643,rs9401845,rs62172532,rs73299219,rs118027382,rs826870,rs174536,rs17038861,rs62133082,rs2306569,rs2453639,rs17135105,rs11674811,rs17427116,rs1269175,rs75595624,rs10499108,rs55844607,rs74876818,rs11052705,rs10792940,rs10875979,rs221803,rs1355521,rs34767050,rs12880291,rs61991246,rs77915370,rs3026482,rs1660333,rs1739352,rs72692220,rs10492229,rs17767499,rs10927887,rs1788167,rs7143356,rs12079386,rs6675415,rs7144,rs12197337,rs7649323,rs11578744,rs2356491,rs2796272,rs10744765,rs174544,rs11968176,rs73825705,rs8111746,rs1962901,rs650470,rs10792937,rs1832979,rs7947510,rs826855,rs12568382,rs12731740,rs8062299,rs62133110,rs59678707,rs1564900,rs7758614,rs3754331,rs67700546,rs10137642,rs2488254,rs7156460,rs7772214,rs1048245,rs12199346,rs6891174,rs1739371,rs35495179,rs35620527,rs12894016,rs11131980,rs174600,rs2028004,rs12694890,rs4400838,rs76079930,rs7156313,rs17881696,rs1896356,rs76029943,rs732286,rs67285003,rs72690488,rs34480549,rs7311039,rs1777195,rs62435790,rs36093218,rs75424060,rs28438575,rs60718898,rs180242,rs1953654,rs1632282,rs9321054,rs826876,rs3966775,rs10744836,rs698893,rs10194247,rs35029161,rs3771067,rs3811005,rs734200,rs1739348,rs11067327,rs7430191,rs17083358,rs34120121,rs2029213,rs221786,rs9795768,rs58391860,rs77351539,rs66672811,rs75562388,rs116302834,rs28597910,rs4964484,rs11685426,rs34129533,rs10751153,rs2747714,rs3754322,rs859705,rs35054229,rs3784062,rs74775566,rs1578793,rs11710077,rs1418641,rs77679441,rs6127461,rs13386827,rs174584,rs1788193,rs2919471,rs79274950,rs80164664,rs17460016,rs1860561,rs6723869,rs35029749,rs13025087,rs62132521,rs761275,rs34461385,rs4988606,rs698593,rs12462270,rs4074536,rs17083302,rs1739375,rs11682782,rs1629834,rs17083405,rs1919876,rs2040862,rs7092725,rs236374,rs2785632,rs10495869,rs3745859,rs2745975,rs73973186,rs6940985,rs2290130,rs3746467,rs76051064,rs62172376,rs221797,rs111733694,rs4945683,rs12667888,rs1896312,rs10792936,rs2488252,rs860859,rs1788190,rs116706417,rs16940970,rs4727457,rs2160411,rs4946560,rs11581797,rs174545,rs12199463,rs6742228,rs13019491,rs17083389,rs75304322,rs3864937,rs62132551,rs11118962,rs7598858,rs62336119,rs1048334,rs1739373,rs11903296,rs698588,rs4895798,rs1010069,rs116847364,rs76083652,rs698583,rs983543,rs12705095,rs75409354,rs4945623,rs12660455,rs35184598,rs80303782,rs10457338,rs11169169,rs4144169,rs2724388,rs10160981,rs11957898,rs12066493,rs2133674,rs35899323,rs7251903,rs61550917,rs1204708,rs62133080,rs11895180,rs2902488,rs1719848,rs6733349,rs174547,rs4972801,rs1355519,rs34513890,rs12954183,rs2453647,rs767139,rs17788344,rs4897152,rs3770770,rs11578508,rs11965985,rs17821321,rs8176501,rs7140354,rs7142180,rs76869342,rs3786845,rs2724387,rs826878,rs1777183,rs36074690,rs77444371,rs6606689,rs2977293,rs174538,rs62434684,rs17083156,rs16934917,rs62434680,rs8176592,rs7484657,rs6672289,rs12614600,rs1805152,rs13191610,rs1418948,rs1788169,rs12891975,rs6127471,rs3738646,rs2453661,rs1739372,rs7722600,rs757744,rs7444370,rs2488250,rs7973992,rs3738633,rs62433645,rs116185378,rs1268069,rs6069234,rs12066538,rs7536370,rs35154566,rs4811602,rs12881957,rs2747725,rs174549,rs11694342,rs76484580,rs4687716,rs61783988,rs72807595,rs6741554,rs74613655,rs1474742,rs9372668,rs12758813,rs945421,rs2248767,rs7912892,rs221800,rs13062474,rs3734381,rs980014,rs35187553,rs1889785,rs73299268,rs72643559,rs10457469,rs2724368,rs4897153,rs62336128,rs605266,rs67832971,rs62435798,rs1962149,rs1052897,rs11118961,rs6500857,rs11752626,rs1763601,rs6671947,rs17389822,rs826879,rs945422,rs75540618,rs80335285,rs1660338,rs11580769,rs3754323,rs2731359,rs1973916,rs7693661,rs12565089,rs2747719,rs2294911,rs174578,rs2453624,rs11953842,rs34674149,rs79191863,rs826851,rs11579110,rs2109276,rs1954360,rs12212972,rs750766,rs75082736,rs511987,rs11580436,rs12196824,rs2453640,rs6904069,rs9388010,rs826886,rs10499103,rs62435806,rs2276103,rs12208772,rs6709092,rs10732554,rs34469007,rs62434686,rs12198461,rs11874,rs61991249,rs62336114,rs8176525,rs11169142,rs534043,rs7570928,rs1777197,rs7552993,rs221798,rs174598,rs6904992,rs1739374,rs72692218,rs7147434,rs6657750,rs60515555,rs58305111,rs1418639,rs6927800,rs13343794,rs174537,rs2286135,rs17083356,rs2798322,rs17825652,rs174553,rs1660332,rs112803146,rs844115,rs79896317,rs1739844,rs6024001,rs72952795,rs7966951,rs28488032,rs10083038,rs174560,rs180261,rs1613453,rs61380056,rs1048237,rs72715412,rs11579778,rs883394,rs7980799,rs6753260,rs76072953,rs4855075,rs7591567,rs12729571,rs826858,rs2071166,rs136345,rs2797161,rs9636429,rs7315028,rs16935090,rs6927161,rs7300371,rs11153763,rs1739376,rs1204706,rs1028481,rs3734634,rs17083375,rs78229684,rs761760,rs2277923,rs4298175,rs17633401,rs1660345,rs2595503,rs221783,rs78146159,rs6604904,rs73298155,rs2047249,rs9401843,rs11154331,rs10213045,rs6433738,rs34057981,rs79924380,rs174561,rs180269,rs7759673,rs1660344,rs78410692,rs17083211,rs117383901,rs59301753,rs4729600,rs7573700,rs58796031,rs7517152,rs2281289,rs2797158,rs61299898,rs4882283,rs11579609,rs1660328,rs79653718,rs62336126,rs55871860,rs2905586,rs62434682,rs6734390,rs60572996,rs2860518,rs17083385,rs2797162,rs17171731,rs2211418,rs7433287,rs1048238,rs13374332,rs1935773,rs56986882,rs117347796,rs1739842,rs72692274,rs10499110,rs41312411,rs2796283,rs10212988,rs79146658,rs9401463,rs1124477,rs56345539,rs6569435,rs76743037,rs6697277,rs6724505,rs13030174,rs36029422,rs7452622,rs62336124,rs1074328,rs34454371,rs180271,rs506597,rs78182683,rs6715628,rs62435804,rs2747722,rs12063025,rs97384,rs34528131,rs4767281,rs4944697,rs17767523,rs79604592,rs8176506,rs945419,rs3821184,rs4894803,rs1660334,rs56363446,rs7525814,rs10132111,rs72692216,rs8062094,rs11153748,rs2796268,rs2035660,rs72615166,rs1343676,rs117524737,rs17135097,rs1739380,rs6681713,rs2589266,rs174534,rs696092,rs1268070,rs180238,rs174555,rs10887904,rs7980361,rs1912849,rs221792,rs1788194,rs62133107,rs4897157,rs102274,rs3811003,rs945417,rs7678113,rs1355520,rs174528,rs12104503,rs12673102,rs10844582,rs35649338,rs12126269,rs3755815,rs117953218,rs35100559,rs12693473,rs17767553,rs55797717,rs34479834,rs2453657,rs115566586,rs34415799,rs2339525,rs2724400,rs61989373,rs11968351,rs7655654,rs72958930,rs4811601,rs12998237,rs78776423,rs11168985,rs180274,rs2919469,rs17052877,rs9401596,rs7720917,rs3805786,rs2724389,rs6580083,rs4946350,rs4786125,rs13226502,rs11580286,rs1777182,rs74387383,rs927348,rs62133108,rs860400,rs17083420,rs1763607,rs4670645,rs62435772,rs17171580,rs11065612,rs10927892,rs2453636,rs2488255,rs78757409,rs10880914,rs35149591,rs1891423,rs1616833,rs4714014,rs174529,rs3923664,rs12401619,rs174581,rs722633,rs11082410,rs12666989,rs6709006,rs1919872,rs76181418,rs858744,rs1739349,rs9812118,rs3732834,rs2030976,rs62435800,rs1728690,rs4545589,rs1578794,rs1660346,rs765020,rs11755121,rs2919470,rs1739840,rs12705092,rs7541230,rs10931284,rs17759502,rs1739379,rs36110670,rs2259397,rs7586970,rs564449,rs2724398,rs2724394,rs6069232,rs6775364,rs174568,rs1739368,rs2384555,rs3786848,rs8015004,rs11579568,rs3026433,rs74995883,rs1320760,rs99780,rs73300168,rs17178206,rs10898664,rs111866505,rs174556,rs1612249,rs9652060,rs180240,rs2745969,rs2796271,rs10803408,rs11959181,rs1053931,rs980777,rs28624276,rs5749161,rs56180634,rs7661707,rs1739367,rs78067941,rs79040695,rs2083499,rs10403540,rs1763604,rs8003478,rs34061264,rs3020183,rs11644404,rs3849274,rs11955012,rs7511980,rs35952414,rs1763599,rs4140799,rs12999051,rs76929088,rs1932825,rs2747717,rs2017577,rs2389194,rs1788204,rs1788188,rs11118958,rs9888363,rs2595507,rs6580755,rs36092684,rs72783237,rs17083633,rs2724386,rs7086087,rs113108144,rs77716448,rs10927886,rs174574,rs11957567,rs6765204,rs2595508,rs2488253,rs687826,rs67492154,rs314370,rs1739370,rs2453662,rs62133105,rs7576066,rs10445830,rs73532215,rs34281405,rs62435799,rs1660329,rs61991250,rs6913012,rs649185,rs507920,rs9327807,rs12765436,rs136354,rs761759,rs4550723,rs4670642,rs12753391,rs826873,rs1015451,rs1739843,rs108499,rs174548,rs9388454,rs34748537,rs11579848,rs78179329,rs1660324,rs72692227,rs1660353,rs2276102,rs12889866,rs72643557,rs1734907,rs35613269,rs10850405,rs7955162,rs72713383,rs7764016,rs62435802,rs174559,rs13082092,rs2372788,rs1832980,rs62434685,rs2747720,rs236373,rs66761782,rs8107416,rs13392310,rs12705089,rs78278479,rs78654705,rs117161311,rs2326292,rs77785556,rs1684395,rs59952755,rs7966651,rs2905588,rs62132520,rs3810843,rs17020143,rs174566,rs221796,rs2861348,rs8176498,rs2284651,rs11583119,rs10194145,rs1660348,rs62133071,rs2439466,rs74614020,rs2439458,rs61771057,rs13152799,rs6712162,rs4972800,rs376439,rs2303040,rs79788801,rs2745967,rs1892335,rs13328298,rs12878989,rs10174735,rs2747715,rs2453645,rs174601,rs1990241,rs7068695,rs73840299,rs1777194,rs174535,rs1612274,rs826874,rs17083417,rs61991247,rs3026444,rs17083360,rs174530,rs180265,rs174583,rs7512286,rs12066542,rs10456917,rs7311915,rs2453641,rs12404817,rs10076361,rs492430,rs1660349,rs80228010,rs17633437,rs6606687,rs11065688,rs1168980,rs174546,rs9375411,rs7172796,rs1954361,rs35733768,rs1763597,rs1788168,rs1007823,rs17020136,rs2356492,rs59799974,rs403739,rs11579168,rs174550,rs76407388,rs17069038,rs2724359,rs77368650</t>
  </si>
  <si>
    <t>ENSG00000168496.3,ENSG00000128655.12,CATG00000013396.1,CATG00000089784.1,ENSG00000263142.1,ENSG00000267892.1,CATG00000013399.1,ENSG00000246323.2,ENSG00000111231.4,ENSG00000232456.1,ENSG00000177733.4,CATG00000033239.1,CATG00000002481.1,CATG00000005705.1,CATG00000026477.1,ENSG00000124920.9,CATG00000091886.1,CATG00000008606.1,ENSG00000104450.8,ENSG00000197555.5,ENSG00000184792.11,CATG00000096624.1,ENSG00000151164.14,CATG00000089879.1,ENSG00000106327.8,ENSG00000146839.14,CATG00000086994.1,ENSG00000003436.10,CATG00000113348.1,CATG00000091921.1,ENSG00000207601.1,ENSG00000261872.1,CATG00000085625.1,ENSG00000173641.13,CATG00000085596.1,ENSG00000064989.8,ENSG00000008869.7,CATG00000064672.1,ENSG00000183873.11,ENSG00000162290.12,ENSG00000092054.12,ENSG00000142619.4,ENSG00000203709.5,CATG00000010504.1,ENSG00000258902.1,ENSG00000108433.11,CATG00000060207.1,CATG00000103360.1,ENSG00000186298.7,ENSG00000146021.10,CATG00000077705.1,CATG00000103361.1,CATG00000047024.1,CATG00000005706.1,ENSG00000198915.7,ENSG00000111229.11,ENSG00000204856.7,ENSG00000196850.4,CATG00000019461.1,ENSG00000213500.3,ENSG00000127928.8,ENSG00000163492.9,ENSG00000134824.9,ENSG00000135547.4,ENSG00000061492.7,ENSG00000120729.5,ENSG00000134825.9,ENSG00000111860.9,CATG00000058292.1,CATG00000078716.1,ENSG00000196376.6,ENSG00000183888.4,ENSG00000111237.14,CATG00000010423.1,ENSG00000146350.9,ENSG00000116809.7,ENSG00000172336.4,ENSG00000087077.7,CATG00000000370.1,CATG00000096622.1,ENSG00000197616.7,ENSG00000087087.14,ENSG00000130427.2,ENSG00000182472.4,ENSG00000166575.12,ENSG00000183072.9,CATG00000008581.1,CATG00000033166.1,ENSG00000156966.6,ENSG00000232131.1,ENSG00000156509.9,ENSG00000259202.1,ENSG00000223485.1,CATG00000045691.1,CATG00000062981.1,ENSG00000077080.5,ENSG00000207444.1,ENSG00000100916.9,CATG00000093280.1,ENSG00000230585.2,ENSG00000174437.12,CATG00000117930.1,CATG00000085616.1,ENSG00000144655.10,ENSG00000152661.7,CATG00000092063.1,ENSG00000258444.1,ENSG00000175548.4,ENSG00000089225.15,ENSG00000250159.2,CATG00000004243.1,CATG00000058300.1,CATG00000053171.1,ENSG00000115808.7,CATG00000059703.1,CATG00000093267.1,ENSG00000075420.8,ENSG00000122986.9,ENSG00000237742.2,ENSG00000152217.12,CATG00000093273.1,ENSG00000164576.7,ENSG00000130402.7,ENSG00000134532.11,CATG00000045899.1,ENSG00000149633.7,CATG00000047025.1,CATG00000013305.1,ENSG00000034677.7,ENSG00000255864.1,ENSG00000262633.1,ENSG00000204006.4,CATG00000093276.1,ENSG00000114745.9,ENSG00000185104.15,ENSG00000117335.14,ENSG00000267375.1,CATG00000071171.1,ENSG00000114450.5,ENSG00000078795.12,CATG00000089796.1,ENSG00000242330.2,CATG00000096625.1,ENSG00000174059.12,ENSG00000111783.8,ENSG00000149485.12,ENSG00000146830.9,ENSG00000122970.11,ENSG00000111912.14,ENSG00000259146.2,ENSG00000164434.7,ENSG00000147669.6,ENSG00000224063.1,ENSG00000031003.6,ENSG00000146828.13,ENSG00000139117.9,ENSG00000154229.7,CATG00000082047.1,ENSG00000111785.14,ENSG00000118729.10,ENSG00000156113.16,ENSG00000261257.1,ENSG00000151615.3,ENSG00000258210.1,CATG00000088116.1,CATG00000071168.1,ENSG00000163536.8,CATG00000018307.1,ENSG00000176125.3,ENSG00000198523.5,ENSG00000224506.2,ENSG00000144320.9,ENSG00000207182.1,ENSG00000163931.11,ENSG00000204852.11,ENSG00000110975.4,ENSG00000138622.3,CATG00000089825.1,ENSG00000123080.6,ENSG00000127920.5,ENSG00000254293.1,CATG00000000183.1,ENSG00000250260.1,CATG00000045621.1,ENSG00000124772.7,ENSG00000087085.9,CATG00000071146.1,ENSG00000168026.12,CATG00000089740.1,CATG00000083746.1,ENSG00000264323.1,CATG00000116439.1,ENSG00000186510.7,ENSG00000157388.9,ENSG00000202310.1,ENSG00000136848.12</t>
  </si>
  <si>
    <t>pha003053,23583979,pha003051,21041692,23534349,23872634,pha003054,21076409</t>
  </si>
  <si>
    <t>Atrioventricular conduction,Heart Rate,Ventricular conduction,Brugada syndrome,Heart rate</t>
  </si>
  <si>
    <t>HP:0005165</t>
  </si>
  <si>
    <t>Shortened PR interval</t>
  </si>
  <si>
    <t>Reduced time for the PR interval (beginning of the P wave to the beginning of the QRS complex). In adults, normal values are 120 to 200 ms long.</t>
  </si>
  <si>
    <t>rs62255276,rs7966951,rs7111101,rs62385897,rs7484657,rs4688568,rs13153580,rs2109517,rs29796,rs7775048,rs116302834,rs1830557,rs4767282,rs77700009,rs4944092,rs6891790,rs267541,rs608747,rs155520,rs7632998,rs251251,rs7125695,rs8037045,rs2204402,rs2131311,rs6445482,rs251236,rs7300371,rs6422141,rs11154542,rs11600611,rs57115092,rs2300481,rs4311160,rs114453855,rs2277923,rs255298,rs4130467,rs3131700,rs11719771,rs73054549,rs3914956,rs2077072,rs7756111,rs11773845,rs427684,rs10850405,rs10743492,rs72722933,rs3103778,rs116860052,rs62002276,rs1002620,rs12282633,rs13105921,rs4511718,rs435216,rs1371968,rs59524479,rs1534091,rs28199,rs35950692,rs6599222,rs7658797,rs1896312,rs3922843,rs13172948,rs116706417,rs1997571,rs255300,rs9299920,rs4895867,rs7966651,rs41312411,rs255303,rs75183347,rs155523,rs1110007,rs1124477,rs34628941,rs9833086,rs255295,rs10872354,rs117965356,rs67530972,rs28397054,rs7487237,rs11631253,rs7977151,rs79712755,rs8037961,rs6891174,rs255292,rs4676616,rs1534092,rs255294,rs251240,rs267542,rs11720524,rs73072752,rs166509,rs61933462,rs1896356,rs4767281,rs1994318,rs62255280,rs370164,rs29794,rs2384555,rs1366068,rs55740341,rs1997572,rs12706096,rs10850404,rs1830556,rs4676615,rs4122458,rs6676052,rs267512,rs3772026,rs343860,rs3733017,rs267567,rs7311039,rs251248,rs267569,rs10400322,rs7311915,rs4766748,rs530112,rs7172230,rs7980361,rs10850406,rs596339,rs94111,rs11633545,rs10744836,rs6736717,rs267539,rs17729892,rs11067327,rs29795,rs553274,rs75358775,rs62002277,rs883079,rs4131778,rs3807989,rs62255282,rs79896317,rs11154537,rs10270072,rs2053445,rs3922844</t>
  </si>
  <si>
    <t>ENSG00000138639.13,ENSG00000231210.2,ENSG00000113916.13,CATG00000010504.1,ENSG00000168389.13,CATG00000013396.1,ENSG00000085741.8,ENSG00000144668.7,ENSG00000133816.9,CATG00000013399.1,ENSG00000144655.10,ENSG00000164484.7,ENSG00000089225.15,ENSG00000150667.6,CATG00000082047.1,ENSG00000259447.1,ENSG00000113734.13,CATG00000022668.1,ENSG00000151276.19,ENSG00000174453.5,CATG00000078712.1,ENSG00000164483.12,ENSG00000168334.8,ENSG00000223401.1,ENSG00000164463.8,CATG00000055807.1,CATG00000078716.1,ENSG00000137801.9,ENSG00000266421.1,ENSG00000134532.11,ENSG00000143995.15,ENSG00000197585.5,ENSG00000253439.1,ENSG00000255864.1,ENSG00000168026.12,ENSG00000114745.9,ENSG00000183873.11,CATG00000059824.1,ENSG00000168356.7,CATG00000096926.1,ENSG00000183072.9</t>
  </si>
  <si>
    <t>23534349,21347284,23583979,23139255,20062060</t>
  </si>
  <si>
    <t>PR duration,PR interval</t>
  </si>
  <si>
    <t>HP:0005339</t>
  </si>
  <si>
    <t>Abnormality of complement system</t>
  </si>
  <si>
    <t>An abnormality of the complement system.</t>
  </si>
  <si>
    <t>rs3745566,rs174576,rs174560,rs344542,rs114133901,rs11569501,rs11569508,rs405566,rs116413185,rs115376776,rs115299064,rs116497317,rs436041,rs115175393,rs114405372,rs11569519,rs115297435,rs174574,rs116041643,rs11569513,rs11569509,rs2071278,rs114679496,rs174584,rs115638556,rs116366535,rs114892888,rs174549,rs421147,rs116473497,rs174592,rs11569510,rs116288147,rs174536,rs114267026,rs2241390,rs72643559,rs344543,rs11569514,rs108499,rs174548,rs116449417,rs174561,rs174541,rs174533,rs389404,rs72643557,rs1329423,rs344546,rs174580,rs116826503,rs102275,rs77344981,rs174559,rs11569507,rs174529,rs115663438,rs174581,rs116511880,rs114851148,rs115805805,rs114698546,rs115695201,rs174599,rs11569495,rs174554,rs114488826,rs114826045,rs174544,rs77121649,rs1535,rs115455975,rs11569515,rs400443,rs174594,rs174545,rs174578,rs174566,rs344545,rs11569520,rs115737754,rs114887538,rs115052841,rs3753394,rs116623377,rs3745567,rs11569496,rs115329083,rs2241389,rs115050208,rs114900637,rs174600,rs174570,rs11569470,rs11569521,rs174568,rs114647691,rs97384,rs116032182,rs174601,rs116588757,rs8108377,rs11575839,rs3745565,rs1052693,rs2857009,rs174535,rs114478363,rs241428,rs11569494,rs99780,rs114722674,rs116394365,rs1325298,rs174530,rs174547,rs174583,rs116391314,rs174556,rs174534,rs509360,rs174562,rs174555,rs114917518,rs174598,rs114988582,rs114079643,rs10408682,rs11569517,rs432001,rs344540,rs11569502,rs7554267,rs114927017,rs11569492,rs174546,rs115103462,rs174537,rs102274,rs174577,rs116673806,rs174528,rs2075799,rs116284214,rs174553,rs438703,rs11569511,rs174550,rs344541,rs174538</t>
  </si>
  <si>
    <t>ENSG00000149485.12,ENSG00000204389.8,ENSG00000204348.5,ENSG00000168496.3,ENSG00000254870.1,ENSG00000204435.9,ENSG00000166278.10,ENSG00000213780.6,ENSG00000204308.6,ENSG00000231852.2,ENSG00000137411.12,ENSG00000204420.4,ENSG00000204390.8,CATG00000083548.1,ENSG00000204482.6,ENSG00000204344.10,ENSG00000204310.6,ENSG00000125730.12,CATG00000002481.1,ENSG00000204396.6,ENSG00000204267.9,CATG00000005705.1,CATG00000005706.1,ENSG00000204421.2,ENSG00000204252.8,ENSG00000201754.1,ENSG00000179344.12,ENSG00000204516.5,ENSG00000124920.9,ENSG00000204356.7,ENSG00000243649.4,ENSG00000204388.5,CATG00000088041.1,ENSG00000134824.9,ENSG00000213654.5,ENSG00000198563.9,ENSG00000162687.12,ENSG00000134825.9,ENSG00000196126.6,ENSG00000204475.5,ENSG00000204257.10,ENSG00000204351.7,ENSG00000204256.8,ENSG00000213676.6,ENSG00000207601.1,ENSG00000204392.6,ENSG00000263020.1,ENSG00000204438.6,ENSG00000201823.1,ENSG00000240065.3,ENSG00000000971.11,ENSG00000204371.7,ENSG00000204394.8,ENSG00000204410.10,ENSG00000204387.8,ENSG00000234006.1,ENSG00000204301.5,CATG00000083557.1,ENSG00000168477.13,ENSG00000255152.4,ENSG00000232629.4,ENSG00000250264.1</t>
  </si>
  <si>
    <t>23028341,22960237</t>
  </si>
  <si>
    <t>Comprehensive strength and appendicular lean mass,Complement C3 and C4 levels</t>
  </si>
  <si>
    <t>HP:0005344</t>
  </si>
  <si>
    <t>Abnormality of the carotid arteries</t>
  </si>
  <si>
    <t>Any abnormality of the carotid arteries, including the common carotid artery and its&amp;apos; arterial branches.</t>
  </si>
  <si>
    <t>rs7189407,rs35528636,rs7840785,rs34196306,rs79035030,rs10241774,rs2184882,rs4993969,rs9567293,rs9461219,rs2161684,rs3823180,rs73090465,rs6426904,rs201000,rs16844519,rs115225723,rs9393887,rs42472,rs1770131,rs35169013,rs9393897,rs3851734,rs17696696,rs149878,rs8048677,rs247450,rs2390341,rs3757188,rs1225618,rs2325085,rs11760498,rs203893,rs9393727,rs34243448,rs2121030,rs10105487,rs13208096,rs35902873,rs200978,rs12705389,rs3857546,rs34107459,rs9467600,rs9468297,rs35415181,rs1225715,rs11643410,rs1364077,rs13196552,rs114118218,rs6601529,rs17142898,rs55834529,rs6564260,rs13195401,rs11646677,rs8054769,rs13205211,rs4713148,rs9348796,rs72839477,rs9467622,rs493161,rs17774663,rs4243111,rs4888418,rs4634439,rs9379871,rs34351439,rs67316120,rs3743609,rs67040724,rs6984744,rs41266839,rs9425592,rs3173443,rs1978,rs6601512,rs977987,rs4887816,rs1968400,rs35787595,rs9425297,rs2275508,rs34222958,rs35883476,rs11649638,rs2218497,rs10098699,rs10911681,rs16893666,rs56289821,rs1150689,rs9468286,rs9379856,rs34021527,rs13202688,rs1954598,rs9425301,rs2113232,rs11862684,rs35512245,rs10950813,rs6424894,rs868987,rs4888378,rs2273564,rs74642946,rs7201989,rs6995692,rs10514396,rs9379864,rs2791333,rs8063068,rs17149943,rs9425590,rs9393710,rs1892251,rs200994,rs200971,rs11860231,rs7188604,rs929220,rs114779419,rs13204572,rs34706883,rs8051611,rs73015011,rs35768595,rs768019,rs7811804,rs4942252,rs6931858,rs67457459,rs10246511,rs72841536,rs4711165,rs2808257,rs7199132,rs10259919,rs11972203,rs34525648,rs4713142,rs35091929,rs12700205,rs7539252,rs10216083,rs501220,rs1150678,rs185052,rs35307327,rs13207689,rs17696831,rs13192365,rs9393895,rs12930452,rs13197176,rs35202262,rs9379858,rs9393901,rs7002282,rs9368550,rs972087,rs1011121,rs1853097,rs2001127,rs13206443,rs78728841,rs34961555,rs6456701,rs4713151,rs9283884,rs2773822,rs200949,rs4941474,rs34064842,rs6900665,rs34653170,rs1074961,rs7749823,rs4888422,rs28570974,rs10268102,rs34662244,rs4385375,rs523383,rs4887825,rs9393715,rs7040940,rs9357006,rs17149980,rs1225716,rs72787160,rs35819751,rs9295758,rs200950,rs115891768,rs6922063,rs34546986,rs200969,rs1897207,rs10093774,rs4888415,rs12927562,rs4841452,rs7194035,rs13195279,rs3784935,rs71557334,rs390764,rs9358938,rs2865530,rs4888405,rs10215349,rs1324087,rs1932990,rs1947863,rs13197574,rs9357061,rs13216828,rs9425589,rs16891725,rs4887829,rs13195692,rs9567289,rs13192965,rs1012870,rs203876,rs9366656,rs9348712,rs13220395,rs10100209,rs2390338,rs78049276,rs12928898,rs1937126,rs2059257,rs28362606,rs1023479,rs66707141,rs17142886,rs977985,rs77505915,rs11640018,rs11865004,rs116733861,rs4888412,rs73685632,rs10250152,rs8055609,rs35937717,rs3743607,rs9358939,rs12918797,rs203883,rs13217620,rs1030262,rs71559051,rs74126220,rs9923834,rs35984974,rs2076030,rs34673655,rs66823108,rs35749575,rs188015,rs4888390,rs1979,rs9467623,rs9380056,rs7202284,rs13194781,rs201004,rs9468298,rs9366715,rs1165168,rs73114872,rs9357065,rs9969626,rs7801672,rs6601522,rs6695836,rs10264672,rs10871312,rs766522,rs2282904,rs9380062,rs35402046,rs4871251,rs37606,rs2227198,rs67554133,rs13198474,rs1109341,rs1225599,rs2232423,rs11149813,rs8051407,rs4887828,rs247436,rs35949862,rs4888426,rs13205911,rs12149063,rs247442,rs66868086,rs12700203,rs12495445,rs9380049,rs200483,rs9368553,rs9934007,rs9468300,rs476167,rs100912,rs908581,rs7814757,rs4840516,rs323564,rs4713139,rs10276782,rs10950814,rs4887820,rs10903330,rs4888394,rs11149812,rs35030260,rs6969222,rs35016036,rs10484433,rs9393713,rs11149831,rs114852762,rs1010630,rs10235527,rs11645691,rs4551304,rs200967,rs77666565,rs35214308,rs13191445,rs10484435,rs13213986,rs4713140,rs555460,rs1011731,rs9393888,rs9358936,rs76860059,rs36092177,rs114383464,rs6939997,rs115970240,rs4888386,rs34477097,rs4993970,rs4916251,rs9393894,rs9380058,rs35339855,rs12933281,rs28360595,rs56037701,rs9368555,rs7204984,rs71394219,rs72846794,rs13195636,rs11974870,rs9467613,rs34071253,rs3734542,rs56874662,rs6905522,rs3784937,rs4722388,rs28558946,rs9393892,rs4240670,rs57030430,rs2903033,rs17749927,rs1321505,rs4888375,rs6932109,rs17142906,rs2295594,rs9357063,rs115311693,rs11149833,rs6698987,rs7416223,rs4888411,rs10216064,rs3851736,rs17695758,rs4713146,rs4722385,rs56294283,rs370155,rs7202596,rs10752944,rs72854513,rs67297533,rs4888393,rs4888396,rs13201308,rs72847313,rs116248721,rs3115960,rs11860284,rs2893003,rs9393890,rs12932606,rs2301453,rs17586553,rs13201821,rs11641430,rs13191227,rs28655617,rs9393885,rs2622319,rs2275292,rs9348798,rs4638613,rs13214280,rs2072803,rs34218844,rs4888416,rs11552219,rs9928232,rs401754,rs6995541,rs1947862,rs2073531,rs17720293,rs59465235,rs4887821,rs6920256,rs2214243,rs9425587,rs9461432,rs11639783,rs9525873,rs34396849,rs11250078,rs7792720,rs12918974,rs17398575,rs4916253,rs4888400,rs2242405,rs6941992,rs2809351,rs6902211,rs34104395,rs2116093,rs203877,rs13197334,rs13214023,rs4888377,rs6904596,rs200996,rs3863445,rs6940698,rs68112369,rs201001,rs3734523,rs13199772,rs11640473,rs41310899,rs11641249,rs59347518,rs4942255,rs77246010,rs9393711,rs11641587,rs58825580,rs36116761,rs4146809,rs9348794,rs41266779,rs6991641,rs9368551,rs1348671,rs6601530,rs17277761,rs35345226,rs9286854,rs7206665,rs9562516,rs115145430,rs9393899,rs3949215,rs12174639,rs115864218,rs10911684,rs13212651,rs10278110,rs17142894,rs2235251,rs4385376,rs78992593,rs17763089,rs66827971,rs9379855,rs1364079,rs114570945,rs2073527,rs40217,rs718742,rs12174602,rs36012762,rs34273322,rs4888383,rs56212963,rs35193936,rs4713144,rs35037868,rs4236040,rs114333877,rs9295675,rs13207345,rs117670064,rs17142961,rs4916254,rs9468287,rs3743606,rs536704,rs9533662,rs34371502,rs41269265,rs2073530,rs247432,rs11993903,rs34295134,rs200951,rs7836833,rs67340775,rs11644306,rs200954,rs4996785,rs8057084,rs3784936,rs35781323,rs7002117,rs1177441,rs36109883,rs67878650,rs35627490,rs2269812,rs6564259,rs66790453,rs977986,rs9425298,rs34166054,rs9425591,rs55706012,rs9393718,rs573179,rs17149990,rs3752417,rs548987,rs9368558,rs10484439,rs1476519,rs34676049,rs4841434,rs149972,rs13191474,rs2791332,rs34788973,rs116201501,rs12449177,rs7185640,rs61742093,rs10228112,rs200952,rs34588114,rs9295759,rs17142880,rs3844219,rs10950810,rs401763,rs714515,rs35227624,rs1544810,rs9348716,rs2893002,rs4888388,rs200993,rs12405515,rs200981,rs4141371,rs2277130,rs1892252,rs34539062,rs66507521,rs10489284,rs9348797,rs13203673,rs11865296,rs35683383,rs35716472,rs4713143,rs17587597,rs34246779,rs35001169,rs1030261,rs12700206,rs35506517,rs3799383,rs16844474,rs34904236,rs17587226,rs16844502,rs3779462,rs8056236,rs62062568,rs13214169,rs6564252,rs12051137,rs7836366,rs11640674,rs200485,rs2073619,rs10278826,rs2865531,rs1150666,rs3884025,rs2657880,rs13211947,rs10247348,rs9393884,rs11861810,rs3851733,rs2747054,rs10274582,rs813497,rs68072215,rs718741,rs12535759,rs35353359,rs9393891,rs799261,rs2072806,rs34996006,rs2073529,rs9648314,rs6676665,rs8050059,rs4243112,rs9461443,rs6511720,rs7190910,rs7192155,rs13212534,rs2232426,rs4888425,rs67662114,rs7199062,rs6700575,rs7499872,rs11250080,rs7200053,rs78861957,rs10276677,rs2390339,rs17693963,rs7989353,rs13199906,rs9468296,rs9329231,rs11862095,rs7018334,rs13211507,rs7830431,rs247425,rs17142890,rs6905516,rs9379875,rs203882,rs35744819,rs4888404,rs35120058,rs79093075,rs9358937,rs1549306,rs56343285,rs10276690,rs13199775,rs1977,rs10871313,rs9366655,rs12448947,rs9393714,rs34505829,rs12935787,rs6564261,rs11971231,rs1184498,rs1150670,rs2694919,rs7538791,rs4712969,rs114633780,rs17598658,rs11149815,rs10273717,rs36162392,rs6934769,rs9425300,rs4888413,rs1968401,rs2059256,rs7203157,rs10240969,rs4713137,rs9467621,rs16891235,rs774211,rs37596,rs12449170,rs75608831,rs1045537,rs56075693,rs68188794,rs7202083,rs114257825,rs11864102,rs2622322,rs4722390,rs17750747,rs10246778,rs483143,rs34878803,rs34691223,rs60512607,rs6601521,rs2657879,rs3213564,rs1542864,rs72834677,rs34605993,rs8056080,rs9380052,rs200991,rs34661125,rs12929673,rs13198809,rs28412066,rs37605,rs9379863,rs35209155,rs1043011,rs200486,rs9380059,rs425335,rs17528178,rs68194335,rs34043431,rs11642572,rs9393886,rs13190888,rs7749305,rs16891315,rs9393896,rs9379857,rs9380065,rs55912630,rs72845070,rs11149821,rs12930768,rs200948,rs2232429,rs1631552,rs2001128,rs68149500,rs7786951,rs13217984,rs7792726,rs35072899,rs1324088,rs4146810,rs34950484,rs33932084,rs468079,rs74689501,rs6962080,rs2638314,rs45527431,rs1559339,rs13214027,rs8055974,rs9648009,rs4888391,rs9380064,rs34765154,rs9461223,rs111989435,rs11858992,rs4888387,rs1892253,rs72834617,rs80142648,rs247443,rs6987199,rs8046416,rs9393712,rs203884,rs4712972,rs3823158,rs2295593,rs17696749,rs17143003,rs35249036,rs34105070,rs11644592,rs9348793,rs11149832,rs9368531,rs13201341,rs67844427,rs75782801,rs7539464,rs8057203,rs13219354,rs4713141,rs13200797,rs66886492,rs9358935,rs4942254,rs78156481,rs55690788,rs2393667,rs34871267,rs1225710,rs72845428,rs9368554,rs4888427,rs7005905,rs3734573,rs13225723,rs895266,rs34878490,rs66757203,rs13195040,rs8057849,rs13220488,rs4888374,rs766521,rs3768445,rs9380057,rs6989370,rs12174623,rs2638315,rs9393893,rs10871307,rs13236052,rs36078605,rs67296946,rs4722386,rs35162296,rs13203816,rs200481,rs10249562,rs6947194,rs72846780,rs16844500,rs74126219,rs9467626,rs2409658,rs200988,rs6913795,rs9567285,rs200989,rs4711164,rs56004344,rs9380063,rs34194357,rs11641532,rs2390340,rs1892250,rs2021826,rs9380055,rs10273566,rs9380050,rs35098436,rs12495446,rs13212318,rs10215067,rs4888392,rs9379859,rs9989421,rs80026935,rs16844498,rs7319725,rs2227199,rs9567292,rs8048527,rs4471302,rs34332556,rs4888395,rs9357066,rs10797996,rs16891334,rs4713150,rs4835412,rs200482,rs11643209,rs13204012,rs11149820,rs7544610,rs13220495,rs201002,rs34391493,rs2281588,rs12332979,rs6910549,rs17526722,rs12705390,rs10459859,rs9461433,rs13213152,rs4888420,rs9533646,rs11149814,rs36033628,rs4888414,rs17711344,rs56792040,rs28360634,rs35680819,rs6461502,rs7318147,rs71557308,rs3764147,rs203878,rs4993971,rs9468292,rs17711801,rs247454,rs10273787,rs12676417,rs1895490,rs76605150,rs7546252,rs10919994,rs13199649,rs12174631,rs13201681,rs9368549,rs115387042,rs35017208,rs10248833,rs35552529,rs7302925,rs200995,rs67998226,rs2285225,rs149969,rs77485307,rs9368557,rs34391805,rs9368556,rs200484,rs56364346,rs6601527,rs8046697,rs3851735,rs4888379,rs72832596,rs11149818,rs200990,rs4888430,rs35263058,rs35942482,rs4713145,rs8050769,rs4888376,rs10260836,rs4916252,rs247434,rs56189111,rs67859638,rs13217619,rs10871311,rs13218875,rs6980805,rs62062564,rs4719780,rs1109342,rs2325089,rs9393898,rs1073913,rs1010631,rs8046184,rs35565446,rs11645329,rs12928036,rs7198873,rs9380069,rs1165163,rs7739216,rs9648313,rs4887824,rs9380060,rs3734528,rs7798189,rs13206501,rs7823521,rs35301188,rs200501,rs1364078,rs10261154,rs10100333,rs17751184,rs11644741,rs10489282,rs34624768,rs35825164,rs9380061,rs175597,rs75782365,rs4840517,rs12917651,rs35555795,rs59155720,rs9922008,rs2738809,rs12404665,rs4713152,rs2282903,rs2390342,rs13195402,rs12929908,rs13223048,rs9425586,rs10950809,rs4240669,rs2213731,rs56195001,rs9525855,rs11643207,rs34131763,rs247447,rs6564258,rs200977,rs9823028,rs9425299,rs12176317,rs10752943,rs510987,rs45509595,rs9379873,rs9468290,rs2237228,rs12173854,rs200956,rs1340004,rs8048816,rs4888389,rs13195509,rs79909348,rs8054586,rs10233226,rs17685540,rs12445726,rs34436535</t>
  </si>
  <si>
    <t>CATG00000087828.1,ENSG00000220875.1,CATG00000083264.1,ENSG00000187987.5,ENSG00000184348.2,ENSG00000135423.8,CATG00000095367.1,CATG00000091387.1,ENSG00000196812.4,CATG00000091556.1,CATG00000091665.1,ENSG00000272009.1,ENSG00000233643.2,ENSG00000198366.5,CATG00000087892.1,ENSG00000168298.4,ENSG00000196747.3,ENSG00000197153.3,CATG00000087905.1,CATG00000083335.1,ENSG00000198315.6,ENSG00000199851.1,ENSG00000158373.7,CATG00000091660.1,ENSG00000259999.1,ENSG00000166822.8,ENSG00000162761.10,ENSG00000256018.1,ENSG00000234816.2,ENSG00000196176.7,ENSG00000228742.5,CATG00000083320.1,ENSG00000197062.7,ENSG00000251254.1,ENSG00000217646.1,ENSG00000153774.4,CATG00000091661.1,CATG00000104601.1,CATG00000009138.1,CATG00000083261.1,ENSG00000197279.3,ENSG00000182952.4,CATG00000083373.1,ENSG00000185130.4,ENSG00000188987.2,ENSG00000197959.9,ENSG00000180573.8,ENSG00000124557.8,ENSG00000215979.1,ENSG00000182572.2,CATG00000087916.1,CATG00000087909.1,ENSG00000118197.9,CATG00000087822.1,ENSG00000151617.11,ENSG00000272278.1,ENSG00000248896.2,ENSG00000151773.8,CATG00000023676.1,CATG00000087896.1,CATG00000087900.1,ENSG00000219392.1,ENSG00000204789.3,ENSG00000261476.1,ENSG00000233822.3,ENSG00000217539.2,ENSG00000124613.4,ENSG00000183196.4,ENSG00000260834.1,CATG00000027881.1,CATG00000091555.1,CATG00000083347.1,ENSG00000237425.1,ENSG00000253819.1,CATG00000027882.1,CATG00000087870.1,ENSG00000272462.2,ENSG00000070882.8,ENSG00000135845.5,ENSG00000187626.7,ENSG00000184357.3,ENSG00000219891.2,CATG00000083355.1,CATG00000091553.1,ENSG00000197061.3,ENSG00000180596.7,CATG00000083365.1,ENSG00000180999.6,CATG00000087824.1,CATG00000027880.1,CATG00000087883.1,ENSG00000187475.4,ENSG00000197846.3,CATG00000087920.1,CATG00000083387.1,CATG00000029903.1,CATG00000083353.1,ENSG00000112343.8,CATG00000087873.1,CATG00000087866.1,ENSG00000226314.3,ENSG00000243797.2,ENSG00000010704.14,CATG00000087881.1,CATG00000087830.1,ENSG00000146109.3,ENSG00000196226.2,CATG00000087853.1,CATG00000087911.1,ENSG00000135517.6,ENSG00000124610.3,ENSG00000182611.3,ENSG00000197914.2,ENSG00000198374.3,ENSG00000026950.12,CATG00000091557.1,ENSG00000112763.11,ENSG00000124529.3,CATG00000083294.1,CATG00000087927.1,ENSG00000176422.10,ENSG00000261717.1,CATG00000083349.1,ENSG00000111801.11,ENSG00000186470.9,ENSG00000124549.10,ENSG00000124564.13,ENSG00000196866.2,ENSG00000252122.1,ENSG00000189298.9,ENSG00000269293.2,CATG00000083361.1,ENSG00000124693.2,CATG00000087941.1,ENSG00000179630.6,ENSG00000187837.2,ENSG00000199289.1,ENSG00000241549.4,ENSG00000197409.6,ENSG00000137259.2,ENSG00000134115.8,ENSG00000254093.4,ENSG00000105928.9,ENSG00000158691.10,ENSG00000253695.1,ENSG00000261839.1,CATG00000096779.1,ENSG00000171056.6,ENSG00000196374.5,ENSG00000130164.7,ENSG00000235109.3,CATG00000083271.1,ENSG00000258724.1,CATG00000083393.1,ENSG00000118922.12,ENSG00000146039.6,ENSG00000127616.13,ENSG00000124508.12,ENSG00000183346.6,ENSG00000076067.7,CATG00000083332.1,CATG00000087827.1,CATG00000083363.1,ENSG00000232040.2,ENSG00000165702.8,ENSG00000101161.6,ENSG00000096654.11,ENSG00000233725.3,ENSG00000124568.6,ENSG00000137338.4,ENSG00000132357.9,ENSG00000198558.2,ENSG00000137185.7,CATG00000087888.1,ENSG00000112337.6,ENSG00000216331.1,ENSG00000196532.4</t>
  </si>
  <si>
    <t>23246012,23152477,21909108</t>
  </si>
  <si>
    <t>Carotid intima media thickness,Inter-adventitial common carotid artery diameter</t>
  </si>
  <si>
    <t>HP:0005368</t>
  </si>
  <si>
    <t>Abnormality of humoral immunity</t>
  </si>
  <si>
    <t>An abnormality of the humoral immune system, which comprises antibodies produced by B cells as well as the complement system.</t>
  </si>
  <si>
    <t>rs7796098,rs115491205,rs11713926,rs13321953,rs2396427,rs3130070,rs28383408,rs114594795,rs73830608,rs111875855,rs12417996,rs113724633,rs115825497,rs35763859,rs9269817,rs9269827,rs1934985,rs8028630,rs73395587,rs114873854,rs9270885,rs10036665,rs73235575,rs10513433,rs9271049,rs115377566,rs13078971,rs9274335,rs9272463,rs9271432,rs9269898,rs9272318,rs828341,rs1342239,rs115785688,rs72508447,rs112747670,rs114153839,rs11858827,rs3205916,rs16850899,rs9271144,rs28383429,rs10003142,rs6009243,rs9270939,rs9271519,rs16823725,rs56105950,rs956115,rs9271771,rs9270387,rs9270281,rs114414171,rs7745797,rs75928817,rs11130073,rs112747517,rs9272720,rs112529870,rs115719435,rs77212406,rs112837060,rs74638570,rs9270892,rs29029549,rs9271536,rs2280186,rs115842840,rs471419,rs9270940,rs117106271,rs9270945,rs116025180,rs4251433,rs114004030,rs112659139,rs2275622,rs9271072,rs62191013,rs6924468,rs4538423,rs7192,rs2273063,rs9271085,rs11718834,rs9270923,rs828332,rs72844177,rs7656041,rs9271411,rs112722721,rs9270905,rs13006863,rs10760139,rs9269876,rs114833479,rs45589431,rs9402758,rs77508000,rs852790,rs79211970,rs16887501,rs9271145,rs80310209,rs114249316,rs73280436,rs1818708,rs75498499,rs28429717,rs75483778,rs10011730,rs114164193,rs4940060,rs10517025,rs4899015,rs35409990,rs9270917,rs7103936,rs62190565,rs80039923,rs28383434,rs35133175,rs9271013,rs73727913,rs9292060,rs8071654,rs68139779,rs359969,rs28588511,rs34288509,rs7227660,rs113961302,rs76643719,rs114730467,rs77463654,rs56196639,rs72508429,rs116792326,rs11147070,rs9376161,rs79823510,rs9271622,rs13069006,rs4370169,rs42526,rs115904597,rs1542468,rs79384666,rs28455809,rs6818286,rs204994,rs116358035,rs78476873,rs76601863,rs9270947,rs111845922,rs112624563,rs2300471,rs943820,rs79939898,rs77226719,rs7939622,rs9270969,rs9270008,rs73264654,rs9270933,rs4580737,rs61952804,rs9270980,rs115971931,rs112997206,rs57274572,rs113888335,rs874154,rs35737577,rs7206935,rs9272425,rs9271168,rs113484779,rs114565051,rs116436195,rs79454074,rs34438281,rs72844134,rs8098933,rs72801681,rs60654515,rs12198307,rs6902485,rs9409230,rs7195,rs77635619,rs9273009,rs112208663,rs2120268,rs116173188,rs9270502,rs41477551,rs9270991,rs9270051,rs9270978,rs61794996,rs73235570,rs4257763,rs72844167,rs9270229,rs11564024,rs4649998,rs17840121,rs11950736,rs6452744,rs67866518,rs111693298,rs7704888,rs11664431,rs9272492,rs28383373,rs9399152,rs605869,rs9683437,rs9271205,rs3923084,rs111343881,rs4530904,rs13251702,rs116572578,rs9271080,rs73235559,rs116737275,rs9272485,rs9271624,rs10813876,rs9270941,rs2434576,rs2090447,rs1926255,rs116171428,rs3773581,rs115925163,rs13206219,rs2044419,rs9270111,rs6821364,rs9855908,rs28383425,rs114700763,rs2925296,rs57294964,rs2252175,rs9899415,rs4865571,rs2760993,rs10998624,rs1065044,rs9271641,rs116822900,rs77227574,rs114951502,rs9271053,rs113282787,rs114971637,rs9272528,rs9271069,rs2545250,rs9270874,rs710998,rs6921794,rs1346719,rs7116375,rs17098470,rs9271532,rs9271176,rs261534,rs660895,rs114350506,rs9271149,rs75065209,rs56377445,rs10041787,rs9269900,rs72959038,rs9271212,rs28383418,rs4935356,rs9269852,rs78908311,rs9270920,rs9270881,rs1983337,rs1036901,rs28383312,rs34481365,rs9272417,rs4896033,rs78324733,rs2240921,rs9270226,rs72765942,rs9269622,rs9271775,rs9269762,rs114962358,rs75490393,rs5003261,rs2239803,rs9269915,rs13265457,rs113414682,rs7674560,rs114438583,rs9271148,rs9271542,rs7782178,rs9385732,rs9270964,rs720626,rs78093064,rs111278541,rs113131349,rs3130626,rs7236521,rs9270977,rs111542599,rs9270101,rs11713290,rs13074524,rs9376119,rs9271521,rs7711908,rs9269913,rs114241655,rs112055084,rs114880286,rs9272785,rs62225157,rs28366201,rs111517012,rs35109387,rs9402770,rs9271639,rs28383359,rs17331151,rs76800646,rs6009240,rs62405633,rs113164324,rs9270879,rs115614635,rs9272328,rs12580968,rs11216817,rs9268832,rs9270974,rs78760649,rs113362368,rs9327806,rs61952777,rs115297319,rs28383402,rs9271637,rs72765953,rs7528942,rs2251347,rs1887042,rs11723803,rs74476209,rs28383375,rs9271007,rs13261592,rs116642681,rs116616340,rs2553934,rs28383378,rs359965,rs13042762,rs9270141,rs9271422,rs9273291,rs9373140,rs9915526,rs80109332,rs115546388,rs9402768,rs114193205,rs9897803,rs9270944,rs36192217,rs9271629,rs61172708,rs9271161,rs62226771,rs9272362,rs117994013,rs112762698,rs1891072,rs10139651,rs9273026,rs4251525,rs13067593,rs10515500,rs35236249,rs16970914,rs2296927,rs9271112,rs11774143,rs9270489,rs11664920,rs1342238,rs57832841,rs113549285,rs28421137,rs9271100,rs9270158,rs113437968,rs73553920,rs10137033,rs11717749,rs75126998,rs117855965,rs34977583,rs9270035,rs3825036,rs114718011,rs2255580,rs9269938,rs2234768,rs9271090,rs114037940,rs17035043,rs28383363,rs9269766,rs9271155,rs28383441,rs12186596,rs3736638,rs9271062,rs2742383,rs111226427,rs35377125,rs71301814,rs114544755,rs16823709,rs116202751,rs16823719,rs11917883,rs9271116,rs9270932,rs1065048,rs9292061,rs355157,rs2149301,rs114562893,rs4835756,rs3129888,rs114597311,rs28366233,rs12463900,rs61792060,rs28383404,rs11223581,rs80180464,rs114836099,rs9271050,rs10052520,rs28724163,rs28732278,rs72624269,rs9271070,rs12275955,rs8096445,rs116670730,rs17331178,rs6573359,rs9269841,rs9271153,rs28559730,rs2027696,rs957800,rs17151551,rs17217280,rs116008969,rs11216821,rs11629511,rs9271174,rs62191006,rs707947,rs17523126,rs116509857,rs9270478,rs1958281,rs73993363,rs62226770,rs9272980,rs28383380,rs9273036,rs9270915,rs11776447,rs12418276,rs7230711,rs2077017,rs114774311,rs28383428,rs11631561,rs113229010,rs77487466,rs59583591,rs17024235,rs55696532,rs11564025,rs79865671,rs11587998,rs115823757,rs115279755,rs9271086,rs72849276,rs9270893,rs73280411,rs34164794,rs1924081,rs9271472,rs78584339,rs2272205,rs11780854,rs2455154,rs1476098,rs8064681,rs73278477,rs9271105,rs78665953,rs9272407,rs114113397,rs9493873,rs9270999,rs111251172,rs116462107,rs9270946,rs7153035,rs75750441,rs526784,rs7587117,rs9270922,rs9270031,rs72845727,rs9271058,rs75217232,rs74371950,rs112532723,rs9270215,rs9270891,rs115630465,rs1926705,rs4758948,rs9270225,rs74818935,rs9270934,rs9271525,rs73403125,rs6768283,rs9270970,rs116660816,rs2273062,rs111788277,rs9270927,rs74577030,rs114092849,rs9271426,rs78995218,rs76422016,rs115289393,rs868782,rs114404525,rs9271060,rs78594514,rs113240057,rs9269640,rs115089010,rs76185397,rs72918042,rs9269905,rs4963243,rs2025719,rs113933084,rs72849277,rs77246004,rs2336901,rs9272461,rs7101652,rs114459930,rs10139943,rs7166728,rs11216812,rs112638707,rs9273042,rs7224438,rs115455757,rs11216813,rs931774,rs28383345,rs4839432,rs114765750,rs56028025,rs9270326,rs115206228,rs9270069,rs67452113,rs11216829,rs34068533,rs79237970,rs113022490,rs7101046,rs9268658,rs9271005,rs11216828,rs2068038,rs9915606,rs9269828,rs75791534,rs11731285,rs73020238,rs3741252,rs12504802,rs2292192,rs9271092,rs13266685,rs9408926,rs112053914,rs28383360,rs116793060,rs2072071,rs9271464,rs9271421,rs9283714,rs111410640,rs2416813,rs9327802,rs77234191,rs9408927,rs116292100,rs9271433,rs3806692,rs482205,rs114356082,rs12295438,rs62333975,rs28383392,rs9267536,rs114397253,rs75410246,rs3179690,rs76864194,rs9270161,rs17168526,rs28383369,rs112063507,rs116277398,rs8017918,rs9270914,rs9270979,rs4935983,rs71534545,rs114291341,rs113521434,rs115417906,rs73993361,rs114199947,rs7040603,rs16970950,rs112247701,rs28383431,rs28383372,rs9271430,rs113938016,rs35570280,rs9271165,rs2296923,rs34195497,rs12706672,rs116903791,rs9271109,rs77188601,rs74970320,rs116112736,rs78543731,rs440662,rs1793155,rs41269955,rs10885,rs9271081,rs7772136,rs114588750,rs113857565,rs9273062,rs112585630,rs9271073,rs114742549,rs115163973,rs115974809,rs17252936,rs9273025,rs2760994,rs111941374,rs113417311,rs4902023,rs1800516,rs114362020,rs55792153,rs4870837,rs116143544,rs117487314,rs79094559,rs1588571,rs2298831,rs113150735,rs13300627,rs1877931,rs114676647,rs8080142,rs9270054,rs112485576,rs76827595,rs3773580,rs61966777,rs12175102,rs28357082,rs28465110,rs6969850,rs10933162,rs8084,rs115816856,rs28383435,rs10218219,rs7967856,rs9273031,rs1859568,rs56177716,rs116545108,rs11216824,rs9271549,rs28383407,rs9831977,rs9271469,rs41269951,rs114110515,rs28366244,rs73920226,rs9270968,rs13092352,rs17024223,rs116638725,rs4520043,rs9271063,rs9271010,rs59200224,rs2834655,rs28383411,rs116241479,rs10075877,rs1887044,rs112175921,rs115960964,rs113436343,rs116121309,rs77468226,rs9269840,rs55699539,rs2300472,rs10059030,rs7943272,rs2301296,rs6881054,rs9271096,rs7895886,rs9272349,rs72844166,rs56085860,rs111556513,rs10061786,rs355162,rs3130622,rs36039522,rs35455030,rs41268942,rs28383414,rs9269778,rs76231041,rs9271104,rs73731427,rs4151201,rs9271419,rs2871357,rs77819512,rs75050779,rs9270981,rs72710667,rs9271631,rs1800238,rs79166511,rs113104509,rs11229,rs9399168,rs115477903,rs12674668,rs17289592,rs72656412,rs1887043,rs72801646,rs115312438,rs57799480,rs1246014,rs8075455,rs61952774,rs77512282,rs113459411,rs112619528,rs2268290,rs77099646,rs34288859,rs9269912,rs10947261,rs359983,rs2336541,rs9270948,rs115453294,rs113277162,rs116296008,rs35095850,rs1064701,rs10034439,rs115161103,rs114041991,rs9270322,rs4959108,rs9271162,rs115323486,rs9270904,rs9271636,rs9270926,rs359968,rs652647,rs7230871,rs112207759,rs11730202,rs17164747,rs17612503,rs4424446,rs9272970,rs112382456,rs9271529,rs114203361,rs1371098,rs9271108,rs7898759,rs112319761,rs9271006,rs9272896,rs28383385,rs8094983,rs35382680,rs72777081,rs62190566,rs116488124,rs1065043,rs9267532,rs9271628,rs9271416,rs17289655,rs647035,rs111432098,rs28383339,rs9272957,rs116569958,rs28724207,rs17290760,rs73395560,rs6754801,rs9271516,rs4667340,rs115602633,rs10493456,rs115177236,rs115084676,rs16926263,rs9270107,rs13088281,rs17161200,rs77912401,rs116410646,rs76755820,rs3103221,rs9270099,rs2647264,rs112424089,rs112833698,rs80309627,rs9271211,rs115374828,rs11216816,rs114345178,rs10228528,rs77735628,rs7645611,rs76235285,rs9271774,rs28383438,rs28724008,rs114838817,rs3609,rs9270963,rs55706161,rs113462448,rs17426593,rs9270090,rs115481587,rs852789,rs77617807,rs36215042,rs7210917,rs73960375,rs79595649,rs7860845,rs117758095,rs10479170,rs55877773,rs10486183,rs9271082,rs34391977,rs12506526,rs6885469,rs595421,rs2207986,rs28383420,rs111877524,rs12369059,rs17168444,rs114967942,rs16850918,rs17231212,rs115110712,rs9968117,rs1065047,rs9271173,rs17528473,rs115431168,rs28383381,rs9270928,rs9270026,rs114915632,rs4624608,rs118163697,rs2180830,rs3754846,rs6889424,rs80032006,rs79543025,rs11147069,rs6943090,rs73280414,rs11147141,rs9270921,rs9269823,rs116664025,rs9271087,rs75211362,rs115851225,rs73407207,rs112578072,rs6467043,rs1476099,rs28383340,rs9271152,rs9271465,rs17553733,rs359964,rs117619988,rs9271438,rs7031128,rs114097643,rs9270907,rs116330197,rs72844190,rs73264649,rs12578355,rs10186159,rs59117905,rs1793167,rs73368297,rs9270022,rs1934953,rs16970954,rs114773114,rs112574272,rs116331885,rs9270043,rs17161198,rs9272443,rs3769641,rs10739585,rs12286021,rs11717619,rs116573973,rs9272995,rs11718538,rs9271066,rs9270875,rs78135308,rs28383453,rs3130623,rs7194,rs643889,rs113451008,rs114308130,rs9271091,rs4649999,rs60534617,rs9271122,rs76996709,rs28383349,rs117203659,rs2336540,rs13328226,rs116018922,rs758386,rs10156396,rs9271093,rs9271111,rs1715420,rs116813230,rs73280406,rs9271076,rs2681952,rs113129660,rs2647074,rs66468365,rs9270102,rs114817791,rs77039514,rs9270258,rs651799,rs76517946,rs3130618,rs9271434,rs9271110,rs111994020,rs114142794,rs111409670,rs9271154,rs28723989,rs111944465,rs118058753,rs9271117,rs441719,rs7227087,rs114448410,rs10070451,rs204992,rs958910,rs908327,rs28383361,rs10173870,rs116005511,rs9270075,rs78008607,rs62405631,rs9271004,rs76183531,rs9271400,rs359967,rs4839431,rs9270967,rs114778816,rs9271474,rs9271078,rs9270890,rs113027967,rs113528942,rs4959030,rs6576443,rs9269821,rs9269844,rs9270902,rs77128271,rs652888,rs75345231,rs114872385,rs1516489,rs11147111,rs1064985,rs13153608,rs78271092,rs112825823,rs1064993,rs42528,rs75221811,rs9269874,rs9269911,rs9373139,rs10510761,rs9271103,rs112480946,rs9270949,rs9271466,rs2296924,rs6904104,rs9271635,rs9270909,rs75582547,rs116099499,rs77599748,rs28660471,rs111554896,rs61770278,rs10055632,rs7577357,rs11676702,rs28383376,rs78110223,rs66884109,rs9373141,rs114754567,rs3755805,rs9272627,rs6819493,rs3115663,rs9270091,rs28383186,rs9271431,rs3813093,rs9270971,rs35708694,rs4853018,rs115738559,rs976272,rs4251424,rs6901541,rs9270997,rs34624872,rs112036107,rs9271151,rs9271517,rs1981093,rs79638487,rs115775635,rs115632661,rs5004022,rs76239182,rs9272323,rs112140494,rs9271051,rs2647072,rs9269859,rs28383427,rs9273007,rs116196531,rs4862173,rs3814967,rs9271068,rs358030,rs4552508,rs115420444,rs2009484,rs112486018,rs6544758,rs45460592,rs9608102,rs9270018,rs12412701,rs114539622,rs300636,rs7702650,rs115655693,rs13328160,rs9303429,rs77010484,rs3109639,rs11743620,rs66482188,rs11622762,rs28383406,rs7783489,rs115590447,rs9270180,rs116154425,rs34313969,rs112791146,rs1715421,rs9271461,rs9269688,rs586610,rs28383344,rs9273207,rs12891663,rs35163759,rs115640218,rs9408928,rs73235561,rs9273342,rs9271540,rs12511388,rs35385050,rs28383394,rs9273045,rs9269634,rs75197059,rs11714876,rs28383401,rs9272337,rs13414359,rs9272952,rs115420917,rs115848534,rs1891073,rs115307019,rs7447927,rs9270882,rs359981,rs9271418,rs1885271,rs9272990,rs114515013,rs7218256,rs28383415,rs113693217,rs17630357,rs111823233,rs746321,rs9271097,rs2854275,rs9271178,rs28724216,rs9271488,rs113824321,rs116299049,rs79657896,rs116332080,rs9272538,rs115496802,rs17595746,rs112968327,rs62333976,rs9270950,rs852788,rs9272353,rs7747218,rs3130048,rs746535,rs4906734,rs77078697,rs112412042,rs111662020,rs116607884,rs115080362,rs41268938,rs114447415,rs9270366,rs113353196,rs17289927,rs73280407,rs7943511,rs12425426,rs16822696,rs35128651,rs9271166,rs17161201,rs34328493,rs114509360,rs17024182,rs115187291,rs72965954,rs115724837,rs482162,rs10038599,rs73264646,rs114973966,rs2351509,rs73278491,rs114271145,rs9272444,rs9272521,rs113785384,rs116670839,rs77900520,rs4963255,rs532965,rs359963,rs10131264,rs117096950,rs6905874,rs1281947,rs72777037,rs2052074,rs9394608,rs2239804,rs116054316,rs9270088,rs10070294,rs41269945,rs195674,rs72508433,rs9270925,rs72624274,rs4650000,rs11889798,rs111936136,rs75220201,rs8127571,rs73280415,rs9380882,rs78066126,rs9269899,rs12251821,rs113939416,rs33999310,rs112575025,rs2296925,rs1342240,rs9270237,rs9272420,rs9269813,rs9271011,rs13295938,rs9389333,rs28383182,rs7766311,rs2681953,rs9270468,rs112296425,rs1179766,rs73278496,rs4286817,rs3103223,rs80076253,rs75967466,rs2351511,rs12282,rs9269909,rs13288658,rs9271121,rs359982,rs12719511,rs114828170,rs75026240,rs77487678,rs191700,rs115643108,rs7105056,rs4129956,rs16864613,rs113596745,rs79992099,rs11710292,rs4906735,rs4251506,rs17161199,rs114603762,rs9271209,rs73278494,rs9270041,rs9271055,rs9376153,rs2760995,rs34250758,rs28383365,rs11700925,rs111892599,rs9273103,rs35088571,rs35163227,rs116238123,rs113852364,rs76791425,rs9271088,rs12206257,rs10028482,rs7682358,rs758388,rs9271643,rs116253018,rs3736735,rs114074434,rs6896949,rs2736157,rs10892230,rs112345165,rs73280413,rs77871250,rs113025416,rs9270887,rs204995,rs28383343,rs9271074,rs74636204,rs7697394,rs1926254,rs11720228,rs9271077,rs68091729,rs8066880,rs113138877,rs75142923,rs9651688,rs111965977,rs9272433,rs9270913,rs62191004,rs9269825,rs28383200,rs587495,rs9271409,rs1547885,rs17299841,rs115719056,rs77128099,rs9270992,rs9271107,rs9271172,rs11847871,rs1571389,rs2548621,rs72710669,rs16952887,rs111487226,rs9270908,rs6478494,rs71301816,rs72765961,rs113182435,rs72849280,rs28383416,rs9271470,rs9402762,rs78414640,rs11628101,rs9273052,rs3188543,rs78425322,rs560530,rs9273169,rs113205727,rs28383397,rs4078978,rs913061,rs9270206,rs6886038,rs9269626,rs111361258,rs73278501,rs13034587,rs12801003,rs12028966,rs2255327,rs536810,rs115940887,rs10789291,rs28383382,rs72624270,rs34456157,rs28383391,rs9385730,rs16850898,rs116691706,rs9389339,rs7146305,rs34977123,rs12510827,rs13402354,rs114435757,rs113230016,rs9854151,rs34705003,rs76771988,rs9269836,rs565848,rs9270404,rs116508225,rs9271003,rs828334,rs9271179,rs9270498,rs1246595,rs9270362,rs61795007,rs4478072,rs28624101,rs112640290,rs77685459,rs9271020,rs9269854,rs2063850,rs78474935,rs2564995,rs9271544,rs61883184,rs6583969,rs116714557,rs77293644,rs4151226,rs17630450,rs9271146,rs59769412,rs112127331,rs116146969,rs77993032,rs6678673,rs9272410,rs1054415,rs9269819,rs28383439,rs114158560,rs13082917,rs11216815,rs116107168,rs77412649,rs614348,rs114303873,rs9269773,rs113995589,rs75698696,rs114606797,rs28383338,rs9269764,rs9272742,rs28534491,rs72492326,rs115032920,rs111838566,rs13105468,rs75505750,rs9272319,rs2240286,rs9274407,rs7686546,rs16926255,rs9271083,rs3130628,rs73278484,rs4251439,rs56410698,rs12656186,rs28383423,rs111678927,rs73553922,rs79192142,rs9271644,rs1934984,rs11712872,rs9271009,rs58310197,rs4509532,rs7087256,rs112526259,rs12911900,rs9270050,rs2102564,rs114481901,rs11714902,rs115714701,rs13206639,rs68176300,rs2296921,rs9270021,rs9270937,rs28383467,rs76797443,rs34860124,rs943819,rs111765571,rs617578,rs116432881,rs7948125,rs12595743,rs28724162,rs9272456,rs3018383,rs112981870,rs56354814,rs28383377,rs114365244,rs1031717,rs3104369,rs74981472,rs303457,rs7910936,rs113734026,rs11710707,rs35971290,rs34804468,rs11949598,rs9270912,rs9271156,rs9270994,rs72877227,rs9273384,rs80195442,rs13193738,rs10075364,rs9272973,rs13167611,rs358031,rs3950375,rs482044,rs1952140,rs73158676,rs2240287,rs12516732,rs80059114,rs2275620,rs9270998,rs74783838,rs7658486,rs73278476,rs115741842,rs76650283,rs41268940,rs3802863,rs61770279,rs113996162,rs111896154,rs9272486,rs9271150,rs76243239,rs75420341,rs9271079,rs9270886,rs74933827,rs12499403,rs115472351,rs2280185,rs11216822,rs34763586,rs74457353,rs78166434,rs116210899,rs11082861,rs113060503,rs12505835,rs9270918,rs9270406,rs9270019,rs111228562,rs9272347,rs3802866,rs9716069,rs7791080,rs1926243,rs111608017,rs10508727,rs28366245,rs16952889,rs9271106,rs452985,rs11718752,rs9269661,rs28529077,rs112795139,rs11209447,rs114939096,rs11216839,rs10760150,rs3821872,rs116089928,rs9273014,rs9272422,rs113329671,rs34141382,rs12419365,rs72712906,rs11939429,rs9271163,rs72508455,rs80137464,rs116344849,rs10055515,rs4963390,rs34244302,rs9357311,rs9273022,rs59228675,rs116096347,rs9270898,rs76780647,rs9271012,rs35675330,rs78580829,rs9271119,rs111232699,rs56114952,rs16850903,rs28383413,rs111454690,rs1560253,rs2224216,rs9271118,rs9269668,rs34965214,rs9270931,rs6589656,rs9271413,rs61615404,rs73280408,rs114101844,rs28383187,rs111998127,rs116004025,rs9270936,rs9271160,rs77122291,rs73235594,rs2575581,rs9269881,rs114473234,rs115831887,rs6890495,rs9270924,rs4896031,rs115329755,rs115198367,rs17579100,rs9271423,rs2703111,rs9269870,rs12615769,rs73280433,rs2097183,rs11925524,rs114855991,rs41288089,rs113518441,rs113389919,rs115147058,rs6886863,rs13139219,rs28724033,rs67470713,rs3117583,rs7622420,rs75513198,rs2306909,rs12297152,rs111701877,rs77555876,rs10503951,rs59465271,rs117383836,rs74369462,rs77026577,rs10947262,rs78421903,rs12286604,rs9269863,rs9271052,rs9272987,rs8061600,rs28383362,rs6845763,rs2591587,rs9270906,rs28383424,rs13274995,rs11088296,rs852791,rs74984113,rs11920254,rs10216833,rs9394607,rs77070120,rs973874,rs9273008,rs34092012,rs56146327,rs112530770,rs79754380,rs75924712,rs78754898,rs9272435,rs261532,rs115652289,rs9272336,rs9271170,rs11950646,rs62333977,rs16970877,rs10054799,rs62191001,rs116644729,rs115526956,rs34450291,rs9271094,rs12211942,rs8067208,rs9270025,rs10790246,rs1769700,rs58515094,rs9272951,rs34512594,rs9271773,rs1864349,rs1578356,rs58841352,rs9271772,rs112528767,rs112377274,rs1467097,rs9385731,rs114720559,rs113950375,rs77102498,rs114911188,rs28383384,rs114701055,rs28383367,rs3828840,rs9271019,rs28383358,rs75631387,rs28383400,rs9402769,rs28383351,rs2703103,rs11661707,rs9273044,rs111255686,rs9271523,rs114562844,rs9270105,rs114952596,rs1049124,rs860573,rs9271143,rs9273040,rs359980,rs1793185,rs9874517,rs13278280,rs34340609,rs61574382,rs11786194,rs9269858,rs7661014,rs28383405,rs112774109,rs116314501,rs9274298,rs114158220,rs113845942,rs9271075,rs115296589,rs13153461,rs116653075,rs9271404,rs113734598,rs113593344,rs76279409,rs1887742,rs652232,rs76413308,rs7079111,rs74012120,rs34650585,rs543713,rs116384287,rs112021043,rs80225417,rs11707575,rs114326633,rs2238001,rs77867566,rs6857106,rs9270962,rs79167157,rs17630526,rs1065776,rs116792917,rs9271089,rs73397417,rs12425515,rs9270096,rs34624130,rs9269693,rs16926132,rs28383410,rs111919185,rs112314594,rs4489243,rs35984981,rs9271640,rs77597734,rs9853301,rs13183826,rs11777758,rs115702847,rs28383433,rs74343539,rs72712903,rs115181959,rs60544563,rs9270916,rs28383342,rs62191002,rs78115934,rs115712333,rs115481889,rs9273032,rs17161202,rs77033170,rs35437420,rs56124222,rs74470382,rs36007540,rs13417507,rs1891071,rs2858870,rs28724164,rs9272458,rs113884931,rs9270145,rs4973479,rs33931110,rs9272363,rs10255021,rs34085293,rs72845730,rs73993364,rs9271171,rs9270935,rs28383316,rs113010307,rs4251505,rs13181561,rs28383347,rs9271101,rs114561288,rs9271061,rs114118113,rs9270873,rs9895671,rs111375871,rs939390,rs9270204,rs9271159,rs16864614,rs61881745,rs7807610,rs11242417,rs28383459,rs73235560,rs114652893,rs17444059,rs502803,rs2681954,rs300637,rs72767710,rs112372067,rs9271554,rs1793156,rs7579359,rs9271098,rs77339347,rs112036438,rs36183131,rs9270236,rs168612,rs13072457,rs75423335,rs4870836,rs7690911,rs9376152,rs9271115,rs73793597,rs9896357,rs76857859,rs28383366,rs75097428,rs13286888,rs913766,rs13163318,rs9272335,rs2306546,rs77514697,rs28383313,rs11171846,rs2239802,rs13205658,rs74486961,rs9271056,rs114292052,rs9272358,rs16948196,rs963184,rs1064707,rs6504005,rs59457346,rs4835664,rs117804446,rs9271520,rs9269910,rs72767709,rs1468541,rs114852083,rs111418223,rs10005733,rs116723504,rs115005508,rs115194307,rs116069890,rs9271008,rs7513164,rs10789290,rs78650231,rs115260061,rs73280426,rs9272955,rs11216818,rs532098,rs111688526,rs12506030,rs10148902,rs28724161,rs28615351,rs76302137,rs113422598,rs115729463,rs942153,rs1535655,rs1062027,rs9270015,rs7042630,rs114901942,rs57345921,rs62189771,rs67456882,rs3180268,rs481139,rs9271213,rs11600134,rs13059141,rs9270187,rs9273063,rs115985633,rs115308342,rs74656013,rs7112584,rs76202064,rs1036902,rs9270089,rs9271164,rs61883187,rs2858869,rs79883557,rs115238241,rs9271776,rs28732273,rs114788176,rs28383383,rs62333974,rs111511242,rs1437635,rs2903825,rs28383379,rs67407114,rs9735635,rs9272983,rs9269867,rs9269627,rs2742461,rs828333,rs73280421,rs9270223,rs76829023,rs62405634,rs9271408,rs28383403,rs114700859,rs62190998,rs114748268,rs61795006,rs75882377,rs116370429,rs1884486,rs76466296,rs9270972,rs16970881,rs1539857,rs9269853,rs7625448,rs1549932,rs116254096,rs61883185,rs13168918,rs12219038,rs12053233,rs9269919,rs9271645,rs78451274,rs11738864,rs115842216,rs535852,rs68097662,rs11801523,rs72844137,rs11713206,rs9270938,rs9272466,rs9270416,rs11663117,rs11216814,rs10468009,rs114816840,rs9273048,rs646984,rs9271147,rs113751852,rs116589682,rs6940996</t>
  </si>
  <si>
    <t>CATG00000069005.1,ENSG00000226240.1,ENSG00000272573.1,ENSG00000250635.1,ENSG00000226759.3,ENSG00000196735.7,ENSG00000171450.4,ENSG00000183570.12,ENSG00000137766.12,ENSG00000239593.1,ENSG00000204304.7,ENSG00000164692.13,ENSG00000110693.11,ENSG00000228962.1,ENSG00000141376.16,ENSG00000134884.9,ENSG00000221823.6,ENSG00000102024.13,ENSG00000134278.10,ENSG00000170476.11,ENSG00000273333.1,ENSG00000197580.7,ENSG00000186777.7,CATG00000072420.1,CATG00000083573.1,ENSG00000272622.1,CATG00000019188.1,ENSG00000120725.8,ENSG00000101624.6,ENSG00000042304.6,CATG00000074235.1,ENSG00000059377.11,CATG00000052335.1,ENSG00000138758.7,CATG00000088075.1,CATG00000060194.1,ENSG00000204301.5,CATG00000044996.1,ENSG00000196301.3,ENSG00000135541.16,ENSG00000104763.13,ENSG00000169047.5,CATG00000000015.1,ENSG00000255518.1,ENSG00000253660.1,ENSG00000144791.5,ENSG00000254154.4,ENSG00000163497.2,ENSG00000124915.6,ENSG00000113448.12,CATG00000021315.1,CATG00000026841.1,ENSG00000258892.1,ENSG00000249069.3,ENSG00000138078.11,ENSG00000188511.8,ENSG00000176624.9,CATG00000078583.1,ENSG00000157445.10,ENSG00000255354.1,ENSG00000241404.2,CATG00000088071.1,ENSG00000061492.7,ENSG00000215527.3,ENSG00000196126.6,ENSG00000251916.1,ENSG00000071205.7,CATG00000033904.1,ENSG00000239799.1,ENSG00000204438.6,ENSG00000118515.7,ENSG00000184584.8,CATG00000022379.1,ENSG00000158486.9,ENSG00000134780.5,ENSG00000173585.11,ENSG00000126778.7,ENSG00000272894.1,ENSG00000152284.4,CATG00000075856.1,CATG00000083579.1,ENSG00000204427.7,ENSG00000148175.8,ENSG00000055955.11,CATG00000105225.1,CATG00000010975.1,ENSG00000228135.1,CATG00000083575.1,ENSG00000252079.1,ENSG00000128789.16,ENSG00000249751.1,ENSG00000204310.6,ENSG00000164627.13,ENSG00000107796.8,ENSG00000236378.1,ENSG00000179344.12,CATG00000062280.1,CATG00000081938.1,ENSG00000251586.1,ENSG00000253357.1,ENSG00000235743.1,ENSG00000138135.5,ENSG00000264324.1,ENSG00000200058.1,ENSG00000156011.12,CATG00000079958.1,CATG00000081364.1,CATG00000083577.1,ENSG00000188687.11,CATG00000040016.1,CATG00000088034.1,ENSG00000146013.6,ENSG00000235024.1,ENSG00000187514.10,ENSG00000115946.3,ENSG00000138134.7,CATG00000003987.1,ENSG00000145934.11,ENSG00000163738.14,ENSG00000026103.15,CATG00000083553.1,ENSG00000137713.11,ENSG00000106804.6,CATG00000072820.1,ENSG00000150556.12,CATG00000059988.1,ENSG00000031003.6,ENSG00000170549.3,ENSG00000198001.9,ENSG00000251535.1,CATG00000115920.1,ENSG00000006459.6,ENSG00000176024.12,CATG00000035995.1,ENSG00000240194.2,ENSG00000084733.6,ENSG00000111110.7,ENSG00000162543.5,CATG00000098510.1,ENSG00000136986.5,ENSG00000254187.1,ENSG00000214006.1,ENSG00000198502.5,ENSG00000269071.1,ENSG00000229391.3,ENSG00000243696.4,ENSG00000243667.2,ENSG00000211456.6,ENSG00000081052.10,ENSG00000221988.8,ENSG00000138115.9,ENSG00000169860.4,ENSG00000126814.6,ENSG00000111602.7,ENSG00000119396.6,ENSG00000131508.11,CATG00000083581.1,CATG00000072868.1,ENSG00000188512.5,ENSG00000020426.6,ENSG00000011638.6,CATG00000056788.1,CATG00000097258.1,ENSG00000112981.3,ENSG00000015479.13,ENSG00000090615.8,ENSG00000168280.12,ENSG00000204435.9,ENSG00000259603.1,CATG00000081402.1,ENSG00000119397.12,CATG00000083548.1,ENSG00000122958.10,ENSG00000149972.6,CATG00000096485.1,ENSG00000163818.12,ENSG00000230876.2,ENSG00000160593.13,CATG00000066531.1,ENSG00000124920.9,ENSG00000248592.3,CATG00000083550.1,ENSG00000271983.1,CATG00000026842.1,CATG00000088072.1,ENSG00000213533.7,ENSG00000204287.9,ENSG00000263020.1,ENSG00000204296.7,ENSG00000156973.9,ENSG00000160588.5,ENSG00000163817.11,CATG00000077735.1,ENSG00000172673.6,CATG00000108992.1,ENSG00000077800.7,ENSG00000136573.8,ENSG00000169744.8,ENSG00000188133.5,ENSG00000107201.5,CATG00000059656.1,CATG00000098506.1,ENSG00000240053.8,ENSG00000144524.13,ENSG00000178343.4,CATG00000083574.1,CATG00000088070.1,ENSG00000233828.2,ENSG00000127955.11,ENSG00000013619.9,ENSG00000169271.1,CATG00000042628.1,CATG00000046669.1,ENSG00000100625.8,ENSG00000238005.2,CATG00000000011.1,CATG00000072419.1,ENSG00000143919.10,CATG00000088064.1,ENSG00000153303.12,ENSG00000121207.7,CATG00000067250.1,CATG00000103894.1,ENSG00000204305.9,CATG00000042166.1,ENSG00000197579.3,ENSG00000094880.6,ENSG00000072609.13,CATG00000019191.1,ENSG00000204308.6,ENSG00000255292.2,ENSG00000240167.1,ENSG00000204444.6,ENSG00000136379.7,CATG00000115940.1,ENSG00000124406.12,ENSG00000162267.8,CATG00000047935.1,ENSG00000170482.12,ENSG00000237080.1,ENSG00000163933.5,CATG00000088077.1,ENSG00000235532.1,ENSG00000107798.13,ENSG00000165264.6,ENSG00000250049.1,ENSG00000253642.1,ENSG00000156006.4,ENSG00000171604.7,ENSG00000230530.1,CATG00000005703.1,ENSG00000120341.14,CATG00000076682.1,ENSG00000138079.9,ENSG00000139974.11,CATG00000115923.1,ENSG00000147862.10,CATG00000088065.1,ENSG00000235453.3,ENSG00000204371.7,ENSG00000231028.4,ENSG00000078795.12,ENSG00000198155.5,CATG00000095519.1,CATG00000047936.1,ENSG00000145012.8,ENSG00000170145.4,CATG00000090135.1,CATG00000083570.1,ENSG00000182585.5,CATG00000089773.1,ENSG00000129317.10,ENSG00000148180.12,ENSG00000187123.10,ENSG00000144468.12,CATG00000088073.1,ENSG00000156502.9,ENSG00000158402.14,ENSG00000163935.9,ENSG00000204469.8,CATG00000088063.1,ENSG00000250292.1,ENSG00000236445.2,CATG00000064661.1,CATG00000088069.1,CATG00000067193.1,ENSG00000186716.15,ENSG00000215018.5,ENSG00000149573.4,ENSG00000146856.10,ENSG00000204463.8,CATG00000074726.1,ENSG00000231969.1,ENSG00000100614.13,CATG00000083580.1,ENSG00000225914.1,ENSG00000249776.1,ENSG00000150051.9,CATG00000004023.1,ENSG00000254114.1,ENSG00000223534.1,ENSG00000178996.8,ENSG00000258388.3,ENSG00000065911.7,CATG00000017973.1,CATG00000076006.1</t>
  </si>
  <si>
    <t>23326239,22661280,22658931,22610502,22542470</t>
  </si>
  <si>
    <t>Total IFN-gamma response to smallpox vaccine,Immune reponse to smallpox (secreted TNF-alpha),Immune response to smallpox vaccine (IL-6),Immune reponse to smallpox (secreted IL-1beta),Immune reponse to smallpox (secreted IFN-alpha),Immune response to anthrax vaccine,Secreted IFN-gamma response to smallpox vaccine,Immune reponse to smallpox (secreted IL-2),CD8+ T cell IFN-gamma response to smallpox vaccine,Immune reponse to smallpox (secreted IL-12p40),Epstein-Barr virus immune response (EBNA-1),Immune reponse to smallpox (secreted IL-10)</t>
  </si>
  <si>
    <t>HP:0005550</t>
  </si>
  <si>
    <t>Chronic lymphatic leukemia</t>
  </si>
  <si>
    <t>A chronic lymphocytic/lymphatic/lymphoblastic leukemia (CLL) is a neoplastic disease characterized by proliferation and accumulation (blood, marrow and lymphoid organs) of morphologically mature but immunologically dysfunctional lymphocytes. A CLL is always a B-cell lymphocytic leukemia as there are no reports of cases of T-cell lymphocytic leukemias.</t>
  </si>
  <si>
    <t>rs10188318,rs115767459,rs4802322,rs112808533,rs305089,rs9273072,rs60286362,rs2292982,rs2141595,rs11679356,rs535777,rs72738631,rs9272341,rs60368538,rs9272423,rs1824902,rs13426326,rs4889741,rs2521269,rs4778686,rs9273060,rs27996,rs11635624,rs1594511,rs9272683,rs66852389,rs9273047,rs9272582,rs10202244,rs4403119,rs9272626,rs114488097,rs12775232,rs9272668,rs2061896,rs8076645,rs10281582,rs1861444,rs114503402,rs9272657,rs13410628,rs727505,rs34055577,rs3752986,rs116474693,rs12916980,rs757978,rs7563873,rs61373424,rs7677491,rs34805055,rs6858698,rs7590080,rs939729,rs10936601,rs11632023,rs1367841,rs7633750,rs2466030,rs56313563,rs117520286,rs2061901,rs9822885,rs28693552,rs11638872,rs66513837,rs7763994,rs3772190,rs10201872,rs1554005,rs56374620,rs115966838,rs305093,rs9272499,rs7910435,rs4142481,rs11072110,rs6742641,rs4142718,rs9273015,rs56199698,rs1864699,rs9271401,rs9272585,rs116135227,rs2651837,rs305073,rs9272535,rs3732276,rs59104589,rs62407566,rs116072878,rs7163544,rs3759843,rs1832727,rs9272558,rs116343613,rs1259183,rs2236256,rs2099259,rs9272616,rs116704769,rs9272685,rs9271412,rs1365171,rs1402726,rs937614,rs58966318,rs1975980,rs7790856,rs10166621,rs9272674,rs114684193,rs9860874,rs9271410,rs3786708,rs7625734,rs11650640,rs1679013,rs9273037,rs115651656,rs605235,rs2074020,rs11671189,rs9271437,rs2241842,rs2466031,rs116572519,rs11686159,rs4795432,rs12696304,rs2041840,rs9273227,rs466502,rs11071246,rs7180567,rs2160393,rs7621631,rs12595366,rs36087643,rs10400906,rs9273016,rs9391997,rs2456447,rs11855735,rs381949,rs370348,rs62405895,rs11657685,rs28374463,rs7211651,rs115703154,rs7585107,rs2061897,rs67290727,rs28626343,rs9273055,rs305080,rs391525,rs11867203,rs116426410,rs3770744,rs9272464,rs11083846,rs2651838,rs9272954,rs460073,rs13426106,rs113736220,rs4795428,rs78998985,rs76041705,rs114590821,rs115447844,rs12800998,rs9273363,rs9271538,rs1020700,rs34329027,rs1501467,rs112037939,rs10936599,rs11097970,rs116770912,rs72508425,rs6931664,rs7743445,rs7096473,rs1383748,rs3789061,rs1064994,rs9272667,rs11631963,rs12694997,rs79663413,rs1054873,rs452932,rs28728448,rs113742126,rs115048812,rs13409250,rs305091,rs2521268,rs2124599,rs2249965,rs76516493,rs77551289,rs8086644,rs10246424,rs9272559,rs31484,rs7601738,rs2313740,rs4977776,rs11072113,rs4777177,rs115002464,rs9271402,rs1087837,rs2001874,rs913043,rs9272311,rs2872395,rs1029411,rs7217537,rs1604344,rs11681497,rs305094,rs12630450,rs305074,rs10230610,rs7557418,rs76361685,rs1145172,rs4987856,rs10459955,rs1324551,rs34123564,rs9272536,rs9272352,rs9272677,rs2862830,rs13011791,rs10498246,rs3781202,rs7216530,rs3821383,rs6505117,rs982764,rs210134,rs73982945,rs3759842,rs3824730,rs4302219,rs465498,rs34805914,rs4776469,rs7570017,rs34855578,rs17052204,rs746675,rs16976734,rs1281937,rs9272446,rs34186444,rs2074019,rs7211637,rs2430494,rs116370618,rs1824903,rs9272624,rs3950296,rs1837368,rs11693230,rs2456458,rs11638060,rs9272686,rs4670678,rs9273164,rs16980701,rs115347165,rs35923643,rs9271545,rs9272649,rs56387611,rs4777179,rs2862832,rs735665,rs9272462,rs9273041,rs872071,rs459961,rs2031612,rs11650889,rs11680329,rs77869737,rs72738615,rs72660461,rs9272714,rs734094,rs116105527,rs4779053,rs11679955,rs74938462,rs73116320,rs452384,rs28638102,rs9827710,rs2540973,rs10069690,rs3848113,rs34058557,rs9989735,rs4987855,rs11080057,rs9272659,rs34063420,rs11688943,rs12611683,rs4795431,rs115982876,rs13422793,rs10189015,rs27069,rs9479767,rs2074023,rs9272445,rs9811216,rs1571019,rs62134790,rs2862833,rs4794829,rs9271524,rs114913832,rs10178975,rs13018977,rs6603033,rs13026988,rs2110964,rs9270493,rs12276847,rs539846,rs380286,rs2251795,rs11689496,rs2286175,rs116643693,rs1920120,rs11071253,rs1059920,rs79554105,rs4779039,rs115818511,rs7911226,rs402710,rs9272580,rs4987845,rs2313739,rs9272315,rs115878318,rs115656411,rs7167880,rs9272676,rs115559593,rs111529210,rs10162807,rs8057456,rs1468063,rs62134788,rs1021954,rs9866776,rs62134833,rs9272450,rs62134835,rs1829663,rs9271550,rs9272308,rs78451334,rs9271633,rs11711621,rs111986123,rs305092,rs56952027,rs2466027,rs456366,rs72941317,rs9272577,rs2466024,rs16976719,rs113290790,rs11681267,rs1850921,rs7577824,rs73116332,rs1829662,rs7182403,rs35614125,rs115146228,rs10887878,rs9272591,rs10936600,rs1715919,rs1837367,rs9272419,rs2074018,rs1810763,rs79925720,rs9272610,rs12224967,rs72742652,rs1977389,rs6826742,rs116708952,rs75968739,rs114132298,rs17627049,rs115850597,rs6925996,rs7496954,rs9272658,rs12607746,rs897586,rs11658450,rs9273343,rs2061895,rs31490,rs9272603,rs6716753,rs9272340,rs11736916,rs1142323,rs113008958,rs7768165,rs116815131,rs7910660,rs112099108,rs74804551,rs2160395,rs12942522,rs9272615,rs10224463,rs7941928,rs1521561,rs72738638,rs10264060,rs3803459,rs3770745,rs2540972,rs35743491,rs462608,rs1468816,rs3770768,rs2456451,rs9658767,rs115907058,rs114998940,rs112833617,rs67890467,rs502771,rs9273012,rs34401800,rs62407565,rs12988792,rs115277375,rs1993927,rs7772162,rs3752985,rs72738620,rs4795445,rs7734992,rs59624055,rs11658775,rs6738805,rs939730,rs7915235,rs114515261,rs116817785,rs1065045,rs115657185,rs10233385,rs6544065,rs1402725,rs62134825,rs7944004,rs62051410,rs7596240,rs9273023,rs16976751,rs2242652,rs3862689,rs2445608,rs9272424,rs111264507,rs28379291,rs115271170,rs6746127,rs9272991,rs2540977,rs7095466,rs1021955,rs3816659,rs72738618,rs9274373,rs13069553,rs9270976,rs9273054,rs6737152,rs7896789,rs6911036,rs9273097,rs9272434,rs7901656,rs2236259,rs12592096,rs6586164,rs67585224,rs1267658,rs3797001,rs2058716,rs33961871,rs7743432,rs73116328,rs56156930,rs11202928,rs114055836,rs115598371,rs7801661,rs9831661,rs7600666,rs6505073,rs4956038,rs9378816,rs10933558,rs1964690,rs9273051,rs2277560,rs457130,rs11022157,rs9272680,rs9273310,rs73114178,rs114434283,rs13013693,rs10177970,rs8043401,rs114038635,rs11652017,rs2466022,rs9273344,rs35084808,rs37011,rs12461666,rs9272589,rs12637184,rs37008,rs421284,rs72709458,rs62051411,rs9272495,rs13006939,rs2061894,rs9272573,rs1829661,rs9273173,rs2714470,rs114664812,rs12949894,rs62134793,rs73116317,rs535773,rs112859328,rs421629,rs115905432,rs112476100,rs9271462,rs2456449,rs11687941,rs115019163,rs12712530,rs117311419,rs56216989,rs4794850,rs9272621,rs9272493,rs11674517,rs61399930,rs115051904,rs77260349,rs2234767,rs1029408,rs9271407,rs3796999,rs12942290,rs115055593,rs2160391,rs75590058,rs502055,rs2296603,rs1402724,rs4843321,rs1851267,rs116746389,rs1946410,rs11632745,rs11695244,rs8077670,rs11674695,rs68187092,rs481245,rs9271405,rs10887885,rs12944902,rs2234306,rs9272449,rs414965,rs926070,rs9272554,rs10078017,rs35102815,rs3789065,rs722560,rs2858864,rs3771577,rs2160392,rs9989746,rs1993926,rs41342147,rs11653183,rs59126600,rs11658174,rs11629674,rs79772695,rs2041837,rs9272496,rs59196510,rs1267657,rs74942078,rs10162751,rs1050976,rs3903454,rs1426079,rs12952973,rs1521560,rs62407567,rs114595403,rs9272630,rs9271417,rs62018159,rs305090,rs756920,rs11649318,rs2466035,rs11657035,rs10210090,rs116049104,rs72738636,rs10209615,rs795793,rs11752179,rs12592130,rs9383929,rs37009,rs7494860,rs11080056,rs9272982,rs28445040,rs2445612,rs79999819,rs116399836,rs17158390,rs37010,rs2456453,rs115924479,rs62407564,rs2651829,rs28836895,rs9272781,rs1378902,rs115603804,rs114219102,rs1550586,rs1950005,rs116359373,rs7582746,rs9989899,rs7165125,rs11687481,rs35414553,rs919054,rs401681,rs116148828,rs1065049,rs11670473,rs1044873,rs9273175,rs1851268,rs674313,rs112956379,rs2466032,rs116163557,rs13423900,rs9272715,rs10253613,rs9272975,rs10887886,rs9272620,rs11652947,rs2296602,rs1029409,rs115106707,rs1800682,rs56332659,rs7578199,rs9658741,rs9652483,rs9272687,rs66670902,rs9272560,rs3796145,rs3902740,rs7563433,rs73227503,rs9973927,rs116105952,rs783543,rs9274389,rs9272648,rs6793295,rs9274390,rs17676949,rs34875109,rs11668987,rs1064991,rs11657415,rs3789064,rs11637433,rs1047993,rs9272688,rs10192057,rs874144,rs115451105,rs1589464,rs35319025,rs40182,rs2466025,rs9272934,rs9868000,rs9272992,rs1837366,rs4776471,rs31489,rs9271528,rs2521263,rs10933559,rs4889705,rs10831733,rs9273029,rs35405610,rs4795501,rs75119990,rs59601805,rs6708784,rs9322448,rs7211074,rs7676998,rs2241844,rs2074771,rs116108048,rs55683509,rs77285705,rs80085676,rs9273035,rs4987852,rs9272650,rs6743984,rs2466021,rs10887883,rs115937692,rs73116319,rs9272440,rs7556786,rs1881966,rs116297990,rs35008063,rs62405896,rs111943976,rs9272782,rs3819199,rs27070,rs1521559,rs764014,rs9273019,rs9658769,rs3214004,rs9272655,rs116103378,rs2466028,rs9272784,rs8243,rs9658742,rs9652482,rs11071245,rs3933803,rs11202931,rs2278355,rs71430328,rs4930079,rs9272329,rs9271619,rs113457344,rs28667458,rs34227388,rs4794851,rs2296601,rs13385151,rs11633829,rs7181030,rs113034033,rs2870966,rs7593932,rs1920123,rs10220831,rs783521,rs6711704,rs6436922,rs4975616,rs9271392,rs617058,rs9273217,rs4869742,rs455433,rs2465488,rs111888138,rs9271424,rs2521267,rs1473581,rs6854803,rs113395735,rs9271626,rs2061893,rs1029410,rs116333316,rs1029406,rs11654238,rs4779041,rs3789068,rs12449779,rs467095,rs17246404,rs10198539,rs4794830,rs759461,rs58479360,rs113642651,rs55901274,rs9272465,rs35999303,rs36011793,rs9876206,rs11124575,rs7593638,rs2292980,rs1317082,rs9272672,rs67084428,rs9272354,rs74935648,rs7602904,rs2445610,rs9272631,rs2061899,rs2236258,rs12593569,rs16972661,rs2239532,rs9273039,rs9272646,rs6952721,rs10205490,rs9273018,rs210142,rs11656648,rs12111865,rs116150265,rs8088707,rs7182364,rs116427798,rs73116340,rs9273011,rs35477346,rs9272394,rs2372888,rs116572691,rs17453555,rs2456461,rs10459957,rs62405926,rs6726915,rs76454978,rs9272532,rs9271541,rs10788628,rs9272314,rs7257942,rs117579506,rs116516410,rs9273145,rs35371323,rs9272612,rs11684403,rs9271526,rs1920122,rs12775501,rs116658014,rs111483859,rs1821968,rs78396656,rs7791430,rs7171180,rs34882686,rs72742667,rs2284189,rs116792440,rs1145173,rs7590653,rs79586391,rs7795943,rs2372990,rs9273028,rs13178866,rs78564544,rs874145,rs6586163,rs9272807,rs10244817,rs9272623,rs4975615,rs2293607,rs7597299,rs4930078,rs8080725,rs9272783,rs2456448,rs1360136,rs2521265,rs77602785,rs9272418,rs114682654,rs6730503,rs9989835,rs35857956,rs2296600,rs9272421,rs115354686,rs13384787,rs1029407,rs1997392,rs783520,rs116791034,rs7504604,rs68007199,rs1589466,rs9273126,rs115902733,rs1050979,rs17676919,rs6902403,rs2456455,rs9272682,rs9271439,rs2061898,rs9272448,rs4777190,rs2456452,rs10153800,rs111304709,rs4779044,rs116139966,rs72742619,rs66526112,rs803688,rs77484723,rs116152465,rs62407569,rs3740286,rs7423615,rs7910825,rs113817777,rs12451637,rs2241841,rs1867089,rs9271627,rs9270870,rs72738616,rs305077,rs10887882,rs2447853,rs2052702,rs9272665,rs61187387</t>
  </si>
  <si>
    <t>ENSG00000055332.12,ENSG00000232021.2,ENSG00000196735.7,ENSG00000171791.10,ENSG00000006607.9,ENSG00000137265.10,ENSG00000153093.14,CATG00000023105.1,ENSG00000173889.11,ENSG00000270141.2,CATG00000033233.1,CATG00000030962.1,ENSG00000171757.11,ENSG00000265646.2,ENSG00000115677.12,CATG00000097034.1,CATG00000023443.1,ENSG00000170775.2,ENSG00000146205.9,ENSG00000135899.12,CATG00000023444.1,CATG00000088072.1,ENSG00000253438.2,ENSG00000204296.7,ENSG00000238184.1,CATG00000087083.1,CATG00000074964.1,ENSG00000104081.9,ENSG00000218739.5,ENSG00000156970.8,ENSG00000261333.2,ENSG00000115816.9,ENSG00000003509.11,CATG00000088075.1,CATG00000069822.1,ENSG00000105287.8,CATG00000048115.1,ENSG00000259641.1,ENSG00000184378.2,ENSG00000240103.2,CATG00000025394.1,ENSG00000256618.1,CATG00000083626.1,CATG00000074959.1,CATG00000033245.1,ENSG00000167306.14,CATG00000083574.1,ENSG00000151575.10,CATG00000088070.1,ENSG00000259462.1,ENSG00000260836.1,CATG00000088071.1,ENSG00000196126.6,ENSG00000251916.1,ENSG00000234840.1,CATG00000047337.1,ENSG00000090372.10,ENSG00000064201.11,CATG00000047333.1,CATG00000033241.1,CATG00000049632.1,CATG00000025392.1,CATG00000022687.1,CATG00000083579.1,ENSG00000145349.12,ENSG00000168385.13,ENSG00000240344.4,CATG00000083575.1,ENSG00000263483.1,ENSG00000105281.8,ENSG00000185404.12,ENSG00000107796.8,ENSG00000179344.12,CATG00000047339.1,CATG00000052158.1,CATG00000088077.1,CATG00000028180.1,ENSG00000023171.10,CATG00000083577.1,ENSG00000085274.11,ENSG00000115694.10,CATG00000104986.1,CATG00000083624.1,ENSG00000247844.1,ENSG00000269889.1,CATG00000093823.1,ENSG00000049656.9,ENSG00000224897.2,CATG00000073375.1,ENSG00000128513.10,CATG00000033237.1,ENSG00000120262.8,ENSG00000138134.7,ENSG00000115825.5,ENSG00000103723.8,ENSG00000026103.15,ENSG00000239219.2,ENSG00000079263.14,ENSG00000153094.17,CATG00000066791.1,CATG00000036331.1,ENSG00000164362.14,ENSG00000181027.6,ENSG00000131149.13,CATG00000083570.1,CATG00000036242.1,ENSG00000236921.1,CATG00000088073.1,ENSG00000214575.5,ENSG00000110665.7,ENSG00000140968.6,CATG00000001365.1,ENSG00000138795.5,CATG00000083622.1,ENSG00000198502.5,ENSG00000229391.3,CATG00000023114.1,ENSG00000138587.5,ENSG00000265114.1,ENSG00000074706.9,ENSG00000264316.1,CATG00000087082.1,ENSG00000115828.11,CATG00000083580.1,ENSG00000181827.10,ENSG00000030110.8,CATG00000023109.1,ENSG00000264168.1,CATG00000024991.1,ENSG00000263914.1</t>
  </si>
  <si>
    <t>22700719,21131588,24292274,20062064,23770605,18758461,21540461</t>
  </si>
  <si>
    <t>Chronic myeloid leukemia,Chronic lymphocytic leukemia</t>
  </si>
  <si>
    <t>HP:0005653</t>
  </si>
  <si>
    <t>Moderate generalized osteoporosis</t>
  </si>
  <si>
    <t>Moderate osteoporosis.</t>
  </si>
  <si>
    <t>rs62391531,rs531692,rs11573885,rs4756858,rs10955915,rs1393926,rs11675224,rs2062377,rs17554301,rs761908,rs7605378,rs6469789,rs12223732,rs72843836,rs79977884,rs10832677,rs78973790,rs7714044,rs13439134,rs12220783,rs784288,rs500184,rs11573824,rs565522,rs11573830,rs2270886,rs4823879,rs2542028,rs73343315,rs78532964,rs297335,rs488200,rs297338,rs710119,rs13182402,rs6727899,rs2028106,rs11101507,rs73343333,rs5769165,rs5767367,rs10832602,rs498787,rs79503518,rs67308532,rs498226,rs6008972,rs10832676,rs62391527,rs75277922,rs710121,rs17154676,rs801593,rs16991615,rs1808585,rs41282011,rs4663381,rs1099800,rs4237714,rs5769170,rs784285,rs79775986,rs801653,rs552802,rs480578,rs2220189,rs17026452,rs7481820,rs12217489,rs5769162,rs496296,rs743142,rs743140,rs4823877,rs4757429,rs10500830,rs12219280,rs57463944,rs801656,rs76535689,rs6007968,rs2473843,rs116338036,rs2477427,rs1569990,rs3203295,rs4447141,rs809031,rs11024032,rs1472589,rs2346662,rs13177576,rs11024030,rs75586568,rs801597,rs910865,rs656487,rs900641,rs55820833,rs12411976,rs910867,rs710118,rs17026447,rs76340892,rs17165056,rs10955914,rs8091583,rs7226913,rs35115612,rs743139,rs11826990,rs10832650,rs801604,rs784284,rs6709184,rs1393928,rs7227401,rs61881966,rs34275373,rs3134049,rs710122,rs10766342,rs1982763,rs2278729,rs4319131,rs11024029,rs531083,rs5769164,rs78571313,rs4876869,rs297328,rs113394196,rs801634,rs13188450,rs17154671,rs4491829,rs8142916,rs4756846,rs3750864,rs710120,rs75905363,rs523650,rs71586101,rs811887,rs1532672,rs556043,rs17836512,rs4823878,rs1627507,rs486982,rs335821,rs74559546,rs10832651,rs11675221,rs297332,rs812942,rs12470957,rs41282009,rs12412647,rs784286,rs76636721,rs7577763,rs549445,rs56397023,rs77273469,rs56227108,rs5769163,rs7572457,rs998749,rs297337,rs4407910,rs6861395,rs488623,rs10194076,rs484495,rs56030154,rs910868,rs4850957,rs801592,rs11573829,rs60048486,rs7226922,rs2073618,rs57839743,rs73984467,rs12053109</t>
  </si>
  <si>
    <t>ENSG00000226124.2,ENSG00000115486.7,CATG00000001647.1,ENSG00000116473.10,CATG00000077419.1,CATG00000051943.1,ENSG00000204634.8,ENSG00000119227.3,CATG00000047093.1,ENSG00000164904.11,ENSG00000110696.5,CATG00000004937.1,ENSG00000128815.13,ENSG00000109046.10,ENSG00000168906.8,ENSG00000164761.4,ENSG00000125885.9,CATG00000062749.1,ENSG00000141447.12,ENSG00000110693.11,ENSG00000197852.8,ENSG00000054611.9,CATG00000051936.1,CATG00000004935.1,ENSG00000184374.2,CATG00000071756.1</t>
  </si>
  <si>
    <t>20548944,21573128,22072498,20200953,20072603,22131368,19714249,23349225</t>
  </si>
  <si>
    <t>Obesity and osteoporosis,Bone mineral density and osteoporosis-related phenotypes,Osteoporosis,Age at menarche, age at menopause,Osteoporosis-related phenotypes</t>
  </si>
  <si>
    <t>HP:0006337</t>
  </si>
  <si>
    <t>Premature eruption of permanent teeth</t>
  </si>
  <si>
    <t>Premature tooth eruption of the permanent dentition.</t>
  </si>
  <si>
    <t>rs10784502,rs10878346,rs7487625,rs1979440,rs17101923,rs12424216,rs17179670,rs1871674,rs35084099,rs12422370,rs6704363,rs2057579,rs11175967,rs7516023,rs7549337,rs10878349,rs10878347,rs2281845,rs6413915,rs4498834,rs12810758,rs1038196,rs1480474,rs7968902,rs3738262,rs10920126,rs12424086,rs76905924,rs3738263,rs7959830,rs12426889,rs1325309,rs12812630,rs1351394,rs1460123,rs75224856,rs35083527,rs12811995,rs11582724,rs7970350,rs6473015,rs8756,rs10920121,rs7513829,rs1042725</t>
  </si>
  <si>
    <t>ENSG00000116857.12,CATG00000030653.1,ENSG00000081248.6,CATG00000030640.1,ENSG00000256083.1,ENSG00000149948.9,CATG00000099463.1</t>
  </si>
  <si>
    <t>Permanent tooth development</t>
  </si>
  <si>
    <t>HP:0006552</t>
  </si>
  <si>
    <t>Fibrocystic lung disease</t>
  </si>
  <si>
    <t>rs12803316,rs10142899,rs114015957,rs11605381,rs286893,rs34453673,rs12278295,rs61881050,rs12785367,rs67665078,rs2136506,rs286861,rs72717430,rs3095025,rs2125744,rs56182240,rs11739543,rs286858,rs56104584,rs2708610,rs1453380,rs61881107,rs11603774,rs10501136,rs1403543,rs72717415,rs11607035,rs1056465,rs55932239,rs448016,rs17293467,rs957791,rs523246,rs1377495,rs3128386,rs11605785,rs72717411,rs286885,rs11745789,rs72717414,rs2074796,rs34875830,rs12883884,rs704744,rs2529588,rs286862,rs11743639,rs6966318,rs34847072,rs11629291,rs7142759,rs12188164,rs998919,rs72717436,rs72717425,rs7925421,rs72717410,rs11032804,rs72717440,rs896856,rs77101200,rs72717407,rs12188678,rs116993040,rs2281908,rs913204,rs3183621,rs10129447,rs3809401,rs11744539,rs11742144,rs3128388,rs7116409,rs2708606,rs113129808,rs56146525,rs55842567,rs3109112,rs56346498,rs35833762,rs3818514,rs1122271,rs72717412,rs9649351,rs680727,rs2839867,rs10501134,rs7121272,rs55948934,rs56042615,rs12291580,rs2253962,rs72717435,rs11740891,rs2230437,rs7467,rs11819839,rs7130325,rs9313065,rs3801795,rs2708611,rs1258464,rs4386904,rs10072668,rs11821793,rs227434,rs41282625,rs12809046,rs508062,rs11743825,rs72717438,rs115554641</t>
  </si>
  <si>
    <t>ENSG00000180104.11,CATG00000002013.1,CATG00000005248.1,ENSG00000225138.3,ENSG00000006652.9,CATG00000002007.1,ENSG00000063438.12,ENSG00000135373.8,ENSG00000188242.4,ENSG00000226851.1,ENSG00000221990.2,ENSG00000066230.6,ENSG00000100678.14,ENSG00000198732.6,ENSG00000180772.6</t>
  </si>
  <si>
    <t>21602797,19242412</t>
  </si>
  <si>
    <t>Cystic fibrosis severity,Cystic fibrosis(lung disease)</t>
  </si>
  <si>
    <t>HP:0006562</t>
  </si>
  <si>
    <t>Viral hepatitis</t>
  </si>
  <si>
    <t>Inflammation of the liver due to infection with a virus.</t>
  </si>
  <si>
    <t>rs58152051,rs3764314,rs9502963,rs2000999,rs154977,rs3131034,rs12446480,rs2504916,rs2457548,rs9274574,rs2816298,rs3812987,rs2301224,rs2051549,rs2985875,rs11242704,rs12930702,rs3097652,rs8047377,rs12917999,rs9277419,rs16864966,rs1431400,rs9927526,rs78202368,rs9277396,rs9277472,rs2072141,rs9276395,rs3909541,rs12722115,rs9277566,rs656263,rs77267572,rs6499560,rs7860196,rs7194668,rs28416813,rs2504923,rs9274624,rs9357156,rs652888,rs9274531,rs74597329,rs2051598,rs9469331,rs8099917,rs115089010,rs9277463,rs2493160,rs9277540,rs2241411,rs11864453,rs1056318,rs6905282,rs7191127,rs28452918,rs8061459,rs3189152,rs12448315,rs3764311,rs2745604,rs6139030,rs2301220,rs2071351,rs3844425,rs2218191,rs3812984,rs11075922,rs10214910,rs13830,rs9273358,rs3852784,rs6499559,rs2253705,rs9274522,rs112935615,rs9277550,rs1265115,rs3860249,rs12929749,rs76513735,rs2288000,rs2816299,rs3843835,rs7192730,rs16891557,rs6037498,rs10853727,rs4660956,rs9277378,rs17613592,rs9277558,rs6499561,rs9277533,rs3128961,rs2250686,rs9277549,rs9274606,rs9933009,rs345801,rs3129987,rs9273527,rs2213565,rs11862813,rs2569835,rs17813678,rs3097650,rs9277437,rs9277359,rs1050362,rs9274577,rs9932062,rs2071551,rs10789491,rs3180553,rs9269081,rs3180554,rs9277480,rs8024232,rs9941087,rs17843719,rs2081222,rs12708928,rs77762325,rs928976,rs74272866,rs9936642,rs2071353,rs1890473,rs2569834,rs79128706,rs8103142,rs1545206,rs1017448,rs2493161,rs12445586,rs581930,rs9277410,rs9927981,rs2269918,rs1371834,rs9274652,rs8109886,rs9277409,rs1431401,rs9277357,rs2287999,rs111531283,rs9276394,rs9277428,rs9274627,rs3900872,rs9274500,rs4148871,rs2127694,rs9380336,rs2303285,rs9277464,rs2550876,rs9274620,rs1419881,rs78973394,rs76613127,rs80199309,rs9274477,rs28651533,rs9274487,rs2816297,rs9277458,rs9273507,rs9274440,rs11697186,rs9274617,rs9276427,rs9274571,rs8105790,rs345800,rs7184169,rs115160946,rs2074626,rs2941383,rs2457013,rs4788610,rs74764454,rs9378636,rs2317965,rs6499562,rs688187,rs6914995,rs345804,rs6706287,rs9469325,rs762815,rs1042544,rs9277477,rs3130188,rs9277468,rs8109889,rs9277546,rs6139031,rs2457565,rs4803221,rs9276583,rs4083558,rs9277554,rs2070939,rs9277568,rs2072142,rs1050361,rs9277394,rs9274600,rs78941670,rs9277515,rs9274484,rs9277542,rs3130648,rs9366816,rs9469332,rs9277534,rs7768538,rs12708927,rs4803223,rs6037500,rs618505,rs1035559,rs59770030,rs2308911,rs8062041,rs116107901,rs2287998,rs2243873,rs12646,rs9277432,rs3812986,rs12325142,rs1127354,rs6914849,rs12928732,rs9274622,rs7547522,rs9274449,rs3134996,rs9274653,rs9277547,rs2457570,rs9348904,rs12445401,rs8060770,rs12979860,rs6680,rs8052338,rs10400963,rs3117229,rs10492814,rs16864968,rs1042190,rs9273481,rs3091281,rs16973716,rs3117225,rs6051640,rs2873591,rs9274645,rs2243430,rs7751953,rs9274632,rs1431399,rs2745569,rs2484241,rs2457573,rs3130186,rs9925763,rs9274527,rs2074627,rs9502961,rs9274420,rs12794,rs2136043,rs3179779,rs9277541,rs66883767,rs114761804,rs7194397,rs36081724,rs9380338,rs7940,rs9469341,rs2457014,rs9274504,rs2457011,rs7453920,rs12932845,rs12449073,rs8051882,rs5875436,rs345790,rs3117228,rs115259770,rs9274567,rs2278027,rs2745574,rs6051646,rs12708925,rs9274538,rs9274569,rs9277551,rs4469542,rs6416742,rs9277479,rs9277469,rs3830066,rs12708926,rs9941346,rs4788461,rs3852781,rs4803222,rs1431403,rs9277386,rs10024135,rs7756516,rs2567279,rs4630837,rs1866770,rs9273490,rs3128963,rs9277395,rs7192848,rs57186116,rs8050238,rs7248668,rs11211337,rs72960471,rs9923344,rs4538748,rs9469329,rs9274563,rs9277426,rs2532932,rs10492813,rs3128968,rs3104399,rs1258061,rs9276396,rs2745572,rs2504938,rs112885693,rs8044555,rs3091282,rs9926156,rs2244444,rs12924413,rs10749863,rs6499564,rs2240243,rs9277495,rs9277356,rs7201491,rs2251176,rs4148876,rs79367753,rs78605718,rs8044868,rs1609671,rs9277462,rs12444701,rs2031825,rs9274463,rs9277535,rs13334151,rs9274576,rs8043606,rs2288002,rs2287997,rs2457012,rs3849221,rs9277492,rs3852782,rs2241412,rs2081223,rs11858145,rs10776934,rs16864963,rs9277392,rs9268645,rs9277471,rs7201225,rs3764312,rs7770370,rs10858347,rs75220690,rs35050319,rs8113007,rs8052408,rs2745568,rs67002563,rs1050363,rs601060,rs9274634,rs2070937,rs4959574,rs1510227,rs2745567,rs9926927,rs7190995,rs4803217,rs2854272,rs17214519,rs4640928,rs9277538,rs13213149,rs1126542,rs9277488,rs12928365,rs9502962,rs6906021,rs3128964,rs986666,rs73930703,rs8061282,rs2745576,rs9277557,rs115479873,rs3077</t>
  </si>
  <si>
    <t>ENSG00000197705.5,ENSG00000204580.7,CATG00000083570.1,ENSG00000272395.1,CATG00000029768.1,ENSG00000102967.7,CATG00000087118.1,ENSG00000137411.12,ENSG00000118557.11,ENSG00000248905.4,ENSG00000125877.8,CATG00000071127.1,ENSG00000123472.8,ENSG00000204267.9,ENSG00000179344.12,ENSG00000146477.4,ENSG00000140830.4,ENSG00000237080.1,ENSG00000204531.11,ENSG00000159658.6,ENSG00000261701.2,ENSG00000224557.3,ENSG00000214894.2,ENSG00000196260.3,CATG00000107336.1,CATG00000088077.1,ENSG00000186118.7,ENSG00000257017.4,CATG00000107335.1,ENSG00000231389.3,CATG00000087123.1,CATG00000090728.1,ENSG00000237398.1,ENSG00000232080.3,ENSG00000228237.1,ENSG00000196126.6,ENSG00000242574.4,ENSG00000237923.1,ENSG00000223865.6,ENSG00000204287.9,ENSG00000140829.7,ENSG00000155085.11,ENSG00000074964.12,CATG00000110076.1,ENSG00000224796.1,ENSG00000204371.7,ENSG00000198171.8,CATG00000083581.1,ENSG00000187008.2,ENSG00000243831.1,ENSG00000223534.1,ENSG00000171951.4,ENSG00000237541.3,ENSG00000232629.4,ENSG00000204536.9,ENSG00000137310.7,ENSG00000228835.1,ENSG00000250264.1,ENSG00000196301.3</t>
  </si>
  <si>
    <t>23760081,24940741,22403646,22095909,21228123,19749757,19684573,19749758,21659334</t>
  </si>
  <si>
    <t>Haptoglobin levels,Response to hepatitis C treatment,Chronic hepatitis B infection</t>
  </si>
  <si>
    <t>HP:0006725</t>
  </si>
  <si>
    <t>Pancreatic adenocarcinoma</t>
  </si>
  <si>
    <t>The presence of an adenocarcinoma of the pancreas.</t>
  </si>
  <si>
    <t>rs475419,rs2035565,rs4150526,rs6740919,rs27068,rs9951784,rs62578021,rs1170155,rs2680698,rs7036642,rs7463566,rs2989505,rs11617764,rs27996,rs7103375,rs76365827,rs7827025,rs2259852,rs2027605,rs643434,rs1169294,rs63614260,rs72830488,rs12418514,rs4150562,rs1000236,rs34946270,rs4883761,rs2259816,rs9573164,rs2257962,rs7593555,rs9961969,rs4483442,rs2403227,rs882424,rs2034509,rs676996,rs12953820,rs4150653,rs7953249,rs13415002,rs60852020,rs966811,rs7034885,rs60427461,rs1182933,rs2855509,rs3825025,rs1628891,rs115861802,rs7701566,rs476410,rs72710627,rs4013898,rs6744707,rs7966539,rs13253599,rs2832291,rs10741742,rs1624668,rs12713597,rs12955083,rs5022017,rs2058810,rs10956390,rs1169286,rs73605136,rs10842944,rs12955347,rs7597266,rs12029406,rs641287,rs7933475,rs28439846,rs1169314,rs883083,rs1552359,rs11832750,rs2403226,rs4150641,rs78637025,rs2112676,rs3819090,rs3906413,rs4150661,rs7579304,rs72662646,rs466502,rs117214,rs12470785,rs1977608,rs62358419,rs13337397,rs677355,rs2686172,rs381949,rs370348,rs35420592,rs2073827,rs8062169,rs67237665,rs1009588,rs1486133,rs17030284,rs3765622,rs113762480,rs2901986,rs17598311,rs2060112,rs11702255,rs11149810,rs6710832,rs4871414,rs687289,rs11750059,rs58414558,rs7630825,rs35943794,rs4150561,rs62358418,rs2464196,rs460073,rs7873635,rs77519538,rs2267167,rs7503953,rs7004482,rs12290996,rs13048365,rs2855512,rs1483351,rs36115365,rs115237520,rs380145,rs6739392,rs2821367,rs17112704,rs2236454,rs7585530,rs6988602,rs9564968,rs2393775,rs62029451,rs452932,rs867448,rs8176690,rs9297675,rs7298333,rs13170453,rs12578950,rs31484,rs1316950,rs9573163,rs425989,rs13275308,rs8070669,rs17112679,rs4867716,rs7970695,rs4471987,rs4671795,rs2302098,rs10954628,rs4150610,rs72813022,rs1545937,rs7244406,rs527210,rs117069346,rs7846164,rs11062034,rs8028529,rs2279306,rs12517986,rs674302,rs1169309,rs12960583,rs9313638,rs644234,rs79744831,rs8131463,rs4576815,rs7303790,rs75534820,rs8176715,rs465498,rs3790847,rs1169315,rs12870205,rs60065121,rs2034507,rs11695960,rs676457,rs2832292,rs11024634,rs7938502,rs4150588,rs3809115,rs13335101,rs2282635,rs2817008,rs60781124,rs78387211,rs4920090,rs9958787,rs1737947,rs62358407,rs2259820,rs4150615,rs34511347,rs2126003,rs7835994,rs6731934,rs4962040,rs2243616,rs459961,rs2769071,rs6470186,rs13331385,rs114088802,rs452384,rs115764450,rs635852,rs27071,rs3802968,rs2159095,rs612169,rs12334564,rs4150575,rs979043,rs7310409,rs7312161,rs11696003,rs2680699,rs27069,rs8045102,rs6489786,rs11742607,rs659104,rs491626,rs1192791,rs9533003,rs2257764,rs2255280,rs77182089,rs9948008,rs73287481,rs73287472,rs66515434,rs2367584,rs62358416,rs735396,rs3826110,rs7185352,rs2264750,rs6470288,rs380286,rs17020684,rs1027000,rs62578022,rs12615966,rs1169292,rs402710,rs10832922,rs1140047,rs1195666,rs4927850,rs16887551,rs7627868,rs559723,rs720064,rs3790848,rs11774426,rs7979478,rs657152,rs8053595,rs1169300,rs12970745,rs28446872,rs3745027,rs9313637,rs4752174,rs111986123,rs4819126,rs456366,rs647195,rs55688943,rs8028816,rs2901164,rs687621,rs2470411,rs493246,rs388707,rs588779,rs6745752,rs4353250,rs11116428,rs72710629,rs582118,rs627862,rs7104093,rs74945186,rs2902005,rs2126004,rs3790843,rs8046145,rs62358422,rs10467402,rs2236479,rs1032158,rs2018956,rs80047604,rs117284170,rs9302314,rs31490,rs1154229,rs4150673,rs1169288,rs16898871,rs4150650,rs9411488,rs10185288,rs12373237,rs7568231,rs581107,rs6546306,rs543968,rs1547374,rs4150622,rs72804106,rs9315891,rs75880008,rs4150566,rs10074223,rs115247457,rs1154227,rs462608,rs763780,rs7951950,rs8091774,rs6969815,rs79185156,rs379592,rs8063014,rs10832921,rs10842945,rs11885548,rs13278088,rs73287473,rs4150616,rs4347707,rs8176668,rs79387446,rs544873,rs3849764,rs17797660,rs6430452,rs11042568,rs10887855,rs2071037,rs73337418,rs6502674,rs3790850,rs35341640,rs11890812,rs1169301,rs28379291,rs3807329,rs57976547,rs3816659,rs12957168,rs60786329,rs59075852,rs1169313,rs618760,rs9783386,rs2287990,rs6945259,rs4237728,rs2244608,rs2257205,rs1192800,rs505922,rs12306335,rs72830442,rs10840313,rs2264782,rs62358409,rs1560281,rs457130,rs1192794,rs1032157,rs3790844,rs500499,rs13387185,rs8176634,rs12421200,rs37011,rs2061164,rs112742076,rs2403229,rs1785282,rs77322072,rs9783347,rs7815695,rs37008,rs421284,rs2422824,rs12286683,rs4991659,rs11748446,rs11658555,rs59150578,rs58391435,rs1486134,rs1169289,rs10887854,rs837087,rs1192805,rs554593,rs421629,rs3818661,rs7979473,rs613534,rs12298679,rs7409857,rs61486545,rs76494922,rs1169306,rs62358411,rs7732291,rs28741680,rs34529705,rs514659,rs55787240,rs9839103,rs12517954,rs6562430,rs2251468,rs62578008,rs9599030,rs2393791,rs8176682,rs80114457,rs35129097,rs3849763,rs117815453,rs494242,rs414965,rs13337017,rs1169311,rs3770657,rs12479293,rs10078017,rs1169284,rs11062054,rs554833,rs3213545,rs11898434,rs3807330,rs10070657,rs6870707,rs79199586,rs602233,rs9315894,rs1183910,rs4757644,rs12522928,rs4818784,rs73333742,rs372883,rs6985019,rs2900174,rs9905565,rs582094,rs2821371,rs6543268,rs10840344,rs6132899,rs62358406,rs4150651,rs3807331,rs77239271,rs37009,rs7771466,rs3770655,rs7979048,rs7279445,rs12771709,rs12293544,rs74581412,rs116893326,rs37010,rs11948616,rs1153295,rs2367586,rs4910086,rs645982,rs401681,rs61013045,rs12550235,rs2073828,rs4459505,rs4927851,rs7627706,rs4579258,rs10774012,rs1941524,rs7237795,rs1236481,rs12870340,rs12316650,rs11116425,rs60048061,rs7630875,rs496736,rs12332588,rs2708101,rs11202847,rs4871415,rs10862875,rs72830429,rs13261392,rs2171175,rs2236481,rs75295442,rs2282120,rs8176691,rs7579385,rs10853571,rs6749629,rs4785367,rs9635812,rs40182,rs13016812,rs73605139,rs31489,rs2061163,rs73287479,rs9988866,rs8048529,rs3745012,rs62358421,rs28439269,rs28690217,rs7947378,rs62358417,rs7614767,rs1483350,rs4885093,rs7122293,rs6990534,rs9533020,rs1169310,rs55805894,rs116552240,rs36182034,rs10775488,rs3795244,rs4920086,rs1209283,rs57420335,rs4150564,rs13292932,rs115178107,rs2073826,rs6965943,rs117111502,rs7572001,rs27070,rs2632513,rs7771511,rs10770078,rs2001437,rs6998271,rs3740711,rs2548567,rs7711011,rs2124374,rs75421889,rs12969388,rs12965685,rs7012004,rs659116,rs1153294,rs6518249,rs12256354,rs11202850,rs1941516,rs4150642,rs4975616,rs455433,rs1901436,rs2264778,rs9981642,rs495203,rs7312028,rs12969104,rs4910087,rs62093991,rs6743811,rs7630489,rs3849765,rs75479566,rs2034508,rs10842946,rs630014,rs10774010,rs500498,rs467095,rs215495,rs529565,rs4671799,rs12713596,rs7559393,rs78183893,rs11065385,rs556280,rs6508004,rs10734259,rs10840333,rs7857390,rs4488534,rs12965616,rs4671794,rs660340,rs1520884,rs11062051,rs2282636,rs1975582,rs9962076,rs1170169,rs4671800,rs6546303,rs60879082,rs2272683,rs3897689,rs62358413,rs11054280,rs2236482,rs2902006,rs59840241,rs7733195,rs67139073,rs11747139,rs1169312,rs11744306,rs11960116,rs4150579,rs11872810,rs28409401,rs2258287,rs2035566,rs10459372,rs10045354,rs8068787,rs4150612,rs2422823,rs303499,rs3743614,rs41300849,rs12222953,rs11986791,rs28595463,rs1153280,rs11739565,rs8176702,rs12955853,rs3790845,rs12458532,rs11065384,rs12620555,rs4334381,rs1975920,rs13178866,rs2832290,rs115751595,rs4150550,rs4150655,rs7985261,rs4975615,rs10956220,rs1109949,rs17090060,rs79634545,rs13183901,rs1966620,rs61729750,rs10063807,rs12546891,rs4361313,rs4909917,rs6986269,rs9395772,rs7704555,rs8176649,rs3897688,rs72710628,rs10741741,rs8176681,rs10840334,rs2464195,rs1944913,rs545971,rs12520643,rs3826637,rs6758786,rs4757645,rs407463,rs2156717,rs10974531,rs11837628,rs76741003,rs10853591,rs451360,rs2463235,rs28597931,rs17030286,rs1236463,rs12713595,rs115128266,rs4671801,rs12782673,rs492488,rs2447853,rs6546294,rs72811097,rs630510</t>
  </si>
  <si>
    <t>ENSG00000176853.11,ENSG00000157895.7,ENSG00000129158.6,ENSG00000248476.1,ENSG00000166796.7,ENSG00000240338.1,ENSG00000234177.1,ENSG00000234767.1,ENSG00000236780.1,ENSG00000179057.9,ENSG00000106686.12,CATG00000015278.1,ENSG00000261751.1,ENSG00000249859.3,ENSG00000265907.1,ENSG00000144229.7,CATG00000079584.1,CATG00000010640.1,CATG00000027863.1,ENSG00000271875.1,ENSG00000236605.1,ENSG00000198832.6,ENSG00000164327.8,ENSG00000010244.12,ENSG00000256464.1,ENSG00000110756.13,CATG00000049451.1,CATG00000050033.1,ENSG00000249307.1,ENSG00000116833.9,ENSG00000053747.11,ENSG00000173077.10,CATG00000027862.1,ENSG00000151065.9,ENSG00000204634.8,ENSG00000256056.1,ENSG00000110768.7,ENSG00000235885.3,ENSG00000110786.13,ENSG00000049656.9,ENSG00000133805.11,ENSG00000101365.16,CATG00000037058.1,CATG00000074964.1,ENSG00000215533.4,ENSG00000183963.14,ENSG00000254554.1,ENSG00000152977.5,ENSG00000182871.10,ENSG00000132205.6,ENSG00000110841.9,CATG00000030425.1,ENSG00000108375.8,CATG00000022585.1,ENSG00000130226.12,ENSG00000158435.3,CATG00000056152.1,ENSG00000112118.13,ENSG00000267301.1,ENSG00000050820.12,ENSG00000256537.1,CATG00000055848.1,ENSG00000148926.5,ENSG00000082074.11,ENSG00000251655.2,ENSG00000156273.11,ENSG00000112116.9,ENSG00000255790.1,CATG00000098598.1,ENSG00000214128.6,CATG00000079571.1,ENSG00000228293.1,ENSG00000133812.10,ENSG00000203593.3,CATG00000074959.1,ENSG00000108671.5,ENSG00000263606.1,ENSG00000253768.1,CATG00000103919.1,CATG00000001523.1,ENSG00000113600.6,CATG00000010636.1,ENSG00000072274.8,ENSG00000141127.10,ENSG00000135100.13,CATG00000074991.1,ENSG00000135114.8,ENSG00000134443.5,ENSG00000204020.5,CATG00000116585.1,ENSG00000249816.2,ENSG00000153071.10,CATG00000078742.1,ENSG00000121335.10,ENSG00000241388.3,ENSG00000233639.1,CATG00000017446.1,CATG00000033171.1,CATG00000030559.1,ENSG00000168916.11,CATG00000056673.1,ENSG00000102780.12,ENSG00000141314.8,ENSG00000101577.5,CATG00000000365.1,ENSG00000105929.11,CATG00000012625.1,CATG00000103950.1,ENSG00000074319.8,CATG00000024566.1,ENSG00000173638.14,ENSG00000257729.1,ENSG00000163162.4,ENSG00000143971.7,CATG00000115924.1,CATG00000116586.1,CATG00000049450.1,ENSG00000119973.3,ENSG00000255080.1,ENSG00000234692.1,ENSG00000176771.11,ENSG00000168925.6,ENSG00000175164.9</t>
  </si>
  <si>
    <t>23180869,20101243,22293537,22142827,pha002874,pha002889,20686608,22158540,19648918,22665904,21849791</t>
  </si>
  <si>
    <t>Pancreatic cancer,Response to gemcitabine in pancreatic cancer,Pancreatic cancer and survival</t>
  </si>
  <si>
    <t>HP:0007302</t>
  </si>
  <si>
    <t>Bipolar affective disorder</t>
  </si>
  <si>
    <t>rs34168463,rs4239639,rs9881468,rs11920900,rs2276824,rs1538968,rs216353,rs17018458,rs1926037,rs594034,rs1702292,rs512140,rs59211082,rs11130314,rs12564092,rs10875743,rs404154,rs1892552,rs5177,rs215000,rs12487591,rs35993291,rs79477190,rs10867968,rs77026534,rs2975772,rs2291542,rs1543867,rs488673,rs2240328,rs28588368,rs284857,rs141220432,rs2239951,rs9575841,rs72948932,rs1801274,rs307656,rs7986721,rs17881215,rs114654404,rs9853056,rs11984478,rs10199199,rs117490288,rs6557227,rs2449113,rs10832743,rs7309075,rs4765904,rs1057397,rs9978953,rs9393727,rs34243448,rs17097485,rs687080,rs4019547,rs6549030,rs118136096,rs11669730,rs8082425,rs2286800,rs2529090,rs4688757,rs2281478,rs9566053,rs12619195,rs77450572,rs117975047,rs9358944,rs253950,rs61852905,rs7143858,rs10453878,rs59327556,rs2808103,rs116687745,rs75070034,rs1525717,rs2097662,rs10510760,rs11191425,rs35666584,rs214927,rs10207054,rs13259747,rs352140,rs6703335,rs374331,rs4409766,rs2424637,rs62237378,rs56161817,rs4601204,rs6821438,rs1983352,rs11771543,rs4234258,rs1561231,rs10143593,rs5995875,rs1535903,rs79462763,rs291040,rs11129737,rs1023207,rs9506528,rs2717060,rs2183573,rs114268942,rs26765,rs10952051,rs2408288,rs2576365,rs544098,rs3785408,rs214945,rs10985217,rs28575394,rs4634439,rs6772095,rs79147791,rs77271264,rs831266,rs2395655,rs11191438,rs13016203,rs10081633,rs2271960,rs41266839,rs4480407,rs8039683,rs12104149,rs7519691,rs11130308,rs4130905,rs1078323,rs7258196,rs4410344,rs17002034,rs12568872,rs12938400,rs72793183,rs4533168,rs1057139,rs4581301,rs12672286,rs760166,rs6004668,rs2245266,rs58675640,rs66513313,rs17686597,rs3824754,rs7739024,rs3758401,rs3737344,rs6580695,rs71349783,rs73206910,rs1377807,rs6571284,rs62578858,rs9303891,rs7041824,rs73192149,rs353547,rs4858158,rs6119571,rs1324422,rs9566049,rs28567076,rs10488277,rs79449086,rs7275795,rs34585425,rs173813,rs72696828,rs75492903,rs475570,rs7902804,rs8082227,rs35582663,rs4968006,rs60647863,rs62250754,rs74579195,rs73038113,rs28613890,rs12025814,rs7628915,rs72799142,rs717463,rs10167268,rs76945785,rs3746436,rs6935768,rs11074561,rs12669625,rs9393710,rs35312807,rs492904,rs2289286,rs10277544,rs1046778,rs6681240,rs12979144,rs80054613,rs3748784,rs2283288,rs7125607,rs4694388,rs17131136,rs2280546,rs250551,rs11205383,rs8034542,rs10856909,rs214964,rs2965186,rs114016540,rs4919691,rs76790018,rs214987,rs7349164,rs3761219,rs62541553,rs6456728,rs10904296,rs1319322,rs8922,rs62013193,rs17018399,rs420905,rs34303159,rs9384000,rs2929710,rs4855867,rs214980,rs34610142,rs4804198,rs4818004,rs553642,rs4968019,rs2079929,rs113192954,rs12580349,rs1026088,rs114296168,rs8081260,rs12779263,rs1820119,rs4719311,rs273885,rs1050305,rs2767528,rs6445529,rs487268,rs938569,rs11557347,rs73192122,rs10980397,rs3106134,rs78639511,rs30019,rs34568097,rs2304615,rs11921010,rs10759714,rs6841121,rs35307327,rs490448,rs10046659,rs62215604,rs75469036,rs12139150,rs3758354,rs2289249,rs34537256,rs10982351,rs17010271,rs2039839,rs9806806,rs4807152,rs112641037,rs528598,rs2870472,rs2965190,rs11861636,rs73230220,rs117907809,rs76708712,rs1561337,rs7795096,rs11643602,rs12976128,rs6538514,rs10493464,rs62237418,rs11024594,rs8067427,rs538023,rs10992212,rs12932412,rs3911862,rs1807783,rs3769709,rs10900074,rs3176334,rs10791889,rs67212994,rs4917994,rs10090114,rs6709460,rs10423680,rs12565755,rs7835613,rs2250578,rs10817652,rs3799380,rs643660,rs11775598,rs35204898,rs1426575,rs296539,rs34064842,rs1932437,rs4693375,rs73208528,rs7309918,rs35791351,rs55762233,rs8139,rs217325,rs4721182,rs4950118,rs12194716,rs9393715,rs12639564,rs6097731,rs9651184,rs12505694,rs11971131,rs17079304,rs73208540,rs115460822,rs1375555,rs11191549,rs11696652,rs7776344,rs702890,rs2236656,rs115877582,rs5764788,rs549720,rs6791385,rs1506204,rs4410345,rs6771941,rs2067693,rs74554528,rs10883824,rs307660,rs2150410,rs3769694,rs560928,rs7083920,rs35476574,rs12907534,rs28403912,rs724260,rs1800632,rs71557334,rs6901361,rs9358938,rs2678923,rs2795857,rs4527950,rs9819628,rs5752389,rs2135750,rs4693381,rs3798883,rs67005028,rs9496859,rs219704,rs34755378,rs72718252,rs73052470,rs971229,rs12082659,rs79734468,rs2090734,rs302714,rs12712583,rs4327336,rs77195211,rs510926,rs13399558,rs36020363,rs2268025,rs959242,rs35243076,rs12875392,rs58873874,rs4964655,rs2797131,rs4805762,rs7521994,rs17172435,rs34042779,rs7247513,rs28362606,rs1927717,rs4074696,rs12145082,rs3757440,rs2297815,rs12785741,rs10786741,rs35535159,rs11214253,rs12804198,rs6955796,rs12235310,rs73590793,rs8074454,rs3774355,rs1675596,rs9976042,rs7898770,rs1049256,rs2547487,rs1323611,rs13085679,rs115264513,rs3743408,rs12589849,rs11227610,rs5996938,rs8125495,rs1320290,rs11210368,rs17645560,rs45556231,rs41278669,rs747690,rs34418140,rs9821675,rs2953176,rs702950,rs7022553,rs2278211,rs11717383,rs3769741,rs214996,rs10744560,rs1381168,rs11689645,rs11896729,rs1979,rs12424245,rs3771213,rs35444579,rs3741619,rs12583267,rs4748953,rs28626462,rs9575844,rs11580764,rs214919,rs45480797,rs76003946,rs2117029,rs58637977,rs2175420,rs7594981,rs28601868,rs2129595,rs9936351,rs12041478,rs10927011,rs35324423,rs9919600,rs10008723,rs11822320,rs117887993,rs11191555,rs6486352,rs11191459,rs79161841,rs75427649,rs78837134,rs4378243,rs17052256,rs10502287,rs4808932,rs73190183,rs10952050,rs2232423,rs4839436,rs7438414,rs58499341,rs55900703,rs3176320,rs12134634,rs3733046,rs12242558,rs7191869,rs12459123,rs3006611,rs7085104,rs13205911,rs10737697,rs6697543,rs1721498,rs62008531,rs1536322,rs248999,rs74767555,rs2288847,rs10883832,rs10521127,rs9533248,rs7560866,rs214973,rs3740393,rs7939614,rs12708640,rs214920,rs2022865,rs9973222,rs10942926,rs12130082,rs2238047,rs7329140,rs74377593,rs9919540,rs1829575,rs58309211,rs2795113,rs28522293,rs7489848,rs7710121,rs7142957,rs252807,rs7522462,rs2098167,rs34492225,rs2369008,rs2736870,rs117423897,rs7325243,rs17638087,rs4449693,rs12547559,rs72999016,rs8906,rs7640828,rs6120793,rs9509278,rs3617,rs7658031,rs35859771,rs6490600,rs4678911,rs2396359,rs114068951,rs114852762,rs7522820,rs3744729,rs17450969,rs2293780,rs7528745,rs11709680,rs7909631,rs10982339,rs2929709,rs7028796,rs1889323,rs1962295,rs1749268,rs11760592,rs17507386,rs7561818,rs250581,rs1033653,rs2856234,rs7131379,rs11097411,rs57625405,rs10820937,rs9322373,rs17006623,rs452377,rs378672,rs12576242,rs13224989,rs943036,rs75096955,rs7524329,rs13213986,rs114886630,rs79164695,rs2660300,rs7283439,rs10879450,rs11164825,rs7495,rs4734176,rs114097190,rs2660303,rs36092177,rs115523581,rs838147,rs1934898,rs114383464,rs1669263,rs4332037,rs115970240,rs273865,rs1133352,rs9821137,rs6761301,rs7804563,rs4637303,rs7896290,rs72819998,rs8132230,rs12275127,rs28701470,rs4850888,rs72846794,rs10781079,rs9659624,rs978141,rs8093598,rs12040020,rs2462021,rs10245472,rs12618769,rs1065243,rs2291170,rs10788951,rs13435702,rs10882050,rs2488010,rs12175163,rs28485608,rs10008044,rs10971759,rs72948957,rs6445531,rs563793,rs12563618,rs79080833,rs62215581,rs4309482,rs1133354,rs73192113,rs74127616,rs13074853,rs12912477,rs6564241,rs11186870,rs4648933,rs10519061,rs55734382,rs152457,rs72999068,rs4818011,rs3829948,rs778371,rs77448482,rs1527493,rs62543867,rs34336365,rs891140,rs12403075,rs1938562,rs10767693,rs11631165,rs214944,rs2040284,rs6001910,rs73208516,rs3754877,rs111262239,rs72677078,rs7029873,rs28400014,rs13031713,rs17695758,rs418685,rs13001052,rs8046051,rs56376420,rs12300899,rs7983020,rs1848323,rs36124134,rs1274726,rs2235944,rs523422,rs72825708,rs12133558,rs370155,rs11720432,rs11130241,rs73192124,rs67297533,rs3824755,rs1673458,rs11883614,rs683305,rs10232234,rs159961,rs16944691,rs58630086,rs249693,rs116248721,rs73046334,rs1806837,rs77198361,rs34337978,rs9311139,rs78777212,rs1129494,rs28593222,rs116492953,rs2286798,rs4930390,rs889514,rs2302417,rs72823164,rs284860,rs12536062,rs7816000,rs6469170,rs2246832,rs10410596,rs28491838,rs867740,rs9788700,rs7280149,rs12942967,rs11956741,rs59145859,rs7171233,rs7271296,rs6692060,rs12563560,rs13008436,rs10759728,rs6437351,rs283470,rs9981301,rs7017842,rs296552,rs73192153,rs34933463,rs2799000,rs12914375,rs35729895,rs6015371,rs11722476,rs36023386,rs10982292,rs2073531,rs12537348,rs11191560,rs12220743,rs2286492,rs115832454,rs16867899,rs9575787,rs4687552,rs78660527,rs4532960,rs73208511,rs1938571,rs11561822,rs250556,rs2087170,rs68114370,rs9938117,rs34396849,rs28453293,rs9294274,rs1541101,rs1387347,rs80174601,rs11772205,rs6445528,rs11030185,rs10832752,rs55936433,rs1782810,rs78001063,rs73206908,rs4879679,rs16859159,rs2975767,rs9566808,rs12699449,rs7123875,rs250588,rs17376488,rs2743465,rs12219901,rs3746446,rs34104646,rs731831,rs1446711,rs821470,rs7771568,rs4790552,rs2015971,rs11239147,rs4602338,rs6904596,rs4970725,rs11900401,rs7930203,rs76711718,rs10506179,rs73068054,rs12623494,rs78585757,rs11207639,rs2462017,rs9567041,rs11613224,rs13096568,rs300734,rs552294,rs289568,rs115639307,rs9440393,rs36171266,rs3904327,rs12053124,rs80007081,rs2589515,rs62007448,rs8029968,rs113775984,rs1516085,rs3746016,rs58825580,rs12915585,rs36116761,rs2172835,rs62435134,rs1044798,rs2391904,rs4760679,rs61965119,rs10982322,rs725795,rs12611201,rs4574653,rs34958705,rs7552883,rs3734544,rs12501939,rs2304819,rs11635880,rs6026527,rs7322648,rs7773938,rs72823796,rs8078629,rs73137256,rs13212651,rs35203728,rs6004669,rs2487431,rs1347277,rs2235251,rs737027,rs4660532,rs17763089,rs633554,rs259025,rs12696316,rs736408,rs7203580,rs41272785,rs34356467,rs1359314,rs75976225,rs6416911,rs56351161,rs13041792,rs544368,rs12275848,rs12665804,rs11165714,rs13210676,rs115024467,rs13081155,rs10865973,rs1035050,rs16976866,rs2632412,rs6748408,rs1061636,rs3769697,rs4676418,rs1058280,rs41264139,rs2024464,rs79236180,rs35037868,rs762995,rs2307021,rs114333877,rs1294651,rs2238188,rs1275669,rs9436209,rs2878632,rs10875749,rs13207345,rs79780963,rs6497669,rs2975750,rs273870,rs1075653,rs13076398,rs114077185,rs3769708,rs7618519,rs78121290,rs35586982,rs1041439,rs522975,rs114375040,rs34371502,rs9643362,rs2171381,rs2142117,rs34295134,rs28782940,rs702888,rs1628294,rs56278919,rs62108958,rs74230261,rs1835,rs4693376,rs9926049,rs4986664,rs2062269,rs12938916,rs12988557,rs3761218,rs1033655,rs35929648,rs4856270,rs1907008,rs300740,rs3748785,rs7141230,rs80171629,rs75614187,rs9932138,rs8106117,rs2290437,rs9634771,rs4721098,rs2297913,rs10424665,rs12197515,rs3132581,rs16836230,rs6064403,rs68156849,rs13051430,rs9509292,rs55706012,rs17074209,rs373507,rs9635846,rs10016388,rs1083522,rs2032844,rs4441609,rs11762178,rs10484439,rs11713201,rs10109646,rs60537002,rs3746448,rs2410123,rs12260436,rs28661185,rs17018244,rs8336,rs12854149,rs11791211,rs17002026,rs13050584,rs10784949,rs404339,rs869988,rs62579686,rs74594022,rs10795190,rs2037925,rs1938563,rs4147157,rs9676635,rs7026165,rs4964654,rs3746435,rs375971,rs2965181,rs2234397,rs7810986,rs74693948,rs214963,rs36126734,rs9724773,rs7854415,rs7386474,rs78568869,rs4786811,rs580391,rs11623618,rs41299206,rs72823794,rs2007044,rs4411173,rs726046,rs76095338,rs2777888,rs1509951,rs17515586,rs174075,rs8049651,rs4904964,rs115812914,rs3828222,rs914701,rs73192141,rs6559468,rs57464928,rs1150789,rs602762,rs74052030,rs34396894,rs1201,rs4801131,rs6793985,rs1372538,rs11709448,rs3784538,rs11610437,rs11583328,rs1128535,rs12873956,rs9792653,rs873908,rs28481302,rs12611211,rs1935323,rs62237411,rs12142874,rs3923329,rs2808104,rs17018310,rs12622069,rs13392561,rs284854,rs6557228,rs1702985,rs116558054,rs73479781,rs2336149,rs8105306,rs452902,rs11130216,rs79474709,rs9634657,rs969567,rs2747054,rs34667451,rs616174,rs10410809,rs214069,rs3814830,rs7215798,rs10207032,rs62237377,rs17638216,rs10795189,rs9575842,rs7639267,rs10782945,rs2953177,rs369856,rs7560357,rs578359,rs34502289,rs60858458,rs2073529,rs2860360,rs1052306,rs11893358,rs62260715,rs34067609,rs12924572,rs7645061,rs11629324,rs16982855,rs876333,rs77488473,rs34546531,rs506430,rs7893492,rs9320995,rs6682050,rs7528918,rs760554,rs11629645,rs9506529,rs259055,rs62253107,rs72501656,rs2286493,rs73048162,rs9566052,rs5761697,rs7787274,rs1673457,rs2831134,rs6957894,rs11191548,rs56682689,rs7843924,rs74705064,rs1035694,rs13199906,rs7039494,rs61258389,rs7621026,rs9590714,rs4818017,rs2795858,rs3740386,rs6909484,rs6557584,rs10065554,rs12629701,rs9645434,rs2799022,rs17463884,rs7035805,rs3096175,rs2808090,rs149131,rs28449972,rs4573558,rs3746885,rs9358937,rs6772274,rs7965507,rs28666783,rs35585,rs9322372,rs1135045,rs41283958,rs35775616,rs2860494,rs78670591,rs7561449,rs35523559,rs10875124,rs70961718,rs72698829,rs4950119,rs12497299,rs6973263,rs7983070,rs2270197,rs11629598,rs3755798,rs114018025,rs7637176,rs2089410,rs3997219,rs10408625,rs535787,rs2053197,rs1022329,rs7623947,rs77261410,rs12650549,rs33967311,rs1057848,rs78197277,rs11177,rs117801466,rs17598658,rs114633780,rs347410,rs59226697,rs525210,rs6804655,rs899890,rs6747682,rs61785886,rs11179030,rs9566820,rs402039,rs483231,rs379493,rs2975758,rs11624521,rs475616,rs249037,rs2281379,rs114454659,rs758170,rs4910170,rs34356257,rs20585,rs34513,rs1320291,rs11176183,rs34540447,rs13272781,rs7776345,rs28522146,rs7867133,rs2307019,rs72963738,rs7271670,rs11615601,rs73002662,rs2632401,rs12439197,rs10774030,rs1782811,rs6445535,rs62322574,rs12185103,rs2272577,rs6773807,rs2336545,rs4917985,rs4648932,rs73470389,rs12199641,rs4817999,rs13253202,rs7989555,rs10856908,rs1368844,rs12585061,rs78382996,rs4687638,rs2302773,rs117992759,rs2280405,rs10492437,rs16847560,rs13198809,rs4597574,rs2274339,rs1108842,rs10786727,rs13182877,rs77106064,rs1547628,rs12700241,rs9934477,rs529403,rs6969410,rs2159044,rs6414495,rs2303405,rs9956319,rs1926029,rs10506178,rs3900556,rs216345,rs12978752,rs4434138,rs78156660,rs13281101,rs9692249,rs62180003,rs10512015,rs13217984,rs702909,rs1554782,rs6795228,rs3791558,rs62235163,rs12916379,rs34950484,rs11671526,rs9568496,rs7793598,rs12043672,rs2839039,rs2247510,rs7801211,rs12549353,rs10493467,rs10900075,rs62237419,rs17018342,rs1506198,rs72823801,rs114563357,rs11191447,rs13064064,rs4518487,rs1170158,rs9480793,rs76142673,rs7951189,rs77165503,rs17082676,rs56361249,rs10240470,rs702906,rs7977916,rs6484465,rs77033809,rs2245365,rs11062145,rs78444386,rs4808205,rs1468138,rs9919485,rs76855992,rs7190131,rs2624819,rs34765154,rs11537554,rs34141940,rs6697955,rs7061,rs12217501,rs2013208,rs2660304,rs9479307,rs4019548,rs6446189,rs77290411,rs9509279,rs1799845,rs4565713,rs13135934,rs73288781,rs10423874,rs11239146,rs2289186,rs12218465,rs1343640,rs6895541,rs13028068,rs11156907,rs12129491,rs7123301,rs2077432,rs10835273,rs17624707,rs11086996,rs79214585,rs79907849,rs4930376,rs9566809,rs610091,rs2624822,rs60902169,rs1782818,rs13407472,rs11874716,rs10820936,rs77678881,rs13422936,rs11239151,rs4888363,rs7582249,rs73190181,rs369245,rs4678909,rs579599,rs702912,rs10447541,rs2418315,rs11164826,rs1970121,rs1375560,rs2251759,rs11191535,rs997872,rs12765337,rs7276559,rs56231040,rs551900,rs754256,rs4131791,rs11097414,rs10405382,rs30018,rs74726334,rs73390017,rs4693004,rs77705563,rs9371603,rs2393667,rs259026,rs1133353,rs3746037,rs17455991,rs7028121,rs8047364,rs72698868,rs12635140,rs778370,rs79975915,rs34878490,rs1367716,rs80011346,rs9397513,rs12966547,rs75720504,rs2157599,rs11576997,rs943035,rs56063509,rs116689230,rs7859876,rs6778802,rs273886,rs66757203,rs12618524,rs55927782,rs7872515,rs7273914,rs4660531,rs5005705,rs11709284,rs840787,rs9602692,rs4693377,rs8108777,rs13159266,rs7282724,rs4952181,rs115964279,rs9727941,rs72825718,rs12487445,rs501833,rs11191578,rs68123490,rs72797243,rs77602510,rs1968648,rs2899394,rs640913,rs200481,rs10207816,rs6557230,rs77346632,rs12757823,rs9315735,rs34340494,rs56092809,rs9637207,rs11030220,rs2091084,rs2022864,rs34789673,rs12251445,rs2272088,rs113527843,rs1853637,rs4613836,rs7542510,rs10773185,rs73208507,rs4670861,rs214921,rs4670864,rs9575843,rs80001830,rs9366658,rs1363775,rs4290163,rs6517539,rs13385415,rs7977433,rs17018249,rs8127986,rs114015713,rs2238045,rs35098436,rs35168171,rs10927013,rs13212318,rs9379859,rs13272210,rs2710331,rs7949404,rs1052930,rs4742260,rs2088969,rs12209787,rs7410101,rs61463172,rs10278,rs1198583,rs3802247,rs2296724,rs72696807,rs460477,rs12562165,rs16977200,rs300735,rs34143400,rs34407916,rs6774354,rs78597273,rs13220495,rs1452113,rs511814,rs2286207,rs11589632,rs72795979,rs10878423,rs1866268,rs7197881,rs1541100,rs2238048,rs76524000,rs489543,rs11186898,rs10243920,rs4687551,rs6896479,rs78377439,rs1738438,rs6771655,rs7098825,rs7595120,rs73167030,rs7343029,rs2664894,rs6681429,rs8048371,rs1938568,rs68153235,rs503287,rs17006610,rs2505110,rs971280,rs4368536,rs6427868,rs901615,rs36033628,rs1520321,rs10779702,rs12133990,rs2391905,rs7024583,rs9975518,rs11129738,rs1644268,rs9332846,rs10433970,rs6120813,rs2502559,rs12279943,rs702915,rs3737983,rs73167039,rs57276248,rs7870135,rs10817631,rs9594004,rs9324387,rs28625703,rs7042161,rs12585865,rs55911544,rs12174631,rs4687625,rs12030015,rs59945804,rs7299104,rs11958651,rs6915736,rs2369013,rs75936496,rs9324380,rs8112904,rs7827290,rs11771828,rs34816851,rs1461359,rs35980980,rs916048,rs10883830,rs745565,rs16910559,rs10451646,rs4746817,rs2438102,rs12221064,rs58169303,rs6718068,rs7266662,rs6480383,rs74335909,rs200990,rs7288843,rs115417304,rs10800746,rs12028465,rs35942482,rs80222994,rs2169336,rs76097342,rs68185107,rs12969453,rs7184325,rs9567040,rs6601415,rs35995707,rs2023103,rs2453478,rs116387802,rs58264789,rs72831853,rs169975,rs7554154,rs11191568,rs11209585,rs778341,rs67991823,rs117480576,rs11206127,rs6069757,rs11241366,rs8096369,rs12036328,rs3888939,rs2287375,rs6479403,rs11767040,rs7618915,rs11612720,rs2225425,rs7092690,rs12142704,rs882845,rs249004,rs7014099,rs11675229,rs10509759,rs62427696,rs12141218,rs74008632,rs35555642,rs4968016,rs735431,rs34972103,rs12865114,rs7658243,rs11130313,rs7755453,rs3774349,rs459603,rs6416912,rs76927248,rs76102520,rs11600959,rs12478632,rs75726430,rs155393,rs7614498,rs4284308,rs9883960,rs2268026,rs72821951,rs10417330,rs4822752,rs62341120,rs16966713,rs12054010,rs10759727,rs11750675,rs2276507,rs6517531,rs3754879,rs79903715,rs7476357,rs34228868,rs1868,rs12219304,rs6778735,rs74004724,rs12122721,rs7842401,rs76847315,rs11614764,rs10985215,rs12770034,rs61909095,rs7904113,rs11706780,rs10028854,rs11716575,rs11637967,rs17197037,rs6424154,rs77084157,rs35555795,rs6469192,rs2023454,rs3810935,rs73208517,rs4263159,rs73290597,rs420386,rs6069764,rs582148,rs2016476,rs77933352,rs7993937,rs10274300,rs11720159,rs152454,rs8015224,rs7548031,rs13195402,rs1052351,rs11821773,rs73034216,rs6559715,rs17035672,rs10875718,rs6840913,rs12228750,rs2369009,rs214974,rs11587837,rs3784537,rs6120812,rs28685245,rs12488369,rs6042778,rs6580650,rs9479309,rs12273727,rs2735310,rs4734175,rs79711097,rs1163238,rs2831144,rs67660889,rs67401222,rs77364614,rs12212119,rs11576293,rs10507503,rs6995859,rs10854264,rs7588254,rs17132144,rs2044117,rs3989358,rs9905428,rs10221349,rs12545554,rs3812738,rs75884994,rs13195509,rs79055459,rs2599508,rs10817660,rs4888364,rs7219021,rs72625995,rs11191416,rs12436255,rs72793185,rs3767498,rs79347609,rs17018426,rs115375091,rs34347438,rs70016,rs7313266,rs77362762,rs6935362,rs2302772,rs2048220,rs4879678,rs740330,rs4721122,rs34196306,rs3850841,rs9602695,rs78010159,rs12571568,rs11097408,rs1120038,rs7824688,rs9490776,rs12543240,rs6001912,rs11152191,rs75913763,rs1655464,rs13011711,rs34202085,rs1543005,rs11088471,rs4808206,rs2278208,rs55848758,rs74611315,rs11130214,rs4721184,rs380120,rs435746,rs2294352,rs4657041,rs66569010,rs117742735,rs2994032,rs13081028,rs9892466,rs6754455,rs1442192,rs34357603,rs7921574,rs7089492,rs17115100,rs13094687,rs58553067,rs4932467,rs998909,rs11637606,rs2975751,rs61774746,rs11168408,rs702896,rs12889168,rs9322371,rs2487428,rs10042177,rs114881310,rs10210953,rs6126089,rs4401538,rs10096532,rs10900072,rs2272576,rs62006969,rs2544592,rs9310613,rs4978929,rs11783132,rs62237416,rs6697762,rs214951,rs1907007,rs11718420,rs2276834,rs7638710,rs6088582,rs35797753,rs11191593,rs11239154,rs80089880,rs3740387,rs425988,rs12469282,rs12951359,rs1984748,rs6935324,rs12999225,rs74060948,rs11191424,rs2304613,rs11593733,rs2808091,rs702887,rs1043293,rs9575766,rs2066881,rs73106933,rs116394116,rs7254168,rs4986673,rs493161,rs2353579,rs10999496,rs12460791,rs548985,rs76426237,rs249954,rs4950117,rs12741448,rs6752217,rs2150412,rs11882581,rs10008504,rs2270052,rs12469251,rs79695743,rs12537914,rs4805754,rs250555,rs11794392,rs9624836,rs7577237,rs34005367,rs3737502,rs59551721,rs79617876,rs12871457,rs1541213,rs55662398,rs74506890,rs7814370,rs3808943,rs73167034,rs215002,rs35584414,rs6517528,rs214943,rs6445358,rs3762381,rs352139,rs10875878,rs1368744,rs74536512,rs6423498,rs3997,rs10918712,rs12075038,rs2074302,rs2273610,rs7256028,rs17472886,rs9788740,rs12854131,rs6559472,rs7140876,rs1597315,rs17195098,rs8127391,rs75164519,rs6456727,rs10869145,rs2736871,rs8106676,rs2256545,rs2282640,rs7282029,rs6538516,rs10741724,rs10883801,rs13412008,rs12903120,rs10421536,rs9297412,rs9845527,rs2632405,rs11206128,rs28579683,rs72698842,rs7582557,rs4336466,rs3767441,rs3779920,rs55908053,rs2070867,rs7618429,rs60482157,rs12870823,rs12982115,rs114779419,rs12496790,rs34706883,rs10202238,rs73137879,rs2402173,rs9661157,rs10992222,rs153594,rs62122224,rs7406684,rs8115767,rs7139112,rs4327046,rs2404671,rs12702610,rs2376978,rs1892550,rs1541260,rs10982361,rs75829783,rs7775181,rs6696068,rs117028299,rs7426440,rs12911422,rs4747178,rs6069760,rs11130228,rs17645596,rs6617,rs73191562,rs16993344,rs7832670,rs11711421,rs7570,rs16843780,rs59238838,rs10818529,rs12795971,rs34452471,rs7634917,rs56294359,rs114465516,rs34034116,rs78176666,rs6414500,rs2544603,rs61789082,rs13197176,rs11130224,rs35202262,rs11931967,rs7542607,rs79589406,rs4578917,rs34461840,rs10999499,rs9566051,rs2836981,rs761408,rs12120683,rs72823788,rs3952320,rs7196534,rs12907567,rs17238860,rs1011413,rs12126806,rs55678971,rs1567023,rs7658581,rs214085,rs10817019,rs11191514,rs80079664,rs738093,rs6840318,rs10205987,rs76286000,rs6497673,rs78214651,rs8108468,rs77978428,rs2953145,rs17216041,rs11168838,rs61457790,rs62390361,rs3802244,rs11767948,rs607736,rs9440293,rs62233444,rs10094953,rs74747291,rs7184107,rs78908632,rs9707,rs4808784,rs181781,rs12669937,rs13251851,rs11032297,rs34662244,rs296560,rs4877746,rs17018516,rs35525740,rs7044562,rs9590713,rs6730132,rs4887114,rs72825719,rs9288414,rs4491921,rs7283652,rs6471689,rs11062162,rs11634645,rs17131142,rs73496656,rs3852955,rs2158566,rs787,rs17018418,rs34382810,rs701380,rs550065,rs2391000,rs4856580,rs56051217,rs11624535,rs7080813,rs7773772,rs9940058,rs7948839,rs6120804,rs9775854,rs3739956,rs8102032,rs34041593,rs289578,rs3757150,rs17387100,rs11773303,rs12831566,rs1021055,rs75795937,rs2056480,rs13170206,rs6511828,rs4331993,rs6469189,rs2284239,rs4688690,rs13316065,rs9348712,rs16885838,rs17002027,rs4936819,rs6949794,rs78846697,rs11555596,rs67533014,rs73169057,rs80030228,rs13275476,rs7221595,rs34377654,rs7555117,rs758171,rs77773275,rs75521050,rs569710,rs6762813,rs12766205,rs2029134,rs11074564,rs3176323,rs73206912,rs79469025,rs1345326,rs9358939,rs2286707,rs6936561,rs6697913,rs36004142,rs11207726,rs13217620,rs116474758,rs7860518,rs8068884,rs12975781,rs2678922,rs2526754,rs4128242,rs1938564,rs12683149,rs4719353,rs258336,rs9971924,rs1135990,rs66823108,rs115965470,rs10417339,rs4910168,rs10938477,rs35749575,rs58270016,rs77585482,rs3737501,rs188015,rs59213345,rs59271985,rs45541438,rs13194781,rs1885333,rs16891717,rs2799002,rs28470369,rs1927722,rs11589638,rs17052807,rs55973252,rs9315710,rs7080500,rs28431091,rs13085895,rs7138478,rs114635047,rs2348042,rs1861780,rs7356034,rs17017993,rs4733040,rs4298967,rs1442180,rs2297660,rs7614727,rs75929994,rs34496489,rs10227517,rs7268266,rs113450267,rs4610628,rs752858,rs5758623,rs9575849,rs7465272,rs4964658,rs894883,rs1293672,rs2252833,rs7912578,rs2122247,rs55947855,rs7816458,rs300736,rs78815690,rs10496704,rs3820393,rs3767502,rs1671829,rs10875719,rs2310173,rs509132,rs931570,rs66868086,rs10747495,rs4558832,rs10233560,rs16930445,rs71429407,rs9566035,rs12830213,rs965807,rs2289698,rs56378450,rs55808189,rs59248595,rs73208512,rs11771973,rs13258638,rs2831137,rs11844888,rs34215106,rs10883817,rs1198573,rs114847592,rs13000014,rs153593,rs6658353,rs59590783,rs11910705,rs72825710,rs2030383,rs1170102,rs12674362,rs75041518,rs4851534,rs6100223,rs296546,rs17147527,rs11642395,rs11768946,rs1864081,rs1461356,rs1532820,rs35030260,rs11235,rs12881810,rs73192134,rs4967958,rs73208546,rs2034132,rs9393713,rs16969326,rs1532819,rs12576953,rs16847479,rs41275374,rs3784540,rs2795119,rs2276864,rs10992221,rs10417019,rs77816517,rs10211253,rs10781083,rs9575789,rs726610,rs59559380,rs10743147,rs30012,rs10468237,rs77617310,rs10422893,rs17645590,rs8076743,rs171595,rs34749620,rs77666565,rs4322261,rs36019144,rs9397512,rs77255099,rs79436609,rs58212502,rs2291260,rs2306802,rs10016806,rs78491105,rs12915283,rs1344728,rs2453469,rs10854475,rs35051335,rs74050903,rs10781085,rs913465,rs8108136,rs56994759,rs1905438,rs7109536,rs13168613,rs1567540,rs12461221,rs11191489,rs12460105,rs7851910,rs9897440,rs1802267,rs6461233,rs6559986,rs7902218,rs3769695,rs35339855,rs7517541,rs259030,rs59655222,rs2185548,rs4902717,rs34961072,rs12329647,rs4481150,rs56037701,rs2497488,rs34967784,rs2305245,rs2183574,rs16946737,rs17637722,rs2237326,rs2903738,rs10867970,rs10768006,rs1058766,rs10982343,rs116979167,rs55817867,rs3734542,rs75407261,rs4421257,rs10132140,rs7202661,rs12795774,rs13065851,rs17171380,rs79932443,rs58052380,rs12540579,rs115866444,rs28410716,rs249006,rs428602,rs17749927,rs7986753,rs869156,rs4968011,rs73202978,rs10153059,rs7254310,rs56374612,rs12899314,rs7243292,rs10407185,rs767418,rs76777390,rs2073506,rs11130323,rs10261999,rs10800309,rs6548032,rs6586899,rs77492540,rs12452393,rs6038124,rs58074958,rs10786719,rs3861928,rs4705893,rs7945367,rs7810970,rs564367,rs702952,rs3749168,rs12122809,rs2240326,rs57390191,rs11584383,rs2280256,rs11855344,rs34262822,rs11167248,rs116698755,rs2865345,rs72854513,rs427248,rs73066968,rs13201308,rs1449391,rs72847313,rs76692393,rs72696808,rs56296968,rs112003663,rs2835246,rs150888153,rs7935219,rs10433615,rs6550402,rs12311439,rs760555,rs61785881,rs120961,rs2071207,rs2799021,rs55814502,rs9978591,rs2289691,rs79705809,rs13191227,rs9873618,rs7276774,rs72799201,rs117645996,rs2544604,rs13192696,rs10938138,rs4816623,rs16967141,rs34614773,rs12429318,rs9444069,rs9375338,rs328406,rs12750269,rs62237408,rs12219247,rs12511433,rs2072803,rs61316596,rs11644125,rs11241364,rs9634662,rs2590838,rs75620306,rs35261599,rs17739286,rs134882,rs2482825,rs12868961,rs7769359,rs7074395,rs79135336,rs12463097,rs34417375,rs7652637,rs17041560,rs16836143,rs6920256,rs1171115,rs3755025,rs35065728,rs67649754,rs2073615,rs11598702,rs296563,rs818619,rs2289911,rs12555313,rs573297,rs115039657,rs1639921,rs2296725,rs10883845,rs4888365,rs62007764,rs34244251,rs11164,rs77038997,rs62243131,rs9288374,rs9371602,rs2230534,rs997873,rs78849264,rs1344725,rs17310076,rs4598803,rs3781282,rs11984133,rs9976825,rs2836971,rs73551724,rs10458729,rs993541,rs34088392,rs77557609,rs190046,rs2276499,rs11024231,rs2755082,rs58976236,rs9938300,rs67409736,rs6053299,rs34104395,rs13214023,rs7125749,rs2965195,rs34436857,rs2363079,rs6804845,rs79844029,rs68112369,rs10492438,rs72825727,rs13199772,rs11709573,rs6511029,rs7225713,rs10423659,rs1317140,rs1961959,rs77024388,rs134900,rs9788770,rs13208643,rs113630255,rs12219346,rs70018,rs6542838,rs4687548,rs67815988,rs6120790,rs12453798,rs11191454,rs10865959,rs214965,rs10794717,rs2623970,rs8115341,rs7608971,rs6120797,rs2159100,rs250583,rs909182,rs35345226,rs11615998,rs883735,rs12282742,rs3732385,rs10817656,rs6564243,rs12174639,rs10509644,rs1516855,rs4657668,rs114757055,rs66827971,rs115634737,rs10483393,rs11818816,rs114570945,rs34424197,rs10786721,rs11191721,rs12174602,rs62215583,rs2278206,rs13083798,rs250577,rs35699135,rs7630490,rs59364836,rs10788953,rs9575850,rs6549031,rs78683530,rs4877744,rs9324386,rs10875913,rs72821965,rs3755806,rs3769743,rs2315271,rs6913500,rs12496634,rs113833990,rs7946010,rs2230590,rs10918711,rs214979,rs2271893,rs4805755,rs1926034,rs7079293,rs1532936,rs8032616,rs10748839,rs40076,rs6987,rs2686314,rs13243592,rs4961370,rs10998614,rs11580823,rs17131139,rs59565798,rs2073530,rs1567017,rs12870816,rs9566875,rs573140,rs214942,rs2225787,rs10883796,rs75224359,rs7556462,rs7076888,rs6557226,rs2305243,rs1076425,rs9956931,rs2051851,rs77709001,rs9931842,rs78285258,rs183993,rs11953942,rs1927716,rs6026524,rs9575848,rs12950730,rs35781323,rs61875241,rs767770,rs2905422,rs9951575,rs6952808,rs58361269,rs10493465,rs41523644,rs16908135,rs2042947,rs1054442,rs13271967,rs1344612,rs4820700,rs36109883,rs7151842,rs35627490,rs7113964,rs4067484,rs7275444,rs5752388,rs12534131,rs9393718,rs12315711,rs12631345,rs3887854,rs12237598,rs9575767,rs1026087,rs17303894,rs3896178,rs6701496,rs1979603,rs4642070,rs35137759,rs4768,rs9302286,rs10890090,rs11676668,rs34588114,rs1755066,rs439523,rs115261052,rs10896126,rs10994296,rs12726274,rs17513782,rs72795980,rs9509294,rs6683362,rs2358155,rs12747275,rs57530083,rs1522834,rs62320444,rs1782813,rs6661702,rs3847264,rs4387207,rs9509298,rs200981,rs11808873,rs906218,rs2034130,rs12699404,rs34859684,rs10879360,rs3959442,rs12634780,rs33937991,rs12158872,rs4932466,rs72793109,rs214936,rs4721121,rs76799633,rs12273631,rs13245390,rs6809431,rs12320601,rs35716472,rs4919683,rs7817023,rs6497674,rs1995722,rs740328,rs11088472,rs34246779,rs35001169,rs6014744,rs17764205,rs17018392,rs9927264,rs8109263,rs11589127,rs2839041,rs55757090,rs59114373,rs6926677,rs13079063,rs838145,rs778369,rs10835276,rs35730213,rs7386745,rs73392995,rs6671847,rs6791583,rs2164885,rs408899,rs7313402,rs511119,rs7332240,rs7762190,rs2870471,rs77655732,rs10263314,rs2808092,rs76416563,rs55750589,rs11600940,rs12348838,rs35249778,rs10817023,rs2424635,rs35275715,rs2074808,rs12481517,rs1011546,rs75529060,rs10786744,rs74060949,rs11771451,rs4657040,rs878534,rs259023,rs11682994,rs214076,rs3744728,rs2076464,rs7941217,rs1807298,rs28479551,rs7027937,rs9920084,rs2252767,rs2289247,rs73190175,rs9971006,rs13402379,rs2836982,rs62237417,rs2304612,rs2045277,rs1567024,rs977432,rs2970743,rs9933261,rs702904,rs68072215,rs72825725,rs562492,rs581146,rs10900073,rs77271632,rs10492439,rs11910906,rs9326986,rs114689170,rs11590973,rs4808944,rs78998644,rs2240919,rs78813423,rs12699453,rs17310526,rs6088690,rs41300865,rs702895,rs4818005,rs66474724,rs10766381,rs3862206,rs6015372,rs2970691,rs2544591,rs4815606,rs13418981,rs7756410,rs6807771,rs17018435,rs35182074,rs12865430,rs11024158,rs397072,rs9566893,rs12496973,rs7163828,rs1133187,rs702886,rs624561,rs34471404,rs7113959,rs35119291,rs10510948,rs79224856,rs9566050,rs2576391,rs33988101,rs8081968,rs55765017,rs16970287,rs10817661,rs9602702,rs4693378,rs61992600,rs12490215,rs9379875,rs4818012,rs77616520,rs6443856,rs10521129,rs9647996,rs12488461,rs34130454,rs72825711,rs41271,rs9371604,rs6778844,rs72905514,rs4455813,rs73046339,rs987335,rs2710323,rs11811978,rs10425364,rs35360904,rs73192143,rs6004667,rs27126,rs7191999,rs12526147,rs34115864,rs12464999,rs66525381,rs11857905,rs4615654,rs7618501,rs36029278,rs2717028,rs67065953,rs10009993,rs36162392,rs12376078,rs10459765,rs1938565,rs9319481,rs73129284,rs281408,rs7792631,rs7596552,rs12902859,rs6116037,rs79564339,rs73206905,rs3741364,rs6791781,rs7937778,rs450787,rs3746042,rs13073970,rs11130315,rs12464094,rs11074565,rs11768541,rs73113635,rs116383530,rs3748874,rs11168342,rs11207637,rs17303887,rs1109277,rs13234214,rs56903934,rs16885830,rs74465551,rs3740097,rs115982167,rs17026902,rs1839200,rs9906942,rs7245226,rs10736389,rs2746418,rs3746444,rs35578550,rs752448,rs111807316,rs114257825,rs484900,rs7585747,rs73036023,rs12220375,rs61069704,rs1821350,rs13173245,rs4326897,rs10982362,rs483143,rs6532476,rs3769693,rs28720688,rs1930055,rs9371599,rs34605993,rs6956234,rs546055,rs7815555,rs13028180,rs10415145,rs13065019,rs1702291,rs164744,rs955760,rs6576012,rs2240327,rs9562354,rs72823792,rs28461877,rs214981,rs10224497,rs4741649,rs935215,rs12873775,rs41264469,rs12142178,rs5996946,rs214084,rs1522833,rs6107346,rs4979417,rs6087666,rs13190888,rs2975752,rs12425504,rs13400785,rs1078229,rs11191513,rs10982344,rs11629851,rs77133866,rs989808,rs77281455,rs60600890,rs2808087,rs6123597,rs10980395,rs10458896,rs947473,rs2106454,rs7212168,rs6767049,rs2624853,rs2276498,rs77912232,rs10188555,rs12116970,rs34646089,rs7546225,rs76954594,rs55822665,rs76293161,rs7219437,rs11631273,rs1171110,rs118163254,rs80331067,rs11779275,rs9283718,rs1857746,rs67552174,rs848292,rs7096475,rs214081,rs1926032,rs75872790,rs72799148,rs499812,rs10781086,rs1442179,rs6569386,rs76583729,rs2590846,rs2953146,rs11710675,rs16945343,rs77427798,rs115102227,rs6004654,rs7973562,rs4467006,rs73050128,rs1426371,rs74950305,rs10111934,rs2159710,rs1104764,rs59300369,rs28532671,rs11571863,rs62009074,rs62250496,rs16953056,rs12462721,rs4968008,rs75989480,rs11614738,rs11168839,rs114174418,rs56765969,rs3774734,rs4688689,rs12261674,rs1355614,rs3774366,rs426674,rs11030206,rs76315350,rs9478329,rs1947116,rs2544589,rs4939921,rs10114830,rs761155,rs12131796,rs12731738,rs73479266,rs11207638,rs6757696,rs7560115,rs1864082,rs452776,rs1609125,rs66963835,rs2306803,rs2295593,rs746842,rs1198572,rs116745402,rs3803152,rs471573,rs10781084,rs4841282,rs4477335,rs11191587,rs382303,rs11768212,rs10848642,rs41279872,rs1351401,rs1535887,rs2040574,rs61126515,rs56044734,rs3733039,rs13050583,rs45</t>
  </si>
  <si>
    <t>ENSG00000101557.10,ENSG00000183513.4,CATG00000009495.1,CATG00000040553.1,ENSG00000164091.7,ENSG00000237827.1,ENSG00000269028.2,ENSG00000124140.8,ENSG00000144406.14,CATG00000105607.1,ENSG00000260136.1,ENSG00000101222.8,ENSG00000009844.11,ENSG00000083093.5,ENSG00000267940.1,ENSG00000196159.7,ENSG00000105220.10,CATG00000088189.1,ENSG00000198315.6,CATG00000016469.1,ENSG00000164741.10,ENSG00000133805.11,ENSG00000151414.10,ENSG00000165322.13,ENSG00000236677.1,CATG00000016516.1,ENSG00000124762.9,CATG00000087846.1,ENSG00000256025.1,CATG00000007455.1,CATG00000017605.1,ENSG00000229191.1,CATG00000048792.1,ENSG00000271918.1,ENSG00000233440.2,ENSG00000160161.5,ENSG00000175779.1,CATG00000024842.1,ENSG00000205363.4,CATG00000087916.1,ENSG00000100068.7,CATG00000058679.1,CATG00000092894.1,ENSG00000130287.9,ENSG00000224015.1,CATG00000096343.1,CATG00000087896.1,ENSG00000259495.1,ENSG00000250802.2,ENSG00000124613.4,CATG00000075973.1,ENSG00000159210.5,ENSG00000264157.1,ENSG00000110013.8,CATG00000003033.1,ENSG00000187626.7,ENSG00000184357.3,ENSG00000219891.2,CATG00000064611.1,ENSG00000230796.1,ENSG00000155974.7,ENSG00000129810.10,ENSG00000010318.15,ENSG00000213277.3,ENSG00000172738.7,ENSG00000268560.1,ENSG00000235912.1,CATG00000054109.1,ENSG00000230058.1,CATG00000016167.1,CATG00000034085.1,ENSG00000166275.11,CATG00000046126.1,CATG00000058672.1,CATG00000106794.1,ENSG00000213431.4,ENSG00000007062.7,CATG00000026412.1,CATG00000095151.1,ENSG00000219016.3,ENSG00000102683.6,ENSG00000267589.1,CATG00000060103.1,ENSG00000126261.8,ENSG00000023902.9,ENSG00000218754.4,CATG00000065251.1,ENSG00000225542.1,CATG00000075811.1,ENSG00000214435.3,ENSG00000198060.5,ENSG00000100058.8,CATG00000005914.1,CATG00000117742.1,ENSG00000257913.1,ENSG00000159224.4,ENSG00000239732.2,ENSG00000205581.6,ENSG00000143493.8,CATG00000049391.1,ENSG00000142279.8,CATG00000091616.1,CATG00000039607.1,ENSG00000272034.1,ENSG00000159199.9,ENSG00000087903.8,CATG00000081216.1,ENSG00000211997.1,ENSG00000173875.9,ENSG00000166851.10,ENSG00000204120.10,ENSG00000123104.7,CATG00000106022.1,ENSG00000143162.7,ENSG00000249184.1,ENSG00000183643.2,ENSG00000181126.9,ENSG00000246541.2,ENSG00000008513.10,CATG00000040550.1,CATG00000016879.1,ENSG00000139364.6,ENSG00000078804.8,ENSG00000260123.1,ENSG00000254271.1,CATG00000072660.1,ENSG00000240338.1,CATG00000057773.1,ENSG00000219451.3,CATG00000043893.1,ENSG00000231298.2,ENSG00000144191.7,CATG00000052940.1,ENSG00000258867.1,ENSG00000225206.4,ENSG00000259564.1,CATG00000048584.1,ENSG00000163577.3,ENSG00000248592.3,CATG00000101037.1,ENSG00000165105.9,CATG00000016868.1,ENSG00000234745.5,CATG00000116021.1,ENSG00000227262.3,CATG00000108571.1,ENSG00000144504.11,CATG00000047746.1,CATG00000060189.1,CATG00000017684.1,ENSG00000204525.10,ENSG00000197279.3,ENSG00000182952.4,CATG00000095413.1,ENSG00000066379.10,ENSG00000175497.12,ENSG00000215979.1,ENSG00000174165.3,ENSG00000018236.10,CATG00000024308.1,ENSG00000226965.1,CATG00000075260.1,CATG00000098984.1,CATG00000056189.1,ENSG00000204929.7,CATG00000064954.1,CATG00000108423.1,CATG00000015581.1,CATG00000068502.1,CATG00000009516.1,CATG00000041351.1,ENSG00000198576.2,ENSG00000237425.1,ENSG00000224046.1,ENSG00000179813.2,CATG00000000011.1,ENSG00000070882.8,ENSG00000027075.9,ENSG00000103365.11,CATG00000083365.1,ENSG00000263506.1,ENSG00000161551.8,ENSG00000150907.6,ENSG00000135577.4,CATG00000101642.1,ENSG00000235481.2,ENSG00000269693.1,CATG00000069505.1,ENSG00000075213.6,ENSG00000234335.1,ENSG00000142330.15,ENSG00000187912.7,CATG00000047278.1,ENSG00000135046.9,CATG00000026873.1,ENSG00000205702.6,ENSG00000100626.12,ENSG00000238556.1,ENSG00000163581.9,ENSG00000137073.16,ENSG00000118058.16,ENSG00000204880.6,ENSG00000232692.1,ENSG00000229558.1,CATG00000042929.1,ENSG00000182611.3,ENSG00000229261.1,ENSG00000154118.8,ENSG00000023171.10,ENSG00000198374.3,ENSG00000026950.12,ENSG00000270316.1,ENSG00000174547.9,ENSG00000173992.4,CATG00000028597.1,CATG00000019507.1,ENSG00000198542.9,ENSG00000182165.13,ENSG00000235701.1,ENSG00000267244.1,CATG00000052379.1,ENSG00000228649.4,ENSG00000213996.8,ENSG00000186470.9,CATG00000083349.1,ENSG00000203441.2,ENSG00000004779.5,ENSG00000148795.5,ENSG00000255568.2,ENSG00000228035.1,ENSG00000103356.11,ENSG00000182600.5,ENSG00000122484.8,ENSG00000175806.10,CATG00000102259.1,ENSG00000148180.12,ENSG00000115392.7,ENSG00000107551.16,ENSG00000269110.1,ENSG00000259747.1,ENSG00000223886.3,ENSG00000158691.10,ENSG00000105705.11,ENSG00000145781.4,ENSG00000164078.8,ENSG00000156502.9,ENSG00000131165.10,ENSG00000080503.15,ENSG00000078081.3,ENSG00000168016.9,ENSG00000162385.6,ENSG00000154511.7,ENSG00000124508.12,ENSG00000236204.1,ENSG00000211820.1,ENSG00000185324.17,CATG00000085265.1,CATG00000057992.1,ENSG00000159208.11,CATG00000089108.1,ENSG00000101986.8,ENSG00000163106.6,ENSG00000162599.11,ENSG00000145817.12,ENSG00000122591.7,ENSG00000132669.8,ENSG00000185787.10,ENSG00000166272.12,ENSG00000203863.1,ENSG00000168273.3,CATG00000090819.1,CATG00000059365.1,ENSG00000186439.8,CATG00000095962.1,CATG00000108567.1,ENSG00000120549.11,ENSG00000198876.8,ENSG00000264232.1,ENSG00000138411.6,ENSG00000130173.9,CATG00000053373.1,ENSG00000228962.1,ENSG00000174243.5,ENSG00000137970.7,ENSG00000155890.3,CATG00000056077.1,ENSG00000213779.4,ENSG00000135074.11,ENSG00000117360.8,CATG00000087905.1,ENSG00000137819.9,CATG00000062788.1,ENSG00000233601.1,ENSG00000173715.11,CATG00000048580.1,ENSG00000174516.10,CATG00000101237.1,ENSG00000151418.7,CATG00000096738.1,CATG00000028941.1,ENSG00000100207.14,ENSG00000187094.7,CATG00000075456.1,ENSG00000051009.6,CATG00000066622.1,CATG00000102260.1,ENSG00000182572.2,CATG00000091051.1,CATG00000080304.1,ENSG00000263884.1,CATG00000042833.1,ENSG00000082293.8,CATG00000074854.1,ENSG00000225298.1,ENSG00000226193.1,CATG00000077542.1,CATG00000042935.1,CATG00000063649.1,CATG00000062930.1,ENSG00000198535.5,ENSG00000103811.11,ENSG00000135164.14,ENSG00000204186.3,ENSG00000196872.6,ENSG00000176771.11,ENSG00000201695.1,ENSG00000231768.1,ENSG00000152284.4,ENSG00000206503.7,ENSG00000178904.14,ENSG00000114841.13,CATG00000116275.1,ENSG00000230071.2,ENSG00000237485.1,CATG00000087866.1,ENSG00000215475.3,ENSG00000254415.3,ENSG00000180878.2,ENSG00000188542.5,ENSG00000171724.2,CATG00000008353.1,CATG00000108425.1,ENSG00000257612.1,ENSG00000101134.7,ENSG00000253595.1,CATG00000102197.1,ENSG00000231252.1,CATG00000077512.1,ENSG00000183527.7,ENSG00000248278.1,ENSG00000162994.11,CATG00000038595.1,CATG00000105912.1,ENSG00000183098.6,ENSG00000188580.9,ENSG00000189298.9,ENSG00000165548.6,CATG00000049478.1,CATG00000083361.1,CATG00000087941.1,ENSG00000110700.2,ENSG00000199289.1,ENSG00000257180.1,ENSG00000065833.7,ENSG00000164088.13,ENSG00000255071.1,ENSG00000079313.7,ENSG00000145536.11,ENSG00000122406.8,ENSG00000067208.10,CATG00000052131.1,ENSG00000259251.2,ENSG00000140853.11,CATG00000101644.1,CATG00000084749.1,CATG00000093382.1,CATG00000087978.1,CATG00000068499.1,ENSG00000178623.7,CATG00000006707.1,CATG00000064119.1,ENSG00000119787.9,ENSG00000254226.1,ENSG00000251795.1,CATG00000048576.1,ENSG00000110148.5,ENSG00000151150.16,ENSG00000137185.7,CATG00000092959.1,ENSG00000106266.4,ENSG00000119125.12,ENSG00000203886.4,CATG00000116288.1,CATG00000029284.1,ENSG00000079134.7,ENSG00000130158.9,CATG00000016939.1,CATG00000054334.1,CATG00000021525.1,ENSG00000122644.8,ENSG00000122958.10,CATG00000106021.1,CATG00000027863.1,CATG00000102516.1,CATG00000093381.1,CATG00000117479.1,CATG00000091614.1,CATG00000075358.1,CATG00000053371.1,ENSG00000254291.1,ENSG00000105926.11,ENSG00000256093.1,CATG00000011881.1,ENSG00000256018.1,ENSG00000267125.1,ENSG00000136888.6,ENSG00000161082.8,CATG00000083320.1,ENSG00000185722.12,ENSG00000232053.2,ENSG00000197062.7,ENSG00000106617.9,ENSG00000095637.16,CATG00000058683.1,CATG00000083373.1,CATG00000040547.1,ENSG00000115594.7,CATG00000101268.1,ENSG00000180573.8,ENSG00000249715.5,ENSG00000272991.1,CATG00000079614.1,ENSG00000225330.1,ENSG00000081087.10,ENSG00000255517.2,ENSG00000094796.4,ENSG00000217128.7,ENSG00000128294.11,ENSG00000118298.6,ENSG00000127399.10,ENSG00000163288.9,ENSG00000182179.6,CATG00000054661.1,ENSG00000168237.13,CATG00000083347.1,ENSG00000152556.11,ENSG00000168268.6,ENSG00000232912.1,ENSG00000184669.6,ENSG00000124134.4,CATG00000003034.1,ENSG00000226053.1,ENSG00000039319.12,ENSG00000170703.11,ENSG00000134910.8,ENSG00000212493.1,ENSG00000070081.11,ENSG00000008441.12,ENSG00000238141.2,ENSG00000149256.10,ENSG00000249042.1,CATG00000038200.1,ENSG00000114120.7,ENSG00000181315.6,CATG00000064114.1,CATG00000040513.1,ENSG00000169122.7,ENSG00000122862.4,CATG00000054946.1,ENSG00000259380.1,ENSG00000147526.15,ENSG00000107864.10,CATG00000017961.1,ENSG00000214894.2,ENSG00000143476.13,ENSG00000229109.1,CATG00000079625.1,ENSG00000121621.6,ENSG00000123201.10,CATG00000049363.1,ENSG00000269998.1,ENSG00000022567.5,CATG00000083294.1,ENSG00000185917.9,CATG00000002689.1,ENSG00000167523.9,CATG00000028939.1,ENSG00000269959.1,ENSG00000259164.1,ENSG00000143401.10,ENSG00000243620.1,ENSG00000162869.11,ENSG00000269293.2,CATG00000089628.1,CATG00000000010.1,ENSG00000249484.4,ENSG00000175832.8,ENSG00000187210.8,CATG00000105265.1,CATG00000077657.1,CATG00000042928.1,ENSG00000135249.3,ENSG00000106538.5,ENSG00000163362.6,CATG00000032820.1,ENSG00000116141.11,CATG00000006708.1,ENSG00000235109.3,ENSG00000228008.1,CATG00000089152.1,ENSG00000229623.1,ENSG00000123684.8,ENSG00000145592.9,ENSG00000173933.15,ENSG00000166398.8,CATG00000069498.1,CATG00000001651.1,ENSG00000198090.3,ENSG00000271214.1,ENSG00000114904.8,ENSG00000078814.11,ENSG00000229732.1,CATG00000116828.1,ENSG00000188033.5,CATG00000087888.1,ENSG00000068024.12,ENSG00000256721.1,ENSG00000128285.4,ENSG00000130517.9,ENSG00000176349.7,ENSG00000182310.8,ENSG00000173540.8,ENSG00000220875.1,ENSG00000146192.10,ENSG00000077942.13,ENSG00000187987.5,CATG00000103544.1,ENSG00000229696.1,ENSG00000237670.1,CATG00000009349.1,ENSG00000142661.14,ENSG00000182732.12,CATG00000060120.1,ENSG00000165029.11,ENSG00000231106.2,ENSG00000149294.12,ENSG00000198271.3,ENSG00000242797.2,ENSG00000187145.10,ENSG00000139636.11,ENSG00000157193.10,ENSG00000148842.13,ENSG00000223244.1,CATG00000091660.1,CATG00000072466.1,ENSG00000081237.14,ENSG00000237529.1,ENSG00000185046.14,CATG00000092950.1,CATG00000053575.1,CATG00000081220.1,ENSG00000130270.12,CATG00000054284.1,ENSG00000145839.1,ENSG00000235664.1,ENSG00000230698.1,CATG00000023588.1,CATG00000106796.1,CATG00000000681.1,ENSG00000122711.4,ENSG00000207523.1,ENSG00000249122.1,ENSG00000256349.1,ENSG00000188508.6,ENSG00000010327.6,ENSG00000247596.4,CATG00000002693.1,CATG00000066685.1,CATG00000053087.1,ENSG00000134339.4,ENSG00000011405.9,ENSG00000229258.1,ENSG00000163125.11,CATG00000104659.1,ENSG00000116852.10,CATG00000066414.1,CATG00000087870.1,CATG00000106805.1,ENSG00000238300.1,ENSG00000214914.3,ENSG00000107341.4,ENSG00000168216.6,CATG00000083346.1,CATG00000091037.1,ENSG00000188641.8,ENSG00000248746.1,ENSG00000167548.10,ENSG00000178093.12,CATG00000026874.1,ENSG00000101292.6,ENSG00000235016.1,ENSG00000003756.12,CATG00000041930.1,CATG00000087920.1,ENSG00000164077.9,ENSG00000200738.1,ENSG00000271860.1,ENSG00000005469.7,ENSG00000196588.10,CATG00000060114.1,CATG00000087873.1,CATG00000081259.1,ENSG00000088298.8,ENSG00000040933.11,ENSG00000181418.7,ENSG00000148737.11,ENSG00000262231.1,ENSG00000135063.13,ENSG00000120708.12,ENSG00000255435.2,ENSG00000131018.18,ENSG00000258674.5,CATG00000054662.1,CATG00000009219.1,ENSG00000168631.7,ENSG00000269242.1,CATG00000011013.1,ENSG00000254986.3,ENSG00000075420.8,ENSG00000145826.4,ENSG00000055957.6,ENSG00000134398.8,ENSG00000107077.13,CATG00000087927.1,CATG00000085700.1,ENSG00000248643.5,ENSG00000105550.4,ENSG00000111801.11,CATG00000069500.1,CATG00000094624.1,ENSG00000102763.11,CATG00000020243.1,ENSG00000117569.14,ENSG00000114902.9,ENSG00000204616.6,ENSG00000115474.6,ENSG00000197409.6,ENSG00000248132.2,ENSG00000010438.12,ENSG00000099204.14,CATG00000117213.1,ENSG00000182111.8,ENSG00000179331.2,ENSG00000095397.9,ENSG00000230795.2,CATG00000087910.1,ENSG00000054282.11,CATG00000016934.1,ENSG00000100095.14,ENSG00000168813.12,CATG00000089630.1,CATG00000031662.1,CATG00000088193.1,ENSG00000243696.4,ENSG00000096654.11,CATG00000052312.1,ENSG00000215067.5,ENSG00000267007.1,ENSG00000171045.10,ENSG00000107736.15,ENSG00000124171.4,ENSG00000176909.7,ENSG00000146285.9,ENSG00000066032.14,ENSG00000230710.1,ENSG00000171522.5,ENSG00000186010.14,CATG00000039605.1,CATG00000082306.1,ENSG00000028116.12,CATG00000092857.1,ENSG00000163104.13,CATG00000078169.1,CATG00000037606.1,CATG00000064118.1,CATG00000035913.1,CATG00000108871.1,CATG00000051341.1,ENSG00000138639.13,ENSG00000090615.8,ENSG00000261723.1,ENSG00000015592.12,CATG00000064804.1,ENSG00000184348.2,CATG00000025203.1,ENSG00000258386.1,ENSG00000182264.4,CATG00000043978.1,ENSG00000029364.7,ENSG00000170759.10,ENSG00000226279.2,ENSG00000138316.6,ENSG00000075035.5,CATG00000083335.1,ENSG00000136436.10,ENSG00000152380.5,CATG00000085119.1,ENSG00000104412.3,ENSG00000122687.13,ENSG00000273318.1,ENSG00000204060.4,ENSG00000036448.5,ENSG00000101109.7,CATG00000087083.1,ENSG00000234859.1,ENSG00000252068.1,CATG00000096345.1,ENSG00000231529.1,ENSG00000265710.1,CATG00000033886.1,CATG00000087897.1,ENSG00000182057.4,ENSG00000266983.1,ENSG00000035115.17,CATG00000004775.1,ENSG00000016864.12,ENSG00000032742.13,ENSG00000100599.11,ENSG00000050820.12,CATG00000002705.1,ENSG00000267262.1,CATG00000007659.1,CATG00000093384.1,ENSG00000224653.1,ENSG00000219392.1,ENSG00000187664.8,ENSG00000104408.5,CATG00000014509.1,CATG00000073164.1,ENSG00000230521.1,ENSG00000251249.1,ENSG00000102780.12,ENSG00000156414.14,ENSG00000100991.7,ENSG00000147416.6,CATG00000048574.1,ENSG00000225022.1,ENSG00000175161.9,ENSG00000047056.10,ENSG00000017797.7,CATG00000113838.1,ENSG00000206660.1,ENSG00000166847.5,CATG00000064407.1,ENSG00000116991.6,ENSG00000167550.6,CATG00000087881.1,ENSG00000079387.9,ENSG00000146109.3,ENSG00000162267.8,ENSG00000228126.1,ENSG00000159202.13,CATG00000027862.1,CATG00000106151.1,ENSG00000145743.11,ENSG00000197149.4,ENSG00000235535.3,ENSG00000065609.10,ENSG00000171396.10,ENSG00000215196.4,ENSG00000114988.7,CATG00000009350.1,ENSG00000010319.2,ENSG00000248245.1,CATG00000074856.1,ENSG00000234811.1,CATG00000053372.1,ENSG00000105538.4,CATG00000097921.1,ENSG00000006059.3,ENSG00000243710.3,ENSG00000253888.1,ENSG00000226226.1,CATG00000058746.1,ENSG00000172159.11,ENSG00000162676.7,CATG00000052133.1,CATG00000046365.1,ENSG00000105928.9,ENSG00000102466.11,ENSG00000129003.11,ENSG00000196374.5,CATG00000107596.1,CATG00000008842.1,ENSG00000114166.7,ENSG00000271581.1,ENSG00000143369.10,ENSG00000215018.5,CATG00000083332.1,CATG00000116278.1,ENSG00000162949.12,ENSG00000229989.3,ENSG00000156411.5,ENSG00000174080.6,ENSG00000177981.6,CATG00000066556.1,ENSG00000170606.9,ENSG00000222259.1,ENSG00000066248.10,ENSG00000161249.16,ENSG00000135185.7,CATG00000097388.1,ENSG00000142599.13,ENSG00000183570.12,ENSG00000174483.15,ENSG00000185658.9,ENSG00000173621.8,ENSG00000167740.5,CATG00000087892.1,ENSG00000117362.8,ENSG00000267987.1,ENSG00000159216.14,ENSG00000133961.15,CATG00000048572.1,ENSG00000264358.1,CATG00000013996.1,ENSG00000260942.1,ENSG00000217646.1,ENSG00000261528.2,ENSG00000172264.12,ENSG00000074755.10,ENSG00000057704.6,ENSG00000154175.12,ENSG00000185130.4,ENSG00000181929.7,ENSG00000183778.13,ENSG00000188171.10,ENSG00000163938.12,ENSG00000257443.1,ENSG00000267629.2,ENSG00000124557.8,CATG00000040546.1,ENSG00000091127.9,CATG00000087909.1,ENSG00000164076.12,CATG00000081225.1,ENSG00000169519.15,ENSG00000272278.1,ENSG00000167306.14,ENSG00000106268.11,ENSG00000033122.14,ENSG00000204619.3,CATG00000087900.1,ENSG00000168434.8,ENSG00000204789.3,ENSG00000222976.1,CATG00000040756.1,ENSG00000139219.13,ENSG00000198646.9,CATG00000042932.1,CATG00000062787.1,CATG00000006276.1,ENSG00000170802.11,ENSG00000254038.1,ENSG00000254197.1,ENSG00000151067.16,ENSG00000183763.4,ENSG00000078295.11,CATG00000033904.1,ENSG00000164398.8,ENSG00000176920.10,ENSG00000230054.1,CATG00000040147.1,CATG00000040711.1,CATG00000047362.1,ENSG00000080493.9,ENSG00000146250.5,ENSG00000055955.11,ENSG00000148175.8,CATG00000116287.1,CATG00000031655.1,ENSG00000226314.3,CATG00000091049.1,CATG00000079908.1,ENSG00000238024.1,ENSG00000129933.16,ENSG00000092199.13,ENSG00000243903.1,ENSG00000254671.1,CATG00000054515.1,ENSG00000143226.9,ENSG00000183454.9,CATG00000111238.1,ENSG00000197914.2,ENSG00000172458.4,ENSG00000072682.14,ENSG00000132356.7,ENSG00000234127.4,CATG00000075427.1,CATG00000031657.1,ENSG00000124549.10,CATG00000095959.1,CATG00000031367.1,ENSG00000081248.6,CATG00000073165.1,ENSG00000240704.1,ENSG00000212452.1,ENSG00000257985.1,ENSG00000164877.14,CATG00000074170.1,ENSG00000157470.7,ENSG00000146648.11,ENSG00000142327.7,ENSG00000171401.10,ENSG00000164068.11,ENSG00000176204.9,ENSG00000076685.14,CATG00000083393.1,ENSG00000173653.3,ENSG00000101425.8,ENSG00000229066.1,ENSG00000212743.1,ENSG00000064787.8,CATG00000067515.1,ENSG00000140538.12,ENSG00000250067.7,ENSG00000100632.6,CATG00000020653.1,ENSG00000103353.11,ENSG00000090054.9,ENSG00000110427.10,ENSG00000162989.3,CATG00000083449.1,ENSG00000168280.12,ENSG00000214549.2,ENSG00000101224.13,ENSG00000230487.3,CATG00000048152.1,ENSG00000109132.5,ENSG00000226791.3,ENSG00000204618.4,ENSG00000109339.14,CATG00000062655.1,ENSG00000072952.14,ENSG00000212657.1,ENSG00000151789.5,ENSG00000231167.3,ENSG00000108417.3,ENSG00000100122.5,ENSG00000165124.13,ENSG00000196747.3,ENSG00000157693.10,ENSG00000004534.10,ENSG00000243224.1,CATG00000101272.1,ENSG00000215264.4,ENSG00000241103.1,ENSG00000187474.4,CATG00000025858.1,CATG00000052784.1,ENSG00000188987.2,ENSG00000176095.7,ENSG00000267219.1,ENSG00000115446.7,ENSG00000264084.1,CATG00000039609.1,CATG00000076953.1,ENSG00000261617.1,ENSG00000129911.4,CATG00000079626.1,ENSG00000233822.3,ENSG00000267213.3,ENSG00000258989.1,ENSG00000006747.10,ENSG00000185055.6,ENSG00000086102.14,ENSG00000185614.4,ENSG00000204442.2,ENSG00000204623.4,CATG00000016466.1,ENSG00000115590.9,ENSG00000143374.10,CATG00000039144.1,ENSG00000158158.7,ENSG00000184349.8,ENSG00000173432.6,CATG00000055337.1,ENSG00000136895.14,ENSG00000124160.7,CATG00000061009.1,ENSG00000130829.13,CATG00000087883.1,CATG00000029725.1,ENSG00000269093.1,ENSG00000267284.1,ENSG00000071073.8,CATG00000083387.1,CATG00000083353.1,ENSG00000167491.13,ENSG00000187492.4,ENSG00000151835.9,ENSG00000164616.10,ENSG00000244625.1,ENSG00000118292.4,ENSG00000262670.1,CATG00000066639.1,ENSG00000134775.11,ENSG00000214595.7,CATG00000087853.1,ENSG00000140563.10,ENSG00000173366.11,CATG00000072662.1,ENSG00000176020.7,ENSG00000112763.11,ENSG00000164309.10,ENSG00000173898.7,ENSG00000163939.14,CATG00000092952.1,ENSG00000102452.11,ENSG00000164855.11,ENSG00000165507.8,ENSG00000166788.5,ENSG00000023330.10,ENSG00000246375.2,ENSG00000226431.1,ENSG00000241549.4,CATG00000030149.1,ENSG00000233009.1,ENSG00000134115.8,ENSG00000232790.2,ENSG00000100983.5,CATG00000106792.1,ENSG00000226953.3,ENSG00000104774.8,ENSG00000257185.1,CATG00000067610.1,CATG00000110402.1,CATG00000000670.1,CATG00000116280.1,CATG00000072406.1,ENSG00000167535.3,ENSG00000232040.2,ENSG00000196628.9,ENSG00000226754.1,ENSG00000137338.4,CATG00000111224.1,CATG00000075679.1,ENSG00000105501.7,ENSG00000002822.11,ENSG00000198558.2,CATG00000063924.1,ENSG00000173599.9,CATG00000016513.1,ENSG00000197584.7</t>
  </si>
  <si>
    <t>22925353,21305692,21926972,23326512,20451256,21353194,17554300,21961650,17486107,20215924,24964207,21423239,21041247,23637625,22182935,22856363,22365631,18317468,22688191,20351715,20528957,24166486,19259986,19448189,20713499,23070075,24618891,21771265,18711365,20386566,24280982,19567891,pha002863,23010768,pha002858,23092984,20889312,24039173,19416921,21254220,21738484,19488044,21057379,23453885,24322204,22205951</t>
  </si>
  <si>
    <t>Bipolar disorder (mania),Temperament (bipolar disorder),Suicide attempts in depression or bipolar disorder,Bipolar disorder, schizoaffective,Bipolar disorder (Negative mood delusions),Amygdala reactivity,Bipolar disorder,Bipolar Disorder,Schizophrenia, schizoaffective disorder or bipolar disorder,Bipolar disorder and schizophrenia,Autism spectrum disorder, attention deficit-hyperactivity disorder, bipolar disorder, major depressive disorder, and schizophrenia (combined),Suicide attempts in bipolar disorder,Suicidal ideation in depression or bipolar disorder,Response to lithium treatment in bipolar disorder,Bipolar disorder, affective,Bipolar disorder (body mass index interaction),Bipolar disorder and major depressive disorder (combined),Bipolar disorder (age of onset and psychomotor symptoms),Schizophrenia, bipolar disorder and depression (combined),Functional MRI,Functional impairment in major depressive disorder, bipolar disorder and schizophrenia,Bipolar disorder (mood-incongruent)</t>
  </si>
  <si>
    <t>HP:0008069</t>
  </si>
  <si>
    <t>Neoplasm of the skin</t>
  </si>
  <si>
    <t>A tumor (abnormal growth of tissue) of the skin.</t>
  </si>
  <si>
    <t>rs3913538,rs113891247,rs1954772,rs76581091,rs58827852,rs73283845,rs7112446,rs75319471,rs1126809,rs73283867,rs73283859,rs12203592,rs59038611,rs74336735,rs1805007</t>
  </si>
  <si>
    <t>ENSG00000258839.2,ENSG00000256390.1,ENSG00000137265.10,ENSG00000259006.1,ENSG00000077498.8,ENSG00000198211.8,ENSG00000223959.4,ENSG00000141002.14,ENSG00000267048.1,CATG00000006560.1,ENSG00000204991.6</t>
  </si>
  <si>
    <t>Non-melanoma skin cancer,Sunburns</t>
  </si>
  <si>
    <t>HP:0008283</t>
  </si>
  <si>
    <t>Fasting hyperinsulinemia</t>
  </si>
  <si>
    <t>An increased concentration of insulin in the blood in the fasting state, i.e., not as the response to food intake.</t>
  </si>
  <si>
    <t>rs205286,rs1280,rs1260330,rs4665969,rs7755926,rs6547521,rs174576,rs6694509,rs310760,rs1528533,rs11920090,rs780104,rs889140,rs10501320,rs2950835,rs10872311,rs889138,rs13108763,rs2580761,rs3734264,rs780100,rs11692961,rs7578326,rs13088452,rs12546931,rs1104,rs566879,rs72964564,rs3739095,rs4624858,rs484066,rs9877371,rs2820436,rs9469859,rs10195252,rs10205219,rs10513685,rs4841132,rs2580759,rs78970517,rs1313566,rs6713419,rs12424738,rs16948444,rs1664798,rs116957230,rs174549,rs35522627,rs174591,rs12599107,rs7774697,rs34169309,rs2744957,rs308955,rs174592,rs1260329,rs598747,rs7585533,rs780108,rs12034686,rs5406,rs3786901,rs7041847,rs10169261,rs35767,rs7945617,rs7646014,rs72643559,rs6906759,rs1694068,rs813592,rs8032784,rs17207196,rs35355828,rs6541228,rs71304097,rs1799884,rs6541225,rs2605094,rs30360,rs205283,rs11695549,rs3851014,rs12487589,rs1998702,rs2292622,rs174541,rs61836180,rs35057507,rs1395,rs8109191,rs11711206,rs1647266,rs174580,rs8106165,rs508506,rs2121649,rs1558901,rs308950,rs2038841,rs71385189,rs11558471,rs6435770,rs6900847,rs11783641,rs1647276,rs1801282,rs174599,rs174590,rs847859,rs6686253,rs458741,rs9469914,rs68168883,rs8050180,rs1694067,rs3892354,rs1275537,rs35515350,rs10814918,rs114788573,rs1004558,rs12995729,rs7020673,rs9844367,rs11923383,rs62130714,rs35073769,rs7575245,rs174578,rs7439356,rs1425486,rs780117,rs11757370,rs2605091,rs1425492,rs1167793,rs174575,rs3734626,rs11685326,rs1982499,rs7250869,rs1275522,rs7752060,rs11759151,rs12088212,rs13066157,rs6716894,rs1167807,rs174585,rs4282407,rs11709119,rs7341267,rs976042,rs1275530,rs10205592,rs809058,rs2814974,rs569805,rs34005257,rs12472656,rs7752390,rs10123313,rs912716,rs10513686,rs1664793,rs2713556,rs2198550,rs34523847,rs58965570,rs12641088,rs4665960,rs1936809,rs77005271,rs11707746,rs56076827,rs7759227,rs11924362,rs10490694,rs17617028,rs4380994,rs1260328,rs12794698,rs1141313,rs12486657,rs17099496,rs2744949,rs174598,rs12045815,rs6833341,rs6768568,rs1260341,rs10116772,rs13388242,rs2814991,rs12599793,rs983311,rs6760828,rs7607479,rs6679784,rs704791,rs11755420,rs71419928,rs1979033,rs4607517,rs11118307,rs35542345,rs174537,rs2713553,rs11648235,rs12623729,rs35316189,rs11681351,rs11755393,rs9469867,rs10758593,rs4846302,rs174553,rs9394248,rs16855617,rs10830962,rs55989805,rs339815,rs34403348,rs2489628,rs12692735,rs13071168,rs11918040,rs10758592,rs174560,rs2820464,rs459193,rs1167802,rs36043919,rs6899938,rs1574285,rs4488811,rs7607980,rs13129180,rs11720145,rs1425485,rs392794,rs10974438,rs2303369,rs6476836,rs11062799,rs55927885,rs2296360,rs6698475,rs2605098,rs1092834,rs10513688,rs174593,rs4665958,rs10513687,rs809673,rs4331050,rs6752978,rs2814969,rs878781,rs60631624,rs6717858,rs2908286,rs2200758,rs1167795,rs78343493,rs780112,rs75297654,rs4646926,rs17661330,rs7671905,rs12926900,rs13067702,rs2235568,rs7945565,rs2800708,rs3798352,rs9469885,rs6934662,rs2272417,rs3734268,rs17036160,rs174561,rs998143,rs13002263,rs2293571,rs34597048,rs174533,rs780110,rs579060,rs11118311,rs308952,rs13391837,rs9462021,rs102275,rs3802177,rs1167799,rs6902080,rs2484192,rs13472,rs13070993,rs13204656,rs340875,rs10403360,rs6749393,rs1488971,rs10953792,rs174554,rs9462009,rs12029812,rs174569,rs2605096,rs4146049,rs174587,rs12914656,rs11693660,rs114274450,rs1049817,rs99365,rs9654197,rs13064760,rs1535,rs11127013,rs2971667,rs157512,rs6805092,rs1647284,rs74555966,rs7580474,rs174594,rs8103728,rs9469862,rs4805881,rs7602534,rs349506,rs987469,rs1167801,rs7652088,rs412392,rs71304096,rs75654217,rs308953,rs11687463,rs1275528,rs7981942,rs72860013,rs6785803,rs8025746,rs1260333,rs10932491,rs10513689,rs7643425,rs10187501,rs35071217,rs9462019,rs1260327,rs11649091,rs7629805,rs4318902,rs7614016,rs75762942,rs114458369,rs895356,rs3931883,rs174570,rs7638998,rs11721319,rs11887784,rs118010687,rs116908325,rs97384,rs11118309,rs3769143,rs13065423,rs6754919,rs1406295,rs11075054,rs12487486,rs61791106,rs1469246,rs7769820,rs1167794,rs1122227,rs340835,rs11126932,rs917793,rs2293572,rs7258031,rs7652520,rs34856298,rs13215181,rs6541227,rs2235569,rs2814968,rs174534,rs55690679,rs509360,rs5402,rs174555,rs174562,rs11642841,rs71516504,rs6457796,rs80135045,rs11126999,rs2471469,rs4646949,rs6689100,rs2279750,rs60354090,rs10182937,rs2605097,rs7752522,rs2744959,rs1530559,rs12201281,rs174577,rs1668935,rs102274,rs10758591,rs6435787,rs72817533,rs521223,rs11917504,rs174528,rs17099494,rs4582,rs10814916,rs4841133,rs10974435,rs7546202,rs2162100,rs67591422,rs1260326,rs7002551,rs9469857,rs7768189,rs75615732,rs7586601,rs340839,rs3822076,rs12426322,rs1260334,rs35318501,rs2605101,rs569829,rs11684134,rs7945689,rs11916408,rs1867012,rs3845686,rs9469863,rs7613951,rs73128769,rs6753142,rs11920045,rs10744625,rs10738078,rs34685612,rs9491699,rs34642857,rs1167796,rs2911711,rs2713557,rs2605093,rs13022659,rs11708978,rs174536,rs12489177,rs3817004,rs1260342,rs1664795,rs7741437,rs7769961,rs58671447,rs1694071,rs12328675,rs8107837,rs114798927,rs6689021,rs11062800,rs71304089,rs57884925,rs6436620,rs780093,rs2605092,rs1664794,rs4259246,rs9469887,rs17035231,rs6738627,rs11730651,rs10814915,rs11605924,rs8395,rs11648228,rs6684169,rs2162679,rs6743819,rs5394,rs174529,rs34135781,rs6837319,rs174581,rs5393,rs11712085,rs2814967,rs4684841,rs6938763,rs7756405,rs2647256,rs11924648,rs3923113,rs9987289,rs174589,rs11100083,rs494874,rs6541223,rs71304093,rs6940395,rs62012433,rs174544,rs6932207,rs7941837,rs2764208,rs55679742,rs11676531,rs11924163,rs2605102,rs77889122,rs56087297,rs2303370,rs5400,rs2075066,rs6694150,rs6476839,rs188190,rs35552008,rs35297160,rs2814995,rs9653282,rs7593448,rs6442308,rs560887,rs6786675,rs11711437,rs12708747,rs11929535,rs80321198,rs174600,rs1260345,rs174572,rs2141936,rs6792867,rs13273088,rs925735,rs1167797,rs78518024,rs174568,rs66683764,rs11721223,rs12490159,rs4846303,rs704795,rs62038898,rs9469918,rs1260320,rs11682621,rs10814914,rs2713552,rs12616842,rs11719201,rs55641619,rs1167800,rs1499820,rs7634918,rs35452832,rs9808956,rs28675115,rs99780,rs79953491,rs10122677,rs794356,rs780106,rs12403994,rs464605,rs17716118,rs12863672,rs71304090,rs983473,rs4665959,rs4805878,rs3845687,rs174556,rs11608,rs1167798,rs7034200,rs7555150,rs2206868,rs35146940,rs61169219,rs758982,rs7755982,rs450278,rs66615477,rs4814811,rs9469884,rs340874,rs114122247,rs34657938,rs10000702,rs552976,rs11648816,rs174579,rs4665963,rs6729709,rs13333662,rs7609045,rs11126934,rs6684734,rs10457487,rs11039165,rs1201873,rs1996220,rs2814971,rs57951780,rs9829814,rs9862730,rs6855363,rs7169490,rs10779360,rs310765,rs11039182,rs10495121,rs2764207,rs174573,rs1647265,rs7756009,rs11720578,rs1975384,rs75265117,rs17005956,rs9462020,rs308965,rs117082374,rs174597,rs58284370,rs10184004,rs7615158,rs9559982,rs61791107,rs2971668,rs780102,rs485094,rs11126918,rs2908282,rs2814970,rs10830961,rs62331150,rs983309,rs2014252,rs174574,rs2600243,rs78468022,rs702634,rs9469917,rs4237150,rs2489629,rs2387752,rs12475426,rs9995178,rs10930133,rs2800709,rs174584,rs6476842,rs6712203,rs3894905,rs9462015,rs1664797,rs2605095,rs983310,rs465002,rs7974161,rs72817536,rs2503326,rs2121650,rs1892172,rs56791644,rs7649970,rs1664781,rs56819515,rs2943653,rs11642015,rs9482769,rs13266634,rs1334893,rs9296127,rs11126936,rs71304098,rs780107,rs9462010,rs1816164,rs7944584,rs108499,rs61791066,rs174548,rs6492344,rs7581685,rs7644513,rs12596549,rs30351,rs72643557,rs12403367,rs35877199,rs2280737,rs13388159,rs12596703,rs2764206,rs11693052,rs174559,rs3739092,rs9469870,rs809059,rs908252,rs11642386,rs12479911,rs2067819,rs173964,rs1401419,rs10179126,rs9935284,rs11928798,rs983308,rs2078616,rs56120917,rs79567528,rs71304092,rs889139,rs1201874,rs731839,rs308964,rs174545,rs4382293,rs573225,rs1275538,rs715326,rs77626985,rs1664796,rs174566,rs72817542,rs256903,rs73631882,rs7867224,rs3800458,rs7024686,rs11126935,rs9469883,rs11039149,rs10830963,rs10466351,rs12880654,rs2814992,rs6436615,rs75244809,rs34098770,rs464650,rs2815001,rs8104606,rs11720108,rs11679220,rs13408252,rs174601,rs6984305,rs2634479,rs9462030,rs715325,rs1992291,rs732360,rs11647572,rs12692737,rs174535,rs1515096,rs7256564,rs2126263,rs1562877,rs10099512,rs1647267,rs4665965,rs6716850,rs9469871,rs93923,rs174530,rs116260467,rs174547,rs10406327,rs2175020,rs174583,rs1167836,rs11646539,rs4865796,rs486981,rs340876,rs6689370,rs724311,rs9469886,rs3786897,rs2943651,rs8101286,rs157517,rs1262430,rs3817473,rs13083375,rs10433537,rs62130713,rs42251,rs4803,rs62048402,rs3786898,rs72819536,rs2605100,rs36055578,rs6717980,rs7341253,rs1515116,rs12647922,rs174546,rs467022,rs2292621,rs9559989,rs6806926,rs4665978,rs174582,rs11648468,rs62012432,rs9491698,rs2292620,rs4404543,rs10422861,rs11923694,rs8179252,rs35053871,rs174550,rs113353646,rs6698625,rs1694070,rs5404,rs174538</t>
  </si>
  <si>
    <t>ENSG00000254237.1,ENSG00000065060.12,ENSG00000205403.8,ENSG00000168496.3,ENSG00000121671.7,ENSG00000213453.3,ENSG00000225026.1,ENSG00000230024.1,ENSG00000115194.6,ENSG00000173175.10,CATG00000002481.1,CATG00000044677.1,CATG00000005705.1,CATG00000046523.1,CATG00000007700.1,CATG00000063766.1,ENSG00000137573.9,ENSG00000124920.9,CATG00000046908.1,ENSG00000176601.7,ENSG00000115211.11,ENSG00000135213.8,CATG00000089908.1,ENSG00000164756.8,ENSG00000127946.12,ENSG00000272288.1,ENSG00000207601.1,ENSG00000157152.12,ENSG00000163793.8,CATG00000002472.1,ENSG00000217130.1,ENSG00000064995.12,ENSG00000025434.14,CATG00000088143.1,ENSG00000115207.9,ENSG00000138002.10,ENSG00000151320.6,CATG00000063762.1,ENSG00000196096.3,CATG00000073317.1,ENSG00000107249.17,ENSG00000225940.1,CATG00000088142.1,ENSG00000017427.11,ENSG00000146374.9,CATG00000042207.1,ENSG00000138640.10,CATG00000005706.1,ENSG00000226642.1,ENSG00000106636.3,ENSG00000140718.14,CATG00000089910.1,ENSG00000250433.1,ENSG00000163794.6,ENSG00000134824.9,ENSG00000115234.6,ENSG00000185305.6,ENSG00000138085.12,ENSG00000134825.9,CATG00000103728.1,ENSG00000235267.1,CATG00000051278.1,ENSG00000234072.1,ENSG00000254235.1,ENSG00000163795.9,ENSG00000110514.14,ENSG00000256746.1,ENSG00000130038.5,CATG00000054396.1,ENSG00000124562.5,ENSG00000048471.9,ENSG00000152254.6,CATG00000017584.1,ENSG00000073734.8,ENSG00000235070.3,ENSG00000082258.8,ENSG00000228322.1,CATG00000088145.1,ENSG00000225870.1,CATG00000047979.1,ENSG00000134640.2,ENSG00000166748.8,ENSG00000148737.11,ENSG00000260477.2,CATG00000117227.1,ENSG00000196821.5,ENSG00000138100.9,ENSG00000138074.10,ENSG00000064999.12,ENSG00000163581.9,ENSG00000251586.1,ENSG00000006606.4,CATG00000029301.1,ENSG00000082438.11,ENSG00000117707.11,CATG00000054398.1,ENSG00000115226.5,ENSG00000157992.8,ENSG00000168769.8,ENSG00000236062.1,CATG00000042205.1,ENSG00000084774.9,CATG00000045354.1,ENSG00000111224.9,ENSG00000157150.4,ENSG00000102606.13,ENSG00000132170.15,ENSG00000144451.14,CATG00000079860.1,CATG00000017585.1,ENSG00000011347.5,ENSG00000175604.2,ENSG00000149485.12,CATG00000070724.1,ENSG00000234945.3,CATG00000046522.1,ENSG00000115216.9,ENSG00000115241.9,ENSG00000106633.11,ENSG00000182077.6,ENSG00000230461.4,ENSG00000115204.10,ENSG00000124299.9,CATG00000089895.1,ENSG00000143353.7,CATG00000015459.1,ENSG00000235875.3,ENSG00000233438.1,CATG00000006600.1,ENSG00000058404.15,CATG00000046521.1,ENSG00000084734.4,ENSG00000145431.6,CATG00000092123.1</t>
  </si>
  <si>
    <t>24204828,22885922,22885924,22581228,20081858</t>
  </si>
  <si>
    <t>Fasting insulin (interaction),Fasting insulin-related traits (interaction with BMI),Fasting insulin-related traits</t>
  </si>
  <si>
    <t>HP:0008346</t>
  </si>
  <si>
    <t>Increased red cell sickling tendency</t>
  </si>
  <si>
    <t>rs1291362,rs3822098,rs6569986,rs4763911,rs8040868,rs71577453,rs8070123,rs10168333,rs17106968,rs533512,rs7924684,rs117789389,rs6734197,rs920805,rs3734941,rs76702731,rs1041479,rs10742579,rs2462692,rs2723380,rs364419,rs2805640,rs9402694,rs7480197,rs12664898,rs116839187,rs75274968,rs2914151,rs4910737,rs925483,rs12623271,rs6747499,rs7036456,rs733877,rs76577602,rs4910771,rs2805684,rs59999531,rs56273135,rs77383092,rs7936823,rs56994542,rs13196486,rs9321493,rs17335189,rs35571217,rs17028290,rs3819410,rs12528966,rs7580986,rs2741547,rs401507,rs11590678,rs17331129,rs9478669,rs11753985,rs1320961,rs112122918,rs968856,rs7948668,rs3176416,rs2586847,rs28508049,rs6594727,rs78837280,rs4520025,rs12525906,rs1291361,rs11118615,rs75224783,rs10845686,rs11657355,rs4933407,rs17008806,rs8065308,rs7530074,rs9399141,rs11701923,rs13028627,rs73357179,rs7553447,rs12527422,rs6578596,rs4402323,rs644309,rs7203560,rs7544735,rs17484524,rs3771341,rs1291356,rs74153422,rs9385719,rs117800588,rs1806151,rs10872428,rs2340015,rs7480507,rs45615240,rs13172774,rs11680450,rs74712532,rs10037429,rs26982,rs2170034,rs202031,rs4854274,rs1609812,rs73357154,rs1035409,rs10519203,rs10863567,rs2064101,rs74955416,rs723680,rs2855038,rs6736743,rs12528951,rs8034191,rs4910738,rs17106959,rs17650107,rs4715184,rs11968818,rs1028314,rs11757723,rs67881502,rs11747062,rs13161969,rs16873855,rs17484235,rs16916515,rs6673877,rs12663447,rs12337888,rs2445272,rs929596,rs4910765,rs202059,rs10837643,rs56358308,rs715792,rs10175809,rs73355362,rs35696517,rs6903449,rs12131897,rs6940878,rs35507444,rs80003905,rs243072,rs35959442,rs1318558,rs17270776,rs10954626,rs79377806,rs26980,rs210962,rs3813727,rs56207419,rs12527775,rs1569418,rs75399540,rs7563561,rs8179712,rs9321490,rs75905997,rs1156358,rs55676755,rs1117840,rs2298955,rs202445,rs113493405,rs12476132,rs2855125,rs7576824,rs202057,rs68131815,rs16969968,rs9402696,rs210949,rs4261716,rs3823501,rs4672394,rs11966270,rs78002215,rs4556640,rs74799554,rs73357161,rs1291358,rs4148324,rs12222763,rs4934253,rs7749106,rs13002774,rs17596850,rs9687840,rs13336641,rs2637470,rs10048176,rs7180002,rs762897,rs4715168,rs3924384,rs4711949,rs4553819,rs4711946,rs6939543,rs8039449,rs116482899,rs4646871,rs1012223,rs115231037,rs1504550,rs7906366,rs6546826,rs9938041,rs887829,rs377019,rs7577677,rs17706858,rs56320845,rs202024,rs2270390,rs12914385,rs11126399,rs2910017,rs243071,rs10072577,rs2745061,rs4705554,rs12525681,rs11036475,rs1291363,rs704227,rs9926112,rs4148325,rs67278440,rs10742583,rs10484496,rs9788721,rs72738736,rs55853698,rs4530361,rs6753569,rs6546829,rs61830270,rs2236794,rs925484,rs10852916,rs2255519,rs114459062,rs79378980,rs10970999,rs13167659,rs35274088,rs8001126,rs10173355,rs2254756,rs10091060,rs2236981,rs413167,rs11744710,rs210950,rs10179094,rs2855126,rs10171367,rs443150,rs34189058,rs426518,rs12205603,rs348939,rs76667323,rs4143773,rs2445270,rs17335168,rs67426328,rs13214669,rs202065,rs113940471,rs202061,rs12248786,rs4763910,rs12132138,rs916111,rs202043,rs12449734,rs11754021,rs13403344,rs9483798,rs2586846,rs11118609,rs4711956,rs7909264,rs4347832,rs4580893,rs12465867,rs2070959,rs12469024,rs7482144,rs17008835,rs28733374,rs17331017,rs1443799,rs4910770,rs117708061,rs10768683,rs369946,rs7867276,rs713040,rs13015720,rs7586110,rs2105819,rs6488575,rs12996463,rs17355626,rs12660392,rs56002646,rs10445704,rs202062,rs434923,rs202075,rs2236953,rs10168416,rs11759062,rs13197750,rs3819409,rs76889281,rs864061,rs17483548,rs12095163,rs11939159,rs75897841,rs7110263,rs11751747,rs4934256,rs2499970,rs13161610,rs7775140,rs210942,rs56748859,rs743589,rs2497462,rs17027967,rs73357163,rs3763141,rs16896364,rs602976,rs4910766,rs3759071,rs1736502,rs2072826,rs35077609,rs12663810,rs202052,rs73355358,rs34554590,rs12621957,rs34275015,rs34762184,rs13064,rs8082040,rs6736508,rs4646870,rs12574989,rs55822548,rs11755185,rs67382821,rs45468798,rs429935,rs13336827,rs12902904,rs10768737,rs210938,rs74153415,rs2236955,rs12124726,rs2949853,rs1463373,rs2073496,rs4910768,rs12129004,rs117340659,rs348935,rs603394,rs3843736,rs202049,rs58479323,rs933124,rs4243084,rs117088499,rs114584388,rs202055,rs12525892,rs2445267,rs12132139,rs6501670,rs61738492,rs1463374,rs1937765,rs8031948,rs2294321,rs115254946,rs12124030,rs16873911,rs28648615,rs28384513,rs210943,rs7313082,rs6722195,rs61830289,rs12477097,rs13166822,rs73355365,rs62429816,rs4672393,rs6940258,rs4910543,rs4594969,rs1117841,rs34413445,rs4895437,rs77557655,rs202078,rs17487223,rs116544738,rs10799592,rs1736501,rs17864701,rs3848436,rs2236965,rs11071960,rs3924383,rs210939,rs850927,rs10837630,rs430216,rs10168155,rs7483789,rs1291355,rs2914152,rs117034313,rs11036476,rs2445268,rs76870416,rs2350296,rs7213909,rs903319,rs7608175,rs436268,rs41306868,rs7739722,rs77526011,rs6569982,rs113985555,rs2445266,rs4910544,rs9931005,rs16916461,rs7736165,rs7761964,rs80257700,rs210796,rs2236954,rs73357182,rs951266,rs4320977,rs72738786,rs931794,rs734767,rs73355368,rs11202250,rs762895,rs4715174,rs11744737,rs7754722,rs77062527,rs17332053,rs7530176,rs10845684,rs74941053,rs4910735,rs10851907,rs11858836,rs72743158,rs1291357,rs3800569,rs34158516,rs4451150,rs79348850,rs17270818,rs77398106,rs2327586,rs10948550,rs77222298,rs55781567,rs1463372,rs12479307,rs17658525,rs56164974,rs3811913,rs4763917,rs8066037,rs118073970,rs202063,rs6903655,rs4671391,rs17667989,rs12945589,rs2445269,rs6759892,rs4705467,rs2072825,rs10203266,rs56180823,rs7530493,rs117782788,rs74153423,rs11759077,rs4283007,rs881995,rs4438517,rs968857,rs8065319,rs112821441,rs77836109,rs6747843,rs2736554,rs6541161,rs12477846,rs8048222,rs6742078,rs7563813,rs8064398,rs66838021,rs12451974,rs6714634,rs2586849,rs723388,rs75513730,rs7765972,rs1022491,rs2142568,rs16873890,rs55913476,rs10488676,rs35730037,rs6753320,rs10845683,rs175729,rs434703,rs4711948,rs11939062,rs4338954,rs411538,rs10281207,rs78410645,rs55958997,rs7745289,rs6693017,rs4338558,rs116515785,rs1051730,rs449321,rs2745025,rs2012591,rs9402691,rs704228,rs34935061,rs34373947,rs17497,rs4910767,rs62522547,rs11657361,rs11852372,rs9389278,rs12660606,rs10495152,rs61738647,rs6918512,rs4715183,rs2000374,rs79243579,rs10887668,rs202026,rs7845275,rs11753673,rs35364742,rs4654737,rs8066007,rs4705829,rs534449,rs7772031,rs10768687,rs17405217,rs9494167,rs202037,rs7130110,rs35368598,rs11969387,rs111599968,rs62312682,rs12660577,rs116078317,rs4910736,rs16977835,rs13180262,rs6578588,rs2142725,rs61830288,rs417024,rs7856803,rs6706235,rs6724485,rs11154791,rs6741835,rs12467056,rs1317286,rs12660341,rs3759069</t>
  </si>
  <si>
    <t>CATG00000042991.1,ENSG00000080644.11,CATG00000026162.1,ENSG00000253585.1,ENSG00000213931.1,ENSG00000186205.8,ENSG00000156299.8,ENSG00000244734.2,CATG00000049007.1,CATG00000117227.1,CATG00000023745.1,ENSG00000118513.14,ENSG00000241635.3,CATG00000087480.1,ENSG00000232591.1,ENSG00000103148.11,CATG00000086051.1,ENSG00000118514.9,ENSG00000272631.1,ENSG00000200807.1,ENSG00000227713.1,ENSG00000112902.7,CATG00000025651.1,ENSG00000212122.3,ENSG00000232876.1,ENSG00000124215.12,CATG00000001429.1,ENSG00000119866.16,CATG00000048641.1,ENSG00000145979.13,ENSG00000188266.9,CATG00000090117.1,ENSG00000136381.8,ENSG00000236703.1,ENSG00000196565.8,CATG00000008047.1,ENSG00000244122.2,ENSG00000112339.10,ENSG00000183935.3,CATG00000054929.1,ENSG00000167355.3,ENSG00000224091.1,ENSG00000184544.7,ENSG00000117971.7,ENSG00000156304.10,ENSG00000251741.1,CATG00000077048.1,ENSG00000171444.13,ENSG00000007402.7,ENSG00000237594.2,CATG00000080922.1,ENSG00000247498.5,CATG00000087481.1,ENSG00000227802.1,CATG00000025648.1,ENSG00000230261.1,ENSG00000112137.12,CATG00000117243.1,ENSG00000113100.5,CATG00000090560.1,ENSG00000236248.1,ENSG00000047188.11,ENSG00000173269.9,ENSG00000234509.1,ENSG00000080298.11,CATG00000048636.1,CATG00000004651.1,CATG00000001430.1,ENSG00000242366.2,ENSG00000122367.15,ENSG00000215022.3,ENSG00000178836.6,ENSG00000257551.1,ENSG00000255621.1,ENSG00000214978.6,CATG00000099818.1,CATG00000099817.1,ENSG00000013583.4,ENSG00000138722.5,CATG00000026163.1,ENSG00000169684.9,ENSG00000232040.2,ENSG00000223929.1,ENSG00000105929.11,ENSG00000198879.7,ENSG00000116127.13,ENSG00000167165.14,ENSG00000261446.1,ENSG00000223609.3,ENSG00000246350.1,CATG00000055882.1,ENSG00000103152.7,ENSG00000107779.7,ENSG00000137764.15,CATG00000032354.1,ENSG00000169914.5,ENSG00000232633.3,ENSG00000206702.1</t>
  </si>
  <si>
    <t>23406172,22679008,21326311,22558097,17767159,20029952</t>
  </si>
  <si>
    <t>F-cell distribution,Cholelithiasis-related traits in sickle cell anemia,Sickle cell anemia,Sickle cell anemia (haemolysis),Sickle cell anemia (severity)</t>
  </si>
  <si>
    <t>HP:0008843</t>
  </si>
  <si>
    <t>Hip osteoarthritis</t>
  </si>
  <si>
    <t>rs3824063,rs10846576,rs11057390,rs11057380,rs11057382,rs10773041,rs10846562,rs67391165,rs7978781,rs1922257,rs7959519,rs7313897,rs10773043,rs78344382,rs7964324,rs7296123,rs6090684,rs1882489,rs10846570,rs74815407,rs10773042,rs79478560,rs12306328,rs7314963,rs7977713,rs76926088,rs10846564,rs2341779,rs10773046,rs28435362,rs12307524,rs61587964,rs10846567,rs11057383,rs11057391,rs6488910,rs10773039,rs28528904,rs61739273,rs17531723,rs62411270,rs1922258,rs58411567,rs6488907,rs7303634,rs28654550,rs7970597,rs6488905,rs10846574,rs7314335,rs11057379,rs10846572,rs75454973,rs1317312,rs3808318,rs11057389,rs9669530,rs7977078,rs11057388,rs4141531,rs3757837,rs10773044,rs34587940,rs7976319,rs11057381,rs10773045,rs57316347,rs1317386,rs10846566,rs12309481,rs7297429,rs17610181,rs6094752,rs10846573,rs10846571,rs6090683,rs57078519,rs7314278</t>
  </si>
  <si>
    <t>ENSG00000124151.14,ENSG00000058404.15,CATG00000032023.1,ENSG00000196861.4,ENSG00000253506.1,CATG00000053419.1,CATG00000084533.1,ENSG00000197653.10</t>
  </si>
  <si>
    <t>Osteoarthritis (hip)</t>
  </si>
  <si>
    <t>HP:0009124</t>
  </si>
  <si>
    <t>Abnormality of adipose tissue</t>
  </si>
  <si>
    <t>An abnormality of adipose tissue, which is loose connective tissue composed of adipocytes.</t>
  </si>
  <si>
    <t>rs7240857,rs12034272,rs12356665,rs72617042,rs6699024,rs7848399,rs4920660,rs12860856,rs7033979,rs114270141,rs12185578,rs4666782,rs3813866,rs9965796,rs79372369,rs79444544,rs12136525,rs12126911,rs2326216,rs12406980,rs1676997,rs75129960,rs3127332,rs12497062,rs4149182,rs12491286,rs77956368,rs35007082,rs6504663,rs3761218,rs12319619,rs10461043,rs10857733,rs6671555,rs867377,rs2298223,rs11244742,rs7585533,rs12034686,rs7872610,rs4678659,rs6894865,rs73060149,rs10846317,rs35732832,rs1115979,rs12024489,rs2281478,rs6541228,rs1299548,rs112223316,rs6541225,rs3812683,rs10761155,rs72627195,rs4886083,rs61836180,rs17413419,rs80024331,rs1535756,rs12336415,rs3943077,rs10901495,rs11209943,rs1558901,rs55819289,rs28661095,rs1585676,rs80129211,rs2391260,rs2391259,rs114705695,rs78300648,rs11118304,rs5743208,rs7873397,rs7832953,rs10491804,rs17111530,rs743793,rs61680016,rs6686253,rs11850957,rs1997359,rs10901514,rs75858263,rs56125065,rs72732548,rs12031603,rs35835884,rs3847924,rs3107210,rs3903158,rs66903167,rs35713731,rs4928170,rs4643578,rs3828267,rs11265585,rs62693060,rs9295324,rs2070844,rs78156958,rs31851,rs1659267,rs867378,rs10186614,rs72993868,rs1357129,rs7300358,rs112646621,rs1676996,rs28670193,rs12342019,rs12629805,rs1907256,rs1799466,rs7470974,rs79552910,rs10081966,rs1465424,rs10142430,rs6739820,rs34120875,rs3827060,rs277657,rs28699216,rs11664791,rs7020104,rs13177918,rs2713556,rs13164105,rs2324979,rs72745652,rs6736360,rs79475409,rs79305847,rs3127331,rs4886084,rs1206815,rs118188881,rs116656270,rs60838212,rs9519858,rs5742967,rs3767300,rs11869714,rs16909318,rs10820968,rs116944252,rs9587024,rs56311459,rs77775036,rs60631560,rs2281477,rs11118307,rs1329153,rs4330029,rs12026348,rs2713553,rs75742457,rs256540,rs1671480,rs72627196,rs1791772,rs6695978,rs55704710,rs13160685,rs117341559,rs28733124,rs113183481,rs79051764,rs1791766,rs8036080,rs13181401,rs5743112,rs8091604,rs10794049,rs3761219,rs1659258,rs12562437,rs114046161,rs76887021,rs3099270,rs6504661,rs2280173,rs2300537,rs12508849,rs8820,rs1113049,rs4894291,rs10992349,rs2277217,rs10772914,rs1791751,rs72627197,rs6698475,rs4640708,rs118036217,rs6876835,rs7298878,rs2366345,rs9430607,rs12336884,rs4770479,rs6433206,rs7324545,rs7729143,rs116571024,rs2233006,rs60810243,rs7324557,rs12486660,rs17335614,rs11244741,rs1659251,rs41301973,rs2176097,rs9510829,rs5743117,rs77732168,rs1791770,rs1974807,rs79728584,rs11244744,rs10901493,rs13161417,rs3101336,rs10112207,rs11118311,rs4420176,rs17562357,rs34113080,rs2294638,rs9321008,rs76688555,rs78313244,rs78985577,rs35380069,rs12107673,rs10794047,rs579111,rs12618262,rs2298222,rs12029812,rs12027371,rs11778878,rs72627198,rs12618246,rs1502173,rs1206814,rs7640356,rs10992342,rs326158,rs11244752,rs6864827,rs79471744,rs8849,rs58451532,rs80026884,rs4541646,rs13170300,rs13284106,rs962528,rs114159106,rs11649091,rs6479422,rs79805219,rs36104512,rs16910421,rs56040808,rs12967884,rs55695536,rs11118309,rs117936733,rs7012866,rs11241701,rs5742981,rs1885868,rs1659259,rs1625493,rs5743030,rs12030393,rs9821843,rs1791779,rs2842895,rs10916025,rs12341093,rs56353055,rs11714980,rs5743202,rs6541227,rs12490043,rs1677015,rs3127345,rs7300362,rs1997358,rs2220530,rs1258435,rs4920658,rs9791381,rs12474019,rs7868013,rs76386586,rs11118310,rs11642841,rs6508433,rs3101337,rs17528752,rs11792019,rs35717616,rs13286566,rs75438821,rs1535755,rs77725702,rs12296488,rs6689100,rs1357130,rs1923728,rs1791767,rs12463860,rs1030136,rs62166309,rs12024459,rs7869521,rs12037905,rs58884826,rs1677004,rs75639658,rs72691628,rs78506240,rs10901492,rs28815217,rs6737193,rs9847156,rs1659265,rs1526987,rs6689335,rs12520101,rs1826851,rs8036965,rs6699377,rs6981735,rs7546202,rs7150881,rs113389222,rs7525133,rs6998237,rs8106493,rs6506863,rs2324980,rs72637004,rs2366347,rs6965808,rs11244751,rs10846315,rs12954996,rs1786254,rs75186393,rs2315836,rs1677002,rs7235035,rs1852450,rs1799457,rs115669892,rs17744121,rs5020835,rs10761160,rs6686886,rs746081,rs13183077,rs2187384,rs7143580,rs10821008,rs3114960,rs12493736,rs16947098,rs2713557,rs112703259,rs75887058,rs2061314,rs2748240,rs5743032,rs1791768,rs34543525,rs75430831,rs13161099,rs4657015,rs3819332,rs31845,rs4732148,rs74438944,rs9659688,rs1411917,rs6689021,rs11998649,rs1411916,rs2366342,rs1005225,rs6436620,rs12569205,rs6681303,rs9298365,rs3762543,rs1798690,rs75310601,rs7842093,rs28729732,rs3099268,rs76488866,rs7003870,rs77990347,rs56266020,rs6684169,rs34203433,rs76423767,rs1056051,rs78851612,rs6679091,rs7617219,rs3749695,rs75863650,rs7865019,rs11788523,rs56132121,rs12467609,rs9838412,rs10116813,rs6946494,rs12048341,rs968040,rs10794048,rs734710,rs12954385,rs17335566,rs34757142,rs10901496,rs1502172,rs16832158,rs67719147,rs10088842,rs77459091,rs6671638,rs6694150,rs7850528,rs3783940,rs78494545,rs7517037,rs35576653,rs77051568,rs7852698,rs12046074,rs2336030,rs77960949,rs10797409,rs2272982,rs1316952,rs78940104,rs6699385,rs16858951,rs4800731,rs2391258,rs925735,rs36026897,rs77899221,rs9659687,rs7847534,rs9662633,rs2278255,rs17787876,rs9507148,rs73979044,rs13161261,rs79053221,rs10901520,rs79273351,rs80333803,rs2366341,rs2713552,rs1060452,rs9633754,rs31797,rs2273845,rs59500227,rs3857421,rs76623234,rs13161156,rs8033725,rs41365647,rs13301537,rs2315837,rs71646796,rs3127329,rs74811410,rs7612155,rs10147462,rs10097383,rs78609508,rs7555150,rs10168819,rs746080,rs74889859,rs17680353,rs2748241,rs12026434,rs28701878,rs77445225,rs35451781,rs3099269,rs7956193,rs1913740,rs1677013,rs4531962,rs3915238,rs11818112,rs3737590,rs17165730,rs7627289,rs12031608,rs7085584,rs6488833,rs6684734,rs61735051,rs13177951,rs72993864,rs72631105,rs12030989,rs3900644,rs7078337,rs10406787,rs6506858,rs10495121,rs4928117,rs12491263,rs16947102,rs733318,rs3099266,rs9348088,rs117102552,rs31850,rs62565651,rs3114962,rs13177970,rs7004326,rs12028276,rs73979024,rs117025299,rs1134482,rs2138275,rs1799487,rs12175489,rs11244740,rs41494454,rs1585677,rs10910022,rs4098708,rs3099281,rs60800951,rs10901503,rs987553,rs4770478,rs73424827,rs866937,rs1677016,rs10744107,rs115964621,rs3127334,rs10820974,rs10506216,rs2263997,rs10992304,rs1536827,rs755209,rs11642015,rs6717922,rs2366344,rs2366349,rs6781182,rs1798682,rs10910020,rs76613514,rs10113362,rs10901502,rs1791762,rs75851389,rs3099265,rs55950446,rs8089000,rs12637624,rs11244745,rs12403367,rs77599329,rs12053254,rs3797622,rs11625193,rs17747869,rs111555244,rs11166629,rs1676990,rs11528564,rs908252,rs10951138,rs13161334,rs4909311,rs1358253,rs1134481,rs62085400,rs6574628,rs3783938,rs4841,rs1542533,rs9299405,rs3781001,rs12496740,rs953894,rs59645772,rs4667304,rs10901494,rs1791780,rs9878008,rs2070842,rs4902176,rs2296669,rs7236474,rs11264480,rs16832155,rs1799491,rs10901513,rs2138276,rs6436615,rs2197450,rs75352411,rs2073472,rs2366343,rs10113853,rs1048497,rs13171800,rs879104,rs3791767,rs5743004,rs17089748,rs73979023,rs1056053,rs74624536,rs7088428,rs78092465,rs4648405,rs4149183,rs1515096,rs55909126,rs7245708,rs4862561,rs1478286,rs10901504,rs1824760,rs7416277,rs1677018,rs4743873,rs2138277,rs6664760,rs11814311,rs35958975,rs79419293,rs78494750,rs12786797,rs7297372,rs10857737,rs2070841,rs6689370,rs9886672,rs7298888,rs58925135,rs10901501,rs1641895,rs17562524,rs256572,rs62048402,rs79810037,rs2868858,rs3844371,rs3739423,rs1515116,rs11118305,rs2090248,rs10113748,rs75178169,rs326161,rs12492610,rs1791763,rs11244748,rs1659252,rs79822210,rs943975,rs10910018,rs72627194,rs74742552</t>
  </si>
  <si>
    <t>ENSG00000188312.9,ENSG00000141384.7,CATG00000086904.1,CATG00000008146.1,ENSG00000101224.13,ENSG00000267714.1,ENSG00000119242.4,ENSG00000092978.6,ENSG00000230024.1,ENSG00000113209.6,ENSG00000133816.9,CATG00000116699.1,ENSG00000104231.6,CATG00000047757.1,ENSG00000158258.11,ENSG00000185442.8,ENSG00000101222.8,ENSG00000152127.4,ENSG00000064655.14,ENSG00000106809.6,ENSG00000128694.7,CATG00000098218.1,CATG00000101070.1,ENSG00000263862.1,CATG00000037098.1,ENSG00000253559.1,CATG00000004804.1,ENSG00000154556.13,ENSG00000151687.10,ENSG00000258999.1,CATG00000016522.1,ENSG00000130649.5,ENSG00000242461.1,ENSG00000228382.1,CATG00000035382.1,ENSG00000174776.6,ENSG00000158887.11,ENSG00000196781.9,CATG00000066182.1,ENSG00000078900.10,ENSG00000050165.13,ENSG00000253125.1,ENSG00000133731.5,ENSG00000235902.1,ENSG00000156273.11,ENSG00000249451.1,ENSG00000113205.2,ENSG00000148848.10,CATG00000036699.1,ENSG00000214870.4,CATG00000097185.1,ENSG00000104142.6,ENSG00000224077.1,ENSG00000266273.1,CATG00000069911.1,ENSG00000064933.12,ENSG00000258676.3,ENSG00000140718.14,CATG00000077775.1,ENSG00000242671.1,ENSG00000188991.3,ENSG00000258647.1,ENSG00000116670.10,ENSG00000078295.11,ENSG00000203780.6,ENSG00000127080.5,ENSG00000124782.15,CATG00000106837.1,ENSG00000254991.1,ENSG00000185963.9,CATG00000014020.1,ENSG00000048471.9,ENSG00000197702.7,CATG00000001273.1,ENSG00000133424.16,ENSG00000106823.8,ENSG00000204520.8,ENSG00000175161.9,ENSG00000114209.10,ENSG00000235070.3,CATG00000043765.1,CATG00000091726.1,CATG00000054109.1,ENSG00000164587.7,ENSG00000226320.1,CATG00000016093.1,ENSG00000257114.1,CATG00000041670.1,ENSG00000144229.7,CATG00000081438.1,ENSG00000037474.10,ENSG00000133808.4,ENSG00000140015.15,CATG00000029301.1,ENSG00000204764.8,ENSG00000227372.6,ENSG00000162592.4,CATG00000004376.1,ENSG00000165409.11,ENSG00000125746.10,ENSG00000252921.1,ENSG00000254486.1,ENSG00000197653.10,CATG00000106171.1,ENSG00000232508.1,ENSG00000202105.1,ENSG00000168952.11,ENSG00000071909.14,ENSG00000183098.6,CATG00000078045.1,ENSG00000164458.5,CATG00000078047.1,CATG00000028088.1,ENSG00000188580.9,ENSG00000243620.1,ENSG00000138381.5,CATG00000103016.1,ENSG00000036054.8,ENSG00000106392.6,ENSG00000136449.9,ENSG00000106819.7,ENSG00000132677.8,ENSG00000251521.2,ENSG00000260337.2,ENSG00000240216.3,ENSG00000135069.9,ENSG00000214335.3,CATG00000019929.1,ENSG00000214279.8,CATG00000081639.1,ENSG00000162981.12,ENSG00000066827.11,CATG00000037790.1,CATG00000001057.1,ENSG00000128683.9,ENSG00000112852.4,ENSG00000011478.7,ENSG00000259899.1,CATG00000086899.1,ENSG00000163536.8,ENSG00000241684.1,ENSG00000125743.6,ENSG00000143353.7,ENSG00000143772.5,CATG00000052312.1,ENSG00000130876.7,ENSG00000198000.7,ENSG00000232073.1,CATG00000106168.1,ENSG00000116663.6,ENSG00000168418.6,CATG00000065366.1,ENSG00000128699.9,CATG00000065368.1,ENSG00000179195.11,ENSG00000172260.9,ENSG00000149452.11,ENSG00000198586.9,ENSG00000257603.1</t>
  </si>
  <si>
    <t>Subcutaneous adipose tissue,Visceral adipose tissue adjusted for BMI,Visceral adipose tissue/subcutaneous adipose tissue ratio,Visceral fat</t>
  </si>
  <si>
    <t>HP:0009887</t>
  </si>
  <si>
    <t>Abnormality of hair pigmentation</t>
  </si>
  <si>
    <t>An abnormality of hair pigmentation (color).</t>
  </si>
  <si>
    <t>rs916976,rs11645183,rs74962884,rs4785580,rs2911264,rs4324129,rs3785275,rs45456401,rs2305498,rs73362615,rs6500449,rs45609834,rs3102336,rs17233176,rs6591370,rs11645970,rs12149952,rs11643495,rs1057042,rs352935,rs62054253,rs12910433,rs6497292,rs117859270,rs7188458,rs11076623,rs72930611,rs868372,rs8051915,rs1108064,rs2074963,rs449882,rs62052187,rs72930625,rs116899024,rs4785721,rs2303774,rs60437616,rs9935289,rs78809963,rs11641448,rs1006548,rs11639925,rs7196840,rs11648689,rs7203511,rs77847775,rs61368565,rs4785727,rs17233253,rs4627348,rs75411849,rs59660050,rs4365288,rs4427799,rs56126256,rs3803680,rs2881294,rs397564,rs12598737,rs7110274,rs8049660,rs76319088,rs11648785,rs154656,rs9939155,rs2493034,rs3102346,rs7931790,rs7185897,rs79885034,rs12599531,rs74251528,rs4785634,rs3803677,rs7185013,rs61078268,rs1061646,rs2239357,rs12600051,rs1476761,rs291671,rs58523311,rs11640336,rs3096322,rs4785587,rs17227057,rs62067109,rs76653853,rs3809641,rs3815949,rs8060502,rs2011877,rs731974,rs72714141,rs57654699,rs11647174,rs6500452,rs4930264,rs72928652,rs8028689,rs8051733,rs1800359,rs57179075,rs12931267,rs8166,rs62070324,rs2911255,rs72807526,rs3934737,rs57276429,rs886951,rs7403279,rs4930644,rs6500546,rs2965938,rs3750965,rs1144386,rs149236,rs3751680,rs73362608,rs55952217,rs8063761,rs258323,rs2437957,rs11076622,rs11645376,rs7170989,rs4930651,rs3794637,rs17226498,rs117555004,rs76378121,rs291698,rs2434858,rs748941,rs2277907,rs17233623,rs74033267,rs12931432,rs11647958,rs28584716,rs34027607,rs2911258,rs62052250,rs3935312,rs9746953,rs11604251,rs2077001,rs11640450,rs3746460,rs8044026,rs11076649,rs291691,rs78259905,rs4238833,rs72928701,rs1074683,rs12924138,rs10896421,rs11074326,rs61665209,rs17232735,rs12596885,rs3751694,rs390849,rs72714142,rs2235129,rs12448860,rs7200842,rs11076620,rs11076625,rs62052189,rs4782485,rs8025035,rs17233868,rs57246725,rs2159113,rs8059398,rs62054571,rs2376884,rs75268076,rs7189711,rs2286392,rs1551306,rs11649211,rs62052241,rs9926548,rs921675,rs60626519,rs74037150,rs12930606,rs12598543,rs7190341,rs164741,rs3212359,rs17232910,rs17233455,rs1109334,rs2965932,rs7402990,rs731136,rs9926404,rs75319471,rs72919412,rs1800331,rs9941250,rs4785592,rs8046243,rs1946482,rs35518096,rs11649196,rs13330431,rs4347628,rs61756153,rs463181,rs11640188,rs34141697,rs6500457,rs2434868,rs9935559,rs28415940,rs4785690,rs885479,rs74033837,rs7189734,rs7199685,rs3027096,rs7206570,rs7205785,rs5351,rs1800344,rs291694,rs2056309,rs56203690,rs62390361,rs7495174,rs11076745,rs7206308,rs4372669,rs1800411,rs11644213,rs72928636,rs62052714,rs11641552,rs4395073,rs6120329,rs7203907,rs62052252,rs258321,rs2277905,rs154663,rs73276534,rs62070320,rs1078577,rs8030794,rs4785574,rs28444583,rs17226966,rs16966142,rs62052185,rs2924533,rs12592363,rs7203994,rs3856,rs464349,rs12924902,rs4354938,rs62056068,rs3743855,rs210074,rs11644990,rs76042350,rs74412556,rs648548,rs293721,rs8047581,rs34467494,rs2016236,rs73362658,rs1668619,rs77117947,rs62056069,rs58164482,rs12922197,rs35264875,rs72807596,rs258317,rs918722,rs4785713,rs7200693,rs7495114,rs12926996,rs2190808,rs12591531,rs8056353,rs1987271,rs75165924,rs12597913,rs7173419,rs11642451,rs12444247,rs2159116,rs6500448,rs4785723,rs56858519,rs12709094,rs2253658,rs78751799,rs11649501,rs4785710,rs62068387,rs3794635,rs3168115,rs3765437,rs72807539,rs12597296,rs115025067,rs61511707,rs2460455,rs9928396,rs3890534,rs3102384,rs62052225,rs2376885,rs896969,rs3785279,rs12596429,rs3819569,rs72928659,rs16950960,rs11866420,rs12926997,rs7195906,rs1279667,rs12913832,rs460984,rs258336,rs11641639,rs1146927,rs3213183,rs7494942,rs4785581,rs6500459,rs7933746,rs62067159,rs12596492,rs57364768,rs11641675,rs2070993,rs11643713,rs79799075,rs4785712,rs11643147,rs79963156,rs12440216,rs7496326,rs73362642,rs62056064,rs3114895,rs34120897,rs72807540,rs457708,rs1800337,rs9925045,rs57668191,rs2241039,rs2376874,rs79097182,rs464274,rs57505611,rs58950526,rs2241036,rs72930621,rs74251568,rs7191944,rs62052255,rs62054640,rs4785771,rs62070784,rs62052210,rs12928752,rs3114919,rs72917389,rs4257207,rs8058895,rs17232840,rs7163496,rs35256109,rs3376,rs11640702,rs9282681,rs74415461,rs62054611,rs2159115,rs921221,rs2346051,rs55648928,rs74490382,rs2240201,rs3751700,rs10431948,rs11645916,rs7206120,rs34689166,rs2016968,rs75019069,rs8055825,rs62052226,rs467035,rs17233567,rs9941108,rs114022512,rs62054599,rs12285715,rs2240203,rs11074318,rs4530137,rs10852218,rs4294815,rs2460456,rs8051247,rs8062369,rs76581091,rs117683412,rs1007931,rs11076618,rs9933533,rs74336735,rs2376883,rs62052213,rs117195074,rs2434871,rs258319,rs2286393,rs17226274,rs72807553,rs7195752,rs12596146,rs8056679,rs12930056,rs12592271,rs56140802,rs7192275,rs76512054,rs62067112,rs9922171,rs11860203,rs8044906,rs16950949,rs62054601,rs72928644,rs4268748,rs111334430,rs12592307,rs62054572,rs17784386,rs2238531,rs4785717,rs11631797,rs79087600,rs4785709,rs55798234,rs3743826,rs72714147,rs2911256,rs60997773,rs117406136,rs3922634,rs60990888,rs16891982,rs2238526,rs11638265,rs62052173,rs8046182,rs62052710,rs11640209,rs11649155,rs382745,rs463938,rs76228202,rs1800340,rs4785630,rs11828017,rs17226973,rs1006547,rs8055162,rs12928364,rs6860,rs291695,rs55990870,rs9937816,rs17225747,rs4785714,rs12596934,rs6590206,rs45524643,rs7206721,rs12447686,rs12598214,rs16950927,rs11076605,rs1968109,rs6500456,rs11646766,rs11649100,rs11644526,rs2376880,rs78530336,rs4785593,rs73283845,rs2074903,rs12600151,rs34033205,rs4408545,rs4785626,rs55684421,rs9924109,rs17225775,rs3751695,rs17809188,rs12599561,rs11642010,rs35762120,rs3785281,rs74736114,rs17233448,rs8045232,rs4511532,rs1137042,rs3803684,rs293713,rs2460448,rs76885005,rs79957186,rs8054489,rs35337391,rs2240204,rs916977,rs12921177,rs28661943,rs2079672,rs57713848,rs113891247,rs67632157,rs12918773,rs62068537,rs59038611,rs1635166,rs9302376,rs8060934,rs16950930,rs11076747,rs11861084,rs60828994,rs1805007,rs11641147,rs17233441,rs75973130,rs12597299,rs3114913,rs4328441,rs3809646,rs7176632,rs4785762,rs2238532,rs62054638,rs62056091,rs291700,rs11647746,rs3212371,rs74542234,rs17227085,rs34665267,rs12445480,rs9788702,rs28630471,rs11645271,rs12924124,rs4350572,rs3819567,rs921670,rs12920969,rs9940093,rs3764258,rs117675822,rs12929899,rs62054258,rs62056102,rs73283867,rs4785684,rs889574,rs62056065,rs72919430,rs2965935,rs62070327,rs12599180,rs258330,rs35890454,rs12925087,rs11640734,rs60723967,rs1542334,rs76311593,rs2376881,rs2270461,rs447735,rs3096312,rs117221661,rs3759475,rs62052186,rs417323,rs164748,rs647747,rs291669,rs1079558,rs62056100,rs4365287,rs12598756,rs2377043,rs11648433,rs62054259,rs2924534,rs4785718,rs6500440,rs2911253,rs4433810,rs3114889,rs291689,rs258332,rs11641790,rs9930572,rs11076744,rs4329923,rs72815535,rs12600047,rs7496228,rs186026,rs4968050,rs11640198,rs7950657,rs116954456,rs56079143,rs17227064,rs11640186,rs2302162,rs7127082,rs79681023,rs117952314,rs56381797,rs258322,rs3102349,rs58827852,rs2965830,rs291707,rs680716,rs158672,rs58489208,rs4930265,rs16950941,rs748940,rs11642080,rs291697,rs6497287,rs7165158,rs10896420,rs62056097,rs11648552,rs293732,rs2279348,rs34604714,rs7107680,rs397891,rs72930627,rs28670527,rs258324,rs12919804,rs402136,rs78517194,rs78319320,rs11639901,rs74033827,rs12447482,rs2159114,rs4785763,rs8062346,rs77238289,rs6119395,rs55862934,rs71372800,rs7190403,rs62052222,rs11076629,rs77936256,rs12914580,rs72714143,rs72919428,rs886950,rs3743859,rs11639788,rs9544612,rs57492102,rs12203592,rs78534595,rs7205993,rs61356367,rs4785686,rs2075880,rs3212346,rs460319,rs4785679,rs164746,rs12595968,rs2011925,rs11076624,rs2290421,rs62052168,rs1466222,rs3803676,rs12597774,rs12918575,rs1900758,rs6500437,rs11644804,rs4785755,rs62056061,rs9932354,rs7196459,rs11076658,rs7206546,rs9923863,rs77338959,rs7196935,rs9939893,rs17226159,rs62053702,rs57696383,rs72919432,rs17233497,rs17226075,rs3803686,rs79284383,rs35415928,rs74853090,rs117449907,rs11649510,rs1800286,rs11861958,rs62052214,rs76878855,rs57267516,rs373618,rs75570604,rs1007932,rs35131670,rs445537,rs77884786,rs11645240,rs62054252,rs6903640,rs12924572,rs8039195,rs2239356,rs2228479,rs45567439,rs55651102,rs1048149,rs291672,rs1466540,rs9935541,rs11074314,rs117219845,rs74417197,rs900729,rs1078578,rs8017054,rs3102380,rs728405,rs17227263,rs34878706,rs17226428,rs117930424,rs4785689,rs6909013,rs465507,rs1800355,rs111836360,rs11649465,rs62052184,rs744327,rs12904397,rs2238529,rs1979504,rs8048331,rs449493,rs2302898,rs4600467,rs870856,rs7338403,rs12598477,rs56296040,rs4930643,rs2238525,rs63413261,rs258318,rs12149025,rs117575274,rs7205053,rs9931722,rs12285865,rs76257860,rs2270459,rs12930922,rs7497270,rs2277906,rs1110331,rs8182077,rs1123665,rs114135590,rs2353032,rs12933317,rs12709095,rs17232630,rs7192770,rs908951,rs56048434,rs7163930,rs6500447,rs2079671,rs7184960,rs12934482,rs2239358,rs7200111,rs7205604,rs2460453,rs657040,rs10153196,rs17226512,rs164749,rs4785720,rs17747284,rs9806894,rs3114917,rs4144266,rs6500441,rs291705,rs74873294,rs291674,rs28689480,rs4371157,rs8031097,rs2162944,rs74251537,rs10135448,rs1933432,rs2170838,rs2982490,rs74843342,rs2346050,rs11644967,rs62052180,rs3212363,rs2108838,rs62052711,rs11642267,rs460879,rs62054224,rs164742,rs62052240,rs645019,rs45524337,rs11646374,rs62052174,rs3102383,rs56112321,rs61057353,rs3096305,rs258335,rs12591662,rs9806913,rs291686,rs164744,rs4785691,rs55776749,rs11649162,rs77692272,rs1144387,rs2306633,rs4785571,rs3096294,rs62054570,rs61756152,rs1800330,rs74400391,rs35542367,rs2946630,rs79068217,rs9972861,rs2965939,rs7186561,rs2239360,rs62054609,rs36114385,rs728404,rs17404047,rs61585051,rs154657,rs7497759,rs12709092,rs4785591,rs12926012,rs291680,rs8058179,rs12598665,rs1146928,rs12593929,rs209677,rs9544643,rs8044210,rs11641897,rs4785569,rs62068372,rs4311550,rs4287569,rs62070326,rs72813445,rs1800345,rs7937006,rs9923536,rs459920,rs12596583,rs35176381,rs7201721,rs7191836,rs4347629,rs7330412,rs72807546,rs62052249,rs57189560,rs57079108,rs8036159,rs62056092,rs7170852,rs2353033,rs3751687,rs466001,rs2238527,rs62056087,rs3212361,rs17226980,rs11641201,rs2434870,rs9378816,rs76734820,rs8036480,rs10153055,rs463930,rs67327962,rs3757114,rs731135,rs17177891,rs3102338,rs2071056,rs9544655,rs117653913,rs76493153,rs2293584,rs4785627,rs12443954,rs62054257,rs3829236,rs4778211,rs13335395,rs55653896,rs3785276,rs10162958,rs62054639,rs3102367,rs60601085,rs28638280,rs4442808,rs4785722,rs9926296,rs4785760,rs4935969,rs4785590,rs2115401,rs8047486,rs2965934,rs4550447,rs16950972,rs7195226,rs2228478,rs4930260,rs8057672,rs72919409,rs4785685,rs61887932,rs2099105,rs12594323,rs7193472,rs4785708,rs12929254,rs2376882,rs17177787,rs12709093,rs3922633,rs4778218,rs184110,rs4785677,rs9921361,rs61329240,rs62067158,rs2353028,rs8044191,rs62056099,rs1108063,rs2930219,rs2074904,rs6500460,rs62052660,rs607006,rs75110337,rs4785770,rs16950979,rs7274811,rs8051231,rs117285117,rs11649210,rs17784285,rs62056066,rs4291902,rs1037208,rs2017966,rs12922302,rs77522907,rs7191759,rs73265357,rs1924916,rs9931446,rs117078447,rs3213180,rs12927047,rs60025758,rs7183877,rs72919415,rs2241038,rs164753,rs258328,rs3803683,rs12597095,rs419151,rs62067113,rs117880578,rs7940235,rs11228490,rs11641891,rs3114916,rs17134857,rs2238530,rs166297,rs57940434,rs9282682,rs3819568,rs2283565,rs11645212,rs6500453,rs3114906,rs4522419,rs62056063,rs2303773,rs12209219,rs59027140,rs1874841,rs291677,rs158676,rs62054610,rs11642428,rs78331410,rs75620448,rs8182028,rs8059968,rs9922515,rs12709096,rs7186976,rs4785715,rs1146926,rs58374338,rs72930631,rs28643511,rs61439823,rs11646448,rs72807569,rs7184315,rs1800339,rs79441750,rs3212369,rs11649642,rs1109838,rs12883151,rs62054251,rs12599306,rs352939,rs9941273,rs164747,rs3803679,rs62053701,rs72477006,rs62052212,rs8032355,rs12446471,rs17226519,rs11864372,rs117207109,rs4339511,rs11862081,rs1129038,rs2071054,rs34420680,rs2965937,rs17226841,rs463701,rs62056103,rs4785687,rs11619200,rs11076746,rs75501824,rs76075456,rs12923946,rs3819574,rs12929831,rs74251570,rs2434872,rs34489266,rs7204478,rs8058009,rs77528309,rs12917681,rs1805008,rs2003522,rs7195066,rs11641726,rs118148658,rs17233664,rs886952,rs6500514,rs62056090,rs4785716,rs11076619,rs2016277,rs12920767,rs61881027,rs3743860,rs2238289,rs56283750,rs293733,rs896978,rs9922341,rs2277096,rs12599473,rs12932473,rs17746039,rs3743827,rs3213150,rs11648881,rs467357,rs7201028,rs117591911,rs61757160,rs2293586,rs58656226,rs12598276,rs36034474,rs12445695,rs59660294,rs258337,rs61881024,rs4911356,rs1800358,rs11639906,rs9405661,rs9933901,rs62056110,rs73362613,rs76517692,rs3096311,rs2911257,rs2525913,rs62052239,rs13331995,rs3935591,rs1800287,rs72930637,rs3751692,rs12050940,rs9920172,rs76607656,rs11643288,rs8049897,rs79164713,rs117842744,rs3114898,rs9929579,rs432936,rs58806053,rs79948219,rs62054600,rs11639542,rs7191144,rs2016571,rs11862382,rs12917954,rs116086643,rs78306418,rs4785759,rs4785594,rs12598316,rs12915041,rs73283859,rs56240434,rs7203255,rs78001663,rs74673507,rs34272502,rs17226666,rs8052076,rs74527172,rs2460451,rs1558183,rs7162812,rs2240202,rs4785779,rs3096301,rs12446791,rs77186129,rs12280942,rs2914460,rs79244293,rs56144975,rs2376878,rs8047576,rs3114892,rs11646229</t>
  </si>
  <si>
    <t>ENSG00000101391.16,CATG00000030356.1,ENSG00000187741.10,CATG00000030301.1,ENSG00000261373.1,ENSG00000233379.1,ENSG00000267048.1,ENSG00000271803.1,CATG00000028359.1,ENSG00000101412.9,CATG00000017551.1,ENSG00000256390.1,ENSG00000137265.10,ENSG00000162341.11,ENSG00000015413.5,CATG00000005989.1,ENSG00000104044.11,CATG00000028360.1,ENSG00000260259.1,ENSG00000259006.1,ENSG00000234377.3,ENSG00000198211.8,ENSG00000101417.7,CATG00000030348.1,CATG00000005987.1,ENSG00000128731.11,ENSG00000131061.9,CATG00000087083.1,ENSG00000261118.1,ENSG00000167523.9,CATG00000019940.1,CATG00000030350.1,ENSG00000259989.1,ENSG00000149571.6,ENSG00000125967.12,ENSG00000136160.10,ENSG00000112685.9,CATG00000030320.1,CATG00000030352.1,ENSG00000158805.7,CATG00000017549.1,ENSG00000140995.12,ENSG00000178773.10,ENSG00000223959.4,CATG00000030349.1,ENSG00000204991.6,ENSG00000003249.9,ENSG00000177946.4,ENSG00000131165.10,ENSG00000170100.9,ENSG00000101400.5,ENSG00000158792.11,ENSG00000139737.17,ENSG00000182584.4,CATG00000028314.1,ENSG00000164175.10,CATG00000028363.1,ENSG00000075399.8,ENSG00000261692.1,CATG00000005990.1,ENSG00000185324.17,CATG00000028337.1,CATG00000028351.1,ENSG00000141002.14,CATG00000030298.1,ENSG00000078699.17,ENSG00000222019.3,CATG00000030327.1,ENSG00000258839.2,CATG00000030326.1,ENSG00000167522.10,ENSG00000141013.10,CATG00000028335.1,CATG00000028341.1,CATG00000030304.1,ENSG00000260279.1,ENSG00000261253.1,ENSG00000197912.9,CATG00000082306.1,ENSG00000258947.2,CATG00000028352.1,CATG00000030337.1,CATG00000030303.1,ENSG00000140090.13</t>
  </si>
  <si>
    <t>18488028,23548203,18483556,17952075,22140526,20585627,22556244</t>
  </si>
  <si>
    <t>Hair, eye and skin pigmentation,Hair color (red),Blond vs. brown hair color,Black vs. blond hair color,Hair color</t>
  </si>
  <si>
    <t>HP:0010522</t>
  </si>
  <si>
    <t>Dyslexia</t>
  </si>
  <si>
    <t>A learning disorder characterized primarily by difficulties in learning to read and spell. Dyslectic children also exhibit a tendency to read words from right to left and to confuse letters such as b and d whose orientation is important for their identification. Children with dyslexia appear to be impaired in phonemic skills (the ability to associate visual symbols with the sounds they represent).</t>
  </si>
  <si>
    <t>rs7808325,rs114141224,rs1400495,rs927190,rs9821571,rs7551305,rs1479964,rs10912633,rs35727155,rs55943018,rs7990383,rs1554410,rs2294334,rs7253868,rs1694042,rs6937367,rs12699509,rs2236494,rs9515224,rs1675923,rs5025090,rs118070391,rs1497939,rs744134,rs4807927,rs3862838,rs7082349,rs9384773,rs9372277,rs1400489,rs1030,rs13199642,rs7992707,rs227869,rs2146951,rs9521789,rs12778841,rs9646139,rs1983932,rs1996369,rs717240,rs13201058,rs9821722,rs10046575,rs7122389,rs2061939,rs4559154,rs4724701,rs10768134,rs795800,rs3784552,rs9374226,rs1497925,rs2896357,rs9372281,rs2046597,rs78838504,rs10753083,rs3786976,rs79523572,rs3821394,rs9320351,rs10215480,rs11936835,rs454905,rs9821707,rs7990214,rs1927351,rs9559814,rs11755305,rs630299,rs614084,rs2620536,rs4348015,rs10440125,rs9374231,rs11153258,rs1479963,rs9374230,rs6492278,rs753376,rs2294333,rs12699502,rs9821912,rs3786979,rs5025089,rs1871977,rs1547154,rs7753161,rs789859,rs10768135,rs7535963,rs502259,rs9521786,rs9841763,rs12198613,rs9398260,rs3775862,rs7088,rs177733,rs402309,rs9398258,rs1323678,rs1860883,rs3862837,rs559082,rs11551053,rs73030701,rs6900618,rs9515229,rs7318014,rs3803234,rs10946160,rs2271055,rs9386967,rs10753082,rs2678142,rs1924442,rs2061938,rs2146952,rs7175368,rs2086678,rs78295495,rs61979971,rs9870712,rs58801405,rs74348591,rs59055915,rs177739,rs1963644,rs10925015,rs3786978,rs751031,rs9520447,rs1391330,rs259566,rs7336293,rs3786983,rs2292457,rs12214812,rs34317355,rs3786982,rs180943,rs7182874,rs12638980,rs482283,rs114535016,rs9559047,rs8032108,rs1359460,rs9810225,rs9873232,rs4724699,rs3821393,rs4916366,rs1981165,rs4234898,rs1599841,rs28566736,rs1479984,rs60438636,rs80141272,rs7799665,rs8032242,rs9521790,rs133885,rs610320,rs10802497,rs586425,rs9646177,rs4925650,rs36048818,rs114728270,rs12214281,rs444219,rs1871978,rs629944,rs80098939,rs9811419,rs1923303,rs503119,rs10216189,rs9386970,rs7105311,rs618682,rs9834693,rs4774847,rs2031573,rs9400439,rs177738,rs3985759,rs4774232,rs7496025,rs28608111,rs598684,rs7808615,rs549089,rs611545,rs6921444,rs12430267,rs133902,rs10499058,rs13195851,rs12330142,rs6962735,rs4362740,rs3803236,rs1479966,rs9310668,rs9986884,rs581116,rs1871688,rs35722267,rs60042271,rs10836396,rs6691482,rs7749202,rs61052376,rs1983931,rs3763196,rs11033140,rs501056,rs10946152,rs1684495,rs4731205,rs36008445,rs500881,rs1924441,rs3817406,rs1148935,rs2341863,rs869552,rs7325334,rs12435678,rs752028,rs7339193,rs1842308,rs13066816,rs9384771,rs1379225,rs16927508,rs35478822,rs4077245,rs1383073,rs12175564,rs1684488,rs4144887,rs12908734,rs9374237,rs6493856,rs4334704,rs7174823,rs11752886,rs259564,rs7996349,rs7321468,rs559861,rs118191053,rs2537985,rs2713933,rs7326779,rs9374232,rs9515227,rs7139426,rs472117,rs2294335,rs4428239,rs599540,rs10510522,rs9372278,rs7771603,rs9521782,rs35541916,rs754604,rs7995158,rs10768137,rs671377,rs3851220,rs9587393,rs13238361,rs35459638,rs11153266,rs1479965,rs6937586,rs10499059,rs613768,rs9398257,rs9849994,rs371985,rs537058,rs59432349,rs17010418,rs7323041,rs7764764,rs4756231,rs12209616,rs10946161,rs675415,rs1027914,rs10455978,rs7327139,rs9520462,rs6937585,rs7954424,rs1053239,rs78341492,rs3803235,rs7996257,rs9559809,rs2239858,rs1357979,rs415920,rs1456998,rs9809089,rs7799970,rs12900794,rs60221474,rs4965830,rs9372282,rs75231235,rs7433115,rs912768,rs9400436,rs4144886,rs115454173,rs9521792,rs1486372,rs9400437,rs13118317,rs1842309,rs11153267,rs10904030,rs9384777,rs28502737,rs536196,rs1486332,rs1427084,rs11753652,rs9515218,rs9372284,rs9400442,rs128799,rs9374236,rs7122640,rs73539259,rs17819438,rs559894,rs4499965,rs9834671,rs9828689,rs71562265,rs10455809,rs9514694,rs1871976,rs7991217,rs4724704,rs611146,rs4262246,rs12663013,rs9400435,rs7806101,rs9374235,rs6920521,rs8108743,rs9879858,rs3803238,rs12662750,rs630769,rs9386969,rs1570813,rs55936781,rs13307587,rs4420894,rs34817842,rs12080722,rs4447285,rs596573,rs4488897,rs2182195,rs9521785,rs6568660,rs13233758,rs4807926,rs66462211,rs35158969,rs12221669,rs9348119,rs536133,rs485483,rs1607251,rs12699504,rs473395,rs12662920,rs9854012,rs62022122,rs2107931,rs78021268,rs9461948,rs9372285,rs9372283,rs6910747,rs9400438,rs9515219,rs2880172,rs34815085,rs4417423,rs1886638,rs3821386,rs1927350,rs527517,rs9806256,rs10925023,rs16927509,rs10499060,rs562629,rs34162672,rs9521784,rs3851217,rs3213056,rs60122427,rs76471762,rs13061226,rs8181300,rs7334909,rs3892789,rs1694015,rs1486333,rs11630363,rs9521794,rs1461022,rs9873106,rs9374229,rs9400441,rs12900678,rs6925070,rs35726889,rs645017,rs79941939,rs62396873,rs764255,rs3821389,rs11855415,rs28510607,rs10768136,rs4144888,rs7319009,rs12055714,rs2336517,rs1008290,rs9559807,rs1357978,rs11666805,rs12699503,rs3821390,rs7767678,rs259569,rs6917008,rs9816540,rs6493858,rs9398259,rs2095844,rs9384770,rs9859355,rs10505452,rs115385203,rs9374234,rs9559813,rs8024031,rs521724,rs13195130,rs1407450,rs55972526,rs9555704,rs4774859,rs133889,rs8068139,rs10259681,rs7336609,rs12771522,rs9521787,rs7953873,rs7802263,rs301701,rs9809324,rs12911427,rs941683,rs552049,rs4082518,rs9859150,rs55753152,rs615095,rs34467595,rs115389546,rs1442640,rs7251937,rs7176107,rs17279083,rs114510159,rs9384775,rs35591161,rs56330313,rs4591899,rs724356,rs537870,rs1927353,rs11670048,rs599773,rs4905631,rs4560713,rs395335,rs7170307,rs581184,rs11624130,rs34224072,rs1626065,rs10455977,rs631246,rs795786,rs7767363,rs7325055,rs662789,rs11706252,rs115324782,rs479526,rs1173920,rs795791,rs641910,rs66461381,rs10925017,rs12763688,rs899117,rs9374228,rs9559810,rs9515223,rs610316,rs3801057,rs35749329,rs11153268,rs628155,rs1391331,rs11251873,rs133890,rs1924445,rs12662924,rs3821392,rs10431865,rs12075314,rs873930,rs16976890,rs3985758,rs3763193,rs3801058,rs1173921,rs1483971,rs114913879,rs12905899,rs177735,rs795797,rs4486528,rs4731204,rs3851219,rs12550611,rs13095013,rs9822011,rs1679239,rs111226902,rs9347123,rs1834717,rs35655678,rs11629483,rs4916367,rs9372274,rs9559811,rs641518,rs632070,rs9515221,rs7996702,rs1479968,rs536986,rs627776,rs678138,rs4823324,rs1694016,rs485569,rs3803232,rs812583,rs1846165,rs2593314,rs62022133,rs598072,rs10946158,rs563648,rs9400445,rs568153,rs4467507,rs12799002,rs10455976,rs4724700,rs1742854,rs9400443,rs12190616,rs789858,rs1846166,rs1461024,rs3821388,rs9521781,rs9400434,rs6977430,rs7740965,rs332439,rs1479962,rs9374227,rs4075745,rs61620632,rs9515231,rs133872,rs4721234,rs1976033,rs9655844,rs9515222,rs34866662,rs1477590,rs6952191,rs4478097,rs79139068</t>
  </si>
  <si>
    <t>ENSG00000134871.13,CATG00000000942.1,CATG00000095165.1,ENSG00000229164.5,CATG00000117069.1,ENSG00000197445.2,ENSG00000149090.7,ENSG00000267759.1,CATG00000023105.1,ENSG00000227036.2,CATG00000102733.1,CATG00000089598.1,CATG00000025703.1,CATG00000036368.1,ENSG00000248366.1,CATG00000024314.1,CATG00000086912.1,ENSG00000170312.11,ENSG00000151789.5,ENSG00000140479.12,ENSG00000183831.6,ENSG00000229618.1,ENSG00000162753.10,ENSG00000162711.12,ENSG00000203739.3,ENSG00000170775.2,ENSG00000223351.1,ENSG00000138653.5,CATG00000074265.1,ENSG00000261333.2,CATG00000063444.1,ENSG00000130638.11,ENSG00000123505.10,ENSG00000176381.4,ENSG00000133454.11,ENSG00000166352.11,CATG00000002075.1,CATG00000095001.1,CATG00000095002.1,ENSG00000185112.4,ENSG00000259764.1,ENSG00000271897.1,ENSG00000035720.3,ENSG00000151575.10,CATG00000016136.1,ENSG00000257849.1,CATG00000089597.1,CATG00000101386.1,ENSG00000107611.10,ENSG00000249816.2,ENSG00000251308.1,ENSG00000187288.6,ENSG00000211833.1,ENSG00000254498.1,ENSG00000155034.14,ENSG00000198818.5,ENSG00000041802.6,ENSG00000258583.1,CATG00000023114.1,ENSG00000138587.5,ENSG00000224821.5,CATG00000086911.1,ENSG00000204442.2,ENSG00000226126.2,CATG00000103397.1,CATG00000104923.1,ENSG00000197498.8,ENSG00000071626.12,CATG00000091366.1,CATG00000063941.1,ENSG00000155115.6,ENSG00000181827.10,ENSG00000255542.1,ENSG00000246223.4,CATG00000024991.1,CATG00000021272.1,ENSG00000224550.1</t>
  </si>
  <si>
    <t>21051773,24801482,24068947,24024963,23423138,17684495,20039944,19786962,23738518,23190410</t>
  </si>
  <si>
    <t>Dyslexia,Mathematical ability in children with dyslexia,Reading disability and language impairment,Cognition, early reading ability,Word reading,Relative hand skill,Mathematical ability,Speech perception in dyslexia,Reading and spelling,Relative hand skill in reading disability,Handedness in dyslexia</t>
  </si>
  <si>
    <t>HP:0010701</t>
  </si>
  <si>
    <t>Abnormal immunoglobulin level</t>
  </si>
  <si>
    <t>An abnormal deviation from normal levels of immunoglobulins in blood.</t>
  </si>
  <si>
    <t>rs41337846,rs73169642,rs1159204,rs2838348,rs6547114,rs2839467,rs9284880,rs12493635,rs115298075,rs7970916,rs1005089,rs12698856,rs75438052,rs72677629,rs703683,rs12591156,rs2252775,rs10934241,rs876755,rs73169668,rs77479670,rs74515370,rs1800925,rs4818858,rs6877796,rs789254,rs13272623,rs1680781,rs7279958,rs280355,rs3744126,rs2299013,rs10196801,rs2053887,rs7938394,rs1455649,rs1442190,rs7643789,rs2566968,rs13322676,rs6852091,rs1805012,rs115377566,rs1584235,rs72790438,rs9860508,rs1927937,rs114654404,rs12825629,rs9607636,rs4076082,rs12919828,rs72788599,rs74458567,rs2329593,rs62059822,rs2305546,rs5007342,rs2833991,rs847,rs2793797,rs6035662,rs4524101,rs7975109,rs76246042,rs60632435,rs2277482,rs6441827,rs2712367,rs4074724,rs4819285,rs67039976,rs12698892,rs9311358,rs62226866,rs6825199,rs61175766,rs114153839,rs13158727,rs2841233,rs5757731,rs2031611,rs16839513,rs74723106,rs4506602,rs3784634,rs4854687,rs12949936,rs11255388,rs1800309,rs17120331,rs10206228,rs10846557,rs41298312,rs11130023,rs162377,rs6460539,rs2414753,rs137697,rs79139176,rs6137129,rs7614007,rs2295209,rs744513,rs2494262,rs73117539,rs45605540,rs12438803,rs2304839,rs7189424,rs10752297,rs2171572,rs1974780,rs11174575,rs11130032,rs76667160,rs6547544,rs2160827,rs1318849,rs7937682,rs72694176,rs10861354,rs1532834,rs61978948,rs72954287,rs2048257,rs6559063,rs2404463,rs13204633,rs6001588,rs62265549,rs16876991,rs6885567,rs72657048,rs2517688,rs7599836,rs12342472,rs60818258,rs79163777,rs7542123,rs1368308,rs7776572,rs6806592,rs2404461,rs162372,rs1867486,rs2366362,rs35952547,rs9329349,rs1057225,rs12740498,rs10504478,rs162368,rs263532,rs1458018,rs78766798,rs693762,rs66922431,rs1030861,rs35032408,rs2051953,rs9855433,rs10196630,rs2371566,rs74954864,rs7414934,rs2919856,rs12903649,rs4854680,rs11044332,rs2009473,rs2880045,rs9296009,rs1446724,rs461981,rs3742500,rs111517286,rs11781525,rs13413356,rs6502565,rs1394589,rs13158124,rs10972726,rs6476398,rs1805011,rs1703881,rs7288826,rs2841244,rs6578672,rs17524714,rs7518804,rs11038291,rs10950341,rs6788890,rs5750823,rs789247,rs7874815,rs162345,rs7525903,rs9634185,rs1466535,rs4744848,rs6082135,rs2279913,rs73167342,rs1159205,rs2630257,rs2618592,rs10905236,rs17614714,rs789218,rs1534542,rs11630353,rs72954284,rs789236,rs1866825,rs17085428,rs7431126,rs4682963,rs9306160,rs10813949,rs4651012,rs11112403,rs7820788,rs2656803,rs3777204,rs17271403,rs1488637,rs1124125,rs60490216,rs1043395,rs3797570,rs627386,rs2970915,rs10196895,rs66654901,rs7803814,rs77711855,rs3169315,rs2083098,rs2782434,rs6876568,rs4983391,rs57648467,rs77143352,rs7045117,rs55658143,rs2816167,rs1556717,rs12233086,rs6035638,rs789228,rs4505848,rs72818142,rs4464069,rs9890243,rs7807263,rs10113903,rs4075795,rs76730493,rs1436963,rs1582278,rs2838351,rs7214468,rs45610037,rs4564376,rs60901740,rs74566438,rs11624045,rs12631963,rs7040634,rs7045671,rs2071581,rs10196749,rs61122136,rs10477364,rs12363179,rs7095230,rs12698883,rs2857541,rs789242,rs1579494,rs7781403,rs1058600,rs75450182,rs13157227,rs73195541,rs4592586,rs7314811,rs600086,rs3777192,rs55976072,rs2292865,rs13427438,rs12830671,rs2888841,rs11678822,rs77781808,rs7475361,rs308096,rs4819270,rs154460,rs876476,rs2857535,rs7160852,rs59964110,rs11165132,rs12893275,rs11702544,rs79304919,rs10079268,rs10789843,rs35903246,rs6917920,rs72850846,rs4534620,rs34175470,rs2304078,rs162398,rs73169649,rs67919911,rs389278,rs772607,rs116347232,rs852443,rs11674437,rs9273308,rs61738690,rs9272425,rs1446693,rs6502557,rs728838,rs72816540,rs2272940,rs6971237,rs2897443,rs4878508,rs6573572,rs13426896,rs7792956,rs11869423,rs77712968,rs72790412,rs8136980,rs62486234,rs4682976,rs11174517,rs703636,rs11904276,rs6894249,rs7277539,rs11552708,rs4318956,rs114073272,rs2582549,rs116173188,rs2841223,rs6866361,rs10146643,rs12657117,rs1853639,rs1043381,rs115707314,rs6726454,rs9604512,rs7566277,rs62385261,rs57633641,rs12621674,rs6889029,rs113572064,rs3784445,rs76979759,rs9921045,rs10861360,rs12108134,rs12891828,rs684209,rs2787101,rs8192878,rs1805015,rs1894204,rs35498631,rs74478164,rs116246895,rs6047016,rs2275128,rs4930229,rs10896298,rs116025290,rs9941787,rs9577885,rs2058919,rs62365191,rs2279920,rs73346387,rs7234672,rs7301266,rs1838881,rs6873285,rs3777188,rs11214990,rs9624334,rs7661864,rs5757681,rs9727861,rs117151717,rs2816193,rs4819290,rs577044,rs62118575,rs583032,rs2514886,rs2171498,rs17419878,rs11135441,rs12094298,rs7561959,rs9814256,rs9288982,rs4076556,rs61248190,rs10887879,rs324020,rs2241099,rs9288984,rs9606950,rs12791538,rs10906348,rs10861342,rs12530,rs4936661,rs113282787,rs2273217,rs731165,rs112270131,rs922994,rs2155722,rs3781085,rs73141014,rs9819766,rs2838342,rs26534,rs1425270,rs2243885,rs9357092,rs112582692,rs7121843,rs11743934,rs537884,rs2522394,rs6808800,rs61995989,rs2171575,rs7429879,rs2300599,rs7532095,rs703625,rs743838,rs2015729,rs6046902,rs7664452,rs1446710,rs9665507,rs660895,rs968631,rs57949227,rs736650,rs162373,rs10813890,rs73275694,rs114823386,rs9836009,rs59063862,rs62364130,rs17622991,rs7702674,rs2058918,rs6046941,rs1378543,rs4002281,rs12339950,rs7282122,rs7513156,rs12698857,rs6696132,rs12708713,rs7528484,rs77622527,rs11568995,rs60580207,rs13287325,rs2289453,rs12099921,rs79910756,rs17164935,rs77554503,rs11711311,rs772602,rs3792136,rs2275129,rs9272417,rs6547551,rs12631341,rs10463893,rs6137138,rs1924525,rs162369,rs7965847,rs12155144,rs10758188,rs1632908,rs7103402,rs7021946,rs56002885,rs11581076,rs10778370,rs12047230,rs4329748,rs1532435,rs9609530,rs1857764,rs4759277,rs8022046,rs76478976,rs1628833,rs2171569,rs13431491,rs493865,rs113084465,rs55707505,rs13086121,rs2507800,rs703817,rs4561508,rs79631993,rs11712562,rs16947328,rs11650451,rs114301654,rs1458019,rs116294320,rs7303825,rs6035659,rs280356,rs571462,rs229341,rs7779371,rs3813643,rs1006057,rs34307005,rs7156013,rs74381320,rs79770071,rs73177066,rs2630259,rs6573573,rs9835626,rs9606942,rs6818798,rs2841232,rs77191768,rs4819288,rs278903,rs789214,rs3895089,rs72790424,rs7502875,rs34350976,rs6875026,rs1125539,rs2838336,rs28547360,rs17106409,rs12896360,rs55781039,rs5750683,rs11657479,rs114880286,rs10117038,rs4953349,rs11788747,rs11903173,rs6726570,rs35805677,rs2537824,rs7102418,rs13412980,rs6785869,rs10023638,rs28366201,rs62323898,rs7622403,rs2609231,rs75566904,rs2345863,rs13126479,rs12229846,rs4750346,rs10145122,rs435066,rs12421748,rs8011071,rs74029403,rs2072209,rs6547110,rs4246801,rs1000232,rs3751985,rs9873604,rs12636577,rs55852922,rs4983390,rs2279914,rs10085696,rs35089588,rs162389,rs115297319,rs12818222,rs78740585,rs10807950,rs76358145,rs77941772,rs6441834,rs2129955,rs1747683,rs116356066,rs9977212,rs56375707,rs1683811,rs6547543,rs3829794,rs8039651,rs3743673,rs9329351,rs12186491,rs7122830,rs2026000,rs4703780,rs10212375,rs113161761,rs12698882,rs76683482,rs17019567,rs6738351,rs77697684,rs9854504,rs66490177,rs17524637,rs7449456,rs73117541,rs2113561,rs567859,rs118024364,rs1037393,rs11013239,rs2838325,rs6870496,rs72677632,rs115686965,rs852442,rs36045143,rs2723142,rs1470505,rs2547997,rs11739652,rs11260603,rs28913033,rs5995735,rs76106767,rs2970914,rs7901303,rs112873743,rs75272756,rs7630980,rs162392,rs2793798,rs73169651,rs1348255,rs4524496,rs11215033,rs789221,rs12601285,rs11741563,rs6082036,rs86139,rs2028417,rs80041527,rs7808239,rs9811200,rs62026377,rs4818861,rs2249514,rs34083796,rs2851498,rs11676474,rs6957150,rs11546845,rs17340305,rs1872545,rs1363385,rs4669365,rs1650124,rs7528078,rs9821268,rs111611832,rs79748582,rs73419929,rs6877427,rs7213540,rs28558199,rs116051573,rs789212,rs138994,rs13384333,rs728839,rs7627186,rs7705245,rs4936678,rs2324656,rs116492953,rs91424,rs60097574,rs8131027,rs72687036,rs162380,rs13080889,rs162400,rs2414754,rs2304075,rs3780489,rs28517717,rs6788832,rs1057963,rs1191601,rs2725405,rs58647797,rs113868179,rs2636276,rs2838339,rs11722421,rs78647096,rs17604882,rs2270180,rs11738768,rs3001413,rs1386669,rs17102847,rs116244517,rs10032644,rs9839422,rs12900645,rs2427837,rs230644,rs12516071,rs9311213,rs11823478,rs2395175,rs9469220,rs77009692,rs2638846,rs10107345,rs1683779,rs12631232,rs10445407,rs10459207,rs592229,rs230642,rs12580590,rs75669832,rs58791731,rs4759276,rs12337657,rs55689224,rs2582545,rs2636810,rs1488623,rs58314186,rs1867863,rs1423268,rs1568918,rs12497609,rs4879952,rs73657531,rs11255400,rs444881,rs7816885,rs12089582,rs10508459,rs72816529,rs2254154,rs12591593,rs112497718,rs2638845,rs764311,rs6875078,rs6756409,rs199925,rs13061150,rs4748833,rs28578536,rs7622515,rs114499376,rs2236352,rs73124315,rs75028213,rs6879652,rs6132343,rs1669716,rs55904957,rs2332224,rs17630758,rs9828449,rs17509902,rs9848993,rs1073040,rs6463508,rs7090050,rs12085130,rs12033811,rs4976497,rs17548631,rs10813948,rs2748809,rs2112012,rs1012727,rs5757685,rs73195539,rs6035652,rs11174557,rs852438,rs66652160,rs116376559,rs3809719,rs6672925,rs1953652,rs34864242,rs7872478,rs17762460,rs12780334,rs7700346,rs75677793,rs11249213,rs7865299,rs703632,rs9929374,rs77494727,rs10983788,rs11071642,rs72678029,rs72956308,rs55638032,rs661330,rs4998649,rs9873869,rs6075680,rs73484568,rs738285,rs62251383,rs2901812,rs2838345,rs72675473,rs6559040,rs35967150,rs56798121,rs2933343,rs1091938,rs1680788,rs4241438,rs12883359,rs7699742,rs16961493,rs6870487,rs6695132,rs17524672,rs10869962,rs4275849,rs12716252,rs11112378,rs6001587,rs57964521,rs2048399,rs9959236,rs13427514,rs10090260,rs7557020,rs2494263,rs12480323,rs59525627,rs9788837,rs62486208,rs12130276,rs709802,rs308089,rs9851731,rs7941796,rs7028772,rs12348755,rs10972727,rs10497105,rs12910541,rs55994139,rs1531047,rs10508336,rs28694394,rs56377787,rs6705427,rs7833220,rs7850878,rs11765436,rs13319803,rs7106104,rs6576062,rs2247712,rs627339,rs1423269,rs79518883,rs2121410,rs7702346,rs4976493,rs72827590,rs1591355,rs1368309,rs10206900,rs34550073,rs2030444,rs72956387,rs927493,rs4270717,rs7194356,rs79774830,rs17524686,rs56366429,rs10838611,rs78273100,rs1703927,rs752265,rs17164915,rs1317826,rs6602648,rs4642392,rs12772194,rs2302105,rs4710522,rs10193309,rs115278825,rs27323,rs2404462,rs1030860,rs4234446,rs34489085,rs80122336,rs56396894,rs16527,rs789230,rs7158047,rs896522,rs1866996,rs1963499,rs1470508,rs12220069,rs12600217,rs6476399,rs3177243,rs58158337,rs59631161,rs11793020,rs654611,rs17014529,rs7136344,rs11994937,rs4682960,rs9349045,rs17741778,rs114563169,rs6046910,rs1584234,rs57377836,rs113234192,rs9272461,rs1159203,rs1344601,rs11202927,rs10145119,rs789219,rs17229044,rs55884306,rs86138,rs12477372,rs2427828,rs115008099,rs56039711,rs789237,rs34850,rs73268805,rs28362665,rs3796254,rs3777207,rs118184940,rs10458771,rs2816196,rs114187987,rs761830,rs11126958,rs76375603,rs61473363,rs199917,rs16522,rs10876964,rs9667836,rs116067641,rs3829808,rs1680786,rs703637,rs2271521,rs10847980,rs4648889,rs10752296,rs6082079,rs13236841,rs72678032,rs36025692,rs10489787,rs71331686,rs114768225,rs116319104,rs9790867,rs34344799,rs61995985,rs6137095,rs3766995,rs796862,rs41317300,rs3734131,rs11951836,rs541198,rs5757680,rs62155795,rs2577757,rs115315941,rs6075675,rs2511214,rs3934004,rs12520248,rs74959932,rs7301016,rs116141955,rs12698893,rs5757282,rs13147049,rs9606947,rs7130698,rs9918763,rs6792447,rs10891699,rs73367822,rs13183436,rs7209700,rs1765621,rs2040704,rs5757730,rs1295686,rs13429866,rs10502190,rs1368310,rs77325635,rs1542180,rs457274,rs1979174,rs7904040,rs55829069,rs72827584,rs2277481,rs9626032,rs2706353,rs3784633,rs9380682,rs10144845,rs8039105,rs34582516,rs3802586,rs58859869,rs6812910,rs3777194,rs72687029,rs12878339,rs13093862,rs6957660,rs8014695,rs7296999,rs2723122,rs73166393,rs11581688,rs4143898,rs759058,rs72790451,rs17097891,rs57673070,rs11075733,rs5757733,rs1669658,rs10400177,rs4575,rs4832928,rs1680790,rs11112394,rs11088194,rs11057357,rs12820829,rs16937164,rs6868626,rs4686827,rs1501849,rs1446707,rs12087159,rs115875662,rs12637066,rs10262697,rs2083099,rs73169671,rs13162884,rs80248330,rs11060708,rs13152920,rs4972806,rs12083979,rs13415,rs10908710,rs738287,rs2582561,rs7336717,rs4267249,rs199980,rs13962,rs7855252,rs114700208,rs11761922,rs8077394,rs7612349,rs57227885,rs6766221,rs162371,rs12636536,rs117129283,rs117219934,rs10891664,rs7919481,rs6424820,rs4875857,rs1383046,rs4752926,rs10903118,rs6460797,rs1981015,rs6872406,rs1611628,rs9846155,rs34597764,rs3780488,rs2888410,rs73300858,rs67726194,rs16948895,rs76664572,rs12736,rs6046908,rs3826304,rs10813951,rs41269955,rs2486995,rs4682741,rs16961474,rs4682987,rs515669,rs4985523,rs115753608,rs59001640,rs11744881,rs10854486,rs6722542,rs5006593,rs116230671,rs3736236,rs9929761,rs13423661,rs914197,rs1927936,rs12528714,rs2027167,rs11614022,rs80054920,rs2162062,rs2430457,rs278906,rs12895990,rs11214988,rs12446201,rs4145153,rs6075685,rs2273528,rs12486452,rs2784939,rs11213985,rs2114819,rs115254918,rs4704567,rs2242036,rs10784293,rs2850247,rs9941987,rs9611169,rs2582562,rs5764106,rs7855899,rs7859996,rs4711279,rs7039088,rs262680,rs4668605,rs114025107,rs6886870,rs5757678,rs6132326,rs2929859,rs1458017,rs112485576,rs73177064,rs9311352,rs66993458,rs77653215,rs12912208,rs35176119,rs3864109,rs3803796,rs1446723,rs6462728,rs115539241,rs6893925,rs8009511,rs3780491,rs2517719,rs11213941,rs7029897,rs10967679,rs2723141,rs1432697,rs7523328,rs55863174,rs7711830,rs11719686,rs7693745,rs4976465,rs76264502,rs11265204,rs1035275,rs7315553,rs59297232,rs115816856,rs6082063,rs2530544,rs7145173,rs111296401,rs7917324,rs10737068,rs16990941,rs9837796,rs2511213,rs11581667,rs8010876,rs11737302,rs6595767,rs1926188,rs11950427,rs2816166,rs16906513,rs2970907,rs9609529,rs6768749,rs4792799,rs703627,rs12466935,rs12413175,rs79745296,rs4824152,rs80092491,rs4938107,rs12602196,rs2841230,rs3780300,rs6047015,rs12470716,rs12113555,rs17208431,rs6576705,rs1446692,rs4972805,rs1579496,rs12698862,rs76615165,rs11255369,rs34077564,rs1683776,rs1387042,rs2793799,rs2015061,rs10891690,rs4819219,rs4246800,rs2144281,rs5675,rs11125072,rs2817661,rs58570168,rs789241,rs10172719,rs2125404,rs9850129,rs60322265,rs6705986,rs8027751,rs79717038,rs7726368,rs2829,rs6431979,rs9835270,rs2292699,rs12254671,rs115524400,rs580913,rs41268942,rs1467979,rs11958404,rs6082028,rs966904,rs1687970,rs2659005,rs12165286,rs1026364,rs1969977,rs2119394,rs75488961,rs2255166,rs17271193,rs12233927,rs11707345,rs10758168,rs35179959,rs11639482,rs10049992,rs12578500,rs789225,rs6882641,rs1014059,rs10910470,rs7146019,rs278902,rs45580235,rs6978841,rs56323985,rs4792798,rs6860936,rs13086084,rs75824035,rs2292863,rs7279968,rs5754074,rs7121011,rs76620947,rs7103827,rs9791113,rs772598,rs10124479,rs1555360,rs8075526,rs11814683,rs7108470,rs7212751,rs6541411,rs34059910,rs72829446,rs17230818,rs9833423,rs1432694,rs75422159,rs7617515,rs9609531,rs11112374,rs10752293,rs6896893,rs117873285,rs4412438,rs1031532,rs9311353,rs72827565,rs2361701,rs1125538,rs2533441,rs80274754,rs162376,rs4953352,rs4789580,rs6985782,rs7219431,rs17465022,rs3773682,rs1470504,rs112001772,rs28577577,rs10738905,rs7555518,rs13217899,rs116435328,rs4236262,rs2493124,rs16982016,rs1048892,rs10071354,rs7731390,rs11260602,rs6441833,rs72850840,rs56687083,rs59482506,rs13092122,rs62007368,rs9855613,rs6710370,rs56314043,rs4833837,rs78456975,rs17009757,rs1680785,rs716501,rs61737067,rs7724807,rs210603,rs6872131,rs10769204,rs2838326,rs74892229,rs2083192,rs7574621,rs13295276,rs55840436,rs7969207,rs72790408,rs2933344,rs10190510,rs10852454,rs386014,rs41321047,rs27324,rs73169650,rs6137077,rs78591679,rs2793802,rs2276943,rs12880512,rs199928,rs16907305,rs6879847,rs922993,rs8007145,rs115925093,rs3806641,rs1948764,rs17604001,rs56327427,rs10145031,rs3777197,rs75270536,rs113001901,rs74971338,rs114784898,rs2234898,rs3760213,rs9314164,rs1858551,rs463738,rs7305712,rs3777200,rs5750825,rs17604889,rs11774682,rs7788093,rs12486484,rs6075671,rs1683780,rs12698858,rs2158837,rs73346386,rs10503148,rs3094093,rs12269781,rs3742939,rs4294093,rs767390,rs6082047,rs967546,rs61443681,rs61995988,rs10813960,rs1139178,rs10838596,rs11629528,rs117415767,rs4821896,rs6736097,rs4749282,rs2011157,rs1789358,rs11603692,rs116046537,rs7633526,rs78976045,rs1547772,rs10891280,rs16937168,rs2633418,rs12601453,rs77941725,rs72957179,rs2517774,rs2507801,rs1680794,rs1584237,rs10983787,rs3001412,rs772603,rs8038932,rs116361035,rs6605278,rs2618590,rs56125199,rs6082024,rs17673685,rs12407074,rs114300842,rs73579458,rs61829183,rs10877862,rs789251,rs113745074,rs647253,rs17426593,rs4749308,rs1568478,rs75830066,rs67521705,rs75192977,rs731952,rs10098759,rs3749834,rs35651095,rs6559064,rs55800297,rs12600635,rs2270554,rs56110037,rs11249215,rs4564516,rs73103460,rs12595927,rs62365186,rs2784921,rs12246065,rs3744135,rs76344840,rs6499253,rs162396,rs7872477,rs7652995,rs8074348,rs62364128,rs10790019,rs4265380,rs7433407,rs60872022,rs7331540,rs11820502,rs490897,rs17085249,rs8063219,rs4878507,rs73195553,rs883081,rs8034914,rs2002692,rs73900722,rs1568028,rs871012,rs2582557,rs6082075,rs77351919,rs6787833,rs4935790,rs11957848,rs10788500,rs9260622,rs12594658,rs13361837,rs7523334,rs5771040,rs4930561,rs4878639,rs17839695,rs17085231,rs76211079,rs117019850,rs116818702,rs7781265,rs55903212,rs3803800,rs2279454,rs2306029,rs12369961,rs12708714,rs11112390,rs6560612,rs6075667,rs7161883,rs62365190,rs1058596,rs77528713,rs4456947,rs3136534,rs3743976,rs7830986,rs10813957,rs16839532,rs1866824,rs27316,rs8010715,rs738286,rs34421316,rs113852659,rs3762636,rs2026739,rs6082068,rs6946066,rs3773681,rs9577876,rs10852458,rs57896286,rs2839465,rs10737070,rs8062923,rs6137089,rs9577886,rs7737470,rs1571020,rs2533427,rs3753745,rs3751984,rs3791213,rs4711206,rs2919854,rs1680791,rs6771167,rs6712176,rs79110942,rs35978825,rs4579731,rs11623342,rs7561361,rs62486207,rs6132322,rs74641650,rs4582295,rs8032433,rs1850963,rs114794147,rs2060575,rs4324338,rs73657532,rs789229,rs12414427,rs2298019,rs116331885,rs76547504,rs4664115,rs72850844,rs2791943,rs28411984,rs11249212,rs162388,rs72829457,rs114935407,rs12257092,rs789213,rs20578,rs2304837,rs704330,rs6851880,rs1390853,rs10796058,rs3812055,rs4246626,rs115853905,rs116392604,rs6075681,rs78937121,rs789233,rs11950881,rs998916,rs2618591,rs78021480,rs552387,rs2841227,rs13152992,rs12554995,rs6596086,rs2171959,rs2571391,rs45454992,rs8129601,rs7397814,rs6137080,rs7617313,rs10905238,rs3741578,rs7194753,rs1398553,rs12489887,rs57382045,rs13073843,rs76319098,rs74523788,rs11057352,rs490199,rs9874132,rs909674,rs11112366,rs2300168,rs4759275,rs72816541,rs2548594,rs966801,rs116018922,rs6441861,rs78961289,rs17732182,rs10196939,rs72816538,rs2187668,rs10163235,rs6565549,rs1387046,rs11112418,rs230645,rs116813230,rs10813950,rs2051407,rs72956346,rs12693407,rs4832386,rs72790428,rs10861358,rs1577328,rs116457146,rs72790444,rs4819294,rs115472837,rs9866806,rs3136512,rs78707230,rs115886595,rs404256,rs12221747,rs10773036,rs10038416,rs6047025,rs3804580,rs41266331,rs4792800,rs74865514,rs3024971,rs111944465,rs7283428,rs28513564,rs73168721,rs9325089,rs67055914,rs113707697,rs2508746,rs10044461,rs11650072,rs7633832,rs59638376,rs12635624,rs7276633,rs12893094,rs117333554,rs11126957,rs2588292,rs626657,rs12485791,rs7528184,rs2044307,rs464783,rs902338,rs11909064,rs118134212,rs772605,rs6075676,rs4623296,rs76045368,rs2408871,rs55784250,rs7591394,rs12370404,rs813945,rs11952552,rs914198,rs113027967,rs11265205,rs74876325,rs6001599,rs6518302,rs657672,rs71607078,rs5757683,rs60429724,rs1127348,rs167930,rs9978934,rs74933790,rs1408468,rs11951259,rs12896663,rs6595633,rs162394,rs741096,rs6132329,rs114821662,rs115470495,rs10782980,rs883082,rs584285,rs6132336,rs4976308,rs7529070,rs11128271,rs72790422,rs3821506,rs2048057,rs2292528,rs1968722,rs7941923,rs6046909,rs11844343,rs10028920,rs11213940,rs115626186,rs1543042,rs9947954,rs2270788,rs11089092,rs7958413,rs76377749,rs79054616,rs813732,rs1765618,rs114898258,rs2582565,rs6985325,rs16844846,rs2242108,rs12053566,rs1405238,rs1488622,rs7087535,rs7782210,rs112047208,rs115020571,rs9996223,rs7644467,rs60588211,rs4720952,rs35879177,rs6883691,rs2533428,rs966905,rs10183642,rs1610753,rs6811744,rs7030567,rs8012278,rs11639147,rs116547947,rs4755957,rs76791219,rs4403187,rs11112368,rs118151835,rs147295,rs11994987,rs4983393,rs16981993,rs2028414,rs9869151,rs116684619,rs6679318,rs73117532,rs1336480,rs10428037,rs12362593,rs3210839,rs56006993,rs10891665,rs12637067,rs7490965,rs2252226,rs116034303,rs12225316,rs72797378,rs75667989,rs34624872,rs4145837,rs6001225,rs34851,rs10769791,rs6595768,rs20541,rs1669721,rs10877870,rs10741014,rs61698755,rs115632661,rs2359687,rs114149640,rs9842445,rs12261019,rs78099446,rs738289,rs2234978,rs35376994,rs111935361,rs2838331,rs7089946,rs1953416,rs1437136,rs9813630,rs3763047,rs1368307,rs10913697,rs7590864,rs111471676,rs7311667,rs1888959,rs4233189,rs68049217,rs2273527,rs4649040,rs703633,rs56329656,rs35214385,rs1591356,rs3755348,rs12828040,rs11179263,rs1703925,rs8127495,rs3781087,rs10861337,rs2523809,rs10751776,rs747275,rs73196757,rs1856968,rs6859704,rs491937,rs4934435,rs2530543,rs16982050,rs1059513,rs10852453,rs12698864,rs117922848,rs9577887,rs79648453,rs12916052,rs722599,rs67070250,rs113548639,rs162374,rs10752295,rs10950951,rs162343,rs12887673,rs78846906,rs60482707,rs9577882,rs4682742,rs6685369,rs6046971,rs6003114,rs77417915,rs10913690,rs3825584,rs117805250,rs1043132,rs4819292,rs11112397,rs116001927,rs4819287,rs7640654,rs1134334,rs772600,rs1322934,rs6894063,rs11174455,rs10427590,rs2517776,rs7735665,rs2346185,rs2236667,rs7782771,rs1001579,rs111299969,rs1680795,rs2838343,rs7257072,rs76157921,rs2138876,rs894038,rs6082071,rs251505,rs1444608,rs72790410,rs2878547,rs72678033,rs484013,rs12698859,rs1424299,rs7710422,rs77192980,rs13229686,rs2706370,rs2517817,rs10971420,rs1940594,rs60712952,rs1054218,rs11621604,rs78470954,rs10956587,rs3793039,rs2706362,rs162379,rs2841231,rs10934243,rs11038993,rs6082027,rs6486910,rs12698861,rs6969486,rs8052086,rs115848534,rs9329350,rs7092857,rs79668053,rs35426692,rs1557542,rs11075734,rs4669364,rs1640231,rs4143796,rs7550635,rs55672385,rs2877611,rs12636240,rs60068475,rs10136766,rs6082128,rs3858119,rs56183936,rs113693217,rs9865965,rs12653623,rs10905233,rs10139016,rs57565297,rs74877415,rs79578325,rs6874752,rs11174537,rs1669733,rs2816187,rs12617313,rs3849017,rs57497341,rs12234066,rs10069748,rs61741559,rs79037566,rs114845381,rs2900,rs744487,rs10515232,rs7035468,rs6547542,rs10913692,rs13247796,rs7621438,rs10971419,rs3851469,rs9272353,rs12602871,rs11174514,rs16848727,rs5770779,rs1952138,rs12407563,rs7626171,rs578022,rs4500785,rs11085253,rs11675841,rs11624104,rs41268938,rs80268990,rs114646049,rs2507799,rs12630752,rs2427836,rs2919880,rs80264865,rs11741590,rs6075700,rs10752299,rs10891691,rs3736401,rs6046959,rs11817610,rs34540843,rs9898312,rs2838338,rs11715350,rs1325195,rs12883532,rs789238,rs6475955,rs640282,rs4682735,rs1446722,rs883602,rs13416881,rs8045682,rs3777208,rs2197603,rs7177173,rs114973966,rs9833810,rs2361838,rs459482,rs68112299,rs1122979,rs10972721,rs10861357,rs3777202,rs15908,rs715041,rs12034243,rs10212378,rs6602273,rs115264715,rs116912936,rs12488257,rs1948763,rs10972728,rs139016,rs113785384,rs2838327,rs73141045,rs12424618,rs1137642,rs2286975,rs73169674,rs532965,rs6047003,rs4976496,rs12026836,rs79379937,rs10121987,rs6973016,rs3891351,rs2391184,rs34870129,rs3763048,rs1892765,rs1281947,rs921741,rs6082125,rs80080599,rs6137130,rs3742783,rs77330712,rs4385221,rs2277480,rs883885,rs73178875,rs3849016,rs10502147,rs12482477,rs41269945,rs10196758,rs6001600,rs2427827,rs12898423,rs2293600,rs7542320,rs55701306,rs2656805,rs10838610,rs564601,rs11172086,rs867972,rs13422995,rs2286912,rs10758192,rs11790288,rs11641233,rs3102947,rs6873104,rs4934436,rs12921922,rs4775457,rs13099983,rs79349128,rs12493174,rs4145717,rs2328558,rs78277917,rs2121411,rs79738605,rs734809,rs11880637,rs4479864,rs9929720,rs2791942,rs11620749,rs11622829,rs13077644,rs10738907,rs1348831,rs7791954,rs75129280,rs1436966,rs913214,rs3812054,rs76954674,rs11071648,rs3767002,rs12660046,rs230640,rs6137085,rs7927079,rs789246,rs2693672,rs1488625,rs2389339,rs1386809,rs686259,rs3777201,rs4669363,rs4297057,rs117656005,rs41519545,rs1446695,rs80010833,rs7296981,rs4774427,rs10116966,rs14040,rs4469089,rs79437178,rs57488237,rs2186924,rs11038866,rs2181839,rs6502560,rs12895215,rs6875039,rs11249209,rs9860642,rs2070533,rs4938106,rs4515029,rs454858,rs1925961,rs1940595,rs7159888,rs8025404,rs1983049,rs11036296,rs2807342,rs77985891,rs8034335,rs9311361,rs6559065,rs16844850,rs2530546,rs7730844,rs10796059,rs11644838,rs7184815,rs3802583,rs162390,rs3815768,rs12227605,rs112237031,rs4651112,rs72694119,rs2706374,rs7153156,rs12879971,rs5771039,rs72790443,rs7732613,rs2251746,rs6739222,rs7817316,rs10812515,rs2784912,rs73395802,rs6895146,rs115420072,rs927494,rs66780075,rs9726961,rs852261,rs116410762,rs11174518,rs11576986,rs76903232,rs9313485,rs6879658,rs2164920,rs116017340,rs10034995,rs10749984,rs12925371,rs6790091,rs324011,rs12342445,rs2246176,rs2111485,rs41307021,rs11629408,rs12935657,rs11915889,rs10814326,rs11871721,rs78627917,rs34946782,rs4638897,rs2100009,rs59211668,rs7042276,rs10869967,rs9896078,rs7219012,rs17666538,rs10035477,rs1424298,rs7619393,rs10789844,rs6761743,rs55992518,rs73163688,rs2522414,rs9809107,rs2860937,rs2793801,rs6697751,rs7829455,rs11089020,rs58643880,rs9468811,rs113178759,rs62364129,rs1454651,rs62290049,rs9811746,rs77342340,rs111615826,rs12431850,rs73230017,rs16525,rs10769167,rs16844841,rs78862571,rs114344549,rs10211901,rs7917841,rs7653512,rs162375,rs61996014,rs4634,rs78425041,rs1561810,rs12602593,rs1683777,rs74360830,rs9727252,rs7831911,rs2251253,rs114496932,rs3811349,rs79400973,rs41304014,rs67006560,rs77035315,rs111965977,rs167769,rs7958947,rs10509712,rs11721233,rs9815769,rs4879583,rs2280127,rs6453469,rs10457932,rs77342773,rs1446575,rs115701106,rs11215031,rs4936682,rs12338997,rs11112371,rs10753666,rs6082060,rs9859565,rs13575,rs10891666,rs4587915,rs4642,rs11745587,rs7649004,rs11601674,rs16982515,rs2603792,rs869368,rs1881457,rs5757665,rs11071649,rs4730264,rs10828397,rs4730268,rs7856137,rs10908711,rs1927932,rs13340827,rs10781460,rs568038,rs6082078,rs78764820,rs4076170,rs10508337,rs10782577,rs6001585,rs7565107,rs72816527,rs72790405,rs9978403,rs76048192,rs72849375,rs4875859,rs1414399,rs4656335,rs6556893,rs5750833,rs79391169,rs9945078,rs13413096,rs6046948,rs34337798,rs560530,rs114656621,rs9678719,rs9635310,rs11867723,rs697260,rs523516,rs13180215,rs7969440,rs7645375,rs72954262,rs10144860,rs115332803,rs4819283,rs111361258,rs76625216,rs4775453,rs113090702,rs1030859,rs10906352,rs2522403,rs9978244,rs74782829,rs11174452,rs67200864,rs6834102,rs1390854,rs4648818,rs3887388,rs55654762,rs72818136,rs115891709,rs10233479,rs34977123,rs1563687,rs2839466,rs162367,rs6504833,rs12891586,rs3761456,rs8070995,rs11611545,rs4443888,rs1860530,rs10896303,rs1557543,rs7200935,rs6082069,rs10029002,rs9609527,rs8095199,rs115254927,rs10861353,rs2234900,rs17673517,rs10131728,rs2723119,rs6132309,rs7102389,rs35184949,rs6082126,rs6894426,rs74118474,rs77685459,rs116166590,rs2135530,rs16990792,rs2838340,rs6767104,rs114686026,rs2411822,rs62059823,rs4613097,rs4720636,rs703623,rs11501088,rs1680779,rs6259,rs11172068,rs116639688,rs3748441,rs10983786,rs2630252,rs7950452,rs34705618,rs62621223,rs7578050,rs1611610,rs4724714,rs4735812,rs10839786,rs2305545,rs7808179,rs11665356,rs11614822,rs7043497,rs17558301,rs12435995,rs4819293,rs2031613,rs12888212,rs13072370,rs6137127,rs7536201,rs9863050,rs114303873,rs9974513,rs59165449,rs3766351,rs6595769,rs2106984,rs9272742,rs7302456,rs114020455,rs7282405,rs1059326,rs7532198,rs115032920,rs1596913,rs112450164,rs66738509,rs28640241,rs2919853,rs2279916,rs2164520,rs6780203,rs11213957,rs17524784,rs59599863,rs13144232,rs10055415,rs12783652,rs12082394,rs79192142,rs1577330,rs9577888,rs6894017,rs7550552,rs117227186,rs11089093,rs5757682,rs56695779,rs116771108,rs4985518,rs278901,rs80349932,rs4710521,rs118064331,rs56062011,rs876756,rs17170830,rs12622209,rs1669613,rs7523412,rs72790419,rs79624290,rs16937170,rs7650764,rs529955,rs6863792,rs230646,rs1488049,rs6082034,rs17673474,rs13321717,rs17065186,rs789216,rs115714701,rs17565975,rs308071,rs9577861,rs162395,rs58509055,rs3777179,rs1054052,rs4953351,rs35123892,rs3780495,rs12232410,rs10876965,rs4744847,rs1801275,rs10738906,rs35710474,rs8008475,rs308097,rs35571096,rs13321446,rs16941801,rs617578,rs6883111,rs8003811,rs6890954,rs4074328,rs17775791,rs16839564,rs9272456,rs6801470,rs10199256,rs7070539,rs180550,rs2656802,rs2838353,rs79672203,rs11123785,rs1470507,rs10202105,rs10764371,rs117416552,rs77593073,rs12370257,rs9859879,rs11653545,rs10452738,rs1808788,rs7793083,rs9606944,rs3813009,rs62365182,rs7379060,rs2280655,rs10804587,rs115911400,rs7196943,rs10874840,rs2273218,rs9624326,rs114682707,rs10192959,rs72790430,rs12612657,rs12630791,rs77563205,rs113711046,rs2533429,rs10520114,rs6035663,rs72675476,rs4657103,rs9827682,rs1005522,rs6046964,rs10070197,rs76280339,rs4682977,rs10781459,rs6887052,rs2149364,rs10467124,rs12167679,rs2158177,rs67249613,rs2186369,rs11158596,rs11255401,rs3872721,rs2028415,rs10751775,rs1446712,rs2838337,rs116010390,rs2546191,rs11172114,rs1532833,rs3024676,rs6082070,rs2841219,rs4076555,rs2517754,rs162366,rs72776251,rs1840585,rs1442183,rs4448252,rs7931502,rs4676640,rs2348984,rs41268940,rs3758423,rs74867784,rs34869,rs28439262,rs7379050,rs2851515,rs35854475,rs75146607,rs4078387,rs2513517,rs7782699,rs59362713,rs723586,rs789220,rs34458493,rs11710456,rs9314162,rs4819295,rs12601244,rs11833130,rs13414537,rs73369437,rs2793794,rs11078697,rs11650354,rs6075686,rs76372747,rs3825708,rs1535173,rs2302834,rs7279959,rs79122108,rs2931130,rs2129959,rs11738241,rs34763586,rs34582754,rs927004,rs1436961,rs12447883,rs2838329,rs11214991,rs12499753,rs12481958,rs3803762,rs11819616,rs2279921,rs1322935,rs17604819,rs73117557,rs79053280,rs17741669,rs4724716,rs1683786,rs74615202,rs3135021,rs9270406,rs11213982,rs2838330,rs57255985,rs10073752,rs9577884,rs78005311,rs66808694,rs12187537,rs4682743,rs12147629,rs10186912,rs870187,rs13238017,rs7145246,rs2745854,rs6495387,rs11205817,rs16948887,rs157126,rs17085266,rs13070720,rs117014904,rs9983670,rs2242109,rs852437,rs114552874,rs6518301,rs34852,rs722685,rs969413,rs1683782,rs2838350,rs725866,rs117692484,rs34087819,rs62365242,rs56302473,rs4648890,rs7030459,rs759999,rs3844184,rs6137071,rs28567456,rs75049944,rs1800566,rs115645004,rs2494265,rs11197517,rs60010276,rs12595869,rs10913696,rs7790499,rs61978928,rs11735852,rs9272422,rs61064968,rs2069763,rs625630,rs4972505,rs7043474,rs1517683,rs6082065,rs114562040,rs45515895,rs72956312,rs116558165,rs115216254,rs6137082,rs77341717,rs115177781,rs280360,rs876754,rs3790482,rs4668602,rs12878477,rs10747960,rs12273290,rs114943233,rs13137901,rs77818312,rs1904522,rs8064597,rs7968711,rs6453465,rs4273077,rs118055849,rs4002283,rs6132318,rs3814521,rs12899801,rs4818862,rs162344,rs76580404,rs6132328,rs7414033,rs2042340,rs9728480,rs12630833,rs11638793,rs4759044,rs3823343,rs34965214,rs6137081,rs72850826,rs772606,rs7749924,rs590367,rs111779062,rs162393,rs12518740,rs6760242,rs2636274,rs3788556,rs1055128,rs162399,rs9284879,rs2240032,rs6877036,rs114809588,rs34138933,rs1408469,rs6476522,rs74456438,rs7902627,rs62242564,rs113839450,rs6494964,rs17093914,rs2030443,rs1972280,rs8071693,rs12900703,rs2361839,rs2253711,rs61924414,rs789239,rs10463894,rs3777189,rs73169662,rs114855991,rs1041455,rs9937309,rs1017600,rs55645900,rs73485516,rs17630746,rs12369985,rs62385262,rs2582548,rs9850927,rs6137063,rs1454648,rs3777203,rs9662858,rs4818860,rs7702646,rs35557557,rs2095405,rs1568481,rs34562254,rs10737502,rs4682734,rs111639813,rs3097276,rs12601848,rs10970973,rs79363786,rs10752298,rs6764279,rs1765649,rs6594906,rs2841216,rs9979935,rs789249,rs1784776,rs116782578,rs3763049,rs3097645,rs7671357,rs1058065,rs2841220,rs3105612,rs56004233,rs9329348,rs12646699,rs10758191,rs789232,rs76710131,rs6682646,rs7862798,rs78387563,rs6894283,rs6518315,rs10903119,rs4821897,rs55874317,rs7476,rs11822810,rs7944960,rs2838328,rs10905235,rs66527739,rs3849015,rs17794353,rs969060,rs7277628,rs16876996,rs1488641,rs4457070,rs1436964,rs12593844,rs2271263,rs79304933,rs464138,rs11213980,rs1385526,rs6953412,rs1927934,rs7949,rs7172967,rs2970916,rs2236666,rs1352430,rs116096775,rs9577883,rs1348827,rs1838880,rs28727303,rs111390068,rs2286914,rs6485686,rs76116419,rs4819264,rs59252872,rs114791812,rs831427,rs2517775,rs3767001,rs16839553,rs12316054,rs11126956,rs2245460,rs3777193,rs61995986,rs59726036,rs3819161,rs10747023,rs11215055,rs2706372,rs17161553,rs1584236,rs6569720,rs11112373,rs17113227,rs78574480,rs7021663,rs11941188,rs72790411,rs62059821,rs28566082,rs2304077,rs1437135,rs1948762,rs280361,rs10828400,rs2287400,rs1739654,rs1213205,rs2603789,rs9729199,rs76466074,rs72790426,rs7312528,rs17165090,rs4819286,rs26535,rs2970904,rs34493482,rs9931964,rs2413592,rs112993559,rs2364268,rs59568225,rs4983561,rs3777196,rs59745967,rs1680784,rs10910476,rs35076317,rs9788594,rs6082129,rs11836392,rs6035660,rs762093,rs789240,rs9577859,rs1901240,rs2288361,rs6672420,rs6743450,rs5750851,rs263533,rs12880551,rs7904875,rs12882676,rs10908709,rs13067367,rs11255370,rs12591155,rs10752294,rs300032,rs62383750,rs1170929,rs75962815,rs7964186,rs6137049,rs4983392,rs7790720,rs1557541,rs74983596,rs137730,rs459498,rs6825629,rs7914172,rs2793803,rs13245023,rs67343486,rs17444885,rs35341324,rs9577880,rs112377545,rs162381,rs11676393,rs4496483,rs762400,rs75057772,rs7186002,rs72816533,rs2011806,rs116537122,rs2051115,rs7</t>
  </si>
  <si>
    <t>ENSG00000264772.2,ENSG00000229921.2,CATG00000022194.1,ENSG00000262115.1,ENSG00000100321.10,ENSG00000196735.7,CATG00000061850.1,ENSG00000204267.9,ENSG00000092010.10,ENSG00000033100.10,ENSG00000225783.2,ENSG00000227496.1,ENSG00000198216.6,ENSG00000259606.2,ENSG00000110066.10,ENSG00000231503.3,ENSG00000221949.2,ENSG00000130540.9,ENSG00000092421.12,CATG00000073521.1,CATG00000083573.1,ENSG00000259207.3,ENSG00000180210.10,CATG00000092544.1,CATG00000021396.1,ENSG00000161956.8,ENSG00000154803.8,ENSG00000085832.12,CATG00000115856.1,CATG00000098989.1,ENSG00000154188.5,CATG00000005519.1,ENSG00000100897.13,ENSG00000116031.7,CATG00000088075.1,ENSG00000228560.1,CATG00000002755.1,CATG00000029713.1,ENSG00000176998.3,ENSG00000038532.10,ENSG00000120440.9,ENSG00000050628.16,ENSG00000146926.6,ENSG00000137760.10,ENSG00000227896.2,ENSG00000161960.10,CATG00000072019.1,ENSG00000187695.6,ENSG00000119616.7,ENSG00000072858.6,CATG00000004524.1,ENSG00000223837.2,ENSG00000164113.6,ENSG00000099958.10,ENSG00000224189.2,ENSG00000182196.9,ENSG00000258588.2,ENSG00000165629.15,ENSG00000129596.4,ENSG00000236790.1,ENSG00000262136.1,ENSG00000261602.1,ENSG00000230333.2,CATG00000088071.1,ENSG00000144214.5,ENSG00000127152.13,ENSG00000238300.1,CATG00000067635.1,ENSG00000234476.1,CATG00000052821.1,CATG00000093417.1,CATG00000012216.1,ENSG00000233223.2,ENSG00000157613.6,ENSG00000129244.4,ENSG00000107341.4,CATG00000029716.1,ENSG00000151892.10,ENSG00000228272.1,ENSG00000181323.7,ENSG00000260005.2,ENSG00000249141.1,ENSG00000128645.11,ENSG00000251575.2,ENSG00000182108.5,ENSG00000169992.5,ENSG00000107537.9,ENSG00000086062.8,ENSG00000185532.10,CATG00000083579.1,ENSG00000248109.1,ENSG00000085831.11,ENSG00000139187.5,ENSG00000177398.14,ENSG00000117133.6,ENSG00000123091.4,ENSG00000180011.6,ENSG00000223823.1,ENSG00000100246.8,ENSG00000181019.8,ENSG00000108798.4,ENSG00000267737.1,ENSG00000179344.12,ENSG00000224557.3,ENSG00000157827.15,CATG00000057699.1,ENSG00000086475.10,ENSG00000226017.2,ENSG00000118217.5,ENSG00000130176.3,ENSG00000100242.11,ENSG00000240505.4,ENSG00000141030.8,ENSG00000172340.10,CATG00000064870.1,ENSG00000158321.11,ENSG00000138798.7,ENSG00000114654.6,ENSG00000221890.2,ENSG00000223865.6,ENSG00000035681.3,CATG00000060677.1,ENSG00000259929.1,CATG00000060553.1,ENSG00000241962.5,ENSG00000011143.12,ENSG00000138134.7,ENSG00000223109.1,ENSG00000026103.15,ENSG00000137713.11,ENSG00000137634.5,ENSG00000198373.8,ENSG00000141577.9,CATG00000086663.1,ENSG00000245067.2,ENSG00000263756.1,ENSG00000179152.14,CATG00000030837.1,ENSG00000239697.6,CATG00000061378.1,ENSG00000230795.2,CATG00000013492.1,CATG00000105338.1,ENSG00000197943.5,CATG00000026619.1,ENSG00000198502.5,ENSG00000229391.3,ENSG00000073910.15,CATG00000100181.1,ENSG00000138684.3,ENSG00000226359.1,CATG00000066135.1,CATG00000089525.1,CATG00000059935.1,ENSG00000120156.16,ENSG00000100324.9,CATG00000028212.1,ENSG00000213246.2,CATG00000090881.1,ENSG00000255663.1,CATG00000049413.1,ENSG00000229559.2,ENSG00000136044.7,ENSG00000262880.1,ENSG00000170873.14,ENSG00000145782.8,ENSG00000121579.8,ENSG00000169981.6,ENSG00000099956.13,ENSG00000233509.2,ENSG00000260788.1,CATG00000025203.1,CATG00000076733.1,CATG00000077556.1,ENSG00000115514.7,ENSG00000185842.10,ENSG00000144182.12,CATG00000022195.1,CATG00000091149.1,ENSG00000140022.5,ENSG00000186976.10,ENSG00000179639.6,CATG00000058653.1,ENSG00000168264.6,CATG00000088072.1,CATG00000076960.1,ENSG00000258999.1,ENSG00000204287.9,ENSG00000188559.9,CATG00000003831.1,ENSG00000227262.3,ENSG00000213414.3,ENSG00000155629.10,ENSG00000263293.1,ENSG00000197085.7,ENSG00000223442.1,ENSG00000166886.8,ENSG00000141748.8,ENSG00000248442.2,CATG00000064425.1,ENSG00000198829.5,ENSG00000096872.11,ENSG00000115207.9,ENSG00000149091.11,CATG00000089987.1,ENSG00000246366.2,ENSG00000199179.1,ENSG00000129214.10,CATG00000056217.1,ENSG00000233554.1,CATG00000106066.1,ENSG00000269891.1,ENSG00000257999.1,ENSG00000018236.10,ENSG00000163807.4,CATG00000054370.1,ENSG00000103316.6,ENSG00000228100.1,ENSG00000196428.8,CATG00000083574.1,ENSG00000200834.1,ENSG00000166860.2,CATG00000088070.1,ENSG00000118985.10,ENSG00000119596.13,ENSG00000230521.1,ENSG00000186283.9,ENSG00000148948.3,ENSG00000261550.1,ENSG00000207744.1,ENSG00000134030.9,ENSG00000145832.8,ENSG00000204381.7,CATG00000003744.1,ENSG00000237923.1,CATG00000022193.1,CATG00000000816.1,CATG00000069907.1,ENSG00000248544.2,CATG00000108665.1,ENSG00000157637.8,CATG00000021577.1,CATG00000006983.1,ENSG00000251314.2,ENSG00000082014.12,ENSG00000133030.15,CATG00000095012.1,ENSG00000132256.14,ENSG00000230736.2,ENSG00000265109.1,ENSG00000170426.1,CATG00000017314.1,ENSG00000024526.12,ENSG00000139914.6,CATG00000028705.1,ENSG00000188660.3,ENSG00000259466.1,CATG00000005529.1,ENSG00000163565.14,CATG00000019711.1,ENSG00000166881.5,ENSG00000144792.5,ENSG00000121236.15,ENSG00000260071.1,ENSG00000137073.16,ENSG00000235162.4,ENSG00000122420.5,CATG00000088077.1,ENSG00000064489.17,ENSG00000254101.1,ENSG00000165632.7,ENSG00000137962.8,CATG00000080571.1,ENSG00000235497.1,ENSG00000134352.15,ENSG00000170743.12,ENSG00000091140.8,ENSG00000228512.2,CATG00000072024.1,CATG00000117623.1,ENSG00000204351.7,ENSG00000233482.1,CATG00000000314.1,CATG00000006982.1,ENSG00000132405.14,ENSG00000259234.1,CATG00000052823.1,CATG00000056918.1,ENSG00000205853.6,ENSG00000160207.4,CATG00000056221.1,ENSG00000204006.4,ENSG00000178917.10,CATG00000079107.1,CATG00000070034.1,ENSG00000183087.10,ENSG00000102908.16,CATG00000005465.1,ENSG00000154380.12,ENSG00000145012.8,CATG00000097697.1,ENSG00000263447.1,ENSG00000220240.1,ENSG00000168028.9,CATG00000064452.1,ENSG00000217769.4,CATG00000092559.1,ENSG00000268503.1,CATG00000088073.1,ENSG00000129003.11,CATG00000103656.1,ENSG00000126838.5,CATG00000099437.1,CATG00000067193.1,ENSG00000128268.11,ENSG00000108384.10,ENSG00000253507.1,ENSG00000205930.4,ENSG00000198208.7,ENSG00000128652.7,ENSG00000188677.10,CATG00000052822.1,CATG00000003830.1,ENSG00000204257.10,ENSG00000115705.16,ENSG00000033170.12,ENSG00000204642.9,ENSG00000062650.13,ENSG00000115267.5,ENSG00000160293.12,CATG00000090564.1,ENSG00000232818.2,ENSG00000135655.9,CATG00000056958.1,ENSG00000257354.1,ENSG00000122591.7,ENSG00000113522.9,ENSG00000137337.10,ENSG00000244345.1,CATG00000070055.1,CATG00000043646.1,ENSG00000177646.13,CATG00000066493.1,ENSG00000164329.9,ENSG00000173868.7,CATG00000012079.1,CATG00000076837.1,ENSG00000067191.11,ENSG00000227188.1,ENSG00000112182.10,ENSG00000186446.7,ENSG00000224877.3,CATG00000054736.1,ENSG00000171298.8,ENSG00000136051.9,CATG00000010710.1,ENSG00000157933.9,ENSG00000248871.1,ENSG00000204252.8,CATG00000079737.1,ENSG00000185186.4,ENSG00000168314.13,ENSG00000175216.10,ENSG00000138688.11,ENSG00000185219.11,ENSG00000237751.2,CATG00000057491.1,ENSG00000161955.12,CATG00000069256.1,ENSG00000207491.1,ENSG00000213999.11,ENSG00000184459.4,ENSG00000259067.1,ENSG00000233387.1,ENSG00000253961.1,CATG00000083466.1,ENSG00000116016.9,CATG00000005468.1,CATG00000092558.1,ENSG00000233589.1,ENSG00000250167.1,CATG00000045322.1,CATG00000019323.1,ENSG00000184304.10,CATG00000009293.1,ENSG00000204387.8,ENSG00000152404.11,ENSG00000077238.9,ENSG00000141519.10,ENSG00000196301.3,CATG00000057866.1,ENSG00000095110.3,ENSG00000117266.11,ENSG00000091138.8,ENSG00000115593.10,ENSG00000205579.2,ENSG00000082293.8,ENSG00000143815.10,ENSG00000258760.1,ENSG00000145794.12,ENSG00000188107.9,ENSG00000042781.8,ENSG00000170417.10,CATG00000056219.1,ENSG00000213088.5,ENSG00000271937.1,ENSG00000179583.13,ENSG00000222976.1,ENSG00000249795.1,ENSG00000150967.13,ENSG00000196653.7,ENSG00000231389.3,ENSG00000134569.5,ENSG00000100911.9,ENSG00000114805.12,ENSG00000196345.8,ENSG00000196126.6,ENSG00000079819.12,ENSG00000134516.11,ENSG00000198535.5,ENSG00000197375.8,ENSG00000020633.14,ENSG00000109471.4,ENSG00000211897.3,ENSG00000100239.11,ENSG00000261025.1,CATG00000059933.1,ENSG00000206341.6,ENSG00000122707.7,ENSG00000135945.5,ENSG00000206503.7,ENSG00000099814.11,CATG00000106127.1,CATG00000066491.1,CATG00000092542.1,ENSG00000123307.3,ENSG00000167302.5,ENSG00000184560.3,ENSG00000255572.1,ENSG00000228830.1,CATG00000032626.1,ENSG00000067167.3,ENSG00000178722.8,ENSG00000163808.12,ENSG00000261251.1,CATG00000031284.1,ENSG00000156052.6,ENSG00000226912.1,CATG00000022196.1,ENSG00000125347.9,ENSG00000144868.9,ENSG00000176542.5,ENSG00000223539.4,CATG00000094606.1,ENSG00000197653.10,ENSG00000129988.5,ENSG00000169964.5,ENSG00000163568.9,ENSG00000166888.6,CATG00000008832.1,ENSG00000185168.5,CATG00000028702.1,ENSG00000159307.14,ENSG00000175224.12,CATG00000010279.1,ENSG00000026297.11,CATG00000013147.1,ENSG00000119689.10,ENSG00000177879.10,ENSG00000209582.1,ENSG00000259529.1,ENSG00000136011.10,CATG00000010277.1,ENSG00000176204.9,CATG00000054425.1,ENSG00000076043.5,CATG00000092564.1,ENSG00000238917.1,ENSG00000265500.1,ENSG00000104714.9,CATG00000056218.1,ENSG00000147592.4,ENSG00000259251.2,ENSG00000173769.4,CATG00000079285.1,ENSG00000235450.1,CATG00000019708.1,ENSG00000146112.7,ENSG00000016082.10,ENSG00000201823.1,ENSG00000259078.2,ENSG00000143322.15,ENSG00000273045.1,ENSG00000129226.9,ENSG00000232629.4,CATG00000050887.1,ENSG00000180251.4,ENSG00000106541.7,ENSG00000154274.10,ENSG00000141101.8,ENSG00000151025.9,CATG00000061165.1,ENSG00000136010.9,CATG00000007029.1,CATG00000083548.1,CATG00000036591.1,ENSG00000122729.14,ENSG00000123384.9,ENSG00000158417.6,ENSG00000242659.1,CATG00000094604.1,ENSG00000165417.7,ENSG00000100908.9,ENSG00000091136.9,CATG00000058654.1,ENSG00000115211.11,ENSG00000105926.11,ENSG00000241529.2,ENSG00000229656.2,ENSG00000055163.14,CATG00000093441.1,ENSG00000155849.11,ENSG00000157869.10,ENSG00000240065.3,ENSG00000234215.2,CATG00000109627.1,ENSG00000095637.16,ENSG00000016602.8,ENSG00000244310.1,ENSG00000075618.13,CATG00000092575.1,ENSG00000250264.1,CATG00000009163.1,CATG00000066059.1,ENSG00000137976.7,ENSG00000073861.2,ENSG00000168394.9,ENSG00000135951.10,ENSG00000250551.1,CATG00000013475.1,CATG00000032950.1,ENSG00000117859.14,ENSG00000175311.5,ENSG00000090975.8,CATG00000064454.1,ENSG00000178172.2,CATG00000117258.1,CATG00000028700.1,CATG00000078287.1,ENSG00000170166.5,ENSG00000207783.1,ENSG00000234072.1,ENSG00000139083.6,ENSG00000139197.6,ENSG00000182814.6,ENSG00000204623.4,CATG00000088064.1,CATG00000077651.1,ENSG00000184497.8,CATG00000058384.1,CATG00000009723.1,ENSG00000235944.3,CATG00000081784.1,ENSG00000251409.1,ENSG00000187258.9,CATG00000022492.1,ENSG00000264187.1,CATG00000090244.1,ENSG00000139547.6,ENSG00000047617.10,ENSG00000073849.10,ENSG00000129245.7,ENSG00000272180.1,ENSG00000187122.12,ENSG00000168702.12,CATG00000075800.1,ENSG00000100346.13,CATG00000003833.1,ENSG00000169194.5,ENSG00000260772.1,ENSG00000033050.3,ENSG00000114573.5,CATG00000034324.1,ENSG00000227145.1,ENSG00000141510.11,ENSG00000157601.9,ENSG00000251364.2,CATG00000047571.1,ENSG00000261664.1,ENSG00000158636.12,ENSG00000206432.4,ENSG00000092098.12,ENSG00000243018.1,ENSG00000214894.2,ENSG00000234289.4,CATG00000059932.1,ENSG00000061987.10,ENSG00000229808.1,CATG00000062213.1,ENSG00000204256.8,ENSG00000257737.1,ENSG00000011275.14,ENSG00000186448.10,CATG00000043644.1,ENSG00000265148.1,ENSG00000179455.6,ENSG00000234520.1,CATG00000026609.1,CATG00000027714.1,ENSG00000129255.10,ENSG00000181826.5,ENSG00000231100.1,ENSG00000114656.6,ENSG00000144659.6,ENSG00000185811.12,ENSG00000170145.4,CATG00000083570.1,ENSG00000165309.9,ENSG00000223975.1,ENSG00000232790.2,ENSG00000253690.1,ENSG00000100316.11,ENSG00000260290.2,ENSG00000259753.1,ENSG00000248993.1,ENSG00000160208.11,CATG00000093860.1,ENSG00000251497.2,ENSG00000243753.1,ENSG00000197536.6,CATG00000033130.1,CATG00000019326.1,ENSG00000167910.3,ENSG00000225873.1,CATG00000108238.1,ENSG00000100341.7,ENSG00000142149.4,CATG00000019710.1,ENSG00000173575.14,ENSG00000100241.16,ENSG00000122432.12,ENSG00000183117.13,ENSG00000226889.3,ENSG00000229162.1,CATG00000027715.1,CATG00000052830.1,CATG00000009161.1,ENSG00000259371.1,CATG00000083580.1,ENSG00000214826.4,ENSG00000224943.1,ENSG00000100220.7,ENSG00000266101.1,ENSG00000227070.1</t>
  </si>
  <si>
    <t>23382691,17255346,22673310,23225573,22075330,20694011,23118916,18846228,22036096,23146381,24324648</t>
  </si>
  <si>
    <t>IgG levels,IgE levels,Immunoglobulin A,IgE grass sensitization,IgM levels,IgG glycosylation</t>
  </si>
  <si>
    <t>HP:0010876</t>
  </si>
  <si>
    <t>Abnormality of circulating protein level</t>
  </si>
  <si>
    <t>An abnormal level of a circulating protein in the blood.</t>
  </si>
  <si>
    <t>rs6857,rs59909009,rs131807,rs7980579,rs157580,rs709591,rs55770518,rs4871903,rs16941759,rs75080135,rs6587980,rs2580761,rs2259852,rs2269803,rs643434,rs12478841,rs3739095,rs4705863,rs11825181,rs6678033,rs16843597,rs13002853,rs10849981,rs157590,rs9915252,rs2231172,rs3218114,rs964184,rs12048077,rs739497,rs62158854,rs115000929,rs35529421,rs1053872,rs112327926,rs74572856,rs12022194,rs2572210,rs62059822,rs8042366,rs28522490,rs6489820,rs28687398,rs11208687,rs10922469,rs4292989,rs4546372,rs13226650,rs7988338,rs2009493,rs17489373,rs635634,rs11745926,rs11039392,rs10889332,rs7135337,rs901683,rs56188865,rs3751999,rs2230194,rs4655537,rs62007986,rs1168017,rs12682115,rs28557173,rs11071848,rs221799,rs5743902,rs8078723,rs4655743,rs3761793,rs10889335,rs62482239,rs8029478,rs7295450,rs1169314,rs768673,rs11783641,rs1647276,rs1981815,rs2410629,rs13157374,rs129128,rs2301005,rs6489819,rs1275537,rs4666000,rs9471667,rs71496603,rs72950891,rs12579336,rs3806407,rs8176741,rs2857476,rs4074673,rs7309325,rs3754094,rs2070895,rs2727101,rs3806408,rs10889339,rs11983997,rs55896126,rs6589566,rs3213628,rs780117,rs1892534,rs10838754,rs796130,rs61895760,rs10925025,rs2269204,rs117120947,rs4393147,rs2301016,rs1748200,rs603621,rs3747093,rs11651187,rs1275522,rs2075649,rs4523270,rs6494531,rs814295,rs115415899,rs10503669,rs551118,rs10908500,rs7101597,rs11989309,rs1275530,rs17411168,rs78766798,rs2054576,rs1408272,rs10838731,rs4845622,rs492175,rs495130,rs377436,rs11979818,rs2285809,rs1350292,rs72876053,rs4821116,rs2572207,rs34523847,rs649406,rs12362318,rs597076,rs6722922,rs1171270,rs61547234,rs7977752,rs7516904,rs4845619,rs61612992,rs6700296,rs228129,rs2054713,rs17157832,rs8034191,rs116940712,rs2808629,rs74187049,rs7970695,rs12899659,rs10902579,rs2926776,rs2014486,rs7316563,rs1010022,rs1800775,rs2075859,rs1008084,rs550057,rs11556505,rs704791,rs8176751,rs12909009,rs8176632,rs3093077,rs7518497,rs1561458,rs9381093,rs13702,rs644234,rs1859433,rs2266959,rs6689191,rs2104564,rs2083636,rs9462674,rs2526933,rs114294051,rs7466962,rs9916158,rs7701990,rs11751953,rs10789184,rs1441753,rs9920201,rs2060455,rs58895965,rs12658214,rs676457,rs17757858,rs4241815,rs77711855,rs7126378,rs76041951,rs34599286,rs4925546,rs9436223,rs1184865,rs79649654,rs1168028,rs3797680,rs73073750,rs10889352,rs10188292,rs10815094,rs507392,rs830554,rs115512625,rs11066098,rs6743171,rs28575576,rs2243616,rs2898495,rs34327087,rs115462863,rs1992443,rs12423126,rs59043882,rs4823176,rs77211491,rs34564316,rs79866595,rs3756598,rs58839383,rs10789112,rs12582302,rs16969968,rs7136874,rs3827633,rs17162179,rs41269915,rs6727388,rs55747707,rs112394421,rs7310409,rs7312260,rs2899709,rs1688031,rs117991538,rs6489837,rs3740699,rs845736,rs7004149,rs12605316,rs7214085,rs7180002,rs11208690,rs79343853,rs10508896,rs2272417,rs933102,rs2283358,rs55923987,rs3751989,rs1004304,rs4655740,rs76549378,rs8038209,rs17768852,rs10850014,rs1441762,rs8039449,rs13391837,rs5743915,rs2471912,rs72663520,rs115438170,rs2076211,rs6489829,rs7947450,rs35617716,rs4925657,rs221795,rs11153161,rs76551593,rs616559,rs56168669,rs11207981,rs3093068,rs888271,rs13209277,rs10897518,rs10503715,rs7021,rs9606,rs77818310,rs115556434,rs2280172,rs10838773,rs4366668,rs35621602,rs1647284,rs3797674,rs74237645,rs10908498,rs55968726,rs11876290,rs75793695,rs28360509,rs12656712,rs12117947,rs6969584,rs11552708,rs12767823,rs7860627,rs2410620,rs12540011,rs75949939,rs11652139,rs1260596,rs2305482,rs35934513,rs2042164,rs2384656,rs2414883,rs7503952,rs3790422,rs688812,rs6681207,rs2259690,rs61781363,rs73426310,rs7385804,rs3782886,rs1169288,rs17145713,rs57866673,rs34352134,rs7972112,rs11946653,rs11126932,rs76421334,rs12047994,rs1441758,rs2736100,rs9422653,rs58948178,rs75802599,rs9635366,rs2572213,rs10901252,rs78550231,rs28523581,rs11991231,rs13203365,rs2292893,rs3797690,rs73285319,rs76238709,rs352837,rs475642,rs1615767,rs6494520,rs1532625,rs11065898,rs75469215,rs13196590,rs2281138,rs9471491,rs7502296,rs34499461,rs58551379,rs61466555,rs7047076,rs2542162,rs1748195,rs3818716,rs11206430,rs3094212,rs77676696,rs4795418,rs9467183,rs1169301,rs11066074,rs7555955,rs111742980,rs12773263,rs12122180,rs9367112,rs5756506,rs17696011,rs11208683,rs6911036,rs12998770,rs287,rs1260326,rs6760250,rs75615732,rs7586601,rs56002646,rs12038203,rs1260334,rs114680949,rs2260399,rs12420789,rs10889568,rs1168114,rs11684134,rs1441754,rs10838740,rs4390168,rs35495249,rs12425329,rs506338,rs1800961,rs2264782,rs2281137,rs2305746,rs71494792,rs28513670,rs9898547,rs61781364,rs80190218,rs507666,rs8176693,rs35984397,rs4655566,rs2301723,rs74849450,rs14415,rs2240466,rs10889557,rs56373884,rs1169289,rs3751995,rs3205136,rs1168021,rs10789113,rs6489832,rs874424,rs289,rs7979473,rs1805096,rs140489,rs78034568,rs660931,rs198846,rs727694,rs711752,rs3827493,rs4665383,rs58372192,rs12484001,rs4752796,rs79039115,rs514659,rs2154611,rs157584,rs4357289,rs659964,rs2281298,rs1938496,rs2708100,rs422113,rs7556449,rs9386779,rs4478801,rs59061545,rs17264866,rs78757497,rs11039402,rs11078354,rs7942074,rs7243921,rs8395,rs4253282,rs34368158,rs1169284,rs17696005,rs870022,rs4561508,rs9436300,rs12024813,rs9400272,rs73073734,rs12037659,rs495524,rs12023704,rs11964516,rs2706389,rs56197743,rs7311641,rs7013777,rs77487352,rs17157852,rs57783436,rs2294923,rs12127588,rs429534,rs1045806,rs62407567,rs3218108,rs74855321,rs1475397,rs4643297,rs12664455,rs3759852,rs6700896,rs10849829,rs11752179,rs31600,rs7116970,rs1260345,rs3752005,rs4767522,rs17127849,rs7773490,rs16847202,rs4655557,rs11153168,rs74615535,rs1260594,rs2727098,rs3751985,rs331,rs78390579,rs61811370,rs11039377,rs118050826,rs34342646,rs4792797,rs780092,rs12041164,rs3747750,rs13247874,rs11153167,rs35036712,rs7118178,rs3928450,rs1059611,rs74128805,rs4665959,rs1168089,rs4705864,rs11652811,rs12453343,rs4644277,rs8040688,rs7549338,rs9422442,rs1205,rs11071849,rs6489824,rs16941909,rs2572217,rs12119111,rs75601759,rs11066254,rs77592696,rs253244,rs11662586,rs35632234,rs34731408,rs114934348,rs10496901,rs3218097,rs116551361,rs3976,rs11065923,rs9384704,rs2728125,rs12408461,rs4065321,rs662799,rs931794,rs60998439,rs10807268,rs7016880,rs4406409,rs34648856,rs4845623,rs11658328,rs1647265,rs2073080,rs17768650,rs518053,rs765548,rs114687023,rs1734908,rs34346326,rs7813420,rs72999415,rs2294433,rs55683509,rs11126918,rs2954027,rs116552240,rs4752865,rs11231845,rs6727215,rs60137005,rs78783055,rs35851175,rs933103,rs2284991,rs7765441,rs2071942,rs74699241,rs983309,rs9411464,rs58881140,rs12134983,rs9328546,rs12024269,rs4820599,rs12475426,rs8081126,rs2158292,rs17157928,rs2293025,rs10866837,rs2847277,rs10838774,rs2243103,rs7970397,rs12601333,rs115215757,rs4253255,rs2280414,rs7973898,rs4329540,rs3177647,rs4794822,rs12136771,rs1883349,rs116500138,rs11207986,rs5745582,rs3824430,rs7978068,rs58647797,rs36070902,rs1168010,rs4784741,rs61811372,rs13407813,rs829406,rs2654578,rs17639305,rs5743911,rs372062,rs12901660,rs2306641,rs55955974,rs80162657,rs2731674,rs2076086,rs9471495,rs552307,rs2280737,rs11078934,rs458395,rs10838705,rs1168044,rs12409877,rs12223593,rs35824277,rs11693052,rs4705953,rs13021208,rs79761579,rs12427276,rs11764045,rs12039115,rs4930556,rs949881,rs6930733,rs9487053,rs117986012,rs2572206,rs3797670,rs210142,rs7785479,rs2072860,rs4922117,rs12090886,rs73071915,rs45512696,rs2148684,rs931273,rs9487058,rs78576894,rs2078616,rs34228231,rs738409,rs71494799,rs1919487,rs35687633,rs8087237,rs7977828,rs12216891,rs68142025,rs76251295,rs11078356,rs61712778,rs17411045,rs76130427,rs7176565,rs11208657,rs17410983,rs1168009,rs13020949,rs11265634,rs28657784,rs4660293,rs1051730,rs2068834,rs7169864,rs9381096,rs2727102,rs7853989,rs17145732,rs61781392,rs754434,rs117721895,rs79032147,rs11089629,rs17410996,rs6917259,rs2728121,rs7841189,rs2803962,rs2126263,rs633420,rs10099512,rs28640237,rs73588403,rs3844510,rs932223,rs2165556,rs11654088,rs449736,rs4616435,rs17162298,rs114715332,rs2073950,rs12365089,rs59003594,rs545971,rs71352238,rs10269918,rs61905108,rs12972970,rs438298,rs7936948,rs7726159,rs1168040,rs7548877,rs314,rs67997427,rs441,rs593647,rs2330805,rs4665978,rs11767547,rs848129,rs4729601,rs73073746,rs4963050,rs6123697,rs2803957,rs4845373,rs12287076,rs642536,rs492488,rs8179252,rs4517836,rs13055900,rs73465003,rs714052,rs854215,rs2241353,rs2572218,rs733544,rs2727100,rs5994638,rs780104,rs71556715,rs3753174,rs12678604,rs6927569,rs1748201,rs949882,rs12594547,rs9788231,rs10838732,rs9349202,rs780100,rs7132863,rs61812598,rs3747207,rs8176672,rs7131262,rs1104,rs1169294,rs72827590,rs13030973,rs6667434,rs9374071,rs2107205,rs7978737,rs6494532,rs12423041,rs3751991,rs2259816,rs114426477,rs7175692,rs45456495,rs10205219,rs7748068,rs74608150,rs17157941,rs13153918,rs2414884,rs4841132,rs2580759,rs1441763,rs2954021,rs1313566,rs28687977,rs13090809,rs7703616,rs10889356,rs2685123,rs1989949,rs6494537,rs780108,rs57900397,rs7974772,rs7310545,rs6065,rs1688043,rs10908501,rs10169261,rs4241817,rs7979255,rs17691077,rs13022873,rs9386797,rs2526932,rs9386796,rs4326844,rs12150338,rs1629122,rs35780891,rs3825018,rs28372828,rs3213762,rs295258,rs738127,rs78848394,rs62090058,rs62407566,rs2541675,rs25914,rs3758675,rs3809274,rs2068663,rs116550955,rs12946666,rs353052,rs1647266,rs2072906,rs12451897,rs12554047,rs7035358,rs9422652,rs12138564,rs17489268,rs2068964,rs11974409,rs4388249,rs760719,rs78745958,rs60368585,rs532436,rs7114,rs56768778,rs28362665,rs9487051,rs2847285,rs17300770,rs10925026,rs56383788,rs956212,rs11039290,rs4453032,rs6664201,rs12042319,rs7959619,rs4646776,rs6099616,rs3819904,rs602276,rs9300319,rs12025906,rs16889389,rs649129,rs7575245,rs61779359,rs7766241,rs115899639,rs2238154,rs78680773,rs12316525,rs198833,rs4246316,rs10742817,rs2735709,rs8066582,rs7531110,rs10889353,rs3761472,rs77219697,rs783291,rs631106,rs28537807,rs7124396,rs603267,rs3218092,rs8176759,rs1171268,rs1550026,rs860762,rs3785549,rs7314232,rs140492,rs9436224,rs10205592,rs9303283,rs114964604,rs3745150,rs112961043,rs9920210,rs2233861,rs31601,rs6669117,rs57968500,rs112324778,rs6913093,rs352479,rs3817588,rs597470,rs7743445,rs3816117,rs524023,rs10889334,rs6744393,rs73292811,rs2393775,rs3751998,rs327,rs1168099,rs56076827,rs73600084,rs78628569,rs4915840,rs28661781,rs11896904,rs66965793,rs10790162,rs1141313,rs72827584,rs9369313,rs10849982,rs1317708,rs2437145,rs3742001,rs2360873,rs4795412,rs12464616,rs10742802,rs3740111,rs12036837,rs1260341,rs2227333,rs6760828,rs17489282,rs76361685,rs2229238,rs351729,rs9394834,rs2228145,rs2410627,rs34853504,rs11608565,rs7167810,rs12118018,rs10792443,rs9487060,rs157588,rs2943512,rs56224630,rs12656080,rs2285727,rs13189822,rs11681351,rs117974468,rs11039409,rs12361415,rs12129000,rs12972156,rs632650,rs1837842,rs9320282,rs2131926,rs12659765,rs1169315,rs2339816,rs78458743,rs636497,rs35959442,rs71494800,rs2305481,rs4766462,rs10774624,rs10774579,rs60223219,rs77069344,rs435494,rs1375493,rs10908499,rs1305062,rs3790421,rs7855255,rs4797709,rs12769244,rs1051921,rs5005289,rs16843465,rs1029388,rs4655729,rs11039336,rs7577311,rs57941031,rs4660808,rs28638007,rs380774,rs2727104,rs7227,rs4752860,rs12067936,rs10769288,rs8192284,rs11983745,rs4569915,rs61010704,rs2769071,rs809673,rs13409371,rs3099228,rs2666559,rs10176274,rs2280781,rs12453334,rs11636148,rs78299715,rs1260595,rs2075856,rs2401514,rs901684,rs116147870,rs6914422,rs1060848,rs326,rs28362508,rs11066055,rs17119878,rs12142808,rs10164495,rs7529229,rs659104,rs491626,rs79220007,rs12022657,rs2257764,rs114246480,rs3794776,rs7166453,rs2073398,rs9903150,rs11655264,rs6489833,rs4660311,rs7702189,rs12580300,rs12678919,rs34597048,rs4766578,rs34912062,rs2073823,rs9644637,rs3735964,rs2280231,rs114807546,rs7932703,rs12426493,rs67566754,rs75605891,rs77048596,rs6864465,rs73023339,rs4821130,rs35332062,rs72999419,rs3790439,rs13472,rs76176848,rs2239195,rs2410621,rs12426566,rs6690625,rs6672087,rs11066322,rs4821124,rs7979478,rs17706858,rs8176749,rs2227322,rs3803796,rs11231825,rs1801020,rs61232586,rs58849111,rs11039329,rs10908496,rs11693660,rs9471653,rs1049817,rs351730,rs6881643,rs4320561,rs11127013,rs6490294,rs2060454,rs12654396,rs609230,rs12300518,rs74649513,rs67385415,rs34763247,rs16941724,rs582118,rs12274192,rs2231142,rs1992442,rs35624969,rs114621120,rs114946160,rs74940001,rs2248580,rs11207983,rs12158299,rs1260327,rs11207982,rs10769299,rs3741993,rs2847298,rs419106,rs7111576,rs1050828,rs184017,rs7004158,rs11089637,rs4792799,rs11966072,rs28654378,rs3093075,rs2339941,rs2706390,rs1406295,rs9533158,rs1734909,rs1168013,rs7549647,rs6968170,rs113325959,rs2572211,rs11039345,rs4241816,rs12300496,rs8182006,rs1052335,rs7766290,rs2519093,rs77994623,rs878825,rs3756599,rs73075564,rs67426328,rs9394837,rs11208691,rs2549008,rs4548045,rs2241245,rs78810414,rs11912963,rs351756,rs2808628,rs11126999,rs111535158,rs10838746,rs2305929,rs3806704,rs35662477,rs4975538,rs116873087,rs17157839,rs544873,rs6660775,rs5744002,rs8176722,rs28754459,rs11789207,rs59632925,rs6910460,rs627308,rs581430,rs10508895,rs11207976,rs77819548,rs5743947,rs79198716,rs1168030,rs7496335,rs1672991,rs10838763,rs71558769,rs35342188,rs13200047,rs4582,rs3752630,rs28474963,rs10157265,rs78693422,rs760136,rs830556,rs8077456,rs4792798,rs1169299,rs3797689,rs1417938,rs73071917,rs12148,rs12467476,rs2272406,rs12068561,rs12038481,rs537246,rs405509,rs13221253,rs13235543,rs3519,rs11078597,rs4655598,rs11208688,rs12696580,rs2794520,rs2075672,rs72829446,rs17157836,rs500499,rs9901675,rs10889350,rs7932437,rs11078935,rs708272,rs73077544,rs457453,rs13269198,rs73072002,rs59131168,rs297,rs3859189,rs10889331,rs617044,rs72827565,rs4148155,rs13022659,rs3218086,rs17091891,rs583609,rs61811371,rs1318321,rs9971746,rs11066195,rs963029,rs1544396,rs613534,rs3168046,rs112080350,rs35294227,rs4820268,rs11770534,rs2542167,rs9296095,rs11913600,rs919999,rs3793969,rs17489539,rs12944946,rs11264475,rs74869266,rs2241106,rs746735,rs12444012,rs10849985,rs114140679,rs1168041,rs2654642,rs2251468,rs253245,rs2393791,rs74293240,rs4806073,rs78358410,rs28661744,rs7959011,rs7965261,rs2294916,rs1325800,rs10769300,rs929328,rs3826557,rs2286276,rs56852782,rs351736,rs877908,rs13196219,rs9384703,rs7165102,rs6743819,rs74346605,rs478582,rs73023346,rs1411464,rs198812,rs3846855,rs1168027,rs2968479,rs74595557,rs74892229,rs4243084,rs630616,rs7103835,rs9987289,rs7973120,rs74128806,rs2847258,rs10158897,rs2572209,rs114693458,rs1979722,rs10849949,rs4903031,rs7309841,rs741780,rs4333617,rs878872,rs10838758,rs1168113,rs322,rs12563631,rs4767939,rs7786877,rs78789086,rs28641195,rs1912826,rs41308419,rs34465969,rs11066112,rs10889558,rs2001844,rs4141495,rs351726,rs12785949,rs2209706,rs1341272,rs2542160,rs2587764,rs12483959,rs12074528,rs7514452,rs2847281,rs7025839,rs114815053,rs3760213,rs3806113,rs6014993,rs2285520,rs2143571,rs1441755,rs4379670,rs114680456,rs7313773,rs4845371,rs31599,rs62407564,rs704795,rs11066128,rs17487223,rs80017658,rs1260320,rs11682621,rs34962442,rs17157945,rs4535497,rs2160669,rs738128,rs9483281,rs2414885,rs1168020,rs78729142,rs11041133,rs115129770,rs2236495,rs17162347,rs600664,rs7812123,rs4363269,rs2235776,rs113051856,rs28444423,rs2275370,rs12940405,rs624660,rs13056555,rs74572721,rs7163482,rs12905244,rs2708101,rs12898708,rs61906117,rs4845378,rs7297760,rs3935281,rs61905088,rs12405556,rs12126696,rs4665963,rs7957197,rs6729709,rs7296651,rs59468948,rs16842559,rs55879344,rs4693924,rs117779442,rs61779814,rs34595717,rs1938495,rs526338,rs4083261,rs3797672,rs58348886,rs11651242,rs595529,rs112508908,rs5754295,rs35945232,rs1211375,rs55834942,rs2302774,rs12679834,rs1178979,rs6688776,rs6902892,rs12029068,rs2048,rs61848562,rs2672812,rs4705952,rs7294902,rs4823179,rs79862839,rs10838775,rs61781393,rs1169310,rs8136339,rs10750096,rs12453732,rs7962138,rs73407376,rs7536110,rs7529650,rs894211,rs12035330,rs28528947,rs1168098,rs2858011,rs351732,rs12045339,rs3913007,rs13233571,rs56328569,rs2266788,rs10849951,rs2803961,rs2073079,rs9893403,rs2301756,rs11942573,rs2293432,rs2706394,rs13276082,rs77237194,rs11126936,rs3764990,rs57200947,rs1484162,rs76969940,rs115305591,rs3803800,rs28484623,rs7939420,rs78579681,rs35806739,rs28602458,rs73073711,rs3742000,rs893006,rs118163236,rs11208007,rs12773463,rs77374467,rs551042,rs2847261,rs12306814,rs3739092,rs5370,rs12224672,rs4593558,rs6800,rs73071930,rs1822200,rs9820070,rs3751984,rs4729597,rs11823543,rs74928908,rs28651806,rs6494529,rs1481012,rs10838777,rs4409689,rs11264464,rs35465966,rs9797203,rs2104563,rs983308,rs4539273,rs8176644,rs2270401,rs11656106,rs733543,rs11066082,rs1169312,rs6597617,rs4975642,rs1997693,rs79407615,rs7317,rs4072391,rs2258287,rs6999813,rs1179996,rs72829457,rs76186171,rs76555487,rs5751904,rs7533108,rs10277087,rs28674909,rs1169302,rs6916802,rs1476046,rs35241445,rs2545801,rs2980860,rs73073745,rs6427658,rs221801,rs684578,rs12239046,rs74511360,rs12101597,rs7178242,rs13408252,rs115806843,rs7167657,rs12427012,rs854216,rs715325,rs12141410,rs73415539,rs12365079,rs566164,rs17513135,rs2293476,rs55846942,rs78404258,rs10054203,rs10908495,rs57382045,rs2230195,rs2072907,rs6533835,rs7944761,rs11066015,rs1168034,rs75801420,rs908225,rs59673,rs74454308,rs4766705,rs2410619,rs655107,rs16889391,rs550297,rs4074436,rs12423960,rs896817,rs724311,rs6684514,rs10744773,rs2731673,rs2231156,rs9436741,rs1262430,rs2672803,rs638714,rs34410145,rs16991158,rs466837,rs16948965,rs7726343,rs13202939,rs55677234,rs41301629,rs6664608,rs4823181,rs17730281,rs1977081,rs12028034,rs2056698,rs3784448,rs9394831,rs4425772,rs1688040,rs8176662,rs28525994,rs2847286,rs7294753,rs2735733,rs7929014,rs10447233,rs495828,rs6586884,rs4922118,rs16842568,rs1256328,rs9621715,rs4792800,rs2277871,rs6547521,rs12422864,rs2290851,rs8040868,rs79976090,rs58928848,rs2280409,rs31597,rs115595932,rs1528533,rs12407048,rs114650503,rs1169303,rs135167,rs3797685,rs34016998,rs5998672,rs12484700,rs709592,rs79168346,rs12121805,rs4823109,rs11207984,rs6798814,rs7007609,rs1061554,rs10487157,rs2727103,rs1168102,rs920588,rs3793966,rs2814778,rs477138,rs112909171,rs2287322,rs4525526,rs17162308,rs1004306,rs11265632,rs2293023,rs12971201,rs10752615,rs568733,rs12027103,rs676996,rs8075668,rs1168031,rs12034502,rs7953249,rs12319165,rs3208305,rs11066090,rs1168023,rs17159090,rs79337279,rs7007797,rs6969697,rs3743171,rs1919127,rs12577383,rs131814,rs11265613,rs2076207,rs11485618,rs61559765,rs2227319,rs10447251,rs813592,rs4350231,rs8176725,rs13023094,rs1646314,rs476410,rs12899850,rs2410618,rs7122182,rs12040868,rs3741998,rs12910525,rs6687726,rs67129560,rs11695549,rs4794824,rs7114011,rs11039244,rs7523344,rs2269801,rs9381095,rs17410962,rs71494802,rs12309,rs1395,rs3802543,rs628825,rs28475561,rs11545071,rs77684561,rs10850023,rs34195613,rs1169286,rs2070477,rs2255531,rs34693282,rs6679145,rs77980283,rs34247538,rs4666002,rs17768692,rs9357371,rs3752631,rs2076085,rs4128744,rs221790,rs12771275,rs11090617,rs2154384,rs12226431,rs3816786,rs115428780,rs2242500,rs79030172,rs76025266,rs9487052,rs79662683,rs35073769,rs631095,rs3827385,rs449850,rs11066080,rs677355,rs73018293,rs9635428,rs62405895,rs116808430,rs2277311,rs17162326,rs6880997,rs2273833,rs9372205,rs11264463,rs60466849,rs11606370,rs6716894,rs2301621,rs79843668,rs687289,rs1441764,rs9998136,rs113255694,rs61473277,rs2728126,rs7811265,rs13189235,rs5760486,rs17343290,rs72909882,rs10849948,rs10838703,rs3751993,rs28574727,rs8093291,rs7102205,rs10889357,rs25645,rs7299849,rs112713257,rs56182713,rs61906113,rs4241818,rs7294623,rs10519203,rs13234378,rs7518632,rs58965570,rs616513,rs13055107,rs412754,rs17157825,rs77005271,rs8176730,rs10744775,rs2847262,rs9422651,rs12601929,rs61670030,rs7965040,rs9436661,rs1260328,rs73023331,rs7553602,rs55966874,rs7136469,rs7179378,rs3740109,rs11986942,rs6976930,rs6835210,rs17158898,rs983311,rs7954039,rs35493868,rs3762273,rs11066089,rs10800501,rs6986010,rs10161290,rs9374070,rs6657868,rs4646778,rs6669229,rs210134,rs10758656,rs2279433,rs1146246,rs10774625,rs28621005,rs4752792,rs2073081,rs4648328,rs7943213,rs6903695,rs34403348,rs2154381,rs4655539,rs10835639,rs7102344,rs7526293,rs2037745,rs11207998,rs2708104,rs3797692,rs1563820,rs61280878,rs12141236,rs35739466,rs12579851,rs328,rs1581675,rs4464984,rs34620476,rs2410632,rs11039225,rs157582,rs4655811,rs2303369,rs4845372,rs2289045,rs12721046,rs370575,rs7105665,rs10889343,rs9411370,rs36055245,rs72834647,rs4665958,rs5743904,rs76041615,rs5018567,rs2241244,rs28733369,rs2847299,rs117534817,rs4129267,rs131801,rs13175917,rs7738679,rs9436299,rs12062275,rs1938484,rs76259755,rs57168159,rs396000,rs80111670,rs325,rs8073254,rs12427185,rs11632310,rs2283790,rs17410914,rs10789119,rs10849992,rs4792795,rs12579287,rs218260,rs113279830,rs4335137,rs735396,rs10889337,rs11508026,rs630144,rs6993414,rs845735,rs55672385,rs7975437,rs11207974,rs10849983,rs6589564,rs1837843,rs7178584,rs780110,rs28477708,rs33951980,rs11265621,rs73071919,rs1919484,rs1372341,rs16843474,rs2735719,rs351731,rs75179845,rs2241693,rs17756658,rs13232120,rs61905116,rs1160985,rs12602854,rs7965349,rs6749393,rs1962713,rs75544042,rs11207977,rs13203155,rs12678603,rs2288619,rs5756504,rs114424320,rs78963197,rs117283696,rs6982636,rs12914385,rs2298429,rs1369313,rs9386784,rs114366307,rs1306476,rs4655564,rs12037271,rs7295665,rs3753175,rs79802316,rs8176671,rs4500785,rs493246,rs7171289,rs837763,rs35659126,rs2980875,rs76721209,rs7602534,rs76167489,rs78420872,rs8081692,rs12907519,rs1275528,rs10219716,rs6928435,rs72860013,rs1260333,rs11244079,rs55853698,rs12591647,rs25915,rs2572205,rs668774,rs2803959,rs4638123,rs4512645,rs9374080,rs2075290,rs2879603,rs17411024,rs17627049,rs11577840,rs1184547,rs6489793,rs1794336,rs11962469,rs7760930,rs11887784,rs637723,rs9411474,rs8023716,rs3769143,rs112817673,rs34942551,rs34285816,rs769449,rs76500608,rs72736070,rs73199895,rs12541912,rs28927680,rs111837003,rs1122227,rs2954022,rs641540,rs1107606,rs3793970,rs2293572,rs79236614,rs59925331,rs66480035,rs17157944,rs12403207,rs62407565,rs3825041,rs1350290,rs7734992,rs7765515,rs7199221,rs470119,rs7849280,rs56115463,rs12696581,rs9386795,rs7502514,rs10182937,rs1688044,rs4845647,rs55701306,rs12913171,rs4646777,rs10159255,rs3762274,rs6485773,rs58479700,rs41301625,rs2445818,rs72817533,rs6141,rs72834621,rs11785657,rs12027741,rs10477973,rs80073370,rs35797675,rs1761608,rs12423572,rs861857,rs847898,rs4841133,rs3861397,rs4660877,rs1169313,rs2395795,rs2731672,rs16941703,rs6777331,rs73424286,rs13355543,rs34011467,rs7002551,rs2244608,rs73073744,rs876538,rs1060431,rs2165558,rs12027778,rs11207980,rs7952986,rs505922,rs127125,rs75258859,rs17296501,rs1372344,rs114566157,rs112994260,rs1341271,rs2033611,rs60569935,rs16948871,rs114652645,rs4580814,rs9411364,rs2911711,rs1570533,rs9969551,rs59559298,rs67629125,rs796157,rs28687655,rs8030562,rs4584384,rs9427082,rs1062198,rs6901703,rs624716,rs12287066,rs73073752,rs75819761,rs11264469,rs13231516,rs115478735,rs6000550,rs114311293,rs74175068,rs3825844,rs1169306,rs2227336,rs77236316,rs116153503,rs114798927,rs7725218,rs10789190,rs9480924,rs17145750,rs576236,rs7295294,rs12531645,rs2274365,rs11239541,rs2235321,rs16948859,rs8072293,rs6597616,rs4790285,rs3828033,rs4922119,rs1169311,rs2235777,rs56884502,rs1038026,rs74947410,rs4823180,rs3790423,rs16948947,rs2236498,rs12568083,rs57072497,rs4351999,rs73156234,rs765549,rs630512,rs11871721,rs10793962,rs4975639,rs10769264,rs77406377,rs2072560,rs11066207,rs8031948,rs582094,rs12652404,rs114572261,rs2303370,rs10838771,rs16843520,rs11078596,rs3758655,rs7593448,rs301,rs76975037,rs5754426,rs5998599,rs10900220,rs1967628,rs1800562,rs7808877,rs651007,rs12764485,rs7120548,rs1310,rs9381097,rs34806035,rs12711032,rs72641129,rs10900218,rs3797681,rs35237252,rs11784535,rs13163089,rs3747749,rs1441760,rs4427037,rs1377416,rs10815095,rs7546242,rs6930844,rs8031179,rs11208689,rs7793710,rs2366638,rs17091905,rs6983430,rs12423268,rs4821108,rs2294921,rs7131696,rs2542157,rs645982,rs41303510,rs1046011,rs2070863,rs7300320,rs651821,rs12582100,rs2249073,rs17809330,rs9436221,rs6750559,rs2277438,rs17793572,rs7819706,rs549461,rs2847257,rs3829586,rs1734910,rs55703181,rs3845687,rs10832955,rs1077835,rs2274892,rs11608,rs500531,rs12786214,rs77693339,rs7111606,rs4823173,rs3812316,rs12037778,rs56332659,rs1980364,rs76232026,rs79618277,rs4375019,rs3091244,rs56067343,rs2302777,rs28368718,rs115158558,rs1369314,rs117066377,rs16843559,rs12753666,rs8176743,rs1042658,rs634341,rs951266,rs73023349,rs1305521,rs80013865,rs7930786,rs12417955,rs72738786,rs11609628,rs1441756,rs1137100,rs610769,rs12643488,rs4301336,rs2231170,rs1168042,rs28617572,rs3803170,rs2852151,rs1697406,rs2270291,rs1569213,rs419677,rs2410628,rs17005956,rs10849947,rs7748513,rs12082485,rs2259693,rs2298428,rs10851907,rs9400262,rs80279927,rs12425790,rs72743158,rs2015698,rs405697,rs6489830,rs11241041,rs504141,rs906640,rs11207999,rs4963059,rs61781390,rs6587976,rs13292932,rs62405896,rs11135742,rs2285695,rs9462677,rs36069781,rs351735,rs116772985,rs1546722,rs6485775,rs1920792,rs78468022,rs8138791,rs961663,rs11208685,rs76695999,rs11241042,rs55781567,rs76491632,rs62090051,rs9787151,rs11066126,rs41301631,rs9461023,rs544838,rs72817536,rs600038,rs10494304,rs6988010,rs2227321,rs2277870,rs62090057,rs7554485,rs4537545,rs8106922,rs9625962,rs11265622,rs2071943,rs7445,rs1056387,rs114410080,rs10889330,rs11656532,rs218259,rs12753680,rs2264778,rs34932218,rs780107,rs2161123,rs78172215,rs57454118,rs62059823,rs4845652,rs4628269,rs7973309,rs3793965,rs77176084,rs500498,rs80189144,rs352476,rs75278536,rs2542152,rs6259,rs12286721,rs73208815,rs9467182,rs2291317,rs61906079,rs4636204,rs11065385,rs72678110,rs140522,rs198851,rs75327537,rs8070444,rs16948719,rs13244268,rs2572208,rs73176497,rs55872776,rs3750920,rs4767068,rs9398192,rs117825571,rs9734313,rs9400273,rs12603019,rs12802649,rs17489226,rs117029589,rs28665840,rs35164357,rs1800588,rs448496,rs2008451,rs17411126,rs1564305,rs8136338,rs2794521,rs62405926,rs57186149,rs116451398,rs715326,rs11208692,rs12906196,rs2293576,rs2410630,rs12189512,rs7800944,rs7744284,rs11126935,rs55958997,rs3811448,rs28675909,rs75205426,rs7519977,rs1359757,rs28507448,rs7167567,rs12580175,rs5998644,rs12582964,rs555456,rs12914034,rs76367721,rs2980882,rs597078,rs1169296,rs7514606,rs12023489,rs11679220,rs131806,rs471155,rs3742003,rs12132794,rs2078265,rs10038829,rs7518199,rs17120029,rs893007,rs361725,rs845741,rs12592280,rs7551873,rs7736328,rs7549250,rs6716850,rs3816605,rs57983899,rs35330527,rs7133881,rs1171269,rs31598,rs11607663,rs8028238,rs9386780,rs7516341,rs34404554,rs3886262,rs2294915,rs10908502,rs351723,rs1383585,rs78013771,rs4803,rs3790433,rs6658175,rs2242081,rs10769285,rs11039332,rs35369244,rs6717980,rs5745587,rs11208658,rs7461115,rs7816447,rs2301002,rs3135506,rs656297,rs57646770,rs13181874,rs12579123,rs58886972,rs6919423,rs79793188,rs638305,rs688920,rs7812235,rs4823108,rs78616514,rs7373328,rs1574525,rs74444640,rs7296313,rs12292921,rs17159087,rs874896,rs1317286,rs2735727,rs113353646,rs901682,rs7258661,rs475419,rs4665969,rs1260330,rs8065251,rs28817420,rs1057335,rs12104666,rs35206652,rs4766764,rs12030293,rs7539745,rs55925606,rs2950835,rs61440627,rs5760489,rs56398705,rs12040007,rs1372340,rs2235501,rs17489185,rs10059767,rs7183049,rs1919128,rs2273832,rs4942143,rs16908114,rs6982502,rs4767202,rs2077221,rs11066077,rs75082673,rs2283357,rs2229136,rs76979899,rs34571450,rs509728,rs12914495,rs8176747,rs2257962,rs11153165,rs2896019,rs73073753,rs11654431,rs12285095,rs10908494,rs10742824,rs13240065,rs1260329,rs4433838,rs62482237,rs1010023,rs12118238,rs78275508,rs12056034,rs11775479,rs2119690,rs11613713,rs7484754,rs1182933,rs6488450,rs4253252,rs56199698,rs9467176,rs579459,rs659656,rs58946909,rs10769256,rs3093062,rs75648992,rs3797676,rs10789118,rs10889551,rs7950674,rs5760485,rs2259883,rs9487048,rs12161932,rs4338743,rs11208693,rs738129,rs11207985,rs10758657,rs6494521,rs847895,rs10041575,rs74470893,rs9897611,rs4433388,rs2106972,rs1781212,rs58368428,rs2410623,rs12594061,rs4420638,rs76974099,rs739496,rs115599772,rs1803924,rs6895108,rs11066001,rs9471490,rs9626079,rs2242420,rs112035106,rs61848992,rs3752632,rs6456617,rs457846,rs2280408,rs62130714,rs10849995,rs1168029,rs2293022,rs1168032,rs4553185,rs11685326,rs3826331,rs1977080,rs4823177,rs7304572,rs1183260,rs2083637,rs12138177,rs6689393,rs62158853,rs73071938,rs886205,rs2464196,rs61471917,rs10850013,rs35982947,rs809058,rs920589,rs35120633,rs635728,rs2293021,rs59007384,rs9436747,rs4345797,rs75085022,rs114487778,rs76831684,rs12023438,rs12916843,rs7167740,rs4665960,rs72834627,rs7123952,rs10850003,rs1672981,rs61012856,rs13234157,rs5754387,rs66614050,rs1372343,rs11026355,rs4790821,rs3775298,rs78808915,rs888269,rs60766381,rs9787156,rs642845,rs2301010,rs8077638,rs261332,rs4273077,rs627804,rs114704096,rs12902500,rs1532624,rs527210,rs78100995,rs55908418,rs79068130,rs674302,rs1169309,rs598253,rs3797684,rs16843619,rs1891453,rs6694817,rs11066095,rs9805104,rs11066079,rs80236974,rs7954331,rs17162307,rs7516840,rs482571,rs1410492,rs7205804,rs17091909,rs6589565,rs28377658,rs9349204,rs5745568,rs36043919,rs7798357,rs71494785,rs15285,rs2236496,rs3825891,rs12136083,rs118121606,rs3749147,rs76586167,rs4845625,rs640783,rs3790420,rs28456100,rs17411133,rs1002687,rs504915,rs1171274,rs2259820,rs3753176,rs2413450,rs17810074,rs16948959,rs55676755,rs10732836,rs1369312,rs10789189,rs3087852,rs10889340,rs1539019,rs1511801,rs7531867,rs4791698,rs455803,rs34453912,rs60631624,rs1617640,rs3809276,rs12286037,rs16826349,rs10889570,rs7496362,rs11870683,rs592390,rs34562254,rs780112,rs612169,rs77387136,rs3935280,rs17661330,rs74983646,rs55796394,rs6894052,rs1168097,rs1171273,rs2249550,rs6489786,rs559946,rs12577643,rs115419051,rs845742,rs11039419,rs12319315,rs12592786,rs2572212,rs9462675,rs77389,rs4845620,rs60251819,rs351727,rs11207969,rs1350291,rs2029763,rs11208686,rs12730036,rs2782,rs2264750,rs74482366,rs2278890,rs9384705,rs17814562,rs2293571,rs131808,rs12132919,rs636523,rs12591786,rs286,rs62466264,rs9411473,rs1169292,rs25916,rs17803780,rs7180725,rs12484550,rs2301017,rs73023348,rs7534572,rs1359758,rs2808630,rs117298377,rs657152,rs7908745,rs7305618,rs305,rs1169300,rs1557685,rs11208655,rs9384701,rs7172335,rs115159262,rs4845618,rs253243,rs5760493,rs964686,rs7296841,rs13246490,rs7963329,rs2339818,rs687621,rs2587766,rs2238152,rs6466391,rs79596920,rs157581,rs78300069,rs5754467,rs12451547,rs115483900,rs77337258,rs7853365,rs11039406,rs6700421,rs461144,rs9788721,rs127124,rs1534576,rs112685218,rs8041579,rs2103325,rs11721263,rs4823178,rs3850634,rs11265612,rs2178296,rs11545072,rs10792441,rs1938485,rs855791,rs57641217,rs2847276,rs6667499,rs1168026,rs28671582,rs3811449,rs28533914,rs1122794,rs3793964,rs71454082,rs62059821,rs581107,rs67090117,rs3184504,rs543968,rs9398191,rs114085432,rs10515405,rs76029685,rs10493322,rs12580246,rs17696112,rs73073732,rs12187114,rs10774580,rs12987055,rs2280410,rs11078930,rs10889354,rs56225305,rs1688030,rs12312538,rs2896020,rs10889569,rs1327115,rs2269802,rs1938497,rs71516504,rs77030808,rs34121578,rs61781391,rs56763150,rs4871908,rs525425,rs4655555,rs34565150,rs114501661,rs4253281,rs1546723,rs7868737,rs351737,rs11066156,rs10801677,rs8042807,rs56143464,rs2280413,rs291,rs5756505,rs16889387,rs10889556,rs3816472,rs6930698,rs71541945,rs4466208,rs34060476,rs970468,rs11264462,rs10849984,rs2410625,rs113988682,rs3806409,rs3916027,rs4420065,rs769450,rs1475398,rs73426314,rs2072905,rs2075860,rs76496571,rs35348663,rs12656720,rs10838769,rs3845686,rs3785550,rs74904971,rs11770389,rs2294922,rs7970181,rs7137889,rs12747432,rs7114813,rs926633,rs1137101,rs4495740,rs56748859,rs56326707,rs452306,rs2075166,rs140523,rs11637431,rs3093059,rs1137827,rs35368205,rs7534511,rs68192600,rs28556680,rs10769263,rs12937244,rs4655556,rs6588153,rs2021860,rs79624003,rs12294259,rs6734238,rs13138005,rs2075650,rs1563821,rs1260342,rs7178686,rs35047800,rs10047079,rs10774631,rs6588147,rs13191948,rs73170760,rs7444,rs626787,rs9467190,rs1327116,rs117019474,rs74998556,rs7550664,rs28613841,rs9436222,rs780093,rs9913778,rs1867830,rs11682173,rs6686276,rs35194512,rs11207995,rs641085,rs2672806,rs494242,rs2466949,rs12296574,rs34345068,rs3093066,rs4072639,rs7898761,rs1699937,rs554833,rs13056638,rs3213545,rs9912287,rs56047170,rs440446,rs11602903,rs9487020,rs77637903,rs2904127,rs1441766,rs116637360,rs11247211,rs6494528,rs1077834,rs85204,rs1183910,rs8176746,rs6684921,rs28727558,rs2296375,rs28457012,rs60606290,rs12753193,rs7457024,rs11956236,rs10889349,rs12029695,rs933104,rs7933184,rs590958,rs78187521,rs7103648,rs9619386,rs283815,rs16948954,rs4989024,rs11066054,rs1168036,rs114303864,rs2279434,rs4126104,rs34981677,rs11765509,rs6586886,rs1441757,rs111887162,rs1809498,rs2281135,rs62429816,rs4794823,rs115133418,rs1690761,rs1800543,rs79920061,rs10224457,rs7520810,rs11733032,rs58249241,rs12139321,rs9487049,rs13894,rs12720926,rs10850007,rs6485786,rs13409360,rs9471489,rs73072000,rs2092501,rs6871227,rs72641130,rs115849089,rs7757347,rs780106,rs41302545,rs76294334,rs2280401,rs17716118,rs9374069,rs9422658,rs1688042,rs7956676,rs738408,rs12130361,rs10974815,rs396635,rs56293238,rs28587460,rs157585,rs73285327,rs74759038,rs765547,rs591980,rs72710222,rs4576655,rs62465144,rs2725202,rs3733402,rs79180351,rs9644638,rs12427353,rs2272308,rs7553796,rs34878901,rs12117903,rs2119689,rs11126934,rs2274364,rs2857472,rs7752351,rs4584635,rs73426362,rs4639752,rs1168015,rs10947995,rs3824616,rs61781377,rs75675187,rs12656073,rs12656279,rs755510</t>
  </si>
  <si>
    <t>ENSG00000163798.9,ENSG00000025708.8,ENSG00000179295.11,ENSG00000264772.2,ENSG00000074696.8,CATG00000070196.1,ENSG00000205683.7,ENSG00000120549.11,CATG00000010438.1,ENSG00000167914.6,ENSG00000143473.7,ENSG00000117983.13,CATG00000005551.1,CATG00000013334.1,ENSG00000111271.10,ENSG00000164663.9,CATG00000077438.1,ENSG00000163472.14,CATG00000058559.1,ENSG00000112576.8,CATG00000061401.1,ENSG00000170777.9,ENSG00000142534.2,ENSG00000248871.1,ENSG00000182732.12,CATG00000010640.1,CATG00000031308.1,ENSG00000242307.1,ENSG00000236437.1,ENSG00000128228.4,ENSG00000128309.12,ENSG00000201078.1,CATG00000049698.1,CATG00000002236.1,ENSG00000223881.1,ENSG00000165923.11,ENSG00000243943.5,ENSG00000112893.5,ENSG00000172671.15,ENSG00000161955.12,CATG00000031307.1,CATG00000076981.1,ENSG00000237937.1,ENSG00000081237.14,ENSG00000219607.2,ENSG00000196176.7,ENSG00000233431.1,ENSG00000161956.8,CATG00000002237.1,ENSG00000118777.6,CATG00000083827.1,CATG00000013327.1,CATG00000013322.1,ENSG00000108528.9,ENSG00000171174.9,ENSG00000008516.12,ENSG00000167930.11,ENSG00000257767.2,CATG00000072905.1,ENSG00000101076.12,CATG00000032777.1,ENSG00000130208.5,ENSG00000224729.4,ENSG00000161960.10,ENSG00000174485.10,ENSG00000111252.6,CATG00000083626.1,CATG00000072904.1,CATG00000057185.1,CATG00000092618.1,CATG00000080836.1,ENSG00000112578.5,ENSG00000078902.11,CATG00000059956.1,ENSG00000163239.8,ENSG00000123444.9,CATG00000033615.1,ENSG00000200530.1,ENSG00000137656.7,CATG00000042207.1,ENSG00000259293.1,ENSG00000186594.8,ENSG00000109917.6,ENSG00000213088.5,ENSG00000149187.13,ENSG00000251442.1,CATG00000002254.1,CATG00000060742.1,ENSG00000163468.10,CATG00000117987.1,ENSG00000241186.3,ENSG00000163794.6,ENSG00000112195.8,ENSG00000108518.7,ENSG00000235267.1,ENSG00000272462.2,ENSG00000214113.6,ENSG00000172661.13,ENSG00000160716.4,ENSG00000265799.1,ENSG00000163795.9,ENSG00000271849.1,ENSG00000253111.1,ENSG00000266269.1,ENSG00000233223.2,ENSG00000167711.9,ENSG00000129244.4,CATG00000101822.1,ENSG00000089234.11,ENSG00000105707.9,ENSG00000130427.2,ENSG00000197487.4,ENSG00000187475.4,CATG00000077557.1,ENSG00000144218.14,CATG00000030195.1,CATG00000049699.1,ENSG00000132693.8,ENSG00000106330.7,ENSG00000120158.7,ENSG00000112343.8,ENSG00000108515.13,ENSG00000235545.1,ENSG00000077080.5,ENSG00000111300.5,CATG00000047979.1,CATG00000080833.1,CATG00000061261.1,ENSG00000204539.3,ENSG00000138614.10,ENSG00000130182.3,ENSG00000089022.9,CATG00000023745.1,ENSG00000162607.8,ENSG00000126351.8,CATG00000069053.1,ENSG00000198055.6,CATG00000025291.1,ENSG00000138074.10,ENSG00000196226.2,CATG00000086051.1,ENSG00000122490.14,ENSG00000240505.4,ENSG00000197891.7,CATG00000093267.1,ENSG00000175445.10,CATG00000025651.1,ENSG00000204031.3,ENSG00000141504.7,ENSG00000125347.9,ENSG00000115226.5,CATG00000114024.1,ENSG00000243970.1,ENSG00000185561.8,CATG00000061316.1,ENSG00000070159.9,CATG00000089993.1,ENSG00000151136.10,ENSG00000221531.1,CATG00000025177.1,CATG00000042205.1,ENSG00000130203.5,ENSG00000249992.1,ENSG00000176714.9,CATG00000077356.1,ENSG00000226645.1,ENSG00000112339.10,ENSG00000124564.13,ENSG00000078401.6,CATG00000093276.1,ENSG00000233367.1,CATG00000042213.1,ENSG00000158019.16,ENSG00000164362.14,ENSG00000130489.8,ENSG00000100031.14,CATG00000092614.1,ENSG00000234945.3,ENSG00000146830.9,CATG00000003943.1,CATG00000076989.1,ENSG00000198715.7,ENSG00000009950.11,ENSG00000108342.8,CATG00000011150.1,ENSG00000166415.10,ENSG00000160712.8,ENSG00000113504.15,CATG00000001319.1,ENSG00000160211.11,CATG00000087443.1,ENSG00000209582.1,CATG00000067396.1,ENSG00000204188.3,ENSG00000257595.2,ENSG00000069667.11,CATG00000003129.1,ENSG00000239697.6,ENSG00000089009.11,ENSG00000118762.3,CATG00000077563.1,ENSG00000261971.2,ENSG00000135114.8,CATG00000010638.1,ENSG00000267282.1,ENSG00000111275.8,CATG00000044216.1,ENSG00000202512.1,CATG00000002239.1,CATG00000004581.1,ENSG00000265500.1,ENSG00000172354.5,ENSG00000115204.10,CATG00000049697.1,CATG00000087827.1,ENSG00000226742.3,ENSG00000214736.3,ENSG00000074621.9,CATG00000020292.1,ENSG00000165917.5,ENSG00000213625.4,ENSG00000115232.9,ENSG00000196666.3,ENSG00000154227.9,ENSG00000106635.3,ENSG00000136689.14,ENSG00000103769.5,CATG00000104629.1,ENSG00000178026.8,ENSG00000129226.9,ENSG00000084734.4,ENSG00000116641.11,ENSG00000182109.3,ENSG00000100344.6,ENSG00000175164.9,CATG00000002596.1,ENSG00000254237.1,CATG00000005818.1,ENSG00000268681.1,ENSG00000199065.2,CATG00000064513.1,ENSG00000261573.1,ENSG00000267654.1,ENSG00000213453.3,CATG00000004580.1,ENSG00000106333.8,ENSG00000206177.2,CATG00000041288.1,ENSG00000213539.4,CATG00000072573.1,ENSG00000108523.11,ENSG00000228060.1,ENSG00000131437.11,ENSG00000163909.6,CATG00000005564.1,ENSG00000115194.6,CATG00000035185.1,ENSG00000135148.7,ENSG00000130227.12,ENSG00000257703.1,ENSG00000271875.1,ENSG00000115211.11,CATG00000004583.1,CATG00000111122.1,CATG00000114046.1,ENSG00000103449.7,ENSG00000162711.12,CATG00000003130.1,ENSG00000007392.12,ENSG00000025770.14,ENSG00000165406.11,ENSG00000147854.12,ENSG00000106327.8,ENSG00000090621.9,ENSG00000188266.9,ENSG00000177989.9,ENSG00000234816.2,ENSG00000203740.3,ENSG00000112699.6,ENSG00000100379.13,ENSG00000111481.5,ENSG00000163793.8,ENSG00000161179.9,ENSG00000076864.15,CATG00000030292.1,ENSG00000255197.1,ENSG00000077800.7,CATG00000025290.1,ENSG00000115207.9,ENSG00000138002.10,ENSG00000198952.7,ENSG00000163467.7,ENSG00000180573.8,ENSG00000129214.10,ENSG00000203799.6,ENSG00000235226.1,ENSG00000171877.15,ENSG00000128918.10,ENSG00000162551.9,ENSG00000009954.6,ENSG00000090534.13,ENSG00000258373.1,CATG00000004575.1,CATG00000114104.1,CATG00000010636.1,CATG00000032950.1,ENSG00000030066.9,ENSG00000163827.8,ENSG00000116678.14,ENSG00000135100.13,ENSG00000234608.3,ENSG00000012779.6,CATG00000092610.1,ENSG00000110076.14,ENSG00000173064.6,ENSG00000160799.7,ENSG00000204540.6,ENSG00000115234.6,CATG00000101876.1,ENSG00000273189.1,ENSG00000165915.9,ENSG00000138085.12,ENSG00000164344.11,CATG00000088304.1,ENSG00000198270.8,CATG00000089574.1,ENSG00000100347.10,CATG00000057187.1,ENSG00000234072.1,ENSG00000254235.1,ENSG00000205334.2,ENSG00000204842.10,CATG00000033614.1,ENSG00000130204.8,ENSG00000131187.5,ENSG00000258099.1,CATG00000050093.1,CATG00000003133.1,ENSG00000128512.15,ENSG00000265467.1,ENSG00000197061.3,ENSG00000180596.7,ENSG00000175354.14,ENSG00000172336.4,ENSG00000106638.11,ENSG00000243587.6,ENSG00000169605.5,ENSG00000008838.13,CATG00000074787.1,CATG00000101398.1,CATG00000088343.1,ENSG00000129245.7,ENSG00000074603.14,ENSG00000224652.1,CATG00000117980.1,ENSG00000135535.10,ENSG00000237840.2,ENSG00000157895.7,ENSG00000080644.11,ENSG00000237410.1,ENSG00000087237.6,ENSG00000112294.8,ENSG00000187045.12,ENSG00000168702.12,ENSG00000120659.10,ENSG00000197251.3,ENSG00000010704.14,ENSG00000160781.11,CATG00000101875.1,CATG00000002256.1,CATG00000002261.1,ENSG00000188536.8,ENSG00000141510.11,ENSG00000095970.12,CATG00000013335.1,CATG00000019532.1,ENSG00000138100.9,CATG00000074949.1,CATG00000092613.1,ENSG00000198522.9,ENSG00000229780.1,ENSG00000110243.7,ENSG00000213619.5,CATG00000028303.1,CATG00000101813.1,ENSG00000207371.1,ENSG00000130202.5,CATG00000088309.1,ENSG00000124593.10,CATG00000060738.1,ENSG00000124610.3,CATG00000002240.1,ENSG00000259080.1,ENSG00000157992.8,CATG00000093273.1,CATG00000117975.1,CATG00000083624.1,ENSG00000138772.8,ENSG00000084774.9,ENSG00000259924.1,ENSG00000167346.3,ENSG00000215481.4,CATG00000042214.1,ENSG00000137218.6,CATG00000005563.1,CATG00000058781.1,ENSG00000157837.11,ENSG00000226571.1,ENSG00000117971.7,ENSG00000183807.6,ENSG00000129255.10,ENSG00000166035.6,CATG00000060012.1,ENSG00000187837.2,ENSG00000124641.10,ENSG00000165916.4,ENSG00000183682.7,CATG00000028304.1,ENSG00000115216.9,ENSG00000066336.7,ENSG00000268503.1,CATG00000060595.1,ENSG00000115241.9,ENSG00000103742.7,CATG00000057183.1,CATG00000101878.1,CATG00000021878.1,ENSG00000241388.3,ENSG00000137033.7,ENSG00000109919.5,CATG00000083622.1,ENSG00000169291.5,CATG00000063098.1,ENSG00000169684.9,ENSG00000237797.1,ENSG00000112293.10,ENSG00000260302.1,ENSG00000233438.1,ENSG00000188677.10,ENSG00000224187.1,ENSG00000185651.10,CATG00000068610.1,ENSG00000248594.2,CATG00000027291.1,ENSG00000132819.12,ENSG00000089248.6,ENSG00000108344.10,ENSG00000269881.1,CATG00000088306.1,ENSG00000030110.8,ENSG00000109920.8,ENSG00000167716.14,ENSG00000160714.5,ENSG00000196532.4,ENSG00000185245.6</t>
  </si>
  <si>
    <t>21196492,22558069,20139978,22939635,pha003084,24763700,23696881,18439548,21647738,23505291,23022100,22788528,23844046,21153663,22492993,21300955,pha003070,18439552,23381795,19567438</t>
  </si>
  <si>
    <t>Interleukin-6 (IL-6) levels,Blood cell counts and other traits,Non-albumin protein levels,Circulating soluble interleukin-6 (sIL-6),C-reactive protein and white blood cell count,Circulating vasoactive peptide levels,Serum albumin level,Blood cell counts and traits, in red and white blood cells,C-reactive protein,Circulating interleukin-6 (IL-6),C-Reactive Protein</t>
  </si>
  <si>
    <t>HP:0010919</t>
  </si>
  <si>
    <t>Abnormality of homocysteine metabolism</t>
  </si>
  <si>
    <t>An abnormality of a homocysteine metabolic process.</t>
  </si>
  <si>
    <t>rs59521601,rs13046827,rs1704773,rs3780961,rs35528636,rs13207345,rs28678267,rs34196306,rs4785580,rs838144,rs258332,rs12375075,rs9467618,rs2259852,rs34371502,rs2073530,rs34539222,rs41269265,rs72761170,rs1169294,rs9461219,rs34295134,rs67505314,rs117029878,rs3799350,rs7912093,rs10904893,rs67340775,rs115225723,rs200954,rs2259816,rs7894268,rs2077808,rs35169013,rs2257962,rs603985,rs1337902,rs117507208,rs45615636,rs449882,rs1165148,rs35781323,rs56394211,rs4846055,rs74948999,rs12771477,rs7953249,rs1177441,rs11018613,rs317140,rs36109883,rs35627490,rs66790453,rs12669623,rs59911871,rs9393727,rs34243448,rs34166054,rs397891,rs55706012,rs1182933,rs9393718,rs1889293,rs3757132,rs3752417,rs7135337,rs13208096,rs548987,rs35902873,rs10484439,rs3857546,rs111618106,rs34107459,rs34676049,rs9467600,rs2501966,rs34788973,rs13191474,rs154656,rs116201501,rs61742093,rs2356559,rs1169286,rs200952,rs34588114,rs13196552,rs10490962,rs12770238,rs7783199,rs2255531,rs7783339,rs4659741,rs114118218,rs401763,rs503279,rs117367762,rs55834529,rs9348716,rs1169314,rs13195401,rs2242508,rs1408268,rs6456703,rs13205211,rs200981,rs72839477,rs9467622,rs493161,rs6586282,rs12773642,rs1134956,rs4846047,rs1892252,rs942378,rs115398536,rs3753587,rs4634439,rs10779765,rs9379871,rs34351439,rs13203673,rs42614,rs504963,rs4660868,rs556339,rs10904887,rs67040724,rs317141,rs35716472,rs12082256,rs164746,rs8102288,rs41266839,rs17587597,rs1978,rs34246779,rs35001169,rs7912064,rs35506517,rs11771788,rs317186,rs6943341,rs3799383,rs4846039,rs4948104,rs11238389,rs35883476,rs17587226,rs2464196,rs10904892,rs74779216,rs258323,rs2437957,rs13214169,rs56777435,rs12290322,rs17378840,rs9379856,rs13202688,rs200485,rs7534467,rs7100163,rs1954598,rs17466418,rs7089849,rs681343,rs2434858,rs6602178,rs2501965,rs3884025,rs6586283,rs117369571,rs13211947,rs56314943,rs17312595,rs11254411,rs2393775,rs942377,rs2251115,rs6913879,rs1165164,rs7536446,rs2001273,rs2747054,rs7085742,rs11559040,rs12979278,rs4947533,rs68072215,rs7970695,rs6973816,rs35353359,rs4576235,rs2072806,rs12122443,rs7954039,rs9379864,rs2073529,rs7085460,rs445537,rs164745,rs1182814,rs602662,rs1169309,rs42609,rs7543076,rs9393710,rs1892251,rs12772690,rs17421511,rs13212534,rs2232426,rs2230197,rs7954331,rs67662114,rs4660864,rs114779419,rs13204572,rs34706883,rs1169315,rs1165189,rs651578,rs8589,rs2273736,rs35768595,rs10774579,rs41275462,rs3761804,rs2538047,rs67457459,rs465507,rs2275565,rs17693963,rs13199906,rs72841536,rs34525648,rs33988101,rs507711,rs13211507,rs9379875,rs35744819,rs2259820,rs2638280,rs11765531,rs35120058,rs7090965,rs2243616,rs3823151,rs9358937,rs11121832,rs1688264,rs501220,rs766333,rs42656,rs679574,rs1977,rs13199775,rs9366655,rs35307327,rs13207689,rs60123863,rs13192365,rs13197176,rs10158822,rs35202262,rs34505829,rs9393714,rs7310409,rs9379858,rs7525347,rs7759071,rs317191,rs6489786,rs972087,rs1184498,rs10251227,rs7533315,rs6696752,rs17598658,rs114633780,rs4712969,rs2257764,rs908951,rs1557650,rs1015402,rs36162392,rs735396,rs75730045,rs9381789,rs2264750,rs234708,rs164749,rs13206443,rs1088099,rs34961555,rs4275190,rs6456701,rs6593297,rs35062783,rs56293318,rs1801133,rs1169292,rs10925262,rs7096692,rs692854,rs117014321,rs9467621,rs200949,rs16891235,rs74843342,rs973579,rs2174459,rs485186,rs34064842,rs1045537,rs56075693,rs10435504,rs10864536,rs7979478,rs72775092,rs6900665,rs460879,rs7305618,rs68188794,rs1169300,rs7749823,rs42668,rs34662244,rs523383,rs114257825,rs6602180,rs9393715,rs1165158,rs6951894,rs17750747,rs114744276,rs6667720,rs12772275,rs60512607,rs34691223,rs34878803,rs483143,rs9357006,rs42644,rs1044717,rs258321,rs719038,rs645019,rs72834677,rs35819751,rs200950,rs34605993,rs6662190,rs115891768,rs34661125,rs9467615,rs34546986,rs2638282,rs2296199,rs7546268,rs13198809,rs9379863,rs28412066,rs58213669,rs11813099,rs425335,rs2124458,rs17528178,rs648548,rs68194335,rs13195279,rs34043431,rs13190888,rs1169288,rs71557334,rs390764,rs6593294,rs2027965,rs1747551,rs9358938,rs1184802,rs7749305,rs2151655,rs569970,rs2124460,rs6915187,rs882803,rs16891315,rs418464,rs9379857,rs1324087,rs12978752,rs55912630,rs258317,rs72845070,rs13197574,rs200948,rs12119092,rs13216828,rs2232429,rs5027032,rs9804306,rs16891725,rs13239439,rs68149500,rs13217984,rs13195692,rs13192965,rs17140062,rs9366656,rs154657,rs35072899,rs9348712,rs1324088,rs1471539,rs13220395,rs34950484,rs1165165,rs33932084,rs2135116,rs13193685,rs74689501,rs1937126,rs33993216,rs28362606,rs2014564,rs9381784,rs45527431,rs78626603,rs13214027,rs116733861,rs10925261,rs4543497,rs11121829,rs9358939,rs7527957,rs13200784,rs459920,rs13217620,rs12656026,rs3799346,rs71559051,rs1169301,rs2124459,rs77874436,rs116126003,rs34765154,rs10904884,rs11254413,rs1169313,rs35984974,rs460984,rs9461223,rs2076030,rs17464824,rs2285399,rs45472399,rs66823108,rs35749575,rs2244608,rs719037,rs42659,rs1892253,rs188015,rs10490958,rs4785581,rs4846056,rs72834617,rs4660306,rs80142648,rs42651,rs2273734,rs1979,rs2851391,rs9467623,rs9473568,rs7084476,rs13194781,rs2264782,rs9393712,rs1165168,rs4712972,rs3823158,rs7786771,rs2295593,rs7800001,rs12135232,rs2328893,rs10795452,rs77529449,rs35249036,rs34105070,rs1015403,rs42660,rs1165162,rs2124461,rs3799341,rs11813029,rs9368531,rs11586659,rs61773953,rs34710782,rs13201341,rs4660867,rs35402046,rs67844427,rs67554133,rs13198474,rs7801467,rs1169289,rs42613,rs13219354,rs4948099,rs13200797,rs66886492,rs112261797,rs9358935,rs55690788,rs10864540,rs7979473,rs2393667,rs34871267,rs7900703,rs6699881,rs2232423,rs6970750,rs72845428,rs4660860,rs9467614,rs1169306,rs34878490,rs2115401,rs4535700,rs632111,rs13205911,rs2251468,rs2393791,rs116846145,rs66757203,rs66868086,rs6918347,rs13195040,rs10234301,rs42635,rs57751544,rs35264795,rs17381998,rs9381787,rs715,rs200483,rs1165187,rs676388,rs13220488,rs1169311,rs12488411,rs4846040,rs4948097,rs1169284,rs3823155,rs42648,rs3213545,rs12174623,rs115559258,rs1179087,rs42641,rs492602,rs67296946,rs1183910,rs35162296,rs13203816,rs467035,rs10942299,rs3768153,rs200481,rs10795451,rs35030260,rs35016036,rs10484433,rs72846780,rs516316,rs9393713,rs12134663,rs114852762,rs1165167,rs10266179,rs9467626,rs61776071,rs4846048,rs319032,rs2229384,rs6913795,rs200989,rs7422339,rs77666565,rs42664,rs34194357,rs1165161,rs485073,rs13191445,rs258319,rs10484435,rs1892250,rs234709,rs13213986,rs258328,rs555460,rs35098436,rs34434809,rs13212318,rs10229446,rs35875210,rs9358936,rs12704518,rs34500464,rs12132479,rs9379859,rs36092177,rs725355,rs838147,rs114383464,rs6939997,rs115970240,rs35630951,rs7537955,rs42611,rs35339855,rs4689,rs28360595,rs34332556,rs2448705,rs56037701,rs16891334,rs633372,rs72846794,rs200482,rs13195636,rs838133,rs13204012,rs1801222,rs198396,rs9467613,rs34071253,rs2708101,rs13220495,rs201002,rs3752950,rs34391493,rs937290,rs3734542,rs56874662,rs17526722,rs6910549,rs1885393,rs1973500,rs7539253,rs11254406,rs2002651,rs10925250,rs10501703,rs11818636,rs13213152,rs9381788,rs374886,rs10795462,rs17749927,rs463938,rs6667191,rs1494813,rs36033628,rs1047891,rs3735665,rs34709865,rs11802532,rs28360634,rs2295809,rs3737964,rs115311693,rs35680819,rs8055162,rs3810890,rs71557308,rs78998319,rs4846041,rs2851393,rs352939,rs6458688,rs164747,rs603089,rs6860,rs1169310,rs17695758,rs45608437,rs10904904,rs7767725,rs56294283,rs34558323,rs370155,rs42615,rs11254419,rs1920792,rs427248,rs72854513,rs67297533,rs13199649,rs2849729,rs13201681,rs12174631,rs13201308,rs72847313,rs35017208,rs115387042,rs116248721,rs2434872,rs1165191,rs200995,rs67998226,rs6660700,rs2448704,rs17586553,rs13201821,rs516246,rs72762130,rs11672900,rs13191227,rs61517255,rs2278600,rs10925273,rs200484,rs11254394,rs1804742,rs72832596,rs200990,rs10795454,rs2264778,rs17350396,rs2356561,rs7753366,rs6680385,rs35942482,rs7082376,rs9395493,rs4845875,rs35983202,rs60174183,rs7803012,rs13214280,rs2072803,rs67859638,rs56189111,rs13217619,rs34218844,rs2460448,rs467357,rs13218875,rs72762132,rs11065385,rs401754,rs12978750,rs7900163,rs12360050,rs2073531,rs2501959,rs45504202,rs12921383,rs6920256,rs10245725,rs3788051,rs1780966,rs35565446,rs973307,rs34396849,rs13189566,rs10795459,rs1165163,rs12918773,rs281379,rs10262472,rs75839664,rs9461218,rs4660862,rs17381591,rs3748643,rs1304320,rs2066471,rs6966609,rs3734528,rs13206501,rs3780962,rs11805138,rs1169312,rs234714,rs6902211,rs3810891,rs1165169,rs77720166,rs34104395,rs2258287,rs13197334,rs10904903,rs13214023,rs57739734,rs4728879,rs200501,rs6904596,rs200996,rs7072634,rs10925257,rs117911571,rs17751184,rs10795460,rs6940698,rs68112369,rs45449597,rs3734523,rs10158222,rs13199772,rs35825164,rs35932553,rs175597,rs9395492,rs75782365,rs11065384,rs35555795,rs12138911,rs9296404,rs112107543,rs1015404,rs7096079,rs9393711,rs1788466,rs1885396,rs42658,rs58825580,rs36116761,rs12920969,rs41266779,rs13195402,rs75220368,rs507766,rs17599657,rs35345226,rs6954546,rs61773952,rs1805087,rs4948096,rs6586281,rs56195001,rs10227764,rs10736426,rs3949215,rs73372367,rs12174639,rs78532375,rs2501968,rs13212651,rs6948139,rs258330,rs2501960,rs2464195,rs2460451,rs6970376,rs2235251,rs200977,rs17763089,rs2273735,rs12176317,rs66827971,rs9379855,rs10262603,rs3758418,rs59375726,rs42649,rs9379873,rs45509595,rs114570945,rs447735,rs2073527,rs1165159,rs12173854,rs2237228,rs12174602,rs36012762,rs34273322,rs417323,rs3788052,rs164748,rs67564104,rs12145526,rs13195509,rs972086,rs35037868,rs13244654,rs12123964,rs4236040,rs2152077,rs114333877,rs35866622,rs9295675,rs34436535</t>
  </si>
  <si>
    <t>ENSG00000146731.6,CATG00000087828.1,ENSG00000086991.8,ENSG00000220875.1,CATG00000083264.1,ENSG00000187987.5,CATG00000092374.1,ENSG00000184348.2,ENSG00000164776.5,CATG00000096388.1,ENSG00000182264.4,ENSG00000105793.11,ENSG00000249773.3,ENSG00000015413.5,CATG00000010640.1,ENSG00000198366.5,CATG00000040815.1,CATG00000087892.1,ENSG00000168298.4,ENSG00000196747.3,CATG00000087905.1,CATG00000083335.1,ENSG00000198315.6,ENSG00000158373.7,ENSG00000242349.1,ENSG00000236624.4,ENSG00000256018.1,ENSG00000234816.2,ENSG00000196176.7,CATG00000083320.1,ENSG00000197062.7,ENSG00000217646.1,CATG00000083261.1,ENSG00000197279.3,ENSG00000182952.4,CATG00000083373.1,ENSG00000185130.4,ENSG00000188987.2,ENSG00000180573.8,ENSG00000146733.9,ENSG00000124557.8,ENSG00000215979.1,ENSG00000182572.2,CATG00000118048.1,CATG00000087916.1,ENSG00000104852.10,CATG00000087909.1,CATG00000039609.1,CATG00000087822.1,ENSG00000272278.1,ENSG00000063176.11,CATG00000010636.1,ENSG00000011021.17,ENSG00000135100.13,CATG00000087896.1,CATG00000087900.1,ENSG00000219392.1,ENSG00000204789.3,ENSG00000107611.10,CATG00000096386.1,ENSG00000233822.3,ENSG00000124613.4,ENSG00000206603.1,CATG00000083347.1,ENSG00000105523.3,ENSG00000237425.1,CATG00000087870.1,ENSG00000105479.11,ENSG00000272462.2,ENSG00000176920.10,ENSG00000187626.7,ENSG00000184357.3,ENSG00000219891.2,CATG00000041280.1,ENSG00000197061.3,ENSG00000180596.7,CATG00000083365.1,ENSG00000070759.12,CATG00000087824.1,CATG00000087883.1,ENSG00000187475.4,ENSG00000117450.9,ENSG00000197846.3,CATG00000087920.1,ENSG00000157895.7,CATG00000083387.1,CATG00000083353.1,ENSG00000112343.8,ENSG00000187741.10,CATG00000087873.1,CATG00000087866.1,ENSG00000177000.6,ENSG00000226314.3,ENSG00000010704.14,CATG00000087881.1,CATG00000087830.1,ENSG00000146109.3,ENSG00000196226.2,CATG00000087853.1,ENSG00000124610.3,ENSG00000182611.3,ENSG00000260259.1,ENSG00000229124.2,ENSG00000197914.2,ENSG00000198374.3,ENSG00000026950.12,ENSG00000112763.11,ENSG00000124529.3,CATG00000083294.1,CATG00000087927.1,ENSG00000160200.13,ENSG00000105550.4,ENSG00000129103.13,ENSG00000167523.9,ENSG00000031691.6,CATG00000083349.1,ENSG00000111801.11,ENSG00000186470.9,ENSG00000105538.4,ENSG00000124549.10,ENSG00000196866.2,ENSG00000124564.13,ENSG00000116984.8,ENSG00000189298.9,ENSG00000269293.2,CATG00000083361.1,CATG00000107346.1,ENSG00000124693.2,CATG00000087941.1,ENSG00000021826.10,ENSG00000124587.9,ENSG00000187837.2,ENSG00000199289.1,ENSG00000241549.4,ENSG00000197409.6,ENSG00000137259.2,ENSG00000178175.7,ENSG00000158691.10,ENSG00000178665.10,ENSG00000196374.5,ENSG00000131165.10,ENSG00000235109.3,CATG00000083271.1,CATG00000083393.1,ENSG00000146039.6,ENSG00000135114.8,CATG00000039607.1,ENSG00000107614.17,CATG00000096387.1,ENSG00000146729.5,ENSG00000124508.12,ENSG00000241388.3,CATG00000107334.1,CATG00000083332.1,CATG00000087827.1,ENSG00000105792.15,ENSG00000185324.17,ENSG00000215910.3,ENSG00000232040.2,ENSG00000246022.2,ENSG00000096654.11,ENSG00000251108.1,ENSG00000124568.6,CATG00000095944.1,ENSG00000137338.4,ENSG00000176909.7,ENSG00000146085.7,ENSG00000198558.2,ENSG00000132763.10,ENSG00000137185.7,CATG00000087888.1,ENSG00000112337.6,ENSG00000216331.1,ENSG00000196532.4</t>
  </si>
  <si>
    <t>23696881,24651765,20154341,20031578,19525478,23824729</t>
  </si>
  <si>
    <t>Homocysteine levels,Plasma homocysteine levels (post-methionine load test),homocysteine levels,Homocysteine levels, in plasma</t>
  </si>
  <si>
    <t>HP:0010931</t>
  </si>
  <si>
    <t>Abnormality of sodium homeostasis</t>
  </si>
  <si>
    <t>An abnormal concentration of sodium.</t>
  </si>
  <si>
    <t>rs13106448,rs11688332,rs11688324,rs75424755,rs4953900,rs60305738,rs1554495,rs10175819,rs17710648,rs6719360,rs16829948,rs6711164,rs6708783</t>
  </si>
  <si>
    <t>CATG00000050049.1,CATG00000050032.1,ENSG00000158683.3,CATG00000073878.1</t>
  </si>
  <si>
    <t>pha003093</t>
  </si>
  <si>
    <t>Sodium levels</t>
  </si>
  <si>
    <t>HP:0010979</t>
  </si>
  <si>
    <t>Abnormality of the level of lipoprotein cholesterol</t>
  </si>
  <si>
    <t>An abnormal increase or decrease in the level of lipoprotein cholesterol in the blood.</t>
  </si>
  <si>
    <t>rs533617,rs9893901,rs17001475,rs157580,rs1124244,rs117875015,rs2175290,rs73320311,rs2580761,rs73597581,rs11563251,rs17217098,rs9993109,rs12917999,rs531701,rs78491203,rs11825181,rs12741472,rs6939175,rs114031483,rs60389450,rs964184,rs6713419,rs16891227,rs75977757,rs4968318,rs2206689,rs174592,rs655044,rs3816529,rs9932414,rs3760628,rs6933810,rs73667060,rs60669116,rs2645485,rs4245791,rs6988140,rs7259971,rs79972507,rs8138404,rs17111671,rs2738456,rs1980456,rs2116898,rs7135337,rs11574703,rs11703564,rs16957552,rs8067292,rs9928014,rs2495482,rs174541,rs12173076,rs2811713,rs76039953,rs10219224,rs113533236,rs1975802,rs35633988,rs7737288,rs62111029,rs2163805,rs17111575,rs1169314,rs11783641,rs28654079,rs35446728,rs34820178,rs79431623,rs9615983,rs2317826,rs13158862,rs35576939,rs784704,rs8102912,rs9912450,rs5744703,rs9936642,rs62523994,rs78519211,rs57157462,rs16946410,rs9658465,rs655375,rs4803743,rs9534174,rs10503669,rs77578821,rs3093584,rs9483321,rs3758853,rs73208714,rs9938020,rs3749054,rs12643055,rs10987047,rs16996119,rs9365248,rs35343405,rs11555809,rs74798544,rs79492747,rs10406119,rs34523847,rs7330914,rs117388796,rs1854706,rs597076,rs7028570,rs2254537,rs2980862,rs73554727,rs75909028,rs2769431,rs10259174,rs7030641,rs550480,rs60892288,rs73591961,rs72911441,rs2274265,rs75533247,rs10912693,rs7955036,rs7970695,rs117456653,rs6008601,rs79149257,rs79407301,rs10403731,rs9829197,rs4788610,rs7712330,rs17511616,rs550057,rs9832329,rs13436480,rs643257,rs11249251,rs73522979,rs113896227,rs2965180,rs11224591,rs195527,rs115553211,rs112220129,rs11924792,rs12692735,rs55957504,rs73015011,rs3780181,rs11024743,rs80355662,rs117612339,rs12743862,rs4808208,rs114372880,rs10986962,rs4321063,rs6902760,rs11879715,rs1184865,rs9534342,rs16928445,rs36047821,rs4402881,rs2902942,rs2243616,rs3804231,rs1047361,rs10789112,rs12210900,rs1570385,rs35432211,rs2965193,rs2301814,rs2099334,rs17356923,rs10811645,rs8057119,rs7004149,rs8108647,rs5763769,rs78624346,rs8052287,rs8051632,rs174533,rs2368557,rs12643881,rs13391837,rs102275,rs74078661,rs6892566,rs56160141,rs6455691,rs4977753,rs75801019,rs17403634,rs57112643,rs1800779,rs13167183,rs174554,rs61943562,rs72834316,rs2999394,rs1535,rs1537378,rs1647284,rs4709495,rs17248769,rs8044122,rs55729369,rs7666097,rs2359833,rs16942667,rs73002956,rs114085323,rs6503796,rs10077427,rs174570,rs35497030,rs1169288,rs4703671,rs6499564,rs17035630,rs683549,rs283813,rs11126932,rs73990497,rs5744533,rs78033175,rs2819371,rs4473378,rs11991231,rs585362,rs509360,rs10422298,rs2902940,rs9931366,rs6072263,rs117736549,rs1460816,rs599862,rs75469215,rs7028268,rs2070937,rs67919208,rs3759378,rs3809868,rs7047076,rs57992358,rs7543163,rs8070759,rs2063345,rs465067,rs174577,rs11800265,rs7214799,rs2227777,rs2136750,rs1169301,rs514230,rs3829850,rs2457567,rs1054284,rs17242843,rs4808965,rs67898294,rs77195161,rs904743,rs34696599,rs1250222,rs6929105,rs3093267,rs6129762,rs2015729,rs12930702,rs612738,rs10474434,rs1107767,rs6724056,rs77639117,rs59660303,rs11879293,rs34514856,rs12829907,rs11658001,rs117068139,rs34585496,rs7828113,rs1169289,rs11604346,rs584626,rs174536,rs10789113,rs55931014,rs3800198,rs6837199,rs11897480,rs1759497,rs7201591,rs7412,rs76089216,rs7846466,rs2526355,rs34326408,rs10515197,rs3796123,rs629001,rs2074299,rs4135361,rs3812984,rs1333045,rs2008173,rs7297130,rs1249742,rs41279732,rs9472830,rs2315610,rs8395,rs11485070,rs61904671,rs72834384,rs10846740,rs2238163,rs10418759,rs1837121,rs79257528,rs12037659,rs58173592,rs115639473,rs117172396,rs603568,rs41307935,rs9615356,rs34007584,rs10986953,rs2163835,rs116286038,rs17508904,rs35389625,rs74855321,rs117168092,rs7450411,rs7679836,rs115129172,rs9355813,rs73192820,rs3808607,rs78815073,rs73811823,rs74651494,rs12640161,rs12670286,rs73004967,rs12167567,rs195532,rs35615194,rs10986900,rs67734975,rs73244564,rs74615535,rs2004720,rs17884841,rs2227341,rs613855,rs66907536,rs45576734,rs1165228,rs41272102,rs76510644,rs1912482,rs8179180,rs115310619,rs76359116,rs10221876,rs6561334,rs17860560,rs71636795,rs17101763,rs2927437,rs1165282,rs17508045,rs60450968,rs3794990,rs73924805,rs77378083,rs72725219,rs9856270,rs4970836,rs76932844,rs77077813,rs17526895,rs11553287,rs76528989,rs4148217,rs4968389,rs9381480,rs9838049,rs10419026,rs2303618,rs17837476,rs3212086,rs672889,rs10411275,rs72662516,rs75040837,rs73401842,rs115093960,rs4239163,rs10790573,rs79739977,rs174597,rs3213087,rs10184004,rs75658696,rs8062041,rs11126918,rs2587534,rs3124785,rs7925853,rs7758403,rs71636769,rs7304831,rs15622,rs6910635,rs983309,rs2905424,rs3791981,rs118186764,rs72838008,rs35962879,rs11908397,rs12475426,rs118005841,rs7991196,rs174584,rs6657811,rs4808959,rs1292051,rs1801689,rs2001845,rs28635943,rs12809883,rs60807675,rs114989957,rs6602747,rs7687648,rs73667069,rs11207986,rs11538549,rs4498351,rs2569549,rs10056177,rs1361030,rs1168010,rs2017964,rs9939297,rs75225010,rs1510225,rs35243054,rs9477314,rs116705730,rs76144913,rs75794111,rs9347407,rs10819091,rs115185934,rs4709496,rs484084,rs3757241,rs11833126,rs1133090,rs6909448,rs7205935,rs5930,rs1168044,rs12039115,rs115403757,rs12830853,rs2858819,rs61017294,rs17123694,rs76592024,rs117322327,rs2287711,rs11571136,rs2076576,rs7595740,rs73071150,rs7286155,rs114970554,rs617314,rs77032624,rs73422799,rs59662235,rs2078616,rs75617131,rs6679420,rs8050238,rs17456102,rs10986913,rs3810307,rs74078610,rs1464780,rs9615979,rs3826164,rs1537375,rs664034,rs17410983,rs1250217,rs3093111,rs2337383,rs2216464,rs7767605,rs5763701,rs1160983,rs10986877,rs28857211,rs2116897,rs7036489,rs77858830,rs17410996,rs4708876,rs8110975,rs7841189,rs10888898,rs1144301,rs10099512,rs5763766,rs9913758,rs28534406,rs8043606,rs93923,rs16996163,rs77390323,rs1569933,rs115238014,rs76151641,rs8181047,rs12746776,rs312970,rs2074089,rs12814550,rs1250247,rs11577931,rs71352238,rs17162311,rs10488699,rs34183407,rs61905108,rs76406044,rs2073548,rs1168040,rs61941452,rs117447021,rs3793797,rs4251856,rs4665978,rs7737959,rs1250244,rs17645143,rs16872232,rs36009064,rs78264155,rs159851,rs17114555,rs1431717,rs5763774,rs73446312,rs2523063,rs9869743,rs630510,rs2254532,rs7201742,rs114094075,rs80067423,rs6007761,rs892066,rs17569034,rs2010916,rs28668361,rs573687,rs780100,rs114166666,rs5744704,rs72834319,rs8001738,rs7959803,rs56397647,rs206079,rs6511729,rs2259816,rs10205219,rs10476917,rs60019750,rs3909541,rs2580759,rs2954021,rs6882076,rs1313566,rs41360247,rs174591,rs9938862,rs2593787,rs7247263,rs553741,rs11833183,rs11616893,rs10156121,rs10419245,rs11864453,rs76833176,rs909834,rs9627409,rs10412953,rs12448315,rs6008600,rs75866762,rs3844425,rs9644950,rs55653926,rs112099181,rs116369009,rs74073047,rs9293652,rs10078671,rs9332464,rs11587071,rs12977937,rs11669173,rs12445396,rs1421373,rs11085261,rs12271853,rs12929749,rs6008662,rs80181412,rs7334269,rs10819077,rs12107508,rs3761739,rs10986961,rs55660224,rs1050362,rs35486699,rs3212049,rs12042319,rs56071820,rs4943187,rs11668319,rs602633,rs3809863,rs5176,rs4804568,rs74076699,rs464218,rs67269326,rs11865098,rs79131050,rs113655459,rs12738345,rs9539871,rs59995170,rs7575245,rs3793341,rs8075411,rs1063966,rs75152752,rs74766656,rs77219697,rs10411943,rs2866372,rs715518,rs8142101,rs16988123,rs17584786,rs1801702,rs60901283,rs2738459,rs73066485,rs74600860,rs3846666,rs11870935,rs11817931,rs11225488,rs7793532,rs10986952,rs58121832,rs4704227,rs6877334,rs2792751,rs12818208,rs2292318,rs597470,rs3910516,rs34681611,rs2393775,rs36051594,rs56076827,rs2878956,rs2305899,rs2645482,rs10790162,rs1141313,rs17111576,rs74590747,rs73597580,rs11568373,rs73016685,rs1260341,rs75654882,rs2074551,rs7186829,rs11943384,rs4953023,rs6129733,rs157588,rs10893028,rs56130071,rs3788422,rs1134027,rs73066492,rs6891475,rs6007747,rs9615958,rs4803774,rs75952856,rs41272066,rs1169315,rs11224590,rs636497,rs28391653,rs1865034,rs174560,rs13142698,rs10774579,rs60223219,rs6904373,rs75956130,rs7540048,rs10965215,rs55730499,rs12150231,rs1146516,rs10402642,rs287741,rs11619113,rs33980385,rs809673,rs7210738,rs17761446,rs20549,rs7765347,rs10987046,rs17583641,rs56888944,rs534347,rs7983372,rs116782737,rs11220462,rs2043319,rs118015137,rs74522352,rs9472819,rs1165236,rs76725281,rs9528683,rs11914509,rs12554351,rs34201939,rs2359834,rs769267,rs2539980,rs4253440,rs67801643,rs4474673,rs11920676,rs8027544,rs57765605,rs2257764,rs2151280,rs1469051,rs4149056,rs9626814,rs73591955,rs1179093,rs7273698,rs8427,rs74934411,rs34791230,rs7214410,rs7194397,rs11807824,rs112309769,rs115453596,rs12678919,rs34597048,rs3091240,rs3735964,rs115124226,rs1073632,rs6932014,rs116460502,rs16928504,rs7193595,rs112418189,rs360807,rs13472,rs8053274,rs2016886,rs4704825,rs11656855,rs116985722,rs7979478,rs9917108,rs62623713,rs66769022,rs59090917,rs11136341,rs77085168,rs1049817,rs117080990,rs78646027,rs79114507,rs4549504,rs6455692,rs1338720,rs115823613,rs12192544,rs17860567,rs7206169,rs3902910,rs11206515,rs16946456,rs7765803,rs9927609,rs2099333,rs17111684,rs17238484,rs11224571,rs11098035,rs73015033,rs76409044,rs599839,rs7775704,rs4794016,rs77634074,rs8039346,rs115523792,rs41294819,rs3812025,rs10037054,rs112094215,rs55703214,rs115826390,rs1406295,rs17111650,rs1168013,rs521662,rs9615933,rs976976,rs6823148,rs12317268,rs6007732,rs2136751,rs8044868,rs2519093,rs2285628,rs28668419,rs2738466,rs2965191,rs10986886,rs2965198,rs11085753,rs7258345,rs174534,rs10790575,rs55649657,rs11254228,rs78810414,rs174555,rs2074303,rs7771801,rs12667186,rs9824286,rs7185308,rs113526471,rs8177318,rs10282,rs12235427,rs557933,rs11789207,rs10212542,rs11207976,rs102274,rs79198716,rs3773777,rs2523057,rs9923710,rs9808925,rs1125312,rs8048364,rs55831924,rs113330691,rs10157265,rs114454163,rs760136,rs7252220,rs9296505,rs7211876,rs28434154,rs10986914,rs11703245,rs10405613,rs73607021,rs405509,rs17512972,rs7973687,rs73811824,rs76599133,rs9927526,rs74740204,rs10986941,rs62110979,rs9627387,rs3782195,rs6129640,rs10889331,rs13022659,rs7253807,rs17091891,rs9367255,rs2303620,rs74460314,rs2283622,rs552101,rs4803748,rs7646510,rs8047161,rs77103957,rs3212121,rs6029149,rs17128817,rs10155127,rs10987016,rs6933576,rs11085259,rs113720206,rs746735,rs60312440,rs314256,rs4239162,rs1168041,rs78335263,rs2251468,rs57189461,rs3800200,rs7615062,rs3760371,rs4970837,rs78358410,rs7853090,rs57067619,rs2487294,rs12720875,rs4144937,rs6743819,rs174529,rs34200664,rs1168027,rs4812497,rs75436606,rs72694393,rs13434249,rs10074747,rs17567214,rs62836260,rs8049622,rs10158897,rs540796,rs10474433,rs116383286,rs79577483,rs17599629,rs12739698,rs2063353,rs74612022,rs76419201,rs116867513,rs11820589,rs1047662,rs9653282,rs10406653,rs2001844,rs11806129,rs10417916,rs6129795,rs41306199,rs2070744,rs6556495,rs625619,rs12074528,rs73208725,rs7025839,rs660240,rs8052191,rs73192834,rs174568,rs6833753,rs4579782,rs3852859,rs17072020,rs17240378,rs78441747,rs704795,rs28822164,rs2270690,rs12163639,rs8005196,rs3794991,rs34339345,rs1540908,rs116148822,rs12027135,rs9645452,rs7847658,rs99780,rs253409,rs11953864,rs115129770,rs72896619,rs679038,rs624660,rs565256,rs12295937,rs3219060,rs3026862,rs2708101,rs76483578,rs62076461,rs2074298,rs61905088,rs78621698,rs2238162,rs4665963,rs10038345,rs117313981,rs10402451,rs117779442,rs7609045,rs41355347,rs73001214,rs7191129,rs12679834,rs56987601,rs12029068,rs73990483,rs10817583,rs11920734,rs2270801,rs504318,rs11192247,rs2287710,rs34630693,rs9615968,rs2523080,rs10757274,rs8052859,rs56165099,rs1537376,rs77698789,rs28589296,rs61439452,rs116352383,rs41272094,rs62110981,rs17510363,rs640022,rs9931987,rs74963442,rs3913007,rs12234032,rs72838030,rs4970833,rs8077106,rs2266788,rs55654160,rs17509339,rs6008339,rs3918169,rs2523066,rs77237194,rs74073057,rs580396,rs11583723,rs2523064,rs62110986,rs11957913,rs9689,rs17511331,rs108499,rs2927438,rs1230309,rs114927938,rs76938138,rs10819067,rs556107,rs7249319,rs62636658,rs6008613,rs3739092,rs6922673,rs78012035,rs10037048,rs7341791,rs11655943,rs79954596,rs56373728,rs117198545,rs7525407,rs3212064,rs983308,rs74073039,rs7850439,rs4374884,rs12023150,rs114509389,rs499883,rs116705863,rs62252789,rs6905942,rs859157,rs2717863,rs10406522,rs115910617,rs72834377,rs41476751,rs115312910,rs7252550,rs7970993,rs7857215,rs60636572,rs8061195,rs644186,rs11134222,rs3846665,rs11930655,rs2980860,rs499718,rs1042031,rs35297094,rs11703021,rs58886249,rs4543980,rs17050272,rs174601,rs57907925,rs715325,rs11915405,rs117752832,rs10271556,rs1626654,rs11651643,rs9921054,rs28584534,rs706845,rs17162333,rs1168034,rs2184061,rs4045166,rs174583,rs3212031,rs74414553,rs17111595,rs73422752,rs2081223,rs9584224,rs724311,rs1250241,rs2270924,rs1262430,rs11583680,rs638714,rs531819,rs13333317,rs1050363,rs117655956,rs10832950,rs8111835,rs11750162,rs62110988,rs4709491,rs6102287,rs1591136,rs5744544,rs495828,rs6818911,rs6547521,rs78720034,rs174576,rs77729344,rs10811647,rs12446480,rs6590195,rs11571135,rs55882046,rs7027950,rs5763648,rs61271866,rs2271294,rs2717858,rs35749514,rs17508059,rs72958420,rs116092675,rs6008616,rs195518,rs11090866,rs3782881,rs1106412,rs4927193,rs12162274,rs7303491,rs17860578,rs784705,rs71465887,rs79677065,rs57128261,rs11571147,rs4375701,rs10819086,rs2235362,rs34576193,rs9933520,rs73597578,rs11085754,rs11569321,rs11668605,rs1143683,rs71636770,rs11695549,rs73004962,rs34848618,rs632621,rs34600300,rs2288000,rs8017772,rs35403885,rs7192730,rs1169286,rs2074300,rs7259434,rs2255531,rs6455693,rs17242381,rs2692233,rs11136343,rs16874390,rs6886365,rs174599,rs2227359,rs17395333,rs10986978,rs4472323,rs9994676,rs4128744,rs11206514,rs12054085,rs9924767,rs6939089,rs6008362,rs10912688,rs767676,rs116687714,rs35073769,rs4708898,rs1571980,rs8178926,rs66476925,rs17512831,rs111233315,rs9493083,rs9627295,rs75126935,rs79679841,rs73073177,rs693,rs8004659,rs6511316,rs11904960,rs72838037,rs56952963,rs4804144,rs115267098,rs9615969,rs56289821,rs8176433,rs8062085,rs6511321,rs45528736,rs11826440,rs62074054,rs115366498,rs117401783,rs80200174,rs62292948,rs4844614,rs7187476,rs12169526,rs34499590,rs2235367,rs61906113,rs58965570,rs5925,rs11806638,rs74344636,rs28373001,rs9883376,rs9436661,rs62292951,rs598962,rs61163343,rs8182201,rs8048034,rs983311,rs7954039,rs9905583,rs114865872,rs6499562,rs8110969,rs1421372,rs13194157,rs61943604,rs11704586,rs6914092,rs77453615,rs1165227,rs10493037,rs3218012,rs10986960,rs80099922,rs526936,rs1050361,rs1146586,rs57009615,rs9346846,rs10986937,rs17111573,rs7970839,rs8138057,rs634272,rs76649027,rs7312573,rs10945683,rs12684516,rs11704878,rs2303369,rs421812,rs10067641,rs12686532,rs7258508,rs10889343,rs584367,rs9411370,rs2495477,rs75514683,rs115615483,rs10987015,rs79992973,rs74073049,rs6007748,rs73594554,rs12102580,rs1665910,rs9923146,rs17883880,rs9889092,rs413582,rs61943596,rs535471,rs9913503,rs56959743,rs17410914,rs2277119,rs10757265,rs6919497,rs6029602,rs11207974,rs3760626,rs4838544,rs117859680,rs72838082,rs10738609,rs56218586,rs34997029,rs4808196,rs117707759,rs11207977,rs676210,rs79410276,rs6900500,rs74024145,rs78206158,rs61904675,rs6926458,rs11075663,rs1250239,rs9936572,rs79380504,rs2255400,rs67239864,rs5663,rs6678692,rs174594,rs1469513,rs7602534,rs12833586,rs4804562,rs2699428,rs1275528,rs1063192,rs72860013,rs2577289,rs1260333,rs6706968,rs9493081,rs9885544,rs2075290,rs17411024,rs11577840,rs1184547,rs12566265,rs17032348,rs11887784,rs3093113,rs12206779,rs8078309,rs112854815,rs3752451,rs28927680,rs115474467,rs3819578,rs1000879,rs59062775,rs754255,rs71636779,rs892101,rs1122227,rs34517956,rs67845377,rs1347694,rs3962616,rs2293572,rs7074434,rs10986893,rs11917172,rs2241412,rs11571131,rs115164041,rs11090863,rs12814561,rs6029641,rs74650614,rs9472831,rs7849280,rs9905308,rs61433348,rs10182937,rs2315025,rs75796305,rs2479413,rs2095637,rs673548,rs13380780,rs666240,rs10159255,rs7640978,rs9820818,rs7197756,rs4804569,rs74073053,rs72817533,rs8044558,rs12598630,rs80073370,rs873308,rs6459512,rs8054034,rs10986925,rs59816054,rs116891656,rs117280295,rs78266317,rs58152051,rs58361354,rs75450962,rs7761293,rs7002551,rs77038576,rs10995485,rs11207980,rs67886319,rs7250368,rs112994260,rs2954026,rs74076691,rs10987026,rs7567923,rs886355,rs4401545,rs2072141,rs4854559,rs8058690,rs62111030,rs114480578,rs12171124,rs6008622,rs12204520,rs2391086,rs9813284,rs73897099,rs662138,rs77435420,rs1805017,rs12686621,rs10986909,rs1362931,rs115478735,rs13032797,rs6455695,rs73004959,rs7554255,rs3219150,rs8061459,rs114798927,rs76418215,rs1077737,rs12265727,rs1820049,rs76159863,rs80012713,rs10945682,rs6415085,rs9789302,rs11925382,rs6597616,rs1038026,rs61176209,rs77572260,rs6008770,rs4257328,rs58488410,rs73015034,rs56090741,rs2699429,rs7723531,rs115847095,rs78948922,rs1878512,rs2232701,rs174589,rs11703848,rs72875403,rs74073052,rs9555679,rs7675602,rs174544,rs7581564,rs56306424,rs6065311,rs2303370,rs73537429,rs1564348,rs1972627,rs6468699,rs10986898,rs76975037,rs639750,rs16942632,rs1800562,rs34548137,rs651007,rs112556034,rs3850247,rs10418757,rs2305625,rs2717896,rs2738445,rs4253772,rs10987062,rs508293,rs4794057,rs9534270,rs2059767,rs9674670,rs28609217,rs8101802,rs17091905,rs6983430,rs79437914,rs10986871,rs62110989,rs41305070,rs5753002,rs2717867,rs34348991,rs6029588,rs10807344,rs58081851,rs9436221,rs7819706,rs17040510,rs73612297,rs520354,rs67969809,rs12586025,rs10413784,rs34964632,rs611917,rs112468228,rs11912554,rs1129555,rs1365771,rs77210082,rs3736911,rs6513669,rs661955,rs1250246,rs325465,rs115743550,rs116080881,rs117164273,rs62110987,rs389261,rs3760370,rs195522,rs3743735,rs60704627,rs3783567,rs60800515,rs79120854,rs78610189,rs10986911,rs1250249,rs2692234,rs2710637,rs77725792,rs757001,rs1168042,rs114096164,rs159853,rs9615977,rs4794048,rs4808939,rs513055,rs505151,rs17005956,rs113549125,rs12436365,rs56961021,rs12708927,rs11540898,rs405697,rs72992044,rs3211852,rs2229459,rs115291189,rs7251501,rs10965219,rs4970843,rs11207999,rs644000,rs11057830,rs6587976,rs1920792,rs4808967,rs7943121,rs78468022,rs11705051,rs892021,rs74073036,rs10930133,rs1250219,rs61753412,rs73886791,rs9787151,rs7739815,rs8052338,rs7979360,rs72817536,rs8106922,rs11573244,rs56266464,rs57427906,rs28484968,rs73004933,rs975704,rs61943635,rs10099971,rs55925119,rs55923603,rs13143825,rs634537,rs10889330,rs780107,rs12985142,rs9615349,rs41378347,rs998154,rs114191770,rs1853527,rs1250229,rs2255141,rs75278536,rs9615960,rs944801,rs8135519,rs61906079,rs9615330,rs9365178,rs3797534,rs11065385,rs114598143,rs4649086,rs7187289,rs77563194,rs6913696,rs115785198,rs35993981,rs10207245,rs2717913,rs6581127,rs668112,rs73440404,rs7738667,rs116602821,rs7356637,rs17111714,rs17569222,rs115047253,rs73024733,rs4647641,rs4808960,rs117647313,rs2738450,rs75269301,rs11568746,rs10007119,rs10406551,rs73668728,rs9457935,rs1569372,rs66764858,rs61941448,rs9457946,rs715326,rs13816,rs9895776,rs74072686,rs113258243,rs2854725,rs74437543,rs79418253,rs16927834,rs7246900,rs76797606,rs7257468,rs2980882,rs7339932,rs1041968,rs12023489,rs76381165,rs115710862,rs77599262,rs115971531,rs12530416,rs3861468,rs77996485,rs4793842,rs28917504,rs34125390,rs10511701,rs4803767,rs815312,rs116611120,rs4720989,rs28607733,rs6716850,rs11241705,rs4709490,rs584469,rs7328654,rs2287997,rs72992311,rs10154348,rs3785100,rs204905,rs57368710,rs6892449,rs75788262,rs76236158,rs11833759,rs111701515,rs72834373,rs9438904,rs14158,rs9438905,rs10425828,rs6029145,rs8182472,rs78013771,rs472495,rs4803,rs3783406,rs76195968,rs67720221,rs7816447,rs3135506,rs6007726,rs34660894,rs8064853,rs174582,rs62110992,rs74078643,rs10945675,rs8075058,rs74444640,rs5744663,rs603247,rs2418739,rs73431673,rs12983940,rs77670311,rs10408596,rs1260330,rs4665969,rs7027048,rs2965169,rs12030293,rs10854010,rs11828157,rs2290700,rs2523059,rs74973899,rs17489185,rs6008784,rs73401890,rs1250259,rs6823032,rs748541,rs5744672,rs2384207,rs11907637,rs7436745,rs4804145,rs62008064,rs2304097,rs73017063,rs2980870,rs283809,rs76973605,rs6102334,rs12238211,rs2074301,rs2257962,rs77481217,rs7706857,rs10007223,rs117472656,rs7719423,rs1863049,rs3091242,rs62076549,rs2642438,rs11942140,rs10423457,rs9493082,rs6464528,rs9457930,rs12084213,rs73990481,rs4703670,rs485701,rs34460334,rs3213642,rs580485,rs1182933,rs698912,rs12610191,rs60340200,rs579459,rs17242787,rs659656,rs6970667,rs13339471,rs58946909,rs1113232,rs6499559,rs7221224,rs10462517,rs80323862,rs3093614,rs62620177,rs2238675,rs60972631,rs114059879,rs116297600,rs9658150,rs10402729,rs75399276,rs10060260,rs17049197,rs6499561,rs75331444,rs76295273,rs17244834,rs58198139,rs6835683,rs180326,rs79358125,rs62110990,rs10982135,rs34746174,rs1781212,rs11703173,rs61553525,rs7633214,rs72838038,rs12713956,rs1803924,rs17575427,rs11704614,rs17304534,rs2081222,rs10241663,rs3737810,rs57825321,rs1912486,rs174578,rs1168029,rs67337506,rs78395976,rs1053438,rs1168032,rs2902941,rs174575,rs11083752,rs36003018,rs2288912,rs17509843,rs1036320,rs253413,rs5008148,rs1183260,rs12138177,rs9627324,rs8004440,rs267738,rs2250802,rs73992517,rs3087501,rs7809080,rs8075843,rs9615364,rs2381543,rs61471917,rs521985,rs12078471,rs9364586,rs73446314,rs599452,rs4808203,rs784706,rs9930949,rs479832,rs72556537,rs17586966,rs73918008,rs4704727,rs58612564,rs2290699,rs642845,rs10782981,rs4722551,rs34391152,rs2223745,rs11887534,rs114995041,rs2745867,rs6867563,rs16957590,rs11920918,rs10282545,rs766011,rs3918174,rs598253,rs4649085,rs9627350,rs3820667,rs9571065,rs11693870,rs10986977,rs17410294,rs563641,rs12452315,rs7954331,rs174553,rs11090865,rs2803611,rs2807834,rs6930342,rs68041341,rs8178944,rs6736017,rs6016534,rs12646,rs78171296,rs760633,rs9854574,rs34104251,rs2259820,rs3758854,rs62111032,rs174593,rs10889340,rs117655774,rs79581772,rs1457043,rs10512843,rs6717858,rs12199015,rs72896625,rs113184193,rs74602581,rs780112,rs9837622,rs67061933,rs12721613,rs10935011,rs11703038,rs3733907,rs11705624,rs4804563,rs58190593,rs11687710,rs11802413,rs11254334,rs77485151,rs114019560,rs6008598,rs6008507,rs6008602,rs17111674,rs4794052,rs2304128,rs3212133,rs9626823,rs5662,rs11207969,rs10869740,rs7940,rs10404728,rs2293571,rs636523,rs12760759,rs117940191,rs7174661,rs45613943,rs1421371,rs76068205,rs10490632,rs78736316,rs2156445,rs7534572,rs9293654,rs2980880,rs76912783,rs3918186,rs80232938,rs6921516,rs9941346,rs2954024,rs73071117,rs114659047,rs9623785,rs5020,rs79532168,rs6008538,rs7130954,rs1004638,rs6595462,rs673141,rs75072762,rs3934667,rs61941403,rs536975,rs78300069,rs116296918,rs1476514,rs77353990,rs28730839,rs114060759,rs113658408,rs9931776,rs7199443,rs35780288,rs73287713,rs114776908,rs11748027,rs78239113,rs1858999,rs2878520,rs1168026,rs673996,rs6754919,rs10819065,rs2927439,rs739846,rs2240243,rs11638815,rs73599506,rs10064399,rs41277035,rs312944,rs11574637,rs10493322,rs8044014,rs60339595,rs12235436,rs1975047,rs79253868,rs9615345,rs74352067,rs2292316,rs6129731,rs71516504,rs115472192,rs10755578,rs36109400,rs4968319,rs60005892,rs13436857,rs2792736,rs116363580,rs61775206,rs11815266,rs117871299,rs6413504,rs195534,rs195524,rs631220,rs75389715,rs6590196,rs9615956,rs113988682,rs607518,rs769450,rs944799,rs2000999,rs1800782,rs1153835,rs6453131,rs117492004,rs10912653,rs7865618,rs77420609,rs3845686,rs16942887,rs11126598,rs2916076,rs370705,rs4495740,rs17249057,rs73667087,rs670139,rs7738762,rs9534262,rs8103197,rs10986892,rs2738452,rs114559981,rs111707709,rs2359811,rs74857287,rs74915889,rs650985,rs6008365,rs6595463,rs7194668,rs2523069,rs4804558,rs783544,rs5763662,rs2803608,rs11672862,rs1408480,rs2523062,rs17834457,rs7213086,rs626787,rs4338849,rs11705483,rs1165237,rs77911171,rs116557910,rs534473,rs2112469,rs9935653,rs9436222,rs62560774,rs8056649,rs3852784,rs159854,rs35194512,rs10757267,rs2645462,rs6007806,rs17860590,rs2055975,rs9900360,rs7449650,rs7195415,rs28385706,rs74076909,rs174581,rs3213545,rs195525,rs615552,rs9303533,rs6519994,rs940688,rs1293259,rs10405625,rs6562331,rs1537374,rs8061384,rs73720671,rs74753922,rs4794047,rs5744709,rs10889349,rs12647695,rs2307373,rs34131586,rs73069198,rs4779048,rs1962307,rs10888897,rs117332178,rs59975010,rs73720669,rs13192132,rs12096073,rs12445586,rs8075566,rs16880248,rs13585,rs9927981,rs76890308,rs10987027,rs72838007,rs62442784,rs16996166,rs6008623,rs1690761,rs79920061,rs13397353,rs1871395,rs62117205,rs7520810,rs4808194,rs56201838,rs1878897,rs9973249,rs496449,rs13306501,rs34473788,rs1362932,rs114810560,rs6689614,rs6008615,rs4823071,rs12583721,rs12286055,rs115849089,rs1478419,rs7305689,rs780106,rs113928699,rs11571133,rs6455696,rs17716118,rs74146332,rs35466361,rs12720838,rs12236863,rs79954704,rs5744598,rs58748764,rs2298096,rs662541,rs12828800,rs17360994,rs72838087,rs3785098,rs117488605,rs6007845,rs10745264,rs6588546,rs7717505,rs78061944,rs11944427,rs16957524,rs62252787,rs34224638,rs72838086,rs3213801,rs35372903,rs36012880,rs12643844,rs11666603,rs2072142,rs72646560,rs75675187,rs55997709,rs613312,rs76068529,rs6511314,rs1975384,rs117485322,rs7105674,rs780102,rs62110993,rs59195022,rs34872576,rs116808962,rs7836284,rs67144154,rs10516558,rs12985655,rs17162330,rs114424743,rs6901900,rs393584,rs557435,rs114347396,rs34090729,rs6008505,rs2820303,rs62292959,rs114107204,rs12408725,rs2227611,rs9304646,rs652303,rs6680,rs9355814,rs13145066,rs2272272,rs2157719,rs17111639,rs11538134,rs7650633,rs12405,rs61906114,rs8047119,rs17032386,rs253407,rs76177657,rs2717857,rs6007740,rs630014,rs7291444,rs10986903,rs74825034,rs13388159,rs6831256,rs12932845,rs34504376,rs34043481,rs61941438,rs6029587,rs4299376,rs73002960,rs77575693,rs2278027,rs111227007,rs6416742,rs2052485,rs2288911,rs58466006,rs8103518,rs115993276,rs3760627,rs10409927,rs3730305,rs604349,rs12051723,rs859158,rs2905421,rs17482753,rs115488925,rs1275538,rs9349374,rs72817542,rs174566,rs16998834,rs12515732,rs583104,rs34006994,rs75253136,rs950027,rs7637917,rs17878757,rs56374641,rs61941432,rs9644568,rs653178,rs562556,rs1250218,rs1168018,rs113923609,rs11065384,rs9912177,rs72694391,rs60972755,rs12654264,rs1179765,rs1992291,rs5763687,rs34892460,rs116936449,rs4561509,rs3799277,rs2163804,rs6942994,rs74439503,rs753381,rs11704508,rs13334151,rs61906078,rs9436735,rs11824953,rs944800,rs10889333,rs72875462,rs9789303,rs4439799,rs5744601,rs3764707,rs10965235,rs58489806,rs7253053,rs699688,rs17411113,rs6102303,rs72554689,rs36205397,rs67722862,rs76067184,rs6907892,rs6503807,rs13202636,rs2131925,rs13423742,rs9367256,rs7299870,rs12714264,rs74551422,rs2504937,rs9930774,rs8110695,rs13196132,rs9615961,rs6857,rs79610020,rs17249064,rs63263962,rs9355873,rs11219111,rs17510959,rs3786722,rs649964,rs6587980,rs8181839,rs117297328,rs3812987,rs2259852,rs34593358,rs117782866,rs9355295,rs10418804,rs5157,rs4803779,rs3739095,rs74072687,rs564398,rs157590,rs117638181,rs61775192,rs7646425,rs74851284,rs4703675,rs7247227,rs17517509,rs10811640,rs10832949,rs35529421,rs10066772,rs116907812,rs4794053,rs35203651,rs10212320,rs3846663,rs78575122,rs2075642,rs34622780,rs7753137,rs9483334,rs3791980,rs2074550,rs12551096,rs8143066,rs635634,rs7284687,rs6772972,rs10889332,rs2305902,rs66771331,rs76577836,rs115246318,rs10406553,rs10986910,rs114692125,rs34125138,rs3127568,rs12682115,rs1168017,rs74073044,rs76595854,rs11574636,rs34052647,rs174580,rs2227622,rs2030745,rs79830783,rs28374572,rs61061000,rs117017165,rs3890384,rs10889335,rs10422256,rs80104522,rs12052201,rs9933009,rs2412979,rs1647276,rs34491689,rs4793978,rs7808262,rs77189509,rs74073034,rs74076686,rs1275537,rs116736217,rs11065991,rs6065332,rs73016694,rs3212052,rs10889339,rs74458806,rs12812980,rs79332569,rs6589566,rs780117,rs4968401,rs7205390,rs3761077,rs34645805,rs28580313,rs1748200,rs1387005,rs1275522,rs2075649,rs6065328,rs75877995,rs4808961,rs5030359,rs7289630,rs1363232,rs117571960,rs195529,rs10965234,rs11989309,rs73033899,rs9534323,rs1275530,rs11241703,rs9472828,rs12253821,rs588084,rs1408272,rs10128711,rs2642439,rs6661764,rs5196,rs6837193,rs2285910,rs4803766,rs74433592,rs57554969,rs3760629,rs55897859,rs6940254,rs28436593,rs8054480,rs118008021,rs12038371,rs11704639,rs17593787,rs75528901,rs10986957,rs6922289,rs35381288,rs3814072,rs114110576,rs1801693,rs111984436,rs7928851,rs2303790,rs2954020,rs11556505,rs704791,rs73167652,rs41371446,rs7518497,rs11860115,rs77385263,rs7835079,rs9534275,rs8039217,rs60796956,rs7466962,rs17512204,rs797209,rs4665492,rs12127701,rs9912592,rs41279762,rs9839959,rs112526325,rs117001563,rs72990500,rs16925187,rs112403212,rs116378076,rs9436223,rs72702521,rs77147124,rs10422819,rs5763681,rs4253642,rs7770628,rs1168028,rs73720672,rs10895372,rs73593810,rs10889352,rs12917874,rs984976,rs688,rs12162222,rs73899705,rs7745372,rs12445401,rs3778483,rs10986872,rs11860141,rs7214468,rs6008684,rs16973716,rs7246440,rs7967506,rs58519566,rs10115049,rs1807800,rs7310409,rs7488264,rs77486638,rs57357765,rs7246007,rs10412787,rs446926,rs253393,rs2718843,rs2872613,rs5744636,rs2272417,rs34368668,rs2792735,rs751856,rs857252,rs2332328,rs9559759,rs73990478,rs7978390,rs117620519,rs5742911,rs34647936,rs2717877,rs5744545,rs11207981,rs10038945,rs255052,rs7463897,rs59437736,rs8057577,rs9985632,rs6464522,rs525304,rs9866124,rs9923344,rs3124784,rs4149067,rs10423208,rs12087003,rs10087178,rs10516557,rs57022388,rs78582151,rs3890112,rs117153277,rs56845922,rs3794993,rs17688076,rs77569845,rs75396213,rs17040528,rs9488822,rs41329344,rs7317884,rs4142811,rs114950575,rs9823773,rs533375,rs6504872,rs419010,rs2479409,rs59449170,rs2052487,rs1337248,rs3815889,rs35585404,rs73001065,rs115009642,rs7201491,rs61421564,rs7769720,rs2072881,rs540416,rs10405673,rs8135997,rs11680233,rs12444701,rs72838023,rs75802599,rs7187202,rs72660967,rs3852782,rs4704178,rs174562,rs13263105,rs7201225,rs2658727,rs8081717,rs11937053,rs1143678,rs62110985,rs597331,rs4580230,rs10160726,rs55766724,rs1543324,rs10916704,rs10168093,rs1748195,rs17243032,rs73737315,rs9395212,rs7746435,rs8101895,rs3798236,rs6856446,rs11703435,rs17510763,rs11573256,rs12685,rs9357512,rs3764314,rs6129760,rs1260326,rs17340509,rs7528419,rs75615732,rs7586601,rs7204974,rs2288365,rs1260334,rs2311597,rs17123712,rs2456549,rs55727654,rs17031710,rs115950584,rs113258957,rs8078880,rs1168114,rs11684134,rs73990493,rs10854854,rs5742904,rs2264782,rs34537623,rs2058567,rs9635762,rs62292945,rs7557501,rs114952239,rs4943186,rs7863951,rs112385302,rs7308698,rs507666,rs61142059,rs7771129,rs17031687,rs419925,rs12067569,rs7725066,rs8046355,rs4559793,rs1168021,rs6931997,rs73922888,rs4804550,rs76213257,rs7724832,rs7979473,rs8072430,rs6899519,rs283810,rs75843134,rs1051795,rs4289035,rs78417761,rs79946933,rs76705003,rs71636777,rs157584,rs72633965,rs10893025,rs2829976,rs17645031,rs11670740,rs10986944,rs61941433,rs10950856,rs2965183,rs7322878,rs116886316,rs3778497,rs12746961,rs7436583,rs41279716,rs6665027,rs112449120,rs6008384,rs1169284,rs2254287,rs6937526,rs35782329,rs10407250,rs2878519,rs7222225,rs7765781,rs34571177,rs8059303,rs10404669,rs1279195,rs9941087,rs9365166,rs3087462,rs11900980,rs9932251,rs10485107,rs11619038,rs9364564,rs4527597,rs1260345,rs41303629,rs73922883,rs73594556,rs72896629,rs5030339,rs11926095,rs1863935,rs9658508,rs11916613,rs78390579,rs12280675,rs9555680,rs6008749,rs73431671,rs6102045,rs34342646,rs12708979,rs12237076,rs11569302,rs1059611,rs28537072,rs4665959,rs1168089,rs1422702,rs11704350,rs55682260,rs1132899,rs114309300,rs10912687,rs113101219,rs10986927,rs11935629,rs56199881,rs4836021,rs13465,rs76215469,rs72838036,rs693668,rs543830,rs662799,rs9381472,rs387976,rs7016880,rs2905435,rs4742284,rs12648138,rs8002785,rs174573,rs1647265,rs6453133,rs2717862,rs11800231,rs9559758,rs11751605,rs75755326,rs2287998,rs2954027,rs11827248,rs11810321,rs12325142,rs12979813,rs6739804,rs9888300,rs3751263,rs9328546,rs10757266,rs117799737,rs77822932,rs10893006,rs2315024,rs4329540,rs7539251,rs10400963,rs2509110,rs4632147,rs72896622,rs58194620,rs6861279,rs73831583,rs2291909,rs34590034,rs9456551,rs28528366,rs61386199,rs111984277,rs6991364,rs1333039,rs13344439,rs12943464,rs17875705,rs73071167,rs7726128,rs3212071,rs11865935,rs75414319,rs6544713,rs74076653,rs394221,rs12720851,rs2280737,rs8051882,rs7246748,rs11693052,rs73420392,rs17739580,rs17120434,rs80243022,rs11826068,rs11603794,rs10179126,rs8105984,rs8176445,rs73244551,rs953062,rs78094148,rs641995,rs12973258,rs2369801,rs12090886,rs195520,rs61682243,rs9539875,rs7573756,rs6698843,rs8047631,rs7192848,rs3212112,rs6520010,rs174545,rs10854011,rs11668104,rs76479991,rs11065987,rs1168009,rs4709489,rs10306121,rs112042081,rs5185,rs17111578,rs7184821,rs1165287,rs3120975,rs1800783,rs7000184,rs9615955,rs2699431,rs10986884,rs2126263,rs59494877,rs9355808,rs4149080,rs73588403,rs34889971,rs2288002,rs41272044,rs9928653,rs1537399,rs10986975,rs2229613,rs114835292,rs1250258,rs11150615,rs7251884,rs12972970,rs12175867,rs11585666,rs7154558,rs7548877,rs35600881,rs639434,rs35473144,rs9615934,rs3799861,rs57217461,rs10832962,rs45530931,rs8179252,rs74073058,rs35358959,rs12444313,rs113818830,rs34026565,rs12444188,rs859153,rs780104,rs12678604,rs1748201,rs73612222,rs9658736,rs17123688,rs74817508,rs61943618,rs41309011,rs57912102,rs17510813,rs9395208,rs1437787,rs10241515,rs7973747,rs116580887,rs1104,rs8047377,rs1169294,rs111690133,rs75765402,rs113162813,rs2295733,rs17248776,rs12813872,rs10986904,rs34620808,rs965399,rs8141663,rs4841132,rs6909,rs10422289,rs10889356,rs1895233,rs6851517,rs471705,rs114353488,rs780108,rs41270976,rs10169261,rs57677983,rs1456649,rs16905652,rs62441936,rs10426750,rs7206971,rs2569559,rs1629122,rs97458,rs2301786,rs7773608,rs2303617,rs6863040,rs10500543,rs4642706,rs6886841,rs1800781,rs8</t>
  </si>
  <si>
    <t>ENSG00000205866.2,ENSG00000146070.12,CATG00000086800.1,ENSG00000168496.3,CATG00000040553.1,CATG00000094596.1,CATG00000018909.1,CATG00000110152.1,ENSG00000256500.5,ENSG00000187987.5,ENSG00000143382.9,ENSG00000038358.10,CATG00000052228.1,ENSG00000095303.10,CATG00000049790.1,CATG00000040292.1,ENSG00000215114.3,ENSG00000178685.9,CATG00000006731.1,ENSG00000197445.2,CATG00000065840.1,ENSG00000233796.1,ENSG00000110693.11,CATG00000063766.1,ENSG00000242515.1,ENSG00000236437.1,ENSG00000113302.4,ENSG00000129170.4,CATG00000014692.1,ENSG00000267872.1,ENSG00000175324.5,ENSG00000183091.15,CATG00000070348.1,ENSG00000089060.7,ENSG00000198315.6,ENSG00000157193.10,CATG00000050929.1,ENSG00000169403.7,ENSG00000185009.8,ENSG00000259207.3,ENSG00000143437.16,ENSG00000237937.1,ENSG00000164305.13,ENSG00000108846.11,ENSG00000273259.1,ENSG00000249965.2,ENSG00000228782.3,ENSG00000260880.2,ENSG00000134086.7,ENSG00000119927.9,ENSG00000214415.3,ENSG00000159753.9,ENSG00000133657.10,ENSG00000247950.2,ENSG00000221887.4,ENSG00000124067.12,CATG00000003581.1,ENSG00000160161.5,CATG00000069726.1,ENSG00000144635.4,CATG00000030990.1,CATG00000029679.1,ENSG00000242689.1,ENSG00000188672.12,ENSG00000162105.12,ENSG00000163431.11,ENSG00000084674.9,ENSG00000130208.5,CATG00000016757.1,ENSG00000138802.7,ENSG00000111252.6,CATG00000013363.1,ENSG00000010610.5,CATG00000017625.1,CATG00000053250.1,CATG00000040290.1,ENSG00000130287.9,ENSG00000143379.8,ENSG00000155816.15,ENSG00000109917.6,ENSG00000124205.11,ENSG00000062716.6,CATG00000011123.1,ENSG00000167261.9,ENSG00000162650.11,ENSG00000224037.2,ENSG00000197721.12,ENSG00000134824.9,ENSG00000153790.7,ENSG00000105835.7,ENSG00000152558.10,CATG00000104450.1,ENSG00000143452.11,CATG00000008291.1,ENSG00000159792.5,ENSG00000230666.1,ENSG00000181355.16,ENSG00000134825.9,CATG00000060059.1,ENSG00000235267.1,ENSG00000213398.3,ENSG00000126456.11,ENSG00000091831.17,CATG00000042089.1,ENSG00000163795.9,ENSG00000133116.6,ENSG00000186951.12,CATG00000019207.1,ENSG00000253111.1,ENSG00000142192.16,ENSG00000112715.16,CATG00000101822.1,ENSG00000089234.11,ENSG00000198929.8,ENSG00000178093.12,ENSG00000105717.9,ENSG00000178193.5,ENSG00000267302.1,ENSG00000233005.1,ENSG00000149654.5,ENSG00000182810.5,ENSG00000111300.5,CATG00000047979.1,ENSG00000117528.7,CATG00000066249.1,CATG00000041150.1,CATG00000061261.1,CATG00000038863.1,ENSG00000270672.1,ENSG00000162607.8,ENSG00000241635.3,ENSG00000175564.8,ENSG00000258674.5,ENSG00000181754.6,CATG00000038543.1,ENSG00000104859.10,ENSG00000200496.1,CATG00000097320.1,ENSG00000140093.5,ENSG00000167613.11,ENSG00000060642.6,ENSG00000175445.10,ENSG00000122008.11,ENSG00000178732.4,ENSG00000115226.5,ENSG00000164867.6,ENSG00000115414.14,ENSG00000258790.1,ENSG00000140678.12,ENSG00000126214.16,ENSG00000107077.13,CATG00000042205.1,CATG00000058595.1,ENSG00000080618.9,ENSG00000255073.4,ENSG00000226645.1,ENSG00000065675.10,ENSG00000165895.13,ENSG00000110330.4,ENSG00000138134.7,ENSG00000201524.1,ENSG00000125633.6,ENSG00000186350.8,ENSG00000135913.6,ENSG00000026103.15,ENSG00000138246.11,ENSG00000174123.6,ENSG00000141098.8,ENSG00000259984.1,ENSG00000117593.8,CATG00000003943.1,ENSG00000101017.9,ENSG00000178409.9,ENSG00000100739.6,CATG00000038547.1,ENSG00000224916.4,ENSG00000255504.1,ENSG00000026652.9,ENSG00000213904.4,ENSG00000204231.6,ENSG00000143106.8,ENSG00000120278.10,ENSG00000171502.10,ENSG00000257595.2,CATG00000053253.1,ENSG00000196083.5,ENSG00000162402.8,ENSG00000112033.9,CATG00000039467.1,ENSG00000225166.1,ENSG00000267282.1,ENSG00000261386.2,ENSG00000105877.13,CATG00000027670.1,ENSG00000254823.1,ENSG00000215193.8,ENSG00000162543.5,ENSG00000173821.15,ENSG00000054282.11,CATG00000107059.1,CATG00000029361.1,CATG00000054804.1,ENSG00000171557.12,ENSG00000115204.10,ENSG00000241119.1,ENSG00000267660.1,CATG00000098840.1,CATG00000059729.1,ENSG00000111424.6,ENSG00000247381.2,ENSG00000159761.10,ENSG00000116127.13,CATG00000054839.1,ENSG00000143126.7,ENSG00000129351.13,ENSG00000141096.4,CATG00000070512.1,CATG00000076301.1,CATG00000074844.1,ENSG00000205976.4,ENSG00000197408.4,CATG00000066122.1,ENSG00000258704.1,CATG00000058837.1,ENSG00000189045.9,ENSG00000008056.8,ENSG00000186010.14,ENSG00000221526.1,ENSG00000174151.10,CATG00000040550.1,ENSG00000084734.4,ENSG00000144554.6,ENSG00000101473.12,ENSG00000254237.1,ENSG00000101306.6,ENSG00000141367.7,ENSG00000141084.6,ENSG00000127831.6,ENSG00000213453.3,ENSG00000240338.1,ENSG00000104365.9,ENSG00000226648.1,ENSG00000203710.6,ENSG00000259090.1,ENSG00000233058.1,ENSG00000186205.8,ENSG00000166578.5,ENSG00000169169.10,ENSG00000234741.3,ENSG00000115194.6,ENSG00000199980.1,ENSG00000253408.1,CATG00000049830.1,CATG00000083252.1,CATG00000025046.1,ENSG00000146477.4,CATG00000094813.1,ENSG00000117601.9,ENSG00000124920.9,CATG00000101331.1,CATG00000049771.1,CATG00000033856.1,ENSG00000145700.5,ENSG00000113163.11,ENSG00000007237.14,ENSG00000263201.1,ENSG00000035403.12,ENSG00000204287.9,ENSG00000197632.4,ENSG00000183726.6,ENSG00000263293.1,CATG00000091709.1,ENSG00000273058.1,CATG00000024280.1,CATG00000098986.1,ENSG00000244122.2,ENSG00000113249.8,ENSG00000070501.7,ENSG00000250668.1,CATG00000042081.1,ENSG00000064989.8,ENSG00000180176.10,ENSG00000132535.14,ENSG00000115207.9,CATG00000040597.1,CATG00000051865.1,ENSG00000225676.1,ENSG00000176635.13,ENSG00000249738.2,ENSG00000157131.10,CATG00000018522.1,ENSG00000188778.3,ENSG00000223838.1,ENSG00000050820.12,ENSG00000057593.9,CATG00000038914.1,CATG00000061799.1,CATG00000083982.1,ENSG00000089639.6,ENSG00000259804.1,ENSG00000111642.10,ENSG00000076321.6,CATG00000010636.1,CATG00000008777.1,ENSG00000135100.13,ENSG00000116678.14,CATG00000005706.1,ENSG00000075223.9,ENSG00000107611.10,ENSG00000256282.1,ENSG00000187664.8,ENSG00000127955.11,ENSG00000263069.1,CATG00000041148.1,ENSG00000156413.9,ENSG00000117616.13,ENSG00000117525.9,ENSG00000268870.1,ENSG00000115234.6,ENSG00000075234.12,CATG00000008640.1,ENSG00000175538.6,ENSG00000175390.8,ENSG00000138085.12,ENSG00000132793.7,ENSG00000117713.13,ENSG00000089820.11,ENSG00000242550.1,ENSG00000205643.6,ENSG00000257923.5,ENSG00000166170.9,ENSG00000100711.9,ENSG00000254235.1,ENSG00000204842.10,ENSG00000142751.10,ENSG00000130204.8,ENSG00000267114.1,CATG00000041162.1,ENSG00000027075.9,ENSG00000228538.1,ENSG00000139405.11,ENSG00000204520.8,ENSG00000073734.8,ENSG00000074660.11,ENSG00000139618.10,ENSG00000127472.6,ENSG00000087237.6,ENSG00000102967.7,ENSG00000268744.1,ENSG00000172765.12,ENSG00000010704.14,ENSG00000163131.6,ENSG00000166670.5,ENSG00000244040.1,ENSG00000138100.9,ENSG00000163781.8,CATG00000029081.1,ENSG00000261701.2,ENSG00000222612.1,ENSG00000166261.6,ENSG00000128052.8,ENSG00000110243.7,ENSG00000100416.8,ENSG00000091513.10,ENSG00000108423.10,CATG00000027659.1,ENSG00000230801.1,ENSG00000082438.11,ENSG00000064489.17,CATG00000101813.1,ENSG00000137962.8,ENSG00000091317.7,CATG00000009164.1,CATG00000027862.1,CATG00000060738.1,ENSG00000204248.6,ENSG00000023171.10,ENSG00000102904.10,ENSG00000261884.2,ENSG00000156110.9,ENSG00000137486.12,ENSG00000263126.1,ENSG00000162434.7,ENSG00000117298.10,CATG00000058836.1,ENSG00000259627.1,ENSG00000100330.11,ENSG00000213996.8,CATG00000044397.1,ENSG00000256053.3,ENSG00000144130.7,ENSG00000211752.3,ENSG00000213339.4,ENSG00000166035.6,ENSG00000143412.5,CATG00000020709.1,ENSG00000262160.1,ENSG00000184588.13,ENSG00000133121.16,ENSG00000015520.10,ENSG00000204178.5,ENSG00000100890.11,ENSG00000149485.12,ENSG00000175806.10,ENSG00000218819.3,ENSG00000124104.14,ENSG00000198670.7,ENSG00000196136.12,ENSG00000188038.3,ENSG00000157227.8,ENSG00000011422.7,ENSG00000103528.12,ENSG00000198900.5,ENSG00000115216.9,ENSG00000224063.1,ENSG00000105705.11,ENSG00000259315.1,ENSG00000158816.11,CATG00000060595.1,ENSG00000115241.9,ENSG00000186815.8,ENSG00000233276.2,ENSG00000156735.6,ENSG00000130164.7,ENSG00000083642.14,CATG00000003315.1,ENSG00000171988.13,ENSG00000127616.13,ENSG00000126895.9,ENSG00000149311.13,ENSG00000135336.10,ENSG00000172216.4,ENSG00000102898.7,ENSG00000108424.5,ENSG00000247372.2,ENSG00000241388.3,ENSG00000231742.1,ENSG00000227630.2,ENSG00000204160.7,ENSG00000075218.14,CATG00000034814.1,ENSG00000153551.9,ENSG00000243955.1,ENSG00000090273.9,ENSG00000213085.5,CATG00000061840.1,ENSG00000160613.8,ENSG00000267318.1,ENSG00000145040.3,ENSG00000127191.13,ENSG00000260063.1,ENSG00000159433.7,ENSG00000226698.1,CATG00000027660.1,ENSG00000198691.7,ENSG00000143418.15,CATG00000107308.1,ENSG00000112280.11,CATG00000087582.1,ENSG00000114268.7,ENSG00000197134.7,ENSG00000171903.12,ENSG00000106799.8,CATG00000022749.1,ENSG00000065970.4,ENSG00000123496.3,ENSG00000266903.1,ENSG00000196466.6,CATG00000052248.1,ENSG00000267607.1,ENSG00000224259.1,CATG00000029768.1,ENSG00000234906.4,ENSG00000249865.1,ENSG00000247853.2,ENSG00000141086.13,ENSG00000130173.9,CATG00000002481.1,CATG00000005705.1,CATG00000010640.1,CATG00000001676.1,ENSG00000081479.8,CATG00000116428.1,ENSG00000160111.8,CATG00000037783.1,ENSG00000126453.5,ENSG00000127129.5,ENSG00000111344.7,CATG00000060061.1,CATG00000101330.1,ENSG00000213999.11,ENSG00000170571.7,ENSG00000247732.2,ENSG00000185019.12,ENSG00000259707.1,ENSG00000185038.10,ENSG00000173692.8,CATG00000054845.1,ENSG00000110077.10,ENSG00000272622.1,CATG00000002844.1,ENSG00000241360.1,CATG00000060081.1,ENSG00000227492.1,ENSG00000168765.11,ENSG00000039523.13,ENSG00000259222.1,ENSG00000247595.2,CATG00000080230.1,ENSG00000100883.7,ENSG00000178719.12,ENSG00000258793.1,CATG00000063428.1,ENSG00000259476.1,ENSG00000154269.10,CATG00000079699.1,ENSG00000114270.11,ENSG00000240224.1,ENSG00000111816.6,ENSG00000267629.2,ENSG00000267104.1,ENSG00000197857.9,ENSG00000151327.8,ENSG00000169047.5,CATG00000076334.1,ENSG00000178209.10,ENSG00000170266.11,CATG00000040546.1,CATG00000098860.1,CATG00000057935.1,ENSG00000137745.7,ENSG00000128881.12,ENSG00000230062.4,CATG00000053275.1,CATG00000094595.1,CATG00000033858.1,CATG00000054813.1,ENSG00000117054.9,ENSG00000230695.1,CATG00000104458.1,ENSG00000127884.4,ENSG00000124074.7,ENSG00000161888.7,ENSG00000186115.8,CATG00000042207.1,ENSG00000085552.12,ENSG00000137656.7,ENSG00000146233.3,ENSG00000270933.1,CATG00000041154.1,ENSG00000242366.2,ENSG00000170893.3,ENSG00000163705.8,CATG00000054808.1,CATG00000060742.1,ENSG00000073060.11,ENSG00000153291.11,ENSG00000151276.19,ENSG00000211751.3,ENSG00000163219.7,ENSG00000163794.6,ENSG00000079435.5,ENSG00000187244.6,CATG00000090728.1,ENSG00000099139.9,ENSG00000115504.10,ENSG00000163513.13,CATG00000008781.1,ENSG00000126461.10,ENSG00000240303.3,CATG00000049779.1,ENSG00000078295.11,CATG00000022152.1,CATG00000059355.1,ENSG00000071205.7,ENSG00000100083.14,CATG00000042069.1,ENSG00000143028.7,ENSG00000196739.10,ENSG00000134538.2,ENSG00000255171.1,ENSG00000103066.8,ENSG00000235908.1,ENSG00000221986.2,ENSG00000187475.4,ENSG00000143420.13,CATG00000012118.1,ENSG00000120254.11,ENSG00000082175.10,ENSG00000116977.14,ENSG00000120334.11,CATG00000020462.1,ENSG00000134222.12,ENSG00000167081.12,ENSG00000167264.13,ENSG00000253368.3,ENSG00000235545.1,ENSG00000226314.3,ENSG00000165526.4,ENSG00000068305.13,ENSG00000082701.10,ENSG00000088325.11,ENSG00000118432.11,ENSG00000138074.10,CATG00000024823.1,ENSG00000163960.7,ENSG00000138075.7,ENSG00000186566.7,CATG00000006729.1,ENSG00000129933.16,ENSG00000147889.12,ENSG00000103067.7,ENSG00000169896.12,CATG00000107063.1,ENSG00000258851.1,ENSG00000055118.10,ENSG00000175920.11,ENSG00000149591.12,ENSG00000126218.7,ENSG00000141027.16,ENSG00000169174.9,ENSG00000132549.14,CATG00000021324.1,ENSG00000112282.13,ENSG00000130203.5,ENSG00000259242.2,ENSG00000198933.5,ENSG00000159640.10,CATG00000027658.1,ENSG00000117215.10,CATG00000022826.1,ENSG00000183098.6,ENSG00000166888.6,CATG00000041149.1,CATG00000029676.1,ENSG00000031698.8,ENSG00000078401.6,ENSG00000124564.13,ENSG00000264545.1,ENSG00000151353.10,ENSG00000113161.11,ENSG00000132170.15,CATG00000047017.1,ENSG00000144891.13,ENSG00000159307.14,CATG00000011165.1,CATG00000027654.1,ENSG00000004399.8,ENSG00000126215.9,ENSG00000234945.3,CATG00000076300.1,CATG00000076302.1,ENSG00000065135.7,CATG00000049770.1,ENSG00000235166.3,CATG00000087443.1,ENSG00000198001.9,CATG00000003129.1,ENSG00000135914.5,ENSG00000158467.12,ENSG00000140326.8,ENSG00000180113.11,ENSG00000085511.15,ENSG00000135114.8,ENSG00000231090.1,ENSG00000175063.12,ENSG00000162594.10,ENSG00000204128.5,ENSG00000089250.14,ENSG00000005059.11,ENSG00000246283.2,ENSG00000160321.10,ENSG00000171124.8,ENSG00000018625.10,ENSG00000266978.1,ENSG00000265489.1,ENSG00000175003.8,ENSG00000007944.10,ENSG00000113971.14,ENSG00000213625.4,CATG00000012948.1,ENSG00000166402.4,ENSG00000156097.8,ENSG00000250067.7,ENSG00000261469.1,ENSG00000151292.13,CATG00000011134.1,ENSG00000147883.9,CATG00000004984.1,CATG00000090741.1,ENSG00000116641.11,ENSG00000224967.1,ENSG00000174125.3,ENSG00000088205.8,ENSG00000100505.9,ENSG00000175164.9,ENSG00000130158.9,CATG00000012113.1,ENSG00000174306.17,ENSG00000134243.7,ENSG00000104154.5,ENSG00000179119.10,ENSG00000132855.4,ENSG00000102265.7,ENSG00000091583.6,ENSG00000205978.5,ENSG00000187498.10,ENSG00000123384.9,CATG00000040293.1,CATG00000017791.1,CATG00000080231.1,CATG00000063720.1,CATG00000025703.1,ENSG00000271875.1,ENSG00000005961.13,ENSG00000240498.2,ENSG00000169083.11,ENSG00000115211.11,CATG00000097080.1,ENSG00000100092.16,CATG00000109197.1,ENSG00000003436.10,ENSG00000140416.15,ENSG00000207601.1,ENSG00000267467.2,ENSG00000185278.10,ENSG00000163793.8,CATG00000089150.1,CATG00000066125.1,CATG00000080233.1,ENSG00000010626.10,CATG00000027119.1,ENSG00000236581.4,ENSG00000138002.10,ENSG00000004939.9,CATG00000040547.1,ENSG00000233360.4,ENSG00000092020.6,ENSG00000255062.1,ENSG00000205865.4,ENSG00000175707.7,ENSG00000155846.12,ENSG00000102974.10,ENSG00000075275.12,CATG00000115361.1,ENSG00000214787.4,CATG00000040549.1,ENSG00000260441.1,CATG00000068636.1,ENSG00000109501.9,ENSG00000142273.6,CATG00000099955.1,CATG00000102520.1,ENSG00000104687.8,ENSG00000135218.13,ENSG00000198746.8,ENSG00000266446.1,ENSG00000242198.1,ENSG00000185737.8,CATG00000104646.1,ENSG00000145850.4,ENSG00000253522.2,ENSG00000227117.2,CATG00000052294.1,ENSG00000090339.4,CATG00000057414.1,ENSG00000258989.1,ENSG00000257017.4,ENSG00000249993.1,ENSG00000072736.14,ENSG00000260836.1,ENSG00000244474.1,ENSG00000229582.2,CATG00000052770.1,CATG00000071708.1,ENSG00000263276.1,ENSG00000234072.1,ENSG00000143799.8,ENSG00000069399.8,CATG00000008292.1,ENSG00000205220.7,ENSG00000140829.7,CATG00000037782.1,ENSG00000128512.15,CATG00000097316.1,ENSG00000180596.7,ENSG00000231863.1,ENSG00000123064.8,ENSG00000187258.9,ENSG00000221365.1,ENSG00000187008.2,CATG00000024284.1,ENSG00000254901.3,ENSG00000163956.6,ENSG00000168925.6,CATG00000064110.1,CATG00000027648.1,CATG00000044322.1,ENSG00000157895.7,ENSG00000127533.3,ENSG00000108443.9,ENSG00000141279.11,CATG00000027662.1,ENSG00000167491.13,ENSG00000159459.7,ENSG00000164306.6,ENSG00000272841.1,ENSG00000112242.10,ENSG00000140830.4,ENSG00000186710.7,ENSG00000147852.11,ENSG00000102977.9,ENSG00000145996.7,CATG00000040742.1,ENSG00000130202.5,ENSG00000124181.10,ENSG00000164342.8,ENSG00000062524.11,ENSG00000157992.8,ENSG00000164919.6,CATG00000029677.1,ENSG00000104853.11,ENSG00000084774.9,ENSG00000202105.1,ENSG00000102901.8,CATG00000029971.1,ENSG00000141052.13,CATG00000047873.1,ENSG00000103723.8,ENSG00000143457.6,ENSG00000243831.1,ENSG00000198626.11,ENSG00000118520.9,CATG00000038859.1,ENSG00000067560.6,ENSG00000070748.13,CATG00000012184.1,CATG00000031598.1,ENSG00000266507.1,ENSG00000211753.2,ENSG00000079805.12,ENSG00000259354.1,ENSG00000118557.11,CATG00000070500.1,ENSG00000215515.2,ENSG00000091592.11,CATG00000038535.1,ENSG00000259753.1,ENSG00000189050.10,ENSG00000197798.4,ENSG00000088808.12,ENSG00000197249.8,CATG00000070588.1,ENSG00000235109.3,ENSG00000214575.5,ENSG00000167910.3,ENSG00000244703.3,ENSG00000080345.13,CATG00000055084.1,ENSG00000139998.10,ENSG00000215221.2,ENSG00000144852.12,ENSG00000236255.1,ENSG00000263766.1,ENSG00000118308.10,ENSG00000226098.3,ENSG00000130943.5,ENSG00000178852.11,ENSG00000005108.11,ENSG00000111674.4,ENSG00000233438.1,ENSG00000103064.9,ENSG00000172893.11,ENSG00000131910.4,ENSG00000149577.11,ENSG00000143921.6,ENSG00000226754.1,CATG00000107058.1,ENSG00000167165.14,CATG00000092814.1,ENSG00000139515.5,CATG00000004155.1,CATG00000057936.1,ENSG00000150455.9,ENSG00000110063.4,ENSG00000248027.1,ENSG00000232667.5,ENSG00000196350.7,CATG00000039462.1,CATG00000018528.1,ENSG00000119285.6,ENSG00000253729.3</t>
  </si>
  <si>
    <t>23263444,22003152,20864672,23118302,23063622,19060906,22629316,21059979,21977987,23236364,18193044,23100282,21541012,18179892,24097068,19060910,18802019,23202125,18193043,20442857,20686565,pha003076,23696881,22885922,22890011,20032323,22460556,23726366,23067351,pha003077,23149075,23247145,18262040,19060911</t>
  </si>
  <si>
    <t>ldl cholesterol,Response to fenofibrate (adiponectin levels),LDL cholesterol (Oxidized),Lipoprotein A [Lp(a)] levels and coronary artery disease,Lipoprotein-associated phospholipase A2 activity change in response to statin therapy,LDL cholesterol particle diameter,LDL cholesterol response after 40mg daily simvastatin treatment,LDL (oxidized),LDL cholesterol (male),Multiple traits (coronary heart disease, T2D, LDL cholesterol, HDL cholesterol),LDL cholesterol,LDL cholesterol (female),Response to fenofibrate,Lipoprotein-associated phospholipase A2 activity and mass</t>
  </si>
  <si>
    <t>HP:0011014</t>
  </si>
  <si>
    <t>Abnormal glucose homeostasis</t>
  </si>
  <si>
    <t>Abnormality of glucose homeostasis.</t>
  </si>
  <si>
    <t>rs17488534,rs266737,rs6547521,rs2327213,rs17430887,rs61929236,rs6450175,rs2082940,rs13134079,rs1021306,rs28513564,rs1528533,rs6976394,rs9881468,rs76976553,rs2276824,rs264668,rs889140,rs222857,rs75438052,rs2287109,rs2580761,rs62294442,rs12521454,rs11130314,rs73236153,rs4077697,rs58203904,rs72964564,rs1624569,rs3739095,rs17488569,rs17828607,rs855362,rs12487591,rs266728,rs8029550,rs7958521,rs2322292,rs115130913,rs78181928,rs2058726,rs13081028,rs13071584,rs1445888,rs11251736,rs10181981,rs9853056,rs998909,rs7585533,rs1656925,rs7659095,rs35712377,rs7652191,rs6988140,rs11638292,rs2286800,rs813592,rs4513058,rs1961958,rs79416917,rs34926972,rs872123,rs11695549,rs1541680,rs2356232,rs34289003,rs1395,rs11718420,rs3749472,rs3776720,rs10510760,rs3758318,rs8106165,rs11742692,rs3784634,rs6488913,rs6972563,rs3733041,rs78768108,rs266758,rs4789866,rs2270788,rs11635732,rs591716,rs1063539,rs13296837,rs17721215,rs7994187,rs62303724,rs10021233,rs1997623,rs7108085,rs10506798,rs1647276,rs6032638,rs2414753,rs888086,rs4744421,rs11023214,rs10832269,rs4575494,rs4930726,rs11614249,rs12438803,rs56220547,rs822393,rs67793790,rs4687626,rs10000512,rs6711176,rs62255362,rs1275537,rs11057397,rs35825716,rs1950174,rs35073769,rs1883049,rs780117,rs168569,rs61929233,rs17087397,rs34005367,rs11072698,rs11130308,rs4130905,rs6804145,rs7250869,rs1275522,rs4410344,rs17346028,rs3776712,rs11023380,rs2230600,rs6716894,rs10054623,rs3774261,rs11023197,rs10188135,rs9882598,rs4789937,rs10193894,rs11943456,rs6884670,rs6433249,rs1275530,rs11130311,rs13028382,rs3806688,rs5030027,rs13295496,rs3764916,rs74954864,rs4865014,rs573960,rs4233832,rs2713556,rs6741549,rs4930721,rs1873090,rs13060675,rs60492935,rs58965570,rs117817233,rs13068293,rs62303691,rs2305306,rs2980862,rs12613472,rs77005271,rs34299771,rs3805383,rs2017365,rs35719320,rs4668303,rs6466035,rs1260328,rs12301673,rs62306207,rs496055,rs13095332,rs12115223,rs62303718,rs114073521,rs67721004,rs2954020,rs704791,rs10805455,rs7732139,rs6768697,rs8733,rs2713553,rs80327007,rs7040784,rs13087772,rs357511,rs34305302,rs10049561,rs1527075,rs17271403,rs12916052,rs7732676,rs34932313,rs7556674,rs12611849,rs2378115,rs61929234,rs7642198,rs16991058,rs11746666,rs482114,rs55990776,rs2287110,rs11023350,rs2159644,rs10185519,rs34610142,rs2303369,rs1206976,rs11719685,rs2079929,rs7614981,rs6726371,rs4665958,rs6445529,rs3789967,rs6842960,rs6617,rs1436963,rs11711421,rs12705797,rs7955815,rs12003381,rs4667649,rs67539070,rs10268352,rs11726415,rs17046157,rs7611731,rs6433240,rs6433236,rs61929222,rs4765127,rs1895320,rs3805385,rs115830450,rs36230153,rs59232373,rs80270210,rs62215604,rs10846580,rs6889847,rs7660668,rs4578917,rs707781,rs2289249,rs17204502,rs34537256,rs391448,rs1133415,rs62303722,rs11023273,rs55665837,rs6452776,rs1648697,rs10165379,rs10940357,rs9996936,rs13359200,rs7097793,rs1561337,rs2272417,rs2239550,rs55678971,rs4916889,rs2980878,rs17087417,rs6756228,rs111983149,rs56330936,rs780110,rs34008251,rs17138684,rs13391837,rs28892917,rs79304919,rs17834549,rs55885973,rs6830103,rs4356719,rs5030039,rs77413665,rs11746603,rs10403360,rs6749393,rs7305864,rs2099670,rs3776717,rs3802999,rs6898870,rs7681414,rs6488898,rs56269269,rs12692960,rs6982636,rs114597899,rs11251734,rs62310884,rs10903979,rs756090,rs61929228,rs1647284,rs10011801,rs71502773,rs8103728,rs2980875,rs4805881,rs7602534,rs10513033,rs1541682,rs17420966,rs954321,rs9293498,rs56056791,rs1275528,rs28713371,rs72860013,rs10175644,rs255761,rs1260333,rs66624589,rs2097942,rs6495263,rs4410345,rs62303713,rs115456020,rs34294901,rs6884760,rs7614016,rs4668317,rs35073802,rs7468495,rs11168574,rs10179149,rs1861463,rs11887784,rs7716959,rs7800353,rs7177173,rs4668302,rs3769143,rs12770303,rs17694506,rs6884936,rs62294444,rs6126708,rs40480,rs4687629,rs77505211,rs1122227,rs34692401,rs2954022,rs35594616,rs11126932,rs72667705,rs73198651,rs2293572,rs7258031,rs1477060,rs114024562,rs2291103,rs62303716,rs55712418,rs10181282,rs7707547,rs67656636,rs357509,rs2268025,rs1362487,rs4930723,rs7594247,rs2448,rs114100215,rs6762813,rs10182937,rs8035949,rs73972335,rs2883885,rs12898423,rs31228,rs2130040,rs4881116,rs11023237,rs2270334,rs17781708,rs3774355,rs9879090,rs17138675,rs72817533,rs4775457,rs9863,rs78939807,rs866601,rs11831913,rs66833017,rs12495941,rs11168580,rs10018932,rs10471884,rs8125495,rs9687611,rs7403059,rs6013584,rs822355,rs266752,rs3861397,rs255752,rs4351101,rs3821799,rs3099436,rs4747226,rs4300614,rs6717785,rs10423928,rs1260326,rs67199213,rs9869244,rs7586601,rs6810483,rs1425270,rs1260334,rs3186071,rs59571323,rs3822497,rs12637632,rs1436966,rs2071044,rs10500804,rs11684134,rs2412666,rs17204658,rs11072696,rs7563812,rs255759,rs2414139,rs7697067,rs11072700,rs62215598,rs7582430,rs115186379,rs12915994,rs2954026,rs7613951,rs10787515,rs7958691,rs10903978,rs7170652,rs17776975,rs13085895,rs12823740,rs114431677,rs34642857,rs4774427,rs116427599,rs67630434,rs2911711,rs2713557,rs56132497,rs13286420,rs7828113,rs6495264,rs61928064,rs264671,rs35583164,rs2304455,rs17052256,rs929229,rs1836860,rs6717778,rs34954168,rs2171617,rs4234633,rs7846466,rs74504826,rs55947855,rs8034335,rs34573260,rs3733046,rs5029969,rs4921281,rs3796353,rs6436620,rs115675159,rs6828454,rs6959099,rs9673295,rs7582102,rs2241767,rs1053000,rs3774365,rs8395,rs2130038,rs6479597,rs415016,rs6802,rs72667724,rs34215106,rs10766196,rs4687550,rs374050,rs34678678,rs12290200,rs10761363,rs4711750,rs72701623,rs10211629,rs16881958,rs2731094,rs10057775,rs12922550,rs11251738,rs3776724,rs17366568,rs2098167,rs8906,rs12497998,rs11235,rs10780035,rs917664,rs17640508,rs67180946,rs1319631,rs3617,rs56087297,rs11767617,rs2303370,rs12303933,rs17450969,rs7765476,rs1438116,rs3776719,rs266753,rs7593448,rs74819407,rs1108478,rs2279216,rs116022096,rs12614245,rs73230017,rs62253733,rs6800358,rs13300587,rs61651372,rs1260345,rs12296259,rs3138241,rs10773048,rs6433243,rs1043237,rs3805387,rs12917382,rs1967078,rs13621,rs1866219,rs6554283,rs2066500,rs77465210,rs12829951,rs10184230,rs9849590,rs2306314,rs266733,rs73123987,rs11719201,rs6963661,rs114972375,rs13294681,rs4834902,rs34878139,rs7790653,rs12908245,rs4693154,rs1648700,rs10485438,rs73972338,rs12804549,rs2239549,rs9324,rs115193734,rs73482767,rs11130324,rs357515,rs6554285,rs2336542,rs3845687,rs4665959,rs4481150,rs71398988,rs8030492,rs11608,rs2306319,rs35107891,rs62303711,rs4587915,rs4588541,rs12642823,rs8039651,rs17751557,rs66489151,rs3739748,rs11071649,rs17087402,rs189624,rs3138190,rs7162731,rs552792,rs7024040,rs80296197,rs28473211,rs7698915,rs10182067,rs6445531,rs710450,rs34782858,rs7662552,rs62215581,rs6746374,rs266770,rs855363,rs13065851,rs4930725,rs55766715,rs13074853,rs9829105,rs6961694,rs11057413,rs357507,rs77020228,rs12534381,rs6433245,rs7572599,rs12298484,rs767418,rs3776703,rs1647265,rs13295359,rs10460356,rs16871480,rs11130323,rs12994080,rs4565538,rs13033460,rs6479569,rs13317089,rs17005956,rs114441595,rs4775453,rs7467275,rs1030859,rs7169893,rs11126918,rs4880598,rs2954027,rs3776706,rs56139168,rs28564902,rs17694112,rs7403031,rs11720432,rs13294446,rs11732723,rs7582425,rs12475426,rs476184,rs2268027,rs11978288,rs4810484,rs1362490,rs59036599,rs62215600,rs10832289,rs113740515,rs10433615,rs6559817,rs72817536,rs1800437,rs2286798,rs2001845,rs4865006,rs17046134,rs6950894,rs2302417,rs67162771,rs62309728,rs17046064,rs41324951,rs2072390,rs13069481,rs12912348,rs5029970,rs9295378,rs35787106,rs2293243,rs10050311,rs780107,rs6559818,rs1523435,rs79900752,rs13359606,rs693367,rs12900645,rs77102025,rs17722979,rs2300149,rs178471,rs28715015,rs2280737,rs12794714,rs2590838,rs552950,rs12486554,rs17779627,rs11693052,rs7676245,rs187868,rs62245750,rs3776726,rs12472667,rs6874524,rs12489828,rs28607874,rs908252,rs4687552,rs3892969,rs3098676,rs1568918,rs525271,rs6445528,rs17087409,rs1888944,rs11164,rs2230534,rs11023379,rs7164521,rs1280636,rs3902785,rs2078616,rs12364959,rs10903975,rs12003857,rs2206892,rs731831,rs58721838,rs715326,rs7800663,rs67409736,rs4243065,rs2015971,rs10930438,rs4687624,rs1873091,rs1801260,rs11126935,rs710448,rs11057399,rs768342,rs953680,rs11833002,rs28756087,rs11023215,rs12115349,rs115049557,rs34835928,rs2239857,rs2980882,rs1961959,rs62305201,rs34783010,rs1042779,rs75022810,rs266738,rs11679220,rs6733809,rs12629945,rs4687548,rs2215448,rs11557123,rs7088428,rs855361,rs75321546,rs11747281,rs3779458,rs4540346,rs72732509,rs72846063,rs12654393,rs6716850,rs17057781,rs72701625,rs11605531,rs11071642,rs10406327,rs4881113,rs74470723,rs34180676,rs11057400,rs35123892,rs3764915,rs11130312,rs17264436,rs5030058,rs74590733,rs6732964,rs7855781,rs117318412,rs7669547,rs406621,rs255755,rs736408,rs4803,rs35967150,rs10026315,rs7133378,rs617777,rs475465,rs9867495,rs892321,rs6717980,rs3779514,rs1515116,rs358294,rs6830728,rs4493014,rs62215583,rs1206977,rs11610603,rs13081155,rs6723611,rs13083798,rs10865973,rs17640623,rs4665978,rs2097712,rs2289250,rs71506657,rs822363,rs6746220,rs2251219,rs35537191,rs959464,rs266741,rs67963898,rs4668305,rs8179252,rs76730881,rs76583174,rs10194303,rs113353646,rs10832275,rs116976166,rs12115346,rs3755806,rs31227,rs74696880,rs255746,rs13303,rs12496634,rs4665969,rs1260330,rs2878632,rs1011468,rs10832246,rs2191500,rs12910541,rs9326737,rs11746856,rs780104,rs12576926,rs6828474,rs1075653,rs2950835,rs7403151,rs391470,rs16903020,rs13076398,rs889138,rs13290917,rs61929229,rs5029975,rs780100,rs2883886,rs1550055,rs58691943,rs6982502,rs1104,rs3206554,rs8035902,rs6846764,rs4475032,rs17725110,rs62305200,rs6947388,rs12534212,rs16881971,rs6980244,rs2980870,rs2074753,rs6866586,rs10205219,rs2304452,rs2580759,rs2954021,rs77009896,rs1076425,rs1313566,rs6414569,rs6433239,rs11746660,rs80213371,rs16882051,rs7134121,rs1260329,rs17464657,rs10993471,rs1622922,rs34980103,rs780108,rs11251746,rs2178663,rs390200,rs3917109,rs2535627,rs3752802,rs6942483,rs11967262,rs3786901,rs28675825,rs4783244,rs10169261,rs11057394,rs13066093,rs17087422,rs11077401,rs12155351,rs6433248,rs12615861,rs56193151,rs62303690,rs117616532,rs11726725,rs5003926,rs1550271,rs12311114,rs4757261,rs10470029,rs61929223,rs7805928,rs4311394,rs3852066,rs1420377,rs28661185,rs34552327,rs8109191,rs3943077,rs9993599,rs34104265,rs2521985,rs1647266,rs822366,rs12276938,rs13284613,rs2270335,rs1344601,rs7973683,rs62303715,rs4575361,rs4668306,rs61013248,rs61929237,rs2238691,rs55670248,rs74615202,rs7024651,rs62255396,rs10512150,rs4886979,rs7022544,rs57826934,rs11895153,rs11999443,rs12505265,rs550144,rs998584,rs2954028,rs12553916,rs62130714,rs62303685,rs7575245,rs10847980,rs1648699,rs6466589,rs3749036,rs34157897,rs62309730,rs62309759,rs4693784,rs11685326,rs61928068,rs3749473,rs72667721,rs266719,rs75451667,rs2675168,rs13079063,rs6877068,rs11709448,rs1907256,rs9646410,rs2164885,rs2980879,rs4765305,rs11971917,rs10205592,rs809058,rs7441,rs1488941,rs11656108,rs11057401,rs861029,rs2239551,rs255757,rs11130310,rs2535629,rs7165578,rs13284056,rs17725163,rs34017441,rs34739010,rs35249778,rs10832271,rs1445887,rs12501541,rs2336149,rs11742688,rs3792603,rs10506799,rs10766182,rs4665960,rs56076827,rs11981882,rs2289247,rs4667658,rs2241766,rs66614050,rs4776040,rs3776721,rs115299637,rs35786265,rs1141313,rs10246451,rs869954,rs3784633,rs2782982,rs7639267,rs11251744,rs6032637,rs8039105,rs1260341,rs7580460,rs6760828,rs12899801,rs2240919,rs10795007,rs11240,rs757031,rs2070062,rs12271890,rs3776715,rs3776705,rs11539086,rs12659966,rs66872223,rs11681351,rs7132655,rs4846302,rs572553,rs5030044,rs116158101,rs401449,rs3776716,rs4549456,rs7873566,rs926198,rs2820464,rs1050274,rs7041260,rs34138933,rs4686804,rs11168599,rs7670057,rs28416150,rs3805388,rs78706065,rs7216900,rs11060708,rs4668304,rs66955965,rs34153367,rs12629701,rs78582528,rs74480831,rs1541681,rs35498966,rs13302506,rs17463884,rs56288855,rs266759,rs114607519,rs12488461,rs6452777,rs114447894,rs10832311,rs12480077,rs809673,rs11684810,rs6757195,rs58331113,rs6433237,rs6778844,rs1851664,rs60631624,rs3806689,rs10512152,rs3774262,rs72732511,rs12618173,rs1546004,rs780112,rs2710323,rs2270197,rs6726174,rs17046145,rs3755798,rs356125,rs5030028,rs1289753,rs5006593,rs33967311,rs58192879,rs6721280,rs34115864,rs6976,rs34360866,rs11177,rs75655139,rs1558048,rs9477970,rs57178140,rs2162062,rs67529088,rs75358506,rs67269215,rs358288,rs12637627,rs2293571,rs5024170,rs12003378,rs6979284,rs62303709,rs11130315,rs10263499,rs4930722,rs12612710,rs13472,rs2118496,rs12155184,rs389525,rs13301023,rs2980880,rs13284846,rs12912208,rs1280632,rs376400,rs13288194,rs1806454,rs13082960,rs7271670,rs2954024,rs2980876,rs2268023,rs11693660,rs17046216,rs31229,rs1049817,rs6445535,rs12994793,rs11238,rs10200830,rs17087406,rs11127013,rs1436964,rs17237849,rs61546711,rs2336545,rs12593844,rs12824567,rs73972334,rs4871603,rs156838,rs35211965,rs6963395,rs7172967,rs67033582,rs7164954,rs4687638,rs13065019,rs72701624,rs116013787,rs34527263,rs4334835,rs11023246,rs6884089,rs1108842,rs1260327,rs72851227,rs77335542,rs7622694,rs3917125,rs12692337,rs72665795,rs67430852,rs483978,rs3917110,rs580063,rs11664301,rs1406295,rs12186486,rs62303692,rs11072697,rs17751427,rs12782016,rs11251737,rs60966705,rs2287111,rs11458,rs4434138,rs6488914,rs10026676,rs60652351,rs11858386,rs35027270,rs843991,rs12908305,rs6452775,rs73198632,rs77146033,rs17087418,rs7961449,rs6876198,rs2304454,rs35615089,rs7307053,rs8027751,rs5030023,rs7131882,rs11126999,rs10846579,rs390420,rs73236140,rs13064064,rs2590846,rs2240920,rs13095338,rs7040393,rs1648698,rs12792120,rs17271193,rs2301678,rs3775318,rs1648722,rs9918494,rs6433235,rs4582,rs11639482,rs11023272,rs1358980,rs3774366,rs13286993,rs2109513,rs17750734,rs2074222,rs867915,rs7137866,rs13284493,rs35416714,rs8030318,rs28496811,rs3776718,rs4132720,rs3845686,rs357508,rs116006575,rs10462464,rs11086996,rs25858,rs222854,rs11634163,rs9812334,rs10949380,rs5029999,rs62253740,rs10010762,rs11717043,rs71502772,rs7683997,rs6898930,rs2106500,rs36124563,rs12443878,rs7736354,rs12034581,rs35640669,rs266754,rs6773957,rs3733039,rs13022659,rs222836,rs11130327,rs266740,rs6778329,rs10903976,rs933807,rs6488912,rs1260342,rs11057407,rs58506276,rs12635140,rs34813861,rs1206978,rs114883973,rs13082208,rs34002163,rs8107837,rs3774354,rs710445,rs2878628,rs959465,rs28448753,rs115362299,rs7081092,rs780093,rs28665296,rs10903977,rs6445534,rs62007368,rs7216891,rs7273914,rs17012072,rs1571897,rs33964154,rs116833150,rs1542167,rs11709284,rs6743819,rs6433242,rs446994,rs114571142,rs17707878,rs4325520,rs13434995,rs11130317,rs36049407,rs12489732,rs6479596,rs10832276,rs4334836,rs1010552,rs17671352,rs4930724,rs2299298,rs12487445,rs59061738,rs10865974,rs1109888,rs12115549,rs2241165,rs62303681,rs7312404,rs12809125,rs72667703,rs2287147,rs71506647,rs7636227,rs1817357,rs2304456,rs6749003,rs9527228,rs17087415,rs2001844,rs58369491,rs6851971,rs1055850,rs3099435,rs3805386,rs11023170,rs6450176,rs541,rs1063537,rs4775458,rs6013585,rs4916891,rs11369,rs7735253,rs2412665,rs11251741,rs10074260,rs116836682,rs925735,rs17721497,rs7975482,rs61928065,rs7216901,rs5030009,rs7652870,rs13293362,rs7784126,rs4846303,rs185554,rs704795,rs17046133,rs10508247,rs11682621,rs1260320,rs2713552,rs4517475,rs2710331,rs7403009,rs1851665,rs3822499,rs12303671,rs13009323,rs9973711,rs2584805,rs1894919,rs780106,rs1574491,rs12916128,rs117879721,rs34852301,rs7608979,rs4886971,rs6727988,rs35452829,rs28708716,rs4765335,rs4805878,rs61929235,rs17087408,rs35294186,rs11720243,rs1371107,rs13284421,rs62271363,rs8071566,rs7599793,rs2083272,rs356132,rs7040656,rs12444338,rs499110,rs2291102,rs36014701,rs8038932,rs13085775,rs7608898,rs1866268,rs2954025,rs11251748,rs4665963,rs67154126,rs16881679,rs1029871,rs1362489,rs11672660,rs4416770,rs3765099,rs4687551,rs6729709,rs10466412,rs12915969,rs28391588,rs7972785,rs4760710,rs1206974,rs10832268,rs13299375,rs5030025,rs11251739,rs11126934,rs1054852,rs6756891,rs9971695,rs12496476,rs72631105,rs17346477,rs1048004,rs12317176,rs34546669,rs10779360,rs4865017,rs33699,rs4564516,rs1975384,rs266720,rs61929227,rs10903974,rs17346170,rs17041511,rs7309055,rs822354,rs972446,rs765472,rs67473746,rs2230535,rs4789863,rs77267012,rs780102,rs11057396,rs4412806,rs17046158,rs6858749,rs55869433,rs6123233,rs1354091,rs7301953,rs28435401,rs2014252,rs73236142,rs11626638,rs8034914,rs4687625,rs5013866,rs62305271,rs182052,rs4930706,rs12594658,rs4668312,rs7803753,rs10930437,rs266739,rs17545234,rs2263997,rs4405410,rs255756,rs4353858,rs13061423,rs7266662,rs62255364,rs11126936,rs12115546,rs822362,rs1420382,rs10832278,rs880358,rs4455482,rs62308665,rs78994792,rs35338015,rs34024312,rs12286408,rs3138182,rs6433246,rs356128,rs3749034,rs12922394,rs959463,rs10017749,rs2216135,rs6853506,rs7718193,rs72764750,rs13388159,rs8024765,rs731042,rs4282054,rs61611140,rs55729020,rs36219755,rs2028216,rs11023216,rs17232226,rs3739092,rs4881101,rs596940,rs11835839,rs809059,rs7918368,rs934817,rs4765219,rs7039768,rs1021307,rs4757269,rs115531980,rs17127288,rs10743364,rs62406246,rs3097146,rs822364,rs17052259,rs11130313,rs55831707,rs3774349,rs11057412,rs5030011,rs11932595,rs11747823,rs4454365,rs6556076,rs8032433,rs10048650,rs3776702,rs56120917,rs7614498,rs3776707,rs4757245,rs12642791,rs889139,rs6787154,rs731839,rs2268026,rs12509047,rs12316617,rs75808945,rs7974213,rs1275538,rs9790448,rs72817542,rs9295379,rs28411984,rs13283268,rs6778735,rs1420384,rs507506,rs12486847,rs6436615,rs10029142,rs3733045,rs5030059,rs11714030,rs11023172,rs72667716,rs7938266,rs2980860,rs8104606,rs11720108,rs77959159,rs58834081,rs10940353,rs8060301,rs17087398,rs13408252,rs55797422,rs2412664,rs16861184,rs1029596,rs2162714,rs715325,rs264667,rs1992291,rs61928067,rs6865384,rs3757648,rs11720159,rs10512149,rs10462028,rs1515096,rs12443634,rs7256564,rs17722870,rs1063538,rs62303712,rs1647267,rs4665965,rs55806232,rs79852150,rs1187415,rs1550270,rs8034216,rs72780436,rs5030020,rs6759584,rs381024,rs678,rs7234457,rs1362491,rs11057393,rs2078984,rs8029942,rs724311,rs34854841,rs3786897,rs62303726,rs1570,rs111595825,rs8101286,rs6554282,rs7638808,rs4336288,rs116293192,rs1262430,rs16881969,rs56198429,rs4336630,rs8036976,rs62130713,rs3786898,rs72819536,rs2083180,rs1699499,rs55849318,rs12115843,rs6886510,rs2429511,rs7795356,rs62309729,rs11621845,rs2304451,rs72667727,rs11072699,rs17271305,rs3776725,rs10422861,rs17046137,rs2305305,rs9691349,rs6829944,rs7557793,rs35712893,rs266756,rs1866218</t>
  </si>
  <si>
    <t>ENSG00000010310.4,ENSG00000239467.1,ENSG00000107959.11,CATG00000025051.1,CATG00000001615.1,ENSG00000213453.3,ENSG00000119242.4,ENSG00000266213.1,ENSG00000226482.1,ENSG00000204335.3,CATG00000030588.1,ENSG00000230024.1,ENSG00000255398.2,ENSG00000124140.8,CATG00000004908.1,ENSG00000181885.14,ENSG00000134852.10,ENSG00000115194.6,CATG00000116699.1,CATG00000010710.1,ENSG00000173175.10,ENSG00000259564.1,CATG00000053373.1,ENSG00000135698.5,ENSG00000148120.10,ENSG00000256879.1,ENSG00000248592.3,CATG00000053371.1,ENSG00000164180.9,ENSG00000115211.11,CATG00000067144.1,CATG00000116910.1,ENSG00000235934.1,ENSG00000213981.4,CATG00000106233.1,CATG00000055173.1,ENSG00000058063.11,ENSG00000004975.7,ENSG00000257735.1,CATG00000096921.1,CATG00000000944.1,ENSG00000244245.1,ENSG00000204334.7,ENSG00000157869.10,CATG00000013680.1,CATG00000065552.1,ENSG00000163793.8,CATG00000109092.1,CATG00000060189.1,ENSG00000109255.7,CATG00000004905.1,ENSG00000135250.12,ENSG00000222033.1,ENSG00000181092.5,ENSG00000132535.14,ENSG00000182625.3,ENSG00000148053.11,ENSG00000115207.9,ENSG00000138002.10,CATG00000038089.1,ENSG00000005483.15,ENSG00000140945.11,ENSG00000016864.12,ENSG00000267432.1,ENSG00000163938.12,CATG00000076390.1,ENSG00000272969.1,ENSG00000231210.2,CATG00000055167.1,ENSG00000156976.10,ENSG00000108669.12,ENSG00000087157.14,ENSG00000067715.9,ENSG00000175868.9,ENSG00000237399.3,ENSG00000232233.1,ENSG00000237813.3,ENSG00000010327.6,CATG00000023730.1,ENSG00000114446.4,CATG00000042207.1,ENSG00000178404.5,ENSG00000139223.1,CATG00000012538.1,ENSG00000244490.1,CATG00000001618.1,ENSG00000128039.6,CATG00000068644.1,CATG00000032552.1,ENSG00000151276.19,ENSG00000270095.1,CATG00000066486.1,ENSG00000163918.6,ENSG00000150967.13,ENSG00000090975.8,CATG00000080291.1,ENSG00000182196.9,ENSG00000113889.7,ENSG00000177627.5,ENSG00000163794.6,ENSG00000128692.7,ENSG00000115234.6,ENSG00000270028.1,ENSG00000224406.1,ENSG00000168268.6,CATG00000096918.1,ENSG00000185305.6,ENSG00000138085.12,ENSG00000129084.13,ENSG00000181355.16,ENSG00000235267.1,ENSG00000234072.1,ENSG00000206560.6,CATG00000082674.1,ENSG00000198535.5,ENSG00000163795.9,ENSG00000212493.1,CATG00000023038.1,ENSG00000253111.1,ENSG00000112715.16,ENSG00000128512.15,ENSG00000105971.10,CATG00000014921.1,CATG00000087373.1,ENSG00000197099.4,ENSG00000124160.7,CATG00000019915.1,ENSG00000249141.1,CATG00000093376.1,ENSG00000032389.8,ENSG00000073849.10,CATG00000078741.1,ENSG00000052802.8,ENSG00000235070.3,ENSG00000172493.16,CATG00000001624.1,CATG00000004887.1,CATG00000087644.1,ENSG00000198673.6,ENSG00000055955.11,ENSG00000248708.1,CATG00000054946.1,ENSG00000222509.1,ENSG00000133818.8,CATG00000080434.1,ENSG00000232298.2,CATG00000047979.1,ENSG00000213755.3,ENSG00000148737.11,CATG00000078736.1,ENSG00000259466.1,ENSG00000199730.1,ENSG00000249700.4,ENSG00000271856.1,ENSG00000163440.6,ENSG00000162267.8,ENSG00000138100.9,ENSG00000170291.10,ENSG00000138074.10,ENSG00000163633.6,ENSG00000234350.1,ENSG00000197535.10,ENSG00000263826.1,ENSG00000205269.4,CATG00000075850.1,CATG00000082676.1,ENSG00000152270.4,CATG00000105927.1,ENSG00000157992.8,CATG00000032551.1,ENSG00000115226.5,ENSG00000228393.3,CATG00000060295.1,ENSG00000182463.11,ENSG00000230951.1,ENSG00000055957.6,ENSG00000239569.2,ENSG00000163939.14,CATG00000042205.1,ENSG00000084774.9,ENSG00000197653.10,CATG00000096723.1,ENSG00000203615.2,CATG00000047482.1,CATG00000053372.1,ENSG00000197376.2,ENSG00000226571.1,ENSG00000072778.15,ENSG00000262302.1,ENSG00000067057.12,ENSG00000178882.9,ENSG00000267374.1,ENSG00000212452.1,CATG00000080429.1,ENSG00000114902.9,ENSG00000234945.3,ENSG00000152268.8,ENSG00000105974.7,ENSG00000026297.11,ENSG00000186104.6,CATG00000096728.1,ENSG00000115216.9,ENSG00000185344.9,ENSG00000167281.14,ENSG00000163923.5,CATG00000116489.1,ENSG00000129003.11,ENSG00000187775.12,ENSG00000115241.9,ENSG00000251497.2,CATG00000001057.1,ENSG00000128683.9,CATG00000009676.1,ENSG00000109472.9,CATG00000087322.1,ENSG00000115204.10,ENSG00000124299.9,ENSG00000055483.15,ENSG00000134851.8,ENSG00000259251.2,ENSG00000243696.4,ENSG00000114455.9,CATG00000041701.1,ENSG00000270764.1,ENSG00000233438.1,ENSG00000164611.8,ENSG00000260776.1,ENSG00000168309.12,ENSG00000164609.5,ENSG00000158169.7,ENSG00000114904.8,ENSG00000214646.4,ENSG00000122863.5,ENSG00000145283.7,ENSG00000247828.3,ENSG00000153815.12,CATG00000034752.1,ENSG00000163629.8,ENSG00000168273.3,ENSG00000129083.8,ENSG00000179195.11,ENSG00000256206.2,ENSG00000226652.1,CATG00000096924.1,CATG00000010703.1,ENSG00000011465.12,ENSG00000084734.4,ENSG00000237513.1,CATG00000096926.1,ENSG00000251411.1</t>
  </si>
  <si>
    <t>21700879,20011104,pha003063,19902172,20876611,pha002901,20887962,19165155,20018283,22479202,21771975,24105470,22791750,20081857,22065538</t>
  </si>
  <si>
    <t>Insulin-related traits,Adiponectin levels,Two-hour glucose challenge</t>
  </si>
  <si>
    <t>HP:0011022</t>
  </si>
  <si>
    <t>Abnormality of unsaturated fatty acid metabolism</t>
  </si>
  <si>
    <t>An abnormality of unsaturated fatty acid metabolism.</t>
  </si>
  <si>
    <t>rs174573,rs2291193,rs174576,rs174560,rs1321535,rs4532436,rs174597,rs7212995,rs9368513,rs12406407,rs1323739,rs174472,rs34074963,rs17661951,rs57896541,rs1225737,rs2153903,rs9942541,rs3734398,rs174574,rs9913212,rs3087593,rs1552842,rs174593,rs707156,rs2489629,rs7949405,rs7220435,rs7219883,rs2800709,rs9491699,rs74316041,rs2295602,rs174584,rs1886703,rs4951249,rs9963453,rs1225753,rs174549,rs9895375,rs62057209,rs174591,rs9919600,rs113689425,rs6503900,rs2304052,rs2295600,rs6918936,rs174592,rs2503326,rs115367234,rs61245870,rs1892172,rs9914718,rs7225859,rs174536,rs10105362,rs2288810,rs12450435,rs61390967,rs67580629,rs903067,rs9387133,rs72643559,rs67659260,rs108499,rs35574960,rs9320439,rs2800708,rs174548,rs3798711,rs3798707,rs10094549,rs10900519,rs2147857,rs12804864,rs174561,rs1564374,rs174541,rs13191834,rs174533,rs72643557,rs174580,rs2304050,rs7776429,rs1225717,rs9913436,rs6920155,rs2270757,rs102275,rs7773173,rs174559,rs6503905,rs799265,rs7217845,rs174529,rs174581,rs56916069,rs3744383,rs11240546,rs6938763,rs13204656,rs2270759,rs174599,rs7223491,rs61624919,rs923828,rs9890903,rs2307095,rs174590,rs174554,rs174589,rs174569,rs701007,rs11024116,rs174587,rs17661975,rs6921231,rs17776355,rs7221732,rs174544,rs6932207,rs11805457,rs13219552,rs7218099,rs13966,rs1535,rs2235093,rs9295763,rs214090,rs174594,rs174545,rs4382293,rs16940765,rs174578,rs214072,rs9295764,rs174566,rs9944392,rs7215031,rs174575,rs62057211,rs3734626,rs4711171,rs3798713,rs1886704,rs2153902,rs56190003,rs2333465,rs62057213,rs3965903,rs62057208,rs10793741,rs9303404,rs4711146,rs4318902,rs174600,rs6579885,rs17718324,rs174572,rs174585,rs174570,rs8073864,rs174568,rs9295752,rs2236212,rs97384,rs174601,rs7213269,rs2147858,rs214091,rs55914027,rs174535,rs8074450,rs99780,rs4712755,rs12272902,rs12525011,rs1936809,rs93923,rs2277324,rs2270758,rs60273772,rs9368512,rs174530,rs174547,rs9908279,rs7206982,rs174583,rs8065114,rs2877946,rs174556,rs174534,rs509360,rs174555,rs174562,rs66464172,rs62057212,rs62057210,rs72800245,rs174598,rs8523,rs7743830,rs8067697,rs1038914,rs9894722,rs174579,rs12945426,rs174546,rs7714314,rs214070,rs174537,rs174582,rs102274,rs16940762,rs174577,rs12528394,rs9491698,rs4713165,rs12114470,rs174528,rs9893593,rs174553,rs8071831,rs6920247,rs174550,rs67211445,rs6503904,rs4329292,rs2489628,rs9892425,rs174538</t>
  </si>
  <si>
    <t>ENSG00000149485.12,ENSG00000168496.3,ENSG00000236942.1,ENSG00000158715.5,ENSG00000265246.1,ENSG00000155980.7,CATG00000101542.1,ENSG00000249035.2,ENSG00000164626.8,ENSG00000135502.12,ENSG00000068489.8,ENSG00000224713.3,ENSG00000153157.8,ENSG00000146374.9,CATG00000006708.1,CATG00000002481.1,CATG00000082704.1,CATG00000005705.1,CATG00000005706.1,CATG00000087753.1,ENSG00000265415.1,ENSG00000124920.9,CATG00000089910.1,CATG00000090143.1,ENSG00000135454.9,ENSG00000235743.1,ENSG00000197977.3,CATG00000089908.1,ENSG00000167447.8,ENSG00000011405.9,ENSG00000134824.9,CATG00000089895.1,ENSG00000135506.11,ENSG00000184669.6,ENSG00000134825.9,ENSG00000167994.7,CATG00000089639.1,ENSG00000134489.6,CATG00000006707.1,ENSG00000207601.1,ENSG00000153982.6,ENSG00000070081.11,ENSG00000113140.6,ENSG00000240771.2,CATG00000078111.1,ENSG00000230314.2</t>
  </si>
  <si>
    <t>Polyunsaturated fatty acid levels, in plasma</t>
  </si>
  <si>
    <t>HP:0011028</t>
  </si>
  <si>
    <t>Abnormality of blood circulation</t>
  </si>
  <si>
    <t>An abnormality of blood circulation.</t>
  </si>
  <si>
    <t>rs9811875,rs11082468,rs4690295,rs1704773,rs174576,rs1849136,rs4690189,rs6046,rs55925606,rs135167,rs6427196,rs415426,rs838144,rs112944884,rs55935372,rs389884,rs435206,rs60936040,rs8086631,rs6060257,rs6857303,rs7212944,rs28668841,rs643434,rs4657616,rs12807743,rs75627267,rs56363533,rs493833,rs12426017,rs3819178,rs2295888,rs11759029,rs3751991,rs9946832,rs440212,rs61775192,rs7229967,rs3218114,rs603985,rs117507208,rs373266,rs115289857,rs174549,rs10797041,rs3091242,rs3087560,rs62068174,rs3111479,rs7549785,rs4979223,rs2685123,rs174592,rs2367618,rs4835473,rs676996,rs10908353,rs11905081,rs12455090,rs652888,rs1463821,rs4579753,rs115089010,rs909834,rs72643559,rs17096564,rs77383092,rs510335,rs6537238,rs57690120,rs36018946,rs8014994,rs1394066,rs4261935,rs12788941,rs78809829,rs3751999,rs76146217,rs4757446,rs8086499,rs77352980,rs9628657,rs10428468,rs174541,rs9304323,rs3093614,rs34720549,rs10004172,rs174580,rs111641740,rs35403885,rs10432193,rs10759637,rs1877234,rs13147184,rs3176416,rs35633988,rs1078484,rs6687518,rs1849120,rs760719,rs6846984,rs503279,rs17303568,rs28508049,rs12426308,rs9897611,rs34491689,rs174599,rs400458,rs17164964,rs76163454,rs77221305,rs2076085,rs2279432,rs117391907,rs56660302,rs11665385,rs4835474,rs6669601,rs35074529,rs1510110,rs1534954,rs3902024,rs11877086,rs504963,rs4947015,rs9889711,rs74143143,rs174578,rs4615131,rs677355,rs488703,rs74542801,rs28898869,rs1053438,rs8102288,rs7274866,rs6039,rs7104342,rs36003018,rs7203560,rs79048371,rs75888794,rs4690192,rs9946998,rs73902680,rs3115663,rs7233769,rs11983741,rs2296064,rs7661933,rs16978469,rs687289,rs3218092,rs2295837,rs3093584,rs11877720,rs863002,rs10665,rs78704804,rs115454526,rs1408272,rs7696828,rs36039116,rs385943,rs1473055,rs12213341,rs3767637,rs4234853,rs7230298,rs3751993,rs35343405,rs370671,rs681343,rs34174778,rs17043857,rs34149786,rs57994525,rs3748012,rs4443231,rs9304322,rs3751998,rs13055107,rs578581,rs11082467,rs17317888,rs6579208,rs228129,rs9609562,rs6673619,rs4835126,rs3093632,rs12979278,rs60866116,rs61775208,rs12423078,rs74338712,rs174598,rs4273077,rs7683365,rs35225089,rs527210,rs602662,rs674302,rs174537,rs11908683,rs446518,rs4835118,rs4649085,rs644234,rs473429,rs73903009,rs11249251,rs174553,rs3093253,rs7932123,rs12754089,rs4240334,rs78395008,rs74893744,rs7269138,rs6427197,rs454869,rs35959442,rs61427459,rs174560,rs676457,rs78414421,rs6845891,rs7689322,rs3811487,rs3789634,rs79377806,rs390974,rs33988101,rs62068175,rs80000823,rs507711,rs1470912,rs9967412,rs4835476,rs12786766,rs2924705,rs6427632,rs2413450,rs1563103,rs77437249,rs2638280,rs569557,rs34617134,rs9955503,rs970740,rs79265325,rs11877062,rs2769071,rs381815,rs2060653,rs73905041,rs1688264,rs549950,rs4516663,rs12795819,rs7234310,rs34940390,rs679574,rs4846849,rs1454195,rs73903019,rs7223318,rs34562254,rs17259252,rs6060242,rs56283216,rs612169,rs8096571,rs2966562,rs12454680,rs3789629,rs12788935,rs6692490,rs11802413,rs75584535,rs1878249,rs3748011,rs13336641,rs966244,rs74493546,rs35624669,rs491626,rs79220007,rs4792795,rs3794776,rs2213868,rs528090,rs1849122,rs3745006,rs34791230,rs117616040,rs55672385,rs659119,rs174561,rs12192279,rs8090908,rs3751989,rs3091240,rs174533,rs8087241,rs8117847,rs561241,rs12045320,rs692854,rs102275,rs12822676,rs2060652,rs11906318,rs12502944,rs3112023,rs10917876,rs12045859,rs973579,rs9938041,rs34889675,rs2294873,rs61821537,rs485186,rs34997029,rs11908100,rs35291022,rs17706858,rs6537231,rs1828502,rs657152,rs174554,rs7681559,rs4936679,rs12105996,rs5756504,rs6822119,rs392509,rs10253686,rs12131358,rs8083653,rs6826862,rs1535,rs6060245,rs2313640,rs76583011,rs687621,rs4585249,rs4500785,rs13124170,rs35578298,rs493246,rs12076454,rs2060655,rs174594,rs61775193,rs75537616,rs112854952,rs9926112,rs112926042,rs582118,rs7266300,rs406937,rs11082469,rs12580374,rs2638282,rs7234986,rs34353812,rs497631,rs2969903,rs855791,rs397343,rs174570,rs7356157,rs4846942,rs35497030,rs10739390,rs4792799,rs13220051,rs7385804,rs12133933,rs97384,rs569970,rs418464,rs13211668,rs74534290,rs543968,rs12978752,rs114948279,rs17687426,rs114341500,rs1545437,rs56396280,rs72660967,rs4452380,rs35530120,rs34394840,rs174534,rs17763441,rs409354,rs509360,rs174555,rs174562,rs67749935,rs474671,rs2924706,rs78579747,rs11907438,rs7694353,rs12075,rs17112008,rs111535158,rs75030591,rs12424908,rs7668698,rs544873,rs61775206,rs61466555,rs55701306,rs6437786,rs17096565,rs174577,rs102274,rs34526995,rs56400038,rs13131309,rs5756505,rs17310467,rs35156960,rs4757445,rs489877,rs174528,rs60667221,rs35945278,rs873308,rs12425932,rs75648520,rs10025455,rs118059515,rs17096570,rs5756506,rs7273734,rs998506,rs4792798,rs7551346,rs867186,rs17092215,rs11229,rs56002646,rs9332666,rs7676614,rs12798120,rs357608,rs4560868,rs2700987,rs7209742,rs17674709,rs13102974,rs505922,rs78436300,rs4846945,rs4310958,rs67886319,rs9889716,rs2075672,rs12119795,rs56748859,rs9386249,rs7111669,rs1858213,rs6579210,rs6009,rs66934100,rs12806612,rs13147170,rs1849135,rs6678813,rs2480952,rs2420372,rs8099449,rs9954521,rs1978654,rs3218086,rs3751995,rs1954461,rs8095657,rs112409302,rs17675121,rs174536,rs55990625,rs2060654,rs613534,rs4820268,rs10485508,rs6000550,rs7657088,rs7554255,rs74543591,rs10436881,rs514659,rs7553515,rs74998556,rs13336827,rs4498094,rs632111,rs78973384,rs12805212,rs380655,rs35207925,rs2235321,rs10908725,rs11078354,rs494242,rs55734215,rs3748009,rs877908,rs676388,rs4499657,rs4835120,rs11100802,rs174529,rs2170974,rs174581,rs4561508,rs554833,rs417406,rs74892229,rs3100642,rs1033799,rs492602,rs1293259,rs12787404,rs11964516,rs2089839,rs174544,rs35732154,rs11871721,rs4846850,rs6847869,rs6120843,rs998505,rs71459863,rs75287019,rs516316,rs75076672,rs582094,rs445205,rs112274850,rs4479340,rs398216,rs117755215,rs35599924,rs9914973,rs6120844,rs73903017,rs17092297,rs1800562,rs28648615,rs2603121,rs76763941,rs7532282,rs1954460,rs4316845,rs174600,rs76507298,rs485073,rs62429816,rs406109,rs3752005,rs174568,rs6579211,rs79920061,rs12759356,rs4846848,rs7229753,rs1011328,rs3751985,rs80109502,rs10766359,rs7261167,rs8123978,rs2072813,rs838147,rs4792797,rs4257605,rs12027135,rs9645452,rs99780,rs6541304,rs8118978,rs17043868,rs75401510,rs2603139,rs3829586,rs10485505,rs12027110,rs8119827,rs174556,rs79351202,rs633372,rs12563741,rs6042,rs74337980,rs838133,rs1838519,rs111890157,rs6537223,rs393633,rs9931005,rs9949609,rs7585428,rs73221121,rs2357004,rs173349,rs12144938,rs609320,rs36083752,rs969256,rs9399682,rs357614,rs11877630,rs11660575,rs11931330,rs374886,rs10460034,rs1211375,rs10947995,rs7689328,rs55848395,rs73905030,rs2603128,rs17309872,rs9895948,rs4257604,rs2069940,rs10136983,rs56289894,rs12035955,rs1511425,rs56044725,rs1203973,rs12754423,rs61775167,rs8136339,rs116552240,rs35851175,rs66822349,rs13292932,rs174574,rs12787645,rs75535620,rs2688250,rs3178156,rs450828,rs79348850,rs4325971,rs35275661,rs427248,rs77398106,rs3767636,rs4835472,rs2858011,rs174584,rs6060244,rs17096566,rs4443230,rs3811488,rs6537255,rs6699896,rs73127095,rs2060656,rs4835119,rs8076474,rs2480953,rs516246,rs55946144,rs7692672,rs11672900,rs11538134,rs111880531,rs7207600,rs491098,rs74647553,rs12193345,rs11724009,rs1973608,rs58647797,rs12796962,rs73013355,rs9689,rs2295700,rs108499,rs3789630,rs174548,rs12118556,rs11735280,rs495203,rs35243054,rs11100830,rs13101531,rs392500,rs6942809,rs1018827,rs2420370,rs2076086,rs529565,rs74340176,rs17763435,rs28618095,rs72643557,rs8124662,rs1007655,rs12978750,rs11629208,rs7647435,rs4649086,rs174559,rs6427194,rs8048222,rs420975,rs6699113,rs8088163,rs6537222,rs61775209,rs7636263,rs77173268,rs2057788,rs78102448,rs11100831,rs10759636,rs6541305,rs11100829,rs3751984,rs4729597,rs1858212,rs281379,rs75440393,rs76928132,rs2072860,rs4835471,rs35966917,rs17609240,rs5987027,rs2181540,rs357610,rs10797040,rs17696736,rs10243752,rs174545,rs8136338,rs61821510,rs174566,rs434899,rs4690294,rs34006994,rs35060330,rs73454511,rs11249249,rs4129395,rs12124964,rs9253,rs79133015,rs9844314,rs11983871,rs7597431,rs35162238,rs3819177,rs12097712,rs2420371,rs9304321,rs79596781,rs7517119,rs764598,rs4647329,rs7859354,rs11877028,rs174601,rs520036,rs10739388,rs12566875,rs4835343,rs6041,rs11122470,rs2357005,rs174535,rs389967,rs507766,rs57382045,rs706845,rs1864535,rs28377887,rs61828219,rs174530,rs12100970,rs77381958,rs11153170,rs174547,rs406890,rs78085725,rs174583,rs73221200,rs3761944,rs11906160,rs11905354,rs10490578,rs17043864,rs9438904,rs9438905,rs10460036,rs545971,rs11908232,rs9843135,rs8081437,rs4835127,rs73221124,rs431208,rs4540655,rs6427195,rs117151712,rs6689654,rs7850357,rs7541095,rs35256722,rs68020227,rs174546,rs35886763,rs2257611,rs1007654,rs9876638,rs67125653,rs4458030,rs8118005,rs3130618,rs35552264,rs492488,rs13148097,rs78449612,rs12789987,rs357612,rs11100832,rs1033797,rs174550,rs35866622,rs4792800,rs2858942,rs174538</t>
  </si>
  <si>
    <t>CATG00000048449.1,ENSG00000078804.8,ENSG00000168496.3,ENSG00000204435.9,CATG00000026162.1,ENSG00000167914.6,ENSG00000164663.9,ENSG00000112367.6,ENSG00000204344.10,CATG00000058559.1,ENSG00000182264.4,ENSG00000112576.8,CATG00000002481.1,CATG00000005705.1,CATG00000079027.1,ENSG00000124920.9,ENSG00000128309.12,ENSG00000238041.3,ENSG00000176386.4,CATG00000031305.1,ENSG00000007392.12,ENSG00000179639.6,ENSG00000272588.1,ENSG00000184459.4,ENSG00000106327.8,ENSG00000155849.11,ENSG00000148513.13,ENSG00000185666.10,ENSG00000078747.8,ENSG00000207601.1,ENSG00000183726.6,ENSG00000263020.1,ENSG00000100379.13,CATG00000105868.1,ENSG00000264968.1,ENSG00000251600.1,ENSG00000224091.1,ENSG00000170180.15,CATG00000042801.1,CATG00000022004.1,ENSG00000228560.1,ENSG00000057593.9,ENSG00000203799.6,ENSG00000188672.12,ENSG00000104852.10,CATG00000039609.1,ENSG00000112578.5,ENSG00000063176.11,ENSG00000101464.6,ENSG00000257779.1,CATG00000005706.1,CATG00000053087.1,ENSG00000213088.5,ENSG00000198646.9,ENSG00000197465.9,ENSG00000117616.13,ENSG00000136868.9,ENSG00000134824.9,CATG00000097602.1,ENSG00000105523.3,ENSG00000163507.9,ENSG00000134825.9,ENSG00000130830.10,CATG00000033613.1,ENSG00000105479.11,CATG00000097360.1,ENSG00000176920.10,ENSG00000100991.7,ENSG00000204438.6,CATG00000041280.1,ENSG00000180596.7,CATG00000115245.1,ENSG00000100225.13,ENSG00000187475.4,ENSG00000228408.1,ENSG00000135535.10,CATG00000038755.1,ENSG00000198919.8,ENSG00000187045.12,ENSG00000126217.16,ENSG00000119321.4,ENSG00000250815.1,CATG00000079205.1,ENSG00000088298.8,ENSG00000111300.5,ENSG00000010704.14,CATG00000066249.1,ENSG00000166689.10,ENSG00000188536.8,CATG00000004130.1,ENSG00000163565.14,CATG00000086506.1,CATG00000090425.1,ENSG00000237080.1,ENSG00000103148.11,ENSG00000163877.9,CATG00000054662.1,CATG00000086051.1,ENSG00000118217.5,CATG00000097357.1,ENSG00000240505.4,CATG00000093267.1,ENSG00000248416.1,ENSG00000131069.15,ENSG00000106144.15,ENSG00000126218.7,CATG00000070422.1,ENSG00000185619.13,CATG00000088034.1,ENSG00000255090.1,ENSG00000105550.4,ENSG00000112339.10,ENSG00000123643.8,ENSG00000204371.7,ENSG00000105538.4,CATG00000082280.1,CATG00000054663.1,ENSG00000124564.13,CATG00000038752.1,ENSG00000197993.3,ENSG00000141469.12,ENSG00000231100.1,ENSG00000204178.5,ENSG00000231840.1,ENSG00000149485.12,CATG00000048410.1,ENSG00000124641.10,ENSG00000259984.1,ENSG00000204348.5,CATG00000018682.1,ENSG00000233799.1,CATG00000009300.1,ENSG00000100983.5,ENSG00000267097.1,CATG00000061253.1,ENSG00000204469.8,ENSG00000143641.8,CATG00000039607.1,ENSG00000131067.12,ENSG00000163875.11,ENSG00000258511.1,ENSG00000249741.2,ENSG00000101000.4,ENSG00000250517.2,ENSG00000198734.6,CATG00000026163.1,ENSG00000105483.12,ENSG00000055208.13,ENSG00000226889.3,ENSG00000187010.14,ENSG00000246448.2,ENSG00000159763.3,ENSG00000078814.11,ENSG00000176909.7,ENSG00000183090.5,ENSG00000103152.7,ENSG00000224943.1,CATG00000097601.1,CATG00000088306.1,ENSG00000250361.2,ENSG00000175164.9</t>
  </si>
  <si>
    <t>19853236,19820697,23303382,23263863,22611595,23043469,17903294,22443383</t>
  </si>
  <si>
    <t>HbA2 levels,Lewis system Lea antigen,Duffy system Fya antigen,Hematology traits,Blood Phenotypes,Rhesus system E antigen,Hemostatic factors and hematological phenotypes,Kidd system Jka antigen,ABO system O blood type,P system P1 antigen,MNS system N antigen,Hematological parameters,Kell system antigen,MNS system S antigen</t>
  </si>
  <si>
    <t>HP:0011031</t>
  </si>
  <si>
    <t>Abnormality of iron homeostasis</t>
  </si>
  <si>
    <t>An abnormality of the homeostasis (concentration) of iron cation.</t>
  </si>
  <si>
    <t>19820699,pha002876,21149283,19880490,21483845,21785125,19084217,21208937</t>
  </si>
  <si>
    <t>Iron levels,Hepcidin levels,Iron status biomarkers</t>
  </si>
  <si>
    <t>HP:0011042</t>
  </si>
  <si>
    <t>Abnormality of potassium homeostasis</t>
  </si>
  <si>
    <t>An abnormal concentration of potassium.</t>
  </si>
  <si>
    <t>rs7153153,rs4548803,rs12885389,rs12436828,rs2401750,rs35269875,rs36103420,rs6019219,rs12587531,rs17700296,rs11159863,rs1287662,rs6095140,rs4904463,rs9323835,rs10151291,rs7145375,rs10873393,rs7141448,rs67254673,rs2401746,rs8016561,rs12588081,rs6041386,rs3850391,rs12885870,rs12589481,rs12588400,rs7141251,rs2401745,rs4307881,rs10438200,rs17188032,rs9671813,rs950388,rs11159862,rs35093358,rs6095141,rs12887895,rs9879969,rs17124903,rs12880017,rs12589789,rs6019222,rs28489684,rs11846241,rs17260338,rs11628545,rs1013794,rs6575018,rs10141094,rs9323834,rs17124909,rs4904464,rs6019225,rs6019224,rs4899957,rs10139108,rs11159874,rs12885528,rs9874219,rs4243685,rs7144459,rs35346328,rs10134036,rs17260373,rs34137362,rs4265742,rs17124889,rs3850392,rs1287668,rs12896101,rs36124282,rs941666,rs56676141,rs12879875,rs12888343,rs36064771,rs79634386,rs11087032,rs1344746,rs4319993,rs9879972,rs4904466,rs67588787,rs12888933,rs34947405,rs35402335,rs10131962,rs10150510,rs1984961,rs4899956,rs12590101,rs116194635,rs35709229,rs1152383,rs10131709,rs10150833,rs10132019,rs1144915,rs1956407,rs7149951,rs10137225,rs912118,rs3943753,rs7264227,rs7155535,rs56251701,rs17188193,rs35827726,rs12435504,rs2033417</t>
  </si>
  <si>
    <t>CATG00000066957.1,ENSG00000100722.14,ENSG00000165533.14,ENSG00000165521.11,ENSG00000234684.2,ENSG00000207342.1,CATG00000053456.1,CATG00000021813.1,ENSG00000125775.10,CATG00000019874.1</t>
  </si>
  <si>
    <t>pha003086</t>
  </si>
  <si>
    <t>Potassium levels</t>
  </si>
  <si>
    <t>HP:0011061</t>
  </si>
  <si>
    <t>Abnormality of dental structure</t>
  </si>
  <si>
    <t>An abnormality of the structure or composition of the teeth.</t>
  </si>
  <si>
    <t>rs77010107,rs74513490,rs10178462,rs3798309,rs66918518,rs4758096,rs16899801,rs2876009,rs16899835,rs73309316,rs524775,rs114391703,rs115937871,rs12154040,rs6120141,rs6120132,rs1829271,rs3814810,rs1552517,rs72691611,rs73026230,rs73030122,rs3757114,rs72861836,rs488390,rs111694441,rs6747666,rs16899771,rs1919810,rs7143580,rs74791805,rs41269603,rs2768335,rs73028288,rs656351,rs1501060,rs77860488,rs75249910,rs17170212,rs79205895,rs1895409,rs6943198,rs59017007,rs78507634,rs73031596,rs80244546,rs2282859,rs117057968,rs17103735,rs10143866,rs36211798,rs2326736,rs74338142,rs116748408,rs115193849,rs10835675,rs623864,rs13423003,rs2634210,rs1486011,rs78191971,rs73049974,rs1844187,rs73030112,rs36212175,rs73031591,rs2677781,rs13268233,rs116219220,rs688733,rs11538256,rs16899837,rs16899788,rs114064399,rs73028290,rs10192690,rs4555074,rs1488871,rs72627195,rs3781846,rs7196118,rs16899781,rs3822251,rs2531152,rs6120128,rs2677786,rs73028278,rs6708662,rs1075436,rs16954776,rs28661095,rs73043163,rs73313187,rs1552515,rs6491398,rs78851612,rs73309328,rs16892796,rs77892475,rs114287739,rs76950763,rs117303191,rs73041490,rs2682119,rs16954798,rs12417588,rs34344304,rs79719267,rs116355998,rs73033009,rs385983,rs17111530,rs73033012,rs4923639,rs73026214,rs3796846,rs10100433,rs73319408,rs9556869,rs1488873,rs10835673,rs10496946,rs1488874,rs10869434,rs2768336,rs11031117,rs10095458,rs77732268,rs34968847,rs16867579,rs6579083,rs17236424,rs12553249,rs7600989,rs77115694,rs73309318,rs1400776,rs74407490,rs3783940,rs41265657,rs2682118,rs77347784,rs73028298,rs73026251,rs12607324,rs77850647,rs75749513,rs73033036,rs7823853,rs12429816,rs73028286,rs73030117,rs76621284,rs73051710,rs576368,rs117031925,rs73026240,rs2011938,rs4278764,rs11134654,rs55874919,rs114878161,rs9556874,rs16899770,rs6922071,rs1844188,rs9462534,rs73033013,rs61751042,rs77805746,rs10142430,rs73033033,rs73026225,rs75912375,rs1552516,rs2273845,rs79250306,rs80093911,rs12028202,rs59500227,rs73053807,rs10486187,rs73026207,rs73026203,rs73558755,rs1973312,rs10835672,rs79554501,rs73043118,rs7808472,rs113174740,rs73026210,rs6059134,rs1079204,rs113325091,rs12800941,rs73051719,rs16899811,rs575455,rs73024229,rs66890,rs2677780,rs2532649,rs6953213,rs79475409,rs73028285,rs10147462,rs79305847,rs73028293,rs75901448,rs4799490,rs12209219,rs2487693,rs73319407,rs73026222,rs5245,rs562980,rs73026236,rs17236529,rs28701878,rs73309312,rs16899821,rs611630,rs75089419,rs2531173,rs79756911,rs2634208,rs17482047,rs3732783,rs73028297,rs17856382,rs9311745,rs16970683,rs76624051,rs34008605,rs1501059,rs34585172,rs72627196,rs59075362,rs1488875,rs1488869,rs517776,rs62311895,rs16899831,rs6120127,rs73035058,rs77629187,rs79818000,rs73041488,rs1336516,rs36211796,rs73043122,rs17826057,rs78206668,rs73026241,rs116360970,rs536288,rs2677785,rs58968692,rs80192295,rs116439217,rs2300537,rs7927408,rs73041491,rs12202906,rs73033024,rs35503265,rs115840779,rs1321426,rs1552514,rs1895410,rs73051717,rs2677789,rs11888211,rs72627197,rs80058439,rs74984901,rs3778439,rs16899799,rs17124271,rs493566,rs76983967,rs7268823,rs73030105,rs73033017,rs16899825,rs74738984,rs117933444,rs3865560,rs13094018,rs113415479,rs61971386,rs11119577,rs73035055,rs12562711,rs10083368,rs7201744,rs74984832,rs73049983,rs1064524,rs34950347,rs10083369,rs73028301,rs6818964,rs2054890,rs73307592,rs9788830,rs73026206,rs114563342,rs79991302,rs6974699,rs2171605,rs56028052,rs17481971,rs2277096,rs4799488,rs73030125,rs73309326,rs41269605,rs12553685,rs2245870,rs4758409,rs16899776,rs2286457,rs11031119,rs73028276,rs1488870,rs115975502,rs682540,rs9788925,rs73045773,rs73041494,rs6997924,rs12515575,rs747136,rs73088143,rs2531154,rs11625193,rs1110241,rs16922990,rs75628671,rs3798313,rs3798311,rs623040,rs2335050,rs73031589,rs6743642,rs73862247,rs2873358,rs79909008,rs16899833,rs12605324,rs58550767,rs57402603,rs10839552,rs55859335,rs41269607,rs3852611,rs73309324,rs2794424,rs73026249,rs6907735,rs72763706,rs80324252,rs1336515,rs72627198,rs6574628,rs10495332,rs6955645,rs6059130,rs3783938,rs80173757,rs1812173,rs11144167,rs3750122,rs73028283,rs60936382,rs59645772,rs79762347,rs58451532,rs2931829,rs73309423,rs79774343,rs1488864,rs73026226,rs76459808,rs10129168,rs11758772,rs16920802,rs17022186,rs9471075,rs6973768,rs10083509,rs73030128,rs3798305,rs2254317,rs7684507,rs10769689,rs62566867,rs17170143,rs13273891,rs55695536,rs56266102,rs11242985,rs7799346,rs73030108,rs78657984,rs17061812,rs77348780,rs1870358,rs747137,rs4799489,rs2286458,rs41272681,rs75008921,rs6907391,rs12447072,rs4923641,rs16899828,rs2273746,rs78218947,rs2381459,rs77648432,rs75714628,rs7327938,rs17103743,rs28627905,rs6905912,rs2531153,rs2143332,rs3781847,rs115615203,rs2073335,rs10144287,rs73026224,rs4758408,rs10769688,rs2292549,rs596490,rs2677787,rs9556873,rs656321,rs7330185,rs7798118,rs116915416,rs10742972,rs74349235,rs73035056,rs75265403,rs3798312,rs3765437,rs73789707,rs58884826,rs669492,rs7793667,rs72691628,rs3734621,rs1567869,rs73030129,rs6057770,rs17124358,rs11538255,rs10083379,rs5010182,rs6831535,rs7744664,rs10083382,rs115942379,rs576543,rs2301437,rs1488872,rs590457,rs8120668,rs7194813,rs72627194,rs7150881</t>
  </si>
  <si>
    <t>ENSG00000181722.11,ENSG00000169122.7,CATG00000109206.1,ENSG00000234241.1,ENSG00000081051.3,ENSG00000186432.4,ENSG00000131050.6,CATG00000001452.1,CATG00000068906.1,ENSG00000116991.6,ENSG00000087301.4,CATG00000106364.1,ENSG00000164627.13,ENSG00000113810.11,CATG00000061723.1,ENSG00000228655.2,ENSG00000163466.11,ENSG00000107242.13,CATG00000001902.1,CATG00000015885.1,ENSG00000007062.7,ENSG00000165409.11,CATG00000001450.1,ENSG00000197146.2,CATG00000018345.1,ENSG00000100441.5,CATG00000090871.1,ENSG00000258999.1,ENSG00000179921.10,ENSG00000115919.10,ENSG00000054392.8,CATG00000059598.1,ENSG00000132294.9,ENSG00000090376.4,ENSG00000257640.1,ENSG00000213066.7,ENSG00000112685.9,ENSG00000106392.6,ENSG00000228224.3,ENSG00000236712.1,ENSG00000005844.13,ENSG00000250220.1,ENSG00000228015.1,ENSG00000132466.13,ENSG00000131059.7,ENSG00000181847.7,CATG00000051536.1,ENSG00000026297.11,CATG00000051535.1,ENSG00000066382.12,CATG00000035649.1,ENSG00000248710.1,ENSG00000260289.1,CATG00000051541.1,ENSG00000127838.9,ENSG00000092009.6,ENSG00000071242.7,ENSG00000122507.16,CATG00000017845.1,ENSG00000183566.6,ENSG00000272980.1,CATG00000066046.1,ENSG00000230825.1,ENSG00000106399.7,ENSG00000170955.9,ENSG00000151577.8,ENSG00000094755.12,ENSG00000258114.1,ENSG00000213186.3,ENSG00000127837.5,ENSG00000135926.8,ENSG00000189283.5,ENSG00000234718.5,ENSG00000205628.2,ENSG00000100445.12,CATG00000037316.1,ENSG00000249141.1,ENSG00000227598.1,CATG00000094598.1,ENSG00000237281.1,ENSG00000163626.12</t>
  </si>
  <si>
    <t>23470693,24556642</t>
  </si>
  <si>
    <t>Pit-and-Fissure caries,Smooth-surface caries</t>
  </si>
  <si>
    <t>HP:0011117</t>
  </si>
  <si>
    <t>Abnormality of interleukin secretion</t>
  </si>
  <si>
    <t>rs73697344,rs17365578,rs4473152,rs112936594,rs7339296,rs1924426,rs2515403,rs9603121,rs7216577,rs78245995,rs4941854,rs1199982,rs7502874,rs896625,rs13072669,rs11150296,rs13098167,rs55972228,rs36048375,rs3180235,rs13098181,rs2186157,rs9940301,rs74500885,rs2305150,rs9576154,rs11658788,rs62158854,rs12943136,rs4910467,rs4291799,rs115361688,rs10082685,rs1924422,rs7320568,rs11602025,rs2785620,rs12146667,rs1530553,rs78215927,rs13208445,rs35063719,rs7321129,rs6734238,rs11150851,rs9285111,rs1211337,rs9547703,rs55750964,rs12146610,rs10871505,rs13097987,rs116705011,rs1867830,rs35044009,rs7317750,rs1530550,rs118119798,rs17365661,rs59803595,rs7501789,rs55699240,rs4430479,rs77744520,rs17042828,rs76984235,rs2252007,rs11225543,rs1530548,rs11042346,rs12949090,rs9547707,rs112846954,rs11042367,rs4849146,rs12280301,rs2323165,rs57549356,rs1374286,rs117857679,rs10468364,rs72950891,rs41298814,rs12943906,rs28456059,rs73697345,rs79603331,rs9532000,rs73697337,rs34818744,rs1800930,rs55896126,rs17054831,rs34003604,rs9532005,rs6563507,rs8001662,rs2485063,rs2515392,rs118165036,rs113044972,rs17054770,rs62158853,rs2515399,rs117949254,rs7168374,rs2441375,rs7609841,rs9576153,rs2093817,rs9674893,rs11227964,rs9547718,rs9904365,rs12906198,rs4613079,rs13409360,rs17366023,rs117078483,rs7903315,rs2997183,rs6750559,rs6722922,rs2515396,rs1764483,rs957201,rs6733859,rs9547717,rs6420487,rs11042401,rs35330798,rs768627,rs77941811,rs1530551,rs41298830,rs9890844,rs113955842,rs16906804,rs9315458,rs6420489,rs17366009,rs12282862,rs497908,rs77616342,rs1199981,rs11631180,rs11225553,rs11551356,rs6563508,rs73697340,rs1199964,rs72989733,rs1199972,rs41381451,rs9933302,rs74851738,rs9916806,rs1374285,rs7643625,rs11225555,rs17365948,rs4053606,rs2515401,rs3180234,rs117132014,rs2238776,rs17054796,rs117354128,rs10188292,rs7989205,rs11225570,rs12941437,rs74661001,rs6743171,rs73697338,rs3729496,rs7017329,rs12146461,rs12446424,rs13409371,rs10897379,rs10176274,rs11123158,rs17365808,rs17042815,rs6563506,rs9938021,rs7005672,rs113990868,rs115719644,rs17462648,rs117999924,rs17463451,rs2181787,rs4943441,rs1530552,rs7499149,rs17365982,rs3761,rs1199966,rs10206428,rs9370850,rs4410921,rs6563509,rs12274646,rs2316184,rs7174428,rs2515398,rs113408706,rs7983986,rs6565657,rs9531998,rs2472188,rs3820738,rs7187794,rs41297802,rs78746733,rs10504106,rs116941261,rs735753,rs6748448,rs74452932,rs12942462,rs73697342,rs9315459,rs62503767,rs10896227,rs17042819,rs11225545,rs9940376,rs4941855,rs1199957,rs7820992,rs9912360,rs2147169,rs78595541,rs12279202,rs7404848,rs4910469,rs7995985,rs7334233,rs2515402,rs78407210,rs116156831,rs75327688,rs1199974,rs2251872,rs75360044,rs9890810,rs7643440,rs78265118,rs78474048,rs17463116,rs117762528,rs3810947,rs2441376,rs4110783,rs7208687,rs111534952,rs77910805,rs4910471,rs62503769,rs73175079,rs2515395,rs7609759,rs11225569,rs72975630,rs11042325,rs17462753,rs17462991,rs12365335,rs79853988,rs113131996,rs10128708,rs9532002,rs4873453,rs34496345,rs10505003,rs12452028,rs2060861,rs80057954,rs7338929,rs117794349,rs1048250,rs77881373,rs11123155,rs9547704,rs6799578,rs4889842,rs11607631,rs5743185,rs11602056,rs2515391,rs1543738,rs2472187,rs12907141,rs114969863,rs1924418,rs2515394,rs2867926,rs9547715,rs10871504,rs7329314,rs6564771,rs11042361,rs2515397,rs2251876,rs4941856,rs35937946,rs11042365,rs196858,rs2323392,rs7500067,rs115863684,rs7997310,rs41298826,rs7320899,rs7325527,rs12165908,rs17366086,rs4256602,rs1199962,rs2238773,rs72646966,rs41439347,rs117291598,rs1924421,rs7219513</t>
  </si>
  <si>
    <t>ENSG00000255282.2,ENSG00000147481.9,ENSG00000070748.13,ENSG00000201998.1,ENSG00000183476.8,ENSG00000136697.8,CATG00000058209.1,ENSG00000112182.10,CATG00000016788.1,ENSG00000254722.1,ENSG00000120699.8,CATG00000014387.1,ENSG00000224479.1,ENSG00000104725.9,ENSG00000253849.1,ENSG00000064933.12,ENSG00000184058.8,CATG00000006776.1,CATG00000082943.1,ENSG00000181045.10,CATG00000016792.1,ENSG00000166446.10,CATG00000044216.1,ENSG00000272157.1,ENSG00000164924.13,CATG00000001515.1,ENSG00000260966.1,ENSG00000253535.1,CATG00000049698.1,CATG00000087576.1,ENSG00000136695.10,CATG00000049697.1,ENSG00000205339.5,ENSG00000137692.7,CATG00000099987.1,CATG00000014382.1,CATG00000005589.1,ENSG00000268403.1,ENSG00000226161.1,ENSG00000102710.15,ENSG00000136689.14,ENSG00000185838.9,ENSG00000120697.4,ENSG00000166478.5,ENSG00000187240.9,ENSG00000136696.6,CATG00000049699.1</t>
  </si>
  <si>
    <t>Interleukin levels (IL10, IL1Ra, IL6), in plasma</t>
  </si>
  <si>
    <t>HP:0011459</t>
  </si>
  <si>
    <t>Esophageal carcinoma</t>
  </si>
  <si>
    <t>The presence of a carcinoma of the esophagus.</t>
  </si>
  <si>
    <t>rs11557466,rs62457012,rs153106,rs11861230,rs55792032,rs2074356,rs56404791,rs28383408,rs7192665,rs17526590,rs11051195,rs5762752,rs2804283,rs113724633,rs1229966,rs9613963,rs9547958,rs9816382,rs559289,rs7932833,rs6560279,rs1010955,rs912296,rs12217597,rs6710885,rs6083853,rs3002698,rs999458,rs62307318,rs7190890,rs7871653,rs1614972,rs115377566,rs2493599,rs3740360,rs56655874,rs9272463,rs2236950,rs34584935,rs7224995,rs11864107,rs7667849,rs2257991,rs2241116,rs13226650,rs10815382,rs9271432,rs11264345,rs1596658,rs9272318,rs67148387,rs114153839,rs76775557,rs28383429,rs17355543,rs9988971,rs4256917,rs80082360,rs4864998,rs1662053,rs45587239,rs9271519,rs7632758,rs16952025,rs11869819,rs1789509,rs28790098,rs7040951,rs10931944,rs10931936,rs10509672,rs10757257,rs907092,rs7099485,rs10464932,rs9408156,rs8120594,rs13385292,rs3890690,rs1631460,rs36095411,rs13113,rs753544,rs72796149,rs2261747,rs10280220,rs490423,rs6471435,rs11983997,rs74638570,rs151303,rs6779083,rs117607209,rs12942774,rs10882437,rs67541348,rs6751543,rs12411216,rs6062931,rs9411050,rs112659139,rs2270315,rs1115567,rs7188071,rs35207525,rs74752114,rs2589610,rs11143314,rs2856816,rs3815515,rs10115313,rs4443889,rs948416,rs4065275,rs4745,rs17027258,rs9312664,rs6714736,rs28987095,rs1872645,rs17493997,rs4303719,rs114288414,rs7193733,rs11187901,rs9271411,rs12650180,rs3826602,rs1520853,rs11169539,rs57074071,rs2268526,rs114833479,rs2070803,rs2037124,rs12611730,rs9910826,rs592261,rs1789924,rs11947623,rs6435082,rs11187895,rs4796603,rs10783372,rs7020794,rs1135089,rs2057490,rs9863992,rs9517528,rs114249316,rs1785927,rs41308623,rs398036,rs7842215,rs12629773,rs11935806,rs61943000,rs777242,rs75498499,rs62086043,rs76041667,rs4791300,rs28505206,rs9875078,rs2361836,rs55991577,rs10876076,rs12647592,rs7305904,rs10882422,rs12452089,rs76846888,rs12428,rs62307298,rs11187899,rs873022,rs10904863,rs6817663,rs2111771,rs1468131,rs9829461,rs495853,rs5762795,rs28383434,rs28410083,rs2540449,rs45536634,rs752140,rs10005290,rs3769821,rs2238149,rs6050707,rs8049439,rs2390129,rs4799847,rs3012504,rs4788074,rs10811623,rs2290400,rs7868783,rs76643719,rs2974930,rs2258884,rs55747707,rs2284749,rs4149389,rs3895104,rs6735656,rs36038753,rs115904597,rs4148642,rs1888997,rs9891146,rs11187882,rs28535485,rs911856,rs737975,rs116358035,rs9995799,rs2258769,rs987901,rs701464,rs62034318,rs12351661,rs2005402,rs4240233,rs11169493,rs56393562,rs1785916,rs78394605,rs11187876,rs700635,rs2257461,rs79746649,rs1927568,rs12217792,rs1035140,rs4149398,rs1789900,rs5752776,rs576779,rs10016506,rs10058861,rs499863,rs6050630,rs113888335,rs4815425,rs2071629,rs888271,rs9272425,rs1453559,rs4148644,rs113484779,rs74786672,rs12999364,rs5752799,rs497020,rs1789915,rs4072402,rs6138613,rs11640627,rs11187866,rs10969427,rs11133379,rs6083828,rs133291,rs11876290,rs12505816,rs7669784,rs9273009,rs11642449,rs1693480,rs12997119,rs116173188,rs8072824,rs28514423,rs12540011,rs2387891,rs9313480,rs117842863,rs8061590,rs1785934,rs7039461,rs9929088,rs2179458,rs16987799,rs4553990,rs62067034,rs10852606,rs111693298,rs6138571,rs9272492,rs2793166,rs3782886,rs6050727,rs17027255,rs2474766,rs17145713,rs447808,rs10882430,rs2227892,rs7312231,rs6050726,rs4140710,rs16908695,rs6690492,rs59981877,rs2080320,rs56315139,rs7624746,rs6037159,rs7565431,rs2240638,rs10849915,rs9272485,rs9271624,rs4473378,rs2540438,rs2885868,rs61914865,rs116171428,rs9857570,rs7981699,rs449370,rs2244438,rs11691865,rs1126737,rs1785900,rs3901490,rs112262084,rs17027060,rs913432,rs969205,rs13425,rs114700763,rs11187850,rs1789921,rs1693476,rs75840293,rs656000,rs1083244,rs2925630,rs1229984,rs2542162,rs433352,rs13102385,rs904095,rs116822900,rs10490204,rs1789916,rs73339379,rs728982,rs11065749,rs114951502,rs7292782,rs7611541,rs113282787,rs2809263,rs9272528,rs6037158,rs7612371,rs1075063,rs10876056,rs2236718,rs6132822,rs76629768,rs1476999,rs9271532,rs4573342,rs12636876,rs2267147,rs2072586,rs7032885,rs6565300,rs6107047,rs2066701,rs1250222,rs4421576,rs7296995,rs660895,rs16948048,rs2424699,rs9411048,rs9617680,rs80144478,rs2258563,rs10783373,rs8060365,rs6487421,rs3787079,rs67385458,rs719147,rs11169498,rs524220,rs1362633,rs62036622,rs969,rs12611084,rs14415,rs2240466,rs35248896,rs28383418,rs2110684,rs6115101,rs7072000,rs7084988,rs6476162,rs12552404,rs2851299,rs17071957,rs7022441,rs6658341,rs41475647,rs405822,rs28383312,rs17707300,rs10852936,rs3926539,rs75920811,rs9272417,rs75005362,rs3012510,rs3743963,rs7563089,rs1789920,rs115746695,rs116275561,rs1968752,rs9303280,rs7861370,rs2487466,rs75273069,rs4941783,rs6565259,rs181209,rs2356836,rs11124132,rs2793170,rs113414682,rs6657365,rs4686453,rs28744409,rs10264790,rs7187776,rs7084339,rs118106341,rs9271542,rs2287197,rs1837121,rs762705,rs7092226,rs113131349,rs7074717,rs4790905,rs850045,rs79729122,rs13250210,rs80207582,rs113208333,rs2305479,rs9608781,rs487180,rs1555569,rs56112907,rs61943010,rs7184597,rs6504550,rs62258095,rs9271521,rs11719416,rs116565209,rs6050477,rs2492614,rs2193876,rs4687163,rs4132906,rs4072037,rs4832654,rs114880286,rs4132905,rs9272785,rs735914,rs77461468,rs28412876,rs10445361,rs2409764,rs28366201,rs3827014,rs8076131,rs11914630,rs11615933,rs28383359,rs1006140,rs4687161,rs2424710,rs2103661,rs2075568,rs35175818,rs372678,rs6435081,rs1789906,rs10192378,rs2080302,rs7242481,rs6076358,rs1008723,rs12472273,rs2080504,rs2833473,rs1785903,rs115297319,rs28383402,rs9271637,rs12443881,rs13247874,rs10058728,rs62084237,rs3764695,rs3012503,rs8051216,rs4147541,rs28383378,rs62258132,rs2031447,rs5762854,rs2589608,rs10804111,rs6714430,rs78594054,rs2220270,rs6825994,rs4788085,rs1522106,rs8046545,rs5996069,rs11859512,rs7221814,rs242133,rs62036657,rs9407354,rs115546388,rs4141060,rs7856874,rs67184896,rs1522111,rs7200961,rs4785204,rs11187863,rs7898460,rs76273193,rs2589630,rs9272362,rs72691561,rs10264958,rs2466354,rs6050482,rs72679893,rs6498089,rs1264616,rs2889800,rs9273026,rs34346326,rs7622771,rs2236948,rs2353483,rs2261785,rs10882436,rs7397999,rs10247761,rs79536844,rs12647357,rs77636867,rs1882348,rs2257985,rs4971073,rs1471844,rs149271,rs28824208,rs2280204,rs11078925,rs454723,rs3771171,rs56186137,rs2146185,rs511908,rs2847277,rs6824955,rs13152650,rs742436,rs4745185,rs76241968,rs753700,rs75537540,rs11078926,rs2271634,rs7578970,rs417110,rs2257988,rs2592306,rs1324987,rs75126998,rs76204822,rs10184867,rs75103487,rs34977583,rs114119959,rs4908343,rs11650661,rs55818555,rs34658195,rs114950435,rs1047171,rs2236951,rs10011137,rs4851570,rs2500433,rs519877,rs1924294,rs9986,rs76612575,rs6504608,rs7566780,rs2239815,rs7500623,rs115806083,rs12438490,rs1493997,rs4832656,rs1035130,rs3773950,rs28383441,rs11187883,rs2501919,rs1801380,rs8299,rs13184089,rs13017455,rs7853894,rs1966423,rs6583934,rs1045253,rs2261720,rs9548003,rs6504555,rs1128141,rs7018,rs12976534,rs10123829,rs35617631,rs7785479,rs10774610,rs909172,rs12450118,rs1065048,rs2259837,rs3805325,rs6138575,rs7203348,rs1108457,rs1054277,rs72793809,rs115437463,rs8087237,rs62259332,rs4675000,rs2292676,rs7813567,rs2494519,rs3749550,rs1469005,rs4580704,rs10783383,rs9532090,rs80180464,rs1789911,rs56833879,rs12083595,rs1785930,rs6037196,rs11691118,rs558976,rs1250217,rs9547986,rs8723,rs1789912,rs11680694,rs11870965,rs16865708,rs80179986,rs17145732,rs26712,rs4795405,rs79499880,rs4147531,rs2925629,rs5752795,rs12492472,rs1031458,rs79128373,rs4785381,rs6050629,rs10783381,rs3827017,rs58877578,rs9272980,rs12263737,rs11867401,rs28383380,rs7192056,rs1789549,rs9273036,rs3771150,rs2261784,rs1444825,rs28383428,rs55707752,rs4768889,rs34581855,rs2390187,rs1250258,rs1546840,rs6532815,rs1250247,rs6115118,rs6776145,rs8079291,rs4432141,rs737981,rs931635,rs61942999,rs1546818,rs981441,rs56380902,rs2809278,rs9912770,rs11694360,rs9271472,rs4931401,rs7191384,rs1250244,rs777241,rs7303257,rs4971093,rs35189763,rs2260997,rs2080324,rs6743149,rs9272407,rs6560287,rs714052,rs111251172,rs2684908,rs7570487,rs11656743,rs3825402,rs4307773,rs26528,rs151174,rs4788102,rs1008815,rs10164502,rs71556715,rs4768892,rs7660808,rs2984532,rs10202963,rs526784,rs61052177,rs6834676,rs1437787,rs2037125,rs4851583,rs7982141,rs12648443,rs9998146,rs376742,rs59674665,rs10813194,rs7866304,rs7677526,rs74818935,rs40836,rs114426477,rs2070898,rs45456495,rs11528676,rs116660816,rs2261794,rs40834,rs13022344,rs701467,rs6132819,rs17027037,rs11726609,rs2280166,rs1785928,rs6656979,rs9271426,rs114404525,rs6812042,rs11065753,rs496141,rs2144547,rs10513321,rs1653239,rs2301610,rs7577057,rs1987472,rs16903810,rs11683700,rs10966,rs4319933,rs113933084,rs59381868,rs72849277,rs1442480,rs7866185,rs12642526,rs869402,rs777232,rs9891174,rs72679874,rs4679140,rs6489821,rs12642639,rs9272461,rs8098627,rs149299,rs4267398,rs35073649,rs117139109,rs67680401,rs16901553,rs6037199,rs11974409,rs3826603,rs12602912,rs4075966,rs60301981,rs4507084,rs7873761,rs2847285,rs10464930,rs4799848,rs56383788,rs62034351,rs80293125,rs7568770,rs495318,rs12639833,rs7541905,rs7266130,rs11169538,rs5752775,rs4012169,rs111433569,rs12454940,rs4646776,rs12939457,rs564762,rs716984,rs4791091,rs1799859,rs738722,rs114307676,rs4865018,rs13042395,rs6002494,rs33988198,rs12495722,rs1789908,rs357271,rs1629270,rs3823595,rs1693426,rs9513522,rs77698195,rs521826,rs8123680,rs7453,rs57403347,rs112105559,rs11169561,rs73597809,rs11590961,rs6853192,rs1800538,rs431579,rs2258066,rs6487420,rs7575721,rs6829182,rs6083844,rs4914971,rs57151617,rs112053914,rs5762753,rs56354901,rs12600941,rs948417,rs9271464,rs4865010,rs3910516,rs12233245,rs4595666,rs4768850,rs11130640,rs10431486,rs12635518,rs2208745,rs2804284,rs6949149,rs4131769,rs13289044,rs62258074,rs9271433,rs78744115,rs482205,rs1322482,rs6554286,rs1075061,rs67341560,rs11735267,rs921650,rs62258104,rs9603229,rs1625439,rs3742064,rs73612661,rs7854607,rs9270161,rs78696310,rs3859172,rs7615468,rs112063507,rs34625194,rs11646653,rs6850524,rs6751053,rs11557467,rs1789914,rs2543951,rs4420888,rs10969428,rs114291341,rs12709365,rs34149246,rs35890325,rs113521434,rs1361531,rs1789551,rs58377678,rs4797709,rs1051921,rs28383431,rs28383372,rs1796976,rs728987,rs6050725,rs28670674,rs9271430,rs10280937,rs11143366,rs3769818,rs8062405,rs10128933,rs28726308,rs12451721,rs6005881,rs61010704,rs4147547,rs35838839,rs7038764,rs10255700,rs55860809,rs981440,rs3782888,rs1539823,rs41269955,rs28364304,rs1250240,rs9273062,rs9557138,rs12468063,rs1448112,rs62259820,rs2239612,rs114742549,rs13128582,rs2075571,rs8125002,rs2080289,rs115974809,rs4427256,rs9273025,rs17109875,rs4430164,rs111941374,rs6659704,rs4398860,rs73197956,rs12424860,rs7549026,rs10172734,rs113934061,rs8102476,rs12631656,rs6037166,rs56044378,rs12648974,rs753724,rs9290939,rs79094559,rs3110564,rs77048596,rs113150735,rs117827620,rs35332062,rs3795966,rs74658374,rs73343255,rs11642579,rs2075633,rs497829,rs112485576,rs9613943,rs5762853,rs12612362,rs34391117,rs16987820,rs56361602,rs3935869,rs2261753,rs3780522,rs116491369,rs2901164,rs113333037,rs2866153,rs79645520,rs2146184,rs79132386,rs1861662,rs34763247,rs6050791,rs115816856,rs28383435,rs2589627,rs35624969,rs11169481,rs2160202,rs9273031,rs738248,rs60043588,rs80136597,rs7174600,rs9271549,rs28383407,rs60797008,rs3103560,rs746786,rs2847298,rs9271469,rs4796602,rs6769100,rs6815516,rs10965145,rs1229970,rs461307,rs61970775,rs3768566,rs13121235,rs7037094,rs1789898,rs6968170,rs6050632,rs28383411,rs16987789,rs10869183,rs8047742,rs4794820,rs3805322,rs8120065,rs112175921,rs7560328,rs3821204,rs11265282,rs77989629,rs2413822,rs75558581,rs7669776,rs2356837,rs6776541,rs11786144,rs12602655,rs5007483,rs2293225,rs35767091,rs1054279,rs111556513,rs41268942,rs62085993,rs6033557,rs116754525,rs116873087,rs3088224,rs3020805,rs12468504,rs4795400,rs10821515,rs10153377,rs7673908,rs700636,rs1888998,rs6050710,rs9889262,rs114601626,rs1789527,rs10687,rs10005989,rs2714480,rs113104509,rs7023680,rs4851612,rs2075569,rs114317604,rs2482911,rs115477903,rs6500280,rs4393752,rs34761493,rs681757,rs56166614,rs426563,rs2257712,rs73602147,rs4389139,rs6062448,rs13221253,rs13235543,rs3787122,rs1641222,rs4271626,rs3198082,rs73800272,rs57838764,rs1340,rs4851005,rs10849917,rs7026304,rs11065783,rs57165531,rs62036626,rs2059021,rs8065777,rs362009,rs4625243,rs2589609,rs2258879,rs113459411,rs9613940,rs4991659,rs2193877,rs4687162,rs3012506,rs10123860,rs1785931,rs458546,rs4971100,rs62086044,rs1813977,rs9422326,rs6037121,rs8180726,rs10464929,rs2542167,rs916164,rs11843893,rs8117181,rs12490706,rs74704321,rs12448902,rs12553768,rs2097461,rs473005,rs28713343,rs7223813,rs74499211,rs112207759,rs10876061,rs11931061,rs3817444,rs74921881,rs1420098,rs1444826,rs7704271,rs7571761,rs3012508,rs149301,rs67915154,rs12615112,rs2349078,rs62084246,rs34839,rs3826557,rs2286276,rs12622300,rs3818432,rs6050795,rs116280501,rs422424,rs7187604,rs478582,rs2257982,rs3940296,rs79700584,rs2072301,rs1662057,rs34565749,rs1065043,rs4796691,rs72691563,rs2847258,rs10882416,rs7864744,rs9271416,rs9271628,rs62036658,rs374701,rs72679827,rs40831,rs114913182,rs111432098,rs62085992,rs904094,rs2283353,rs2216524,rs1430048,rs5758479,rs9272957,rs4611646,rs7644457,rs6050481,rs8045689,rs9271516,rs7692358,rs6504549,rs7359397,rs2160212,rs2271635,rs12379445,rs1558813,rs7330679,rs12495873,rs6487419,rs2249868,rs11065769,rs115177236,rs4390169,rs7198606,rs2542160,rs2847281,rs10088394,rs1539822,rs4768907,rs4788099,rs74463517,rs4442334,rs12646468,rs11184734,rs116410646,rs2336016,rs762706,rs11187893,rs7561048,rs3107393,rs56358680,rs1796975,rs8001709,rs7566781,rs7668147,rs2482948,rs61797087,rs11123923,rs56256913,rs75017201,rs73597810,rs3816470,rs2287196,rs2990220,rs9411051,rs17027166,rs79193572,rs11684505,rs111369829,rs11861174,rs6583935,rs28724008,rs7597850,rs2227890,rs8142111,rs2424708,rs1135354,rs9628662,rs3740365,rs55724153,rs1789910,rs3895103,rs10002541,rs1789546,rs79149896,rs231976,rs4240232,rs17426593,rs4686454,rs6083856,rs2793169,rs739689,rs117266747,rs6107019,rs1033667,rs2287035,rs6705845,rs10454127,rs2140077,rs6037193,rs1469006,rs2487465,rs1178979,rs6050714,rs1076556,rs79245005,rs4768888,rs62259302,rs1693430,rs4851011,rs4813557,rs5762788,rs79862839,rs6435074,rs151179,rs7193138,rs12928404,rs2024119,rs9533020,rs11065750,rs12857151,rs7500321,rs1631346,rs11679181,rs7622497,rs447722,rs28572116,rs1858828,rs2301639,rs6138550,rs9613992,rs2387887,rs10783384,rs4276914,rs1229969,rs28364333,rs6037195,rs13027669,rs6006178,rs1968751,rs9998038,rs13300244,rs1065047,rs3398,rs10049469,rs9547953,rs3012516,rs67292640,rs13233571,rs62259330,rs12311834,rs11947476,rs28383381,rs117273314,rs6737085,rs7210027,rs7498555,rs9608787,rs62037369,rs7226132,rs2155827,rs2259928,rs115794128,rs4795399,rs3736545,rs28914770,rs7085378,rs11066008,rs2080323,rs240704,rs11187851,rs11081934,rs55819003,rs3133158,rs6050628,rs13038834,rs7970383,rs8115742,rs6476171,rs8046856,rs3762896,rs34013089,rs2847261,rs35865697,rs1884392,rs9271465,rs10459235,rs67867367,rs12931497,rs12444810,rs9271438,rs2257420,rs4026593,rs6037161,rs3846449,rs3806708,rs12451707,rs1789919,rs3781266,rs9408675,rs73612666,rs10771127,rs72819593,rs448396,rs1474309,rs4787458,rs17027071,rs9845705,rs10743521,rs9547968,rs2243571,rs12220420,rs7684914,rs3934220,rs114773114,rs112574272,rs4507108,rs28914775,rs116331885,rs3769820,rs72691562,rs7173265,rs2040571,rs7907720,rs762633,rs3785354,rs2540331,rs9272443,rs1000668,rs67302518,rs5752798,rs6710974,rs28463765,rs910996,rs6503524,rs9272995,rs1785905,rs9993675,rs13045620,rs7614726,rs2070897,rs6037125,rs4147542,rs2859766,rs2500436,rs1229976,rs72542466,rs35337526,rs2353482,rs2348677,rs4318247,rs1789514,rs1737076,rs2324981,rs9879343,rs1046073,rs2758466,rs28383453,rs8179786,rs10487887,rs643889,rs114308130,rs11066015,rs4832657,rs2161061,rs80182174,rs2925628,rs11065756,rs11187837,rs10882424,rs116018922,rs117542613,rs11133399,rs55939964,rs11065762,rs1250241,rs6089909,rs6874489,rs4788068,rs7216389,rs6107046,rs1789904,rs12469506,rs9852677,rs7650424,rs17550549,rs4788073,rs1785912,rs17640009,rs1785929,rs1662048,rs116813230,rs6037062,rs6062929,rs113129660,rs3176926,rs55921159,rs116014248,rs617938,rs58184048,rs116763049,rs7956591,rs10115308,rs2847286,rs9684708,rs12904,rs12782673,rs9271434,rs112784359,rs9303277,rs896570,rs527111,rs1471843,rs10172553,rs61957483,rs6050599,rs2261790,rs111409670,rs6560290,rs11087520,rs111944465,rs11169515,rs7721529,rs2282751,rs67359112,rs4687160,rs114448410,rs10786161,rs6140144,rs913431,rs11065766,rs1924298,rs10118744,rs28383361,rs8115287,rs3771177,rs6050732,rs75255003,rs35666277,rs2282749,rs11169560,rs27723,rs62405631,rs9271400,rs6062444,rs111268124,rs2298282,rs2975099,rs73333512,rs4788083,rs55896768,rs2298753,rs61737565,rs9613942,rs9271474,rs1250248,rs2412646,rs17085889,rs115384831,rs10965144,rs113027967,rs1444831,rs72793818,rs2793171,rs3902920,rs3771172,rs6761291,rs9408155,rs3732126,rs41465450,rs12971201,rs1785919,rs1913714,rs73312360,rs3813916,rs12580479,rs2145126,rs28445925,rs12981216,rs74940995,rs6701748,rs2287034,rs56041256,rs9422323,rs11187853,rs7615294,rs12504321,rs2252641,rs6560289,rs1064993,rs12121642,rs6672434,rs3782889,rs4149390,rs56750287,rs3821203,rs10876047,rs1541061,rs12952581,rs2543949,rs1546841,rs3796111,rs41278158,rs115377191,rs1789903,rs3206817,rs4971101,rs62036617,rs5752774,rs2298283,rs2692233,rs1688945,rs11187869,rs6107015,rs1789902,rs2941522,rs34178057,rs1663741,rs3012517,rs7023329,rs77599748,rs34703650,rs7824819,rs2257432,rs79353823,rs111554896,rs6859561,rs7388977,rs357283,rs850117,rs6140125,rs1050631,rs734074,rs1250227,rs10277878,rs4790981,rs2258201,rs115841744,rs1250220,rs114754567,rs3769823,rs10260837,rs2305480,rs6050788,rs12645632,rs28383186,rs17598311,rs75127228,rs10969429,rs3781265,rs6037131,rs877639,rs7316864,rs1452291,rs1789913,rs6560281,rs12685691,rs488637,rs7811265,rs424487,rs2233474,rs75223378,rs11169552,rs10120249,rs1015705,rs2424700,rs1546842,rs34624872,rs9271517,rs1989839,rs73300665,rs115632661,rs13234378,rs8100926,rs6860112,rs1837931,rs4453321,rs2847262,rs9272323,rs13408188,rs1054281,rs1058642,rs28383427,rs1785914,rs7692974,rs11090569,rs2078555,rs10464892,rs449703,rs2008514,rs62034323,rs1632169,rs391795,rs9273007,rs74378198,rs7186983,rs28550260,rs6976930,rs2261795,rs1662060,rs6037164,rs4548245,rs12603332,rs116196531,rs35493868,rs7502307,rs111384198,rs12185396,rs34005214,rs9844472,rs2080322,rs2424704,rs6817267,rs2297497,rs114394945,rs3809319,rs4699734,rs115420444,rs9313482,rs7187350,rs6498091,rs9618223,rs409853,rs13001194,rs17028375,rs13400399,rs10876097,rs3773949,rs6115109,rs56310840,rs1430049,rs67864609,rs12905,rs114675246,rs2420938,rs4357380,rs7638447,rs1159918,rs75315017,rs11264341,rs6560277,rs10232299,rs11123929,rs28383406,rs116154425,rs2268528,rs6050793,rs4581900,rs9271461,rs56263881,rs12023340,rs10852935,rs7498665,rs12947658,rs7848136,rs58240276,rs181206,rs1444827,rs9271540,rs2847299,rs2339598,rs3749551,rs112120130,rs7854527,rs62258105,rs11264343,rs7260843,rs61226717,rs1785932,rs9613986,rs10115504,rs9854917,rs4788095,rs28383401,rs9272337,rs60561577,rs3922711,rs115848534,rs422844,rs56267535,rs7854451,rs8124539,rs6115140,rs6138546,rs9298344,rs12636803,rs10747587,rs112026353,rs1807609,rs17016630,rs10494034,rs2882160,rs2349074,rs3773012,rs11187844,rs7571487,rs9272990,rs114515013,rs33951980,rs113693217,rs28611053,rs2984516,rs242130,rs113824321,rs9271488,rs13232120,rs7860184,rs62259769,rs7022577,rs116332080,rs35882815,rs2904880,rs12629939,rs6487561,rs112968327,rs6692290,rs112433619,rs3924376,rs4809555,rs2540330,rs910997,rs887971,rs111871101,rs9272353,rs13040655,rs1306476,rs12647378,rs1250239,rs11065752,rs34835,rs12936231,rs117528052,rs35659126,rs41268938,rs2037122,rs12672020,rs9410687,rs2909513,rs113353196,rs849138,rs2903199,rs79233017,rs1011095,rs701466,rs2071803,rs2890769,rs4796694,rs114509360,rs1785921,rs15653,rs1716619,rs2252257,rs7185232,rs115187291,rs2391787,rs12486031,rs6846835,rs7630752,rs496957,rs482162,rs114973966,rs2474777,rs7094474,rs1031460,rs4768893,rs9517593,rs7187575,rs111837003,rs7208663,rs914615,rs55830740,rs2227894,rs4796601,rs10464931,rs9272444,rs1789516,rs6504551,rs113785384,rs116670839,rs113289860,rs181207,rs1663763,rs483583,rs532965,rs2257705,rs2642000,rs9311672,rs1807042,rs741756,rs1785925,rs10033960,rs4465317,rs1281947,rs13279611,rs2241894,rs7033802,rs11169537,rs12623034,rs7821065,rs59217375,rs151301,rs28729187,rs72796115,rs77455335,rs739431,rs10464891,rs1547478,rs2077031,rs41269945,rs56090458,rs4941761,rs78847762,rs28730619,rs12450028,rs1229967,rs6138588,rs6037083,rs13384770,rs116009307,rs35797675,rs1452289,rs357272,rs72793811,rs79406228,rs57319506,rs3077,rs1015704,rs12512053,rs17033,rs12444171,rs79318962,rs2353481,rs11730075,rs11681399,rs74825688,rs2179459,rs12498658,rs115298552,rs7935408,rs849140,rs13009885,rs6504548,rs58141639,rs2424719,rs1042026,rs11078928,rs62259314,rs11065773,rs11870068,rs1533308,rs6132835,rs73096846,rs12712142,rs6730666,rs9272420,rs6717641,rs12507078,rs11486852,rs367666,rs151182,rs4745187,rs1229977,rs78209333,rs911857,rs11619443,rs6425558,rs884613,rs112296425,rs6115146,rs67723747,rs416745,rs17586163,rs1558637,rs2041918,rs7863570,rs9875079,rs3765524,rs10114559,rs10785842,rs76414536,rs2502098,rs13231516,rs78900292,rs114978972,rs9613990,rs28496622,rs17145750,rs118136827,rs7267979,rs12531645,rs2482919,rs1118963,rs6050724,rs78671882,rs10876080,rs12450907,rs6050709,rs73597811,rs28383365,rs6050631,rs909174,rs111892599,rs2257808,rs9273103,rs7100870,rs907091,rs4240231,rs6115200,rs4619688,rs11065763,rs9303279,rs114581726,rs2500432,rs1693431,rs4791299,rs6754084,rs11187840,rs7210961,rs12231049,rs6050472,rs2231811,rs1965467,rs35317317,rs11678975,rs2220269,rs34189114,rs28591336,rs2793172,rs3771162,rs6866324,rs116781516,rs7527516,rs9271643,rs2009181,rs11585836,rs80141261,rs114074434,rs116253018,rs35569035,rs2024118,rs11076512,rs7808877,rs1662058,rs4971059,rs7527418,rs6083899,rs1789507,rs56148300,rs3736544,rs1077889,rs12113477,rs116693497,rs60148247,rs62122693,rs12771709,rs2411453,rs11860513,rs74636204,rs3755832,rs9862934,rs7966762,rs7793710,rs4971088,rs17493738,rs12649365,rs1523204,rs113138877,rs904093,rs111965977,rs6832769,rs9272433,rs35406341,rs761025,rs9422348,rs2542157,rs7871644,rs11975104,rs546575,rs5762803,rs16901549,rs9271409,rs558858,rs6041884,rs4768975,rs12615520,rs35587648,rs3819197,rs2847257,rs1869167,rs10506295,rs72796146,rs2543714,rs4795403,rs3812316,rs17124930,rs117062662,rs1968186,rs9312662,rs6723097,rs12781451,rs12646412,rs6050651,rs4851585,rs7622688,rs887972,rs11185318,rs4436828,rs75242831,rs6050789,rs17090828,rs77155602,rs113182435,rs5997488,rs361917,rs9271470,rs6761777,rs16865696,rs153109,rs9273052,rs3188543,rs11187852,rs77749396,rs56028117,rs560530,rs2257496,rs2852151,rs10509670,rs589213,rs1024946,rs28383397,rs79088981,rs7869000,rs13248358,rs72691564,rs1789547,rs111361258,rs139558,rs17761837,rs2258617,rs536810,rs2259956,rs12231737,rs34200056,rs4768911,rs28383382,rs7897678,rs10771128,rs17028914,rs6683309,rs12643413,rs2349070,rs12446550,rs6083855,rs34977123,rs1230027,rs1250219,rs11143362,rs117323132,rs4115668,rs1230020,rs2642006,rs2336015,rs4351493,rs1838486,rs6050515,rs2990246,rs28445596,rs1011082,rs4815424,rs7173956,rs428278,rs12449442,rs11133382,rs2200509,rs1663738,rs1662051,rs7270835,rs72796151,rs3888190,rs74620740,rs77685459,rs11187894,rs6107045,rs75409190,rs9554548,rs28460597,rs7579853,rs6005872,rs4263114,rs9406941,rs66919607,rs4915111,rs6090414,rs117526005,rs1250229,rs1885986,rs9807590,rs80189144,rs11681526,rs2542152,rs78474935,rs16987786,rs2974929,rs11642695,rs73598373,rs9271544,rs2107803,rs9907088,rs6560293,rs2274899,rs73602146,rs2049805,rs116146969,rs1442479,rs77217288,rs180744,rs2073499,rs13244268,rs231977,rs9411052,rs2577294,rs402120,rs6554292,rs28383439,rs1465614,rs114158560,rs7261537,rs116107168,rs614348,rs114303873,rs404775,rs66488545,rs2160568,rs489882,rs9272742,rs4651038,rs56258475,rs111838566,rs1989522,rs115032920,rs12987977,rs9272319,rs8052492,rs10281214,rs62307295,rs58069930,rs61957472,rs10798671,rs2090851,rs718567,rs11556025,rs62036616,rs28688476,rs9904624,rs7800944,rs11558740,rs28655196,rs2589632,rs41500851,rs9958282,rs4289875,rs361553,rs55719896,rs79192142,rs1019299,rs6884677,rs2714488,rs9271644,rs62036624,rs1006416,rs1785918,rs1789503,rs501862,rs7914672,rs9517519,rs67679582,rs75152341,rs6811520,rs10813193,rs112526259,rs75153294,rs3732125,rs9288316,rs4148640,rs2540334,rs9931989,rs777225,rs2474769,rs10026860,rs10494033,rs35330527,rs115714701,rs957330,rs12632422,rs6543119,rs6583083,rs118160556,rs11864750,rs11264333,rs4441472,rs1789548,rs617578,rs2899037,rs28724162,rs7357666,rs9272456,rs12445154,rs6089910,rs610492,rs28383377,rs409401,rs3012507,rs2390130,rs11187847,rs74981472,rs12220125,rs3814316,rs4851569,rs3012505,rs1693428,rs3088215,rs3761117,rs4768913,rs10445300,rs1323135,rs2363686,rs7310300,rs2216000,rs7100626,rs10492013,rs72796169,rs3901939,rs1872644,rs11861132,rs11592014,rs1662033,rs35971290,rs4791212,rs503064,rs2058656,rs4851582,rs34368675,rs11610779,rs12710731,rs4768852,rs7488411,rs6050787,rs1546607,rs3020803,rs4815404,rs1471842,rs1837930,rs4768906,rs3744270,rs1250259,rs4503181,rs9608785,rs1785933,rs6690308,rs9272973,rs6583937,rs6580761,rs482044,rs7296211,rs2269577,rs17016624,rs2412663,rs4373587,rs4822983,rs3781264,rs12930079,rs2356835,rs7851577,rs2714487,rs8072225,rs6050602,rs685042,rs2543953,rs13240065,rs67049380,rs41268940,rs76650283,rs6489822,rs12056034,rs7134619,rs3742063,rs1250228,rs2276332,rs1520852,rs6503658,rs7216558,rs10490203,rs9272486,rs904096,rs4788069,rs404394,rs4699738,rs35094845,rs2769965,rs10876096,rs1250242,rs13001714,rs3744246,rs7189927,rs28419411,rs9547985,rs9407358,rs3103562,rs9824565,rs67482703,rs2046524,rs34763586,rs4149393,rs115472351,rs7096037,rs10049319,rs3771156,rs3805147,rs4400889,rs62034324,rs78166434,rs1130694,rs113060503,rs1693483,rs28377791,rs28582059,rs2259873,rs7100430,rs12825471,rs6560291,rs9270406,rs10516439,rs1554126,rs2885869,rs6444440,rs7224129,rs6726823,rs1906677,rs6050658,rs1947582,rs2066981,rs1693481,rs1796993,rs4747293,rs9313481,rs117898460,rs9272347,rs11066001,rs12645747,rs67352161,rs4768921,rs12998521,rs12610267,rs7096883,rs7035644,rs7134871,rs77741025,rs72793812,rs437635,rs6743068,rs75941687,rs35736272,rs6050544,rs17578381,rs73341305,rs11187845,rs9890629,rs3818719,rs2540328,rs6138572,rs10201191,rs4795397,rs12647319,rs9273014,rs4324883,rs9272422,rs409322,rs113329671,rs2975098,rs1469007,rs2412647,rs2866151,rs113354353,rs9613991,rs7216064,rs55645612,rs80137464,rs114487778,rs9273022,rs2543715,rs13234157,rs28698667,rs11674814,rs2241118,rs1662049,rs888269,rs72796155,rs3114048,rs1789901,rs34774688,rs116368002,rs6062927,rs28383413,rs14045,rs12507573,rs113601976,rs6140149,rs2298755,rs2879672,rs1858881,rs7305794,rs11873168,rs17738530,rs7559,rs34965214,rs446649,rs514324,rs62034319,rs2297496,rs10743522,rs762634,rs7019,rs74906711,rs11187890,rs4815426,rs2292675,rs12634132,rs73339387,rs151226,rs11065747,rs12715528,rs4971089,rs12451844,rs2500448,rs114810983,rs11065758,rs12647448,rs28449958,rs4451951,rs80127885,rs4977734,rs7798357,rs78020607,rs390123,rs12613096,rs777237,rs2482913,rs9517520,rs9513521,rs13104485,rs453329,rs12504365,rs9297,rs12647512,rs397119,rs56386507,rs10849914,rs11187900,rs11096586,rs2793167,rs55650803,rs2492613,rs7174253,rs114855991,rs443009,rs4147532,rs114294579,rs1076872,rs6138600,rs4140711,rs6560288,rs113518441,rs116542785,rs8102454,rs1785926,rs1569617,rs2037123,rs2424716,rs28724033,rs7191618,rs9547965,rs6724830,rs592390,rs12497256,rs75513198,rs9613975,rs9997288,rs10738601,rs11133376,rs1431613,rs28772958,rs1693477,rs4240234,rs28403629,rs12768005,rs114856130,rs1911919,rs7849626,rs401166,rs9533003,rs9269863,rs10245053,rs3731962,rs9272987,rs4796693,rs948419,rs34872586,rs11087521,rs7552,rs8119719,rs76414690,rs361814,rs72749238,rs62466264,rs7624317,rs3740359,rs16908663,rs6445965,rs41291724,rs11187842,rs2071802,rs917112,rs903225,rs7098659,rs12922541,rs929729,rs7579617,rs7048031,rs12407919,rs11065751,rs12005469,rs4796600,rs2046323,rs9408677,rs3732129,rs11264339,rs9273008,rs12644194,rs750155,rs2257233,rs17578845,rs4752174,rs10464890,rs9272435,rs2424698,rs9571506,rs13246490,rs1693424,rs4386177,rs9407353,rs4832652,rs12946510,rs480479,rs2160571,rs10506294,rs7871472,rs8123949,rs4851615,rs11123928,rs73339383,rs6560278,rs1154415,rs11133394,rs3773003,rs34819964,rs4132907,rs2056121,rs7632862,rs12211942,rs10026692,rs2261115,rs6515626,rs737980,rs4515637,rs8079754,rs1092108,rs3850926,rs11143269,rs7684810,rs2847276,rs28406364,rs4488663,rs12647034,rs9271773,rs17636819,rs55910743,rs56047443,rs3847369,rs3787131,rs743590,rs10876060,rs112528767,rs9298343,rs9315891,rs7219923,rs17027006,rs4364717,rs59716545,rs11860941,rs4795402,rs8062668,rs7966783,rs6138593,rs2500424,rs72693403,rs28383400,rs2347447,rs28665088,rs6050513,rs7272959,rs1612735,rs12683972,rs9271523,rs2058813,rs6661077,rs7573656,rs7188083,rs66983770,rs9273040,rs11860827,rs9547964,rs4584203,rs7597017,rs34060476,rs7020,rs2258719,rs114545203,rs3788409,rs34664835,rs7134734,rs28383405,rs28914783,rs1693456,rs1042157,rs114158220,rs2261109,rs1107840,rs66615039,rs34152576,rs17057904,rs9271404,rs6884504,rs1711618,rs1109100,rs11133383,rs11187897,rs8071463,rs240702,rs27741,rs13056992,rs35348663,rs17834627,rs543713,rs112021043,rs4371676,rs10965164,rs1693427,rs80225417,rs11169544,rs2856,rs77867566,rs7023954,rs2259926,rs62036620,rs10876095,rs11699203,rs35368205,rs17027179,rs62037367,rs62037371,rs12988368,rs114608461,rs4795404,rs926487,rs181204,rs4610058,rs78042085,rs79624003,rs760077,rs34972108,rs45506395,rs111919185,rs12161054,rs7850241,rs6050626,rs4636295,rs12023095,rs9422349,rs1158376,rs1076690,rs35984981,rs55896079,rs9866258,rs1083243,rs7138604,rs11100,rs4388959,rs12446589,rs2146895,rs12623282,rs6874328,rs641085,rs1035142,rs115712333,rs2080325,rs4436084,rs3935969,rs4686848,rs13380815,rs3825389,rs6115232,rs6138553,rs114202279,rs7135295,rs975833,rs10869170,rs9272363,rs9315894,rs11123927,rs1789917,rs56305452,rs78167786,rs1789550,rs2287037,rs8055982,rs8056890,rs73612664,rs2543950,rs11147662,rs12643926,rs114561288,rs1494000,rs62444471,rs62031607,rs1785910,rs111375871,rs1663757,rs7230,rs12542990,rs1663745,rs79976806,rs2236952,rs7140,rs11150609,rs11065770,rs11051196,rs13117371,rs2257464,rs10460403,rs12052257,rs7035968,rs11776675,rs7853303,rs11078927,rs4768866,rs112372067,rs9271554,rs9426886,rs12552863,rs151181,rs7022443,rs115320365,rs34034628,rs35845404,rs4148641,rs12028202,rs4149394,rs11187877,rs1789504,rs5762784,rs2184000,rs11187881,rs1385342,rs6037128,rs684890,rs7096678,rs4832655,rs62259315,rs1625385,rs2793168,rs10843871,rs10876058,rs7578456,rs6085922,rs180743,rs13384571,rs13016963,rs9272335,rs2257809,rs62465144,rs2274223,rs28676837,rs6560292,rs2381687,rs8074419,rs28383313,rs4687159,rs819271,rs8051902,rs1789512,rs12674026,rs4379510,rs1785909,rs6037167,rs2287054,rs6697442,rs1789508,rs72796159,rs12508502,rs66591653,rs11733864,rs11691859,rs77805300,rs9272358,rs2261698,rs4301626,rs6115191,rs6500282,rs442834,rs117868128,rs671,rs116407343,rs9271520,rs34824357,rs6925,rs7174436,rs12638947,rs497004,rs10804114,rs61272267,rs12991600,rs116723504,rs763073,rs11667256,rs6089911,rs34532954,rs28480369,rs7330438,rs4785377,rs12325113,rs6050733,rs417130,rs4768922,rs11065764,rs701465,rs8055138,rs57925583,rs11546151,rs2252264,rs11936869,rs229038,rs2106480,rs5753220,rs34582151,rs9826726,rs115260061,rs9289285,rs10980897,rs73331878,rs9517546,rs62036621,rs9272955,rs1662059,rs78613234,rs2074755,rs4832653,rs7365544,rs66813885,rs6732993,rs12220091,rs2193875,rs1444848,rs3749693,rs16987767,rs13027605,rs3020804,rs283415,rs1230028,rs1985737,rs11187864,rs57198275,rs114901942,rs10774609,rs10206231,rs7094783,rs11169532,rs12622433,rs9912084,rs481139,rs4075965,rs4931402,rs11187870,rs12083967,rs17586023,rs9273063,rs73341397,rs115308342,rs35313040,rs17330738,rs883770,rs6476172,rs7023338,rs55927292,rs11169554,rs4768914,rs6054605,rs59804446,rs11048586,rs13038092,rs2243791,rs111901109,rs9271776,rs7860799,rs1861270,rs4815423,rs11465633,rs4865008,rs28383383,rs1693471,rs12629572,rs1250221,rs6656168,rs9613667,rs40837,rs4768912,rs1406122,rs2990245,rs12339961,rs10459372,rs28383379,rs6758077,rs698,rs4803934,rs9272983,rs73333513,rs1888999,rs1250218,rs1547014,rs12655995,rs10499,rs56404918,rs1178977,rs40833,rs1442481,rs9532093,rs2258728,rs114256638,rs75231441,rs9271408,rs716028,rs28383403,rs114700859,rs8057524,rs114422491,rs11612727,rs10882435,rs742435,rs8075315,rs10965143,rs4699739,rs3002702,rs10509671,rs2258135,rs1785904,rs4619403,rs9411049,rs16987934,rs4788070,rs6050598,rs67471622,rs1885987,rs5752773,rs74014814,rs9303281,rs9613984,rs960550,rs7343481,rs2502097,rs2714486,rs6050712,rs7269584,rs74460092,rs6050717,rs10444547,rs501679,rs3910713,rs84816,rs535852,rs2073498,rs2270298,rs7662955,rs9270416,rs9272466,rs6115224,rs13423742,rs1028728,rs9422319,rs34954534,rs9273048,rs10876053,rs4366042,rs13014235,rs57877467,rs9939688,rs1662052,rs2881994,rs17637472,rs4851608</t>
  </si>
  <si>
    <t>ENSG00000133110.10,CATG00000055760.1,ENSG00000175170.10,CATG00000107464.1,ENSG00000111271.10,CATG00000058418.1,ENSG00000197329.7,ENSG00000196735.7,ENSG00000115602.12,ENSG00000167641.6,ENSG00000088387.13,ENSG00000134852.10,ENSG00000226471.2,ENSG00000184502.3,ENSG00000164327.8,ENSG00000101276.10,ENSG00000060982.10,ENSG00000186665.8,CATG00000066008.1,ENSG00000230551.3,CATG00000060128.1,CATG00000033595.1,CATG00000049492.1,CATG00000083573.1,ENSG00000100029.13,ENSG00000213090.2,ENSG00000101210.6,ENSG00000188603.12,ENSG00000076641.4,ENSG00000226674.4,ENSG00000144057.11,CATG00000099547.1,CATG00000072598.1,CATG00000054532.1,ENSG00000173805.11,ENSG00000133107.10,ENSG00000158714.6,CATG00000054545.1,ENSG00000260796.1,ENSG00000161813.16,ENSG00000261067.2,CATG00000108553.1,CATG00000088075.1,ENSG00000184730.6,ENSG00000183111.7,ENSG00000114383.5,ENSG00000179564.3,ENSG00000126705.9,ENSG00000196301.3,ENSG00000106397.7,CATG00000054549.1,ENSG00000272969.1,ENSG00000125531.5,ENSG00000268894.2,CATG00000024842.1,ENSG00000196502.7,ENSG00000246090.2,ENSG00000111245.10,ENSG00000230695.1,CATG00000060292.1,CATG00000092618.1,ENSG00000136813.10,ENSG00000198911.7,CATG00000054531.1,CATG00000047734.1,ENSG00000236539.3,ENSG00000125246.11,CATG00000060290.1,ENSG00000198099.4,ENSG00000079112.5,CATG00000014419.1,CATG00000011295.1,ENSG00000167720.8,CATG00000105595.1,ENSG00000130684.9,ENSG00000088832.10,CATG00000118019.1,ENSG00000167077.8,ENSG00000231389.3,CATG00000088071.1,ENSG00000169242.7,ENSG00000260992.1,ENSG00000196126.6,ENSG00000251916.1,ENSG00000134516.11,CATG00000058417.1,ENSG00000248533.1,CATG00000052951.1,ENSG00000177455.7,CATG00000084063.1,ENSG00000163684.7,ENSG00000197894.6,CATG00000031299.1,ENSG00000225434.2,ENSG00000154319.10,ENSG00000260014.1,ENSG00000234336.2,ENSG00000214706.6,ENSG00000089234.11,ENSG00000163687.9,ENSG00000115607.5,CATG00000066430.1,ENSG00000114395.6,ENSG00000215271.6,ENSG00000184979.9,CATG00000083579.1,ENSG00000073605.14,ENSG00000163463.7,ENSG00000106384.6,CATG00000107960.1,CATG00000054538.1,ENSG00000111300.5,CATG00000034351.1,CATG00000083575.1,ENSG00000205423.7,ENSG00000156299.8,ENSG00000227855.3,ENSG00000165091.11,ENSG00000101213.5,CATG00000055764.1,ENSG00000092096.10,ENSG00000267748.2,ENSG00000179344.12,ENSG00000261766.1,ENSG00000233916.1,ENSG00000265194.1,ENSG00000170191.4,ENSG00000160766.10,ENSG00000214253.4,CATG00000008896.1,ENSG00000231074.4,ENSG00000155754.10,CATG00000069315.1,CATG00000083577.1,ENSG00000115414.14,ENSG00000181036.9,ENSG00000138193.10,ENSG00000107104.14,ENSG00000223865.6,ENSG00000075043.13,ENSG00000203615.2,ENSG00000172057.5,ENSG00000012171.13,ENSG00000075643.5,CATG00000019939.1,ENSG00000165025.10,ENSG00000114353.12,ENSG00000176444.14,CATG00000011925.1,ENSG00000163686.9,CATG00000032177.1,ENSG00000264545.1,ENSG00000236838.2,ENSG00000176476.4,CATG00000108559.1,ENSG00000173171.10,ENSG00000160767.16,CATG00000092614.1,ENSG00000198740.4,ENSG00000066084.8,ENSG00000009950.11,ENSG00000248587.2,ENSG00000248714.2,CATG00000052962.1,ENSG00000196083.5,CATG00000105788.1,ENSG00000271748.1,CATG00000032796.1,ENSG00000225166.1,ENSG00000099810.14,ENSG00000111275.8,ENSG00000167642.8,ENSG00000198502.5,ENSG00000229391.3,ENSG00000273088.1,ENSG00000272104.1,ENSG00000134851.8,ENSG00000188338.10,ENSG00000258240.1,ENSG00000163462.13,ENSG00000159873.5,CATG00000108545.1,ENSG00000125534.5,ENSG00000123104.7,CATG00000054535.1,ENSG00000161405.12,ENSG00000185499.12,ENSG00000106635.3,ENSG00000241361.4,CATG00000060135.1,CATG00000083581.1,CATG00000116586.1,ENSG00000177548.8,ENSG00000226465.1,ENSG00000136068.10,ENSG00000180251.4,ENSG00000267654.1,ENSG00000198284.5,ENSG00000197586.8,CATG00000011929.1,ENSG00000171634.12,CATG00000029009.1,ENSG00000256482.1,ENSG00000186792.11,ENSG00000244161.1,ENSG00000230454.1,CATG00000118017.1,CATG00000108541.1,ENSG00000115993.7,ENSG00000154734.10,CATG00000035185.1,ENSG00000115604.6,ENSG00000135148.7,ENSG00000186575.13,ENSG00000187676.7,CATG00000052961.1,ENSG00000145623.8,ENSG00000106400.7,CATG00000067155.1,CATG00000060865.1,ENSG00000261832.1,CATG00000088072.1,ENSG00000114388.8,CATG00000064781.1,ENSG00000260442.1,ENSG00000250921.1,ENSG00000100296.9,ENSG00000264968.1,CATG00000054534.1,ENSG00000109255.7,CATG00000027047.1,ENSG00000168306.8,CATG00000034353.1,ENSG00000169241.13,ENSG00000260552.1,ENSG00000261835.1,ENSG00000110900.10,ENSG00000172955.13,ENSG00000169682.13,ENSG00000230772.1,ENSG00000178952.4,ENSG00000168301.8,CATG00000019904.1,ENSG00000009954.6,ENSG00000266176.1,CATG00000083574.1,ENSG00000168297.11,ENSG00000183765.16,CATG00000088070.1,CATG00000092610.1,ENSG00000078053.12,ENSG00000107611.10,ENSG00000128039.6,ENSG00000185847.3,ENSG00000107372.8,ENSG00000173064.6,CATG00000008363.1,ENSG00000004838.9,CATG00000100760.1,ENSG00000168291.8,ENSG00000197872.7,ENSG00000249740.1,ENSG00000178188.10,ENSG00000264455.1,ENSG00000102780.12,ENSG00000248144.1,ENSG00000106546.8,ENSG00000259018.1,ENSG00000213742.2,ENSG00000120694.15,ENSG00000109667.7,ENSG00000101003.8,ENSG00000249065.2,CATG00000105590.1,CATG00000058727.1,ENSG00000225084.1,ENSG00000231064.1,CATG00000016698.1,CATG00000083445.1,ENSG00000175354.14,ENSG00000068028.13,ENSG00000106638.11,ENSG00000162779.16,ENSG00000187758.3,ENSG00000168488.14,CATG00000094598.1,CATG00000028998.1,ENSG00000119973.3,ENSG00000073849.10,ENSG00000175161.9,CATG00000060277.1,CATG00000116071.1,CATG00000052219.1,CATG00000065995.1,ENSG00000249700.4,ENSG00000006071.7,ENSG00000196296.9,ENSG00000184117.7,ENSG00000163440.6,ENSG00000155393.8,ENSG00000173145.7,ENSG00000100842.8,ENSG00000070476.10,CATG00000014234.1,ENSG00000169231.9,CATG00000105594.1,CATG00000092613.1,CATG00000088077.1,ENSG00000064012.17,ENSG00000104044.11,CATG00000053992.1,ENSG00000176046.7,CATG00000063191.1,ENSG00000196616.8,ENSG00000213658.6,ENSG00000100997.14,ENSG00000235058.1,CATG00000019981.1,ENSG00000123268.4,ENSG00000153814.7,ENSG00000159685.6,ENSG00000113712.12,CATG00000032183.1,CATG00000052954.1,ENSG00000197272.2,CATG00000008912.1,ENSG00000155749.8,ENSG00000267013.1,ENSG00000234684.2,CATG00000091607.1,ENSG00000179085.7,ENSG00000007402.7,ENSG00000130589.12,CATG00000046221.1,CATG00000083570.1,ENSG00000134759.9,ENSG00000100147.9,ENSG00000177628.11,ENSG00000186075.8,ENSG00000226472.3,CATG00000088073.1,ENSG00000234509.1,ENSG00000101004.10,CATG00000001057.1,CATG00000088063.1,CATG00000056575.1,ENSG00000197165.6,CATG00000116585.1,CATG00000088069.1,CATG00000079334.1,ENSG00000260853.1,ENSG00000100219.12,ENSG00000232352.1,ENSG00000259843.2,CATG00000108544.1,ENSG00000197763.8,CATG00000039219.1,ENSG00000260302.1,ENSG00000070366.9,ENSG00000173093.8,ENSG00000176953.6,ENSG00000126062.3,CATG00000108161.1,ENSG00000082146.8,CATG00000083580.1,ENSG00000225264.3,CATG00000095261.1,ENSG00000134020.6,CATG00000076006.1,ENSG00000100994.7,ENSG00000141424.8</t>
  </si>
  <si>
    <t>20833657,20729853,22960999,23644492,20729852,22323360,21642993,19698717</t>
  </si>
  <si>
    <t>Esophageal squamous cell cancer (length of survival),Esophageal cancer,Esophageal cancer (squamous cell),Esophageal cancer  (alcohol interaction),Esophageal cancer and gastric cancer</t>
  </si>
  <si>
    <t>HP:0011675</t>
  </si>
  <si>
    <t>Arrhythmia</t>
  </si>
  <si>
    <t>Any cardiac rhythm other than the normal sinus rhythm. Such a rhythm may be either of sinus or ectopic origin and either regular or irregular. An arrhythmia may be due to a disturbance in impulse formation or conduction or both.</t>
  </si>
  <si>
    <t>rs11824752,rs7517921,rs3825928,rs498518,rs7133936,rs476875,rs9782883,rs490559,rs10501277,rs55942507,rs763273,rs547104,rs1510464,rs623185,rs6429433,rs10165975,rs1484959,rs7596929,rs622239,rs12576500,rs655506,rs10927040,rs12138168,rs28566661,rs10927050,rs11852922,rs3791748,rs6432018,rs4670727,rs4144835,rs11036615,rs2280683,rs4756672,rs10837754,rs627279,rs3743201,rs6715817,rs2587539,rs744016,rs4759545,rs12803566,rs884838,rs1732826,rs639538,rs12045787,rs9309010,rs3743198,rs11036592,rs611634,rs2700662,rs6659180,rs959407,rs8033417,rs7103550,rs1840741,rs1877022,rs868158,rs7175835,rs619469,rs73124169,rs622339,rs7565646,rs867411,rs1317632,rs3749133,rs2770371,rs682426,rs652023,rs10754807,rs10803158,rs4832375,rs1195940,rs4538180,rs885389,rs11746099,rs1374735,rs501107,rs66624209,rs11750803,rs556186,rs1484962,rs1484948,rs592197,rs66922484,rs11691917,rs941089,rs12034588,rs3803544,rs7946741,rs11901163,rs59953491,rs61882894,rs1541004,rs60057142,rs12794557,rs13157836,rs485615,rs2105443,rs1541006,rs7175590,rs11036602,rs620462,rs1660559,rs2230518,rs291712,rs3743197,rs10927059,rs8026309,rs7589042,rs1725791,rs512578,rs73117478,rs7942471,rs2271836,rs17035975,rs11036588,rs4461243,rs485790,rs12124113,rs10837753,rs2197693,rs10084269,rs4430920,rs7934834,rs1880842,rs10496166,rs610329,rs588965,rs482329,rs491427,rs540107,rs6544089,rs8036107,rs681075,rs8026710,rs2168812,rs57824597,rs10929590,rs2290754,rs624203,rs766251,rs638454,rs7137903,rs12136624,rs59272134,rs56378114,rs10927078,rs474100,rs2278650,rs13415136,rs3117035,rs884837,rs486650,rs4759850,rs9309009,rs612499,rs7519673,rs112547346,rs685557,rs34327155,rs11036603,rs10927051,rs6432020,rs11061340,rs636705,rs607708,rs617029,rs12049228,rs541021,rs1992845,rs10927067,rs4832374,rs682791,rs17035954,rs291713,rs6495356,rs7173329,rs3741464,rs572408,rs56060107,rs12796556,rs4274577,rs7174399,rs11891985,rs7593076,rs2311422,rs17545593,rs615086,rs7168964,rs59152787,rs1484961,rs3743200,rs533048,rs56057581,rs621167,rs554381,rs17035964,rs1484958,rs7958151,rs28869008,rs12076373,rs7957882,rs10927041,rs7556757,rs114407799,rs28774671,rs75555882,rs12786406,rs7129507,rs7517340,rs10180573,rs6544090,rs6681863,rs9782958</t>
  </si>
  <si>
    <t>ENSG00000234838.3,CATG00000041486.1,CATG00000041477.1,ENSG00000111452.8,CATG00000041485.1,ENSG00000230628.1,ENSG00000244625.1,ENSG00000117020.12,CATG00000065345.1,CATG00000100667.1,ENSG00000225783.2,ENSG00000237576.1,ENSG00000224557.3,ENSG00000228044.2,ENSG00000151474.15,ENSG00000163219.7,ENSG00000226912.1,CATG00000100676.1,CATG00000049184.1,CATG00000100659.1,CATG00000098840.1,CATG00000023752.1,ENSG00000271855.1,CATG00000041487.1,ENSG00000236213.1,CATG00000100669.1,CATG00000048123.1,CATG00000100664.1,ENSG00000134308.9,CATG00000080058.1,ENSG00000058335.11,CATG00000005404.1,ENSG00000228329.1,ENSG00000241475.1,ENSG00000255171.1,CATG00000088087.1</t>
  </si>
  <si>
    <t>17903306,20031603,22247754,22174390</t>
  </si>
  <si>
    <t>Life threatening arrhythmia,RR interval (heart rate),Heart rate variability traits</t>
  </si>
  <si>
    <t>HP:0011704</t>
  </si>
  <si>
    <t>Sick sinus syndrome</t>
  </si>
  <si>
    <t>rs17083156,rs2287729,rs28401552,rs16934917,rs174576,rs16829016,rs62434680,rs6069225,rs8176592,rs9366917,rs6457748,rs12614600,rs1805152,rs180239,rs13191610,rs62336127,rs10457342,rs6706,rs6891790,rs2745980,rs3738646,rs6127471,rs13245899,rs60541514,rs4531906,rs7722600,rs2488250,rs7444370,rs76178721,rs180270,rs12775330,rs3738633,rs7973992,rs6830178,rs62433645,rs116185378,rs4946561,rs62435803,rs6069234,rs11579772,rs10247962,rs12066538,rs11065706,rs35154566,rs4811602,rs10933368,rs17083397,rs3771061,rs3757868,rs412768,rs174549,rs61783988,rs4687716,rs6127448,rs76484580,rs78455529,rs1542204,rs3754329,rs72807595,rs6741554,rs3746471,rs74613655,rs77105272,rs2295685,rs13374460,rs174592,rs1474742,rs6123471,rs945421,rs12758813,rs9372668,rs1912846,rs56783248,rs8011055,rs7522233,rs11758375,rs3026443,rs221800,rs34919402,rs1053932,rs13062474,rs11580454,rs10499102,rs3734381,rs1739841,rs35187553,rs1889785,rs1074327,rs77090613,rs72643559,rs73299268,rs12993290,rs2724368,rs365990,rs62336128,rs605266,rs2798321,rs6936178,rs67832971,rs221793,rs1499813,rs62435798,rs10212996,rs6592355,rs11720070,rs760998,rs72952771,rs1962149,rs174541,rs1052897,rs11118961,rs6500857,rs826856,rs10457337,rs174580,rs11752626,rs1763601,rs1970530,rs17171584,rs6671947,rs1528233,rs945422,rs826879,rs75540618,rs6569020,rs11580769,rs58900680,rs174599,rs78623676,rs3754323,rs114722823,rs3827594,rs12661338,rs2731359,rs77963612,rs1973916,rs75747353,rs11578506,rs13244629,rs9375071,rs1398057,rs7693661,rs75973176,rs12565089,rs17362588,rs2294911,rs12475053,rs76873618,rs174578,rs62336094,rs13090836,rs7958683,rs72713384,rs11953842,rs826851,rs79191863,rs12175261,rs11579110,rs115671492,rs136337,rs12212972,rs12568741,rs750766,rs8176526,rs75082736,rs511987,rs945420,rs11580436,rs2356183,rs12196824,rs17083091,rs7751467,rs9388010,rs864324,rs883433,rs2724392,rs826886,rs10499103,rs221784,rs3738640,rs2276103,rs62435806,rs6827651,rs115887800,rs8003934,rs4585597,rs12208772,rs6709092,rs80068653,rs10732554,rs62434686,rs12198461,rs76397776,rs11584869,rs12775743,rs62336114,rs13059189,rs11169142,rs8176525,rs1706276,rs534043,rs698592,rs7570928,rs78982630,rs9320665,rs221798,rs7552993,rs174598,rs3754324,rs12693471,rs6701735,rs136343,rs452036,rs4820899,rs35356517,rs6753700,rs62435801,rs6927800,rs13343794,rs174537,rs17083356,rs5026717,rs2798322,rs17825652,rs3786839,rs7971226,rs12748911,rs698582,rs941722,rs174553,rs112803146,rs844115,rs1739844,rs6024001,rs116536894,rs72952795,rs681223,rs10083038,rs28488032,rs174560,rs180261,rs35720264,rs10130756,rs1048237,rs56113315,rs55697000,rs1893229,rs62336125,rs72715412,rs883394,rs11579778,rs7980799,rs76072953,rs4855075,rs2213857,rs7591567,rs4262,rs752046,rs12729571,rs826858,rs74896820,rs1919873,rs17083421,rs2071166,rs1406667,rs136345,rs2289263,rs7315028,rs7931059,rs16935090,rs7950205,rs11153763,rs7457868,rs1204706,rs973399,rs1001222,rs17184923,rs17083375,rs10203781,rs28475524,rs826881,rs761760,rs2277923,rs77903963,rs4298175,rs62336123,rs1912848,rs72729053,rs7118558,rs2595503,rs221783,rs78146159,rs6604904,rs8006409,rs73298155,rs945416,rs67006021,rs76963517,rs12214483,rs10213045,rs6433738,rs11578698,rs79924380,rs180269,rs174561,rs7759673,rs117383901,rs17083211,rs78410692,rs8176528,rs608251,rs59301753,rs7573700,rs4729600,rs174533,rs58796031,rs2281289,rs7517152,rs1932824,rs3805788,rs4882283,rs117718953,rs11579609,rs10743492,rs102275,rs11578041,rs10792938,rs79653718,rs59671368,rs79629995,rs2905586,rs55871860,rs11581407,rs62336126,rs62434682,rs6734390,rs1763596,rs698590,rs17083385,rs7519609,rs3786851,rs174554,rs17171731,rs1486345,rs35232605,rs1048238,rs7433287,rs74826756,rs2213856,rs10449303,rs13374332,rs13101181,rs1572381,rs12312513,rs1535,rs56986882,rs117347796,rs1739842,rs1534967,rs10499110,rs174594,rs76734697,rs2796283,rs9320843,rs10212988,rs79146658,rs9401463,rs136344,rs56345539,rs6127466,rs34028708,rs76743037,rs6697277,rs2058670,rs6724505,rs7452622,rs36029422,rs13030174,rs10212994,rs77470382,rs62336124,rs1074328,rs180271,rs893473,rs2071165,rs506597,rs78182683,rs1905427,rs6715628,rs174570,rs62435804,rs12063025,rs17884589,rs2166528,rs9320663,rs97384,rs4944697,rs10824549,rs79604592,rs8176506,rs945419,rs3798420,rs180260,rs75391399,rs3821184,rs4894803,rs45451292,rs6795127,rs2724382,rs2745938,rs11118960,rs8062094,rs11153748,rs2035660,rs2796268,rs35935287,rs72615166,rs117524737,rs1343676,rs7519724,rs17135097,rs180262,rs2589266,rs72965660,rs174534,rs696092,rs36125179,rs180238,rs509360,rs174555,rs174562,rs62434683,rs76569679,rs7117070,rs1371458,rs6123474,rs1486357,rs1912849,rs221792,rs80245260,rs75013764,rs12614599,rs11118555,rs12065224,rs12705091,rs174577,rs102274,rs3757859,rs945417,rs1355520,rs7678113,rs174528,rs859706,rs12104503,rs12273325,rs6701558,rs76903305,rs3802811,rs112068007,rs1106724,rs11579530,rs12673102,rs117595934,rs34599386,rs221794,rs10844582,rs35649338,rs77901384,rs2724375,rs10515496,rs12126269,rs3755815,rs62336122,rs3738643,rs35100559,rs12693473,rs440466,rs55797717,rs34479834,rs115566586,rs34415799,rs2339525,rs763254,rs7157716,rs2724400,rs2279144,rs11968351,rs6127467,rs7655654,rs4811601,rs72958930,rs12998237,rs78776423,rs62172532,rs73299219,rs11168985,rs118027382,rs180274,rs826870,rs174536,rs17052877,rs2306569,rs9401596,rs3805786,rs17135105,rs17427116,rs2724389,rs75595624,rs10499108,rs4946350,rs4786125,rs55844607,rs11580286,rs13226502,rs74387383,rs74876818,rs927348,rs11052705,rs10792940,rs10875979,rs17083420,rs860400,rs1763607,rs221803,rs1355521,rs62435772,rs17171580,rs10927892,rs11065612,rs77915370,rs3026482,rs2488255,rs78978952,rs10880914,rs78757409,rs35149591,rs10492229,rs10927887,rs1891423,rs4714014,rs3923664,rs174529,rs12401619,rs174581,rs7143356,rs12079386,rs12666989,rs1919872,rs7145494,rs76181418,rs7144,rs12197337,rs858744,rs9812118,rs7649323,rs3732834,rs11578744,rs2356491,rs2030976,rs62435800,rs2796272,rs1728690,rs10744765,rs174544,rs4545589,rs11968176,rs8111746,rs650470,rs765020,rs10792937,rs11755121,rs1739840,rs12705092,rs7947510,rs12568382,rs826855,rs7541230,rs12731740,rs8062299,rs10931284,rs17759502,rs36110670,rs2259397,rs59678707,rs1564900,rs7758614,rs3754331,rs7586970,rs564449,rs2724398,rs2488254,rs7772214,rs2724394,rs1048245,rs6891174,rs35495179,rs11131980,rs174600,rs2028004,rs6069232,rs12694890,rs4400838,rs6775364,rs76079930,rs174568,rs17881696,rs76029943,rs732286,rs67285003,rs3786848,rs34480549,rs11579568,rs3026433,rs74995883,rs99780,rs1320760,rs45536732,rs73300168,rs10898664,rs111866505,rs62435790,rs174556,rs9652060,rs180240,rs10803408,rs75424060,rs2745969,rs2796271,rs28438575,rs11959181,rs60718898,rs1053931,rs180242,rs980777,rs28624276,rs5749161,rs1953654,rs7661707,rs1632282,rs78067941,rs79040695,rs826876,rs1763604,rs10403540,rs698893,rs10194247,rs35029161,rs3771067,rs11644404,rs3849274,rs7511980,rs11955012,rs35952414,rs17083358,rs1763599,rs34120121,rs12999051,rs76929088,rs2029213,rs1932825,rs221786,rs2017577,rs9795768,rs58391860,rs66672811,rs2389194,rs11118958,rs2595507,rs9888363,rs6580755,rs36092684,rs17083633,rs75562388,rs72783237,rs28597910,rs2724386,rs113108144,rs77716448,rs4964484,rs11685426,rs34129533,rs10751153,rs3754322,rs10927886,rs859705,rs6765204,rs174574,rs11957567,rs74775566,rs2595508,rs2488253,rs687826,rs67492154,rs314370,rs77679441,rs6127461,rs13386827,rs174584,rs7576066,rs10445830,rs73532215,rs79274950,rs80164664,rs62435799,rs17460016,rs1860561,rs35029749,rs13025087,rs649185,rs6913012,rs761275,rs507920,rs9327807,rs12765436,rs34461385,rs698593,rs4988606,rs12462270,rs136354,rs17083302,rs761759,rs4550723,rs12753391,rs826873,rs1015451,rs1739843,rs108499,rs174548,rs17083405,rs2040862,rs1919876,rs11579848,rs78179329,rs2785632,rs236374,rs3745859,rs2276102,rs72643557,rs2745975,rs73973186,rs1734907,rs6940985,rs7955162,rs72713383,rs62435802,rs174559,rs13082092,rs62434685,rs236373,rs2290130,rs118029718,rs8107416,rs13392310,rs3746467,rs12705089,rs76051064,rs62172376,rs78278479,rs221797,rs78654705,rs117161311,rs111733694,rs4945683,rs77785556,rs12667888,rs10792936,rs860859,rs2488252,rs116706417,rs16940970,rs4727457,rs1684395,rs4946560,rs11581797,rs2905588,rs174545,rs3810843,rs12199463,rs174566,rs6742228,rs221796,rs8176498,rs2284651,rs11583119,rs13019491,rs10194145,rs17083389,rs74614020,rs61771057,rs13152799,rs4972800,rs75304322,rs376439,rs3864937,rs79788801,rs11118962,rs2303040,rs7598858,rs62336119,rs2745967,rs1048334,rs11903296,rs698588,rs1010069,rs116847364,rs10174735,rs76083652,rs698583,rs12705095,rs75409354,rs174601,rs4945623,rs12660455,rs35184598,rs10457338,rs174535,rs11169169,rs4144169,rs10160981,rs2724388,rs826874,rs11957898,rs17083417,rs12066493,rs2133674,rs35899323,rs7251903,rs3026444,rs61550917,rs1204708,rs2902488,rs1719848,rs17083360,rs6733349,rs174530,rs180265,rs174547,rs4972801,rs1355519,rs174583,rs34513890,rs7512286,rs12066542,rs10456917,rs767139,rs17788344,rs12404817,rs492430,rs10076361,rs80228010,rs11578508,rs11965985,rs6606687,rs11065688,rs1168980,rs17821321,rs8176501,rs174546,rs7172796,rs76869342,rs3786845,rs2724387,rs35733768,rs1763597,rs826878,rs36074690,rs2356492,rs59799974,rs403739,rs77444371,rs6606689,rs174550,rs11579168,rs17069038,rs77368650,rs62434684,rs2724359,rs174538,rs2977293</t>
  </si>
  <si>
    <t>ENSG00000168496.3,ENSG00000128655.12,CATG00000089784.1,ENSG00000267892.1,ENSG00000246323.2,ENSG00000111231.4,ENSG00000232456.1,ENSG00000177733.4,CATG00000033239.1,CATG00000002481.1,CATG00000005705.1,CATG00000026477.1,ENSG00000124920.9,CATG00000008606.1,ENSG00000184792.11,CATG00000096624.1,ENSG00000151164.14,ENSG00000106327.8,ENSG00000146839.14,CATG00000086994.1,ENSG00000003436.10,CATG00000113348.1,CATG00000091921.1,ENSG00000207601.1,CATG00000085625.1,ENSG00000173641.13,CATG00000085596.1,ENSG00000064989.8,CATG00000064672.1,ENSG00000162290.12,ENSG00000092054.12,ENSG00000142619.4,ENSG00000100461.13,ENSG00000203709.5,ENSG00000258902.1,CATG00000060207.1,ENSG00000186298.7,ENSG00000146021.10,CATG00000077705.1,ENSG00000092036.12,CATG00000047024.1,CATG00000005706.1,ENSG00000198915.7,ENSG00000111229.11,ENSG00000204856.7,ENSG00000196850.4,ENSG00000127928.8,ENSG00000163492.9,ENSG00000134824.9,ENSG00000061492.7,ENSG00000120729.5,ENSG00000134825.9,ENSG00000111860.9,CATG00000078716.1,ENSG00000196376.6,ENSG00000183888.4,ENSG00000111237.14,CATG00000010423.1,ENSG00000146350.9,ENSG00000116809.7,ENSG00000172336.4,ENSG00000087077.7,CATG00000096622.1,ENSG00000197616.7,ENSG00000087087.14,ENSG00000130427.2,ENSG00000182472.4,ENSG00000166575.12,ENSG00000183072.9,CATG00000008581.1,CATG00000033166.1,ENSG00000156966.6,ENSG00000259202.1,ENSG00000223485.1,CATG00000045691.1,CATG00000062981.1,ENSG00000077080.5,ENSG00000100916.9,CATG00000093280.1,CATG00000117930.1,ENSG00000174437.12,CATG00000085616.1,ENSG00000152661.7,CATG00000092063.1,ENSG00000258444.1,ENSG00000175548.4,ENSG00000250159.2,CATG00000004243.1,ENSG00000257285.1,CATG00000053171.1,CATG00000059703.1,CATG00000093267.1,ENSG00000075420.8,ENSG00000122986.9,CATG00000093273.1,ENSG00000100462.11,ENSG00000130402.7,ENSG00000134532.11,CATG00000045899.1,ENSG00000149633.7,CATG00000047025.1,CATG00000013305.1,ENSG00000259132.1,ENSG00000255864.1,ENSG00000237054.5,CATG00000093276.1,ENSG00000117335.14,ENSG00000267375.1,CATG00000071171.1,ENSG00000114450.5,ENSG00000078795.12,CATG00000089796.1,CATG00000096625.1,ENSG00000174059.12,ENSG00000111783.8,ENSG00000149485.12,ENSG00000146830.9,ENSG00000122970.11,ENSG00000129474.11,ENSG00000164434.7,ENSG00000224063.1,ENSG00000031003.6,ENSG00000258457.1,ENSG00000146828.13,ENSG00000139117.9,CATG00000082047.1,ENSG00000111785.14,ENSG00000156113.16,ENSG00000261257.1,ENSG00000151615.3,ENSG00000258210.1,CATG00000088116.1,CATG00000071168.1,CATG00000018307.1,ENSG00000163536.8,ENSG00000176125.3,ENSG00000198523.5,ENSG00000144320.9,ENSG00000207182.1,ENSG00000163931.11,ENSG00000204852.11,ENSG00000110975.4,ENSG00000138622.3,CATG00000089825.1,ENSG00000127920.5,CATG00000000183.1,ENSG00000250260.1,CATG00000045621.1,ENSG00000124772.7,ENSG00000087085.9,CATG00000071146.1,CATG00000089740.1,ENSG00000264323.1,ENSG00000186510.7,ENSG00000157388.9,ENSG00000136848.12</t>
  </si>
  <si>
    <t>23534349,pha003053,23583979,pha003054,pha003051,21378987</t>
  </si>
  <si>
    <t>Sick sinus syndrome,Heart Rate,Heart rate</t>
  </si>
  <si>
    <t>HP:0011731</t>
  </si>
  <si>
    <t>Abnormality of circulating cortisol level</t>
  </si>
  <si>
    <t>An abnormality of the concentration of cortisol in the blood.</t>
  </si>
  <si>
    <t>rs10423713,rs1033525,rs1738203,rs1738247,rs79714313,rs1738184,rs3848618,rs73546005,rs6931736,rs1678661,rs2301278,rs6458082,rs1678657,rs6793123,rs9357290,rs60799292,rs9394531,rs7094581,rs769064,rs60176657,rs9349102,rs9380796,rs56726774,rs2959054,rs73546003,rs1678718,rs1591365,rs6899478,rs75800164,rs58824375,rs3794596,rs890871,rs2206860,rs6457839,rs1994317,rs7255625,rs3800372,rs4380740,rs78327386,rs7919647,rs1157884,rs9380526,rs2071574,rs113964643,rs1360780,rs6902124,rs9534160,rs3794594,rs79386303,rs4713903,rs3786867,rs10947563,rs11603285,rs2395709,rs2949568,rs9368882,rs1678725,rs4380739,rs12461148,rs9394547,rs12459917,rs2288529,rs4443498,rs4711559,rs2746170,rs2949574,rs76959352,rs12461195,rs12459921,rs9366982,rs61245087,rs9380798,rs74694485,rs10422172,rs2448399,rs2301386,rs10421953,rs2252459,rs9534093,rs9394309,rs1128712,rs2955776,rs56666700,rs73546009,rs75551131,rs9394550,rs4590258,rs59663064,rs17137702,rs6458083,rs9526072,rs79213684,rs4711558,rs58218194,rs12459930,rs9368878,rs862427,rs77500505,rs6912833,rs2278281,rs4571559,rs117321804,rs982705,rs1614699,rs78345542,rs1033526,rs74380007,rs7757460,rs9296265,rs1678669,rs2394647,rs2288528,rs73546006,rs9369086,rs9369089,rs12459688,rs2071572,rs12459887,rs3798347,rs17061204,rs9349099,rs76489498,rs1678640,rs9470080,rs9349100,rs4386804,rs9380525,rs2399049,rs862431,rs79987561,rs61570139,rs761348,rs7087051,rs9380795,rs4555909,rs9380799,rs1738177,rs12460445,rs3848619,rs1738263,rs1018437,rs862425,rs7751598,rs1678638,rs6458081,rs1678742,rs78584250,rs76028500,rs9368881,rs1738199,rs12461170,rs12461202,rs74717223,rs862422,rs1678717,rs12462211</t>
  </si>
  <si>
    <t>ENSG00000073910.15,ENSG00000129990.10,CATG00000083718.1,ENSG00000079931.10,ENSG00000198690.5,ENSG00000258932.1,ENSG00000228559.1,ENSG00000156521.9,ENSG00000167646.9,CATG00000115534.1,ENSG00000129991.8,ENSG00000189167.7,ENSG00000267577.1,CATG00000039832.1,ENSG00000096060.10,ENSG00000172731.9,ENSG00000166912.12,ENSG00000124721.13,ENSG00000170017.8,ENSG00000105048.12,ENSG00000267110.1,ENSG00000255345.1,ENSG00000229097.1,ENSG00000079332.10</t>
  </si>
  <si>
    <t>Cortisol secretion, in saliva</t>
  </si>
  <si>
    <t>HP:0011842</t>
  </si>
  <si>
    <t>Abnormality of skeletal morphology</t>
  </si>
  <si>
    <t>An abnormality of the form, structure, or size of the skeletal system.</t>
  </si>
  <si>
    <t>rs2816974,rs2642404,rs2821332,rs2249150,rs2816976,rs3790806,rs2252801,rs1353224,rs2249156,rs10919811,rs10494808,rs2260033,rs3828110,rs1021493,rs2249172,rs11587925,rs6942533,rs2821328,rs2816975,rs1027347,rs2818941,rs2248967,rs1021495,rs10919810,rs2737680,rs7529757,rs2816973,rs2821324,rs2363571,rs1021494</t>
  </si>
  <si>
    <t>ENSG00000116833.9,CATG00000091886.1,CATG00000088586.1,ENSG00000164946.15,ENSG00000215800.2</t>
  </si>
  <si>
    <t>Bone mass and geometry</t>
  </si>
  <si>
    <t>HP:0011869</t>
  </si>
  <si>
    <t>Abnormal platelet function</t>
  </si>
  <si>
    <t>Any anomaly in the function of thrombocytes.</t>
  </si>
  <si>
    <t>rs4794853,rs12969657,rs10851721,rs2001003,rs12422864,rs2235679,rs79976090,rs2559621,rs6670157,rs1027506,rs7980579,rs2816650,rs10876916,rs16941759,rs17345153,rs9897552,rs2269803,rs10740128,rs1558326,rs10849981,rs10970392,rs12794145,rs2050568,rs1107479,rs236691,rs55905547,rs739497,rs1904296,rs151356,rs3809566,rs72837056,rs12319165,rs11066090,rs6681271,rs77705321,rs6489820,rs662451,rs9462669,rs2296826,rs6136470,rs7732603,rs8081584,rs6941090,rs7358152,rs3741998,rs2038479,rs225306,rs4398270,rs1668868,rs35237539,rs2269801,rs1865761,rs1536609,rs628825,rs77684561,rs10850023,rs58740825,rs1465081,rs2260040,rs77071436,rs2281255,rs2765495,rs10761773,rs10774405,rs755993,rs313090,rs907,rs6888950,rs72700743,rs10970385,rs72757512,rs7295450,rs9971294,rs742494,rs4907616,rs6446546,rs2950387,rs6427404,rs3752631,rs1788229,rs11064076,rs10735057,rs6489819,rs11065991,rs9381020,rs12579336,rs3851296,rs10733788,rs10995455,rs7309325,rs633323,rs4814776,rs11066080,rs10995541,rs4788,rs3213628,rs2926748,rs62405895,rs9381037,rs4626520,rs9367094,rs11813186,rs535716,rs2057001,rs11607007,rs2035081,rs2301621,rs11578293,rs79843668,rs72865313,rs2073014,rs9634247,rs74140218,rs2735819,rs941207,rs2232410,rs74139134,rs9394755,rs10849948,rs74139135,rs7938380,rs2285809,rs9381032,rs151361,rs724553,rs7299849,rs711229,rs2268194,rs7294623,rs649406,rs6480352,rs12526480,rs616513,rs7977752,rs11815969,rs10744775,rs61612992,rs61822567,rs342296,rs58036267,rs72837019,rs61670030,rs7965040,rs4466712,rs2765493,rs74187049,rs2840044,rs12551953,rs7136469,rs7082076,rs7316563,rs4775610,rs11066089,rs61462345,rs7915779,rs1026565,rs2268187,rs10161290,rs7244202,rs17655188,rs1859433,rs714050,rs4646778,rs210134,rs4648328,rs12416349,rs36027406,rs11804162,rs11600990,rs797767,rs11731274,rs2037745,rs10761741,rs1055106,rs10761722,rs1556022,rs2765497,rs12141192,rs4812048,rs2681179,rs12579851,rs547306,rs11604127,rs7098181,rs8073935,rs11066098,rs7910927,rs9910334,rs3818558,rs7966391,rs4140580,rs7913678,rs6494806,rs12423126,rs77211491,rs12582302,rs7136874,rs11734099,rs2559627,rs4714425,rs1668871,rs57168159,rs80111670,rs7312260,rs7078456,rs1768587,rs117991538,rs1779411,rs12427185,rs7019093,rs6489837,rs2076472,rs10849992,rs151358,rs12579287,rs114228230,rs6136493,rs9381021,rs1563896,rs225277,rs71456309,rs2283358,rs7975437,rs10849983,rs480642,rs10850014,rs12798408,rs12143121,rs6489829,rs2885045,rs17397129,rs12122105,rs2958127,rs6679596,rs616559,rs10761771,rs2272986,rs72878047,rs6541,rs893001,rs493052,rs117283696,rs11771152,rs11819167,rs1006409,rs7295665,rs2958155,rs11602954,rs79287168,rs74237645,rs763361,rs78056250,rs10761727,rs10774410,rs2958145,rs10219716,rs10995543,rs2926747,rs10761728,rs12808002,rs2015599,rs668774,rs576146,rs2879603,rs17344537,rs1979325,rs17627049,rs4846217,rs11618248,rs10761731,rs6489793,rs688812,rs1358337,rs1151787,rs2175197,rs2950393,rs73426310,rs9394758,rs7083823,rs57866673,rs73199895,rs7972112,rs2958124,rs1539166,rs2735817,rs9369260,rs2735827,rs7085621,rs66480035,rs9471470,rs9891800,rs1467663,rs10158848,rs151354,rs2926743,rs62407565,rs1172161,rs112653854,rs11121542,rs10465990,rs4775612,rs10849414,rs342295,rs11065898,rs12092492,rs4394715,rs6918969,rs7980835,rs1790575,rs4646777,rs6939989,rs12585400,rs6685663,rs6141,rs10176736,rs12423572,rs7902023,rs11066074,rs847898,rs2294696,rs7097698,rs10874472,rs2893923,rs7538531,rs61822565,rs16855323,rs6911036,rs2731672,rs514334,rs16941703,rs73424286,rs1788232,rs56002646,rs736795,rs1060431,rs7952986,rs1466382,rs61822568,rs4486511,rs12425329,rs6070693,rs10155663,rs6924722,rs10761761,rs7966413,rs80190218,rs60569935,rs2816648,rs2301723,rs7980378,rs74849450,rs2256341,rs3211839,rs4777161,rs592862,rs3211870,rs1547806,rs516051,rs742495,rs7948797,rs6489832,rs624716,rs2429027,rs2268192,rs11817169,rs4846214,rs2268191,rs7967622,rs7954689,rs59643720,rs632964,rs117711506,rs1001441,rs659964,rs11814792,rs7295294,rs6132106,rs728477,rs3811024,rs2173369,rs17655663,rs11231740,rs655029,rs11756788,rs1172129,rs225262,rs56884502,rs2765502,rs4676428,rs61853589,rs34368158,rs7715173,rs727088,rs11576867,rs11240358,rs66968227,rs17207042,rs7239671,rs57072497,rs56840816,rs9367093,rs7213476,rs1472435,rs4951182,rs2958153,rs630512,rs2816608,rs7311641,rs898609,rs10849415,rs12943131,rs11066207,rs62407567,rs2070765,rs6836941,rs17766675,rs10970443,rs7947143,rs2294694,rs4996932,rs1967628,rs11752179,rs2015978,rs2765505,rs7092784,rs4767522,rs62066620,rs2268188,rs2765498,rs9357345,rs2975217,rs12423268,rs12135774,rs72757524,rs3212160,rs7300320,rs7212704,rs12582100,rs4305276,rs2297066,rs12944858,rs2073015,rs6581101,rs7909960,rs12041331,rs7525661,rs4746805,rs10813612,rs687424,rs116304593,rs2559629,rs56332659,rs1980364,rs11756893,rs6489824,rs3211885,rs16941909,rs1790947,rs117066377,rs11240349,rs16855318,rs4902,rs505404,rs11066254,rs11065923,rs11605738,rs10740131,rs11609628,rs60998439,rs1558324,rs610769,rs225259,rs3803170,rs10733787,rs1054517,rs11656138,rs1790964,rs12573212,rs61855497,rs9369249,rs2057002,rs10849947,rs6136492,rs2958212,rs10740107,rs6489830,rs55683509,rs4310508,rs78783055,rs9381029,rs2276014,rs62405896,rs17655730,rs2777815,rs2285695,rs61822566,rs61966631,rs10761739,rs12585399,rs2158292,rs2297067,rs948788,rs10740133,rs12134724,rs6694081,rs11066126,rs2243103,rs7970397,rs3211105,rs7973898,rs3177647,rs35105472,rs10793725,rs4677,rs10970387,rs11818738,rs7978068,rs225295,rs2816652,rs1054516,rs57454118,rs7973309,rs8109288,rs9634246,rs77176084,rs11817689,rs2731674,rs6940356,rs9415680,rs1194182,rs9462670,rs10851809,rs79761579,rs12427276,rs16855300,rs1047206,rs4767068,rs4951184,rs10499859,rs13216361,rs602056,rs2950390,rs210142,rs6070697,rs12936923,rs225285,rs2245329,rs5030895,rs67821571,rs7913933,rs3769631,rs7358191,rs113919457,rs7100372,rs6479897,rs13233631,rs10068,rs898611,rs1417943,rs4714423,rs649729,rs3809565,rs62405926,rs7977828,rs61712778,rs4140579,rs11065987,rs12580175,rs4794852,rs12582964,rs1131514,rs2227831,rs2681183,rs34592828,rs1790604,rs2616629,rs533949,rs944002,rs9651228,rs2958149,rs7897326,rs2735825,rs6662930,rs7118199,rs3742003,rs113699533,rs12142402,rs56312618,rs1572993,rs2393967,rs56956502,rs9989034,rs12793347,rs17034759,rs1534995,rs7133881,rs1953299,rs2073950,rs11655803,rs1668873,rs1058735,rs1790588,rs9381019,rs2816605,rs507577,rs10813766,rs1896995,rs6664397,rs2057000,rs12584436,rs4952073,rs57646770,rs1533068,rs441,rs12579123,rs58886972,rs688920,rs12785488,rs848129,rs75139030,rs10822175,rs7296313,rs1768584,rs1151786,rs742492,rs1176536,rs642536,rs11121529,rs2268196,rs6919961,rs871690,rs4766764,rs7980317,rs57139984,rs61440627,rs2210912,rs9788231,rs1172147,rs28395875,rs74139133,rs72706640,rs1668869,rs3110497,rs7132863,rs6070692,rs2366855,rs487760,rs9891759,rs12413730,rs4767202,rs59383841,rs11066077,rs2107205,rs7978737,rs2283357,rs12423041,rs72829170,rs10970464,rs9369256,rs10783794,rs9916533,rs9381022,rs1061259,rs2290894,rs8040183,rs1790946,rs1989949,rs926620,rs7520752,rs9394756,rs6693965,rs7974772,rs7870898,rs7310545,rs6065,rs1668867,rs13042885,rs11171916,rs75590443,rs3018275,rs2958139,rs2958132,rs10822179,rs151355,rs2393969,rs7342306,rs7979255,rs11613713,rs11240360,rs7484754,rs11240369,rs717883,rs9913003,rs4326844,rs56199698,rs2304056,rs528888,rs62407566,rs10970468,rs3809274,rs2180747,rs10509189,rs75648992,rs10761723,rs10822150,rs2958123,rs35692796,rs78745958,rs1935194,rs12728877,rs7114,rs56768778,rs847895,rs2106972,rs8015973,rs58368428,rs739496,rs7959619,rs7295862,rs9914038,rs11071720,rs1473672,rs3752632,rs2616628,rs602276,rs4075583,rs4379723,rs9300319,rs12139158,rs2950388,rs10849995,rs1668870,rs2616631,rs12316525,rs2238154,rs10876915,rs3000075,rs10022837,rs2816651,rs879491,rs7304572,rs7503168,rs10822148,rs10998458,rs68031000,rs10740129,rs3956912,rs9394761,rs56198325,rs1882846,rs11601356,rs1009984,rs2735828,rs12229457,rs6893046,rs2765500,rs886205,rs78798698,rs1558327,rs4714426,rs9900280,rs7314232,rs10850013,rs576426,rs2233861,rs1417944,rs591433,rs7743445,rs939915,rs13438282,rs6680161,rs28498569,rs11240352,rs10850003,rs1563897,rs61012856,rs10733789,rs7920159,rs7075205,rs41294396,rs1976848,rs72882960,rs4316098,rs7553876,rs10849982,rs3742001,rs113817010,rs56412729,rs11602951,rs11171951,rs10131298,rs76361685,rs1465082,rs6427403,rs7718670,rs34875178,rs6479899,rs11608565,rs2559625,rs79068130,rs2285727,rs559972,rs11066095,rs9805104,rs11066079,rs7082470,rs1768586,rs632650,rs225304,rs77415331,rs2339816,rs2294693,rs11602248,rs35959442,rs12117194,rs72878029,rs596700,rs10933612,rs4766462,rs16855332,rs3211821,rs115112744,rs11264804,rs2146410,rs647137,rs35090903,rs1029388,rs13381239,rs59215788,rs640783,rs75684386,rs74140217,rs10995540,rs6132109,rs508694,rs2950394,rs12125465,rs10822172,rs7111278,rs3809276,rs7910662,rs35763383,rs10733792,rs671976,rs77129112,rs28362508,rs11066055,rs2816631,rs12319315,rs2926740,rs6903444,rs4746244,rs2975216,rs73565291,rs12798333,rs10761779,rs2394497,rs6489833,rs12580300,rs932399,rs12426493,rs11577406,rs4140578,rs72745207,rs7961894,rs1897565,rs2239195,rs13205065,rs12426566,rs11066322,rs10740310,rs114384464,rs17706858,rs61855465,rs72837070,rs59255646,rs1801020,rs1557685,rs11871787,rs7738684,rs2201842,rs7296841,rs647316,rs7963329,rs2339818,rs6490294,rs114382416,rs609230,rs2238152,rs4728183,rs113291192,rs12300518,rs10159609,rs16941724,rs11605332,rs3738155,rs11870472,rs12741819,rs526664,rs225254,rs151357,rs16855312,rs6940462,rs1527479,rs151360,rs13191323,rs3741993,rs1790576,rs10506328,rs748012,rs10740125,rs17401588,rs72878036,rs10761721,rs2339941,rs1049654,rs72865316,rs10995530,rs10512472,rs17101241,rs11080357,rs9950174,rs12300496,rs1076415,rs10813630,rs736793,rs12604067,rs12580246,rs10491693,rs28489970,rs55801554,rs12312538,rs12414159,rs7546211,rs1615504,rs10761732,rs2269802,rs9900378,rs1172113,rs77030808,rs41314904,rs7522061,rs7909269,rs4384788,rs8027382,rs4971155,rs4951162,rs7073753,rs35662477,rs1790974,rs2491017,rs11066156,rs1790931,rs1579045,rs9971352,rs627308,rs12240740,rs117455480,rs10822146,rs3752630,rs4746974,rs16855304,rs10849984,rs1042831,rs605898,rs78693422,rs11121548,rs6576081,rs73426314,rs2816609,rs72882962,rs7075901,rs2765503,rs12128229,rs3519,rs28625632,rs7970181,rs7137889,rs6505128,rs59246603,rs7151779,rs56748859,rs1037590,rs11605246,rs10057691,rs59131168,rs2073016,rs10761729,rs2735818,rs11605127,rs962866,rs617044,rs2616630,rs2765504,rs2765499,rs10822155,rs7139273,rs9971746,rs11066195,rs2294695,rs7517644,rs10509186,rs1544396,rs11164132,rs111258973,rs2296825,rs12128104,rs1790961,rs11734132,rs10774631,rs72878032,rs2138852,rs2719815,rs4746149,rs931972,rs10450,rs10849985,rs7092539,rs538811,rs10771511,rs755992,rs2873413,rs55755107,rs6703602,rs7959011,rs1953298,rs7896677,rs7965261,rs7183850,rs12296574,rs12048743,rs1318187,rs11603942,rs630616,rs7150997,rs10459246,rs7973120,rs714051,rs1790932,rs10849949,rs4971154,rs6081337,rs6541092,rs10761760,rs7309841,rs7068144,rs7317038,rs4767939,rs11240370,rs10933611,rs7544345,rs7092139,rs11066054,rs11066112,rs56183434,rs551419,rs11606393,rs3211842,rs4745729,rs7593034,rs62429816,rs2285520,rs1473247,rs1180734,rs3762289,rs7313773,rs72878027,rs12123773,rs62407564,rs6556405,rs10740126,rs610077,rs11066128,rs58249241,rs2286614,rs80017658,rs6700883,rs536327,rs34292685,rs10850007,rs2681178,rs78729142,rs1028397,rs2735829,rs2466128,rs7956676,rs9381028,rs34054049,rs10076782,rs3214051,rs72922039,rs2393976,rs11280,rs12413415,rs4846215,rs2185653,rs7297760,rs2142190,rs114968182,rs2586150,rs61822619,rs10783796,rs7296651,rs11653357,rs2272308,rs225251,rs1970265,rs4774471,rs595529,rs11868320,rs3811025,rs2958154,rs2393980,rs73426362,rs1977710,rs10774409,rs10761778,rs12125492,rs7915680,rs12321677,rs7294902,rs12452156,rs2735816,rs2946741,rs61418148,rs5030896,rs10761776,rs2261295,rs1176537,rs2816607,rs17345837,rs1788103,rs2816606,rs7962138,rs7920768,rs4714424,rs4676349,rs11602372,rs163790,rs12139373,rs9902765,rs236729,rs12415984,rs1008628,rs1300252,rs61822626,rs3211849,rs1172130,rs11607019,rs10849951,rs11653310,rs2301756,rs67525613,rs9369250,rs9381031,rs2293432,rs7099425,rs7074735,rs7973157,rs59905228,rs5030882,rs10995453,rs11906768,rs7515178,rs74807346,rs9891920,rs2296828,rs2268195,rs3742000,rs645744,rs3733606,rs12424641,rs2296823,rs1694502,rs11770358,rs2958130,rs511093,rs634389,rs12306814,rs55678495,rs7478730,rs1558328,rs2235678,rs10747769,rs73337030,rs1558325,rs11240351,rs1668872,rs9634277,rs12749630,rs2735822,rs17345816,rs9381034,rs61853635,rs4767376,rs17696736,rs1790963,rs6045559,rs4747045,rs11066082,rs6045561,rs2735826,rs17400878,rs12423788,rs7939107,rs115969702,rs6692170,rs9907772,rs76246963,rs17637907,rs2545801,rs10140586,rs7085862,rs12427012,rs55966801,rs114583384,rs477895,rs9890191,rs1981517,rs2369526,rs10774407,rs2268190,rs1935,rs11604857,rs10761725,rs74636821,rs58742238,rs77522654,rs4766705,rs2097701,rs342298,rs10947944,rs655107,rs62006947,rs12423960,rs6070696,rs10744773,rs2731673,rs2765506,rs6489818,rs12128254,rs61855876,rs6593921,rs2816649,rs2836,rs11619615,rs9462668,rs2255074,rs11770907,rs7967600,rs2056698,rs62407569,rs2816653,rs28525994,rs666951,rs7294753,rs2268193,rs7538074,rs2146409,rs11066127,rs2301622</t>
  </si>
  <si>
    <t>ENSG00000179295.11,ENSG00000142657.16,CATG00000012107.1,CATG00000011099.1,CATG00000010438.1,ENSG00000173264.9,ENSG00000198056.9,ENSG00000108523.11,CATG00000013334.1,ENSG00000198954.4,ENSG00000111271.10,ENSG00000233896.1,CATG00000088274.1,ENSG00000135148.7,CATG00000022210.1,ENSG00000165732.8,ENSG00000267321.1,ENSG00000123405.9,ENSG00000113302.4,ENSG00000173486.8,ENSG00000148572.10,CATG00000071724.1,ENSG00000259498.1,CATG00000007799.1,ENSG00000185024.11,ENSG00000110011.9,ENSG00000232495.2,ENSG00000242660.1,ENSG00000181104.6,ENSG00000117222.9,CATG00000083821.1,ENSG00000173457.6,ENSG00000165476.8,ENSG00000140416.15,CATG00000032271.1,ENSG00000182450.8,CATG00000078727.1,ENSG00000206052.6,ENSG00000177963.8,ENSG00000144504.11,CATG00000009143.1,ENSG00000132694.14,ENSG00000111481.5,ENSG00000138336.8,ENSG00000001167.10,ENSG00000177947.9,ENSG00000130595.12,CATG00000013327.1,CATG00000013322.1,CATG00000053834.1,ENSG00000079691.15,ENSG00000108528.9,ENSG00000235816.2,CATG00000032320.1,ENSG00000245750.3,ENSG00000197959.9,ENSG00000149781.8,ENSG00000257767.2,ENSG00000124596.12,ENSG00000025423.7,ENSG00000145860.7,ENSG00000168071.17,ENSG00000170871.7,ENSG00000149761.4,ENSG00000173511.5,CATG00000115361.1,ENSG00000002330.9,ENSG00000073754.5,ENSG00000160551.5,ENSG00000066382.12,ENSG00000111252.6,CATG00000083626.1,ENSG00000124172.5,ENSG00000090534.13,ENSG00000013016.10,ENSG00000258373.1,ENSG00000234608.3,ENSG00000135218.13,ENSG00000076108.7,ENSG00000173153.9,ENSG00000173064.6,ENSG00000108733.5,CATG00000005774.1,CATG00000009150.1,ENSG00000174885.8,ENSG00000133059.12,ENSG00000256940.1,ENSG00000108518.7,CATG00000115496.1,ENSG00000236320.3,ENSG00000198270.8,ENSG00000145703.11,ENSG00000173113.2,ENSG00000142082.10,CATG00000118316.1,ENSG00000204842.10,ENSG00000131187.5,ENSG00000258099.1,ENSG00000266269.1,ENSG00000185627.13,ENSG00000089234.11,CATG00000032178.1,ENSG00000101158.8,ENSG00000060339.9,CATG00000042289.1,ENSG00000161912.13,CATG00000040434.1,ENSG00000006125.12,ENSG00000101166.11,ENSG00000110955.4,CATG00000009153.1,ENSG00000156510.11,ENSG00000163531.11,ENSG00000101160.9,ENSG00000108515.13,ENSG00000214711.5,ENSG00000111300.5,ENSG00000255775.1,ENSG00000243797.2,ENSG00000054523.12,ENSG00000101162.3,ENSG00000225063.1,CATG00000031061.1,CATG00000118430.1,CATG00000118438.1,ENSG00000089022.9,CATG00000013335.1,ENSG00000198055.6,ENSG00000107625.8,ENSG00000257086.1,CATG00000086051.1,ENSG00000177951.13,CATG00000032328.1,ENSG00000150275.13,ENSG00000133069.10,CATG00000118331.1,ENSG00000229261.1,ENSG00000184887.9,CATG00000083624.1,CATG00000081807.1,ENSG00000256116.1,ENSG00000253256.1,CATG00000115492.1,CATG00000016366.1,CATG00000046418.1,ENSG00000122912.10,ENSG00000168792.4,ENSG00000112339.10,ENSG00000160856.16,ENSG00000184144.5,CATG00000025227.1,ENSG00000149782.7,ENSG00000158023.5,ENSG00000124602.5,ENSG00000196531.6,ENSG00000141150.3,ENSG00000219435.3,CATG00000046393.1,CATG00000031189.1,ENSG00000167460.10,CATG00000004535.1,ENSG00000132704.11,CATG00000053835.1,ENSG00000112212.7,ENSG00000142327.7,CATG00000009146.1,ENSG00000110958.11,ENSG00000257176.1,CATG00000118317.1,ENSG00000107099.11,ENSG00000259444.1,ENSG00000089009.11,ENSG00000171988.13,CATG00000115498.1,ENSG00000199562.1,ENSG00000150637.4,ENSG00000111275.8,ENSG00000163534.10,ENSG00000187800.9,ENSG00000253831.1,ENSG00000236935.1,ENSG00000076067.7,CATG00000083622.1,CATG00000118323.1,CATG00000073694.1,CATG00000063098.1,ENSG00000254559.1,ENSG00000135486.13,ENSG00000198053.7,CATG00000033490.1,ENSG00000126432.9,ENSG00000272767.1,ENSG00000138346.10,ENSG00000139835.9,ENSG00000130592.9,ENSG00000248594.2,CATG00000090897.1,ENSG00000089248.6,CATG00000009140.1,ENSG00000264808.1,ENSG00000257069.1,ENSG00000221063.1,ENSG00000205436.3,ENSG00000165730.10,ENSG00000030110.8,CATG00000004532.1,ENSG00000225083.1,ENSG00000185245.6,ENSG00000124701.5</t>
  </si>
  <si>
    <t>19820697,19221038,21546496,22139419,22423221,19110211,24026423,23392654</t>
  </si>
  <si>
    <t>Mean platelet volume,Platelet response with aspirin and clopidogrel,Platelet function and related traits,Collagen-Stimulated platelet aggregation after aspirin and clopidogrel treatment</t>
  </si>
  <si>
    <t>HP:0011873</t>
  </si>
  <si>
    <t>Abnormal platelet count</t>
  </si>
  <si>
    <t>Abnormal number of platelets per volume of blood. In a healthy adult, a normal platelet count is between 150,000 and 450,000 per microliter of blood.</t>
  </si>
  <si>
    <t>rs10851721,rs79845707,rs131807,rs74773190,rs7980579,rs55770518,rs507914,rs4871903,rs2238784,rs16941759,rs75080135,rs6587980,rs2580761,rs1260294,rs1716175,rs17345153,rs34049736,rs61012934,rs2274957,rs2269803,rs643434,rs4940703,rs10740128,rs3739095,rs4148170,rs11825181,rs55752358,rs16843597,rs10849981,rs212934,rs9915252,rs2231172,rs3218114,rs964184,rs12048077,rs739497,rs1904296,rs115000929,rs35529421,rs3809566,rs1053872,rs112327926,rs74572856,rs73036517,rs10846507,rs12022194,rs72837056,rs2572210,rs1190336,rs8042366,rs28522490,rs6489820,rs28569885,rs8066143,rs10922469,rs13226650,rs13017786,rs2009493,rs17489373,rs635634,rs12477993,rs11208791,rs10889332,rs8081584,rs901683,rs3808846,rs2038479,rs203465,rs225306,rs2230194,rs730123,rs35237539,rs78644302,rs62007986,rs1168017,rs12682115,rs28557173,rs1465081,rs11071848,rs221799,rs10761773,rs3761793,rs210145,rs907,rs10889335,rs62482239,rs8029478,rs4723482,rs7295450,rs768673,rs1647276,rs2410629,rs9971294,rs79854225,rs129128,rs118855,rs11064076,rs6489819,rs1275537,rs9471667,rs71496603,rs3088303,rs12579336,rs10733788,rs3806407,rs28577594,rs17108347,rs8176741,rs7309325,rs3754094,rs4938634,rs2070895,rs2727101,rs3806408,rs10889339,rs34212676,rs11983997,rs4788,rs6589566,rs3213628,rs2926748,rs780117,rs7313483,rs117120947,rs1748200,rs603621,rs7208635,rs3747093,rs17669,rs1275522,rs4523270,rs6494531,rs13010033,rs2070729,rs2035081,rs72865313,rs10503669,rs551118,rs10908500,rs941207,rs2695478,rs11989309,rs12729696,rs1275530,rs76501189,rs17411168,rs2054576,rs1408272,rs4144664,rs28410096,rs492175,rs495130,rs377436,rs11979818,rs2285809,rs724553,rs1617434,rs941306,rs72876053,rs4821116,rs2572207,rs649406,rs10139386,rs597076,rs10773008,rs61547234,rs7977752,rs6759383,rs11815969,rs61612992,rs228129,rs2054713,rs17031088,rs17157832,rs342296,rs116940712,rs4466712,rs66845073,rs74187049,rs2840044,rs1522744,rs1373146,rs2273291,rs12899659,rs2926776,rs7316563,rs1010022,rs1800775,rs6544668,rs1008084,rs550057,rs704791,rs8176751,rs61462345,rs12909009,rs8176632,rs7518497,rs1026565,rs4846083,rs10136790,rs9381093,rs13702,rs17655188,rs644234,rs1859433,rs2266959,rs2083636,rs1719262,rs114294051,rs7466962,rs4759420,rs9916158,rs884956,rs7701990,rs11751953,rs7219615,rs1441753,rs9920201,rs34997336,rs2060455,rs676457,rs118080850,rs4924804,rs7683668,rs76041951,rs10761722,rs1879380,rs9436223,rs11622243,rs2681179,rs1184865,rs79649654,rs1168028,rs11604127,rs2278668,rs7098181,rs10889352,rs8073935,rs10815094,rs507392,rs830554,rs115512625,rs2588828,rs11066098,rs28575576,rs7549789,rs2898495,rs34327087,rs6759861,rs3820190,rs1992443,rs12423126,rs4823176,rs77211491,rs34564316,rs79866595,rs58839383,rs10789112,rs12582302,rs7136874,rs10873210,rs3827633,rs55747707,rs11624484,rs10993905,rs7312260,rs7078456,rs2899709,rs117991538,rs6489837,rs7004149,rs437585,rs12061460,rs7641175,rs1563896,rs79343853,rs10508896,rs4417358,rs11620937,rs2272417,rs2283358,rs11064080,rs10774412,rs76549378,rs8038209,rs17768852,rs480642,rs10850014,rs1441762,rs11057192,rs13391837,rs12996538,rs1727320,rs115438170,rs12143121,rs2076211,rs6489829,rs12122105,rs35617716,rs221795,rs11153161,rs76551593,rs616559,rs10761771,rs11207981,rs13209277,rs10897518,rs10503715,rs6737882,rs77818310,rs11819167,rs115556434,rs10873209,rs9823527,rs1002311,rs4900543,rs4366668,rs11602954,rs35621602,rs1647284,rs74237645,rs10908498,rs28509330,rs75793695,rs6431963,rs10761727,rs77706751,rs28360509,rs1631677,rs1684050,rs1370644,rs16827532,rs12117947,rs6969584,rs10995543,rs12767823,rs3767951,rs2410620,rs387582,rs10761728,rs12540011,rs75949939,rs1260596,rs11795075,rs77552263,rs2305482,rs35934513,rs7140280,rs2414883,rs688812,rs1716168,rs2175197,rs73426310,rs7385804,rs3782886,rs6668453,rs17145713,rs7083823,rs8006385,rs57866673,rs397969,rs34352134,rs7972112,rs11126932,rs965949,rs76421334,rs12047994,rs117914182,rs28642812,rs1441758,rs2736100,rs9422653,rs75802599,rs9635366,rs8011621,rs2572213,rs10901252,rs78550231,rs9891800,rs28523581,rs11991231,rs3766744,rs13203365,rs11158719,rs2292893,rs1172161,rs692725,rs73285319,rs76238709,rs352837,rs10465990,rs475642,rs4775612,rs78777686,rs6494520,rs1532625,rs11065898,rs75469215,rs13196590,rs2281138,rs12092492,rs2682434,rs13405076,rs12366872,rs2236058,rs34499461,rs61466555,rs7980835,rs1790109,rs7047076,rs3218010,rs1748195,rs3897102,rs4245271,rs3094212,rs77676696,rs1957352,rs9467183,rs11066074,rs12773263,rs4906228,rs12122180,rs2403064,rs9367112,rs1402275,rs5756506,rs17696011,rs3018098,rs6911036,rs514334,rs287,rs10732573,rs1260326,rs4660449,rs6850509,rs7586601,rs56002646,rs12038203,rs11621682,rs12348775,rs1260334,rs4846085,rs114680949,rs1980655,rs1168114,rs11684134,rs8018398,rs1441754,rs3792379,rs35495249,rs12425329,rs506338,rs3808851,rs2281137,rs4660173,rs79955955,rs2363878,rs2336384,rs71494792,rs28513670,rs1684032,rs10772993,rs10761761,rs9898547,rs7966413,rs80190218,rs507666,rs8176693,rs11869616,rs2301723,rs7980378,rs74849450,rs2256341,rs14415,rs2240466,rs4968031,rs56373884,rs4660457,rs3205136,rs365934,rs1168021,rs10789113,rs6489832,rs289,rs140489,rs78034568,rs660931,rs198846,rs11817169,rs727694,rs711752,rs10433879,rs12484001,rs79039115,rs7954689,rs514659,rs2767379,rs632964,rs2154611,rs117711506,rs4357289,rs1001441,rs659964,rs2281298,rs10993906,rs422113,rs7518344,rs9386779,rs59061545,rs78757497,rs1172129,rs8395,rs225262,rs203482,rs34368158,rs10925069,rs17696005,rs870022,rs4561508,rs4899231,rs12024813,rs11642609,rs4573747,rs1060105,rs41525648,rs6702983,rs4246215,rs9400272,rs2588816,rs12037659,rs2588815,rs12023704,rs1716164,rs11964516,rs7213476,rs28592032,rs2958153,rs4275659,rs1727315,rs7311641,rs7013777,rs114524219,rs11057254,rs17157852,rs10849415,rs2294923,rs12943131,rs12127588,rs429534,rs6672267,rs62407567,rs3218108,rs74855321,rs11670562,rs12664455,rs3759852,rs11752179,rs1080958,rs12469959,rs4243735,rs17104800,rs1260345,rs1615350,rs11773129,rs4767522,rs7773490,rs11153168,rs74615535,rs11850191,rs1260594,rs2727098,rs12310847,rs3751985,rs331,rs1044280,rs78390579,rs10133262,rs296847,rs12298826,rs2295789,rs118050826,rs73925552,rs12041164,rs7212704,rs10130829,rs3747750,rs13247874,rs16827569,rs11153167,rs35036712,rs78773195,rs3928450,rs1059611,rs74128805,rs4665959,rs6581101,rs1168089,rs11848769,rs12453343,rs4644277,rs28472704,rs2559629,rs79316643,rs9422442,rs72706433,rs11071849,rs6489824,rs1684052,rs16941909,rs4759371,rs2572217,rs1042842,rs419450,rs116256322,rs75601759,rs4902,rs505404,rs11066254,rs77592696,rs35632234,rs34731408,rs114934348,rs3218097,rs116551361,rs11065923,rs9384704,rs7195963,rs2728125,rs1881797,rs4065321,rs662799,rs60998439,rs10807268,rs7016880,rs4406409,rs1558324,rs34648856,rs10733787,rs11656138,rs11658328,rs11792729,rs1647265,rs2073080,rs17768650,rs518053,rs12573212,rs61855497,rs765548,rs114687023,rs1734908,rs34346326,rs7813420,rs2294433,rs55683509,rs67624109,rs11126918,rs214060,rs2954027,rs77792598,rs1980654,rs116552240,rs6715003,rs11231845,rs78783055,rs35851175,rs7765441,rs74699241,rs214048,rs80248631,rs9411464,rs12134983,rs9328546,rs4820599,rs12475426,rs2158292,rs17157928,rs10866837,rs10740133,rs77888770,rs2243103,rs6913974,rs7970397,rs12601333,rs3211105,rs115215757,rs7973898,rs4329540,rs435620,rs1790090,rs3177647,rs1883349,rs2518719,rs116500138,rs11207986,rs2236055,rs12669002,rs5745582,rs3824430,rs7978068,rs58647797,rs36070902,rs36228836,rs1168010,rs1790133,rs4784741,rs829406,rs850734,rs2286480,rs11871651,rs9634246,rs8109288,rs12901660,rs2306641,rs4902538,rs11817689,rs7952802,rs80162657,rs6757123,rs2076086,rs4775608,rs552307,rs28576953,rs2280737,rs1534956,rs552147,rs1168044,rs35824277,rs11693052,rs79761579,rs12427276,rs11764045,rs12039115,rs4930556,rs2108978,rs949881,rs6930733,rs9487053,rs17030946,rs4951184,rs2572206,rs17031092,rs55787807,rs210142,rs9966765,rs175922,rs7785479,rs2072860,rs12936923,rs12431697,rs4922117,rs225285,rs12090886,rs10144995,rs1051434,rs9487058,rs78576894,rs2078616,rs7358191,rs738409,rs71494799,rs1919487,rs35687633,rs61686122,rs898611,rs7977828,rs3809565,rs12216891,rs68142025,rs76251295,rs34387463,rs11868084,rs61712778,rs17411045,rs76130427,rs7176565,rs7208365,rs17410983,rs1168009,rs28657784,rs12063141,rs4794852,rs7638232,rs11789898,rs8092394,rs7169864,rs9381096,rs2227831,rs34592828,rs2616629,rs533949,rs944002,rs2727102,rs7853989,rs17145732,rs3808845,rs7897326,rs117721895,rs79032147,rs113699533,rs11089629,rs11121847,rs17410996,rs1716171,rs6917259,rs2728121,rs7841189,rs28640237,rs73588403,rs3844510,rs932223,rs28372579,rs7142683,rs2165556,rs449736,rs57007022,rs114715332,rs2073950,rs12365089,rs17783304,rs12467151,rs1668873,rs7223305,rs59003594,rs545971,rs67977965,rs507577,rs12628032,rs61905108,rs1896995,rs673108,rs7726159,rs4938637,rs7296418,rs1168040,rs7548877,rs1533068,rs2277468,rs314,rs441,rs593647,rs2330805,rs4665978,rs4464160,rs11767547,rs12432681,rs72765809,rs848129,rs4729601,rs6123697,rs887475,rs1151786,rs642536,rs117927639,rs492488,rs33949561,rs8179252,rs118159501,rs13055900,rs714052,rs4759416,rs8012857,rs2572218,rs733544,rs2727100,rs5994638,rs780104,rs71556715,rs12814720,rs12678604,rs6927569,rs1748201,rs949882,rs12594547,rs9788231,rs9349202,rs1668869,rs780100,rs7132863,rs60895266,rs3747207,rs8176672,rs1104,rs12413730,rs2695479,rs59383841,rs9374071,rs2107205,rs41305741,rs7978737,rs6494532,rs12423041,rs6600186,rs7160115,rs7175692,rs10205219,rs7748068,rs10783794,rs17157941,rs1061259,rs2414884,rs2290894,rs2580759,rs1441763,rs2954021,rs1313566,rs28687977,rs5911,rs7703616,rs1716169,rs10889356,rs2685123,rs1989949,rs6494537,rs780108,rs4924803,rs57900397,rs7974772,rs7310545,rs6065,rs10908501,rs4731117,rs10169261,rs7342306,rs1980850,rs7979255,rs9386797,rs6708735,rs9386796,rs4326844,rs9913003,rs2682429,rs928508,rs2703788,rs1629122,rs35940984,rs3825018,rs28372828,rs295258,rs738127,rs7145337,rs78848394,rs62407566,rs2541675,rs13142655,rs3809274,rs2180747,rs10509189,rs116550955,rs57645645,rs353052,rs10761723,rs1647266,rs2072906,rs12451897,rs10822150,rs6633,rs9422652,rs12138564,rs2958123,rs17489268,rs11974409,rs61003864,rs760719,rs78745958,rs532436,rs8042834,rs1555945,rs7114,rs56768778,rs850737,rs9487051,rs3780359,rs1626899,rs17300770,rs2070721,rs56383788,rs644926,rs12042319,rs7959619,rs11071720,rs4646776,rs6099616,rs7960642,rs602276,rs11673000,rs9300319,rs16889389,rs649129,rs10993909,rs7551747,rs7575245,rs72765808,rs1668870,rs7766241,rs115899639,rs2238154,rs12316525,rs920900,rs198833,rs8066582,rs7149242,rs10889353,rs3761472,rs77219697,rs783291,rs631106,rs28537807,rs603267,rs74400540,rs10740129,rs3956912,rs3218092,rs56198325,rs11601356,rs8176759,rs12229457,rs1550026,rs4660452,rs860762,rs3785549,rs9900280,rs7314232,rs140492,rs9436224,rs10205592,rs12674456,rs114964604,rs112961043,rs9920210,rs2233861,rs77981966,rs112324778,rs6913093,rs10846506,rs352479,rs597470,rs17031095,rs7743445,rs3816117,rs524023,rs10889334,rs73292811,rs327,rs1168099,rs56076827,rs73600084,rs78628569,rs4915840,rs28661781,rs7075205,rs1976848,rs66965793,rs10790162,rs1141313,rs79165612,rs7234602,rs9369313,rs10849982,rs3742001,rs2437145,rs2360873,rs4245270,rs1716184,rs56013883,rs6747229,rs11602951,rs11171951,rs7185345,rs10131298,rs3740111,rs12036837,rs13024421,rs1260341,rs2227333,rs6760828,rs1465082,rs17489282,rs76361685,rs351729,rs9394834,rs2410627,rs6479899,rs11608565,rs657149,rs7167810,rs2559625,rs10792443,rs9487060,rs56224630,rs2285727,rs4148856,rs559972,rs12441488,rs11681351,rs1727311,rs12322888,rs117974468,rs7082470,rs12129000,rs1768586,rs632650,rs1837842,rs9320282,rs2131926,rs2339816,rs11602248,rs78458743,rs636497,rs35959442,rs71494800,rs72878029,rs2305481,rs4766462,rs10774624,rs72766630,rs60223219,rs10744147,rs77069344,rs1958111,rs1033686,rs1375493,rs10908499,rs11771125,rs7855255,rs12769244,rs1051921,rs5005289,rs16843465,rs1029388,rs59215788,rs75684386,rs10995540,rs2767382,rs380774,rs2727104,rs3767952,rs7227,rs13003953,rs11983745,rs2950394,rs949142,rs61010704,rs10822172,rs2769071,rs809673,rs3099228,rs2666559,rs4925065,rs12453334,rs605588,rs11636148,rs78299715,rs1260595,rs28889098,rs2401514,rs901684,rs116147870,rs6914422,rs34927420,rs1047158,rs1060848,rs3792384,rs326,rs3804753,rs28362508,rs7146354,rs7199414,rs11066055,rs17119878,rs12142808,rs2926740,rs117955557,rs659104,rs491626,rs79220007,rs12022657,rs62094668,rs114246480,rs214058,rs1568427,rs7166453,rs2073398,rs10761779,rs2240716,rs941305,rs11655264,rs6489833,rs7702189,rs12580300,rs12678919,rs4766578,rs34912062,rs2073823,rs850730,rs9644637,rs3735964,rs114807546,rs7305511,rs12426493,rs4351870,rs75605891,rs8092062,rs77048596,rs6864465,rs4821130,rs35332062,rs2851443,rs13472,rs72745207,rs76176848,rs2239195,rs67626956,rs11057204,rs12426566,rs2410621,rs409801,rs1716170,rs2851435,rs2298480,rs11066322,rs4821124,rs17706858,rs114384464,rs61855465,rs8176749,rs72837070,rs11231825,rs58849111,rs10908496,rs11693660,rs9471653,rs1049817,rs351730,rs6732302,rs4320561,rs11127013,rs6490294,rs214053,rs2060454,rs609230,rs12300518,rs873457,rs10159609,rs67385415,rs34763247,rs16941724,rs582118,rs12274192,rs2231142,rs1992442,rs35624969,rs114621120,rs114946160,rs74940001,rs2703786,rs2588827,rs225254,rs11207983,rs12158299,rs1260327,rs2744808,rs11207982,rs3741993,rs662463,rs419106,rs1050828,rs7004158,rs748012,rs11089637,rs4792799,rs11966072,rs28654378,rs72878036,rs2339941,rs1406295,rs1734909,rs1168013,rs10995530,rs17101241,rs6968170,rs113325959,rs2572211,rs887474,rs12300496,rs8182006,rs7766290,rs2519093,rs878825,rs12463527,rs1727300,rs9394837,rs17030925,rs4548045,rs114278817,rs2241245,rs78810414,rs1022978,rs10761732,rs11912963,rs351756,rs1172113,rs11126999,rs2703777,rs111535158,rs7255933,rs2811712,rs7073753,rs35662477,rs4975538,rs116873087,rs17157839,rs544873,rs8051213,rs8176722,rs28754459,rs11789207,rs7048839,rs6910460,rs627308,rs581430,rs10508895,rs11207976,rs115703799,rs77819548,rs11515,rs79198716,rs1168030,rs7496335,rs71558769,rs72763693,rs13200047,rs10822146,rs4582,rs3752630,rs28474963,rs56309603,rs10157265,rs10774411,rs78693422,rs4677875,rs28419230,rs73036519,rs830556,rs8077456,rs4792798,rs66858280,rs6661855,rs12148,rs7527856,rs12038481,rs11629073,rs537246,rs12128229,rs13221253,rs13235543,rs3519,rs7427439,rs13036056,rs12696580,rs73431508,rs73231950,rs2075672,rs17157836,rs500499,rs80075345,rs10889350,rs7932437,rs11605246,rs1037590,rs708272,rs11078935,rs117218557,rs9893832,rs4421798,rs13269198,rs13314114,rs59131168,rs297,rs13066322,rs3859189,rs6575926,rs2616630,rs10889331,rs617044,rs3804122,rs4148155,rs13022659,rs10822155,rs3218086,rs17091891,rs583609,rs10139236,rs2703805,rs9971746,rs17104776,rs11066195,rs963029,rs1544396,rs613534,rs112080350,rs35294227,rs4820268,rs11770534,rs10136129,rs6849526,rs9296095,rs11913600,rs7198029,rs919999,rs17489539,rs72878032,rs11264475,rs75597324,rs74869266,rs2681184,rs2241106,rs4746149,rs746735,rs12444012,rs10849985,rs55713240,rs114140679,rs1168041,rs2695476,rs74293240,rs860335,rs78358410,rs28661744,rs7959011,rs7965261,rs2294916,rs1022979,rs2286276,rs56852782,rs4309483,rs351736,rs877908,rs13196219,rs9384703,rs7165102,rs6743819,rs74346605,rs733794,rs3818157,rs198812,rs3846855,rs1168027,rs2968479,rs1318187,rs74595557,rs74892229,rs630616,rs2361650,rs10459246,rs11673093,rs6544665,rs7973120,rs74128806,rs1584063,rs10158897,rs2572209,rs114693458,rs11844529,rs1979722,rs10849949,rs10761760,rs7309841,rs9873669,rs7650082,rs4333617,rs878872,rs2108980,rs411547,rs1168113,rs322,rs12563631,rs4767939,rs7786877,rs12728776,rs2013555,rs78789086,rs28641195,rs7518568,rs34465969,rs11066112,rs2001844,rs4148173,rs351726,rs551419,rs2337934,rs4905994,rs11606393,rs39536,rs1341272,rs12483959,rs12074528,rs937564,rs4302748,rs7025839,rs114815053,rs3806113,rs6014993,rs2285520,rs2143571,rs1441755,rs114680456,rs1180734,rs7313773,rs62407564,rs11066128,rs704795,rs80017658,rs11682621,rs1260320,rs17157945,rs4535497,rs536327,rs7211535,rs2160669,rs738128,rs2414885,rs2236056,rs2681178,rs1168020,rs78729142,rs115129770,rs2236495,rs600664,rs11666251,rs7812123,rs4363269,rs2466128,rs2235776,rs74599268,rs113051856,rs3218007,rs4243734,rs28444423,rs2275370,rs4356406,rs56153261,rs12940405,rs624660,rs13056555,rs74572721,rs2393976,rs10773004,rs7163482,rs12905244,rs12413415,rs77953206,rs1540923,rs12898708,rs61906117,rs7297760,rs10821544,rs2586150,rs3935281,rs61905088,rs10783796,rs1716165,rs12126696,rs4665963,rs76627180,rs6729709,rs7296651,rs59468948,rs2780952,rs225251,rs4693924,rs117779442,rs6668386,rs526338,rs3737961,rs4083261,rs418462,rs4774471,rs595529,rs74444983,rs5754295,rs13130041,rs2958154,rs2588820,rs2393980,rs1211375,rs2302774,rs12466060,rs12679834,rs1178979,rs10774409,rs1790100,rs6902892,rs12029068,rs4906224,rs12452156,rs7294902,rs4823179,rs2946741,rs79862839,rs841990,rs61418148,rs10761776,rs12567925,rs884548,rs8136339,rs10750096,rs6531967,rs17345837,rs12453732,rs888423,rs7962138,rs73407376,rs894211,rs7920768,rs28528947,rs1168098,rs2858011,rs3792376,rs351732,rs12045339,rs3913007,rs7587928,rs13233571,rs3859141,rs61776516,rs56328569,rs716873,rs2266788,rs10849951,rs2526476,rs10744700,rs11653310,rs10846491,rs2073079,rs3804749,rs2301756,rs2293432,rs1058168,rs13276082,rs77237194,rs11126936,rs3764990,rs57200947,rs1484162,rs7973157,rs76969940,rs115305591,rs10995453,rs28484623,rs35806739,rs1716173,rs3819299,rs28602458,rs9606204,rs3742000,rs893006,rs36034566,rs1958115,rs118163236,rs11208007,rs4608137,rs1627724,rs12773463,rs2958130,rs511093,rs77374467,rs1822534,rs11832287,rs28488544,rs12666042,rs12306814,rs3739092,rs4593558,rs6800,rs4759415,rs12148057,rs11869258,rs1822200,rs9820070,rs3751984,rs10747769,rs4729597,rs11823543,rs1790096,rs1558325,rs13005254,rs28651806,rs6494529,rs1481012,rs2588806,rs57837691,rs4409689,rs11264464,rs17345816,rs35465966,rs17356664,rs8176644,rs2270401,rs4747045,rs733543,rs11066082,rs6717791,rs6597617,rs4975642,rs1997693,rs79407615,rs6999813,rs76186171,rs76555487,rs5751904,rs10277087,rs8019022,rs28674909,rs77994584,rs6916802,rs35241445,rs2980860,rs12491937,rs7295083,rs221801,rs9842940,rs74511360,rs12101597,rs7085862,rs11057284,rs3759115,rs2780953,rs7178242,rs13408252,rs115806843,rs7167657,rs12427012,rs1057925,rs715325,rs2025898,rs73415539,rs4819853,rs418467,rs566164,rs4902545,rs73652846,rs214056,rs9890191,rs75050485,rs78404258,rs7564886,rs10054203,rs10908495,rs57382045,rs2230195,rs2072907,rs11066015,rs1168034,rs75801420,rs1935,rs2103876,rs59673,rs74454308,rs17695264,rs58151429,rs4766705,rs342298,rs2410619,rs655107,rs73925553,rs16889391,rs62006947,rs2106115,rs12423960,rs8013677,rs724311,rs6684514,rs10744773,rs2231156,rs55676833,rs1262430,rs638714,rs34410145,rs61855876,rs16991158,rs16948965,rs13202939,rs55677234,rs41301629,rs4823181,rs17730281,rs1977081,rs2255074,rs7967600,rs2056698,rs2744799,rs3784448,rs9394831,rs4425772,rs8176662,rs28525994,rs7294753,rs28657030,rs495828,rs6586884,rs4922118,rs210141,rs7155097,rs1256328,rs9621715,rs4792800,rs28649231,rs2851447,rs75905572,rs4794853,rs2277871,rs6547521,rs12422864,rs79976090,rs2559621,rs115595932,rs1528533,rs114650503,rs10876916,rs135167,rs5998672,rs12484700,rs73925554,rs79168346,rs9897552,rs12121805,rs4823109,rs11207984,rs6798814,rs7007609,rs1061554,rs1558326,rs74685767,rs7135645,rs10487157,rs1107479,rs2727103,rs1168102,rs920588,rs2814778,rs477138,rs112909171,rs6735272,rs10752615,rs568733,rs4148863,rs12027103,rs676996,rs8075668,rs1168031,rs12319165,rs10993907,rs11057276,rs3208305,rs11066090,rs1168023,rs17159090,rs79337279,rs7007797,rs6969697,rs3743171,rs11064082,rs131814,rs2076207,rs11485618,rs7145044,rs2227319,rs61271889,rs813592,rs4350231,rs8176725,rs476410,rs12899850,rs2410618,rs1882064,rs12040868,rs7358152,rs3741998,rs12910525,rs11695549,rs1668868,rs1727322,rs2269801,rs9381095,rs17410962,rs2049114,rs1395,rs71494802,rs12309,rs763777,rs3802543,rs628825,rs28475561,rs11545071,rs77684561,rs10850023,rs77071436,rs34195613,rs10495903,rs10774405,rs2070477,rs34693282,rs12081895,rs6679145,rs77980283,rs17768692,rs549888,rs9357371,rs2950387,rs1479129,rs3752631,rs2076085,rs221790,rs4128744,rs10735057,rs7519348,rs12771275,rs11090617,rs3816786,rs115428780,rs3809568,rs79030172,rs76025266,rs72641021,rs9487052,rs35073769,rs631095,rs3827385,rs449850,rs9810259,rs11066080,rs10995541,rs6587206,rs677355,rs62405895,rs513349,rs116808430,rs850731,rs2277311,rs6880997,rs2273833,rs535716,rs9372205,rs11264463,rs17631263,rs11606370,rs6716894,rs2301621,rs79843668,rs687289,rs9634247,rs1441764,rs113255694,rs61473277,rs2728126,rs28820735,rs7811265,rs5760486,rs4925066,rs10849948,rs12469338,rs12829456,rs2403063,rs28574727,rs3811603,rs10889357,rs25645,rs7299849,rs112713257,rs56182713,rs61906113,rs7294623,rs13234378,rs2682431,rs58965570,rs616513,rs13055107,rs412754,rs17157825,rs214059,rs77005271,rs8176730,rs10744775,rs9283052,rs28625019,rs9422651,rs1190334,rs12601929,rs72837019,rs61670030,rs7965040,rs9436661,rs1260328,rs7136469,rs7179378,rs7082076,rs3740109,rs4775610,rs11986942,rs6976930,rs11626063,rs17158898,rs72766638,rs35493868,rs214054,rs11066089,rs7915779,rs116347166,rs6986010,rs10161290,rs4375488,rs6757251,rs1555944,rs12567755,rs9374070,rs4646778,rs210134,rs10758656,rs2279433,rs1146246,rs10774625,rs28621005,rs2073081,rs4648328,rs12416349,rs36027406,rs6903695,rs7102344,rs2037745,rs11207998,rs10761741,rs61280878,rs12141236,rs203450,rs35739466,rs12579851,rs328,rs547306,rs17031079,rs7980687,rs1581675,rs11503021,rs4464984,rs34620476,rs2410632,rs116658471,rs2303369,rs203481,rs7910927,rs9910334,rs2289045,rs7966391,rs7105665,rs10889343,rs9411370,rs68059491,rs36055245,rs72834647,rs4665958,rs3825973,rs4845892,rs2744802,rs12435171,rs76041615,rs2241244,rs28733369,rs117534817,rs887473,rs131801,rs12743517,rs7738679,rs12062275,rs1881794,rs2559627,rs1668871,rs76259755,rs57168159,rs1727306,rs12566733,rs396000,rs1727331,rs80111670,rs325,rs1768587,rs8073254,rs1779411,rs12427185,rs11632310,rs2283790,rs78949434,rs10773003,rs10773006,rs17410914,rs10789119,rs10849992,rs12579287,rs218260,rs225277,rs113279830,rs4335137,rs117297821,rs10889337,rs11508026,rs55855805,rs630144,rs6993414,rs55672385,rs7975437,rs11207974,rs2588823,rs6589564,rs10849983,rs2588813,rs1837843,rs1463877,rs7178584,rs780110,rs28477708,rs33951980,rs75060219,rs2223486,rs423955,rs1919484,rs1372341,rs2038979,rs16843474,rs351731,rs75179845,rs13232120,rs61905116,rs4925086,rs2958127,rs12602854,rs6749393,rs75544042,rs11207977,rs13203155,rs72878047,rs12678603,rs2288619,rs5756504,rs114424320,rs78963197,rs1008204,rs117283696,rs6982636,rs2298429,rs1369313,rs9386784,rs114366307,rs1306476,rs4938644,rs7295665,rs8176671,rs2958155,rs4500785,rs114105104,rs493246,rs79287168,rs7171289,rs837763,rs35659126,rs9319929,rs1790131,rs2980875,rs2243905,rs76721209,rs4731116,rs7602534,rs10774410,rs76167489,rs4727974,rs78420872,rs2958145,rs1275528,rs72860013,rs10219716,rs6928435,rs71313931,rs7979025,rs1260333,rs11244079,rs12476367,rs2926747,rs1080956,rs12591647,rs2572205,rs668774,rs11064078,rs9374080,rs2075290,rs2879603,rs1979325,rs17411024,rs17627049,rs79790687,rs11577840,rs1184547,rs10761731,rs6489793,rs11887784,rs1151787,rs1727314,rs11962469,rs7760930,rs2950393,rs637723,rs74501107,rs9411474,rs8023716,rs5910,rs3769143,rs34942551,rs34285816,rs76500608,rs72736070,rs10440319,rs73199895,rs28927680,rs12541912,rs111837003,rs2958124,rs1122227,rs2954022,rs641540,rs2293572,rs79236614,rs7085621,rs66480035,rs2188127,rs17157944,rs11608305,rs1638525,rs6678553,rs12403207,rs2926743,rs2767384,rs62407565,rs117561861,rs3825041,rs753753,rs7734992,rs7765515,rs7199221,rs470119,rs7849280,rs56115463,rs12696581,rs9386795,rs342295,rs10182937,rs114510001,rs55701306,rs12913171,rs4744546,rs61776489,rs4646777,rs10159255,rs440627,rs58479700,rs41301625,rs72817533,rs12317103,rs6141,rs72834621,rs11785657,rs12027741,rs77295666,rs80073370,rs35797675,rs1761608,rs12423572,rs861857,rs7142112,rs847898,rs7097698,rs757494,rs3861397,rs2395795,rs16941703,rs6777331,rs73424286,rs16945044,rs34011467,rs2007933,rs10166376,rs1727325,rs1060431,rs4900545,rs2165558,rs12027778,rs11207980,rs7952986,rs1466382,rs210139,rs505922,rs4486511,rs75258859,rs13148704,rs61754256,rs72725190,rs17296501,rs2703776,rs1727334,rs7142210,rs1372344,rs114566157,rs2361651,rs7027500,rs112994260,rs1341271,rs2033611,rs60569935,rs16948871,rs10864546,rs1533703,rs114652645,rs4580814,rs11057273,rs9411364,rs2911711,rs1980252,rs34512220,rs592862,rs9969551,rs28528308,rs516051,rs28687655,rs2285327,rs9605047,rs8030562,rs72725151,rs10925071,rs1062198,rs1617156,rs6901703,rs624716,rs10140282,rs58809476,rs12287066,rs75819761,rs11264469,rs13231516,rs115478735,rs6000550,rs114311293,rs79487987,rs77236316,rs116153503,rs73981896,rs59643720,rs7725218,rs9480924,rs17145750,rs1684049,rs3918352,rs3741530,rs576236,rs7027509,rs11814792,rs7295294,rs10158379,rs12531645,rs2274365,rs11239541,rs2235321,rs16948859,rs12815397,rs2236057,rs6597616,rs11208827,rs4439695,rs78681698,rs4922119,rs2235777,rs56884502,rs61853589,rs4906229,rs4823180,rs16948947,rs2236498,rs726681,rs3809046,rs57072497,rs4351999,rs73156234,rs4660456,rs765549,rs630512,rs11871721,rs10846515,rs10793962,rs4975639,rs1969354,rs898609,rs7315453,rs2072560,rs11066207,rs582094,rs114572261,rs2303370,rs16843520,rs74976972,rs2851450,rs7593448,rs301,rs76975037,rs5754426,rs5998599,rs6664044,rs10900220,rs2811711,rs7139025,rs1967628,rs1800562,rs7808877,rs651007,rs12764485,rs7641325,rs9381097,rs7108508,rs7092784,rs10900218,rs35237252,rs11784535,rs3747749,rs1441760,rs4427037,rs72725138,rs10815095,rs203477,rs6930844,rs8031179,rs7793710,rs2366638,rs17091905,rs6983430,rs12423268,rs4821108,rs12024161,rs35523208,rs116876910,rs2294921,rs12811109,rs645982,rs41303510,rs7300320,rs651821,rs12582100,rs17809330,rs9436221,rs7819706,rs61955214,rs2238786,rs549461,rs76683040,rs28581850,rs2297066,rs12944858,rs1734910,rs3845687,rs7909960,rs1077835,rs1958112,rs11608,rs500531,rs12786214,rs77693339,rs3218002,rs4823173,rs3812316,rs12037778,rs56332659,rs1980364,rs76232026,rs4375019,rs2302777,rs6761129,rs214057,rs28368718,rs6676963,rs115158558,rs4906225,rs1369314,rs4403856,rs117066377,rs16843559,rs8176743,rs634341,rs10740131,rs2767365,rs1305521,rs7930786,rs11609628,rs115411333,rs1441756,rs610769,rs4301336,rs225259,rs2231170,rs1168042,rs3803170,rs28532037,rs1697406,rs6544666,rs2270291,rs2410628,rs1569213,rs17005956,rs10849947,rs2958212,rs2298428,rs7650294,rs4742045,rs1402274,rs9400262,rs10740107,rs6489830,rs4310508,rs6420998,rs4938635,rs504141,rs11207999,rs6587976,rs13292932,rs62405896,rs11135742,rs72790940,rs2285695,rs36069781,rs351735,rs116772985,rs1546722,rs10761739,rs8138791,rs2297067,rs76491632,rs73337008,rs9787151,rs11066126,rs1727293,rs41301631,rs9461023,rs9914273,rs544838,rs72817536,rs600038,rs10494304,rs6988010,rs2227321,rs2277870,rs9625962,rs114834896,rs7445,rs11818738,rs12316131,rs114410080,rs10889330,rs218259,rs4924801,rs75227345,rs34932218,rs39535,rs780107,rs225295,rs57454118,rs203470,rs35881320,rs4628269,rs7973309,rs77176084,rs500498,rs80189144,rs352476,rs75278536,rs73208815,rs9467182,rs2291317,rs61906079,rs2588818,rs9415680,rs4636204,rs140522,rs198851,rs75327537,rs7142860,rs8070444,rs116445243,rs16948719,rs13244268,rs2572208,rs73176497,rs55872776,rs4767068,rs9398192,rs117825571,rs9734313,rs4417464,rs9400273,rs2215555,rs602056,rs2950390,rs4846082,rs10774408,rs12802649,rs17489226,rs17192586,rs2273293,rs117029589,rs28665840,rs76619306,rs1800588,rs448496,rs4372492,rs113919457,rs7100372,rs6479897,rs56116847,rs10068,rs1203974,rs2008451,rs17411126,rs1564305,rs8136338,rs62405926,rs57186149,rs116451398,rs715326,rs12906196,rs2410630,rs435759,rs7800944,rs7744284,rs11126935,rs28675909,rs75205426,rs1395381,rs28507448,rs57651144,rs7167567,rs12580175,rs5998644,rs12582964,rs79721687,rs555456,rs1131514,rs2238787,rs12914034,rs2980882,rs597078,rs78481334,rs12023489,rs2958149,rs11679220,rs131806,rs11562637,rs7957779,rs3742003,rs12132794,rs45439091,rs12142402,rs56312618,rs75041736,rs17120029,rs893007,rs1051431,rs76521274,rs361725,rs12592280,rs56956502,rs72832587,rs9989034,rs6716850,rs35330527,rs7133881,rs11607663,rs3731201,rs11655803,rs8028238,rs9386780,rs9820435,rs7222403,rs11830103,rs556875,rs11057251,rs2294915,rs1952246,rs10908502,rs351723,rs1383585,rs1727310,rs78013771,rs4803,rs3767950,rs7568901,rs35369244,rs6717980,rs5745587,rs7461115,rs7684895,rs7816447,rs28406193,rs3135506,rs656297,rs57646770,rs76621120,rs4240897,rs13181874,rs12579123,rs58886972,rs6919423,rs638305,rs688920,rs7812235,rs4823108,rs7373328,rs2069422,rs1790095,rs74444640,rs10822175,rs7296313,rs12292921,rs17159087,rs1768584,rs7578597,rs10022237,rs113353646,rs901682,rs12473987,rs7258661,rs475419,rs1260330,rs4665969,rs3088064,rs28817420,rs1790130,rs35206652,rs10929557,rs871690,rs4766764,rs4925067,rs7980317,rs12030293,rs55925606,rs2950835,rs61440627,rs5760489,rs1172147,rs1372340,rs2235501,rs72706640,rs17489185,rs3766746,rs1860302,rs7183049,rs3110497,rs75842226,rs2273832,rs461130,rs7145771,rs16908114,rs6982502,rs9891759,rs4767202,rs76765584,rs4938633,rs11066077,rs75082673,rs2283357,rs2229136,rs34571450,rs76979899,rs8026502,rs509728,rs12914495,rs72829170,rs8176747,rs9916533,rs7306851,rs11153165,rs2896019,rs11735092,rs1465080,rs60471554,rs1790123,rs12285095,rs2780950,rs115785487,rs10908494,rs1260329,rs3792382,rs1626703,rs13240065,rs4433838,rs62482237,rs1010023,rs12118238,rs78275508,rs1668867,rs12056034,rs11171916,rs7036656,rs2958139,rs56243319,rs2958132,rs10822179,rs11775479,rs2393969,rs2119690,rs79666073,rs11613713,rs7484754,rs6488450,rs10773005,rs56199698,rs9467176,rs579459,rs3731198,rs12071797,rs659656,rs4148171,rs58946909,rs4900544,rs75648992,rs10789118,rs5760485,rs9487048,rs12161932,rs4338743,rs738129,rs4759377,rs11207985,rs10758657,rs4902540,rs6494521,rs847895,rs74470893,rs11829968,rs2106972,rs7964424,rs1781212,rs2410623,rs58368428,rs12594061,rs4417359,rs76974099,rs739496,rs10143843,rs115599772,rs1803924,rs6895108,rs7295862,rs7616006,rs9914038,rs11066001,rs9626079,rs12894780,rs2242420,rs112035106,rs1810563,rs3752632,rs4148167,rs2616628,rs6456617,rs8071274,rs4379723,rs1619283,rs62130714,rs2950388,rs10849995,rs1168029,rs2616631,rs1168032,rs11870111,rs10876915,rs1716160,rs11685326,rs76184305,rs1474868,rs55742290,rs1790108,rs1977080,rs4823177,rs7304572,rs1183260,rs7503168,rs2083637,rs80126369,rs12138177,rs10822148,rs1009984,rs998908,rs886205,rs1558327,rs61471917,rs10850013,rs35982947,rs809058,rs576426,rs920589,rs3809567,rs35120633,rs635728,rs954654,rs591433,rs939915,rs756653,rs7519897,rs75085022,rs76831684,rs12023438,rs12916843,rs4148435,rs1716176,rs7167740,rs4665960,rs72834627,rs10850003,rs28498569,rs6544664,rs13234157,rs1563897,rs61012856,rs457287,rs5754387,rs66614050,rs1372343,rs7920159,rs78808915,rs2588807,rs2305051,rs9787156,rs1958116,rs642845,rs1790126,rs261332,rs75733496,rs4273077,rs627804,rs1992561,rs2588829,rs12902500,rs1532624,rs527210,rs79068130,rs674302,rs399604,rs7135296,rs598253,rs16843619,rs115440646,rs11846344,rs1891453,rs8067545,rs11066095,rs9805104,rs11064081,rs736903,rs11066079,rs80236974,rs225304,rs10734901,rs1410492,rs7205804,rs6589565,rs17091909,rs596700,rs71313932,rs28377658,rs9349204,rs974336,rs5745568,rs4925080,rs7798357,rs71494785,rs15285,rs2236496,rs3825891,rs76450091,rs12136083,rs1790101,rs118121606,rs1952245,rs640783,rs17411133,rs28755851,rs1002687,rs504915,rs2413450,rs17810074,rs508694,rs16948959,rs3820189,rs203479,rs1727323,rs1369312,rs447124,rs3087852,rs79683097,rs10889340,rs6573800,rs1621194,rs72725149,rs11794274,rs34453912,rs60631624,rs1617640,rs1716167,rs3809276,rs12286037,rs7910662,rs35763383,rs7496362,rs11870683,rs12476400,rs34562254,rs780112,rs612169,rs77387136,rs74983646,rs11867585,rs1168097,rs10733792,rs77129112,rs559946,rs115419051,rs12319315,rs12592786,rs2572212,rs4746244,rs6589734,rs77389,rs60251819,rs351727,rs11207969,rs2029763,rs72832591,rs2782,rs74482366,rs9384705,rs12727412,rs131808,rs2293571,rs12132919,rs4294895,rs636523,rs286,rs62466264,rs9411473,rs4846080,rs17803780,rs1203977,rs7180725,rs12484550,rs7961894,rs7534572,rs117298377,rs657152,rs7908745,rs305,rs7227488,rs1557685,rs28444723,rs12884757,rs9384701,rs7172335,rs115159262,rs5760493,rs964686,rs7296841,rs13246490,rs7963329,rs883562,rs2339818,rs687621,rs1974745,rs28660993,rs2238152,rs79596920,rs1998419,rs78300069,rs401021,rs5754467,rs12451547,rs115483900,rs77337258,rs7853365,rs11870472,rs13286757,rs7550536,rs4930718,rs4924805,rs526664,rs112685218,rs8041579,rs2103325,rs11721263,rs4823178,rs3850634,rs9323501,rs2178296,rs11545072,rs10792441,rs855791,rs3811444,rs57641217,rs3792378,rs1168026,rs10740125,rs9606203,rs28671582,rs10761721,rs28533914,rs4148862,rs1122794,rs72865316,rs10512472,rs581107,rs3184504,rs543968,rs959039,rs11080357,rs9398191,rs114085432,rs73564493,rs1076415,rs76029685,rs75877446,rs10493322,rs12604067,rs12580246,rs17696112,rs11078930,rs10889354,rs56225305,rs12414159,rs12312538,rs2896020,rs372143,rs2703781,rs2269802,rs9900378,rs77030808,rs34121578,rs7909269,rs56763150,rs4871908,rs1727296,rs758374,rs1546723,rs7868737,rs351737,rs11066156,rs10801677,rs8042807,rs1579045,rs56143464,rs1727313,rs55750089,rs9971352,rs210146,rs291,rs4705862,rs2588814,rs5756505,rs12240740,rs16889387,rs3816472,rs203466,rs6930698,rs6995402,rs4466208,rs1260032,rs34060476,rs656230,rs117455480,rs16827552,rs11264462,rs2526477,rs4746974,rs605898,rs10849984,rs2410625,rs1</t>
  </si>
  <si>
    <t>ENSG00000025708.8,ENSG00000206168.1,ENSG00000179295.11,ENSG00000168496.3,ENSG00000170807.11,ENSG00000128487.12,ENSG00000074696.8,CATG00000012107.1,CATG00000010438.1,ENSG00000167914.6,ENSG00000198056.9,CATG00000013334.1,ENSG00000111271.10,ENSG00000164663.9,ENSG00000163472.14,CATG00000058559.1,ENSG00000259070.1,ENSG00000112576.8,CATG00000025276.1,ENSG00000142534.2,ENSG00000089902.8,ENSG00000204252.8,ENSG00000183955.8,ENSG00000160703.11,ENSG00000267321.1,ENSG00000139697.7,CATG00000031308.1,ENSG00000141376.16,ENSG00000236437.1,CATG00000031494.1,ENSG00000148572.10,ENSG00000128228.4,ENSG00000128309.12,ENSG00000201078.1,ENSG00000223881.1,CATG00000101330.1,ENSG00000232495.2,ENSG00000172671.15,ENSG00000111328.2,ENSG00000108599.10,ENSG00000241839.5,ENSG00000237937.1,ENSG00000081237.14,ENSG00000196176.7,ENSG00000233431.1,ENSG00000177963.8,CATG00000009143.1,ENSG00000183597.11,ENSG00000118777.6,CATG00000013327.1,CATG00000013322.1,ENSG00000170509.7,ENSG00000108528.9,CATG00000063762.1,ENSG00000100605.12,ENSG00000008516.12,ENSG00000167930.11,ENSG00000257767.2,ENSG00000178209.10,CATG00000030911.1,ENSG00000224729.4,ENSG00000174485.10,ENSG00000111252.6,CATG00000083626.1,CATG00000057185.1,CATG00000092618.1,ENSG00000112578.5,ENSG00000013016.10,CATG00000033615.1,ENSG00000200530.1,ENSG00000137656.7,CATG00000042207.1,ENSG00000259293.1,ENSG00000109917.6,ENSG00000076108.7,ENSG00000213088.5,ENSG00000076706.10,CATG00000060742.1,ENSG00000163468.10,CATG00000117987.1,CATG00000004025.1,ENSG00000150967.13,ENSG00000182196.9,ENSG00000108733.5,ENSG00000163794.6,CATG00000009150.1,CATG00000041168.1,ENSG00000108518.7,CATG00000037659.1,ENSG00000235267.1,ENSG00000145703.11,ENSG00000272462.2,ENSG00000172661.13,ENSG00000152518.5,CATG00000021434.1,CATG00000037662.1,ENSG00000265799.1,ENSG00000163795.9,ENSG00000253111.1,ENSG00000266269.1,CATG00000101822.1,ENSG00000185627.13,ENSG00000089234.11,ENSG00000130427.2,ENSG00000197487.4,ENSG00000187475.4,CATG00000077557.1,ENSG00000006125.12,CATG00000040434.1,CATG00000030195.1,ENSG00000110955.4,ENSG00000106330.7,CATG00000009153.1,ENSG00000120158.7,ENSG00000112343.8,ENSG00000108515.13,CATG00000048045.1,ENSG00000235545.1,ENSG00000077080.5,ENSG00000111300.5,CATG00000047979.1,ENSG00000255775.1,ENSG00000115970.14,ENSG00000238243.2,ENSG00000204539.3,ENSG00000166839.12,ENSG00000138614.10,ENSG00000130182.3,ENSG00000089022.9,ENSG00000162607.8,CATG00000020205.1,ENSG00000126351.8,CATG00000059322.1,CATG00000025291.1,ENSG00000138074.10,CATG00000042610.1,ENSG00000196226.2,ENSG00000130921.3,CATG00000086051.1,CATG00000032328.1,ENSG00000134313.10,ENSG00000133069.10,CATG00000013663.1,ENSG00000147889.12,ENSG00000172350.5,ENSG00000240505.4,ENSG00000197891.7,CATG00000093267.1,CATG00000118331.1,ENSG00000175445.10,ENSG00000249240.2,ENSG00000066136.15,ENSG00000204031.3,ENSG00000125347.9,ENSG00000115226.5,CATG00000114024.1,ENSG00000182568.12,CATG00000036196.1,CATG00000042205.1,ENSG00000226645.1,ENSG00000168792.4,ENSG00000112339.10,ENSG00000169925.12,ENSG00000166869.2,ENSG00000124564.13,CATG00000025227.1,CATG00000093276.1,ENSG00000264545.1,ENSG00000230988.3,CATG00000030910.1,ENSG00000158023.5,ENSG00000196531.6,ENSG00000164362.14,ENSG00000130489.8,ENSG00000100031.14,CATG00000092614.1,ENSG00000234945.3,ENSG00000146830.9,CATG00000048291.1,CATG00000003943.1,ENSG00000198715.7,ENSG00000009950.11,ENSG00000259230.1,ENSG00000108342.8,CATG00000011150.1,ENSG00000167460.10,ENSG00000166415.10,ENSG00000113504.15,CATG00000030901.1,ENSG00000267391.1,ENSG00000160211.11,CATG00000009146.1,CATG00000067396.1,ENSG00000204188.3,ENSG00000257595.2,CATG00000118317.1,ENSG00000089009.11,ENSG00000118762.3,ENSG00000261971.2,ENSG00000049759.12,ENSG00000111275.8,ENSG00000083444.12,ENSG00000172354.5,ENSG00000115204.10,CATG00000020162.1,CATG00000087827.1,CATG00000118323.1,ENSG00000214736.3,ENSG00000074621.9,CATG00000020292.1,ENSG00000110395.4,ENSG00000272767.1,ENSG00000115232.9,ENSG00000116691.6,ENSG00000106635.3,ENSG00000103769.5,CATG00000009140.1,ENSG00000178026.8,CATG00000095633.1,ENSG00000205436.3,ENSG00000147883.9,ENSG00000007047.10,ENSG00000084734.4,ENSG00000116641.11,ENSG00000234936.1,ENSG00000100344.6,ENSG00000175164.9,CATG00000002596.1,CATG00000005818.1,ENSG00000268681.1,ENSG00000199065.2,ENSG00000172456.12,ENSG00000261573.1,ENSG00000213453.3,CATG00000011099.1,ENSG00000106333.8,ENSG00000206177.2,CATG00000041288.1,CATG00000072573.1,ENSG00000108523.11,ENSG00000115194.6,CATG00000021432.1,ENSG00000272686.1,ENSG00000135148.7,ENSG00000130227.12,ENSG00000271875.1,ENSG00000005961.13,ENSG00000240498.2,ENSG00000259498.1,CATG00000007799.1,CATG00000021435.1,ENSG00000115211.11,CATG00000114046.1,ENSG00000007392.12,ENSG00000025770.14,ENSG00000242660.1,ENSG00000182185.14,ENSG00000181104.6,ENSG00000165406.11,ENSG00000106327.8,ENSG00000177989.9,ENSG00000234745.5,ENSG00000165476.8,CATG00000032271.1,ENSG00000140416.15,ENSG00000234816.2,CATG00000030912.1,ENSG00000100379.13,ENSG00000111481.5,ENSG00000163793.8,ENSG00000161179.9,ENSG00000076864.15,ENSG00000267634.1,CATG00000030292.1,ENSG00000077800.7,ENSG00000116688.12,ENSG00000177947.9,ENSG00000133962.3,CATG00000025290.1,ENSG00000115207.9,ENSG00000204525.10,ENSG00000079691.15,ENSG00000138002.10,ENSG00000150977.9,ENSG00000235816.2,CATG00000032320.1,ENSG00000198952.7,ENSG00000163467.7,ENSG00000197959.9,ENSG00000180573.8,ENSG00000256028.2,ENSG00000025423.7,ENSG00000203799.6,CATG00000115361.1,ENSG00000160551.5,ENSG00000128918.10,ENSG00000162551.9,ENSG00000009954.6,ENSG00000090534.13,ENSG00000106299.7,ENSG00000258373.1,CATG00000114104.1,ENSG00000065485.13,ENSG00000111325.12,ENSG00000234608.3,ENSG00000012779.6,ENSG00000266446.1,CATG00000092610.1,ENSG00000110076.14,ENSG00000173064.6,ENSG00000090975.8,ENSG00000099889.9,ENSG00000204540.6,ENSG00000115234.6,CATG00000101876.1,ENSG00000273189.1,ENSG00000133059.12,ENSG00000138085.12,ENSG00000236320.3,CATG00000088304.1,ENSG00000198270.8,CATG00000089574.1,ENSG00000142082.10,CATG00000107547.1,ENSG00000100347.10,CATG00000057187.1,CATG00000118316.1,ENSG00000248712.3,ENSG00000234072.1,ENSG00000204842.10,CATG00000033614.1,ENSG00000258099.1,CATG00000050093.1,ENSG00000197061.3,ENSG00000180596.7,ENSG00000172336.4,ENSG00000106638.11,ENSG00000243587.6,ENSG00000172273.8,ENSG00000008838.13,CATG00000088343.1,ENSG00000074603.14,ENSG00000224652.1,CATG00000117980.1,ENSG00000135535.10,ENSG00000237840.2,ENSG00000237410.1,ENSG00000087237.6,ENSG00000112294.8,ENSG00000187045.12,ENSG00000106302.5,ENSG00000197251.3,ENSG00000243797.2,ENSG00000010704.14,ENSG00000160781.11,CATG00000101875.1,CATG00000081246.1,ENSG00000188536.8,ENSG00000225063.1,ENSG00000172367.11,CATG00000031061.1,ENSG00000125257.9,CATG00000013335.1,ENSG00000138100.9,CATG00000074949.1,CATG00000092613.1,ENSG00000162722.8,ENSG00000177951.13,ENSG00000110243.7,CATG00000028303.1,CATG00000101813.1,ENSG00000207371.1,CATG00000088309.1,ENSG00000124593.10,CATG00000060738.1,ENSG00000124610.3,ENSG00000157992.8,CATG00000093273.1,CATG00000117975.1,CATG00000083624.1,ENSG00000084774.9,ENSG00000259924.1,ENSG00000167346.3,ENSG00000215481.4,CATG00000047240.1,ENSG00000137218.6,ENSG00000051825.10,ENSG00000072121.11,CATG00000058781.1,ENSG00000261033.1,ENSG00000226571.1,ENSG00000239224.2,ENSG00000166035.6,ENSG00000141150.3,ENSG00000149485.12,ENSG00000187837.2,ENSG00000124641.10,ENSG00000272145.1,CATG00000031189.1,CATG00000028304.1,CATG00000069313.1,ENSG00000115216.9,ENSG00000122547.6,CATG00000060595.1,ENSG00000110958.11,ENSG00000115241.9,ENSG00000251497.2,CATG00000021433.1,ENSG00000169224.8,ENSG00000103742.7,ENSG00000259444.1,ENSG00000197536.6,ENSG00000171988.13,CATG00000057183.1,ENSG00000267045.1,ENSG00000271581.1,CATG00000101878.1,ENSG00000076067.7,ENSG00000235423.4,CATG00000083622.1,CATG00000063098.1,ENSG00000254559.1,CATG00000104592.1,ENSG00000112293.10,ENSG00000233438.1,ENSG00000188677.10,CATG00000033490.1,ENSG00000224187.1,CATG00000020789.1,ENSG00000185651.10,CATG00000068610.1,ENSG00000248594.2,CATG00000090897.1,ENSG00000132819.12,ENSG00000207778.1,ENSG00000089248.6,ENSG00000108344.10,ENSG00000268388.1,ENSG00000264808.1,CATG00000022067.1,ENSG00000269881.1,CATG00000088306.1,ENSG00000030110.8,ENSG00000235749.2,CATG00000004532.1,ENSG00000196532.4,ENSG00000185245.6,CATG00000104959.1</t>
  </si>
  <si>
    <t>pha003100,23263863,24026423,21153663,20139978,22139419,21507922</t>
  </si>
  <si>
    <t>Platelet counts,Blood cell counts and traits, in red and white blood cells,Blood cell counts and other traits</t>
  </si>
  <si>
    <t>HP:0011902</t>
  </si>
  <si>
    <t>Abnormal hemoglobin</t>
  </si>
  <si>
    <t>Anomaly in the level or the function of hemoglobin, the oxygen-carrying protein of erythrocytes.</t>
  </si>
  <si>
    <t>rs113423551,rs17665273,rs131807,rs7980579,rs551754,rs7255902,rs113427613,rs55770518,rs2876282,rs4871903,rs16941759,rs75080135,rs57459970,rs7580254,rs6587980,rs2009218,rs2580761,rs3788449,rs73675109,rs17768018,rs2269803,rs643434,rs3739095,rs484066,rs11825181,rs2048098,rs16843597,rs10849981,rs9915252,rs2032450,rs2231172,rs3218114,rs964184,rs12048077,rs7594278,rs739497,rs72638983,rs115000929,rs35529421,rs1868092,rs79607990,rs73768441,rs12562794,rs1053872,rs3799373,rs112327926,rs74572856,rs174592,rs78273613,rs2285953,rs12022194,rs2572210,rs8042366,rs28522490,rs6489820,rs59592125,rs78788543,rs10922469,rs2032449,rs13404342,rs2608604,rs1530628,rs13226650,rs3752419,rs2009493,rs17489373,rs882235,rs12033939,rs635634,rs5749445,rs1294426,rs2346415,rs10889332,rs901683,rs12800028,rs2230194,rs1324084,rs3819410,rs174541,rs9379821,rs828845,rs62007986,rs1168017,rs12682115,rs28557173,rs174580,rs2456779,rs11071848,rs221799,rs62394288,rs3761793,rs950223,rs1320961,rs3760049,rs2009610,rs10889335,rs12091897,rs62482239,rs8029478,rs7295450,rs768673,rs1647276,rs6936293,rs12192649,rs2410629,rs12775061,rs129128,rs1022506,rs74435840,rs35145595,rs5749449,rs4149432,rs2466299,rs6489819,rs11965249,rs62394271,rs1275537,rs11065991,rs9471667,rs71496603,rs7124513,rs12579336,rs3806407,rs8176741,rs2246434,rs7309325,rs3754094,rs2070895,rs2727101,rs3806408,rs10889339,rs11983997,rs1053027,rs6589566,rs3213628,rs780117,rs34453581,rs2685803,rs6735530,rs117120947,rs41301371,rs1748200,rs603621,rs3747093,rs10451496,rs1275522,rs4523270,rs6494531,rs73852383,rs2281092,rs10503669,rs551118,rs10908500,rs11989309,rs7766070,rs1275530,rs73161280,rs17411168,rs2054576,rs11076854,rs1408272,rs9393675,rs492175,rs495130,rs377436,rs116664753,rs11979818,rs2285809,rs74826905,rs2743820,rs12446456,rs79881182,rs565412,rs12521493,rs114891703,rs72876053,rs4821116,rs2572207,rs649406,rs597076,rs12619704,rs61547234,rs7977752,rs7607740,rs9610646,rs61612992,rs61817699,rs228129,rs10068810,rs2054713,rs17157832,rs2230655,rs6743846,rs76192616,rs116940712,rs198853,rs74187049,rs12899659,rs2926776,rs7772312,rs7316563,rs78371233,rs1010022,rs1800775,rs254405,rs34934650,rs2305737,rs6581638,rs1008084,rs550057,rs704791,rs8176751,rs4148959,rs12909009,rs8176632,rs1080871,rs7518497,rs9381093,rs13702,rs644234,rs1859433,rs2266959,rs2083636,rs13182354,rs3820955,rs55638790,rs1879496,rs114294051,rs7466962,rs9916158,rs9467636,rs7701990,rs3758938,rs10830962,rs1581397,rs11751953,rs1441753,rs9920201,rs2060455,rs73768425,rs62138871,rs676457,rs12062326,rs12472770,rs62429819,rs8052370,rs76041951,rs1530633,rs9436223,rs1184865,rs79649654,rs4953379,rs1168028,rs17698823,rs10889352,rs2685810,rs10815094,rs507392,rs830554,rs115512625,rs72627470,rs11066098,rs7719017,rs28575576,rs73768442,rs6888705,rs17768132,rs17551703,rs35438369,rs1541255,rs2898495,rs34327087,rs72946716,rs1992443,rs12423126,rs10209570,rs4823176,rs77211491,rs34564316,rs79866595,rs58839383,rs10789112,rs12582302,rs7136874,rs9402696,rs210949,rs3827633,rs2274089,rs4024280,rs34770972,rs35709786,rs55747707,rs61701220,rs7312260,rs2899709,rs2965214,rs7571218,rs117991538,rs7766342,rs34541757,rs9971486,rs6489837,rs567243,rs9356996,rs7004149,rs3788450,rs79343853,rs10508896,rs3218084,rs3797718,rs2272417,rs79615955,rs2283358,rs12616898,rs71632940,rs199750,rs6758955,rs76549378,rs8038209,rs174533,rs17768852,rs10850014,rs1441762,rs853772,rs13391837,rs79900408,rs102275,rs115438170,rs2076211,rs6489829,rs3820960,rs10053467,rs35617716,rs221795,rs11153161,rs76551593,rs2685808,rs616559,rs74995426,rs174554,rs11207981,rs13377457,rs13209277,rs10897518,rs10503715,rs77818310,rs115556434,rs228919,rs1535,rs6518786,rs2521602,rs9467656,rs4366668,rs35621602,rs1647284,rs74237645,rs10908498,rs7747371,rs75793695,rs115170319,rs28360509,rs7560464,rs9926112,rs10918606,rs12117947,rs1800702,rs6969584,rs12767823,rs80265612,rs6743991,rs2410620,rs12540011,rs2013063,rs75949939,rs17789844,rs1260596,rs2305482,rs201061,rs35934513,rs4563285,rs2414883,rs174570,rs688812,rs12210098,rs73426310,rs7385804,rs11123693,rs1294419,rs3782886,rs17145713,rs58237678,rs2876691,rs6456708,rs57866673,rs1562453,rs210950,rs34352134,rs7972112,rs1667615,rs11126932,rs917793,rs76421334,rs480562,rs80338618,rs12047994,rs73161279,rs1441758,rs2736100,rs9422653,rs4953374,rs75802599,rs596603,rs9635366,rs2572213,rs744056,rs10901252,rs78550231,rs828850,rs13214669,rs28523581,rs11991231,rs16940585,rs13203365,rs509360,rs174562,rs2292893,rs73285319,rs1049481,rs10484432,rs76238709,rs79077040,rs1294420,rs352837,rs475642,rs73617337,rs11754021,rs6494520,rs2517194,rs2071348,rs115134240,rs1532625,rs11065898,rs1294429,rs75469215,rs13196590,rs2281138,rs11655657,rs7590087,rs1901263,rs34499461,rs61466555,rs4580893,rs7047076,rs3754556,rs1748195,rs174577,rs2856646,rs3094212,rs77676696,rs9467183,rs11066074,rs12773263,rs12122180,rs60661460,rs9367112,rs5756506,rs17696011,rs6911036,rs2974755,rs287,rs1260326,rs74461656,rs7586601,rs56002646,rs12038203,rs12517164,rs1260334,rs6746598,rs114680949,rs16895469,rs8063034,rs11759062,rs1168114,rs11684134,rs1441754,rs5756492,rs35495249,rs12425329,rs6735172,rs506338,rs2281137,rs3827528,rs2974752,rs71494792,rs28513670,rs9898547,rs74293932,rs7450342,rs80190218,rs16856247,rs507666,rs8176693,rs13024534,rs17190797,rs2301723,rs12473539,rs74849450,rs73765207,rs254411,rs3829183,rs14415,rs2240466,rs609292,rs56373884,rs254409,rs3205136,rs16874582,rs77024852,rs174536,rs1168021,rs10789113,rs4012101,rs6931863,rs6489832,rs289,rs140489,rs78034568,rs660931,rs198846,rs727694,rs4149436,rs13064,rs711752,rs77919048,rs77764116,rs111948785,rs12484001,rs79039115,rs514659,rs12199626,rs9886448,rs2154611,rs210938,rs4357289,rs659964,rs2281298,rs78682417,rs1597040,rs228920,rs74788963,rs422113,rs2187002,rs9386779,rs60054148,rs72843579,rs59061545,rs78757497,rs6831044,rs8395,rs7214,rs4148960,rs6833260,rs13019268,rs34368158,rs17696005,rs870022,rs4561508,rs10055773,rs8053790,rs12024813,rs2142718,rs4953371,rs9400272,rs117386773,rs76591343,rs2072595,rs12037659,rs494874,rs12023704,rs7734561,rs11964516,rs12173116,rs7311641,rs7013777,rs17157852,rs2294923,rs12127588,rs429534,rs62407567,rs56087297,rs3218108,rs74855321,rs12664455,rs2032444,rs1060730,rs2305198,rs3759852,rs56397034,rs560887,rs28384513,rs11752179,rs7589801,rs2378113,rs1260345,rs13025827,rs7749342,rs10079507,rs6940258,rs4767522,rs72637221,rs2413451,rs7773490,rs76748106,rs11153168,rs74615535,rs2296837,rs1260594,rs2727098,rs34334183,rs3751985,rs331,rs78390579,rs948838,rs1799918,rs116977132,rs118050826,rs2121698,rs10878266,rs75942103,rs6735812,rs12041164,rs3747750,rs13247874,rs11153167,rs35036712,rs3928450,rs1059611,rs74128805,rs4665959,rs1168089,rs715567,rs12453343,rs4644277,rs254385,rs75764593,rs114186328,rs9422442,rs11071849,rs3756021,rs6489824,rs16941909,rs2572217,rs552976,rs115548648,rs5025845,rs13014744,rs75601759,rs7761964,rs62076449,rs11066254,rs77592696,rs35632234,rs2685807,rs34731408,rs114934348,rs3218097,rs116551361,rs11065923,rs6537359,rs9384704,rs4953358,rs79497010,rs62394299,rs2728125,rs75574814,rs6938173,rs4065321,rs662799,rs11865960,rs60998439,rs10807268,rs702464,rs4406409,rs7016880,rs2077472,rs34648856,rs7754722,rs11658328,rs1647265,rs2073080,rs17768650,rs9467556,rs518053,rs765548,rs62077690,rs35462976,rs114687023,rs1734908,rs34346326,rs2743825,rs7813420,rs2294433,rs472614,rs55683509,rs11126918,rs2954027,rs116552240,rs7594912,rs11231845,rs5756512,rs71632944,rs78783055,rs35851175,rs3747613,rs7765441,rs74699241,rs4451150,rs9411464,rs79348850,rs12134983,rs56270606,rs9328546,rs4820599,rs2327586,rs12475426,rs11691694,rs2158292,rs17157928,rs174584,rs10866837,rs738265,rs1809087,rs2243103,rs7970397,rs12601333,rs115215757,rs7973898,rs62394294,rs4329540,rs198834,rs2121650,rs3177647,rs114374015,rs1883349,rs12658492,rs2518493,rs116500138,rs11207986,rs1150663,rs5745582,rs75947499,rs3824430,rs7978068,rs58647797,rs36070902,rs73768436,rs1168010,rs4784741,rs829406,rs6931542,rs17664946,rs6900218,rs4952836,rs12901660,rs2306641,rs11125075,rs3768730,rs80162657,rs2076086,rs552307,rs2242033,rs2280737,rs1168044,rs7948073,rs35824277,rs11693052,rs74525158,rs79761579,rs10068820,rs12427276,rs11764045,rs75705046,rs12039115,rs4930556,rs949881,rs6930733,rs73768453,rs7528849,rs9487053,rs2466300,rs60786889,rs2572206,rs13385693,rs11125074,rs210142,rs1003688,rs7785479,rs2072860,rs7208565,rs1049212,rs4922117,rs12090886,rs34449783,rs9487058,rs78576894,rs2078616,rs10053114,rs738409,rs71494799,rs1919487,rs35687633,rs1294432,rs174545,rs7977828,rs12216891,rs68142025,rs76251295,rs573225,rs1368354,rs61712778,rs17411045,rs76130427,rs7176565,rs2235323,rs12520353,rs17410983,rs707891,rs1168009,rs11065987,rs62394274,rs28657784,rs2015319,rs9402691,rs7169864,rs9381096,rs2727102,rs7853989,rs17145732,rs56329220,rs117721895,rs79032147,rs9467664,rs4714780,rs2543509,rs11089629,rs17410996,rs4328728,rs17020321,rs6917259,rs473351,rs61593090,rs2728121,rs7841189,rs1029301,rs34854267,rs28640237,rs73588403,rs3844510,rs932223,rs2165556,rs2213284,rs449736,rs2660243,rs1049208,rs11753673,rs114715332,rs3759070,rs2073950,rs486981,rs12365089,rs111633603,rs10128556,rs59003594,rs228904,rs7772031,rs59034065,rs409987,rs2251666,rs13424253,rs545971,rs115810,rs61905108,rs1294434,rs10878282,rs7726159,rs9295673,rs1168040,rs7548877,rs5754117,rs314,rs441,rs593647,rs2330805,rs4665978,rs11767547,rs848129,rs4729601,rs11154791,rs2072814,rs6123697,rs1049206,rs56107510,rs12328290,rs12522512,rs642536,rs492488,rs8179252,rs13055900,rs714052,rs9356995,rs71578809,rs2572218,rs733544,rs2727100,rs5994638,rs780104,rs71556715,rs12134016,rs12678604,rs6927569,rs1748201,rs949882,rs12594547,rs6581639,rs9788231,rs9349202,rs79296687,rs7072268,rs1041479,rs780100,rs7132863,rs3747207,rs2235324,rs8176672,rs1104,rs4396767,rs566879,rs9374071,rs2107205,rs7978737,rs6494532,rs12423041,rs1150658,rs7563577,rs35178974,rs80176492,rs7175692,rs10205219,rs7748068,rs2482963,rs17157941,rs1562452,rs2414884,rs2580759,rs56261863,rs1441763,rs2954021,rs1313566,rs28687977,rs6844858,rs6655965,rs7703616,rs10889356,rs3758143,rs2685123,rs34775529,rs66593272,rs1989949,rs6494537,rs780108,rs198852,rs57900397,rs11915082,rs7974772,rs7310545,rs6065,rs10908501,rs3213887,rs1294427,rs10169261,rs5754111,rs7979255,rs79975256,rs9386797,rs9386796,rs6662130,rs9461230,rs4326844,rs1629122,rs11036641,rs77346695,rs3825018,rs28372828,rs295258,rs738127,rs78848394,rs1294421,rs62407566,rs80211072,rs2541675,rs3809274,rs17342717,rs6928951,rs994182,rs116550955,rs28534855,rs353052,rs1647266,rs2072906,rs12451897,rs508506,rs9422652,rs12138564,rs17489268,rs3176416,rs11974409,rs760719,rs78745958,rs11226019,rs532436,rs7114,rs56768778,rs28508049,rs1294430,rs9487051,rs17300770,rs3775325,rs56383788,rs12417960,rs35014299,rs12042319,rs7959619,rs11678817,rs9399141,rs16940582,rs9309135,rs4646776,rs6099616,rs7598578,rs602276,rs503931,rs9300319,rs16889389,rs649129,rs7575245,rs12523021,rs7766241,rs115899639,rs2238154,rs12316525,rs198833,rs79806716,rs170637,rs8066582,rs2588121,rs10889353,rs6905887,rs75506630,rs714602,rs3761472,rs1745341,rs77219697,rs6696203,rs3788448,rs783291,rs117311305,rs2012022,rs631106,rs28537807,rs603267,rs58121819,rs3218092,rs56768253,rs8176759,rs1550026,rs860762,rs3785549,rs7314232,rs140492,rs9436224,rs10205592,rs707896,rs114964604,rs112961043,rs3099822,rs9920210,rs2685813,rs2233861,rs112324778,rs6913093,rs62394272,rs352479,rs597470,rs56359404,rs7743445,rs3816117,rs524023,rs10889334,rs73292811,rs77575047,rs327,rs1168099,rs2068991,rs73768433,rs6681571,rs56076827,rs13167248,rs73600084,rs78628569,rs4915840,rs28661781,rs66965793,rs10790162,rs1141313,rs75375607,rs2974749,rs12768280,rs11757723,rs5749448,rs9369313,rs10849982,rs3742001,rs2437145,rs2360873,rs2346416,rs3740111,rs12036837,rs1260341,rs2227333,rs117567416,rs7716648,rs6760828,rs17489282,rs76361685,rs12663447,rs351729,rs2157050,rs9394834,rs6427049,rs2410627,rs11608565,rs736852,rs7167810,rs10792443,rs77263373,rs9487060,rs56224630,rs79479462,rs174537,rs11955318,rs71557318,rs13174129,rs2285727,rs11107,rs11681351,rs73768437,rs117974468,rs12129000,rs10456326,rs632650,rs1837842,rs9320282,rs2131926,rs6723641,rs2339816,rs2071301,rs78458743,rs636497,rs35959442,rs71494800,rs2305481,rs1456010,rs1294418,rs55742873,rs174560,rs4766462,rs10774624,rs60223219,rs77069344,rs1375493,rs1133129,rs10908499,rs10918605,rs210962,rs7855255,rs12769244,rs1051921,rs5005289,rs16843465,rs1029388,rs60583942,rs113948862,rs380774,rs2727104,rs7227,rs11983745,rs61010704,rs113904822,rs6837445,rs74726039,rs2769071,rs809673,rs13413892,rs3099228,rs7598712,rs2666559,rs11216799,rs12453334,rs11636148,rs78299715,rs1260595,rs2401514,rs901684,rs116147870,rs6914422,rs57856130,rs2794720,rs11123692,rs1060848,rs326,rs3765088,rs62394289,rs28362508,rs12522267,rs11694193,rs11066055,rs17119878,rs13336641,rs12142808,rs79227184,rs659104,rs491626,rs79220007,rs10807006,rs12022657,rs10889395,rs114246480,rs1868093,rs7166453,rs2073398,rs744544,rs3108162,rs73318538,rs2305724,rs174561,rs11655264,rs6489833,rs7702189,rs12580300,rs12678919,rs4766578,rs34912062,rs2073823,rs9644637,rs3735964,rs863327,rs114807546,rs12426493,rs75605891,rs3802177,rs77048596,rs1558629,rs6864465,rs17768226,rs11891604,rs17020389,rs4821130,rs35332062,rs59196090,rs13472,rs76176848,rs1402837,rs2239195,rs35468303,rs2410621,rs12426566,rs4930210,rs10068581,rs11066322,rs4821124,rs17706858,rs6682062,rs8176749,rs11231825,rs58849111,rs9467662,rs10908496,rs11693660,rs9471653,rs1049817,rs351730,rs35272216,rs4320561,rs11127013,rs6490294,rs2060454,rs6901039,rs609230,rs12300518,rs76138634,rs67385415,rs34763247,rs828864,rs16941724,rs17155447,rs582118,rs7979584,rs12274192,rs2231142,rs1992442,rs35624969,rs4395527,rs114621120,rs114946160,rs74940001,rs11864655,rs12102426,rs13402238,rs11207983,rs12158299,rs2239488,rs1260327,rs11207982,rs3741993,rs2267176,rs419106,rs6711276,rs1050828,rs7004158,rs11089637,rs11240733,rs4792799,rs11966072,rs97384,rs479682,rs12517493,rs28654378,rs9348704,rs115928125,rs2339941,rs1406295,rs1734909,rs1168013,rs28579035,rs6968170,rs113325959,rs2572211,rs6751416,rs79775818,rs12513631,rs12300496,rs57017888,rs8182006,rs7766290,rs2235320,rs2519093,rs878825,rs2543515,rs760118,rs2242517,rs9394837,rs78975171,rs174534,rs4548045,rs2241245,rs78810414,rs174555,rs11912963,rs351756,rs1530622,rs7567582,rs199751,rs13019414,rs35164932,rs11126999,rs111535158,rs11123704,rs6544910,rs13179053,rs73016686,rs35662477,rs10445033,rs117820542,rs4975538,rs116873087,rs17157839,rs544873,rs8176722,rs28754459,rs11789207,rs6910460,rs627308,rs581430,rs60057661,rs10508895,rs11207976,rs6758220,rs102274,rs77819548,rs79198716,rs10823354,rs1168030,rs7496335,rs2251655,rs59962087,rs7912524,rs71558769,rs1317701,rs13200047,rs8056320,rs4582,rs3752630,rs28474963,rs10157265,rs78693422,rs830556,rs8077456,rs3754925,rs4792798,rs12148,rs12038481,rs537246,rs5749450,rs74467355,rs2269502,rs16856252,rs3820957,rs640777,rs13221253,rs13235543,rs3519,rs1543680,rs56329496,rs12696580,rs527150,rs76218564,rs73617325,rs2075672,rs11209101,rs73675110,rs17157836,rs2685806,rs500499,rs13122262,rs10889350,rs7932437,rs11078935,rs708272,rs743589,rs2017764,rs13269198,rs59131168,rs297,rs7583088,rs3859189,rs2032445,rs10889331,rs617044,rs12569084,rs3820387,rs4148155,rs13022659,rs10068577,rs3218086,rs17091891,rs2032443,rs11036474,rs583609,rs9971746,rs11066195,rs963029,rs1544396,rs78189029,rs613534,rs112080350,rs17137286,rs35294227,rs4820268,rs11770534,rs56048837,rs9296095,rs4646870,rs74482866,rs11913600,rs919999,rs7756117,rs2852635,rs17489539,rs111347943,rs11264475,rs34210276,rs74869266,rs7199562,rs2241106,rs13336827,rs746735,rs1723290,rs12444012,rs10849985,rs1061482,rs2251964,rs114140679,rs1168041,rs74293240,rs10053185,rs12204800,rs13008418,rs78358410,rs28661744,rs7959011,rs7965261,rs2294916,rs7306113,rs2286276,rs56852782,rs351736,rs75688563,rs877908,rs13196219,rs9384703,rs7165102,rs4618102,rs1827983,rs6743819,rs74346605,rs35880970,rs12347133,rs2466296,rs198812,rs174529,rs3846855,rs1168027,rs2968479,rs74595557,rs74892229,rs630616,rs1026150,rs2543510,rs2855039,rs7973120,rs74128806,rs10158897,rs1853591,rs2572209,rs4953365,rs114693458,rs1979722,rs10849949,rs116886818,rs401004,rs7309841,rs4333617,rs1476347,rs878872,rs5756509,rs12464601,rs1168113,rs322,rs12563631,rs4767939,rs6544890,rs7786877,rs5756507,rs78789086,rs28641195,rs7770139,rs34465969,rs11066112,rs2001844,rs351726,rs1341272,rs7689005,rs857689,rs11177654,rs12483959,rs1667622,rs12074528,rs7025839,rs2063101,rs114815053,rs3806113,rs6014993,rs6864844,rs4594969,rs174568,rs2285520,rs2143571,rs1441755,rs114680456,rs7313773,rs7724594,rs6544887,rs62407564,rs11066128,rs75159846,rs704795,rs80017658,rs1260320,rs11682621,rs17157945,rs4535497,rs2160669,rs738128,rs1868094,rs1378764,rs112146912,rs2414885,rs12614691,rs6500635,rs1168020,rs78729142,rs73768444,rs7286184,rs11901678,rs99780,rs4953372,rs198847,rs115129770,rs2236495,rs600664,rs7812123,rs78869341,rs4363269,rs2235776,rs113051856,rs28444423,rs2275370,rs12940405,rs624660,rs13056555,rs13432565,rs74572721,rs758982,rs7163482,rs12905244,rs9938805,rs12898708,rs61906117,rs17271121,rs7297760,rs3935281,rs28847367,rs61905088,rs12126696,rs4665963,rs6729709,rs7296651,rs59468948,rs210796,rs4693924,rs117779442,rs519887,rs526338,rs4083261,rs595529,rs5754295,rs28397904,rs79507273,rs113355794,rs1211375,rs2302774,rs75381459,rs6681562,rs2267179,rs74179078,rs3830057,rs12679834,rs6707241,rs1178979,rs12216125,rs11780047,rs707898,rs6902892,rs12029068,rs13006131,rs1421312,rs7294902,rs4823179,rs2305199,rs9467663,rs79862839,rs485094,rs1294413,rs1049205,rs8136339,rs10750096,rs74526462,rs12453732,rs7962138,rs73407376,rs12131832,rs8048662,rs894211,rs4820079,rs77425897,rs28528947,rs11154794,rs71491108,rs1168098,rs2858011,rs351732,rs12045339,rs707892,rs3913007,rs707901,rs1294433,rs56164974,rs13233571,rs6756667,rs62394275,rs56328569,rs2266788,rs10849951,rs2256339,rs2073079,rs2301756,rs2293432,rs3794602,rs13276082,rs77237194,rs11126936,rs3764990,rs57200947,rs1484162,rs76969940,rs115305591,rs28484623,rs7581642,rs108499,rs35806739,rs73617320,rs28602458,rs56011627,rs3742000,rs113163847,rs893006,rs118163236,rs11226038,rs11208007,rs73765206,rs72643557,rs12773463,rs77374467,rs12805884,rs345790,rs174559,rs8048222,rs12306814,rs1029302,rs3739092,rs6859627,rs570876,rs4593558,rs11651335,rs6800,rs9295674,rs1822200,rs9820070,rs3751984,rs9358895,rs56027330,rs4729597,rs11823543,rs72843569,rs1294435,rs519035,rs5998513,rs28651806,rs6586620,rs6474359,rs1049207,rs6494529,rs1481012,rs4409689,rs11264464,rs17731981,rs35465966,rs12619855,rs1865760,rs8176644,rs2270401,rs733543,rs11066082,rs6597617,rs4975642,rs1997693,rs496550,rs6544909,rs198818,rs79407615,rs6999813,rs61740410,rs76186171,rs76555487,rs5751904,rs10277087,rs28674909,rs6916802,rs35241445,rs2980860,rs221801,rs8139988,rs74511360,rs12101597,rs7178242,rs17706531,rs13408252,rs115806843,rs7167657,rs17787671,rs10191080,rs174601,rs12427012,rs715325,rs35226619,rs73415539,rs566164,rs4666888,rs62394295,rs78404258,rs7291067,rs10054203,rs10908495,rs115899459,rs1551884,rs57382045,rs2230195,rs2072907,rs11066015,rs1168034,rs75801420,rs59673,rs74454308,rs5750373,rs7200395,rs174530,rs4766705,rs174583,rs2410619,rs655107,rs11076860,rs1419114,rs16889391,rs28375268,rs12423960,rs34453156,rs724311,rs6684514,rs10744773,rs2231156,rs1262430,rs638714,rs34410145,rs73768454,rs16991158,rs34478124,rs16948965,rs13202939,rs55677234,rs7518155,rs41301629,rs80326084,rs4823181,rs17730281,rs174546,rs1977081,rs2056698,rs3784448,rs9394831,rs4425772,rs11240734,rs8176662,rs28525994,rs7294753,rs13010097,rs5036,rs495828,rs721024,rs4922118,rs6586884,rs174550,rs1256328,rs75472244,rs9621715,rs11649878,rs4792800,rs2277871,rs6547521,rs12422864,rs174576,rs79976090,rs115595932,rs1528533,rs114650503,rs6544906,rs10751449,rs135167,rs73161267,rs982395,rs12514748,rs3887266,rs10178633,rs2219271,rs5998672,rs12484700,rs2881324,rs79168346,rs9926458,rs6724065,rs12121805,rs4823109,rs728875,rs9402694,rs422772,rs11207984,rs6798814,rs7007609,rs1061554,rs7193783,rs61461605,rs2544360,rs10487157,rs12467821,rs2727103,rs1168102,rs28607764,rs920588,rs2814778,rs477138,rs112909171,rs7581572,rs1046917,rs11801828,rs2075636,rs10752615,rs568733,rs12027103,rs676996,rs79017989,rs8075668,rs1168031,rs12319165,rs3208305,rs11066090,rs1168023,rs8390,rs17159090,rs79337279,rs7007797,rs6969697,rs3743171,rs4012158,rs131814,rs2076207,rs11485618,rs12947062,rs2227319,rs13397470,rs813592,rs4350231,rs8176725,rs476410,rs12899850,rs2410618,rs1799884,rs2543514,rs75533078,rs12040868,rs13196486,rs7973013,rs3741998,rs12910525,rs11695549,rs9321493,rs8056889,rs13018039,rs10194708,rs2269801,rs9381095,rs17410962,rs73765205,rs1395,rs71494802,rs12309,rs61098923,rs3802543,rs628825,rs28475561,rs11545071,rs1540273,rs77684561,rs10850023,rs34195613,rs2228445,rs6544907,rs2121649,rs13112324,rs2070477,rs12782593,rs34693282,rs6679145,rs77980283,rs11558471,rs10751451,rs12991646,rs3856401,rs4520025,rs17768692,rs174599,rs9357371,rs3752631,rs2076085,rs2967897,rs6819639,rs221790,rs4128744,rs114809646,rs12771275,rs13021399,rs11090617,rs3816786,rs1004558,rs115428780,rs2235325,rs79030172,rs76025266,rs9487052,rs10462977,rs35073769,rs631095,rs115573179,rs3827385,rs449850,rs11066080,rs1317700,rs677355,rs62405895,rs2743824,rs56093705,rs13010062,rs2660241,rs116808430,rs2277311,rs497692,rs6880997,rs2273833,rs9372205,rs11264463,rs3785307,rs7753253,rs76537501,rs11606370,rs6716894,rs2301621,rs10872428,rs79843668,rs687289,rs1441764,rs34193789,rs113255694,rs56092845,rs61473277,rs2728126,rs7811265,rs5760486,rs11689649,rs13175351,rs10736845,rs10849948,rs72638986,rs28574727,rs7606559,rs10889357,rs1598517,rs6686812,rs73768428,rs25645,rs7299849,rs112713257,rs56182713,rs61906113,rs7294623,rs13234378,rs58965570,rs616513,rs13055107,rs412754,rs4930461,rs17157825,rs77005271,rs8176730,rs10744775,rs7123291,rs9422651,rs12601929,rs8141597,rs61670030,rs72872549,rs7965040,rs9436661,rs1260328,rs9379814,rs77328224,rs7136469,rs7179378,rs9918250,rs3740109,rs880671,rs7557190,rs11986942,rs9358894,rs11690950,rs6976930,rs12660713,rs9393681,rs17158898,rs71632934,rs35493868,rs2281090,rs11066089,rs56034365,rs2233701,rs6986010,rs10161290,rs79217142,rs62394292,rs2346413,rs2121700,rs9374070,rs4646778,rs210134,rs10758656,rs2279433,rs58512362,rs1146246,rs10774625,rs7734433,rs28621005,rs2073081,rs4648328,rs4407215,rs56196587,rs6719054,rs6940878,rs6903695,rs6755410,rs7102344,rs2037745,rs11207998,rs733655,rs7607619,rs115085962,rs12104502,rs61280878,rs3903852,rs12141236,rs75440316,rs35739466,rs12579851,rs328,rs111472031,rs1581675,rs4464984,rs34620476,rs2509709,rs2410632,rs2084679,rs1294417,rs2303369,rs3752416,rs58040282,rs2289045,rs71632937,rs6660048,rs1029299,rs7105665,rs10889343,rs9411370,rs36055245,rs72834647,rs4665958,rs4331050,rs198848,rs35949012,rs76041615,rs2241244,rs28733369,rs117534817,rs2908286,rs131801,rs34265667,rs17772071,rs7738679,rs12062275,rs3816967,rs9888204,rs76259755,rs57168159,rs396000,rs80111670,rs2071978,rs1876359,rs325,rs8073254,rs12427185,rs11632310,rs2283790,rs7589747,rs17410914,rs10789119,rs10849992,rs6888482,rs12579287,rs218260,rs11089821,rs579275,rs113279830,rs4335137,rs10889337,rs11508026,rs17182751,rs630144,rs6993414,rs55672385,rs7975437,rs60003708,rs7191123,rs11207974,rs3752383,rs741702,rs58895504,rs6589564,rs10849983,rs1837843,rs2304879,rs7178584,rs780110,rs579060,rs7583392,rs28477708,rs16940540,rs33951980,rs79149155,rs56665981,rs1919484,rs1372341,rs1395602,rs16843474,rs351731,rs75179845,rs1879494,rs13232120,rs61905116,rs2269501,rs2427713,rs12602854,rs2466297,rs6749393,rs2285952,rs9646949,rs75544042,rs11207977,rs13203155,rs13402500,rs12678603,rs2288619,rs5756504,rs114424320,rs7107222,rs78963197,rs78260736,rs6673720,rs117283696,rs2071300,rs6982636,rs492594,rs2298429,rs1369313,rs60774377,rs9386784,rs114366307,rs1306476,rs7295665,rs8176671,rs2971667,rs4500785,rs493246,rs7171289,rs4149438,rs174594,rs837763,rs35659126,rs2980875,rs8384,rs12602486,rs76721209,rs7602534,rs7599354,rs12596053,rs76167489,rs78420872,rs1275528,rs10791643,rs4953356,rs72860013,rs10219716,rs6928435,rs10484496,rs1260333,rs11244079,rs5750378,rs555975,rs11681242,rs12591647,rs2572205,rs668774,rs9374080,rs2075290,rs2879603,rs3814045,rs17411024,rs17627049,rs6697384,rs11577840,rs76742551,rs1184547,rs2543521,rs6489793,rs115853572,rs2305730,rs11887784,rs11962469,rs7760930,rs79753842,rs637723,rs9411474,rs7766267,rs8023716,rs2075946,rs3769143,rs34942551,rs34285816,rs9423944,rs76500608,rs62394297,rs72736070,rs73199895,rs28927680,rs12541912,rs16890776,rs111837003,rs13133465,rs2858996,rs12105006,rs1122227,rs2954022,rs641540,rs2293572,rs79236614,rs80209606,rs66480035,rs3799371,rs17157944,rs12403207,rs6656999,rs62407565,rs3825041,rs2685812,rs7734992,rs7765515,rs7199221,rs470119,rs806976,rs7849280,rs9483798,rs17318575,rs56115463,rs12696581,rs9386795,rs10182937,rs1046875,rs228921,rs61657011,rs1321248,rs55701306,rs1294431,rs12913171,rs4646777,rs10159255,rs58479700,rs41301625,rs575671,rs10053577,rs72817533,rs11785657,rs6141,rs72834621,rs12027741,rs80073370,rs35797675,rs1761608,rs12423572,rs861857,rs9467550,rs847898,rs9348698,rs3861397,rs2395795,rs16941703,rs6777331,rs73424286,rs1033407,rs61894496,rs34011467,rs853791,rs3804103,rs4756332,rs228767,rs1060431,rs228918,rs10114250,rs2165558,rs12027778,rs11207980,rs7952986,rs569829,rs3819409,rs505922,rs9923349,rs707899,rs75258859,rs7568285,rs17296501,rs2022002,rs482508,rs1372344,rs114566157,rs112994260,rs1341271,rs2033611,rs60569935,rs16948871,rs4737010,rs114652645,rs4580814,rs9411364,rs2911711,rs1025695,rs74603736,rs9969551,rs2543511,rs2019848,rs28687655,rs8030562,rs4737009,rs1062198,rs10751452,rs6901703,rs624716,rs12287066,rs75819761,rs4953397,rs11264469,rs13231516,rs115478735,rs6000550,rs114311293,rs11786690,rs1989720,rs2881504,rs77236316,rs12781344,rs116153503,rs6579797,rs12658878,rs7725218,rs2111833,rs76853956,rs11175768,rs9480924,rs7545911,rs17145750,rs555412,rs2293683,rs3736988,rs576236,rs9384,rs79624931,rs857691,rs7295294,rs707894,rs11965277,rs12531645,rs2274365,rs11239541,rs2235321,rs16948859,rs6597616,rs4922119,rs2235777,rs56884502,rs16891325,rs41271823,rs4823180,rs16948947,rs3213886,rs36006825,rs2236498,rs57072497,rs4351999,rs73156234,rs9460540,rs765549,rs5749447,rs630512,rs174544,rs11871721,rs10893004,rs6938233,rs10793962,rs4975639,rs7941837,rs16940539,rs2075467,rs1531514,rs2072560,rs11066207,rs582094,rs9909940,rs114572261,rs2303370,rs16843520,rs56919624,rs199752,rs2031847,rs7593448,rs301,rs76975037,rs5754426,rs5998599,rs10900220,rs1967628,rs1800562,rs28648615,rs72830103,rs7808877,rs210943,rs7724072,rs651007,rs12764485,rs74812490,rs9381097,rs174600,rs508743,rs10900218,rs111393526,rs11784535,rs35237252,rs74571768,rs3747749,rs1441760,rs4427037,rs1024246,rs10815095,rs707893,rs1402467,rs35771797,rs75623717,rs4895437,rs6930844,rs8031179,rs7793710,rs2366638,rs6983430,rs17091905,rs12423268,rs4821108,rs828843,rs2294921,rs1436310,rs645982,rs1294400,rs6758633,rs41303510,rs7300320,rs651821,rs56246159,rs12582100,rs17809330,rs9436221,rs7819706,rs549461,rs73161277,rs1734910,rs2852634,rs3845687,rs1077835,rs11608,rs62394291,rs9606957,rs10428520,rs500531,rs12786214,rs77693339,rs4823173,rs3812316,rs12037778,rs56332659,rs1980364,rs76232026,rs4375019,rs2302777,rs8052231,rs28368718,rs10191091,rs115158558,rs9931005,rs12709120,rs1369314,rs117066377,rs11123695,rs16843559,rs4434553,rs2187608,rs12516801,rs8176743,rs12205050,rs634341,rs1305521,rs13023346,rs3752421,rs7930786,rs56756555,rs11609628,rs1441756,rs610769,rs4301336,rs2231170,rs1168042,rs3803170,rs732756,rs1697406,rs1294436,rs2270291,rs2410628,rs1569213,rs17005956,rs10849947,rs1294424,rs2298428,rs7354804,rs9400262,rs73765204,rs5756508,rs12093114,rs6489830,rs11903907,rs8048701,rs2908282,rs504141,rs5754115,rs10830961,rs11207999,rs6587976,rs13292932,rs3776919,rs62405896,rs11135742,rs55935493,rs2285695,rs3213985,rs36069781,rs351735,rs116772985,rs1546722,rs2037912,rs28495533,rs72833155,rs77398106,rs8138791,rs34712412,rs7565188,rs4951081,rs13410844,rs76491632,rs9787151,rs11066126,rs41301631,rs9461023,rs544838,rs74258864,rs34238966,rs72817536,rs600038,rs10494304,rs6988010,rs2227321,rs2277870,rs9625962,rs7445,rs2071298,rs13266634,rs828847,rs114410080,rs10889330,rs218259,rs112416021,rs34932218,rs780107,rs61607700,rs1041238,rs113738048,rs1365605,rs4149433,rs57454118,rs71632942,rs1879493,rs11759077,rs12468089,rs4628269,rs7973309,rs77176084,rs500498,rs80189144,rs352476,rs75278536,rs73208815,rs12782196,rs2291317,rs9467182,rs61906079,rs2229768,rs4636204,rs114212698,rs11591038,rs11085825,rs1402462,rs10762286,rs140522,rs198851,rs75327537,rs8070444,rs16948719,rs13244268,rs2285089,rs35006185,rs2572208,rs1010222,rs73176497,rs55872776,rs4767068,rs9398192,rs117825571,rs9734313,rs9400273,rs723388,rs12802649,rs12478058,rs11209102,rs1891053,rs34121695,rs17489226,rs117029589,rs28665840,rs5745696,rs1800588,rs738981,rs448496,rs2008451,rs8136338,rs17411126,rs1564305,rs56161503,rs62405926,rs57186149,rs116451398,rs715326,rs12906196,rs3755157,rs2410630,rs4657617,rs7800944,rs982414,rs7744284,rs2328891,rs11126935,rs7745289,rs34189055,rs78952659,rs28675909,rs828848,rs75205426,rs10830963,rs28507448,rs7167567,rs12580175,rs5998644,rs12582964,rs555456,rs2297166,rs9461229,rs12914034,rs2980882,rs11576455,rs11690951,rs597078,rs2974750,rs12023489,rs11679220,rs131806,rs74456742,rs6739397,rs78420639,rs61512373,rs3742003,rs11076856,rs7738267,rs12132794,rs17120029,rs78673779,rs893007,rs361725,rs12592280,rs61220049,rs11954532,rs6699159,rs61738647,rs7595791,rs861409,rs6484869,rs6716850,rs35330527,rs174547,rs7133881,rs56026359,rs11607663,rs77081685,rs8028238,rs3813749,rs9386780,rs6542763,rs1294412,rs11952046,rs13008941,rs7598552,rs2294915,rs5756510,rs2032446,rs738295,rs10908502,rs351723,rs1383585,rs9808496,rs78013771,rs896209,rs2032018,rs4803,rs2685805,rs74540551,rs6474360,rs35369244,rs6717980,rs5745587,rs7461115,rs7816447,rs3135506,rs115859141,rs656297,rs57646770,rs13181874,rs7349507,rs12579123,rs58886972,rs6919423,rs638305,rs688920,rs7812235,rs4823108,rs531772,rs7373328,rs74444640,rs1029083,rs7296313,rs11689694,rs12292921,rs1799945,rs17159087,rs6699294,rs17020248,rs896212,rs3740955,rs113353646,rs174538,rs901682,rs7258661,rs475419,rs1260330,rs6569986,rs4665969,rs28817420,rs35206652,rs4766764,rs55945931,rs73265749,rs12030293,rs55925606,rs2950835,rs61440627,rs5760489,rs1372340,rs2235501,rs1436309,rs2518491,rs17489185,rs7183049,rs77216765,rs2273832,rs1294428,rs4952823,rs16908114,rs6982502,rs6669886,rs2346414,rs34514737,rs10460378,rs4767202,rs12110735,rs11066077,rs12664898,rs75082673,rs72832602,rs2283357,rs2229136,rs7735358,rs34571450,rs76979899,rs509728,rs12914495,rs8176747,rs11153165,rs2896019,rs174549,rs59823825,rs13003074,rs10068680,rs12285095,rs10893008,rs3829488,rs1558628,rs12921187,rs10908494,rs6686817,rs1260329,rs13240065,rs4433838,rs62482237,rs41266791,rs57274627,rs1010023,rs12118238,rs78275508,rs12056034,rs75480548,rs76577602,rs11775479,rs7945617,rs2119690,rs13161644,rs13408176,rs72643559,rs4755797,rs11613713,rs7484754,rs13178922,rs6488450,rs77383092,rs56199698,rs9467176,rs579459,rs9358893,rs115896978,rs9379819,rs659656,rs738982,rs10784447,rs35571217,rs58946909,rs76971031,rs17768138,rs6544888,rs17540154,rs75648992,rs10789118,rs199755,rs5760485,rs9487048,rs12161932,rs4338743,rs738129,rs11207985,rs10758657,rs6494521,rs847895,rs74470893,rs6746280,rs2106972,rs1781212,rs2410623,rs58368428,rs7928,rs12594061,rs76627364,rs8110787,rs76974099,rs739496,rs11644917,rs828841,rs115599772,rs71632935,rs1803924,rs6895108,rs1054334,rs11066001,rs9626079,rs2242420,rs112035106,rs3752632,rs6456617,rs12449739,rs62130714,rs10159477,rs174578,rs10849995,rs1168029,rs3185547,rs1168032,rs2267178,rs4952831,rs7203560,rs79515078,rs11685326,rs9385719,rs2285954,rs1977080,rs4823177,rs7304572,rs3846838,rs1183260,rs2083637,rs12138177,rs55868763,rs13008445,rs13160313,rs853790,rs2466170,rs886205,rs16926249,rs61471917,rs10850013,rs35982947,rs809058,rs6456364,rs569805,rs920589,rs35120633,rs79949144,rs635728,rs11657381,rs10014048,rs41269702,rs3818637,rs198820,rs75085022,rs76831684,rs12023438,rs12916843,rs9379820,rs7167740,rs72834627,rs4665960,rs10850003,rs13234157,rs61012856,rs5754387,rs66614050,rs1372343,rs7951437,rs2543513,rs78808915,rs10733851,rs495714,rs9787156,rs7556828,rs642845,rs261332,rs34791442,rs9610647,rs174598,rs4273077,rs627804,rs6932113,rs9467658,rs75580845,rs12902500,rs1532624,rs11209103,rs6745569,rs527210,rs2075637,rs707890,rs2122715,rs6818989,rs79797986,rs79068130,rs674302,rs4607517,rs598253,rs16843619,rs6903449,rs1891453,rs11066095,rs9805104,rs76926880,rs11066079,rs80236974,rs174553,rs112262841,rs1667616,rs10207391,rs10751450,rs1410492,rs116056466,rs1046896,rs7205804,rs6942072,rs6589565,rs17091909,rs28377658,rs9349204,rs1056403,rs5745568,rs1130000,rs7798357,rs71494785,rs79377806,rs15285,rs2236496,rs36073362,rs3825891,rs12136083,rs118121606,rs1811649,rs11946962,rs12603404,rs198810,rs7291957,rs640783,rs17411133,rs9321490,rs9504915,rs1002687,rs504915,rs3099823,rs116374652,rs61447801,rs2413450,rs17810074,rs16948959,rs116408736,rs1369312,rs3087852,rs10889340,rs10074935,rs34453912,rs60631624,rs74635090,rs1617640,rs3809276,rs</t>
  </si>
  <si>
    <t>ENSG00000025708.8,ENSG00000179295.11,ENSG00000168496.3,CATG00000042680.1,ENSG00000074696.8,CATG00000010438.1,ENSG00000167914.6,CATG00000013334.1,ENSG00000111271.10,ENSG00000164663.9,ENSG00000226281.2,ENSG00000163472.14,ENSG00000067836.8,CATG00000058559.1,ENSG00000213763.4,ENSG00000112576.8,CATG00000002481.1,ENSG00000168591.11,ENSG00000142534.2,CATG00000005705.1,CATG00000031308.1,ENSG00000236437.1,ENSG00000118514.9,ENSG00000257800.1,ENSG00000128228.4,ENSG00000128309.12,CATG00000107089.1,ENSG00000201078.1,ENSG00000223881.1,ENSG00000079689.9,ENSG00000232876.1,ENSG00000172671.15,ENSG00000164756.8,ENSG00000184459.4,CATG00000003777.1,ENSG00000237937.1,ENSG00000185666.10,ENSG00000081237.14,ENSG00000196176.7,ENSG00000266721.1,ENSG00000233431.1,CATG00000090117.1,CATG00000040340.1,ENSG00000116016.9,CATG00000042675.1,ENSG00000184347.10,ENSG00000196565.8,ENSG00000118777.6,ENSG00000231793.4,ENSG00000170365.5,ENSG00000167799.5,CATG00000013327.1,ENSG00000253619.1,CATG00000083261.1,CATG00000013322.1,ENSG00000108528.9,ENSG00000198075.5,ENSG00000179262.5,ENSG00000008516.12,ENSG00000167930.11,ENSG00000257767.2,ENSG00000112812.11,CATG00000074072.1,CATG00000101757.1,ENSG00000224729.4,ENSG00000174485.10,ENSG00000158669.7,ENSG00000111252.6,CATG00000083626.1,CATG00000057185.1,CATG00000092618.1,ENSG00000112578.5,ENSG00000267080.1,CATG00000031483.1,CATG00000033615.1,ENSG00000200530.1,ENSG00000137656.7,CATG00000042207.1,ENSG00000259293.1,ENSG00000109917.6,ENSG00000213088.5,ENSG00000106636.3,CATG00000060742.1,ENSG00000163468.10,CATG00000117987.1,CATG00000028391.1,CATG00000049589.1,ENSG00000163794.6,ENSG00000134824.9,ENSG00000163170.7,ENSG00000108518.7,CATG00000087870.1,ENSG00000134825.9,CATG00000103728.1,ENSG00000235267.1,ENSG00000272462.2,ENSG00000172661.13,ENSG00000179218.9,ENSG00000265799.1,ENSG00000163795.9,CATG00000074073.1,ENSG00000148335.10,ENSG00000253111.1,ENSG00000266269.1,CATG00000101822.1,ENSG00000152254.6,ENSG00000089234.11,CATG00000090094.1,ENSG00000019991.11,ENSG00000130427.2,ENSG00000103335.15,ENSG00000197487.4,ENSG00000187475.4,ENSG00000166349.5,CATG00000030195.1,ENSG00000151348.9,ENSG00000106330.7,ENSG00000120158.7,ENSG00000266975.1,ENSG00000112343.8,ENSG00000108515.13,ENSG00000118900.10,ENSG00000235545.1,ENSG00000077080.5,ENSG00000111300.5,CATG00000047979.1,ENSG00000134640.2,ENSG00000148737.11,ENSG00000204539.3,ENSG00000138614.10,ENSG00000130182.3,ENSG00000089022.9,ENSG00000248905.4,ENSG00000162607.8,CATG00000033740.1,ENSG00000237223.2,ENSG00000126351.8,CATG00000025291.1,ENSG00000138074.10,ENSG00000196226.2,ENSG00000103148.11,CATG00000086051.1,ENSG00000231434.1,ENSG00000118898.11,ENSG00000240505.4,ENSG00000197891.7,CATG00000093267.1,ENSG00000175445.10,ENSG00000267735.1,ENSG00000261209.1,ENSG00000204031.3,ENSG00000156011.12,ENSG00000115226.5,CATG00000114024.1,ENSG00000185986.10,ENSG00000124529.3,CATG00000042205.1,ENSG00000167800.9,ENSG00000179115.6,ENSG00000226645.1,ENSG00000119729.6,CATG00000080260.1,ENSG00000112339.10,ENSG00000124564.13,CATG00000093276.1,ENSG00000105610.4,ENSG00000113643.4,ENSG00000166352.11,ENSG00000124693.2,ENSG00000164362.14,ENSG00000130489.8,ENSG00000100031.14,CATG00000063492.1,CATG00000092614.1,ENSG00000234945.3,ENSG00000146830.9,CATG00000003943.1,ENSG00000198715.7,ENSG00000009950.11,ENSG00000137259.2,ENSG00000108342.8,CATG00000011150.1,ENSG00000119878.5,ENSG00000166415.10,CATG00000044102.1,ENSG00000248714.2,ENSG00000113504.15,ENSG00000160211.11,ENSG00000149575.5,CATG00000067396.1,ENSG00000204188.3,ENSG00000257595.2,ENSG00000072274.8,ENSG00000106633.11,ENSG00000089009.11,ENSG00000118762.3,ENSG00000261971.2,ENSG00000111275.8,ENSG00000254823.1,ENSG00000163002.8,ENSG00000170293.4,ENSG00000172354.5,ENSG00000162999.8,ENSG00000115204.10,ENSG00000254498.1,CATG00000087827.1,ENSG00000214736.3,ENSG00000074621.9,ENSG00000261572.1,ENSG00000153201.11,CATG00000020292.1,ENSG00000156515.17,ENSG00000151665.8,ENSG00000115232.9,CATG00000102036.1,ENSG00000267795.1,ENSG00000169756.12,ENSG00000106635.3,ENSG00000103769.5,ENSG00000058404.15,ENSG00000178026.8,ENSG00000058668.10,ENSG00000141560.10,ENSG00000104765.10,ENSG00000167792.7,ENSG00000084734.4,CATG00000012272.1,ENSG00000116641.11,ENSG00000112337.6,ENSG00000250565.2,ENSG00000100344.6,CATG00000092123.1,ENSG00000175164.9,ENSG00000029534.15,CATG00000002596.1,CATG00000005818.1,CATG00000087828.1,ENSG00000268681.1,ENSG00000199065.2,ENSG00000165066.11,ENSG00000261573.1,ENSG00000213453.3,CATG00000026162.1,CATG00000083264.1,ENSG00000106333.8,ENSG00000206177.2,ENSG00000188002.6,CATG00000041288.1,ENSG00000096088.12,CATG00000072573.1,ENSG00000108523.11,ENSG00000213931.1,ENSG00000187605.11,ENSG00000115194.6,ENSG00000135148.7,CATG00000102312.1,ENSG00000130227.12,ENSG00000271875.1,ENSG00000152382.5,ENSG00000143157.7,ENSG00000124920.9,ENSG00000171530.9,ENSG00000249481.2,ENSG00000198366.5,ENSG00000140632.12,ENSG00000270255.1,CATG00000044108.1,ENSG00000115211.11,CATG00000092863.1,CATG00000114046.1,CATG00000074074.1,ENSG00000007392.12,ENSG00000025770.14,ENSG00000165406.11,ENSG00000106327.8,ENSG00000177989.9,ENSG00000161860.7,CATG00000081953.1,ENSG00000136732.10,ENSG00000234816.2,ENSG00000207601.1,CATG00000006805.1,CATG00000083320.1,ENSG00000236703.1,ENSG00000100379.13,ENSG00000111481.5,ENSG00000163793.8,ENSG00000161179.9,ENSG00000076864.15,ENSG00000084207.11,CATG00000030292.1,ENSG00000077800.7,ENSG00000171992.8,CATG00000025290.1,ENSG00000115207.9,ENSG00000138002.10,ENSG00000079691.15,ENSG00000250116.2,ENSG00000004939.9,ENSG00000129422.9,ENSG00000099331.9,ENSG00000198952.7,ENSG00000163467.7,ENSG00000229988.1,ENSG00000180573.8,ENSG00000203799.6,CATG00000070462.1,ENSG00000128918.10,ENSG00000267394.1,ENSG00000162551.9,ENSG00000009954.6,ENSG00000090534.13,ENSG00000258373.1,ENSG00000228100.1,CATG00000114104.1,ENSG00000253852.1,CATG00000088310.1,CATG00000106578.1,CATG00000005706.1,ENSG00000234608.3,CATG00000001430.1,ENSG00000012779.6,ENSG00000143195.8,ENSG00000240694.4,CATG00000092610.1,ENSG00000110076.14,CATG00000107104.1,ENSG00000173064.6,CATG00000048328.1,ENSG00000204540.6,ENSG00000115234.6,CATG00000101876.1,ENSG00000273189.1,ENSG00000250582.1,ENSG00000229537.1,ENSG00000138085.12,ENSG00000105607.8,CATG00000088304.1,ENSG00000198270.8,CATG00000089574.1,ENSG00000231467.2,ENSG00000167363.9,ENSG00000100347.10,ENSG00000143194.8,CATG00000057187.1,ENSG00000234072.1,ENSG00000204842.10,CATG00000033614.1,ENSG00000258099.1,ENSG00000233913.6,CATG00000050093.1,ENSG00000175097.3,ENSG00000103326.6,ENSG00000197061.3,ENSG00000180596.7,ENSG00000172336.4,CATG00000098664.1,ENSG00000106638.11,ENSG00000243587.6,ENSG00000100225.13,ENSG00000152253.4,ENSG00000008838.13,ENSG00000125319.10,ENSG00000253133.1,CATG00000088343.1,ENSG00000073734.8,ENSG00000074603.14,ENSG00000224652.1,ENSG00000135535.10,CATG00000117980.1,CATG00000078608.1,CATG00000048331.1,ENSG00000113645.9,ENSG00000237840.2,ENSG00000237410.1,ENSG00000087237.6,ENSG00000104611.7,ENSG00000112294.8,ENSG00000187045.12,ENSG00000163554.7,ENSG00000108312.10,ENSG00000197251.3,ENSG00000010704.14,ENSG00000160781.11,CATG00000101875.1,ENSG00000188536.8,CATG00000013335.1,ENSG00000118513.14,ENSG00000214184.3,ENSG00000138100.9,CATG00000074949.1,CATG00000092613.1,ENSG00000135968.15,ENSG00000145996.7,ENSG00000110243.7,CATG00000028303.1,ENSG00000104044.11,CATG00000101813.1,ENSG00000207371.1,CATG00000088309.1,ENSG00000124593.10,ENSG00000174099.6,CATG00000060738.1,ENSG00000124610.3,ENSG00000023171.10,ENSG00000187600.8,ENSG00000157992.8,CATG00000093273.1,CATG00000026361.1,CATG00000117975.1,CATG00000083624.1,CATG00000081955.1,CATG00000049033.1,ENSG00000084774.9,ENSG00000153064.7,ENSG00000259924.1,ENSG00000167346.3,ENSG00000215481.4,ENSG00000161664.2,CATG00000002739.1,CATG00000002737.1,ENSG00000137218.6,CATG00000001433.1,CATG00000058781.1,ENSG00000271119.1,ENSG00000226571.1,ENSG00000166035.6,ENSG00000127337.2,ENSG00000149485.12,ENSG00000187837.2,ENSG00000124641.10,ENSG00000241549.4,CATG00000028304.1,ENSG00000115216.9,CATG00000060595.1,ENSG00000115241.9,ENSG00000103742.7,ENSG00000254667.1,ENSG00000120137.6,CATG00000057183.1,ENSG00000052850.5,CATG00000042679.1,CATG00000101878.1,ENSG00000087152.11,ENSG00000152463.10,CATG00000083622.1,CATG00000026163.1,CATG00000063098.1,ENSG00000115756.8,ENSG00000112293.10,ENSG00000233438.1,ENSG00000188677.10,ENSG00000124568.6,ENSG00000224187.1,CATG00000006600.1,ENSG00000185651.10,CATG00000083853.1,CATG00000068610.1,CATG00000082558.1,CATG00000018112.1,ENSG00000248594.2,ENSG00000132819.12,CATG00000004155.1,ENSG00000089248.6,ENSG00000077943.7,ENSG00000188573.7,ENSG00000103152.7,ENSG00000108344.10,ENSG00000269881.1,ENSG00000090565.11,CATG00000088306.1,ENSG00000030110.8,ENSG00000196532.4,ENSG00000185245.6,ENSG00000108840.11</t>
  </si>
  <si>
    <t>pha003098,22290723,17255346,20139978,20183929,19862010,22885924,22560525,23263863,19096518,21153663,24244560,24405752,20849430,pha003096,20534544,19820698,24647736,20858683</t>
  </si>
  <si>
    <t>Mean corpuscular hemoglobin concentration,Hemoglobin,Glycated Hemoglobin levels,Blood cell counts and other traits,Mean corpuscular hemoglobin,Beta thalassemia/Hemoglobin E disease,Glycosylated haemoglobin levels,Glycated hemoglobin levels,Blood cell counts and traits, in red and white blood cells,Hemoglobin concentration</t>
  </si>
  <si>
    <t>HP:0012042</t>
  </si>
  <si>
    <t>Aspirin induced asthma</t>
  </si>
  <si>
    <t>A type of asthma in which aspirin and other nonsteroidal anti-inflammatory drugs (NSAIDs) that inhibit cyclooxygen-ase 1 (COX-1) exacerbate bronchoconstriction.</t>
  </si>
  <si>
    <t>rs278382,rs828605,rs28372931,rs3025786,rs9880179,rs278388,rs1371687,rs278390,rs852701,rs278387,rs1053744,rs828616,rs3129294,rs117443464,rs1883414,rs704586,rs828618,rs714240,rs828614,rs114944042,rs3814865,rs1042151,rs77145454,rs278381,rs955351,rs79480529,rs139719,rs828621,rs278379,rs828610,rs3213729,rs114450943,rs2098322,rs828617,rs7142086,rs1383907,rs278380,rs8833,rs3742824,rs362389,rs870202,rs278376,rs2062058,rs6774875,rs2470853,rs7152131</t>
  </si>
  <si>
    <t>ENSG00000231389.3,ENSG00000119707.9,ENSG00000100767.11,ENSG00000100241.16,ENSG00000205683.7,ENSG00000119599.12,ENSG00000080815.14,ENSG00000239462.1,ENSG00000223865.6,ENSG00000249274.1,CATG00000061040.1,ENSG00000258376.1,ENSG00000240476.1,CATG00000065339.1,CATG00000065342.1,ENSG00000057019.11,ENSG00000100239.11,ENSG00000224557.3,ENSG00000064225.8,CATG00000088087.1,ENSG00000165861.9,CATG00000021539.1,CATG00000019491.1,ENSG00000167037.14</t>
  </si>
  <si>
    <t>21072201,23180272</t>
  </si>
  <si>
    <t>Asthma (aspirin-intolerant),Aspirin exacerbated respiratory disease in asthmatics</t>
  </si>
  <si>
    <t>HP:0012076</t>
  </si>
  <si>
    <t>Borderline personality disorder</t>
  </si>
  <si>
    <t>A personality disorder characterized by impulsive behavior and unpredictable and capricious mood. Affected individuals show a liability to outbursts of emotion and an incapacity to control the behavioural explosions.</t>
  </si>
  <si>
    <t>rs60994341,rs77571307,rs73125991,rs73772266,rs77587571,rs6882423,rs73772260,rs73772268,rs6888413,rs6866910,rs11951568,rs56310314,rs6894288</t>
  </si>
  <si>
    <t>ENSG00000164300.11</t>
  </si>
  <si>
    <t>Borderline personality disorder features</t>
  </si>
  <si>
    <t>HP:0012108</t>
  </si>
  <si>
    <t>Primary open angle glaucoma</t>
  </si>
  <si>
    <t>A type of glaucoma with optic nerve damage in an eye with evidence of significant obstruction of the functional trabecular meshwork by the peripheral iris would be classified as having primary angle closure.</t>
  </si>
  <si>
    <t>rs8041642,rs10811647,rs7027048,rs17128943,rs12680578,rs1194077,rs13207149,rs2376259,rs6704973,rs10495246,rs7912895,rs10117816,rs6486339,rs7027950,rs573687,rs5762752,rs61271866,rs10859469,rs2275422,rs4641898,rs10503380,rs564398,rs559580,rs7916697,rs11158285,rs12372358,rs523297,rs7964974,rs4822983,rs10811640,rs671765,rs79169305,rs4243042,rs12434902,rs4730748,rs697843,rs76348165,rs11790231,rs73496912,rs1008878,rs7036656,rs947791,rs11082768,rs1957898,rs79666073,rs2278649,rs2067110,rs17098453,rs11783635,rs2169608,rs1043640,rs3731198,rs2069416,rs1463048,rs3808846,rs1841837,rs2518723,rs115448194,rs56369100,rs7036505,rs75290186,rs7822904,rs2811713,rs11238889,rs604674,rs5752774,rs11855863,rs66588164,rs8099385,rs8034017,rs10896012,rs2383207,rs11638944,rs2191498,rs34295495,rs1254293,rs7840706,rs8034403,rs73092644,rs79962983,rs5752775,rs80257687,rs7049105,rs2350892,rs1263390,rs17098544,rs11631579,rs59995170,rs10896009,rs738722,rs12364730,rs16871186,rs76184305,rs10117757,rs3217992,rs6547864,rs1955695,rs2255370,rs7117262,rs17522524,rs74400540,rs56309428,rs12489301,rs10965234,rs912619,rs10881403,rs1412559,rs35150172,rs115534703,rs1263398,rs4144664,rs7814014,rs28617339,rs4337252,rs73446314,rs12338810,rs7524437,rs1152435,rs599452,rs4713336,rs6955882,rs1151804,rs5762753,rs4908272,rs79741816,rs10777499,rs4713335,rs4626603,rs4840427,rs7028570,rs2252267,rs57402998,rs579058,rs7030641,rs4841206,rs116287682,rs10814259,rs10833363,rs4652455,rs2078555,rs3740587,rs75733496,rs6995495,rs10123948,rs4841175,rs7105879,rs7533764,rs2169609,rs3742709,rs12676827,rs80245394,rs7844450,rs4905060,rs7296999,rs2286653,rs6486336,rs3753841,rs72712342,rs10757263,rs76122387,rs747275,rs79828463,rs3218012,rs10464998,rs3825942,rs12360896,rs1194076,rs1144839,rs3200401,rs7545384,rs974336,rs118080850,rs10762201,rs17279712,rs4492461,rs13263409,rs11227202,rs522293,rs8023330,rs8041685,rs1890590,rs1886461,rs10965215,rs78685936,rs10777498,rs73129879,rs1269027,rs4102217,rs2253026,rs74709229,rs8012826,rs59805672,rs17761446,rs61855739,rs35062002,rs10964625,rs11164632,rs13276965,rs4551651,rs114141826,rs118162826,rs10903318,rs12500214,rs16886018,rs4517930,rs10115049,rs6775863,rs12789028,rs6475604,rs1052990,rs116311734,rs6495085,rs10811645,rs2151280,rs74026313,rs77435141,rs1807609,rs855586,rs7158868,rs10757265,rs4841173,rs10833362,rs11238890,rs3772601,rs17279559,rs4841174,rs12886957,rs1932331,rs3802504,rs10258482,rs1011402,rs10738609,rs4977753,rs6677574,rs5752776,rs11785987,rs7148517,rs1894163,rs7155448,rs6989126,rs3768376,rs1075692,rs13271097,rs1004638,rs4237355,rs1078967,rs1537378,rs503859,rs1254316,rs1270630,rs77706751,rs75377589,rs1063192,rs12722976,rs13249683,rs870978,rs665855,rs11227196,rs7588567,rs1784220,rs76444092,rs10133771,rs7140762,rs7006785,rs78554123,rs1332548,rs1360590,rs10138913,rs662463,rs7461376,rs492152,rs545226,rs61788242,rs17370826,rs1550437,rs11564422,rs1550436,rs6413464,rs1841841,rs2165241,rs7465249,rs28588430,rs11164633,rs1017097,rs3796407,rs944796,rs78170999,rs117914182,rs2188127,rs77015102,rs10120806,rs6486340,rs11249942,rs10896010,rs72712340,rs4908273,rs117561861,rs2077569,rs7157201,rs1550972,rs945326,rs8042039,rs59145289,rs35292734,rs78777686,rs2811712,rs10136407,rs7028268,rs34424131,rs7154000,rs17370847,rs17588687,rs3218010,rs13269437,rs28362535,rs11515,rs76668758,rs6980831,rs75151083,rs944799,rs7815817,rs13235183,rs59286748,rs11227217,rs7016839,rs12269965,rs11980719,rs116715359,rs7865618,rs10811643,rs1556515,rs6601336,rs11623695,rs3783770,rs12668473,rs605445,rs35248152,rs63011360,rs117218557,rs11785927,rs12905253,rs4621895,rs10833364,rs13176760,rs12023984,rs61788243,rs74026308,rs11082765,rs11784704,rs61991551,rs10758311,rs79232548,rs2285327,rs2191499,rs2811708,rs6601361,rs11983865,rs7108536,rs12954469,rs8098775,rs77312765,rs28503222,rs1152619,rs750460,rs17834457,rs4886778,rs1333037,rs915083,rs116178241,rs6979182,rs76615136,rs1088683,rs79948993,rs4560880,rs62560774,rs1333045,rs11227198,rs10814256,rs10757267,rs79460071,rs13210677,rs76810097,rs7853090,rs10762198,rs11779335,rs8181050,rs3218005,rs6994557,rs13298881,rs990607,rs115833934,rs11227199,rs11227205,rs76147680,rs615552,rs2579396,rs67924081,rs2255343,rs4711221,rs77588214,rs1092183,rs1537374,rs7155442,rs58621819,rs1151496,rs4840428,rs2466,rs3820635,rs4128199,rs16885991,rs4841202,rs78766516,rs11030168,rs7015963,rs8027022,rs116214096,rs10465002,rs518594,rs7834823,rs7341786,rs2615980,rs12886896,rs114584264,rs496892,rs10874662,rs6977460,rs2229783,rs7013500,rs77824679,rs12436579,rs4902063,rs75272051,rs3218020,rs10142927,rs116876910,rs2069418,rs687175,rs55701446,rs7866783,rs1346,rs9945946,rs9871763,rs559469,rs679038,rs74599268,rs3218007,rs1152439,rs12270054,rs117761422,rs67933359,rs1839632,rs35320790,rs6486342,rs3218002,rs833672,rs10832722,rs10733376,rs75193124,rs77953206,rs116085980,rs534079,rs112807515,rs6983608,rs7015787,rs4977433,rs16871204,rs59784668,rs10766699,rs4886782,rs622956,rs10281637,rs7796429,rs1033667,rs543830,rs10738604,rs12032113,rs12246624,rs1144840,rs2082170,rs554568,rs11164629,rs16958477,rs1886464,rs4344889,rs11025648,rs12545912,rs613312,rs944797,rs3825071,rs504318,rs35037267,rs11164630,rs4745957,rs13270518,rs10757274,rs11664741,rs1537376,rs77792598,rs28522673,rs10965219,rs6729802,rs17834532,rs77467777,rs10896007,rs1018533,rs11127181,rs80248631,rs1092184,rs11848616,rs4923220,rs554565,rs74872161,rs116216780,rs73206052,rs6486344,rs10757266,rs504799,rs17098542,rs10811641,rs7706419,rs75529318,rs17150237,rs2157719,rs2383204,rs7020122,rs2846862,rs114135176,rs6721990,rs634537,rs11082767,rs684521,rs72626642,rs1333039,rs75227345,rs1018532,rs993471,rs4626604,rs1091679,rs6601337,rs118105009,rs10758316,rs9886215,rs2383205,rs10138124,rs1783541,rs11547258,rs7297019,rs35159871,rs11172068,rs115183583,rs28362534,rs944801,rs11989409,rs6486341,rs12265247,rs918669,rs2028386,rs74978981,rs670056,rs16871184,rs7016561,rs1950317,rs77563194,rs79943945,rs11184906,rs1092751,rs12441130,rs77661456,rs7341791,rs501120,rs10896008,rs7462054,rs12669740,rs1268845,rs116234600,rs2579387,rs6983762,rs10811644,rs9939792,rs11172069,rs67980065,rs61789848,rs2099202,rs78545330,rs4305907,rs9613667,rs10964657,rs4419813,rs3820637,rs1443548,rs1550973,rs1537375,rs10758313,rs7462910,rs35155027,rs11164628,rs4841211,rs1831458,rs34582634,rs7108020,rs17128941,rs1088684,rs1547014,rs4757493,rs12803915,rs6486343,rs79673264,rs3808845,rs1055328,rs11227206,rs899149,rs7481514,rs535949,rs12878738,rs33912345,rs10103426,rs73652846,rs10511701,rs11983864,rs76521274,rs11184907,rs7035484,rs117124829,rs28587043,rs17279684,rs2024211,rs7462115,rs11227201,rs12657171,rs10120688,rs56298491,rs17834367,rs6547862,rs6486337,rs12440667,rs1091678,rs2184061,rs607760,rs944800,rs8008798,rs5752773,rs3731201,rs7159840,rs2106115,rs1144838,rs8181047,rs11025646,rs1254319,rs10965235,rs11011991,rs76695799,rs6689160,rs76990680,rs10782447,rs79351126,rs3779511,rs11164637,rs3783774,rs598664,rs2383206,rs73129882,rs2069422,rs78264155,rs4841212,rs1591136,rs36011826,rs10738605,rs7462055,rs118159501,rs2241942,rs73446312,rs2463117,rs4530322,rs11172067,rs11564421</t>
  </si>
  <si>
    <t>ENSG00000020426.6,ENSG00000173465.3,ENSG00000257815.1,ENSG00000013375.11,CATG00000002643.1,ENSG00000184302.6,ENSG00000142599.13,ENSG00000169905.8,CATG00000060356.1,ENSG00000153002.7,ENSG00000240096.1,ENSG00000166268.6,ENSG00000152910.14,ENSG00000137101.8,ENSG00000240498.2,ENSG00000142186.12,ENSG00000163618.13,CATG00000115477.1,CATG00000005854.1,CATG00000087360.1,ENSG00000173727.7,ENSG00000171843.11,CATG00000058199.1,CATG00000096921.1,ENSG00000143340.6,CATG00000057131.1,CATG00000010871.1,CATG00000005866.1,ENSG00000261801.1,ENSG00000173273.11,CATG00000005860.1,ENSG00000243083.1,ENSG00000188352.8,ENSG00000170270.4,ENSG00000179008.4,CATG00000005865.1,ENSG00000258427.3,ENSG00000173442.7,ENSG00000237813.3,ENSG00000247345.2,CATG00000044652.1,ENSG00000259066.1,ENSG00000113448.12,ENSG00000108187.11,ENSG00000163803.8,ENSG00000258892.1,ENSG00000183765.16,ENSG00000266446.1,ENSG00000170558.4,CATG00000019186.1,ENSG00000258989.1,CATG00000021327.1,CATG00000021325.1,CATG00000096918.1,ENSG00000184669.6,ENSG00000143337.14,CATG00000010836.1,ENSG00000111859.12,ENSG00000129038.11,CATG00000019207.1,ENSG00000027075.9,ENSG00000135837.11,ENSG00000105971.10,ENSG00000060718.14,ENSG00000126778.7,CATG00000001727.1,ENSG00000270117.1,ENSG00000251562.3,ENSG00000170426.1,CATG00000096923.1,CATG00000005130.1,ENSG00000166689.10,CATG00000113656.1,ENSG00000204740.5,ENSG00000135643.4,CATG00000094012.1,ENSG00000227279.1,CATG00000021326.1,ENSG00000101670.7,ENSG00000147889.12,ENSG00000168056.10,ENSG00000176973.7,ENSG00000207701.1,ENSG00000215187.5,CATG00000021324.1,CATG00000002640.1,ENSG00000012963.9,ENSG00000139974.11,ENSG00000165970.7,ENSG00000248112.1,ENSG00000258670.1,ENSG00000179774.7,ENSG00000107140.11,ENSG00000119688.16,ENSG00000260233.2,ENSG00000264545.1,CATG00000005855.1,ENSG00000105974.7,CATG00000094183.1,ENSG00000198853.7,CATG00000005862.1,CATG00000005861.1,ENSG00000237590.1,CATG00000011501.1,ENSG00000230730.1,CATG00000037790.1,ENSG00000237460.2,ENSG00000145536.11,ENSG00000215221.2,CATG00000079868.1,ENSG00000247131.1,ENSG00000143772.5,ENSG00000182667.10,CATG00000021307.1,ENSG00000109819.4,ENSG00000245532.4,ENSG00000118420.12,CATG00000019480.1,CATG00000005853.1,ENSG00000227071.1,ENSG00000100614.13,CATG00000084154.1,ENSG00000257252.1,ENSG00000147883.9,ENSG00000065413.12,CATG00000001819.1,CATG00000096924.1,CATG00000104959.1,CATG00000096926.1</t>
  </si>
  <si>
    <t>22661486,20835238,22419738,22605921,22922875,22570617,20548946,19625618,22428042</t>
  </si>
  <si>
    <t>Vertical cup-disc ratio,Glaucoma (primary open-angle),Central corneal thickness in patients with an IOP &lt;= 21mmHg and no history of IOP&gt;= 21mmHg</t>
  </si>
  <si>
    <t>HP:0012114</t>
  </si>
  <si>
    <t>Endometrial carcinoma</t>
  </si>
  <si>
    <t>A carcinoma of the endometrium, the mucous lining of the uterus.</t>
  </si>
  <si>
    <t>rs9459804,rs79841268,rs67143603,rs12998770,rs10806874,rs2797159,rs2291649,rs9295383,rs35594082,rs34457873,rs1418948,rs11264118,rs7405696,rs1418951,rs11128940,rs1844930,rs1739378,rs1739372,rs73818808,rs11859963,rs13030973,rs757210,rs60037734,rs16974519,rs9457244,rs73067762,rs34179694,rs2747725,rs35307127,rs11657964,rs2456899,rs7405776,rs2053202,rs4710140,rs159040,rs7199123,rs4897153,rs2832272,rs1777182,rs1935772,rs7617840,rs13023094,rs4706975,rs9901746,rs12922301,rs1328892,rs1739377,rs11651755,rs28785330,rs4707909,rs1844931,rs2280185,rs7501939,rs12933308,rs1739352,rs12932018,rs1328891,rs10759,rs35801709,rs57566579,rs1739349,rs76854494,rs1027839,rs9295382,rs10908387,rs12717178,rs1578794,rs2747719,rs2661315,rs1832979,rs6940854,rs16974508,rs8180614,rs35019923,rs9846240,rs2280186,rs2832270,rs1739379,rs1954360,rs9459805,rs7740946,rs1630556,rs56318836,rs16974535,rs58934568,rs1739371,rs9354987,rs7512578,rs6907281,rs4707908,rs11263762,rs16974527,rs4430796,rs12598223,rs3760511,rs1418640,rs6904069,rs12107153,rs2281617,rs16974532,rs1739368,rs35210690,rs34327141,rs8064454,rs7512559,rs1739347,rs28629380,rs62050862,rs1777195,rs2876012,rs1612249,rs925718,rs12920732,rs9321050,rs1536642,rs9356543,rs3751759,rs1777197,rs34139611,rs6904992,rs1739374,rs16974444,rs11264120,rs60515555,rs1739367,rs757209,rs58305111,rs1418639,rs6454308,rs1739348,rs2211419,rs16974560,rs7185949,rs873864,rs12631457,rs2747717,rs3764281,rs62048856,rs4707907,rs4148331,rs62048814,rs12524327,rs13030345,rs2747714,rs6727215,rs12933228,rs11263763,rs1578793,rs12199124,rs2005705,rs1935774,rs1418641,rs1739370,rs12933163,rs2797161,rs2211420,rs7187994,rs3764333,rs9355607,rs11658063,rs6550351,rs12205120,rs6927161,rs1739376,rs159054,rs1317580,rs8050719,rs8058755,rs6727388,rs78229684,rs2747723,rs76948316,rs7744090,rs2797154,rs56178704,rs16974558,rs1739375,rs12448489,rs11917197,rs9401843,rs2832267,rs9295381,rs60566983,rs1418642,rs2747724,rs8051512,rs9346458,rs1407595,rs7753063,rs7520747,rs1739366,rs61299898,rs2797158,rs7184644,rs159050,rs11863406,rs13021208,rs12626552,rs7498516,rs1832980,rs9875790,rs2747720,rs12601991,rs1777198,rs12453443,rs7186685,rs12934432,rs4858767,rs2797162,rs9917509,rs2326292,rs12527056,rs17776809,rs3773580,rs2211418,rs9366075,rs1935773,rs75586477,rs6913764,rs6569435,rs6908009,rs9355606,rs7740059,rs159055,rs4707906,rs8046664,rs984471,rs8048680,rs2797160,rs16974515,rs997813,rs2747722,rs4239217,rs1739373,rs13328298,rs6931652,rs55697636,rs4895798,rs983543,rs2747715,rs11651052,rs111689616,rs12933276,rs80303782,rs59256081,rs1777194,rs1612274,rs11264119,rs60294437,rs62048813,rs12636856,rs9295380,rs34923260,rs4616435,rs1739380,rs1328893,rs3773581,rs7185686,rs13202098,rs1876451,rs4897152,rs7498187,rs2747718,rs9346454,rs28751072,rs12443928,rs4340962,rs2226158,rs10908278,rs1954361,rs2940251,rs757211,rs1777183,rs6988827,rs76407388,rs79027229</t>
  </si>
  <si>
    <t>ENSG00000163798.9,ENSG00000103222.14,ENSG00000243147.3,CATG00000108619.1,ENSG00000156273.11,ENSG00000026297.11,ENSG00000117152.9,CATG00000056669.1,ENSG00000143248.8,ENSG00000119900.7,CATG00000105130.1,CATG00000030114.1,ENSG00000114166.7,CATG00000046958.1,CATG00000055836.1,ENSG00000224506.2,CATG00000055838.1,ENSG00000157445.10,ENSG00000237742.2,ENSG00000232295.3,ENSG00000103194.11,ENSG00000205334.2,ENSG00000074706.9,CATG00000042214.1,ENSG00000118420.12,ENSG00000215533.4,ENSG00000108753.8,ENSG00000249141.1,CATG00000030116.1,CATG00000064695.1,ENSG00000253471.1,ENSG00000259549.1,CATG00000011643.1,ENSG00000171174.9</t>
  </si>
  <si>
    <t>24009623,24096698,21499250,22426144</t>
  </si>
  <si>
    <t>Response to mTOR inhibitor (everolimus),Endometrial cancer,Response to mTOR inhibitor (rapamycin)</t>
  </si>
  <si>
    <t>HP:0012115</t>
  </si>
  <si>
    <t>Hepatitis</t>
  </si>
  <si>
    <t>Inflammation of the liver.</t>
  </si>
  <si>
    <t>rs28723989,rs115491205,rs111944465,rs6710591,rs6547521,rs12422864,rs79976090,rs1536263,rs1528533,rs114139590,rs7980579,rs4627569,rs114448410,rs28383408,rs114594795,rs114629030,rs439205,rs16941759,rs75080135,rs1046089,rs111875855,rs28383361,rs2580761,rs5998672,rs4525705,rs12484700,rs113724633,rs115825497,rs115126562,rs1555849,rs2269803,rs62405631,rs4823109,rs3739095,rs9271400,rs10849981,rs114408626,rs2583230,rs9271474,rs114477357,rs55669356,rs739497,rs113027967,rs116536033,rs114212579,rs2274459,rs115377566,rs9274335,rs12319165,rs11066090,rs652888,rs9272463,rs9277341,rs6489820,rs3134942,rs79416507,rs114563139,rs12733312,rs9271432,rs1064985,rs2076207,rs114369500,rs813592,rs1064993,rs9272318,rs2301220,rs3741998,rs112747670,rs10171174,rs11695549,rs114153839,rs3205916,rs114519542,rs115461295,rs2269801,rs2230515,rs1395,rs28383429,rs628825,rs77684561,rs10850023,rs181997,rs115408537,rs2143404,rs9271519,rs115142084,rs3811636,rs35547802,rs17401924,rs7295450,rs1647276,rs4135131,rs75928817,rs1828182,rs877187,rs116099499,rs3752631,rs77599748,rs10492971,rs34472165,rs6489819,rs111554896,rs112747517,rs11090617,rs1275537,rs9272720,rs112529870,rs12579336,rs68168863,rs115148151,rs7309325,rs6911901,rs112837060,rs28383376,rs35073769,rs3827385,rs3800374,rs11066080,rs74638570,rs3213628,rs780117,rs29029549,rs17034946,rs114754567,rs115842840,rs116820288,rs115854500,rs2075657,rs117106271,rs3747093,rs1275522,rs28383186,rs6716894,rs9277565,rs2301621,rs79843668,rs112659139,rs74997542,rs9271431,rs16840309,rs1275530,rs12403443,rs17401966,rs61473277,rs8019,rs2027331,rs10849948,rs2285809,rs34624872,rs112036107,rs7299849,rs9276991,rs115845232,rs9271517,rs115775635,rs79638487,rs7579906,rs7294623,rs4821116,rs649406,rs115632661,rs58965570,rs616513,rs7977752,rs77005271,rs10744775,rs61612992,rs9271411,rs7774434,rs112140494,rs9272323,rs10199083,rs61670030,rs2647072,rs7965040,rs1260328,rs114833479,rs28383427,rs74187049,rs114574214,rs7136469,rs9273007,rs3748577,rs7316563,rs1010022,rs116196531,rs2185252,rs115105101,rs704791,rs73302077,rs3130349,rs11066089,rs114249316,rs4135082,rs12734068,rs10161290,rs854800,rs114212090,rs1859433,rs746881,rs75498499,rs2266959,rs74721334,rs114907058,rs112486018,rs4646778,rs115420444,rs11587854,rs6018346,rs10774625,rs114164193,rs1934952,rs4648328,rs2073081,rs116541598,rs114539622,rs72947412,rs116460236,rs115664782,rs8047883,rs114483117,rs12130563,rs2037745,rs12757288,rs28383406,rs12579851,rs116154425,rs112791146,rs2303369,rs28383434,rs9271461,rs11587495,rs114702501,rs11066098,rs586610,rs61778404,rs9273207,rs28383344,rs4374383,rs36055245,rs4665958,rs1556917,rs115081537,rs9271540,rs12423126,rs4823176,rs77211491,rs9366890,rs12582302,rs115960503,rs28383394,rs729376,rs7136874,rs113961302,rs114068262,rs7553935,rs9273045,rs76643719,rs58865370,rs57168159,rs12204992,rs60943953,rs28383401,rs80111670,rs9272337,rs7312260,rs116603005,rs3798345,rs117991538,rs115048621,rs9272952,rs116386615,rs115904597,rs12427185,rs2283790,rs71565402,rs115848534,rs78780327,rs9394305,rs6489837,rs116358035,rs10849992,rs34778247,rs12579287,rs2296749,rs2272417,rs2283358,rs7975437,rs111845922,rs1516627,rs112624563,rs66670017,rs116192132,rs80014305,rs10849983,rs9272990,rs77226719,rs7453920,rs780110,rs114515013,rs10850014,rs854796,rs28383415,rs6541998,rs113693217,rs13391837,rs2076211,rs6489829,rs114794081,rs28724216,rs113824321,rs9271488,rs7262634,rs616559,rs116332080,rs116742693,rs6749393,rs115496802,rs9272538,rs12734551,rs115941470,rs2071241,rs114009083,rs113888335,rs112968327,rs7747190,rs116816228,rs9273308,rs4803222,rs115190895,rs9272425,rs11111864,rs117283696,rs12137880,rs992105,rs115614955,rs9272353,rs113484779,rs2298429,rs3130048,rs114565051,rs34139049,rs114201286,rs114921580,rs7295665,rs114461240,rs79454074,rs1996323,rs61051886,rs11905932,rs35621602,rs1647284,rs34438281,rs74237645,rs41268938,rs12198173,rs12722830,rs58174354,rs114447415,rs7602534,rs114917491,rs1275528,rs112932713,rs72860013,rs10219716,rs113353196,rs9273009,rs1260333,rs116173188,rs35128651,rs114609171,rs668774,rs1049887,rs2281919,rs114011847,rs114509360,rs2879603,rs61778406,rs116344031,rs59588957,rs115187291,rs116156118,rs17840121,rs6489793,rs688812,rs11887784,rs3748579,rs12725210,rs111693298,rs6018337,rs115470008,rs116184231,rs73426310,rs9272492,rs3782886,rs28383373,rs482162,rs3769143,rs114973966,rs4845930,rs57866673,rs73199895,rs1339458,rs115668285,rs34352134,rs9296097,rs7972112,rs111343881,rs1122227,rs11126932,rs9272521,rs9272444,rs7204418,rs116572578,rs113785384,rs116670839,rs2293572,rs116737275,rs9272485,rs66480035,rs9271624,rs115187323,rs116510388,rs3117035,rs532965,rs114642386,rs116171428,rs1281947,rs13206219,rs28383425,rs854773,rs8113007,rs114700763,rs11065898,rs2281138,rs10182937,rs115425547,rs4782941,rs41269945,rs12205378,rs7202950,rs1971944,rs4646777,rs2760993,rs114918174,rs1065044,rs1013952,rs4821114,rs116822900,rs72817533,rs4135095,rs6141,rs116660834,rs12423572,rs861857,rs114951502,rs11066074,rs115440545,rs847898,rs4713892,rs115690024,rs12190155,rs113282787,rs12211490,rs114971637,rs3077,rs9272528,rs16941703,rs73424286,rs1260326,rs115058257,rs35759975,rs7586601,rs115108000,rs17410793,rs1260334,rs712274,rs9271532,rs59929559,rs3134947,rs1060431,rs9461896,rs57927394,rs113939416,rs7952986,rs11684134,rs12425329,rs114114381,rs115346060,rs114818321,rs78386811,rs2281137,rs2395451,rs660895,rs9470063,rs9272420,rs80190218,rs60569935,rs111767026,rs115004569,rs115445355,rs2301723,rs116190116,rs74849450,rs28383182,rs4303721,rs12661400,rs2911711,rs4845931,rs116449581,rs112296425,rs116687300,rs28383418,rs56373884,rs6489832,rs624716,rs12195409,rs140489,rs3117039,rs114878632,rs12211565,rs28383312,rs2345826,rs12484001,rs116386827,rs9272417,rs659964,rs35837142,rs2281298,rs115643108,rs12402052,rs7295294,rs1065356,rs8395,rs56884502,rs2235777,rs116087639,rs115837722,rs4475756,rs34368158,rs115238630,rs34250758,rs4823180,rs113414682,rs73000305,rs28383365,rs9271542,rs111892599,rs115967922,rs9273103,rs11576866,rs12199132,rs111278541,rs113131349,rs115148805,rs57072497,rs2894349,rs111542599,rs113852364,rs630512,rs61390089,rs7311641,rs12751375,rs114289471,rs115295573,rs12206257,rs2294923,rs11066207,rs1607059,rs2303370,rs9271521,rs854778,rs8062299,rs9267665,rs9271643,rs114074434,rs116253018,rs7593448,rs114880286,rs5754426,rs9272785,rs5998599,rs1967628,rs581930,rs112345165,rs17410217,rs114001460,rs2629799,rs2276100,rs114049315,rs28366201,rs111517012,rs116679521,rs1260345,rs28383359,rs28383343,rs115154456,rs480092,rs111531283,rs4767522,rs6739294,rs35111552,rs74636204,rs115919032,rs2248373,rs115112280,rs115108791,rs113138877,rs805303,rs12423268,rs116739017,rs111965977,rs4821108,rs9272433,rs2294921,rs6725192,rs115297319,rs114156527,rs28383402,rs9271637,rs7300320,rs9271409,rs12582100,rs114195294,rs141711945,rs115719056,rs3845687,rs4665959,rs28383375,rs11608,rs116642681,rs28383378,rs4823173,rs114593866,rs1980364,rs6018336,rs57342350,rs67854583,rs115475053,rs9273291,rs6489824,rs16941909,rs12662447,rs116649724,rs114533601,rs117066377,rs115546388,rs9469554,rs11066254,rs116283696,rs1882019,rs113182435,rs11065923,rs28383416,rs912961,rs9271470,rs114972130,rs116716035,rs9273052,rs11609628,rs3188543,rs60998439,rs115751767,rs610769,rs3803170,rs560530,rs9272362,rs117994013,rs3793080,rs12193658,rs1647265,rs2073080,rs10947432,rs7530167,rs9273169,rs68087924,rs10849947,rs17005956,rs115295510,rs28383397,rs2298428,rs9273026,rs10173553,rs7752728,rs111361258,rs2294433,rs6489830,rs10177803,rs11126918,rs536810,rs4353657,rs28383382,rs1996322,rs78783055,rs115819304,rs28383391,rs2285695,rs7757722,rs36069781,rs12132134,rs114232243,rs12475426,rs34977123,rs2158292,rs4424066,rs114435757,rs8125384,rs11066126,rs2243103,rs2050190,rs34705003,rs7970397,rs73302060,rs7973898,rs113549285,rs13207666,rs72817536,rs115866623,rs3134945,rs56133967,rs3177647,rs115272444,rs114393291,rs116592890,rs1883349,rs114384365,rs9625962,rs113437968,rs4846210,rs7445,rs75126998,rs5745582,rs7978068,rs34977583,rs12663103,rs12581921,rs77685459,rs854803,rs780107,rs854777,rs57454118,rs114385226,rs115765220,rs7973309,rs9296155,rs115864736,rs77176084,rs3748578,rs116471469,rs17034960,rs78474935,rs114037940,rs2280737,rs9271544,rs28383363,rs115863713,rs28383441,rs4848918,rs114619650,rs116747354,rs116146969,rs112127331,rs11693052,rs79761579,rs114398048,rs10187041,rs2473656,rs12427276,rs2245430,rs116139860,rs115525408,rs114328529,rs73176497,rs1492378,rs4767068,rs114544755,rs116202751,rs28383439,rs12660955,rs114158560,rs114115575,rs116107168,rs114303873,rs614348,rs114389012,rs34339105,rs116369303,rs114324161,rs13208494,rs1431403,rs28383338,rs11585794,rs114782971,rs1065048,rs9272742,rs10166564,rs12660597,rs2078616,rs111838566,rs115032920,rs11077095,rs2182326,rs9272319,rs12118323,rs2008451,rs738409,rs5000563,rs7977828,rs715326,rs28366233,rs114464013,rs79750290,rs10947463,rs61712778,rs28383404,rs3751207,rs11126935,rs2281917,rs80180464,rs34636442,rs28383423,rs114836099,rs111678927,rs910049,rs41271247,rs79192142,rs12580175,rs3828081,rs116748860,rs28724163,rs5998644,rs12582964,rs28732278,rs2249742,rs116677673,rs16851736,rs9271644,rs28559730,rs2854028,rs12753426,rs11679220,rs115288819,rs3742003,rs11089629,rs9913262,rs116651593,rs707947,rs112526259,rs111715660,rs116509857,rs9272980,rs7553228,rs6716850,rs28383380,rs11121531,rs115390162,rs9277535,rs9273036,rs912963,rs145619190,rs7133881,rs115714701,rs2075658,rs4151664,rs13206639,rs661330,rs114774311,rs28383428,rs2073950,rs115533527,rs115537548,rs115651989,rs28383467,rs2294915,rs6709662,rs115526267,rs4803,rs11121551,rs617578,rs116432881,rs34884883,rs7546364,rs28724162,rs6717980,rs9272456,rs5745587,rs9271472,rs112981870,rs34869648,rs57646770,rs28383377,rs441,rs4846212,rs58886972,rs12579123,rs688920,rs2605133,rs4665978,rs4823108,rs74981472,rs848129,rs34215045,rs7296313,rs114563252,rs115008006,rs3811637,rs116735758,rs6440034,rs642536,rs9272407,rs114113397,rs8179252,rs13055900,rs660550,rs111251172,rs113353646,rs4665969,rs1260330,rs4766764,rs5994638,rs780104,rs116067921,rs35971290,rs2950835,rs116335534,rs526784,rs61440627,rs116015970,rs9788231,rs4333852,rs780100,rs7132863,rs6913427,rs115810879,rs3747207,rs1874169,rs1104,rs115630465,rs116790970,rs4767202,rs13193738,rs11066077,rs2107205,rs74818935,rs7978737,rs2283357,rs12423041,rs16851720,rs9272973,rs2629798,rs482044,rs115275824,rs10205219,rs116660816,rs11866328,rs2896019,rs2580759,rs111788277,rs712271,rs1313566,rs115424889,rs3806107,rs9271426,rs12132635,rs1989949,rs1260329,rs76422016,rs115289393,rs2296328,rs780108,rs114404525,rs41268940,rs76650283,rs2201422,rs115741842,rs7974772,rs1010023,rs7310545,rs6065,rs114369408,rs10169261,rs114640271,rs115089010,rs6674843,rs7979255,rs114661772,rs111896154,rs751095,rs11613713,rs7484754,rs115755801,rs9272486,rs113933084,rs72849277,rs738127,rs116173008,rs3809274,rs115377398,rs6726639,rs6500857,rs3751208,rs9272461,rs75648992,rs2072906,rs1647266,rs34763586,rs115472351,rs9273042,rs78166434,rs116210899,rs738129,rs78745958,rs113060503,rs35698850,rs7114,rs56768778,rs9865833,rs847895,rs4500955,rs2106972,rs28383345,rs3135021,rs58368428,rs9270406,rs2229687,rs116771249,rs739496,rs2395174,rs12204620,rs7959619,rs9272347,rs12127604,rs11066001,rs9626079,rs4646776,rs3752632,rs115206228,rs602276,rs9300319,rs62130714,rs28366245,rs10849995,rs7575245,rs1980190,rs34068533,rs12316525,rs2238154,rs154972,rs11685326,rs9469529,rs12141246,rs3761472,rs1977080,rs4823177,rs7304572,rs115603897,rs114939096,rs4519530,rs114188306,rs11863271,rs9273014,rs116089928,rs11662362,rs9272422,rs113329671,rs12196992,rs34141382,rs115111251,rs886205,rs7314232,rs140492,rs10850013,rs10205592,rs3117099,rs809058,rs7520935,rs2233861,rs112053914,rs28383360,rs115907945,rs116793060,rs9271464,rs11576459,rs4713897,rs111410640,rs80137464,rs4665960,rs10850003,rs9273022,rs11578788,rs56076827,rs114926188,rs61012856,rs5754387,rs9296156,rs116292100,rs9271433,rs1141313,rs116387739,rs10456420,rs113905965,rs482205,rs10849982,rs3742001,rs35675330,rs28383392,rs1260341,rs9296157,rs7604639,rs6760828,rs114397253,rs28383413,rs5754323,rs12738317,rs688187,rs6500863,rs11608565,rs114535641,rs8049493,rs79068130,rs114646058,rs17034618,rs4925144,rs114502213,rs2285727,rs34965214,rs9270161,rs1014531,rs10492972,rs1002076,rs11681351,rs28383369,rs112063507,rs11066095,rs9805104,rs13318034,rs114899534,rs11066079,rs114459399,rs11683819,rs632650,rs2339816,rs28383187,rs35959442,rs11887259,rs12120191,rs5745568,rs4766462,rs10774624,rs114291341,rs116004025,rs116229259,rs113521434,rs114643230,rs115417906,rs77122291,rs114199947,rs4135094,rs4401662,rs114473234,rs4135076,rs1029388,rs28383431,rs28383372,rs115831887,rs9271430,rs640783,rs113938016,rs116737096,rs115198367,rs1013953,rs2301226,rs1131244,rs115988862,rs114855991,rs41288089,rs809673,rs34955866,rs113518441,rs12662717,rs9830382,rs74970320,rs60631624,rs12979860,rs12210887,rs115147058,rs12211554,rs3809276,rs2401514,rs28724033,rs115395274,rs115107409,rs41269955,rs6914422,rs3117583,rs75513198,rs780112,rs115114271,rs115940431,rs76038359,rs111701877,rs114588750,rs62407631,rs116021664,rs113857565,rs9273062,rs28362508,rs1431399,rs112585630,rs11066055,rs9938245,rs17411502,rs12319315,rs4845934,rs114742549,rs116035345,rs9269863,rs2876971,rs115974809,rs9272987,rs4524124,rs9273025,rs111941374,rs6769676,rs28383362,rs6489833,rs2293571,rs9469341,rs28383424,rs12580300,rs4713891,rs4766578,rs34912062,rs854780,rs2275424,rs79094559,rs12426493,rs12189725,rs113150735,rs114805939,rs12484550,rs4821130,rs13472,rs61778401,rs2239195,rs12426566,rs112485576,rs204993,rs11066322,rs4821124,rs140490,rs9273008,rs114775991,rs1557685,rs4135086,rs75924712,rs4846209,rs11693660,rs9272435,rs1049817,rs28357082,rs115652289,rs7296841,rs7963329,rs2339818,rs6490294,rs11127013,rs609230,rs2238152,rs12120042,rs12300518,rs58053556,rs5754467,rs35095444,rs111954877,rs16941724,rs115816856,rs28383435,rs116113126,rs114481632,rs11077101,rs12211942,rs9273031,rs12158299,rs2039778,rs4623,rs4823178,rs1260327,rs116545108,rs9271549,rs28383407,rs3741993,rs9271469,rs41269951,rs114110515,rs116631459,rs28366244,rs11089637,rs9272951,rs116638725,rs36122085,rs66486378,rs34512594,rs80329272,rs3748080,rs2339941,rs9271773,rs2274195,rs1406295,rs3184504,rs28383411,rs6789153,rs12300496,rs112528767,rs112175921,rs35274562,rs8062094,rs12580246,rs112377274,rs115960964,rs113436343,rs116121309,rs116255670,rs878825,rs77468226,rs3818532,rs13214874,rs115292764,rs11572177,rs12312538,rs28383384,rs28383367,rs114701055,rs2896020,rs4848933,rs114304166,rs28383358,rs10864448,rs2269802,rs77030808,rs28383400,rs12190954,rs28383351,rs111556513,rs11126999,rs12131441,rs114396961,rs116813267,rs9273044,rs36039522,rs111255686,rs41268942,rs116137321,rs9271523,rs35662477,rs115987759,rs12125535,rs116111058,rs115960099,rs11066156,rs28383414,rs12139981,rs116873087,rs116752637,rs1049124,rs627308,rs9273040,rs12409754,rs116264340,rs11089620,rs116735820,rs72735009,rs9271419,rs4582,rs3752630,rs11553765,rs10849984,rs78693422,rs115963005,rs11683421,rs115375934,rs28383405,rs111430987,rs113104509,rs11229,rs7775537,rs115500469,rs114158220,rs9274298,rs116314501,rs73426314,rs115914022,rs2072905,rs114847380,rs115477903,rs2281831,rs4848256,rs421446,rs9271404,rs34225619,rs4135085,rs113734598,rs3519,rs3845686,rs2294922,rs116250597,rs7970181,rs7137889,rs543713,rs34650585,rs116384287,rs112021043,rs926633,rs80225417,rs114955099,rs77867566,rs9273313,rs113459411,rs8139079,rs73302076,rs59131168,rs12737239,rs115399944,rs617044,rs116735198,rs4713641,rs13022659,rs115453294,rs113277162,rs116296008,rs35095850,rs9971746,rs11066195,rs6711146,rs28383410,rs74597329,rs1544396,rs116369708,rs9470055,rs1260342,rs1889309,rs111919185,rs9296095,rs10774631,rs4786125,rs7444,rs35984981,rs75462074,rs112207759,rs11121552,rs116193012,rs115316773,rs10849985,rs9272970,rs112382456,rs115591110,rs780093,rs12130220,rs114203361,rs28383433,rs74343539,rs12205398,rs7959011,rs7965261,rs2281918,rs2294916,rs8057091,rs11579365,rs116633022,rs11683409,rs28383342,rs12296574,rs114717252,rs6743819,rs115712333,rs116711612,rs3846855,rs9272896,rs115024771,rs13056638,rs28383385,rs2296340,rs36007540,rs630616,rs116488124,rs115591205,rs1065043,rs28724164,rs2858870,rs9267532,rs13204162,rs7973120,rs9272363,rs33931110,rs9271416,rs9271628,rs28383316,rs647035,rs113010307,rs111432098,rs10849949,rs28383347,rs114561288,rs56022533,rs1556916,rs7309841,rs28383339,rs9272957,rs116569958,rs111375871,rs28724207,rs115541413,rs9619386,rs4767939,rs114825611,rs9271516,rs28383459,rs11066054,rs112499813,rs11066112,rs116280202,rs115694990,rs4846213,rs854783,rs115177236,rs75710243,rs114862404,rs12483959,rs502803,rs9267546,rs2281135,rs12117635,rs112372067,rs2143571,rs2285520,rs116398929,rs75313558,rs9271554,rs492899,rs7313773,rs115973003,rs116653007,rs58249241,rs704795,rs11066128,rs116410646,rs4135078,rs80017658,rs77339347,rs1260320,rs11682621,rs11690939,rs738128,rs112036438,rs10850007,rs3829300,rs78729142,rs2092501,rs780106,rs62399262,rs115374828,rs2296737,rs2235776,rs115186402,rs7956676,rs738408,rs115054748,rs13056555,rs61784580,rs28383366,rs1971943,rs7297760,rs116504061,rs28383438,rs115440828,rs9272335,rs28724008,rs17034643,rs3753037,rs114838817,rs4665963,rs11760139,rs28383313,rs7296651,rs6729709,rs115954330,rs2272308,rs11644404,rs4135150,rs13205658,rs11126934,rs595529,rs114633440,rs17426593,rs5754295,rs2293626,rs73302063,rs73426362,rs77617807,rs9277554,rs9272358,rs114292052,rs79990201,rs17035129,rs61270966,rs56269347,rs116425814,rs1975384,rs9277542,rs115509556,rs10947464,rs117804446,rs12321677,rs671,rs7294902,rs9271520,rs4823179,rs2236678,rs780102,rs12426382,rs11121545,rs55694657,rs60534873,rs115532189,rs114852083,rs5754422,rs115322705,rs7520651,rs116723504,rs28383420,rs7962138,rs114967942,rs12203688,rs114185246,rs2014252,rs114150262,rs115095990,rs115005508,rs115194307,rs114403438,rs116069890,rs13200063,rs115110712,rs10199616,rs6500859,rs58883601,rs6776205,rs1065047,rs115260061,rs115200188,rs116291161,rs2856289,rs4135118,rs28383381,rs35721478,rs10849951,rs115520274,rs9272955,rs7753746,rs2073079,rs114915632,rs111688526,rs2301756,rs3811638,rs532098,rs114008527,rs2293432,rs118163697,rs28724161,rs453295,rs854774,rs11126936,rs59905228,rs113422598,rs115055805,rs114031082,rs115364194,rs3742000,rs74880605,rs6541089,rs116791231,rs114901942,rs116664025,rs12424641,rs12122029,rs1474745,rs8046864,rs75211362,rs10210692,rs13388159,rs73407207,rs481139,rs634389,rs9332414,rs28383340,rs9273063,rs12306814,rs9271465,rs3739092,rs116410219,rs115308342,rs11587309,rs809059,rs114563043,rs12408430,rs9271438,rs74656013,rs114387279,rs116330197,rs12214429,rs76202064,rs10492973,rs7760951,rs2523454,rs4643544,rs2858869,rs13055874,rs9271776,rs28732273,rs116508927,rs115688984,rs28383383,rs4767376,rs56120917,rs114773114,rs115987915,rs11066082,rs115762318,rs112574272,rs116331885,rs3737155,rs11121532,rs1275538,rs1997693,rs72817542,rs854802,rs28383379,rs67407114,rs9272443,rs12423788,rs9272983,rs3818526,rs653178,rs114224199,rs116573973,rs79806135,rs17035153,rs9272995,rs34879941,rs1492376,rs116606315,rs12141201,rs13408252,rs35646598,rs9271408,rs28383403,rs12427012,rs114700859,rs12484809,rs715325,rs59198499,rs114748268,rs1992291,rs1883348,rs28383453,rs140491,rs12153877,rs643889,rs1981517,rs114308130,rs1647267,rs2072907,rs7640237,rs4665965,rs11066015,rs142658973,rs74636821,rs77522654,rs58742238,rs4766705,rs116254096,rs2097701,rs28383349,rs12051649,rs117203659,rs655107,rs16991175,rs116018922,rs12423960,rs1413896,rs2266964,rs724311,rs10744773,rs2301271,rs116417832,rs10207820,rs2187668,rs6489818,rs1262430,rs270578,rs710177,rs16991158,rs62130713,rs60743860,rs535852,rs72819536,rs116813230,rs113129660,rs4823181,rs2401512,rs4803217,rs116457146,rs1977081,rs2056698,rs114817791,rs9272466,rs9270416,rs35445446,rs17034821,rs7764472,rs28525994,rs666951,rs7294753,rs114816840,rs3130618,rs9273048,rs9271434,rs111994020,rs12141416,rs114142794,rs115444759,rs11066127,rs111409670,rs116589682,rs4713899,rs2301622,rs9621715,rs7592909</t>
  </si>
  <si>
    <t>ENSG00000204366.3,ENSG00000179295.11,ENSG00000204435.9,ENSG00000166278.10,ENSG00000142657.16,ENSG00000272395.1,ENSG00000213453.3,CATG00000010438.1,CATG00000026483.1,ENSG00000108523.11,CATG00000013334.1,ENSG00000111271.10,ENSG00000196735.7,CATG00000083548.1,ENSG00000204344.10,ENSG00000115194.6,ENSG00000204304.7,ENSG00000204315.3,ENSG00000135148.7,ENSG00000114125.9,ENSG00000272501.1,ENSG00000204252.8,ENSG00000228962.1,CATG00000026477.1,CATG00000026480.1,ENSG00000227939.1,ENSG00000140575.8,ENSG00000128228.4,ENSG00000115211.11,ENSG00000101040.15,CATG00000088041.1,ENSG00000206337.6,ENSG00000213654.5,ENSG00000204228.3,CATG00000083638.1,CATG00000083573.1,CATG00000088022.1,ENSG00000204422.7,ENSG00000234745.5,CATG00000088072.1,ENSG00000204287.9,CATG00000083634.1,ENSG00000091542.8,ENSG00000263020.1,ENSG00000204296.7,ENSG00000096433.6,ENSG00000163793.8,ENSG00000161179.9,ENSG00000224796.1,CATG00000104208.1,ENSG00000204387.8,CATG00000013327.1,ENSG00000115207.9,CATG00000088075.1,CATG00000088062.1,CATG00000013322.1,ENSG00000204525.10,ENSG00000204301.5,ENSG00000138002.10,ENSG00000108528.9,CATG00000088087.1,CATG00000079541.1,ENSG00000114861.14,ENSG00000196301.3,CATG00000088019.1,ENSG00000112041.8,CATG00000083549.1,ENSG00000257767.2,ENSG00000078328.15,ENSG00000240053.8,ENSG00000177731.11,ENSG00000261617.1,ENSG00000111252.6,ENSG00000237649.3,CATG00000057185.1,ENSG00000090534.13,CATG00000053405.1,ENSG00000258373.1,CATG00000033159.1,ENSG00000112511.13,CATG00000042207.1,CATG00000083574.1,ENSG00000234608.3,ENSG00000204421.2,CATG00000030862.1,CATG00000088070.1,ENSG00000260411.2,ENSG00000204385.6,ENSG00000173064.6,ENSG00000163794.6,ENSG00000115234.6,CATG00000060518.1,ENSG00000231389.3,ENSG00000241404.2,ENSG00000120820.8,CATG00000088071.1,ENSG00000219023.1,ENSG00000138085.12,ENSG00000108518.7,ENSG00000235267.1,ENSG00000198270.8,ENSG00000196126.6,ENSG00000100347.10,CATG00000014056.1,CATG00000057187.1,ENSG00000234072.1,ENSG00000251916.1,ENSG00000228559.1,ENSG00000204842.10,ENSG00000204314.6,ENSG00000163795.9,CATG00000088064.1,ENSG00000204438.6,ENSG00000258099.1,ENSG00000112514.11,ENSG00000266269.1,ENSG00000096060.10,ENSG00000204305.9,ENSG00000204394.8,ENSG00000089234.11,ENSG00000206344.6,CATG00000083596.1,ENSG00000168477.13,ENSG00000204520.8,CATG00000030101.1,ENSG00000139372.10,CATG00000083579.1,ENSG00000108515.13,ENSG00000204308.6,CATG00000053404.1,ENSG00000197251.3,ENSG00000266677.1,CATG00000047979.1,CATG00000083575.1,ENSG00000111300.5,ENSG00000250641.1,ENSG00000054523.12,ENSG00000204444.6,ENSG00000170579.10,ENSG00000089022.9,CATG00000013335.1,ENSG00000204310.6,ENSG00000138100.9,ENSG00000179344.12,ENSG00000138074.10,ENSG00000237080.1,ENSG00000224557.3,ENSG00000204356.7,CATG00000088077.1,ENSG00000204388.5,ENSG00000183454.9,CATG00000088105.1,ENSG00000144868.9,CATG00000083577.1,ENSG00000115226.5,ENSG00000157992.8,CATG00000083624.1,ENSG00000204351.7,CATG00000088034.1,ENSG00000242574.4,CATG00000042205.1,ENSG00000084774.9,ENSG00000223865.6,CATG00000053406.1,CATG00000046418.1,ENSG00000112339.10,ENSG00000130939.14,ENSG00000204371.7,CATG00000058781.1,ENSG00000161904.7,CATG00000083557.1,ENSG00000137288.5,ENSG00000234945.3,ENSG00000204348.5,ENSG00000231925.7,CATG00000083570.1,CATG00000046393.1,CATG00000026504.1,ENSG00000115216.9,CATG00000083609.1,ENSG00000204420.4,ENSG00000204231.6,CATG00000088073.1,ENSG00000204188.3,ENSG00000257595.2,ENSG00000115241.9,ENSG00000204469.8,CATG00000088063.1,ENSG00000089009.11,CATG00000057183.1,CATG00000088069.1,ENSG00000111275.8,ENSG00000271581.1,ENSG00000243649.4,ENSG00000115204.10,ENSG00000198502.5,ENSG00000229391.3,CATG00000063098.1,ENSG00000249346.2,ENSG00000131899.6,ENSG00000233438.1,ENSG00000221988.8,ENSG00000138115.9,ENSG00000204227.4,ENSG00000188677.10,ENSG00000213676.6,ENSG00000204463.8,ENSG00000185651.10,ENSG00000201823.1,ENSG00000248594.2,ENSG00000166598.8,ENSG00000089248.6,CATG00000083580.1,ENSG00000153208.12,ENSG00000225914.1,ENSG00000096395.6,CATG00000083581.1,ENSG00000161896.6,ENSG00000030110.8,ENSG00000225496.1,ENSG00000223534.1,CATG00000083528.1,ENSG00000084734.4,ENSG00000091536.12,ENSG00000232629.4,ENSG00000258388.3,ENSG00000185245.6,ENSG00000100344.6</t>
  </si>
  <si>
    <t>24503447,22497812,21750111,24768677,24282030,23321320,22841784,22004137,24162738,21764829,22737229,19349983</t>
  </si>
  <si>
    <t>Hepatitis C induced liver fibrosis,Response to protease inhibitor treatment in hepatitis c (bilirubin toxicity),Response to protease inhibitor treatment in hepatitis c (peak serum total bilirubin levels),Lipid levels in hepatitis C treatment,Hepatitis C induced liver cirrhosis,Autoimmune hepatitis type-1,Hepatitis B (viral clearance),Hepatitis B vaccine response,Hepatitis B</t>
  </si>
  <si>
    <t>HP:0012144</t>
  </si>
  <si>
    <t>Abnormality of cells of the monocyte macrophage lineage</t>
  </si>
  <si>
    <t>rs847200,rs7530176,rs12618574,rs76600892,rs12622749,rs2289971,rs56169966,rs3091311,rs57418585,rs78714646,rs744211,rs655601,rs2360059,rs12621733,rs76606171,rs77641360,rs62186991,rs12477861,rs58536456,rs506823,rs62186988,rs4709426,rs1115501,rs62186993,rs13384975,rs17596850,rs12469909,rs62186996,rs446926,rs744430,rs7530493,rs62187039,rs1510225,rs12476626,rs881995,rs74733943,rs76675199,rs62186969,rs62186971,rs12129004,rs11590678,rs6541161,rs62187032,rs12622783,rs7449650,rs668871,rs56256444,rs11118615,rs9457918,rs62187037,rs12132139,rs3754983,rs17008806,rs7530074,rs2872317,rs35730037,rs11676469,rs62186998,rs847196,rs2642421,rs9457935,rs7553447,rs10945670,rs501470,rs12124030,rs2457576,rs7544735,rs72719776,rs11680520,rs80262355,rs6693017,rs12475561,rs12615252,rs1605964,rs61830289,rs61830270,rs4662800,rs12613220,rs863002,rs77775520,rs10930721,rs12468927,rs847198,rs2289970,rs10495152,rs3091250,rs12476538,rs2174914,rs2457569,rs474513,rs4534993,rs9355808,rs10863567,rs62186970,rs4143773,rs58730589,rs376563,rs744429,rs62186968,rs62187009,rs55986651,rs17650107,rs34971035,rs12132138,rs903319,rs12075,rs10755578,rs62186997,rs62316076,rs12467858,rs1801693,rs11118609,rs3105749,rs6673877,rs539298,rs2242358,rs12471300,rs61830288,rs3105752,rs2063345,rs2457575,rs17008835,rs2504937,rs12620270,rs1605963,rs12131897,rs505870,rs2360058</t>
  </si>
  <si>
    <t>ENSG00000144320.9,CATG00000090728.1,ENSG00000198670.7,ENSG00000187796.9,CATG00000107372.1,ENSG00000186205.8,ENSG00000066827.11,CATG00000045621.1,CATG00000050769.1,CATG00000049936.1,ENSG00000146477.4,ENSG00000213088.5,ENSG00000165684.3,ENSG00000183625.10,CATG00000049937.1,CATG00000073861.1,ENSG00000257551.1,ENSG00000243831.1,ENSG00000128714.5,ENSG00000131446.11</t>
  </si>
  <si>
    <t>23017229,pha003071,21493818</t>
  </si>
  <si>
    <t>Monocyte early outgrowth colony forming units,Monocyte chemoattractant protein-1</t>
  </si>
  <si>
    <t>HP:0012146</t>
  </si>
  <si>
    <t>Abnormality of von Willebrand factor</t>
  </si>
  <si>
    <t>Decreased quantity or activity of von Willebrand factor. Von Willebrand factor mediates the adhesion of platelets to the collagen exposed on endothelial cell surfaces.</t>
  </si>
  <si>
    <t>rs475419,rs1063856,rs58081338,rs2026650,rs641943,rs8109716,rs73660468,rs2296809,rs505922,rs4764532,rs216296,rs613423,rs8176672,rs12832252,rs3786420,rs643434,rs500499,rs12810426,rs507666,rs8176693,rs73920020,rs8176747,rs11611919,rs56222752,rs59704629,rs1137827,rs9411364,rs56343119,rs11612384,rs216327,rs3205136,rs676996,rs216320,rs4807793,rs547643,rs613534,rs11244052,rs13361927,rs1860366,rs115478735,rs2283332,rs499648,rs11614545,rs10412919,rs635634,rs514659,rs8176725,rs1800376,rs3213651,rs476410,rs216336,rs11612401,rs579459,rs537895,rs216302,rs962613,rs11613839,rs10417622,rs8176737,rs216304,rs62574567,rs494242,rs12310306,rs6597616,rs216330,rs11615182,rs532436,rs547495,rs554833,rs2239157,rs62574563,rs512770,rs216337,rs574347,rs2073272,rs626035,rs2239162,rs78116498,rs8176746,rs1800380,rs2239160,rs11244053,rs12955211,rs10793962,rs17445819,rs8176741,rs4962115,rs12554595,rs8176694,rs11831449,rs582094,rs73920021,rs649129,rs677355,rs116933710,rs216328,rs3118660,rs62574565,rs73034900,rs566183,rs514708,rs651007,rs28365284,rs11608525,rs687289,rs11835829,rs11615001,rs4962116,rs17445840,rs7025839,rs78183183,rs8176759,rs216324,rs2094487,rs61705252,rs34877178,rs10901253,rs66785003,rs645982,rs16993062,rs638756,rs8176736,rs3758348,rs72785879,rs77680222,rs8176730,rs4363269,rs1860415,rs9362665,rs8176740,rs62574564,rs77693339,rs574311,rs2298574,rs11609728,rs12554336,rs216295,rs216331,rs1800377,rs4764483,rs8176717,rs216301,rs550057,rs527210,rs8176751,rs73263039,rs8176632,rs1980879,rs11609815,rs674302,rs2239156,rs55952729,rs8176743,rs669667,rs11608587,rs644234,rs3124755,rs11064000,rs11614912,rs1558519,rs7466962,rs7238774,rs11063996,rs1860367,rs676457,rs2239161,rs56068059,rs4962114,rs8176745,rs1860365,rs216318,rs7855255,rs17446372,rs625593,rs111773598,rs116552240,rs493211,rs216335,rs216338,rs13292932,rs688976,rs11064004,rs9411464,rs11612370,rs34794268,rs11611917,rs9328546,rs9411370,rs8111720,rs2769071,rs663367,rs216321,rs733449,rs57618432,rs216334,rs113423093,rs73920022,rs10411903,rs9362664,rs551322,rs600038,rs1633513,rs1990318,rs2586577,rs549331,rs612169,rs41274322,rs72781630,rs549443,rs675201,rs8176669,rs9359856,rs4807789,rs659104,rs491626,rs216299,rs216326,rs7260385,rs216291,rs495203,rs216292,rs6934804,rs79343853,rs575259,rs630014,rs500498,rs529565,rs2073823,rs9411473,rs1860416,rs17419697,rs11063997,rs56048315,rs11613586,rs216325,rs55907031,rs36067650,rs8176718,rs6454765,rs75179845,rs216339,rs1558520,rs9989051,rs216298,rs17446386,rs216315,rs559723,rs4807790,rs7308002,rs660340,rs624601,rs216322,rs657152,rs11064003,rs11063999,rs8176749,rs10806411,rs549446,rs216332,rs7306642,rs17445833,rs216294,rs6508523,rs687621,rs8176671,rs8176644,rs493246,rs11611805,rs732505,rs6597617,rs9344948,rs12216891,rs8176732,rs28365282,rs517414,rs11610629,rs11831654,rs582118,rs72781647,rs4764533,rs68016893,rs11244079,rs2485262,rs114946160,rs12554339,rs216333,rs112685218,rs11609696,rs488775,rs8176748,rs216329,rs551100,rs2238109,rs10849378,rs78974195,rs7853989,rs72781662,rs9411474,rs8176714,rs12827149,rs2283333,rs113209447,rs581107,rs73051263,rs2073825,rs543968,rs8176727,rs8106125,rs11608550,rs2519093,rs8176728,rs2002985,rs9362663,rs1800375,rs113233134,rs474279,rs579622,rs10901252,rs112655244,rs673578,rs11063998,rs9342201,rs34507028,rs11833733,rs216323,rs28528202,rs545971,rs568203,rs6454764,rs7233001,rs7849280,rs216290,rs2273238,rs8176742,rs66523217,rs74569425,rs544873,rs8176722,rs11789207,rs7047076,rs11064010,rs216293,rs9646566,rs7955850,rs552148,rs216314,rs8176662,rs1063857,rs78486039,rs492488,rs641959,rs216303,rs672316,rs495828,rs3782711,rs579483,rs9362666,rs630510</t>
  </si>
  <si>
    <t>ENSG00000204031.3,ENSG00000223573.2,ENSG00000110799.9,ENSG00000119801.8,ENSG00000129595.8,ENSG00000135299.12,ENSG00000174898.11,ENSG00000160633.8,ENSG00000136011.10,CATG00000035412.1,ENSG00000130254.7,ENSG00000271875.1,ENSG00000083099.6,ENSG00000148291.5,ENSG00000170558.4,ENSG00000148248.9,ENSG00000172954.9,ENSG00000175164.9</t>
  </si>
  <si>
    <t>21534939,21810271</t>
  </si>
  <si>
    <t>vWF levels, in plasma,vWF and FVIII levels</t>
  </si>
  <si>
    <t>HP:0012200</t>
  </si>
  <si>
    <t>Abnormality of prothrombin</t>
  </si>
  <si>
    <t>An anomaly of clotting factor II, which is known as prothrombin, a vitamin K-dependent proenzyme that functions in the blood coagulation cascade.</t>
  </si>
  <si>
    <t>rs475419,rs7273734,rs2731672,rs867186,rs17092215,rs166479,rs9869244,rs112944884,rs16860992,rs742127,rs28496811,rs1624230,rs5029975,rs505922,rs4647731,rs56376528,rs6060257,rs643434,rs1624569,rs3775303,rs56363533,rs500499,rs493833,rs4253417,rs2295888,rs35800856,rs5029999,rs507666,rs6579210,rs2304452,rs3856930,rs9411364,rs4253303,rs2480952,rs1469859,rs1622922,rs676996,rs1656925,rs11905081,rs2304455,rs3917777,rs4647738,rs1050244,rs613534,rs6862195,rs4686798,rs1836860,rs56023479,rs115478735,rs35711693,rs6556319,rs10485508,rs2228243,rs72625027,rs3733159,rs74543591,rs635634,rs514659,rs510335,rs5029969,rs57690120,rs476410,rs579459,rs266723,rs76229852,rs56810541,rs494242,rs1511802,rs698078,rs822366,rs4506602,rs6597616,rs55734215,rs111641740,rs4253305,rs4253407,rs1656922,rs3756009,rs532436,rs554833,rs113006324,rs34832217,rs1033799,rs4253403,rs5030093,rs5030047,rs3917750,rs10982156,rs3766126,rs6420095,rs3812035,rs55785724,rs3729948,rs6120843,rs66707192,rs75287019,rs59123177,rs582094,rs76728173,rs649129,rs112274850,rs1648699,rs677355,rs488703,rs112164771,rs117755215,rs2304456,rs6039,rs7274866,rs7381103,rs75888794,rs6120844,rs79048371,rs2304595,rs2292423,rs12809012,rs73903017,rs17092297,rs4253421,rs4253297,rs651007,rs687289,rs9882598,rs76507298,rs1766097,rs7943429,rs7025839,rs6579211,rs10665,rs5030009,rs78704804,rs58912703,rs9898,rs1656914,rs3806688,rs5030027,rs1621816,rs79957508,rs3136516,rs80109502,rs7261167,rs2287694,rs8123978,rs2289252,rs10838677,rs1851665,rs12099166,rs35610858,rs1656917,rs34174778,rs645982,rs12186257,rs1403694,rs8118978,rs4253320,rs1648700,rs1656910,rs710446,rs4363269,rs5030873,rs17317888,rs33921462,rs6579208,rs8119827,rs41268617,rs1042445,rs16860974,rs6042,rs75261745,rs60866116,rs2062632,rs12798703,rs4647730,rs6485752,rs5030032,rs6420094,rs550057,rs527210,rs72625026,rs674302,rs11039185,rs11908683,rs45603841,rs5030072,rs5030025,rs644234,rs17876031,rs2175495,rs73903009,rs61124822,rs7466962,rs6556317,rs3093253,rs5030044,rs11039179,rs74893744,rs7269138,rs73905030,rs56297224,rs1648713,rs2069940,rs1050274,rs1656916,rs676457,rs11039146,rs13317089,rs6843711,rs56289894,rs2378115,rs58883118,rs4253304,rs13177732,rs4640,rs266760,rs116552240,rs3756008,rs13292932,rs75535620,rs1656918,rs75830605,rs77437249,rs569557,rs9411370,rs9328546,rs2769071,rs73905041,rs6060244,rs1851664,rs34073149,rs3806689,rs2050190,rs6028,rs600038,rs73903019,rs2651640,rs2480953,rs2856656,rs55946144,rs6060242,rs612169,rs491098,rs5030028,rs11038993,rs149327057,rs12099043,rs5029970,rs1648697,rs10742833,rs659104,rs491626,rs822362,rs2306029,rs2295700,rs1523435,rs3729936,rs495203,rs5030073,rs11039143,rs117616040,rs500498,rs4253425,rs2731674,rs529565,rs9411473,rs8117847,rs561241,rs8124662,rs266725,rs10982136,rs6556316,rs4253308,rs11906318,rs1648716,rs7447593,rs28607874,rs5030039,rs660340,rs11908100,rs657152,rs822364,rs12105996,rs1801020,rs2689197,rs5030011,rs4241822,rs78261087,rs17876032,rs2181540,rs113354603,rs35153647,rs6060245,rs3729953,rs687621,rs7625980,rs5030091,rs493246,rs11039145,rs6597617,rs75537616,rs582118,rs11039406,rs710448,rs5030074,rs58528246,rs5030059,rs2545801,rs1656908,rs1648712,rs79093948,rs2239854,rs60206633,rs3756011,rs9411474,rs35610898,rs144915398,rs581107,rs4253295,rs6041,rs3917854,rs543968,rs1656911,rs1656921,rs5030060,rs114948279,rs2519093,rs5030020,rs5030062,rs2304454,rs11905354,rs11906160,rs5030058,rs474671,rs2731673,rs11907438,rs545971,rs11908232,rs5030023,rs1648715,rs266724,rs7849280,rs114501661,rs13095338,rs544873,rs1593,rs4752830,rs7047076,rs11789207,rs1648698,rs56400038,rs17310467,rs2304451,rs1648722,rs8118005,rs822363,rs4752898,rs1894700,rs3136512,rs35552264,rs492488,rs75648520,rs495828,rs2298903,rs74667058,rs1033797</t>
  </si>
  <si>
    <t>ENSG00000236524.1,ENSG00000057593.9,ENSG00000126217.16,CATG00000002264.1,ENSG00000134571.6,ENSG00000100983.5,ENSG00000088298.8,ENSG00000113905.4,ENSG00000066336.7,CATG00000002235.1,CATG00000002232.1,ENSG00000123444.9,ENSG00000131188.7,ENSG00000030066.9,ENSG00000198055.6,CATG00000053087.1,ENSG00000149187.13,ENSG00000134574.7,CATG00000054662.1,ENSG00000271875.1,ENSG00000131067.12,ENSG00000175216.10,CATG00000071397.1,ENSG00000213619.5,ENSG00000243802.2,ENSG00000101000.4,ENSG00000113889.7,ENSG00000165923.11,ENSG00000198734.6,ENSG00000134569.5,ENSG00000174175.12,ENSG00000164344.11,ENSG00000126218.7,ENSG00000180210.10,ENSG00000134575.5,ENSG00000251165.1,ENSG00000229314.4,ENSG00000110514.14,ENSG00000090512.7,ENSG00000100991.7,ENSG00000131187.5,ENSG00000256746.1,ENSG00000204296.7,ENSG00000088926.9,ENSG00000078814.11,ENSG00000197099.4,ENSG00000196739.10,ENSG00000246334.2,CATG00000054663.1,ENSG00000025434.14,ENSG00000109920.8,ENSG00000131183.6,CATG00000074787.1,ENSG00000106948.12,ENSG00000149177.8,ENSG00000175164.9</t>
  </si>
  <si>
    <t>20303064,24357727,22703881,23188048</t>
  </si>
  <si>
    <t>Prothrombin time,Activated partial thromboplastin time,Thrombin generation potential phenotypes</t>
  </si>
  <si>
    <t>HP:0012220</t>
  </si>
  <si>
    <t>Non caseating epithelioid cell granulomatosis</t>
  </si>
  <si>
    <t>The presence of multiple epithelioid cell granulomas consist of highly differentiated mononuclear phagocytes (epithelioid cells and giant cells) and lymphocytes, not exhibiting caseation (a form of necrosis in which the tissue changes into a dry, amorphous mass said to resemble cheese).</t>
  </si>
  <si>
    <t>rs111504344,rs115491205,rs112808533,rs10228334,rs72852265,rs72825754,rs112498791,rs157580,rs10243241,rs28383408,rs114594795,rs12037795,rs12722042,rs13229273,rs11679648,rs111875855,rs810225,rs819157,rs112005040,rs113724633,rs115825497,rs990301,rs116974209,rs214764,rs2069506,rs61670843,rs9269817,rs9273483,rs646159,rs34113780,rs9269827,rs11172333,rs115890722,rs28383389,rs157590,rs117418599,rs10228800,rs9273136,rs9270885,rs114407282,rs2065912,rs11723435,rs114976762,rs10808086,rs62466159,rs9271049,rs116386866,rs62514509,rs114809197,rs115377566,rs9274335,rs115673262,rs9272463,rs111976451,rs4380799,rs28895242,rs115403363,rs28633132,rs9272499,rs9271432,rs116740328,rs9269898,rs116779258,rs9272318,rs9272981,rs115699637,rs114222099,rs2573351,rs72508447,rs12037793,rs114362647,rs112747670,rs114153839,rs10234434,rs3205916,rs9271144,rs4990036,rs2282975,rs28383429,rs9274546,rs7071579,rs9271574,rs115058891,rs9264587,rs9270939,rs115888720,rs9785013,rs9271519,rs115708758,rs9271412,rs7264576,rs9268651,rs9271771,rs9273505,rs115553940,rs9273527,rs2858866,rs9270387,rs9270281,rs28724260,rs7745797,rs75928817,rs2020360,rs9273430,rs2523855,rs116244998,rs112747517,rs9272159,rs9272416,rs9272720,rs112529870,rs6113558,rs34680078,rs115719435,rs77212406,rs1783521,rs521977,rs3769689,rs112837060,rs2424991,rs74638570,rs29029549,rs9271536,rs9272441,rs115842840,rs3020628,rs9273324,rs115186970,rs13191565,rs116708054,rs28384507,rs9270940,rs117106271,rs9270945,rs116025180,rs9824951,rs72845728,rs2075649,rs73729745,rs78037056,rs112659139,rs35056503,rs9272723,rs116047315,rs116426410,rs9271072,rs115807620,rs116542866,rs9273363,rs2237568,rs7769693,rs9271085,rs4488178,rs9270923,rs78885616,rs114938181,rs112037939,rs115223053,rs116770912,rs9264596,rs115218535,rs115845232,rs114520015,rs111738768,rs9271411,rs112722721,rs16934659,rs9270905,rs9273337,rs9269876,rs9272545,rs114833479,rs115002464,rs9271402,rs114293070,rs17204995,rs3132510,rs9272311,rs17203612,rs9271190,rs114898353,rs116592004,rs77834540,rs9273800,rs9271145,rs72844401,rs3828811,rs114249316,rs4738500,rs9272460,rs9268659,rs2281962,rs72850287,rs75498499,rs55801687,rs9348886,rs114164193,rs542907,rs77501456,rs6465353,rs17204294,rs61949365,rs9274484,rs114051707,rs35467127,rs7371986,rs9270917,rs59757896,rs3753916,rs1205355,rs74403476,rs9273241,rs9273164,rs9268472,rs2819876,rs28708071,rs114831258,rs28383434,rs2819877,rs9271013,rs9274622,rs73727913,rs35407883,rs114200940,rs3762097,rs59309628,rs111662579,rs2784773,rs10783848,rs2521253,rs7864677,rs113961302,rs9378264,rs1978061,rs114005998,rs35092298,rs1859113,rs76643719,rs9271589,rs114730467,rs3104390,rs72508429,rs9271622,rs6000796,rs115026241,rs115722716,rs115904597,rs9273013,rs28455809,rs9274527,rs9271524,rs632157,rs116358035,rs77875016,rs819134,rs11172369,rs9272614,rs114968544,rs111845922,rs112624563,rs113460240,rs2912065,rs214805,rs79939898,rs13230837,rs77226719,rs35662241,rs9270969,rs1059920,rs79554105,rs9270008,rs9270933,rs74211958,rs76369274,rs115912550,rs114012716,rs9270980,rs115559593,rs28671255,rs112997206,rs116828794,rs10864374,rs72849267,rs113888335,rs12448650,rs12040885,rs62467794,rs112280675,rs2088478,rs9272425,rs9271633,rs78451334,rs111461278,rs9271168,rs115614955,rs113484779,rs28589559,rs114565051,rs2269727,rs116436195,rs79454074,rs34438281,rs113290790,rs72844134,rs113012981,rs115896307,rs9274552,rs2844608,rs115322199,rs3753108,rs7195,rs9273009,rs112208663,rs115243766,rs114602333,rs116173188,rs9270502,rs9270991,rs9270871,rs9270051,rs9270978,rs12643593,rs116708952,rs75968739,rs12207473,rs115924989,rs114132298,rs34548928,rs9270229,rs9266245,rs72850056,rs9272658,rs17840121,rs2188155,rs2106171,rs111693298,rs9272492,rs2784768,rs28383373,rs1063243,rs9271205,rs3130907,rs10231350,rs75552791,rs112099108,rs10253598,rs111343881,rs4530904,rs79367753,rs72850016,rs77893469,rs2281276,rs114131797,rs113930648,rs516124,rs116572578,rs115920156,rs9271080,rs2301559,rs116737275,rs9272485,rs6457375,rs9271624,rs1130838,rs113315527,rs116517496,rs114269927,rs9270941,rs79304200,rs116171428,rs13206219,rs9270111,rs75608722,rs28367533,rs7806157,rs28383425,rs117119631,rs115589238,rs116047064,rs114700763,rs2853921,rs7091565,rs2760993,rs116732470,rs9273407,rs1065044,rs9271641,rs115984917,rs116822900,rs79309077,rs4760335,rs9273053,rs28895258,rs114951502,rs9273561,rs9271053,rs113282787,rs114971637,rs9274373,rs9272528,rs28693734,rs9271069,rs116313159,rs9268492,rs17201917,rs115809631,rs9270874,rs6465339,rs10014391,rs113834902,rs3753107,rs114055836,rs36120033,rs9271532,rs9469089,rs59242586,rs9271176,rs115245585,rs9272442,rs114200653,rs660895,rs114350506,rs9271149,rs112123216,rs9273509,rs9272567,rs3132472,rs628754,rs800136,rs73726173,rs115512862,rs9272647,rs9269900,rs28383418,rs72861694,rs9269852,rs116235343,rs800138,rs1975285,rs9274531,rs12421615,rs115002281,rs9272468,rs112476100,rs9270920,rs519763,rs9274536,rs715299,rs28383312,rs2308557,rs12704637,rs9272625,rs9272417,rs9271407,rs157584,rs29001568,rs75590058,rs6931646,rs114378717,rs9273358,rs114953064,rs116746389,rs9269622,rs9271775,rs9269762,rs71542420,rs655156,rs114614638,rs11982047,rs9273510,rs203273,rs117756995,rs2789695,rs71542422,rs75727624,rs7801058,rs2239803,rs72850283,rs9269915,rs113414682,rs116016352,rs9271148,rs9271542,rs2582401,rs2282972,rs9270964,rs2789679,rs78093064,rs4476870,rs111278541,rs113131349,rs9391881,rs80195381,rs9270977,rs111542599,rs115349180,rs9270101,rs866027,rs114725429,rs2299235,rs2521258,rs3828828,rs3129768,rs13217979,rs114595403,rs9271417,rs9271521,rs114241655,rs12133491,rs112055084,rs114880286,rs9272785,rs28366201,rs111517012,rs116236894,rs9273474,rs9271639,rs117960639,rs6088454,rs800128,rs28383359,rs12426201,rs72852266,rs62405633,rs113164324,rs60216782,rs9271591,rs28707527,rs9272328,rs9272629,rs115603804,rs9270974,rs9266257,rs115297319,rs28383402,rs116838454,rs9271637,rs116148828,rs9273351,rs9268495,rs115041398,rs1205349,rs74476209,rs28383375,rs9271007,rs115540432,rs116642681,rs28383378,rs7784248,rs4246055,rs114310549,rs9270141,rs2236557,rs28637452,rs9273291,rs9272560,rs2157747,rs115546388,rs114193205,rs114631657,rs9270944,rs36192217,rs479552,rs9268475,rs9272688,rs9271629,rs76226946,rs9271161,rs112591225,rs114810088,rs9272992,rs4646536,rs115400623,rs9271528,rs9272362,rs117994013,rs3131619,rs112762698,rs1199047,rs4727266,rs9273026,rs38800,rs116685783,rs75289894,rs10431552,rs12145299,rs9271600,rs2091415,rs114360309,rs9271112,rs10511969,rs114680685,rs10248102,rs113356426,rs9270489,rs77387787,rs113549285,rs9272584,rs9271100,rs9272498,rs115214276,rs9270158,rs113034033,rs113437968,rs7788092,rs9272393,rs75126998,rs6950470,rs28895261,rs34977583,rs9270035,rs617058,rs111888138,rs115315696,rs112114770,rs114405979,rs116333316,rs2424985,rs72850296,rs9274562,rs115711192,rs9271090,rs707908,rs114009989,rs114037940,rs115508332,rs819147,rs9271547,rs28383363,rs9269766,rs112692669,rs9271155,rs28383441,rs2079082,rs114413225,rs9274567,rs9271062,rs11065687,rs9274538,rs114328529,rs2299238,rs116725014,rs3020261,rs114544755,rs115286105,rs116202751,rs9274550,rs9271492,rs2107006,rs12533199,rs9271116,rs9270932,rs13231820,rs9273443,rs1065048,rs10877013,rs13229505,rs115641444,rs13245393,rs3129888,rs12740,rs116109088,rs28366233,rs9273069,rs9272532,rs28383404,rs2670050,rs80180464,rs3104363,rs114836099,rs9271050,rs28724163,rs28399886,rs28732278,rs9271595,rs9271070,rs114988943,rs115033670,rs115717621,rs114345535,rs78396656,rs116670730,rs9269841,rs9271153,rs28559730,rs28410528,rs115552538,rs2284189,rs9268633,rs9273493,rs116008969,rs77394587,rs35129460,rs9271174,rs115719198,rs707947,rs111498499,rs115705603,rs116509857,rs1049550,rs1953600,rs9270478,rs28366168,rs6926894,rs9272980,rs28383380,rs114576076,rs9273036,rs11790106,rs9270915,rs115390513,rs116423149,rs214761,rs113806335,rs114774311,rs28383428,rs113229010,rs9271586,rs115823757,rs2158191,rs115279755,rs803295,rs9271086,rs4512319,rs9271439,rs1913278,rs9270893,rs72849276,rs9271472,rs3129880,rs1619179,rs1071630,rs819138,rs2076530,rs9273329,rs9271105,rs13233496,rs13246743,rs12661557,rs9272407,rs114113397,rs9270870,rs116158373,rs9270999,rs9273372,rs17460723,rs111251172,rs115767459,rs4713515,rs2281963,rs55745934,rs116462107,rs4809653,rs9270946,rs1337615,rs526784,rs9270922,rs9270031,rs36214157,rs3104386,rs74404950,rs9271058,rs111463829,rs74371950,rs11601860,rs9271596,rs1047989,rs112532723,rs9270215,rs9784993,rs115630465,rs9272626,rs6465352,rs7743415,rs10747783,rs79499128,rs74818935,rs115435306,rs9270934,rs38802,rs9271525,rs73403125,rs9270970,rs116660816,rs703842,rs111788277,rs60031276,rs9270927,rs9271426,rs78995218,rs1049057,rs76422016,rs115289393,rs600377,rs114404525,rs9271060,rs10271174,rs745182,rs28584017,rs9269640,rs115095314,rs76185397,rs1056318,rs72508432,rs2395191,rs114856993,rs28724036,rs113933084,rs72849277,rs9271401,rs28724035,rs114014481,rs12448632,rs116072878,rs28675910,rs9271498,rs1859114,rs9273462,rs10270598,rs9272461,rs35899011,rs114208057,rs112477334,rs114459930,rs609303,rs112638707,rs9273042,rs17613592,rs9421228,rs6052796,rs77849763,rs114886148,rs116616174,rs114386644,rs10006360,rs112714448,rs28383345,rs9273445,rs6969536,rs116162221,rs9271410,rs2133035,rs116067684,rs9581456,rs1968551,rs114199725,rs819177,rs38799,rs574087,rs9272546,rs114932108,rs115386743,rs116350000,rs115206228,rs9270069,rs17843719,rs6968870,rs9266250,rs1129740,rs113124383,rs116476603,rs7032552,rs10027894,rs67452113,rs34068533,rs113663338,rs9272865,rs79088280,rs29001478,rs113022490,rs9268481,rs9268658,rs9469529,rs9271005,rs57817449,rs72861692,rs2040499,rs28595756,rs9270013,rs9273046,rs214763,rs28630828,rs112210162,rs11201879,rs116485389,rs28707773,rs116348997,rs113736220,rs9269828,rs76041705,rs10783851,rs214803,rs117762613,rs9271538,rs9273339,rs9271092,rs9272553,rs116213327,rs112053914,rs28383360,rs116793060,rs9271464,rs9271421,rs111410640,rs2573352,rs9307246,rs115568618,rs116292100,rs9271433,rs9268478,rs482205,rs36206058,rs12625405,rs819156,rs819136,rs9272998,rs28383392,rs28656080,rs9274605,rs114397253,rs11712096,rs479777,rs9273368,rs157588,rs10877024,rs9268491,rs9270161,rs3129886,rs2299239,rs28383369,rs112063507,rs116277398,rs7811328,rs6973792,rs10887581,rs2014886,rs9270914,rs9270979,rs9273386,rs71534545,rs115027462,rs1281937,rs114291341,rs9272350,rs6465350,rs113521434,rs115417906,rs1305062,rs115523138,rs114199947,rs3104373,rs9273020,rs11172343,rs28383431,rs28383372,rs114278347,rs3753109,rs10877019,rs708154,rs9271430,rs7134797,rs9274187,rs113938016,rs35570280,rs9271165,rs34195497,rs115988862,rs2339404,rs2788295,rs9274653,rs9271109,rs74970320,rs9273197,rs34309628,rs41269955,rs72847691,rs10263050,rs115622358,rs9271081,rs114588750,rs113857565,rs9273062,rs9272491,rs112585630,rs618160,rs9271073,rs4410769,rs11971885,rs12536529,rs2894204,rs114742549,rs115163973,rs115974809,rs9273025,rs2760994,rs111941374,rs74606007,rs28437824,rs113417311,rs566861,rs6465338,rs116403152,rs114362020,rs116297387,rs2424989,rs11231770,rs116143544,rs79094559,rs113150735,rs115148781,rs9270054,rs112485576,rs115444014,rs16934658,rs56072181,rs819162,rs2844577,rs9272367,rs28383314,rs111724557,rs9271550,rs9273056,rs9273475,rs28357082,rs647152,rs78823360,rs12194148,rs9273490,rs1599932,rs111371403,rs34411532,rs115902351,rs12539231,rs1021469,rs800134,rs116568947,rs118175711,rs116611732,rs115816856,rs28383435,rs9274563,rs36022997,rs9273031,rs115182480,rs9271588,rs116545108,rs2285333,rs9271549,rs28383407,rs10918624,rs116633385,rs115495316,rs9271469,rs41269951,rs3753917,rs114110515,rs10488512,rs28366244,rs9270968,rs3828798,rs116638725,rs36021614,rs4520043,rs61244255,rs9271063,rs115775966,rs115977649,rs9271010,rs4265,rs9272666,rs2521252,rs28383411,rs74804551,rs9273356,rs28371168,rs112175921,rs115960964,rs113436343,rs9272581,rs116121309,rs3104391,rs77468226,rs9269840,rs9267655,rs10017878,rs34344935,rs115212945,rs10877017,rs9271096,rs9272349,rs72844166,rs111556513,rs214806,rs6942852,rs3769688,rs36039522,rs35455030,rs41268942,rs114229294,rs112025959,rs499425,rs114515261,rs800350,rs28383414,rs9269778,rs9271104,rs9273559,rs73731427,rs115583638,rs75220553,rs4566915,rs115368651,rs115162347,rs115328397,rs9272424,rs111264507,rs9271419,rs17413387,rs28723973,rs72726054,rs9272991,rs9270981,rs34107399,rs28732242,rs819151,rs9271631,rs12722039,rs112519097,rs760136,rs57816416,rs113104509,rs12038499,rs7775537,rs28546069,rs4760332,rs9273376,rs115477903,rs9271592,rs115598371,rs67110942,rs6848898,rs405509,rs10877014,rs13043790,rs9272613,rs115312438,rs3104364,rs2008438,rs278982,rs114842659,rs9274537,rs9268474,rs72850215,rs77512282,rs1530217,rs1205352,rs113459411,rs34288859,rs36213483,rs2515895,rs115666025,rs114658982,rs115092110,rs34574955,rs9272609,rs28592859,rs115453294,rs113277162,rs9273185,rs116296008,rs35095850,rs9273350,rs10918631,rs115161103,rs116369708,rs9270322,rs116188106,rs9271162,rs4959108,rs9273426,rs6119484,rs9270904,rs115051904,rs9270926,rs9271636,rs112207759,rs214807,rs17612503,rs9272970,rs116424139,rs502055,rs114523252,rs112382456,rs9271529,rs58507229,rs114203361,rs9271108,rs2844605,rs1960278,rs78754254,rs9274522,rs9271605,rs9264873,rs7021766,rs115795212,rs6913309,rs10783855,rs112319761,rs9271006,rs9272896,rs1140347,rs116324665,rs6946356,rs214760,rs28383385,rs2858864,rs9268494,rs2236558,rs116488124,rs1065043,rs72844120,rs9273084,rs116542764,rs71542421,rs9271628,rs9271416,rs9274577,rs6956431,rs79772695,rs647035,rs116728358,rs115073857,rs74942078,rs602534,rs111432098,rs115796056,rs741780,rs28383339,rs9272957,rs116569958,rs1992005,rs35372933,rs28724207,rs28724031,rs114258010,rs3817973,rs73395560,rs9271516,rs800137,rs618095,rs115602633,rs72852269,rs819146,rs1205366,rs76191380,rs10877028,rs9273288,rs115177236,rs7610545,rs115084676,rs35968894,rs28366170,rs9270107,rs2573348,rs113376387,rs35043862,rs9691325,rs6974607,rs9270159,rs2858867,rs116410646,rs13239875,rs870392,rs6973896,rs112237267,rs7781066,rs9274477,rs9270099,rs114702065,rs116791033,rs116088953,rs2524098,rs112424089,rs74395243,rs112833698,rs9271211,rs9270869,rs116285597,rs12040921,rs2789690,rs115374828,rs115835046,rs115226064,rs17209866,rs8181644,rs2072052,rs11065273,rs76235285,rs9271774,rs1599751,rs77888377,rs28383438,rs144453041,rs28724008,rs114174068,rs114838817,rs9274390,rs7075012,rs2710934,rs6000795,rs9270963,rs113462448,rs17426593,rs72844118,rs9270090,rs115481587,rs942969,rs9271406,rs9273524,rs77617807,rs36215042,rs115103320,rs3828790,rs2647071,rs9273499,rs35597309,rs115509847,rs114002577,rs116119619,rs116239728,rs115760531,rs9271082,rs115482303,rs6911419,rs9272618,rs115930891,rs74961301,rs10017796,rs9272650,rs28383420,rs111877524,rs114967942,rs616187,rs72850029,rs116236813,rs7786031,rs12040913,rs115110712,rs10877031,rs115273904,rs28732246,rs1065047,rs9274336,rs17209950,rs116630755,rs9273441,rs9271173,rs9271382,rs9264622,rs114050967,rs9271619,rs9268145,rs112064499,rs28383381,rs9270928,rs9270026,rs116284084,rs10225885,rs114915632,rs9273074,rs116543241,rs118163697,rs9274632,rs663743,rs510372,rs28383311,rs114466377,rs9272339,rs113232784,rs114088880,rs28594877,rs9274420,rs41263812,rs9273328,rs116787876,rs926192,rs9274669,rs1088978,rs9266242,rs9270921,rs9269823,rs116664025,rs114628429,rs4150103,rs114473632,rs9271087,rs114549185,rs115624624,rs111365942,rs75211362,rs115851225,rs73407207,rs112578072,rs10887553,rs28441428,rs7789492,rs116801519,rs9272628,rs28383340,rs9271152,rs9271465,rs1012601,rs114563043,rs11789061,rs9271438,rs9270907,rs116330197,rs72844190,rs9272646,rs9271642,rs7085133,rs59117905,rs1544377,rs9270022,rs28654242,rs74971608,rs9272394,rs114773114,rs112574272,rs3021304,rs116331885,rs1129808,rs9270043,rs116516410,rs9272443,rs57135342,rs68094471,rs9405112,rs116573973,rs9273467,rs17002416,rs6952389,rs13231578,rs6465347,rs9272995,rs111483859,rs9269880,rs9690778,rs9271066,rs9270875,rs7857137,rs6975243,rs78135308,rs9273444,rs4974011,rs9273028,rs34118047,rs2609975,rs8039,rs78564544,rs113631174,rs9271511,rs6960867,rs28383453,rs116232857,rs9270377,rs9272623,rs7194,rs643889,rs28666575,rs113451008,rs2911968,rs114308130,rs1064717,rs9271091,rs2936511,rs17002418,rs2076533,rs9272484,rs28383349,rs117203659,rs112265803,rs9272357,rs3096700,rs116018922,rs12524510,rs486912,rs3825391,rs9272320,rs72508440,rs4760171,rs2002779,rs9272682,rs38801,rs9271093,rs9271111,rs115384860,rs115643100,rs9272448,rs116813230,rs38793,rs74635404,rs9271076,rs113129660,rs2647074,rs66468365,rs114866528,rs9270102,rs117059422,rs114600517,rs114817791,rs77039514,rs9270258,rs4727267,rs72850277,rs9271434,rs115906800,rs9271110,rs72492327,rs111994020,rs116601556,rs115347548,rs114142794,rs2424984,rs112809271,rs111409670,rs9271154,rs9271585,rs28723989,rs111944465,rs9272423,rs2002275,rs114448410,rs9274564,rs9268480,rs9272346,rs35302434,rs80107939,rs72845722,rs2019938,rs28383361,rs9274574,rs113078723,rs10918623,rs114867916,rs9270075,rs62405631,rs9271004,rs7768653,rs9271400,rs4150099,rs10747786,rs7288824,rs9267652,rs9270967,rs9271474,rs9271078,rs114951191,rs114995793,rs116474693,rs1599931,rs113027967,rs17203636,rs73397416,rs9273322,rs113528942,rs116029711,rs4959030,rs115734566,rs9269821,rs9269844,rs115683494,rs1205357,rs9270902,rs35653487,rs16870214,rs9274624,rs2152546,rs28373623,rs9273338,rs2819874,rs116575200,rs114872385,rs10877018,rs9274186,rs115966838,rs10877011,rs1064985,rs819137,rs114312980,rs112825823,rs1064993,rs115921747,rs9269874,rs115809589,rs9273194,rs4729008,rs9274529,rs3129766,rs9269911,rs115215092,rs17203514,rs3021303,rs3830123,rs75400359,rs9272616,rs113647600,rs9271103,rs9271601,rs112480946,rs2523598,rs9270949,rs56003262,rs114441380,rs9271466,rs114685847,rs35445101,rs9274606,rs9272578,rs819155,rs9271442,rs9271635,rs10877022,rs9270909,rs116099499,rs77599748,rs17203563,rs6970743,rs111554896,rs114626330,rs9269761,rs116572519,rs28579642,rs116067354,rs28383376,rs112445259,rs78110223,rs6970277,rs66884109,rs114879339,rs7197,rs114754567,rs2097739,rs116106319,rs116805908,rs9272627,rs113910491,rs3128986,rs111374996,rs28566533,rs9270091,rs28383186,rs9273409,rs115478540,rs4935354,rs7793861,rs9271431,rs114307619,rs9270971,rs11172344,rs116499104,rs7805077,rs9271597,rs10281556,rs115629257,rs111834435,rs2299232,rs115738559,rs114590821,rs1142333,rs9274500,rs1130430,rs80333719,rs116933983,rs9273482,rs6852578,rs9581462,rs2788296,rs9270997,rs11794104,rs34624872,rs72508425,rs708155,rs112036107,rs9272656,rs9271151,rs9271517,rs79638487,rs115775635,rs115632661,rs113011288,rs113742126,rs9770444,rs116202923,rs112140494,rs9272323,rs9270045,rs9271051,rs116072047,rs2647072,rs115484601,rs9269859,rs28383427,rs115300396,rs9272497,rs9274617,rs9273007,rs114895321,rs9269728,rs114208862,rs116196531,rs115125019,rs9273374,rs116397950,rs115386562,rs9271068,rs114140529,rs112486018,rs115420444,rs7781221,rs9270018,rs115105023,rs115007581,rs115269796,rs114539622,rs67538603,rs115460130,rs114823234,rs116172932,rs9272725,rs11984136,rs7748825,rs116823010,rs1079242,rs7783414,rs66482188,rs28383406,rs114011334,rs9270180,rs9272686,rs12215313,rs116154425,rs3782130,rs112791146,rs2523495,rs9271545,rs12048641,rs9271461,rs13236026,rs586610,rs7806184,rs9273207,rs28383344,rs2424988,rs673002,rs9269879,rs1088976,rs9270975,rs9273342,rs9271540,rs35848793,rs28383394,rs114013988,rs2819941,rs9273045,rs115801685,rs9273230,rs114352945,rs2281960,rs116584491,rs28383401,rs55836506,rs9272337,rs9272952,rs115420917,rs116505389,rs115848534,rs3763321,rs115307019,rs114781030,rs114913832,rs9272583,rs115139056,rs11172351,rs9273086,rs115966591,rs9271418,rs4150092,rs9270493,rs6851055,rs112464913,rs80014305,rs114861328,rs9272990,rs114515013,rs9264671,rs115485095,rs28383415,rs113693217,rs112326049,rs111823233,rs116038039,rs56245106,rs9271097,rs114794081,rs11578355,rs115656411,rs9271178,rs9274575,rs28724216,rs9271488,rs113824321,rs7790086,rs1160985,rs9274569,rs114597142,rs9266231,rs116332080,rs115496802,rs9272538,rs114307375,rs3104380,rs112968327,rs12535601,rs7797369,rs75004067,rs72847688,rs9272353,rs9654190,rs9273331,rs74885839,rs114025574,rs819144,rs112412042,rs115080362,rs41268938,rs9273415,rs114447415,rs9270366,rs116308465,rs115146228,rs113353196,rs9581457,rs166775,rs114774714,rs113851292,rs111997466,rs36218422,rs79925720,rs35128651,rs9272610,rs3828789,rs114962863,rs28619112,rs9690208,rs9271166,rs2236556,rs73440018,rs57969083,rs34328493,rs114509360,rs115550722,rs114858727,rs115187291,rs116061064,rs2853918,rs482162,rs114973966,rs9264904,rs9273326,rs28411161,rs2609979,rs116815131,rs7455444,rs9272521,rs9272444,rs9273024,rs113785384,rs116670839,rs114774960,rs1060176,rs3851054,rs532965,rs34341778,rs7067644,rs1281947,rs117595426,rs2239804,rs56851862,rs1049060,rs116054316,rs28718904,rs114780563,rs9270088,rs62331301,rs35696625,rs114319384,rs539689,rs2522013,rs72850259,rs41269945,rs72508433,rs115767933,rs9270925,rs7864512,rs2819880,rs28383457,rs9272364,rs6823048,rs115902946,rs62467797,rs38798,rs111936136,rs9273406,rs116653872,rs9267092,rs36202959,rs13224513,rs9272962,rs115108000,rs12070475,rs9269899,rs115493697,rs2651842,rs9581458,rs113939416,rs28582842,rs819145,rs9272574,rs115839396,rs9270237,rs3132972,rs35708511,rs9272420,rs9269813,rs12540565,rs1702831,rs1063345,rs76607804,rs9271011,rs28383182,rs12537846,rs9272994,rs9270468,rs12540055,rs112296425,rs9273416,rs4286817,rs114887921,rs9269749,rs647455,rs115926079,rs112859328,rs62331308,rs2233980,rs114948841,rs9271462,rs7863948,rs115019163,rs3020265,rs2424987,rs71534544,rs114774938,rs6905282,rs10918622,rs2888850,rs12448599,rs115017903,rs115055593,rs9272744,rs115643108,rs9274554,rs113596745,rs9271405,rs115633142,rs116706516,rs9274565,rs2076529,rs819142,rs9271209,rs9268473,rs1038026,rs9270041,rs1599750,rs9271055,rs2760995,rs1265158,rs34250758,rs28383365,rs6956596,rs111892599,rs10225892,rs9273103,rs6974827,rs9269643,rs9271435,rs9273405,rs61865729,rs114409993,rs113852364,rs12041287,rs62158000,rs9271088,rs12206257,rs7312623,rs10877015,rs116174672,rs9271643,rs7802788,rs1295127,rs114074434,rs116253018,rs73226382,rs116664169,rs9273497,rs74792292,rs9271383,rs4382332,rs1875125,rs17757926,rs474901,rs112345165,rs67780847,rs9274652,rs113025416,rs12531561,rs9270887,rs9266243,rs28383343,rs9273558,rs3104370,rs115154456,rs2510066,rs9271074,rs116399836,rs74636204,rs9271077,rs28895257,rs9274173,rs114529549,rs113138877,rs75142923,rs75508793,rs111965977,rs9272433,rs9270913,rs13212371,rs9271620,rs9269825,rs11231757,rs28383200,rs17034814,rs587495,rs9271409,rs79097926,rs115719056,rs612448,rs9270992,rs9271107,rs9271172,rs2095571,rs115106707,rs10783847,rs35305251,rs3104392,rs56386350,rs12531366,rs9271587,rs111487226,rs9270908,rs10231496,rs11926615,rs36058358,rs9272494,rs111816680,rs9274389,rs115338403,rs114812135,rs115933070,rs115609519,rs115755584,rs113182435,rs28383416,rs72849280,rs9271470,rs3828791,rs28586893,rs9266230,rs9273052,rs3188543,rs9273382,rs115949512,rs112500757,rs114264766,rs560530,rs28644259,rs9273169,rs75119990,rs708564,rs34232590,rs58288213,rs28383397,rs113205727,rs9270206,rs9269626,rs6059723,rs111361258,rs6951972,rs405697,rs114073033,rs116108048,rs536810,rs11982928,rs114706978,rs115940887,rs9272440,rs28383382,rs1130034,rs28383391,rs114839967,rs116691706,rs615698,rs112854003,rs113128041,rs34977123,rs9272662,rs11065287,rs4424066,rs17731846,rs114435757,rs113230016,rs77064057,rs114792295,rs2075881,rs34705003,rs76771988,rs9269836,rs9270404,rs114906656,rs615719,rs115618967,rs116508225,rs8106922,rs75682559,rs9271003,rs116605788,rs9271179,rs9270498,rs800349,rs10953065,rs9270362,rs9268828,rs28624101,rs9273217,rs112640290,rs9271424,rs2299240,rs77685459,rs9271020,rs114815294,rs114982177,rs9269854,rs2036202,rs6964587,rs114145988,rs78474935,rs10199926,rs11982213,rs17209887,rs111881653,rs9271544,rs114194515,rs6967256,rs113573150,rs114675603,rs116146969,rs2269425,rs9271146,rs112127331,rs77993032,rs111541957,rs66553215,rs9272712,rs12704635,rs9272410,rs10245095,rs9271576,rs1063355,rs9269819,rs28383439,rs114158560,rs7800582,rs34645444,rs116107168,rs114303873,rs614348,rs9269773,rs114389012,rs2282974,rs115103319,rs10431505,rs7899182,rs3753915,rs28383338,rs9273364,rs115495909,rs9272742,rs9269764,rs72844135,rs28534491,rs72492326,rs111838566,rs115032920,rs117184845,rs9272319,rs114024563,rs58937981,rs9274407,rs60112699,rs76454978,rs9271083,rs2097810,rs9656003,rs6979085,rs2281964,rs2844606,rs41371748,rs28383423,rs9268497,rs111678927,rs9273595,rs6926374,rs9271560,rs79192142,rs9270474,rs3094691,rs800334,rs9271526,rs34762546,rs9271644,rs111879084,rs75639337,rs2651796,rs72850021,rs34104805,rs17857342,rs9270504,rs115068492,rs9271009,rs112488096,rs9270505,rs112526259,rs114955877,rs9270050,rs2523607,rs114569257,rs116202168,rs614437,rs9391879,rs114682654,rs2524097,rs115586539,rs9273353,rs114171624,rs115714701,rs4812779,rs68176300,rs13206639,rs28409699,rs28688207,rs9270021,rs116791034,rs116070538,rs28383467,rs9270937,rs871871,rs9264594,rs17426565,rs115902733,rs114333160,rs113277075,rs111765571,rs617578,rs116432881,rs6082659,rs9273349,rs28724162,rs9272456,rs115520544,rs75509219,rs111304709,rs9270002,rs112981870,rs9268477,rs28383377,rs114365244,rs114399745,rs3104369,rs112074947,rs72850289,rs35168843,rs74981472,rs737151,rs2639990,rs56396798,rs9273355,rs9271627,rs10234290,rs12195589,rs9273373,rs113734026,rs4150060,rs116356575,rs9271561,rs535777,rs28391139,rs35971290,rs7785971,rs9270912,rs17422727,rs9271156,rs9270994,rs114480004,rs114488097,rs9273384,rs13193738,rs111261719,rs9272973,rs114503402,rs78202368,rs482044,rs9272355,rs115596571,rs111410428,rs11172342,rs10274756,rs9270998,rs7791138,rs41268940,rs76650283,rs115741842,rs9271609,rs12333563,rs9273479,rs113996162,rs116662199,rs115128073,rs111896154,rs751740,rs138662000,rs9272486,rs9271956,rs9271150,rs10918625,rs75420341,rs2283148,rs10958482,rs72850285,rs7811564,rs9271079,rs9270886,rs116578233,rs74933827,rs733957,rs66919410,rs11172349,rs34763586,rs115472351,rs9273242,rs115202730,rs78166434,rs116704769,rs116210899,rs113060503,rs9272644,rs28895255,rs115534965,rs75562136,rs3187964,rs9270406,rs114684193,rs113520250,rs9270019,rs9272025,rs9269636,rs72861687,rs12312955,rs680151,rs9272347,rs9271437,rs116201620,rs28595021,rs9271607,rs114108148,rs9273227,rs34863593,rs111608017,rs28366245,rs74670163,rs7743662,rs864702,rs115426926,rs112688248,rs9271106,rs9270020,rs9269661,rs73729138,rs29001652,rs11065127,rs112795139,rs13231238,rs214804,rs114939096,rs647467,rs9273014,rs115355413,rs116089928,rs9272422,rs113329671,rs115941298,rs34141382,rs3763307,rs114101952,rs9274627,rs111939443,rs58673519,rs819159,rs112168044,rs116598334,rs78973394,rs72845703,rs9271163,rs72850273,rs115640035,rs72508455,rs9274487,rs72850250,rs116344849,rs80137464,rs78274956,rs7776297,rs9273022,rs9264586,rs76516493,rs35690683,rs9273507,rs35765065,rs9274440,rs9270898,rs35515288,rs9271012,rs9274571,rs6059733,rs9273330,rs28638783,rs10488510,rs10020203,rs35675330,rs1409147,rs574835,rs12538325,rs111232699,rs28383413,rs36218421,rs2523599,rs111454690,rs9461776,rs76946723,rs3765966,rs2522012,rs9269668,rs34965214,rs8137687,rs9274561,rs9272488,rs9270931,rs116512526,rs9271413,rs147716103,rs9271584,rs61615404,rs115612070,rs819133,rs9273469,rs61161997,rs28383187,rs4644173,rs9274660,rs7078465,rs111998127,rs116004025,rs9270936,rs4279,rs819143,rs728123,rs9271160,rs77122291,rs9269881,rs114473234,rs9272611,rs36097962,rs9272958,rs115831887,rs6465344,rs29001620,rs9270503,rs9270924,rs2573353,rs115329755,rs115198367,rs9271423,rs9274449,rs9269870,rs115874801,rs115016190,rs114855991,rs36217730,rs72847685,rs77869737,rs41288089,rs115127726,rs2281961,rs113518441,rs113389919,rs9266232,rs9274607,rs35406945,rs115147058,rs115468828,rs12531966,rs116595555,rs36233208,rs28724033,rs28697073,rs75513198,rs115736757,rs2819881,rs11172371,rs111701877,rs1437278,rs9274645,rs9272445,rs9268864,rs9272843,rs1063349,rs2424990,rs114079206,rs9269863,rs9271052,rs9272987,rs114929610,rs72850280,rs6931332,rs9264597,rs34468823,rs28383362,rs9271503,rs9270906,rs28383424,rs9274504,rs9272310,rs4457201,rs115561549,rs72844251,rs115903357,rs2819878,rs115878318,rs34947241,rs7909304,rs9273261,rs115752743,rs115296161,rs3129883,rs62331300,rs2245131,rs116598986,rs114776342,rs9273008,rs114592895,rs75924712,rs2596430,rs3851053,rs9272435,rs3094013,rs115652289,rs9272336,rs9271170,rs116041786,rs113891305,rs3820389,rs117803749,rs2819942,rs36214709,rs114534389,rs66772001,rs116644729,rs9271546,rs76571178,rs9271094,rs12211942,rs724834,rs9270025,rs1530218,rs114846898,rs6581155,rs9272951,rs278940,rs34512594,rs9271773,rs615672,rs11981461,rs34811813,rs9274470,rs28895241,rs62514508,rs9271772,rs114964674,rs112528767,rs114027542,rs112377274,rs9274463,rs9274576,rs113950375,rs77102498,rs56075286,rs114998940,rs3135390,rs28383384,rs502771,rs28383367,rs114701055,rs9271019,rs28383358,rs45520137,rs28383400,rs9378212,rs28383351,rs9273044,rs111255686,rs9271523,rs9272661,rs9270105,rs9274634,rs1049124,rs74455114,rs9271143,rs9273040,rs819158,rs77496698,rs28545281,rs114687007,rs2069502,rs9272617,rs9270976,rs9269858,rs9272434,rs28383405,rs34846487,rs73418131,rs9274207,rs112774109,rs114158220,rs116314501,rs9274298,rs113845942,rs9271075,rs115738641,rs116653075,rs9271404,rs111255518,rs10236397,rs113734598,rs113593344,rs76413308,rs9272871,rs543713,rs34650585,rs6037941,rs116384287,rs112021043,rs80225417,rs77867566,rs1437277,rs115210714,rs60147309,rs72492329,rs9270962,rs7196,rs673336,rs9272495,rs115469977,rs9271089,rs115930051,rs28732244,rs79293130,rs17203626,rs10234071,rs9270096,rs4699137,rs28621855,rs535773,rs28383410,rs115905432,rs116045857,rs9270894,rs800335,rs111919185,rs2524066,rs214759,rs66796862,rs9268493,rs112314594,rs9266244,rs12539523,rs35777372,rs3189152,rs35984981,rs116703487,rs9271640,rs4616004,rs114860307,rs72849282,rs115786206,rs2158192,rs28383433,rs74343539,rs112935615,rs481245,rs28383342,rs72845719,rs78115934,rs115712333,rs9273757,rs6577541,rs114857675,rs9273032,rs62157999,rs36007540,rs3825079,rs440446,rs28629976,rs2858870,rs28724164,rs9272458,rs9270145,rs1875124,rs72850290,rs9272363,rs10747787,rs33931110,rs72845730,rs5995458,rs116528287,rs9271171,rs114496400,rs9270935,rs28383316,rs115230713,rs113010307,rs28699237,rs2189182,rs28383347,rs9271101,rs114561288,rs9271061,rs114861449,rs9270873,rs111375871,rs9270204,rs9271159,rs28383459,rs2596495,rs114652893,rs116739472,rs76947107,rs17164315,rs78560634,rs111613081,rs115216375,rs114256520,rs502803,rs9273021,rs62331290,rs3093958,rs115195925,rs112372067,rs39744,rs9271554,rs115148421,rs115593427,rs2143495,rs13221571,rs9271098,rs17209873,rs2912064,rs9272411,rs77339347,rs115598423,rs2245168,rs115156923,rs9274620,rs3094605,rs112036438,rs36183131,rs9272482,rs116359373,rs114204680,rs9270236,rs114137577,rs115337342,rs114798579,rs9270363,rs114708410,rs112956379,rs674313,rs9271115,rs7802668,rs114856598,rs28383366,rs28927678,rs115002148,rs115867015,rs6000792,rs9273172,rs157585,rs6969981,rs923829,rs9272335,rs67855016,rs111335657,rs115628213,rs1859037,rs17211342,rs3104379,rs115420691,rs819141,rs34863529,rs75861594,rs28383313,rs34878901,rs2239802,rs7797834,rs13205658,rs9273417,rs9270042,rs28361060,rs28526402,rs115680970,rs34826728,rs9271056,rs9272358,rs114292052,rs2576599,rs5021727,rs2789648,rs1064707,rs9274600,rs2651328,rs10488514,rs6087561,rs117804446,rs35007143,rs9271520,rs9269910,rs33993294,rs17203521,rs35697584,rs114302035,rs114852083,rs9273352,rs111418223,rs72850244,rs116723504,rs115937692,rs79002914,rs72852267,rs278938,rs28383460,rs115005508,rs115194307,rs72845704,rs116069890,rs9271008,rs12215261,rs9268815,rs113609047,rs17203549,rs9273427,rs116103378,rs9268476,rs887314,rs9273473,rs115080784,rs115260061,rs35762874,rs13193827,rs9273481,rs694739,rs9272955,rs10877012,rs111688526,rs532098,rs77629610,rs28724161,rs28615351,rs9271392,rs116591280,rs9273354,rs731909,rs2524060,rs113422598,rs113395735,rs9271626,rs116230574,rs214762,rs28377194,rs6953515,rs9270015,rs114901942,rs9268496,rs58011154,rs67456882,rs36202958,rs481139,rs9271213,rs9270187,rs6944591,rs6961928,rs116814953,rs9273063,rs4713555,rs28468461,rs28752481,rs115308342,rs116700547,rs74935648,rs74656013,rs10427553,rs3104393,rs115709389,rs76202064,rs9270089,rs9271164,rs28615927,rs12480555,rs113496464,rs2858869,rs115238241,rs9271776,rs28732273,rs9272568,rs28383383,rs111511242,rs9969198,rs1990018,rs115146037,rs114960653,rs7748085,rs72850261,rs73403128,rs9271541,rs9274348,rs28383379,rs67407114,rs9274594,rs9272983,rs75175904,rs7811873,rs9269867,rs9269627,rs6972027,rs55962596,rs9273542,rs59401446,rs114195860,rs116573360,rs115615486,rs9272722,rs62405634,rs79586391,rs819148,rs2573346,rs9271408,rs28383403,rs7783674,rs114700859,rs114748268,rs113208270,rs646153,rs74201448,rs28721923,rs116370429,rs61853769,rs9272807,rs2306410,rs7785095,rs9270972,rs9268829,rs2888851,rs9269853,rs77602785,rs9272467,rs114365871,rs116254096,rs116242186,rs11172335,rs74801991,rs115218431,rs2596500,rs112391576,rs9269919,rs9271645,rs116471356,rs6474063,rs68097662,rs535852,rs2291617,rs9269642,rs9272637,rs6058017,rs6088433,rs9270157,rs9270938,rs2819950,rs9272466,rs9270416,rs2854272,rs9273038,rs10263309,rs9271634,rs113817777,rs115149483,rs28895264,rs114816840,rs9273048,rs646984,rs9271147,rs35317449,rs116589682,rs113751852,rs9272665,rs35672533</t>
  </si>
  <si>
    <t>ENSG00000204366.3,ENSG00000125780.11,ENSG00000166278.10,CATG00000083531.1,ENSG00000173264.9,CATG00000105396.1,ENSG00000196735.7,CATG00000083548.1,CATG00000036591.1,ENSG00000228789.2,CATG00000073301.1,CATG00000058583.1,ENSG00000272501.1,ENSG00000204267.9,CATG00000093064.1,ENSG00000228962.1,ENSG00000227939.1,ENSG00000001631.10,CATG00000088030.1,ENSG00000206337.6,ENSG00000151164.14,CATG00000083573.1,CATG00000088022.1,ENSG00000204475.5,ENSG00000204422.7,ENSG00000234745.5,CATG00000088072.1,ENSG00000227507.2,ENSG00000173457.6,CATG00000009195.1,ENSG00000204287.9,ENSG00000001629.5,ENSG00000207789.1,ENSG00000204296.7,ENSG00000240065.3,ENSG00000238184.1,ENSG00000249898.3,ENSG00000096433.6,ENSG00000204387.8,CATG00000088075.1,CATG00000088062.1,ENSG00000204525.10,ENSG00000204301.5,ENSG00000243107.1,CATG00000004613.1,ENSG00000137310.7,ENSG00000230174.1,ENSG00000196301.3,CATG00000088019.1,ENSG00000127914.12,ENSG00000204389.8,CATG00000083562.1,ENSG00000107745.12,ENSG00000101444.8,CATG00000009194.1,ENSG00000246430.2,ENSG00000168071.17,ENSG00000002330.9,ENSG00000179981.9,ENSG00000229836.1,ENSG00000259846.1,ENSG00000245651.2,ENSG00000204390.8,ENSG00000255872.3,ENSG00000204542.2,ENSG00000168394.9,ENSG00000257953.1,ENSG00000228022.1,ENSG00000143167.7,ENSG00000204264.4,CATG00000083574.1,ENSG00000255257.1,ENSG00000204421.2,ENSG00000111012.5,CATG00000088070.1,ENSG00000219797.2,ENSG00000135446.12,ENSG00000204385.6,ENSG00000196850.4,ENSG00000173153.9,ENSG00000135407.6,CATG00000096416.1,CATG00000012146.1,ENSG00000204540.6,ENSG00000241404.2,ENSG00000163694.10,ENSG00000131686.10,CATG00000088071.1,CATG00000088018.1,ENSG00000256940.1,ENSG00000182606.10,ENSG00000107338.8,ENSG00000196126.6,ENSG00000173113.2,ENSG00000188647.8,ENSG00000251916.1,ENSG00000130204.8,CATG00000088064.1,ENSG00000256646.3,ENSG00000204498.6,ENSG00000001630.11,ENSG00000132932.12,ENSG00000204394.8,ENSG00000206344.6,ENSG00000168477.13,ENSG00000204520.8,CATG00000084157.1,ENSG00000232810.3,ENSG00000238284.1,CATG00000083579.1,CATG00000053061.1,ENSG00000071073.8,ENSG00000254870.1,ENSG00000204308.6,ENSG00000213719.4,CATG00000108357.1,CATG00000083484.1,CATG00000083575.1,ENSG00000250641.1,ENSG00000129295.4,CATG00000089498.1,CATG00000093427.1,ENSG00000254526.1,ENSG00000225867.1,ENSG00000204539.3,CATG00000083541.1,ENSG00000180011.6,ENSG00000204261.4,ENSG00000204310.6,ENSG00000179344.12,ENSG00000237080.1,ENSG00000204531.11,ENSG00000257921.1,ENSG00000201680.1,ENSG00000257086.1,ENSG00000235663.1,ENSG00000224557.3,ENSG00000214894.2,ENSG00000204516.5,ENSG00000204356.7,CATG00000088077.1,ENSG00000221267.1,ENSG00000189129.9,CATG00000002582.1,ENSG00000204388.5,CATG00000009192.1,ENSG00000138303.13,CATG00000009193.1,CATG00000088014.1,ENSG00000188693.7,CATG00000083577.1,ENSG00000245384.1,ENSG00000124191.13,ENSG00000204351.7,ENSG00000122359.13,CATG00000059499.1,ENSG00000204392.6,ENSG00000130203.5,CATG00000088065.1,CATG00000105394.1,ENSG00000228432.1,ENSG00000214185.3,ENSG00000204371.7,ENSG00000175215.5,ENSG00000244247.1,ENSG00000244355.3,ENSG00000254254.1,ENSG00000240720.3,ENSG00000149782.7,ENSG00000255152.4,ENSG00000214960.5,ENSG00000204536.9,ENSG00000204386.6,ENSG00000198842.5,ENSG00000122970.11,CATG00000083570.1,CATG00000083485.1,CATG00000072877.1,ENSG00000135439.7,ENSG00000106588.6,ENSG00000110651.7,ENSG00000204420.4,ENSG00000135452.5,ENSG00000204482.6,CATG00000093058.1,CATG00000088073.1,CATG00000054072.1,ENSG00000204469.8,ENSG00000101440.5,ENSG00000204396.6,CATG00000088063.1,CATG00000088039.1,ENSG00000162302.8,ENSG00000253541.1,ENSG00000267282.1,CATG00000096426.1,CATG00000088069.1,ENSG00000271581.1,ENSG00000185774.10,ENSG00000243649.4,ENSG00000244255.1,ENSG00000236935.1,ENSG00000138764.9,ENSG00000198502.5,ENSG00000229391.3,ENSG00000181195.6,CATG00000005802.1,ENSG00000127989.9,ENSG00000204852.11,ENSG00000037897.12,ENSG00000198563.9,ENSG00000250917.1,ENSG00000221988.8,ENSG00000180259.5,ENSG00000126432.9,ENSG00000204463.8,ENSG00000201823.1,ENSG00000248242.1,ENSG00000123427.11,CATG00000054071.1,CATG00000053427.1,ENSG00000213760.6,CATG00000052343.1,CATG00000009186.1,CATG00000083580.1,ENSG00000225914.1,ENSG00000204410.10,ENSG00000204424.8,CATG00000083581.1,ENSG00000101265.11,ENSG00000261272.1,ENSG00000223534.1,ENSG00000232629.4,ENSG00000123297.12,ENSG00000258388.3</t>
  </si>
  <si>
    <t>23151678,22952805,22936702,19165924,22837380</t>
  </si>
  <si>
    <t>Serum tamsulosin hydrochloride concentration,Sarcoidosis</t>
  </si>
  <si>
    <t>HP:0012310</t>
  </si>
  <si>
    <t>Abnormal monocyte count</t>
  </si>
  <si>
    <t>An anomaly in the number of monocytes, which are myeloid mononuclear recirculating leukocyte that can act as a precursor of tissue macrophages, osteoclasts and some populations of tissue dendritic cells.</t>
  </si>
  <si>
    <t>rs12304921,rs9813845,rs7670846,rs1319103,rs1953012,rs1513609,rs4978445,rs4260596,rs1007638,rs1375493,rs224568,rs1127030,rs2811500,rs1045289,rs116228399,rs61978622,rs4768869,rs76406579,rs76949390,rs68087483,rs224454,rs11163925,rs12503885,rs6704144,rs7355000,rs7549465,rs3795445,rs12593,rs12305170,rs7435941,rs116628879,rs1045287,rs58977394,rs56402416,rs12410103,rs903203,rs74533712,rs73090647,rs3795453,rs3122175,rs56087503,rs11919717,rs224446,rs17528667,rs12306808,rs55987825,rs2811491,rs60972582,rs12555931,rs734969,rs72748195,rs80238309,rs16916223,rs2297415,rs4865086,rs79534240,rs11129979,rs7555621,rs1045285,rs2811489,rs17131308,rs4481172,rs13297520,rs305069,rs1045286,rs1045290,rs74676138,rs79907213,rs147968,rs1929863,rs11588904,rs61834005,rs116444104,rs3768419,rs4683346,rs73159959,rs59546367,rs7650156,rs73818110,rs2811496,rs67478184,rs6426560,rs4683345,rs8051462,rs67654320,rs12315928,rs73092531,rs67466786,rs58999537,rs2104860,rs7535826,rs17600627,rs17756240,rs4682867,rs34111989,rs73090661,rs76873627,rs12409755,rs116630885,rs4768942,rs12125649,rs12318464,rs2114883,rs3795451,rs2712419,rs2811499,rs7553990,rs11169627,rs12304878,rs3919627,rs10817189,rs1366046,rs73159954,rs73159951,rs67646958,rs8054065,rs73090666,rs424971,rs6807019,rs3768421,rs7647523,rs11583489,rs12554057,rs2104861,rs11129978,rs6693535,rs12403775,rs41314928,rs2811492,rs224567,rs6834384,rs6659424,rs11578479,rs12406714,rs73818109,rs7397068,rs767402,rs7612912,rs1697,rs2811490,rs12405857,rs3768423,rs2297418,rs4768941,rs6426559,rs2228468,rs7693436,rs66518563,rs77837182,rs1366045,rs73295896,rs13376552,rs4978448,rs6670924,rs61577980,rs67420027,rs73092537,rs2712417,rs73092534,rs1045252,rs115122895,rs2183836,rs4857861,rs768410,rs10865925,rs2718191,rs2811488,rs6775270,rs9840290,rs17600669,rs41280353,rs12403236,rs11582863,rs7549586,rs78064572,rs2297416,rs11580229,rs1053968,rs17125346,rs12142220,rs4682868,rs903202,rs1519976,rs72764213,rs4979009,rs8047999,rs67106267,rs3795446,rs2712371,rs9840276,rs2712381,rs4683339,rs3768420,rs2811495,rs2297412,rs12552360,rs59161426,rs1186,rs17600725,rs61834001,rs72750202,rs3795449,rs2888271,rs61834004,rs76604840,rs2228467,rs76407698,rs7627549,rs77500242,rs12505749,rs73090649,rs73090660,rs3768425,rs1929864,rs17125088,rs2273788,rs4768948,rs2811497,rs17600747,rs6439135,rs10495257,rs56029302,rs6665290,rs2273786,rs1929862,rs4768943,rs224587</t>
  </si>
  <si>
    <t>CATG00000037985.1,ENSG00000131149.13,ENSG00000135457.5,CATG00000061730.1,ENSG00000268171.1,CATG00000011949.1,ENSG00000163902.7,ENSG00000273328.1,ENSG00000142875.15,ENSG00000180432.4,ENSG00000109265.8,ENSG00000110925.2,ENSG00000140968.6,CATG00000061732.1,ENSG00000196503.2,ENSG00000110911.10,ENSG00000050426.11,CATG00000008918.1,ENSG00000144648.10,ENSG00000185432.10,ENSG00000143776.14,ENSG00000115232.9,CATG00000072631.1,CATG00000072630.1,ENSG00000128059.4,CATG00000061733.1,ENSG00000163050.12,ENSG00000269921.1,ENSG00000106853.12,ENSG00000128050.4,CATG00000106673.1,CATG00000011948.1,ENSG00000174780.11,ENSG00000157426.9</t>
  </si>
  <si>
    <t>pha003089,23314186</t>
  </si>
  <si>
    <t>Monocyte counts</t>
  </si>
  <si>
    <t>HP:0012443</t>
  </si>
  <si>
    <t>Abnormality of brain morphology</t>
  </si>
  <si>
    <t>A structural abnormality of the brain, which has as its parts the forebrain, midbrain, and hindbrain.</t>
  </si>
  <si>
    <t>rs28564086,rs1519612,rs62201532,rs6788530,rs58943141,rs80169008,rs16839006,rs7799084,rs6799556,rs1283816,rs10198612,rs341944,rs3742633,rs7574071,rs425407,rs76080349,rs1439105,rs1826970,rs56099109,rs12435608,rs11111830,rs77405697,rs58261652,rs11111829,rs1462288,rs60214909,rs704178,rs28454869,rs17034931,rs7799455,rs341947,rs829069,rs7563357,rs6434804,rs4374,rs341941,rs341954,rs11111820,rs829080,rs7315947,rs2576974,rs75962372,rs937424,rs75010575,rs62201472,rs2009119,rs6965417,rs7174559,rs1299731,rs61472649,rs132572,rs1519613,rs7686820,rs11111839,rs75327292,rs2219866,rs28651501,rs34079286,rs12592944,rs383085,rs132577,rs75908873,rs17034916,rs2889140,rs1866451,rs76502727,rs6788425,rs28582840,rs28637309,rs383410,rs16856761,rs4774452,rs1283822,rs7966849,rs341942,rs2220339,rs62201524,rs28866240,rs341937,rs829079,rs6710775,rs11111849,rs16862367,rs246233,rs11111812,rs713971,rs341951,rs4611655,rs16839372,rs77054582,rs12639337,rs17034977,rs6965514,rs9649568,rs17040921,rs73177920,rs1489800,rs4135036,rs11111837,rs7570606,rs12228360,rs580286,rs62201527,rs28576036,rs2029439,rs8028506,rs1462286,rs529921,rs10861144,rs554831,rs116561584,rs132573,rs4731829,rs73177916,rs62228488,rs74513400,rs6784284,rs11986482,rs704180,rs11831836,rs1039027,rs73177956,rs334493,rs58929830,rs73177918,rs11936190,rs1283817,rs75724316,rs704182,rs16841387,rs541412,rs6719500,rs3751206,rs341946,rs1873216,rs2583273,rs57083451,rs4774453,rs41282962,rs75038602,rs1602157,rs829068,rs73177955,rs16856764,rs10085675,rs73439601,rs11111819,rs115392467,rs704176,rs1489803,rs17126214,rs1362701,rs28412809,rs890109,rs16839887,rs11111850,rs11111835,rs62304791,rs28583704,rs7782417,rs12667919,rs4588206,rs66507438,rs2271801,rs7596121,rs341957,rs11111811,rs10253301,rs5757743,rs16839847,rs524073,rs73177940,rs73175819,rs11111838,rs132579,rs11111814,rs16862366,rs11111846,rs4731826,rs7295489,rs28689704,rs73177919,rs958707,rs7841239,rs58498068,rs16838394,rs11111842,rs4774451,rs11111833,rs419784,rs9289800,rs132574,rs10280590,rs7591907,rs704177,rs77095903,rs73177915,rs74791354,rs13099275,rs1582684,rs10778044,rs11111843,rs73177921,rs132583,rs1967534,rs74382571</t>
  </si>
  <si>
    <t>ENSG00000139372.10,ENSG00000103222.14,ENSG00000240477.1,CATG00000074354.1,ENSG00000100346.13,CATG00000010229.1,ENSG00000186329.5,ENSG00000257327.1,ENSG00000069431.6,ENSG00000245281.2,CATG00000097124.1,ENSG00000206190.7,ENSG00000257489.2,ENSG00000227291.1,ENSG00000224865.3,ENSG00000070087.9,ENSG00000258989.1,ENSG00000075420.8,ENSG00000120820.8,CATG00000066860.1,ENSG00000204954.5,ENSG00000243944.1,CATG00000075228.1,ENSG00000118997.9,ENSG00000265072.1,ENSG00000251833.1,ENSG00000164258.7,ENSG00000171914.10,ENSG00000027075.9,ENSG00000196950.9,ENSG00000166598.8,ENSG00000183783.6,ENSG00000214198.3</t>
  </si>
  <si>
    <t>22156575,22828495,24770881</t>
  </si>
  <si>
    <t>Hippocampal sclerosis of aging,Brain size,Brain activation patterns in response to human facial expressions-for the positive faces task,Brain activation patterns in response to human facial expressions-for the negative faces task,Brain activation patterns in response to human facial expressions-with the fusiform gyrus for the positive faces task</t>
  </si>
  <si>
    <t>HP:0100002</t>
  </si>
  <si>
    <t>Pleural mesothelioma</t>
  </si>
  <si>
    <t>A Malignant mesothelioma originating from cells of the pleura (the thin layer of mesothelium lining the lungs). Pleural mesothelioma is the most common form of mesothelioma.</t>
  </si>
  <si>
    <t>rs9886651,rs7841347</t>
  </si>
  <si>
    <t>CATG00000100840.1</t>
  </si>
  <si>
    <t>Malignant pleural mesothelioma</t>
  </si>
  <si>
    <t>HP:0100326</t>
  </si>
  <si>
    <t>Immunologic hypersensitivity</t>
  </si>
  <si>
    <t>rs2472622,rs11061973,rs2448003,rs4903536,rs114166819,rs4596920,rs73040736,rs8290,rs8019227,rs11029978,rs6484293,rs11029979,rs10848552,rs11821111,rs7937671,rs3815087,rs114953817,rs116461835,rs116677249,rs74885123,rs35697648,rs3130501,rs2472625,rs12811035,rs11238074,rs116367638,rs6484295,rs12808112,rs115013965,rs6574348,rs11715209,rs10734392,rs1979400,rs6672081,rs2448005,rs2844665,rs13197104,rs115566123,rs2351399,rs1046568,rs114673097,rs11029990,rs10835171,rs205811,rs205816,rs35788171,rs10510829,rs2472621,rs12806640,rs205817,rs12286275,rs2472623,rs75831066,rs2448007,rs2472632,rs17131468,rs114803597,rs2472633,rs116765168,rs116023105,rs2448001,rs116096635,rs11029989,rs7941604,rs77387647,rs183266,rs115080137,rs116460493,rs1029629,rs35755730,rs10156244,rs4923441,rs2734583,rs275601</t>
  </si>
  <si>
    <t>ENSG00000204540.6,ENSG00000151062.10,ENSG00000258819.1,ENSG00000254870.1,ENSG00000198563.9,ENSG00000137266.10,ENSG00000111186.8,ENSG00000246548.3,ENSG00000050628.16,ENSG00000129317.10,ENSG00000254130.1,ENSG00000109881.12,ENSG00000119669.3,CATG00000021645.1,ENSG00000173157.12,ENSG00000158764.6,ENSG00000189283.5,ENSG00000205213.9,CATG00000001804.1,ENSG00000204531.11,ENSG00000255178.1,ENSG00000046889.14,ENSG00000261272.1,ENSG00000137310.7,ENSG00000006831.9</t>
  </si>
  <si>
    <t>21221126,22379998,20947153,21912425,21801394</t>
  </si>
  <si>
    <t>Adverse response to lamotrigine and phenytoin,Stevens-Johnson syndrome,Stevens-Johnson syndrome and toxic epidermal necrolysis (SJS-TEN)</t>
  </si>
  <si>
    <t>HP:0100511</t>
  </si>
  <si>
    <t>Abnormality of vitamin D metabolism</t>
  </si>
  <si>
    <t>rs7164837,rs10898201,rs705117,rs2017686,rs7949129,rs12793224,rs11606631,rs736894,rs1993116,rs2282621,rs1790345,rs116380187,rs12789751,rs7041,rs1790340,rs1792234,rs1792231,rs1792229,rs1790343,rs7938885,rs2282679,rs844806,rs2276358,rs222004,rs3794057,rs2002064,rs11723621,rs2122941,rs1790341,rs843005,rs12807827,rs222040,rs12791871,rs1630498,rs3740823,rs222047,rs10898191,rs7928249,rs1792224,rs4402322,rs1037379,rs4944958,rs705119,rs842999,rs11234027,rs4944959,rs4616066,rs12224205,rs6576651,rs1352846,rs12790558,rs12807718,rs2298850,rs1790330,rs3794060,rs12790010,rs4423214,rs10898186,rs1044482,rs11233933,rs2883194,rs7120029,rs2276360,rs3755967,rs4588,rs10898144,rs11233747,rs35484534,rs705120,rs10766187,rs10741656,rs12785878,rs8029541,rs12422045,rs3829251,rs1790349,rs2282620,rs1790324,rs705121,rs2282680,rs3750997,rs1790339,rs12792306,rs11546509,rs10832290,rs7944926,rs78300366,rs114526434,rs1792235,rs1403249,rs12794668,rs7116978,rs12797951,rs2002063,rs1792226,rs1790344,rs1403247,rs1792264,rs732934,rs6464211,rs1619577,rs2575846,rs4944062,rs1868997,rs6486205,rs11600860,rs2276362,rs10898211,rs11606033,rs12808368,rs1792233,rs909217,rs222035,rs4757268,rs4944956,rs4435028,rs10898193,rs12793530,rs1123007,rs11233789,rs1790328,rs2353508,rs1792315,rs1060767,rs4944957,rs4944955,rs2360217,rs2276361,rs12419334,rs12806844,rs11606611,rs1629220,rs10898203,rs939968,rs2852853,rs11233746,rs1540127,rs75328868,rs11600569,rs4944949,rs11603330,rs7935125,rs2040323,rs12278461,rs28364617,rs11606612,rs12800438,rs1792227</t>
  </si>
  <si>
    <t>ENSG00000152270.4,ENSG00000254682.1,ENSG00000129084.13,CATG00000097540.1,CATG00000004905.1,ENSG00000261622.1,ENSG00000172893.11,ENSG00000186104.6,ENSG00000178234.8,CATG00000004908.1,CATG00000006044.1,ENSG00000055609.13,ENSG00000172890.7,ENSG00000145321.8</t>
  </si>
  <si>
    <t>20418485,22673963,20541252,24740207,20600896</t>
  </si>
  <si>
    <t>Vitamin D levels,Serum vitamin D-binding protein levels,Vitamin D insufficiency,Vitamin D concentrations</t>
  </si>
  <si>
    <t>HP:0100514</t>
  </si>
  <si>
    <t>Abnormality of vitamin E metabolism</t>
  </si>
  <si>
    <t>rs10408596,rs67547316,rs1667619,rs4889281,rs4808964,rs8100394,rs7153035,rs7498199,rs10419998,rs71381171,rs12462157,rs7204019,rs74583594,rs4808965,rs968525,rs115816763,rs7192873,rs12460764,rs10925824,rs59712763,rs13087441,rs6807882,rs1887742,rs9867678,rs12128275,rs178290,rs17217098,rs2296925,rs7250368,rs2916076,rs34421340,rs1201122,rs9934272,rs11825181,rs56397647,rs58858790,rs67367335,rs509728,rs964184,rs2301668,rs8103197,rs2074301,rs8058385,rs6909,rs12285095,rs12433448,rs16996185,rs59270749,rs8113181,rs828842,rs7253807,rs7247263,rs16844728,rs4678406,rs7929976,rs2351511,rs12294259,rs1028879,rs8055330,rs72831363,rs8017327,rs12287066,rs10163303,rs13429886,rs10419245,rs6438452,rs7201173,rs2108622,rs73004959,rs79860973,rs2541468,rs2074550,rs12462273,rs11859427,rs2719647,rs12610191,rs2240117,rs11085259,rs2074299,rs1010207,rs2301786,rs7199144,rs73004962,rs8060218,rs2304098,rs10402308,rs72831372,rs1009136,rs10871408,rs11501117,rs12977937,rs12459676,rs12460665,rs2965183,rs11085261,rs2315610,rs16861403,rs10892122,rs79101254,rs6420424,rs10139943,rs2074300,rs7259434,rs58080742,rs178294,rs751858,rs11150369,rs2296924,rs4552122,rs10846740,rs7499007,rs7644769,rs2163805,rs4356603,rs12563639,rs10118380,rs59073622,rs4077824,rs10405625,rs7200341,rs1814267,rs10871406,rs72716312,rs1574433,rs3741278,rs8044334,rs2072560,rs117150858,rs12919179,rs7206918,rs6589566,rs7185774,rs10419672,rs4355274,rs3764567,rs7199195,rs11820589,rs1063966,rs7250658,rs73116639,rs2301669,rs34426320,rs73004967,rs4808961,rs1201123,rs7499175,rs8060294,rs9924371,rs4077825,rs178291,rs11216419,rs2155216,rs2079287,rs73004926,rs976272,rs4808194,rs10470904,rs4808955,rs35120633,rs8110002,rs9933579,rs535068,rs2160669,rs4808203,rs9846480,rs3794991,rs12610185,rs7192688,rs13383683,rs757000,rs828844,rs2541470,rs55930720,rs56182713,rs61906113,rs651821,rs10871409,rs4808199,rs11803123,rs72999033,rs12149068,rs6074962,rs73004966,rs7186108,rs117604662,rs12277788,rs9924039,rs12920361,rs7194222,rs3794990,rs2965182,rs67538389,rs11847871,rs1571389,rs10790162,rs2301671,rs71381172,rs1054930,rs1148475,rs9304960,rs56273306,rs16861410,rs2256028,rs56074951,rs2074090,rs61906117,rs11823335,rs2291093,rs7187507,rs10403731,rs2074551,rs10163279,rs2074298,rs61905088,rs11646931,rs1148474,rs9924275,rs7187615,rs56224630,rs2233537,rs10402451,rs75700660,rs7930786,rs73614474,rs2965180,rs11628101,rs6511038,rs662799,rs8178626,rs2315022,rs8017918,rs757001,rs2905435,rs1201171,rs4899015,rs8059604,rs57009615,rs4808939,rs1865034,rs6589565,rs58542926,rs10136489,rs4734506,rs7194418,rs10139651,rs112403212,rs57962361,rs9924530,rs4808208,rs3732840,rs2079288,rs4271791,rs7638688,rs10422819,rs12982276,rs11622762,rs2288852,rs10750096,rs7204310,rs15622,rs12487025,rs12928568,rs76165981,rs11057830,rs2905424,rs12976025,rs2296923,rs11150368,rs12981405,rs7199804,rs2296927,rs7258508,rs12985655,rs2541462,rs2382812,rs4808967,rs3926800,rs2302909,rs12891663,rs892021,rs7146305,rs3903091,rs685332,rs2965197,rs12597617,rs7572146,rs1047361,rs75027819,rs178292,rs4808959,rs2301784,rs12286037,rs9926227,rs12490046,rs2315024,rs6724941,rs1667613,rs1399563,rs79715740,rs2266788,rs2541465,rs9816586,rs66626039,rs9790284,rs28720066,rs2965193,rs10137033,rs8107974,rs73004933,rs10148902,rs112544,rs2180830,rs61906114,rs4659905,rs769267,rs17119878,rs7205492,rs2099334,rs57200947,rs2719644,rs2017964,rs2977929,rs9297299,rs2304128,rs7558276,rs8108647,rs2541467,rs12600076,rs3752151,rs4902023,rs828866,rs11150373,rs7252888,rs12920351,rs10404728,rs2300471,rs6589564,rs943820,rs80245801,rs8101938,rs751856,rs61906079,rs2905425,rs3856636,rs1201124,rs2697649,rs7189792,rs4151226,rs3093193,rs6564840,rs7246748,rs67756960,rs12462394,rs73002960,rs117619988,rs12460795,rs61905116,rs34647936,rs9289556,rs892022,rs71381173,rs4808196,rs11823543,rs79954596,rs35573509,rs8105984,rs8105094,rs9917108,rs4808960,rs6564839,rs7194443,rs2285627,rs12973258,rs2903242,rs6511036,rs62052455,rs77032624,rs7247309,rs9786986,rs77127015,rs6080008,rs1192618,rs58847337,rs7193743,rs2149301,rs117790382,rs3934667,rs482170,rs2905421,rs7606346,rs12460289,rs11668104,rs73004975,rs72831366,rs10804540,rs12274192,rs11668954,rs2074296,rs2099333,rs2977939,rs2371007,rs10421505,rs3794993,rs1723289,rs2155393,rs2075290,rs73002956,rs1667618,rs12597639,rs56857962,rs6573359,rs2697651,rs57641217,rs1858999,rs6805348,rs3093199,rs4889279,rs60972755,rs11668194,rs74840013,rs11216421,rs7193614,rs7254230,rs739846,rs73001065,rs2382811,rs28927680,rs17120029,rs754255,rs2351509,rs2302908,rs7610981,rs1958281,rs2163804,rs10934451,rs2285628,rs1192622,rs12924335,rs9846722,rs73588403,rs10150465,rs61906078,rs16844718,rs10142811,rs1201126,rs41313155,rs28469042,rs2965191,rs2300472,rs2965198,rs56225305,rs7191351,rs8051027,rs10131264,rs7250893,rs2719636,rs56056704,rs11150372,rs2296921,rs8058156,rs12920352,rs11150367,rs3825041,rs4577218,rs2074303,rs2074089,rs6564849,rs6564838,rs58489806,rs1944153,rs10488699,rs1000237,rs4889285,rs1859287,rs8182472,rs61905108,rs10419912,rs943819,rs13964,rs10500212,rs2315025,rs67720221,rs10282,rs12443974,rs3135506,rs56143464,rs7194394,rs3955293,rs9787165,rs3856633,rs10143003,rs4413306,rs13391067,rs2300473,rs2697650,rs2272668,rs5006116,rs74444640,rs2916068,rs12292921,rs4151201,rs13416810,rs59140933,rs8057336,rs11150370,rs12460173,rs1054284,rs10871407,rs7185883,rs77670311,rs7186093</t>
  </si>
  <si>
    <t>ENSG00000166473.12,ENSG00000020426.6,ENSG00000120949.10,CATG00000040553.1,ENSG00000196782.8,ENSG00000163554.7,CATG00000019191.1,ENSG00000114098.13,ENSG00000169379.11,ENSG00000167491.13,ENSG00000205423.7,ENSG00000187605.11,CATG00000038863.1,CATG00000065792.1,CATG00000103390.1,ENSG00000258674.5,ENSG00000173226.12,ENSG00000099949.14,ENSG00000236437.1,ENSG00000257800.1,ENSG00000164749.7,ENSG00000110243.7,ENSG00000129933.16,ENSG00000261242.1,CATG00000054339.1,CATG00000049033.1,ENSG00000237937.1,ENSG00000139974.11,CATG00000040232.1,CATG00000019188.1,ENSG00000181322.9,ENSG00000259242.2,ENSG00000226645.1,ENSG00000213996.8,ENSG00000184500.10,ENSG00000178700.3,ENSG00000177103.9,CATG00000040547.1,CATG00000038859.1,ENSG00000021826.10,ENSG00000160161.5,ENSG00000162885.8,ENSG00000267629.2,CATG00000003943.1,CATG00000040546.1,CATG00000108456.1,ENSG00000154001.9,ENSG00000267453.2,CATG00000069024.1,CATG00000040549.1,ENSG00000089639.6,ENSG00000105705.11,CATG00000021315.1,ENSG00000137656.7,ENSG00000186115.8,ENSG00000258892.1,ENSG00000109917.6,ENSG00000073060.11,ENSG00000187664.8,ENSG00000249036.1,ENSG00000100625.8,CATG00000049218.1,ENSG00000103274.6,ENSG00000184436.7,ENSG00000126814.6,ENSG00000250067.7,ENSG00000100614.13,ENSG00000178093.12,ENSG00000186010.14,ENSG00000105717.9,ENSG00000126778.7,CATG00000040550.1,ENSG00000166676.10,ENSG00000153060.3,ENSG00000204520.8</t>
  </si>
  <si>
    <t>23696881,19185284,21729881</t>
  </si>
  <si>
    <t>Vitamin E alpha tocopherol,Carotenoid and tocopherol levels,Vitamin E levels</t>
  </si>
  <si>
    <t>HP:0100526</t>
  </si>
  <si>
    <t>Neoplasm of the lungs</t>
  </si>
  <si>
    <t>Tumor of the lung.</t>
  </si>
  <si>
    <t>rs3815527,rs115491205,rs59361541,rs56404791,rs1347081,rs244900,rs11639049,rs28383408,rs114594795,rs2985,rs4887070,rs872816,rs111875855,rs2024440,rs560134,rs27996,rs113724633,rs115825497,rs12916801,rs58595551,rs342706,rs11671258,rs9540829,rs73818808,rs9390460,rs4921230,rs72804031,rs10144560,rs28744617,rs115619714,rs9390459,rs115225723,rs9788973,rs157590,rs12129627,rs2477842,rs7775359,rs12639258,rs193466,rs11669171,rs1618967,rs2495236,rs1209953,rs10499421,rs2477820,rs2216046,rs2797616,rs3743075,rs12946579,rs2292786,rs17407257,rs10438025,rs3813564,rs115377566,rs174592,rs114654404,rs3846663,rs1344772,rs7605014,rs9272463,rs115689396,rs115855818,rs114187602,rs115400288,rs10278941,rs7542852,rs3134942,rs4245791,rs116731546,rs754333,rs9271432,rs34243448,rs12502070,rs74672435,rs6460928,rs8100931,rs9272318,rs2838371,rs2287401,rs2287068,rs11755713,rs72648600,rs4719307,rs112747670,rs1190438,rs2127152,rs75957109,rs114153839,rs7164665,rs1443970,rs116014963,rs116687745,rs174541,rs17487514,rs2869566,rs28383429,rs4634944,rs2838378,rs4143094,rs1321809,rs848016,rs174580,rs4803683,rs4802215,rs6426215,rs12780829,rs7176915,rs10851414,rs7710706,rs9271519,rs115708758,rs11869819,rs12740088,rs8025429,rs1947452,rs7550711,rs57566579,rs62008194,rs6493062,rs17635492,rs61917797,rs11070385,rs7181405,rs556960,rs9468199,rs4646923,rs3756859,rs75928817,rs56080729,rs72839477,rs11670331,rs116837008,rs112747517,rs36146269,rs115625763,rs112529870,rs114475231,rs3748522,rs3803932,rs9357191,rs75584665,rs112837060,rs806795,rs2761130,rs56947373,rs16974508,rs74638570,rs35019923,rs29029549,rs11632604,rs12101809,rs7796148,rs10816777,rs79319702,rs2832270,rs56884994,rs34422348,rs2896241,rs12942774,rs28564939,rs2495240,rs1537119,rs79906058,rs1799790,rs1937647,rs2075649,rs2956467,rs112659139,rs9354987,rs58414558,rs10757603,rs35883476,rs75517020,rs41460849,rs8036096,rs3771879,rs460073,rs6500777,rs16974532,rs1825085,rs115789964,rs4745,rs67412466,rs2746150,rs9303045,rs380145,rs6783628,rs9467703,rs7166373,rs2039550,rs6511680,rs2356166,rs61917788,rs34428576,rs2927934,rs452932,rs9271411,rs7759217,rs3800442,rs4957004,rs34530982,rs8034191,rs12221133,rs2399797,rs76494529,rs2275635,rs31484,rs13215072,rs114833479,rs78627532,rs4787483,rs2864963,rs4351630,rs11671489,rs16855122,rs4853170,rs2997114,rs1729246,rs9358919,rs117985348,rs116592004,rs11668697,rs2051764,rs11344,rs7808500,rs62290357,rs6722782,rs11556505,rs4337577,rs4483195,rs6932857,rs114249316,rs4722880,rs11702756,rs12915652,rs7294341,rs12910100,rs3132580,rs75498499,rs72851586,rs62086043,rs4791300,rs57298545,rs12908822,rs114173983,rs766406,rs2361836,rs114671060,rs7185949,rs11571833,rs2244029,rs114164193,rs114394496,rs1321800,rs112179548,rs1400645,rs60773823,rs9385012,rs34288075,rs114564314,rs73015011,rs16951095,rs35768595,rs4823073,rs28633493,rs10738389,rs4398410,rs115484360,rs67457459,rs2864967,rs1805727,rs3813570,rs1705615,rs2705127,rs13426287,rs9829461,rs2147662,rs582906,rs2271804,rs80140031,rs75320311,rs2025494,rs56226333,rs28383434,rs34394369,rs116414249,rs984976,rs11670299,rs114755061,rs114200940,rs3800455,rs1805784,rs9394261,rs114187835,rs2095618,rs35403759,rs12128221,rs12897105,rs7771271,rs56130437,rs1504549,rs62376998,rs7799229,rs6550351,rs116227756,rs66681258,rs16969968,rs113961302,rs452384,rs1123836,rs12899135,rs35958032,rs16905904,rs12798137,rs13207689,rs76643719,rs11074223,rs2683032,rs34392664,rs12907425,rs2141524,rs74709392,rs1011811,rs12902294,rs115904597,rs7171916,rs2392692,rs590784,rs4808324,rs2036533,rs3958025,rs115108718,rs9891146,rs116358035,rs115789029,rs6940237,rs10079429,rs11622887,rs7180002,rs717482,rs2869565,rs115670724,rs114929124,rs60566983,rs111845922,rs112624563,rs117740268,rs1227950,rs4477507,rs9994655,rs17802358,rs7254349,rs174533,rs12742928,rs77226719,rs9403304,rs73524177,rs72758370,rs1550099,rs7753063,rs11571378,rs56393562,rs8039449,rs402710,rs4666578,rs78394605,rs102275,rs7251484,rs12416663,rs6902689,rs60410089,rs79752141,rs118078368,rs2279631,rs7250439,rs922064,rs34064842,rs34138960,rs11632720,rs174554,rs113888335,rs12507131,rs2893583,rs9272425,rs115165162,rs74779757,rs79413730,rs11072799,rs113484779,rs10229224,rs114565051,rs1535,rs72760338,rs116099232,rs79454074,rs140151,rs886424,rs35212593,rs4149067,rs7519795,rs35075575,rs12026113,rs1967093,rs200950,rs692780,rs10990609,rs1704983,rs116667074,rs9273009,rs2445785,rs115877582,rs1462855,rs116173188,rs8072824,rs34546986,rs9262143,rs10133860,rs923172,rs10423754,rs2766011,rs8048680,rs3099758,rs8023524,rs6433959,rs4978777,rs13025966,rs6441998,rs7098301,rs174570,rs11543742,rs17840121,rs11574583,rs748099,rs11168574,rs1432534,rs111693298,rs9272492,rs28383373,rs11695154,rs11047953,rs390764,rs387608,rs1337248,rs116026314,rs36101683,rs12502115,rs573169,rs111689616,rs6753473,rs2958370,rs111343881,rs6935954,rs4140710,rs3788360,rs1499224,rs114401482,rs56315139,rs2468385,rs13197574,rs116572578,rs7182650,rs62114769,rs2329579,rs2736100,rs9272485,rs35229942,rs9271624,rs7258240,rs4299116,rs5759686,rs4738638,rs2008977,rs4343408,rs10957520,rs509360,rs116171428,rs174562,rs116118889,rs7185686,rs13206219,rs55855162,rs1321798,rs4925540,rs1440031,rs116099342,rs34610571,rs1809419,rs2077975,rs8105851,rs12527127,rs518234,rs12903285,rs114700763,rs59525684,rs8053,rs6665822,rs1440034,rs947906,rs10258022,rs2267023,rs2256543,rs2760993,rs174577,rs10908455,rs116822900,rs4924702,rs4762113,rs35006428,rs114019523,rs3743057,rs114951502,rs12908672,rs1656398,rs116132575,rs113282787,rs3750447,rs114971637,rs9272528,rs2270424,rs35984974,rs6954555,rs7528419,rs564946,rs168217,rs9380010,rs7549105,rs2731100,rs2496652,rs1057552,rs9271532,rs114193621,rs77532642,rs16957091,rs2072586,rs249400,rs1321815,rs4646522,rs17046072,rs2100969,rs6466647,rs4421576,rs35138332,rs660895,rs17802463,rs3734258,rs4978782,rs6429015,rs4971319,rs9393847,rs7176209,rs7224202,rs2950878,rs37011,rs115512862,rs3902895,rs1011812,rs1803468,rs2290367,rs59159639,rs115614325,rs5759698,rs77288847,rs28383418,rs34736805,rs1891325,rs56084662,rs2178775,rs1511299,rs6437069,rs2523554,rs174536,rs17165850,rs6801774,rs421629,rs115002281,rs114583528,rs2232423,rs7412,rs28383312,rs12699366,rs77892297,rs13033632,rs1573897,rs9272417,rs9783713,rs157584,rs9916944,rs115351533,rs10426584,rs13205911,rs8023462,rs114637560,rs2267026,rs34104763,rs2523987,rs3825845,rs116623306,rs7182583,rs36028066,rs116693634,rs6495307,rs244899,rs2524005,rs414965,rs13181,rs73995050,rs6493059,rs10078017,rs113414682,rs72746529,rs2298944,rs28744409,rs9271542,rs9625935,rs572959,rs4246215,rs2731094,rs9497725,rs13375406,rs3813567,rs111278541,rs11072796,rs762408,rs113131349,rs6518324,rs13034253,rs115860703,rs4790905,rs111542599,rs11148708,rs114179959,rs114319154,rs116072847,rs2292783,rs77487352,rs12588783,rs1556669,rs753953,rs56112907,rs2661315,rs3108615,rs80130049,rs6504550,rs114852762,rs9271521,rs79495307,rs11719416,rs7762087,rs2671916,rs2193876,rs4687163,rs623271,rs114880286,rs9272785,rs10924895,rs7169584,rs10445361,rs4808325,rs7508396,rs28366201,rs111517012,rs34916901,rs2279632,rs6907281,rs28383359,rs4687161,rs3746322,rs13213986,rs1976007,rs10878311,rs67734975,rs2517598,rs114097190,rs115243846,rs12051769,rs35210690,rs114059129,rs489964,rs36092177,rs7495093,rs2800585,rs11691462,rs115523581,rs4589502,rs114383464,rs10414075,rs518425,rs12441354,rs35738819,rs6933329,rs115970240,rs56070715,rs34342646,rs12437637,rs115297319,rs7555236,rs28383402,rs5751625,rs401681,rs111889487,rs9271637,rs2305085,rs62451463,rs62050862,rs115817461,rs4243083,rs4132401,rs115041398,rs62084237,rs8006178,rs34648410,rs10206325,rs1805248,rs115540432,rs116642681,rs72846794,rs524547,rs28383378,rs1805723,rs3096697,rs62010332,rs473016,rs78312195,rs10422609,rs115741741,rs10405281,rs115546388,rs6903465,rs2596574,rs7770886,rs41162,rs1476911,rs12903129,rs11089098,rs12112697,rs12907826,rs78821513,rs42234,rs36042706,rs931794,rs992035,rs114810088,rs31489,rs113146958,rs6460932,rs4632086,rs9272362,rs174573,rs6453133,rs4707907,rs9540826,rs4899538,rs79691262,rs117125588,rs115311693,rs7796249,rs174597,rs10432016,rs4959267,rs9273026,rs12467526,rs114199135,rs3099844,rs1227949,rs116685783,rs2838397,rs17695758,rs17152881,rs4971073,rs1373298,rs2838386,rs10193923,rs370155,rs116620438,rs12910984,rs67297533,rs519630,rs62285217,rs6440060,rs174584,rs116248721,rs115236982,rs10267938,rs4956929,rs113549285,rs6509142,rs116492953,rs78113790,rs115498047,rs118184725,rs41958,rs140105,rs9489152,rs567357,rs113437968,rs114893029,rs4818868,rs2477845,rs995697,rs9580740,rs75126998,rs28438420,rs66972560,rs17620029,rs9661031,rs12566620,rs4975616,rs34977583,rs7750198,rs7783319,rs72753011,rs114450593,rs2535238,rs56352443,rs78388187,rs4412192,rs17011637,rs467095,rs2495241,rs6544713,rs2356170,rs3742788,rs3773950,rs115981424,rs1407595,rs1227947,rs28383441,rs12951828,rs7535251,rs4664045,rs41959,rs4823074,rs9557635,rs7771637,rs115832454,rs4339907,rs116466726,rs2116964,rs116035334,rs116479297,rs6706326,rs78887625,rs10054259,rs885505,rs114544755,rs12590,rs116202751,rs6504555,rs16852086,rs1236904,rs28922871,rs34396849,rs12934432,rs8023822,rs6916289,rs7495997,rs3213717,rs1976684,rs1065048,rs11126052,rs11689431,rs6698843,rs3750790,rs174545,rs3815526,rs548726,rs28366233,rs140135,rs9295746,rs28383404,rs1440030,rs7772046,rs1469005,rs6904596,rs1190435,rs80180464,rs34745458,rs114836099,rs200996,rs8041432,rs910049,rs76064624,rs454212,rs28724163,rs76567790,rs1051730,rs28732278,rs7170068,rs11564299,rs10155958,rs12474887,rs1160983,rs28559730,rs16865708,rs4452076,rs114490207,rs8042260,rs77203560,rs7590218,rs116211474,rs116608062,rs36116761,rs1805735,rs4957020,rs4956994,rs116509857,rs41952,rs11756673,rs9272980,rs3815531,rs11867401,rs28383380,rs10255135,rs4149080,rs9273036,rs41179,rs11264311,rs93923,rs78830777,rs1556586,rs11006779,rs530683,rs9380478,rs114774311,rs28383428,rs6547019,rs34581855,rs13212651,rs11072774,rs41177,rs12902493,rs71352238,rs184234,rs17763089,rs79665867,rs8079291,rs3771877,rs12972970,rs1190456,rs1190444,rs4340962,rs9912770,rs7726159,rs12141355,rs9271472,rs140125,rs4852385,rs513142,rs9468203,rs2733762,rs451360,rs2053622,rs35838915,rs2935461,rs34390402,rs115334164,rs9272407,rs982605,rs55984722,rs35037868,rs73465003,rs114333877,rs111251172,rs17774047,rs11656743,rs503464,rs114003834,rs27068,rs13207345,rs12611348,rs2287407,rs114053056,rs3798390,rs61917799,rs526784,rs10162939,rs12520059,rs7771437,rs12439240,rs2997117,rs1432531,rs34371502,rs4896906,rs41269265,rs11859963,rs6728499,rs115630465,rs11168594,rs34295134,rs73419689,rs74818935,rs1122350,rs67340775,rs3816322,rs115892761,rs9614162,rs4631962,rs2731097,rs116660816,rs6500776,rs114779255,rs1149901,rs114292861,rs12595350,rs9357045,rs34151841,rs174591,rs35307127,rs4957005,rs10826367,rs74934881,rs9271426,rs114404525,rs112825174,rs59989824,rs1656400,rs1833058,rs2832272,rs116901435,rs113933084,rs72849277,rs2056346,rs7177469,rs1190454,rs12922301,rs932712,rs77518050,rs9385013,rs11856399,rs1321803,rs12913213,rs3815530,rs34676049,rs2656070,rs115556740,rs9540821,rs292480,rs9272461,rs2896242,rs200952,rs4469792,rs530188,rs10137224,rs401763,rs1992389,rs12602912,rs10051948,rs111756480,rs10816776,rs16950284,rs3130564,rs62117633,rs6954265,rs5763640,rs116300326,rs2248625,rs77688127,rs28383345,rs16957020,rs62284561,rs3742987,rs1190440,rs10935453,rs4973544,rs6941337,rs113028826,rs602633,rs115454275,rs114517753,rs9540828,rs28534575,rs73021454,rs7246301,rs34557527,rs79768489,rs115572608,rs17240691,rs2288950,rs116126058,rs716984,rs66591704,rs73385839,rs10483864,rs403350,rs7163730,rs73934493,rs7592795,rs35808169,rs584155,rs8128720,rs58934568,rs17792422,rs7251567,rs57952293,rs244903,rs2243379,rs872817,rs9390458,rs1555107,rs2278443,rs10455872,rs1368220,rs12598223,rs7609254,rs7917845,rs1125000,rs74712532,rs3015418,rs3784021,rs114775536,rs2432643,rs115200193,rs1150735,rs4704227,rs17408276,rs1805754,rs200485,rs112053914,rs28383360,rs2495237,rs7988790,rs116793060,rs116645379,rs12600941,rs9271464,rs1015424,rs6945190,rs2444256,rs114314935,rs111410640,rs10874902,rs4719962,rs7984900,rs34022205,rs116651383,rs737909,rs56140217,rs2747054,rs3920786,rs35567820,rs769435,rs116292100,rs9271433,rs6734868,rs58911734,rs7169202,rs4713118,rs482205,rs6928919,rs4887072,rs4950083,rs259359,rs7165487,rs12904234,rs2286220,rs35353359,rs7173944,rs113998099,rs12594391,rs1504545,rs11257613,rs4301913,rs12905740,rs114397253,rs12609544,rs2731103,rs111459082,rs157588,rs11119805,rs11852830,rs10457042,rs4142933,rs174537,rs1321808,rs2573217,rs9270161,rs6511720,rs17024393,rs7775397,rs2495244,rs2232426,rs28383369,rs112063507,rs12470950,rs11085662,rs61917796,rs67662114,rs9358917,rs12972156,rs873864,rs2477841,rs7747133,rs17134959,rs174560,rs13191009,rs12917189,rs115027462,rs114291341,rs2958371,rs7894006,rs17024258,rs2844773,rs113521434,rs11666415,rs75113235,rs887782,rs13199906,rs1305062,rs114199947,rs131278,rs7771377,rs406936,rs28383431,rs28383372,rs9540832,rs55730499,rs9580741,rs5997391,rs116377258,rs9271430,rs34038924,rs35744819,rs3964442,rs3021411,rs12451721,rs1656397,rs11591183,rs8026333,rs4683666,rs6574189,rs7512150,rs10236623,rs74970320,rs10269851,rs115214260,rs13218101,rs41269955,rs2286219,rs11634351,rs61852637,rs115226838,rs1862306,rs2445786,rs1061731,rs12903542,rs637137,rs12511878,rs4145878,rs1554003,rs5759687,rs4896905,rs8043472,rs113857565,rs9273062,rs27069,rs112585630,rs12122290,rs9468200,rs114742549,rs114633780,rs6706375,rs2253353,rs115974809,rs1152842,rs4149056,rs9273025,rs111941374,rs17183139,rs2239666,rs1321799,rs6429017,rs12116638,rs2390621,rs7780547,rs67706608,rs174561,rs12823100,rs8051512,rs380286,rs4330570,rs79755477,rs2399796,rs2117026,rs6986625,rs34186890,rs7184644,rs9290939,rs79094559,rs1112137,rs11863406,rs1610149,rs113150735,rs28419035,rs56007453,rs8039711,rs6749955,rs116808178,rs9385010,rs12593950,rs112485576,rs2328813,rs56075693,rs11938423,rs1440032,rs174587,rs7254661,rs12908826,rs8112938,rs6967385,rs883803,rs7183673,rs28357082,rs12591319,rs9317596,rs3846662,rs114916195,rs4549504,rs34691223,rs11048023,rs684513,rs1011813,rs1805732,rs12537,rs9379843,rs1400644,rs168648,rs10908454,rs74649513,rs7205575,rs1805721,rs115788915,rs9401006,rs9835951,rs10979705,rs115816856,rs7249809,rs28383435,rs11706480,rs116178227,rs2838398,rs714788,rs2495239,rs13198809,rs9273031,rs11592848,rs10924897,rs4803750,rs599839,rs11257619,rs116545108,rs1052555,rs11702249,rs9271549,rs28383407,rs12179134,rs1870939,rs34726915,rs9271469,rs41269951,rs9812,rs11183184,rs114110515,rs28366244,rs116638725,rs8025479,rs97384,rs2285946,rs9527451,rs34664138,rs7749305,rs3734259,rs6701582,rs4664423,rs11574597,rs2997122,rs28383411,rs72845070,rs12317268,rs11458,rs4668035,rs11006776,rs1799787,rs2468382,rs112175921,rs113436343,rs77468226,rs462608,rs13217984,rs13376187,rs3815534,rs67426328,rs1335798,rs10906106,rs61848438,rs10433949,rs174534,rs116390705,rs114396212,rs3742784,rs2893584,rs1746331,rs174555,rs17782707,rs11161091,rs34950484,rs12602655,rs33932084,rs11571379,rs7163030,rs558702,rs1876451,rs67212334,rs111556513,rs10121170,rs8138857,rs8039765,rs36039522,rs41268942,rs116099509,rs2356167,rs62085993,rs9394262,rs1227951,rs4975538,rs10061563,rs114700697,rs72705206,rs3814864,rs4738080,rs102274,rs6491605,rs2672767,rs10085904,rs12914694,rs9271419,rs28379291,rs3743073,rs36061247,rs73029291,rs3816659,rs34765154,rs1550097,rs972570,rs760136,rs1556668,rs9368529,rs111989435,rs12371786,rs2170311,rs113104509,rs11229,rs12867179,rs11115146,rs7137866,rs79785622,rs115477903,rs2291649,rs115647623,rs518261,rs77295721,rs1150752,rs17566555,rs405509,rs6714277,rs73532347,rs13357320,rs9373522,rs4845708,rs2582929,rs4271626,rs10411709,rs7988822,rs13163118,rs34396223,rs1531517,rs8107252,rs838838,rs2059021,rs7181245,rs10064948,rs7318797,rs1995939,rs116329034,rs113459411,rs116829723,rs12912673,rs9368531,rs11910393,rs2800584,rs41957,rs2193877,rs71585238,rs4687162,rs34037437,rs475261,rs9368842,rs9332461,rs62010327,rs7327487,rs115453294,rs113277162,rs116296008,rs35095850,rs62086044,rs2273602,rs7302417,rs115464411,rs114398321,rs116188106,rs11102967,rs10483862,rs1106562,rs4925622,rs9503865,rs114138262,rs73021416,rs1809424,rs11671960,rs11770353,rs7223813,rs12911334,rs11636605,rs2305084,rs2162872,rs117498479,rs112207759,rs17183292,rs9468217,rs12913173,rs112382456,rs114203361,rs4970837,rs2392690,rs13195040,rs9497759,rs10423819,rs62084246,rs2861539,rs12933308,rs3949955,rs28498264,rs73021467,rs10226152,rs542420,rs3015424,rs12631516,rs4903268,rs2127150,rs174529,rs41949,rs4259997,rs10953864,rs114629349,rs4243084,rs7496474,rs116488124,rs1065043,rs71654413,rs1729253,rs11257615,rs2036534,rs9877817,rs11630349,rs56401320,rs12593443,rs76854494,rs66511710,rs28406581,rs9271628,rs9271416,rs114880603,rs79221619,rs9985006,rs13203816,rs200481,rs647035,rs9359296,rs57404741,rs111432098,rs9380482,rs76770574,rs72798766,rs62085992,rs113936771,rs12199542,rs2977984,rs1039085,rs2216524,rs59774711,rs741780,rs28383339,rs116006882,rs9272957,rs114250150,rs116569958,rs9846240,rs28724207,rs1287619,rs11668609,rs115623263,rs10280000,rs9271516,rs11636131,rs6504549,rs71654418,rs1143454,rs1665583,rs9380011,rs945442,rs6466648,rs77377066,rs7418825,rs3769791,rs115177236,rs4390169,rs75693983,rs9788682,rs71654417,rs9357004,rs17149915,rs660240,rs4362358,rs6429016,rs13155531,rs1006521,rs174568,rs62285221,rs1862307,rs37010,rs1467827,rs11948616,rs35098436,rs7896600,rs13212318,rs17487223,rs116410646,rs12910978,rs7173782,rs7797855,rs12939944,rs753954,rs7921228,rs3743063,rs2030611,rs16936749,rs11633178,rs71426964,rs115751506,rs114702065,rs99780,rs2017677,rs116738927,rs114535982,rs2267025,rs115374828,rs2110802,rs72711838,rs115790178,rs1878022,rs6511683,rs28397760,rs1152843,rs28811114,rs116025789,rs13204012,rs11072768,rs114169711,rs3798394,rs17146179,rs201002,rs574065,rs10045497,rs2273006,rs1891326,rs2127149,rs10038095,rs1619835,rs28724008,rs13180,rs11678389,rs114838817,rs556851,rs5763644,rs77596863,rs4999526,rs4760710,rs1734588,rs6657332,rs2270429,rs12867512,rs17426593,rs16974560,rs40182,rs1407179,rs8071582,rs347686,rs347682,rs1469006,rs113500698,rs5744696,rs12906846,rs10812382,rs2160270,rs117484453,rs7026350,rs12441998,rs62048856,rs158900,rs578776,rs1795720,rs12917018,rs12915366,rs11257600,rs116632623,rs4148331,rs74498795,rs12900783,rs115375946,rs116127636,rs6932613,rs12779647,rs56165099,rs78445141,rs10134885,rs12429297,rs2786183,rs4957008,rs28383420,rs62013185,rs114967942,rs13403999,rs7166705,rs27070,rs13199649,rs41950,rs4276914,rs115110712,rs6509147,rs34654982,rs3764333,rs115387042,rs41951,rs7178270,rs10878304,rs1065047,rs115332056,rs10049469,rs12901971,rs200995,rs12674920,rs3743077,rs13173911,rs11879588,rs5744680,rs6942513,rs4970833,rs73415742,rs2067808,rs28383381,rs41946,rs13315459,rs114915632,rs7210027,rs200484,rs4239933,rs34067845,rs200990,rs2109460,rs57451052,rs115425879,rs108499,rs12448489,rs35338015,rs13253940,rs2832267,rs7169009,rs950776,rs2047286,rs34375435,rs2271877,rs17183194,rs982606,rs1412313,rs12898323,rs9468204,rs244901,rs116382748,rs12915428,rs11726708,rs114733201,rs9386182,rs6749969,rs4258212,rs56189111,rs2354343,rs114861052,rs72643557,rs2188654,rs12664604,rs9346458,rs75211362,rs664203,rs73407207,rs2306124,rs3771876,rs6683112,rs745068,rs28383340,rs1705612,rs933462,rs174559,rs9271465,rs72758384,rs1962094,rs12626552,rs116520599,rs9271438,rs41178,rs4532495,rs10048885,rs116330197,rs13024682,rs4887062,rs12451707,rs35565446,rs73413893,rs3763642,rs60143196,rs7253222,rs2797622,rs2412960,rs8043227,rs7812164,rs3742988,rs12537795,rs4678,rs114773114,rs35179427,rs10259100,rs3132610,rs112574272,rs35991829,rs1999,rs116331885,rs7974213,rs12913618,rs7581835,rs28470774,rs17779494,rs3129941,rs200501,rs9614159,rs9272443,rs1803196,rs1062980,rs73564059,rs61737180,rs4707906,rs17751184,rs8067729,rs471122,rs116573973,rs1227948,rs7359276,rs7223378,rs868746,rs2013994,rs259919,rs9272995,rs8023363,rs2938674,rs17011638,rs55697636,rs4318247,rs11852372,rs174601,rs57064725,rs7546342,rs940634,rs28383453,rs3815529,rs7750641,rs4975615,rs643889,rs7990899,rs3734260,rs114308130,rs10054203,rs2377671,rs6801669,rs4791486,rs115098921,rs1190441,rs6882695,rs2161061,rs174530,rs34923260,rs174583,rs28383349,rs2285949,rs13023468,rs28798437,rs116018922,rs8021292,rs55939964,rs7152804,rs2187668,rs806977,rs7605235,rs2236282,rs6689229,rs116813230,rs116760949,rs75006787,rs7524451,rs113129660,rs174546,rs2179152,rs114817791,rs7982182,rs6709041,rs12904,rs3130618,rs10826368,rs9271434,rs9366649,rs11148709,rs173435,rs79959853,rs114142794,rs2447853,rs174550,rs7189750,rs994630,rs111409670,rs4971316,rs28723989,rs111944465,rs17183215,rs8040868,rs174576,rs4887057,rs4687160,rs114448410,rs34196306,rs158898,rs2997121,rs35594082,rs10878312,rs4883781,rs2057479,rs1805733,rs28383361,rs7256871,rs9399599,rs1548096,rs62405631,rs2356168,rs9271400,rs2586502,rs3117582,rs55896768,rs7958521,rs12779664,rs2997120,rs9271474,rs9295663,rs2468383,rs10433948,rs34179694,rs113027967,rs55695203,rs9529099,rs938047,rs168647,rs79304747,rs12777559,rs718772,rs62285219,rs2285947,rs987917,rs7182642,rs1861310,rs3734263,rs72705210,rs2838395,rs3742785,rs7526191,rs114546634,rs7783317,rs1021070,rs2270425,rs554001,rs4887084,rs114312980,rs1064993,rs7181447,rs1190446,rs8034447,rs13208096,rs5763767,rs1197548,rs68062403,rs35902873,rs3088180,rs1057500,rs6731486,rs62284574,rs715523,rs58987334,rs115215092,rs28446029,rs4707909,rs12505696,rs58381781,rs2324917,rs7769028,rs2293323,rs4130115,rs1652804,rs12699367,rs4019979,rs3206817,rs114118218,rs10759,rs55834529,rs174599,rs7577196,rs73402536,rs7174041,rs116394116,rs174590,rs10235534,rs114161969,rs924840,rs13205211,rs4903261,rs77599748,rs493161,rs12098734,rs72746535,rs4303140,rs111554896,rs3733448,rs114222908,rs2257914,rs7259777,rs1809415,rs16987338,rs8080440,rs1190437,rs12906284,rs3204846,rs1049925,rs115372032,rs28383376,rs3777981,rs2853677,rs11850826,rs9437810,rs4790981,rs67040724,rs114754567,rs17484524,rs12440651,rs3115663,rs965604,rs28383186,rs2731108,rs10280443,rs116737990,rs57729347,rs115636180,rs12639008,rs9271431,rs10228845,rs74987785,rs72753093,rs2869055,rs7988634,rs116230556,rs2393592,rs4886572,rs4461039,rs56289821,rs13107881,rs2292785,rs1964516,rs5763674,rs36115365,rs115485115,rs7993131,rs1015705,rs3765097,rs5022780,rs34624872,rs72747041,rs9468201,rs1227945,rs116563511,rs1656401,rs9271517,rs115775635,rs3802517,rs10519203,rs115632661,rs11639347,rs5029904,rs6006356,rs11847,rs116202923,rs112140494,rs9272323,rs16894945,rs116636123,rs5752993,rs2329577,rs11115148,rs2647072,rs57813737,rs7249992,rs28383427,rs2477816,rs41164,rs347685,rs9273007,rs16974444,rs1805736,rs28494835,rs28549876,rs4971317,rs17484235,rs115529279,rs8192478,rs116196531,rs6433960,rs10415190,rs1440036,rs4367140,rs61956026,rs7502307,rs114041423,rs114469371,rs847995,rs1197550,rs75315201,rs7259688,rs7216687,rs112486018,rs115420444,rs79093531,rs35145119,rs629301,rs115007581,rs115783150,rs114779419,rs34706883,rs3773949,rs11637635,rs731935,rs62109427,rs16978836,rs7332539,rs2731091,rs9390462,rs12914380,rs79360220,rs59845464,rs16895035,rs42341,rs737912,rs115007147,rs1039084,rs10842537,rs4512636,rs28383406,rs114011334,rs116154425,rs62451462,rs112791146,rs9401007,rs34537407,rs6460930,rs114575504,rs848003,rs3814863,rs2086209,rs35900502,rs9271461,rs114999843,rs586610,rs115614600,rs28383344,rs12947658,rs640527,rs3111399,rs79476138,rs11787869,rs9271540,rs3813556,rs1805722,rs13421373,rs80099295,rs112120130,rs4924692,rs41166,rs27071,rs115166855,rs115801685,rs59683676,rs17745923,rs115216195,rs8058755,rs13197176,rs114700644,rs35202262,rs113776942,rs28383401,rs9272337,rs2300595,rs114384056,rs35583595,rs2082492,rs34203531,rs114489956,rs6678964,rs116505389,rs115848534,rs11793522,rs79913558,rs11917197,rs7534162,rs76560371,rs3788423,rs1805761,rs2041527,rs62148721,rs39481,rs1729252,rs2731092,rs9272990,rs7769576,rs11653406,rs114515013,rs9394264,rs709888,rs6972134,rs73183475,rs34431655,rs113693217,rs2178342,rs11115113,rs1814880,rs28611053,rs9571073,rs200949,rs1504550,rs11617518,rs4765774,rs28724216,rs7498516,rs113824321,rs9271488,rs7771211,rs1160985,rs2298092,rs2477840,rs1886818,rs77369819,rs116332080,rs9399598,rs3766918,rs9348774,rs2243378,rs115496802,rs4803685,rs58262212,rs112968327,rs9917509,rs34662244,rs12911323,rs9272353,rs12914385,rs456366,rs4957006,rs921015,rs112332743,rs8027427,rs8024902,rs12907764,rs6966459,rs79802316,rs2098364,rs7260592,rs174594,rs12537184,rs41268938,rs114447415,rs954144,rs35819751,rs3094127,rs12907519,rs475227,rs12593729,rs113353196,rs115891768,rs1117254,rs2077930,rs35031105,rs114774714,rs79233017,rs35128651,rs55853698,rs1990145,rs7762933,rs2099360,rs114509360,rs1196062,rs74540875,rs115187291,rs987033,rs4923956,rs244904,rs11676437,rs11742874,rs34889106,rs2236392,rs482162,rs5028811,rs12135549,rs114973966,rs78629196,rs11636753,rs28569214,rs7031103,rs12933276,rs504417,rs59256081,rs7208663,rs7163204,rs6790433,rs17782749,rs7166775,rs9503864,rs62114762,rs9272444,rs59756985,rs6504551,rs10406980,rs62048813,rs113785384,rs116670839,rs11705932,rs114434905,rs6003605,rs9540824,rs13192965,rs532965,rs3885951,rs113940471,rs952215,rs8103993,rs502157,rs6429018,rs9269,rs1281947,rs8026776,rs6429014,rs12050604,rs10404354,rs7734992,rs78814385,rs41960,rs115392083,rs244898,rs7498187,rs1316971,rs1564499,rs2175370,rs932711,rs7607107,rs8111562,rs1227968,rs41269945,rs34246489,rs10735790,rs1321802,rs1268895,rs3815525,rs4713121,rs41956,rs13217620,rs2940251,rs41172,rs71559051,rs12901331,rs11168580,rs11843074,rs1244186,rs12472283,rs7495616,rs78658767,rs2880817,rs1015704,rs7988246,rs1407185,rs555018,rs501764,rs28672695,rs5933657,rs77038576,rs35749575,rs188015,rs876538,rs56276142,rs35944411,rs115608780,rs7309661,rs34457873,rs2285943,rs1575469,rs13194781,rs6504548,rs58141639,rs17483548,rs57750973,rs11128940,rs28374998,rs7757143,rs11870068,rs4978386,rs20598,rs1244183,rs472054,rs9272420,rs7988304,rs16974519,rs39491,rs740252,rs1227957,rs4659796,rs421284,rs73031010,rs112296425,rs9394267,rs923175,rs292487,rs36606,rs2838399,rs2456899,rs114887921,rs3815528,rs11639166,rs12749053,rs115926079,rs2024439,rs10739273,rs17792944,rs1190442,rs6937083,rs74003203,rs3825844,rs114774938,rs7199123,rs919813,rs7732291,rs7725218,rs9815292,rs7779933,rs61852630,rs72711836,rs2904228,rs12526215,rs66868086,rs938682,rs76672646,rs2077929,rs115157812,rs2286911,rs1124999,rs16978738,rs114397228,rs200483,rs9625921,rs513970,rs1038026,rs12450907,rs79449993,rs647041,rs71371957,rs7335738,rs74947410,rs11845177,rs57062879,rs11633351,rs2477839,rs4762083,rs17304569,rs28383365,rs115674263,rs1780149,rs111892599,rs1988934,rs35326878,rs1443980,rs9273103,rs7170376,rs174589,rs749658,rs35174328,rs1734587,rs666581,rs35678413,rs4791299,rs1140863,rs113852364,rs1076137,rs174544,rs62010328,rs35030260,rs732765,rs35016036,rs982607,rs12206257,rs12762554,rs12916,rs17782755,rs1935398,rs8031948,rs12484808,rs28591336,rs74749978,rs9368528,rs1071997,rs12906691,rs114600165,rs9271643,rs2025493,rs72746569,rs116583219,rs114074434,rs116253018,rs10738388,rs2432646,rs615470,rs2904130,rs59133824,rs112345165,rs2095617,rs16974535,rs37009,rs34752872,rs174600,rs11637630,rs174572,rs56148300,rs9377048,rs12910799,rs28383343,rs6493060,rs16969894,rs12060791,rs2392691,rs971836,rs74636204,rs12286,rs113344929,rs56842618,rs4683668,rs1058846,rs11669295,rs4971088,rs2110803,rs114529549,rs113138877,rs3802012,rs111965977,rs4896904,rs1705613,rs9272433,rs7167392,rs41947,rs4265781,rs4141028,rs9271409,rs7282009,rs3813572,rs35339855,rs115719056,rs56037701,rs7030403,rs611917,rs13195636,rs114318558,rs6508916,rs1805737,rs4803686,rs6871034,rs4239932,rs3800453,rs34139611,rs34071253,rs115370182,rs4887088,rs9886333,rs4364936,rs1381855,rs2432642,rs9468195,rs1577411,rs8321,rs174579,rs12903295,rs1809412,rs57962321,rs4366683,rs73067080,rs115755584,rs116686512,rs17140074,rs113182435,rs11676436,rs11856165,rs9271470,rs115866444,rs16865696,rs16957104,rs951266,rs4554968,rs113443718,rs41954,rs9273052,rs72738786,rs3188543,rs17749927,rs74816794,rs16894102,rs12631457,rs41175,rs560530,rs61498462,rs1270942,rs2977983,rs114605673,rs1024946,rs28383397,rs3199486,rs259354,rs111361258,rs10851907,rs11858836,rs28859943,rs115127091,rs72743158,rs112968809,rs940666,rs7335074,rs565658,rs9655829,rs28498643,rs536810,rs7757311,rs7988659,rs2349225,rs8104657,rs28383382,rs116982890,rs7597711,rs16894995,rs2298948,rs9981861,rs28511883,rs238418,rs7867778,rs72854513,rs2412741,rs6939048,rs6518322,rs13201308,rs34977123,rs72847313,rs7496079,rs115886946,rs76695999,rs114435757,rs55781567,rs9366871,rs2878417,rs2731102,rs1533292,rs7245605,rs75861276,rs2329574,rs1565897,rs12912524,rs1277930,rs8106922,rs13191227,rs501884,rs10282726,rs12449442,rs62085991,rs6878990,rs2300597,rs9373523,rs7652340,rs1825084,rs56065014,rs6759555,rs757917,rs6460939,rs16974558,rs12594483,rs12132931,rs455433,rs12818766,rs77685459,rs8030587,rs17620048,rs2218221,rs11672981,rs2468388,rs2869544,rs1052179,rs78474935,rs10933698,rs1935390,rs34218844,rs116356781,rs12474829,rs10862419,rs9271544,rs401754,rs111695930,rs116146969,rs112127331,rs114528926,rs7521183,rs9749477,rs115785198,rs2199598,rs1238357,rs7174899,rs17879961,rs10156418,rs979652,rs1878399,rs115432364,rs7776351,rs59875101,rs9942075,rs28645106,rs28383439,rs114158560,rs115039657,rs116107168,rs114303873,rs614348,rs7171578,rs3813565,rs489283,rs73152664,rs28383338,rs9272742,rs12914828,rs12901300,rs34225855,rs111838566,rs115032920,rs12919612,rs9272319,rs59840241,rs72851588,rs2794521,rs12144260,rs2024441,rs112177424,rs11960116,rs114714696,rs111887345,rs62625008,rs13214023,rs2489543,rs55958997,rs11119810,rs111678927,rs41500851,rs12324886,rs79192142,rs2495243,rs13199772,rs4808323,rs6490821,rs16974515,rs9271644,rs75281969,rs72721511,rs73415760,rs35013306,rs9749618,rs9656260,rs116506235,rs17782737,rs117323989,rs1210070,rs35605600,rs4896907,rs13178866,rs112526259,rs2766010,rs13046612,rs56913846,rs60294437,rs1805725,rs899997,rs114569257,rs2179517,rs1805765,rs7191751,rs35345226,rs10500223,rs76396605,rs11062386,rs116135402,rs17666614,rs1244185,rs1809409,rs62114776,rs174547,rs115714701,rs342708,rs2761139,rs10878305,rs13206639,rs2279634,rs34591072,rs17806222,rs34404554,rs11585462,rs10221782,rs115022269,rs28383467,rs17405217,rs61909199,rs7984994,rs11264333,rs745069,rs12907169,rs11725938,rs114570945,rs617578,rs116432881,rs6075076,rs57766297,rs12443928,rs28724162,rs1496031,rs75898966,rs9272456,rs579651,rs75405122,rs28383377,rs1320319,rs1059486,rs62435630,rs36071721,rs2402322,rs1397763,rs174582,rs74981472,rs12593229,rs71654419,rs2354344,rs1805745,rs4572213,rs2844573,rs4808339,rs514743,rs11970238,rs1317286,rs6508526,rs73415758,rs115808462,rs174538,rs1443966,rs5759689,rs4637321,rs12594247,rs1948,rs116320410,rs11045229,rs35971290,rs4791212,rs72811748,rs944537,rs9403852,rs4762114,rs5763675,rs389884,rs2279168,rs574856,rs2731107,rs35494733,rs10774214,rs79583183,rs11072766,rs13193738,rs5744672,rs115115749,rs709887,rs13023246,rs9485166,rs9272973,rs73152666,rs200954,rs4766230,rs11584859,rs56987113,rs482044,rs748404,rs116669008,rs7282144,rs4305201,rs114573742,rs765516,rs7132832,rs4714472,rs4932937,rs7497589,rs2082493,rs76080980,rs174549,rs76620321,rs7495485,rs57728226,rs8112076,rs8072225,rs2393593,rs35781323,rs115101719,rs1440033,rs60023213,rs115430062,rs2293242,rs41268940,rs76650283,rs115741842,rs2800591,rs11858230,rs12898346,rs34166054,rs111896154,rs6495309,rs72643559,rs12588815,rs2119490,rs9272486,rs999729,rs919812,rs13329271,rs6973401,rs4971315,rs2293448,rs10937396,rs12601096,rs7260588,rs28419411,rs3813555,rs114356937,rs2142703,rs9361278,rs75932741,rs1656399,rs9824565,rs77817666,rs34788973,rs13191474,rs34763586,rs115472351,rs10858082,rs10049319,rs61742093,rs12932018,rs1949073,rs12905385,rs3999544,rs34588114,rs9295742,rs78166434,rs116210899,rs113060503,rs10925421,rs8192477,rs2025495,rs35801709,rs6457799,rs17244834,rs7336189,rs10227326,rs4433388,rs4924705,rs6555059,rs115017380,rs9270406,rs2280048,rs6444440,rs200981,rs111827276,rs79643724,rs4420638,rs11175837,rs766407,rs9272347,rs61204066,rs466502,rs6874572,rs62874061,rs4738079,rs28366245,rs13156023,rs2523989,rs114163569,rs5752968,rs7309654,rs6948096,rs174578,rs381949,rs370348,rs35716472,rs3132685,rs115889964,rs140108,rs1496033,rs174575,rs4357742,rs10272105,rs2979638,rs13215208,rs1504546,rs9305015,rs28479391,rs34181478,rs2285948,rs184957,rs35001169,rs12522605,rs74345372,rs114939096,rs4666577,rs9890629,rs10420465,rs9312984,rs9348952,rs174585,rs11639375,rs952216,rs55728197,rs4707908,rs3734262,rs9273014,rs9272422,rs113329671,rs1469007,rs12591557,rs5763680,rs2672770,rs1139226,rs10747547,rs4668037,rs55905125,rs11048414,rs116007677,rs1830727,rs78975175,rs116610450,rs848015,rs28480606,rs114664489,rs116598334,rs5996516,rs7216064,rs12527235,rs2277532,rs13376185,rs6460929,rs80137464,rs1269486,rs3108614,rs9625919,rs9273022,rs13170453,rs7138715,rs61917800,rs1227953,rs34099810,rs62285218,rs403029,rs76147056,rs12920732,rs7989557,rs2838394,rs174598,rs11629637,rs955825,rs35675330,rs1054032,rs2356169,rs28383413,rs12438181,rs58310495,rs12916326,rs8031218,rs8100720,rs34965214,rs847861,rs59956089,rs73021424,rs174553,rs115362996,rs465498,rs7174190,rs12130075,rs7773070,rs4886571,rs3764281,rs28383187,rs62008174,rs412</t>
  </si>
  <si>
    <t>ENSG00000204366.3,ENSG00000168496.3,CATG00000025320.1,ENSG00000220875.1,ENSG00000205683.7,CATG00000007902.1,ENSG00000189134.3,ENSG00000187987.5,ENSG00000134285.6,ENSG00000250748.2,ENSG00000196735.7,ENSG00000151532.9,ENSG00000204344.10,CATG00000087844.1,ENSG00000225135.1,ENSG00000197308.4,ENSG00000225067.3,CATG00000009375.1,ENSG00000259606.2,ENSG00000158406.2,ENSG00000230266.1,ENSG00000186665.8,ENSG00000183091.15,ENSG00000198315.6,CATG00000087963.1,CATG00000083573.1,ENSG00000267022.1,ENSG00000206044.3,ENSG00000131115.11,CATG00000086430.1,CATG00000096951.1,CATG00000088075.1,ENSG00000204301.5,ENSG00000137310.7,ENSG00000233597.3,ENSG00000198518.5,ENSG00000176998.3,CATG00000077685.1,CATG00000087916.1,ENSG00000130208.5,ENSG00000105939.8,ENSG00000271359.1,ENSG00000174939.6,ENSG00000119616.7,ENSG00000143248.8,ENSG00000139223.1,CATG00000087896.1,ENSG00000166946.9,ENSG00000162650.11,ENSG00000124613.4,CATG00000075712.1,ENSG00000229258.1,ENSG00000134824.9,ENSG00000268442.1,ENSG00000140396.8,ENSG00000227674.1,ENSG00000204655.7,CATG00000088071.1,CATG00000008291.1,ENSG00000119682.12,ENSG00000137312.10,CATG00000087870.1,ENSG00000169242.7,ENSG00000134825.9,ENSG00000119328.7,ENSG00000204438.6,ENSG00000187626.7,ENSG00000184357.3,ENSG00000136378.10,ENSG00000239257.1,ENSG00000233529.1,ENSG00000219891.2,ENSG00000073282.8,ENSG00000159917.10,ENSG00000205955.3,ENSG00000047662.4,ENSG00000224220.1,CATG00000087920.1,CATG00000079658.1,ENSG00000171587.10,ENSG00000204613.6,ENSG00000173950.11,CATG00000083579.1,ENSG00000204427.7,ENSG00000139187.5,ENSG00000269289.1,CATG00000087873.1,CATG00000034351.1,ENSG00000101680.9,CATG00000041150.1,ENSG00000204539.3,ENSG00000170909.9,CATG00000023745.1,ENSG00000204310.6,ENSG00000179344.12,ENSG00000204531.11,CATG00000077252.1,ENSG00000261687.1,ENSG00000230648.1,ENSG00000168631.7,ENSG00000137709.5,ENSG00000119326.10,ENSG00000130958.7,ENSG00000122008.11,ENSG00000228703.1,ENSG00000103194.11,ENSG00000049656.9,CATG00000087927.1,ENSG00000185028.3,CATG00000087834.1,ENSG00000263002.3,ENSG00000234753.1,ENSG00000197376.2,ENSG00000099282.5,ENSG00000197459.2,ENSG00000113643.4,CATG00000083557.1,ENSG00000100325.10,ENSG00000256164.1,ENSG00000204616.6,ENSG00000204348.5,ENSG00000197409.6,ENSG00000157557.7,ENSG00000170949.13,CATG00000059988.1,ENSG00000122481.12,ENSG00000196083.5,ENSG00000173406.11,ENSG00000184232.4,ENSG00000230795.2,ENSG00000267282.1,ENSG00000105877.13,CATG00000072079.1,ENSG00000185774.10,ENSG00000216915.2,ENSG00000185436.7,ENSG00000223553.1,ENSG00000198502.5,ENSG00000229391.3,ENSG00000073910.15,ENSG00000218690.1,ENSG00000096654.11,ENSG00000163462.13,CATG00000027518.1,ENSG00000143126.7,ENSG00000181126.9,ENSG00000189045.9,ENSG00000104884.10,ENSG00000174151.10,CATG00000012286.1,ENSG00000104055.10,ENSG00000070061.10,ENSG00000135930.9,ENSG00000065060.12,CATG00000000018.1,ENSG00000204435.9,ENSG00000166278.10,ENSG00000197472.10,ENSG00000170776.15,CATG00000066332.1,CATG00000087843.1,ENSG00000184348.2,ENSG00000160808.5,CATG00000069821.1,ENSG00000272501.1,CATG00000085467.1,ENSG00000067369.9,ENSG00000173578.6,ENSG00000184226.10,ENSG00000124920.9,CATG00000070702.1,ENSG00000155158.16,CATG00000083335.1,ENSG00000272374.1,CATG00000079654.1,ENSG00000002016.12,ENSG00000257735.1,ENSG00000137822.8,ENSG00000188266.9,CATG00000088072.1,ENSG00000113163.11,ENSG00000267680.1,ENSG00000204287.9,CATG00000016522.1,ENSG00000227262.3,ENSG00000204296.7,ENSG00000128534.3,ENSG00000249856.1,CATG00000087845.1,CATG00000034353.1,ENSG00000079691.15,ENSG00000225676.1,ENSG00000197279.3,ENSG00000176635.13,ENSG00000249738.2,ENSG00000066379.10,ENSG00000204389.8,ENSG00000240053.8,ENSG00000106771.8,ENSG00000235226.1,ENSG00000213096.5,ENSG00000117152.9,CATG00000052754.1,CATG00000050387.1,CATG00000074959.1,ENSG00000115364.9,ENSG00000204574.8,ENSG00000270058.1,CATG00000083574.1,CATG00000005706.1,ENSG00000183765.16,CATG00000088070.1,ENSG00000219392.1,CATG00000069365.1,CATG00000041148.1,ENSG00000261603.1,ENSG00000119596.13,ENSG00000131389.12,ENSG00000230521.1,ENSG00000204540.6,ENSG00000237425.1,CATG00000088018.1,ENSG00000170906.11,CATG00000078960.1,ENSG00000130204.8,CATG00000017219.1,ENSG00000233452.2,ENSG00000233913.6,ENSG00000107485.11,ENSG00000254991.1,ENSG00000124562.5,ENSG00000266262.1,CATG00000083365.1,CATG00000009016.1,ENSG00000204394.8,CATG00000019491.1,ENSG00000139618.10,CATG00000059243.1,ENSG00000080644.11,ENSG00000023892.9,CATG00000091766.1,ENSG00000213719.4,ENSG00000174600.9,ENSG00000204444.6,CATG00000056669.1,ENSG00000196821.5,ENSG00000174938.10,CATG00000087881.1,ENSG00000119900.7,CATG00000086265.1,ENSG00000186529.10,ENSG00000064999.12,CATG00000064271.1,ENSG00000091947.5,CATG00000088077.1,CATG00000042024.1,ENSG00000146197.7,ENSG00000182611.3,ENSG00000198374.3,ENSG00000204351.7,ENSG00000254486.1,CATG00000073096.1,ENSG00000134183.7,ENSG00000261303.1,ENSG00000164465.14,CATG00000032183.1,CATG00000011194.1,ENSG00000204644.5,ENSG00000100330.11,ENSG00000228432.1,CATG00000083349.1,ENSG00000025796.9,ENSG00000117971.7,CATG00000012288.1,ENSG00000179085.7,ENSG00000268964.1,ENSG00000145012.8,CATG00000083282.1,ENSG00000149485.12,CATG00000027072.1,CATG00000093626.1,ENSG00000223734.2,ENSG00000198670.7,ENSG00000166947.7,CATG00000078313.1,CATG00000081813.1,ENSG00000259905.1,ENSG00000158691.10,CATG00000043430.1,ENSG00000253861.1,ENSG00000221736.1,CATG00000045442.1,CATG00000088073.1,ENSG00000196374.5,CATG00000050386.1,ENSG00000143590.9,ENSG00000130164.7,CATG00000041423.1,ENSG00000111752.6,ENSG00000249915.3,CATG00000088039.1,CATG00000088063.1,ENSG00000127616.13,ENSG00000114166.7,CATG00000067193.1,ENSG00000247372.2,ENSG00000186716.15,CATG00000000020.1,ENSG00000186818.8,ENSG00000003056.3,ENSG00000249406.1,ENSG00000244255.1,CATG00000083332.1,CATG00000009722.1,ENSG00000198208.7,ENSG00000073578.12,ENSG00000225864.1,ENSG00000213676.6,ENSG00000233517.1,ENSG00000204642.9,ENSG00000159433.7,ENSG00000225914.1,ENSG00000185787.10,CATG00000058425.1,ENSG00000216331.1,CATG00000083284.1,ENSG00000258388.3,ENSG00000255690.1,CATG00000083443.1,ENSG00000108840.11,ENSG00000139597.12,ENSG00000271092.1,CATG00000041128.1,ENSG00000241204.1,ENSG00000137411.12,CATG00000107968.1,ENSG00000250889.2,CATG00000002481.1,CATG00000005705.1,ENSG00000168242.3,ENSG00000104892.12,ENSG00000155875.9,ENSG00000228962.1,ENSG00000100314.3,ENSG00000198648.6,CATG00000087892.1,ENSG00000115252.14,ENSG00000068697.6,CATG00000087905.1,ENSG00000158373.7,CATG00000069814.1,ENSG00000232295.3,ENSG00000204422.7,ENSG00000172339.9,ENSG00000266297.1,CATG00000086432.1,ENSG00000168765.11,ENSG00000171044.6,ENSG00000184347.10,CATG00000080230.1,ENSG00000217646.1,ENSG00000204387.8,ENSG00000205642.5,CATG00000107732.1,ENSG00000185130.4,ENSG00000183778.13,ENSG00000196301.3,ENSG00000248925.1,ENSG00000255863.1,ENSG00000182572.2,ENSG00000128881.12,CATG00000087909.1,CATG00000088142.1,CATG00000078961.1,ENSG00000186026.6,ENSG00000199727.1,ENSG00000272278.1,ENSG00000243350.1,CATG00000093644.1,ENSG00000138640.10,ENSG00000204619.3,ENSG00000272568.1,CATG00000087900.1,ENSG00000260411.2,ENSG00000204789.3,CATG00000081014.1,ENSG00000241404.2,ENSG00000237126.4,CATG00000081016.1,ENSG00000111206.8,ENSG00000261621.1,ENSG00000160007.13,ENSG00000173567.10,ENSG00000196126.6,ENSG00000251916.1,ENSG00000100319.11,ENSG00000137842.2,CATG00000014020.1,ENSG00000257083.1,ENSG00000134538.2,ENSG00000146530.7,ENSG00000206344.6,ENSG00000214670.3,ENSG00000167384.6,ENSG00000132693.8,ENSG00000206503.7,ENSG00000103222.14,ENSG00000273015.1,ENSG00000134222.12,ENSG00000163463.7,CATG00000087866.1,ENSG00000226314.3,CATG00000083575.1,CATG00000071927.1,ENSG00000233916.1,ENSG00000065559.10,ENSG00000235663.1,ENSG00000256915.1,ENSG00000238024.1,ENSG00000204356.7,ENSG00000270696.1,CATG00000025651.1,ENSG00000164506.10,ENSG00000197914.2,CATG00000083577.1,ENSG00000249460.1,ENSG00000226026.1,ENSG00000176734.3,CATG00000088034.1,ENSG00000130203.5,CATG00000022790.1,ENSG00000136381.8,ENSG00000259106.1,CATG00000041149.1,ENSG00000196866.2,ENSG00000186019.10,ENSG00000113161.11,ENSG00000189298.9,CATG00000083361.1,CATG00000087941.1,ENSG00000204386.6,ENSG00000164362.14,CATG00000076300.1,ENSG00000114126.13,ENSG00000065135.7,CATG00000083447.1,CATG00000101278.1,ENSG00000119689.10,CATG00000005006.1,ENSG00000140326.8,ENSG00000164366.3,ENSG00000204396.6,CATG00000083393.1,ENSG00000005436.9,CATG00000064482.1,CATG00000015114.1,ENSG00000243649.4,ENSG00000246283.2,CATG00000055838.1,ENSG00000273088.1,CATG00000031473.1,ENSG00000221988.8,CATG00000087978.1,CATG00000090396.1,ENSG00000146112.7,ENSG00000201823.1,ENSG00000156097.8,ENSG00000012223.8,ENSG00000167380.12,ENSG00000047936.6,ENSG00000106013.8,ENSG00000137185.7,CATG00000083581.1,CATG00000059241.1,ENSG00000141956.9,CATG00000083449.1,CATG00000089731.1,ENSG00000135747.7,ENSG00000160213.5,ENSG00000171634.12,ENSG00000095203.10,CATG00000099273.1,ENSG00000204618.4,CATG00000077255.1,CATG00000080231.1,ENSG00000151779.8,ENSG00000066629.12,ENSG00000183579.11,ENSG00000213307.4,ENSG00000196747.3,ENSG00000143515.12,ENSG00000213654.5,ENSG00000041357.11,CATG00000088022.1,CATG00000081953.1,ENSG00000256018.1,ENSG00000207601.1,ENSG00000263020.1,CATG00000083320.1,CATG00000026123.1,ENSG00000121807.5,CATG00000074964.1,ENSG00000257747.1,ENSG00000197062.7,CATG00000023363.1,ENSG00000214922.5,ENSG00000064995.12,ENSG00000256294.3,CATG00000088143.1,CATG00000083373.1,ENSG00000154957.9,ENSG00000169241.13,ENSG00000188987.2,ENSG00000100209.5,CATG00000083562.1,ENSG00000259579.1,CATG00000025648.1,ENSG00000156273.11,CATG00000017215.1,ENSG00000151465.9,CATG00000102764.1,ENSG00000201227.1,CATG00000019904.1,ENSG00000176438.8,ENSG00000266176.1,ENSG00000163827.8,CATG00000077249.1,ENSG00000233822.3,ENSG00000204385.6,ENSG00000227117.2,CATG00000059985.1,ENSG00000139537.6,ENSG00000272822.1,CATG00000057414.1,ENSG00000138101.14,CATG00000021576.1,ENSG00000177627.5,CATG00000083347.1,CATG00000035422.1,ENSG00000204625.6,ENSG00000204623.4,ENSG00000069399.8,CATG00000008292.1,CATG00000009723.1,CATG00000083445.1,ENSG00000105556.6,ENSG00000260774.1,CATG00000030116.1,CATG00000087883.1,ENSG00000166762.12,ENSG00000168477.13,ENSG00000253471.1,CATG00000117328.1,ENSG00000197846.3,ENSG00000145349.12,ENSG00000116337.11,CATG00000083387.1,ENSG00000235501.1,CATG00000083353.1,ENSG00000063438.12,ENSG00000111203.7,CATG00000035421.1,ENSG00000159459.7,ENSG00000227145.1,ENSG00000196230.8,ENSG00000147852.11,ENSG00000152078.5,ENSG00000214894.2,ENSG00000215458.4,CATG00000052599.1,CATG00000055836.1,CATG00000017332.1,ENSG00000273340.1,ENSG00000130202.5,ENSG00000204388.5,CATG00000102514.1,CATG00000078963.1,ENSG00000186526.8,ENSG00000169126.11,ENSG00000232638.1,ENSG00000137404.10,ENSG00000256268.1,ENSG00000160214.8,ENSG00000204392.6,ENSG00000102452.11,ENSG00000215533.4,ENSG00000205871.4,ENSG00000179399.9,ENSG00000227214.2,ENSG00000212226.1,CATG00000041127.1,ENSG00000269293.2,ENSG00000198626.11,ENSG00000255152.4,ENSG00000204536.9,CATG00000081015.1,CATG00000042175.1,CATG00000083570.1,ENSG00000225370.1,ENSG00000065717.10,ENSG00000230309.1,ENSG00000226247.1,ENSG00000184076.10,ENSG00000204469.8,CATG00000070588.1,ENSG00000243753.1,ENSG00000235109.3,CATG00000083271.1,ENSG00000241185.2,ENSG00000120137.6,ENSG00000123684.8,ENSG00000080345.13,CATG00000030114.1,CATG00000088069.1,ENSG00000260230.2,CATG00000022783.1,ENSG00000169684.9,ENSG00000270604.1,ENSG00000232040.2,ENSG00000228421.2,CATG00000030713.1,ENSG00000143921.6,CATG00000017792.1,ENSG00000204463.8,ENSG00000137338.4,ENSG00000159495.7,ENSG00000268362.1,CATG00000083580.1,CATG00000008276.1,ENSG00000263176.1,ENSG00000198558.2,CATG00000015107.1,ENSG00000204410.10,CATG00000089730.1,CATG00000025986.1,ENSG00000068024.12,CATG00000087888.1,ENSG00000131697.13,CATG00000040630.1,ENSG00000090920.9</t>
  </si>
  <si>
    <t>23362303,22872573,24658283,18780872,23143601,21775533,19654303,22899653,20463552,21079520,21844884,21866343,24737549,20876614,23006423,19414679,20700438,21242121,23704207,21118971,22664479,23144319,18978790,21725308,22797724,23478653,18978787,20871597,18385738,24009623,18385676,23108145,24880342,20304703,23103227,19836008,21483023</t>
  </si>
  <si>
    <t>Response to mTOR inhibitor (everolimus),Response to platinum-based chemotherapy in small-cell lung cancer,Lung Cancer (DNA repair capacity),Response to irinotecan in non-small-cell lung cancer,Lung adenocarcinoma,Small-cell lung cancer,Cisplatin and carboplatin cytotoxicity, in blood cell lines,Stearic acid (18:0) plasma levels,Response to platinum-based chemotherapy in small cell and non-small cell lung cancers,Response to platinum-based chemotherapy in non-small-cell lung cancer,Lung cancer (smoking interaction),non-small cell lung cancer,Non-small cell lung cancer (survival),Response to taxane treatment (docetaxel),Response to taxane treatment (placlitaxel),Non-small cell lung cancer,Lung cancer,Non-small cell lung cancer (recurrence rate),Response to mTOR inhibitor (rapamycin),Multiple cancers (lung cancer, gastric cancer, and squamous cell carcinoma)</t>
  </si>
  <si>
    <t>HP:0100615</t>
  </si>
  <si>
    <t>Ovarian neoplasm</t>
  </si>
  <si>
    <t>A tumor (abnormal growth of tissue) of the ovary.</t>
  </si>
  <si>
    <t>rs112254607,rs1999176,rs59311338,rs10138139,rs117673899,rs1561924,rs117087754,rs10403581,rs845769,rs10406920,rs112980803,rs2429440,rs2401751,rs344061,rs12938171,rs74906935,rs13134489,rs73374998,rs865285,rs117699225,rs2011527,rs55768314,rs62273913,rs117448730,rs199525,rs117081795,rs2450291,rs117901633,rs113164110,rs757210,rs78487935,rs117420888,rs8109835,rs958305,rs1243187,rs112258610,rs879932,rs75363617,rs77106591,rs62273910,rs61986670,rs10138309,rs967116,rs77189336,rs2449959,rs112464485,rs214159,rs55645258,rs58984912,rs4429696,rs11592565,rs8182498,rs74870447,rs118042866,rs117203957,rs12937080,rs117965086,rs41394345,rs7405776,rs79684403,rs11086065,rs116969669,rs73375000,rs7609851,rs12451939,rs10150311,rs71424303,rs56385452,rs118131114,rs117712684,rs1051929,rs816072,rs117716464,rs1549334,rs116948608,rs12587598,rs9323830,rs1152377,rs117983177,rs2249131,rs7160471,rs10142399,rs1583246,rs8108174,rs111705152,rs717852,rs73374987,rs12509081,rs117106696,rs11651755,rs75693937,rs61983300,rs117369951,rs56108616,rs61977058,rs117446488,rs8072250,rs7501939,rs55913702,rs115873680,rs59871056,rs2927739,rs78077739,rs117036567,rs4748761,rs3814855,rs113349363,rs117526238,rs62277392,rs61494113,rs758748,rs17260408,rs8074054,rs4803276,rs117094562,rs111418565,rs74788216,rs111937957,rs117817544,rs75622243,rs58655091,rs2857540,rs891749,rs118049839,rs62277074,rs8111875,rs9576290,rs112539198,rs213981,rs60918224,rs2857534,rs10962648,rs114277354,rs111245553,rs8109053,rs117005396,rs2072588,rs1243180,rs213979,rs118135967,rs79348581,rs117453663,rs61984683,rs1344747,rs59622164,rs77649826,rs12586348,rs35621842,rs7196646,rs77900321,rs116978232,rs12603920,rs80090067,rs1725499,rs816069,rs117542455,rs62277084,rs117096664,rs72829846,rs2909093,rs12253527,rs28455755,rs45626736,rs1099698,rs12589480,rs6921758,rs1119229,rs8170,rs117855654,rs118105515,rs112955563,rs77154496,rs116926649,rs117164709,rs10404031,rs62273902,rs4786428,rs11629164,rs112248506,rs118067837,rs10007789,rs4972505,rs116367676,rs77985244,rs74369366,rs4802135,rs62276625,rs75773027,rs8064454,rs7143853,rs9902077,rs117548606,rs8103523,rs10139921,rs62277075,rs6482188,rs1800136,rs10143744,rs117176996,rs56155013,rs1542180,rs10407568,rs1562315,rs117885345,rs9991678,rs6982966,rs2252895,rs117873919,rs117276814,rs17794125,rs117093439,rs6755766,rs10138002,rs112866655,rs4808611,rs2909105,rs117321513,rs8067857,rs117935103,rs75990295,rs115485737,rs1561925,rs2972446,rs6433571,rs117601825,rs7160647,rs10132554,rs74368915,rs117563736,rs2072589,rs9576291,rs3920498,rs118172952,rs61753379,rs80186343,rs10134008,rs116265545,rs2719207,rs117272799,rs62278062,rs213980,rs117818149,rs7141363,rs117177427,rs28482235,rs117460980,rs117275282,rs1864744,rs6504158,rs114153399,rs35941557,rs11541712,rs1510270,rs17180600,rs75359759,rs113493003,rs117521858,rs61634114,rs2927742,rs9912530,rs7773816,rs344077,rs10410588,rs62277391,rs3810816,rs4609972,rs9904760,rs1243188,rs117639060,rs73012590,rs113412242,rs3742681,rs2005705,rs727299,rs17798341,rs112511042,rs62108337,rs60077422,rs1998670,rs12431548,rs711830,rs11159859,rs74675221,rs62273904,rs113578183,rs10103314,rs739797,rs77329569,rs1318778,rs117679798,rs62276618,rs116972200,rs116967196,rs199530,rs10098765,rs2909102,rs117763129,rs12410251,rs78949154,rs2071581,rs1864116,rs2972430,rs3751843,rs7141608,rs78583939,rs3095726,rs1995693,rs2857541,rs117402769,rs112534607,rs12461113,rs4802147,rs343992,rs1042180,rs2857532,rs76668340,rs10517825,rs55840537,rs4560751,rs7246262,rs6651253,rs2665390,rs117429728,rs1036445,rs117819809,rs6982716,rs62276619,rs17426961,rs117245479,rs62277076,rs73242160,rs78211332,rs55841748,rs2857535,rs112806969,rs199454,rs4803541,rs117103359,rs3827530,rs344052,rs17124700,rs56373045,rs968073,rs78172543,rs2972458,rs4730797,rs74807476,rs1465576,rs1152376,rs116269788,rs76837345,rs2568406,rs1270799,rs62273912,rs62277398,rs7250409,rs76537717,rs117477604,rs61975277,rs116984005,rs12434935,rs56182568,rs3783885,rs4514599,rs7011516,rs8103647,rs60298844,rs34785154,rs115440134,rs35209753,rs117642957,rs61054246,rs376698,rs12459015,rs199523,rs17323117,rs117941968,rs74640850,rs3829688,rs1042822,rs891019,rs117090537,rs61986671,rs12433026,rs117275691,rs12783517,rs117295299,rs2719205,rs4803287,rs117251379,rs6973257,rs2668713,rs45606645,rs11847417,rs80243152,rs111754884,rs113579491,rs116526176,rs117317034,rs117475965,rs62273905,rs79755478,rs116293826,rs8100241,rs117487942,rs1519836,rs34963425,rs2342881,rs56038617,rs116350626,rs16941674,rs2001937,rs61986669,rs112839636,rs117465907,rs4239217,rs117933312,rs2551802,rs118066295,rs2252894,rs59939128,rs2229302,rs116766078,rs10409487,rs10416654,rs6512182,rs117439726,rs75141376,rs4803524,rs56144430,rs76352838,rs4133108,rs60872452,rs1999177,rs61975278,rs10404159,rs4594187,rs117537911,rs113613291,rs112385346,rs10418362,rs78163348,rs72628337,rs11789875,rs71422602,rs117805436,rs11882562,rs79724354,rs58449039,rs117516366,rs10418154,rs17188207,rs2079178,rs16958863,rs35050470,rs12710308,rs8110865,rs6651252,rs117534157,rs117591361,rs9941475,rs954504,rs62275160,rs118086963,rs113830390,rs77306894,rs344076,rs4972504,rs4802051,rs10908278,rs7142053,rs7804816,rs57593539,rs56028644,rs352090,rs72636684,rs76661336,rs7151164,rs12543672,rs10404567,rs10415548,rs4730798,rs10498238,rs117629202,rs117665459,rs62273895,rs117205063,rs2292222,rs12602539,rs62276620,rs111604810,rs73239833,rs79281377,rs112773568,rs35863684,rs67412075,rs8044546,rs117655396,rs118041124,rs62273906,rs10409402,rs78572434,rs55988809,rs116965894,rs117691512,rs79331723,rs117233587,rs78561123,rs74372523,rs117219577,rs12979640,rs61986664,rs4808075,rs62273908,rs75762935,rs17631303,rs62277142,rs344059,rs76743466,rs4239516,rs59127692,rs4803542,rs845759,rs117414052,rs10188827,rs115668541,rs35094336,rs75784928,rs199528,rs113558395,rs7160717,rs67397200,rs118168717,rs7224296,rs112146499,rs117808236,rs2927747,rs11878269,rs113297076,rs2274737,rs2630520,rs2072590,rs1243192,rs8110284,rs60155001,rs117629818,rs9762579,rs76874355,rs8017689,rs11657964,rs168295,rs60409031,rs79627695,rs1031707,rs9917978,rs56211607,rs78637028,rs111854089,rs115686827,rs118120912,rs12980812,rs2972447,rs7722933,rs56093151,rs76854598,rs10424178,rs2660739,rs61975260,rs35402060,rs4786430,rs117960011,rs117934638,rs4849734,rs117277236,rs9315500,rs6512181,rs3112434,rs78278447,rs9576288,rs62273896,rs79164092,rs938651,rs111912558,rs10089868,rs75864264,rs9908452,rs10412510,rs74667478,rs117793672,rs74840733,rs2075284,rs117638282,rs117305492,rs76870391,rs4516145,rs117501724,rs56941544,rs56069439,rs17674389,rs117127459,rs6472722,rs1864113,rs6710370,rs56026118,rs7521902,rs12982178,rs2165806,rs4730799,rs117822578,rs3179969,rs8176922,rs116979693,rs117658398,rs1366912,rs112364852,rs113677423,rs17260380,rs80116508,rs4803263,rs11159857,rs1864746,rs60357650,rs56115209,rs12939811,rs77513651,rs1627444,rs7246461,rs449338,rs12603976,rs17442011,rs117213971,rs10401700,rs1564206,rs241932,rs3773217,rs62277396,rs6943317,rs2719209,rs2297129,rs62273907,rs117033351,rs7146241,rs34289250,rs12436982,rs10150986,rs116957024,rs113931981,rs118189011,rs117234537,rs1243185,rs79842542,rs112861504,rs62273909,rs116432040,rs4904452,rs344014,rs55722539,rs35454880,rs2200494,rs112803217,rs4239209,rs58360168,rs1816372,rs13335490,rs74319927,rs77686332,rs113033774,rs12982058,rs112593050,rs117475615,rs8020072,rs4430796,rs62273862,rs56019042,rs74071851,rs113490934,rs45483498,rs4803543,rs1042818,rs76433045,rs75265619,rs7619956,rs1864747,rs73317739,rs891750,rs700035,rs79213162,rs80035526,rs10420891,rs168248,rs1446575,rs3751839,rs117004473,rs113368243,rs959300,rs3101746,rs117031805,rs117072135,rs7258597,rs61975276,rs117416018,rs199529,rs10408619,rs117880170,rs2857538,rs2113559,rs4786431,rs17260415,rs17188046,rs11845147,rs7084454,rs79939457,rs56106426,rs78892100,rs79977405,rs12951076,rs117906284,rs62541922,rs1099697,rs3783889,rs7017198,rs73239830,rs2077606,rs4802029,rs111693597,rs2113561,rs2291002,rs4301952,rs17794155,rs9304569,rs4390529,rs7730942,rs78068036,rs10417576,rs2972438,rs55875712,rs34665848,rs8100646,rs77589994,rs3773216,rs17550567,rs1429568,rs79356805,rs7143642,rs117943355,rs16958861,rs12975057,rs117074282,rs2297128,rs2972437,rs111702312,rs344017,rs6512179,rs117660257,rs76350200,rs62273892,rs76430099,rs117297395,rs75361547,rs61984736,rs8018755,rs117637690,rs2075281,rs78956406,rs13744,rs2287229,rs117374804,rs2250954,rs8018630,rs10402671,rs11263763,rs113897852,rs117701188,rs72478520,rs75684939,rs116917944,rs78420272,rs117995241,rs75891664,rs714181,rs458965,rs118167449,rs11658063,rs1031708,rs455685,rs117053920,rs4808616,rs117671932,rs62066693,rs62274041,rs241950,rs9358278,rs8079617,rs2054881,rs74371000,rs62273861,rs117565824,rs56704258,rs73376904,rs35686037,rs117717394,rs9911982,rs199526,rs891018,rs75238922,rs2274735,rs10276533,rs45477193,rs78928283,rs2927740,rs117336833,rs117686025,rs7723434,rs66753001,rs117984499,rs75696369,rs1032966,rs117159173,rs8108434,rs11668840,rs28493481,rs344072,rs6470637,rs75982768,rs2050905,rs60704260,rs11868098,rs12608883,rs10403173,rs1975937,rs845758,rs4635267,rs62274042,rs62541923,rs112226642,rs1965717,rs9304568,rs45564535,rs4727855,rs4654785,rs17055994,rs2579861,rs7635521,rs12779865,rs8006652,rs17124652,rs8073466,rs114729740,rs60140661,rs28711639,rs1346996,rs117235142,rs117896144,rs2113560,rs117380588,rs118096770,rs10402468,rs9327270,rs61984675,rs11083432,rs8112706,rs17188228,rs74074098,rs55855444,rs61986665,rs117822936,rs62277073,rs4808614,rs16903097,rs10425939,rs118119757,rs61542857,rs75798057,rs1956406,rs61984708,rs13345139,rs117689497,rs1564208,rs61984737,rs112120926,rs2630516,rs62273959,rs1533057,rs1864115,rs2295135,rs117886700,rs1243193,rs6595401,rs6755777,rs62274040,rs62273893,rs28666030,rs4246626,rs116904735,rs111413387,rs113798705,rs75146816,rs6512180,rs55859232,rs1468262,rs705495,rs116960145,rs199524,rs118070701,rs344071,rs76244809,rs78312844,rs117241896,rs113377745,rs2326012,rs891017,rs455400,rs751599,rs10143767,rs112523136,rs455287,rs11651052,rs12587200,rs930181,rs2909098,rs62273900,rs1531549,rs17136471,rs7161660,rs115326171,rs1288122,rs118057691,rs2927746,rs117354059,rs34084277,rs62278060,rs73505408,rs118024840,rs1243194,rs11540855,rs60878614,rs705494,rs2274736,rs4803573,rs10962647,rs966801,rs74461106,rs116162242,rs117700702,rs117443697,rs453112,rs12946931,rs3773218,rs116923426,rs2518879,rs2363956,rs4802024,rs80263403,rs73509996,rs117400315,rs856304,rs1291,rs28512414,rs117088971,rs35587371,rs2778936,rs10406379,rs113211824,rs112249029,rs11879180,rs10402530,rs74779991,rs199533,rs2213958,rs78469607,rs4803262,rs59136503,rs114054439,rs111519325,rs62273899,rs11159856,rs45479597,rs117586206,rs74758321,rs77563984,rs10515754,rs118113616,rs117783241,rs10409605,rs111773452</t>
  </si>
  <si>
    <t>ENSG00000173917.9,ENSG00000154783.6,ENSG00000173068.13,ENSG00000164695.4,ENSG00000261575.2,ENSG00000080166.11,ENSG00000105738.6,ENSG00000113282.9,ENSG00000226363.3,CATG00000033823.1,ENSG00000180479.9,ENSG00000267470.1,ENSG00000197506.6,CATG00000066599.1,ENSG00000233101.6,ENSG00000230148.4,ENSG00000120071.8,ENSG00000250486.2,ENSG00000258789.1,CATG00000026320.1,ENSG00000108510.5,ENSG00000197980.7,ENSG00000183439.5,ENSG00000251538.1,CATG00000031646.1,ENSG00000100722.14,CATG00000019869.1,CATG00000014417.1,ENSG00000042317.12,ENSG00000165521.11,ENSG00000254275.2,ENSG00000222990.1,ENSG00000169855.15,ENSG00000189144.9,ENSG00000167984.12,ENSG00000141293.11,CATG00000033829.1,CATG00000039197.1,ENSG00000083622.8,CATG00000051798.1,ENSG00000130311.6,ENSG00000267640.1,ENSG00000253380.1,ENSG00000238723.1,ENSG00000160117.10,ENSG00000267319.1,ENSG00000187957.7,ENSG00000227502.2,ENSG00000226786.2,CATG00000044349.1,ENSG00000196381.6,ENSG00000171817.12,ENSG00000213326.4,CATG00000046963.1,ENSG00000224189.2,ENSG00000160113.5,ENSG00000077063.6,ENSG00000019169.9,ENSG00000269307.1,ENSG00000170166.5,ENSG00000266497.1,CATG00000089657.1,ENSG00000257386.1,ENSG00000253719.2,CATG00000062386.1,ENSG00000240875.1,ENSG00000130312.2,ENSG00000235300.3,ENSG00000073969.14,CATG00000033884.1,ENSG00000128645.11,ENSG00000171189.12,ENSG00000147481.9,CATG00000044351.1,CATG00000102414.1,ENSG00000157168.14,CATG00000062392.1,ENSG00000127220.5,ENSG00000078403.12,CATG00000026314.1,ENSG00000108506.7,ENSG00000264451.1,CATG00000039203.1,ENSG00000229140.4,ENSG00000243926.1,ENSG00000225868.2,CATG00000019868.1,ENSG00000074855.6,ENSG00000136492.4,CATG00000049791.1,ENSG00000120093.7,CATG00000031540.1,ENSG00000105393.11,CATG00000102411.1,ENSG00000240674.1,ENSG00000108753.8,ENSG00000271840.1,ENSG00000163659.8,ENSG00000130307.7,ENSG00000174912.6,ENSG00000178430.4,CATG00000039206.1,ENSG00000213918.6,ENSG00000103351.8,ENSG00000259549.1,ENSG00000233262.1,CATG00000098445.1,ENSG00000117114.15,ENSG00000155130.5,ENSG00000188227.8,CATG00000051544.1,ENSG00000267422.1,ENSG00000259094.1,ENSG00000120094.6,ENSG00000070778.8,CATG00000021810.1,ENSG00000269095.1,ENSG00000253926.1,ENSG00000230457.3,CATG00000019870.1,CATG00000033881.1,CATG00000031643.1,ENSG00000180458.2,ENSG00000120784.11,ENSG00000108379.5,CATG00000038779.1,ENSG00000171804.5,ENSG00000223984.1,ENSG00000128652.7,ENSG00000159314.7,ENSG00000198182.8,CATG00000102412.1,CATG00000046964.1,ENSG00000001626.10,ENSG00000185829.11,CATG00000039204.1,ENSG00000225190.4,ENSG00000176979.8,CATG00000033883.1,CATG00000014413.1,ENSG00000126602.6,ENSG00000188827.6,ENSG00000267552.2</t>
  </si>
  <si>
    <t>21964575,20852632,23544013,22891074,19648919,21314952,23535730,20852633</t>
  </si>
  <si>
    <t>Ovarian cancer in BRCA1 mutation carriers,Ovarian cancer survival,Paclitaxel sensitivity in NCI60 cancer cell lines,Ovarian cancer</t>
  </si>
  <si>
    <t>HP:0100767</t>
  </si>
  <si>
    <t>Abnormality of the placenta</t>
  </si>
  <si>
    <t>An abnormality of the placenta, the organ that connects the developing fetus to the uterine wall to enable nutrient uptake, waste elimination, and gas exchange.</t>
  </si>
  <si>
    <t>rs131807,rs7980579,rs55770518,rs4871903,rs16941759,rs75080135,rs6587980,rs2580761,rs2269803,rs643434,rs3739095,rs11825181,rs16843597,rs10849981,rs9915252,rs2231172,rs3218114,rs964184,rs12048077,rs739497,rs115000929,rs35529421,rs1053872,rs112327926,rs74572856,rs12022194,rs2572210,rs8042366,rs28522490,rs6489820,rs10922469,rs13226650,rs2009493,rs17489373,rs635634,rs10889332,rs901683,rs2230194,rs62007986,rs1168017,rs12682115,rs28557173,rs11071848,rs221799,rs3761793,rs12554580,rs10889335,rs62482239,rs8029478,rs7295450,rs768673,rs1647276,rs2410629,rs129128,rs6489819,rs1275537,rs9471667,rs71496603,rs12579336,rs3806407,rs8176741,rs7309325,rs3754094,rs2070895,rs2727101,rs3806408,rs10889339,rs11983997,rs6589566,rs3213628,rs7873522,rs780117,rs117120947,rs1748200,rs603621,rs3747093,rs1275522,rs4523270,rs6494531,rs10503669,rs551118,rs10908500,rs11989309,rs1275530,rs17411168,rs2054576,rs1408272,rs492175,rs495130,rs377436,rs11979818,rs2285809,rs72876053,rs2572207,rs4821116,rs649406,rs597076,rs61547234,rs7977752,rs61612992,rs228129,rs2054713,rs17157832,rs116940712,rs74187049,rs12899659,rs2926776,rs7316563,rs1010022,rs1800775,rs1008084,rs550057,rs704791,rs8176751,rs12909009,rs8176632,rs7518497,rs9381093,rs13702,rs644234,rs1859433,rs2266959,rs2083636,rs114294051,rs7466962,rs9916158,rs7701990,rs11751953,rs1441753,rs9920201,rs2060455,rs676457,rs76041951,rs9436223,rs1184865,rs79649654,rs1168028,rs10889352,rs10815094,rs507392,rs830554,rs115512625,rs11066098,rs28575576,rs2898495,rs34327087,rs1992443,rs12423126,rs4823176,rs77211491,rs34564316,rs79866595,rs58839383,rs10789112,rs12582302,rs7136874,rs3827633,rs55747707,rs7312260,rs2899709,rs117991538,rs6489837,rs7004149,rs79343853,rs10508896,rs2272417,rs2283358,rs76549378,rs8038209,rs17768852,rs10850014,rs1441762,rs13391837,rs10751502,rs115438170,rs2076211,rs6489829,rs35617716,rs221795,rs11153161,rs76551593,rs616559,rs11207981,rs13209277,rs10897518,rs10503715,rs77818310,rs115556434,rs4366668,rs35621602,rs1647284,rs74237645,rs10908498,rs75793695,rs28360509,rs12117947,rs6969584,rs12767823,rs2410620,rs12540011,rs75949939,rs1260596,rs2305482,rs35934513,rs2414883,rs688812,rs73426310,rs7385804,rs3782886,rs17145713,rs57866673,rs34352134,rs7972112,rs11126932,rs76421334,rs12047994,rs1441758,rs2736100,rs9422653,rs75802599,rs9635366,rs2572213,rs10901252,rs78550231,rs28523581,rs11991231,rs13203365,rs2292893,rs73285319,rs76238709,rs352837,rs475642,rs6494520,rs1532625,rs11065898,rs75469215,rs13196590,rs2281138,rs34499461,rs61466555,rs7047076,rs1748195,rs3094212,rs77676696,rs9467183,rs11066074,rs12773263,rs12122180,rs9367112,rs5756506,rs17696011,rs6911036,rs287,rs1260326,rs7586601,rs56002646,rs12038203,rs1260334,rs114680949,rs1168114,rs11684134,rs1441754,rs35495249,rs12425329,rs506338,rs2281137,rs71494792,rs28513670,rs9898547,rs80190218,rs507666,rs8176693,rs2301723,rs74849450,rs14415,rs2240466,rs56373884,rs3205136,rs1168021,rs10789113,rs6489832,rs289,rs140489,rs78034568,rs660931,rs198846,rs727694,rs711752,rs12484001,rs79039115,rs514659,rs2154611,rs4357289,rs659964,rs2281298,rs422113,rs9386779,rs59061545,rs78757497,rs8395,rs34368158,rs17696005,rs870022,rs4561508,rs12024813,rs9400272,rs12037659,rs12023704,rs11964516,rs7311641,rs7013777,rs17157852,rs2294923,rs12127588,rs429534,rs62407567,rs3218108,rs74855321,rs12664455,rs3759852,rs11752179,rs1260345,rs4767522,rs7773490,rs11153168,rs74615535,rs1260594,rs2727098,rs3751985,rs331,rs78390579,rs118050826,rs12041164,rs3747750,rs13247874,rs11153167,rs35036712,rs3928450,rs1059611,rs74128805,rs4665959,rs1168089,rs4644277,rs12453343,rs9422442,rs11071849,rs6489824,rs16941909,rs2572217,rs75601759,rs11066254,rs77592696,rs35632234,rs34731408,rs114934348,rs3218097,rs116551361,rs11065923,rs9384704,rs2728125,rs4065321,rs662799,rs60998439,rs10807268,rs4406409,rs7016880,rs34648856,rs11658328,rs1647265,rs2073080,rs17768650,rs518053,rs765548,rs114687023,rs1734908,rs34346326,rs7813420,rs2294433,rs55683509,rs11126918,rs2954027,rs116552240,rs11231845,rs78783055,rs35851175,rs7765441,rs74699241,rs9411464,rs12134983,rs9328546,rs4820599,rs12475426,rs2158292,rs17157928,rs10866837,rs2243103,rs7970397,rs12601333,rs115215757,rs7973898,rs4329540,rs3177647,rs1883349,rs116500138,rs11207986,rs5745582,rs3824430,rs7978068,rs58647797,rs36070902,rs1168010,rs4784741,rs829406,rs12901660,rs2306641,rs80162657,rs2076086,rs552307,rs2280737,rs1168044,rs35824277,rs11693052,rs79761579,rs12427276,rs11764045,rs12039115,rs4930556,rs949881,rs6930733,rs9487053,rs2572206,rs210142,rs7785479,rs2072860,rs4922117,rs12090886,rs9487058,rs78576894,rs2078616,rs738409,rs35687633,rs1919487,rs71494799,rs7977828,rs12216891,rs68142025,rs76251295,rs61712778,rs17411045,rs76130427,rs7176565,rs17410983,rs1168009,rs28657784,rs7169864,rs9381096,rs2727102,rs7853989,rs17145732,rs117721895,rs79032147,rs11089629,rs17410996,rs6917259,rs2728121,rs7841189,rs8176720,rs28640237,rs73588403,rs3844510,rs932223,rs2165556,rs449736,rs114715332,rs2073950,rs12365089,rs59003594,rs545971,rs61905108,rs7726159,rs1168040,rs7548877,rs314,rs441,rs593647,rs2330805,rs4665978,rs11767547,rs848129,rs4729601,rs6123697,rs642536,rs492488,rs8179252,rs13055900,rs714052,rs2572218,rs733544,rs2727100,rs5994638,rs780104,rs71556715,rs12678604,rs6927569,rs1748201,rs949882,rs12594547,rs9788231,rs9349202,rs780100,rs7132863,rs3747207,rs8176672,rs1104,rs9374071,rs2107205,rs7978737,rs6494532,rs12423041,rs7175692,rs10205219,rs7748068,rs17157941,rs2414884,rs2580759,rs1441763,rs2954021,rs1313566,rs28687977,rs7703616,rs10889356,rs2685123,rs1989949,rs6494537,rs780108,rs57900397,rs7974772,rs7310545,rs6065,rs10908501,rs10169261,rs7979255,rs9386797,rs9386796,rs4326844,rs1629122,rs3825018,rs28372828,rs295258,rs738127,rs78848394,rs62407566,rs2541675,rs3809274,rs116550955,rs353052,rs1647266,rs2072906,rs12451897,rs9422652,rs12138564,rs17489268,rs11974409,rs760719,rs78745958,rs532436,rs7114,rs56768778,rs9487051,rs17300770,rs56383788,rs12042319,rs7959619,rs4646776,rs6099616,rs602276,rs9300319,rs16889389,rs649129,rs7575245,rs7766241,rs115899639,rs12316525,rs2238154,rs198833,rs8066582,rs10889353,rs3761472,rs77219697,rs783291,rs631106,rs28537807,rs603267,rs3218092,rs8176759,rs1550026,rs3785549,rs860762,rs7314232,rs140492,rs9436224,rs10205592,rs114964604,rs112961043,rs9920210,rs2233861,rs112324778,rs6913093,rs352479,rs597470,rs7743445,rs3816117,rs524023,rs10889334,rs73292811,rs327,rs1168099,rs56076827,rs73600084,rs78628569,rs4915840,rs28661781,rs66965793,rs10790162,rs1141313,rs9369313,rs10849982,rs2437145,rs3742001,rs2360873,rs3740111,rs12036837,rs1260341,rs2227333,rs6760828,rs17489282,rs76361685,rs351729,rs9394834,rs2410627,rs11608565,rs7167810,rs10792443,rs9487060,rs56224630,rs2285727,rs11681351,rs117974468,rs12129000,rs632650,rs1837842,rs9320282,rs2131926,rs2339816,rs78458743,rs636497,rs35959442,rs71494800,rs2305481,rs4766462,rs10774624,rs60223219,rs77069344,rs1375493,rs10908499,rs7855255,rs12769244,rs1051921,rs5005289,rs16843465,rs1029388,rs380774,rs2727104,rs7227,rs11983745,rs61010704,rs2769071,rs809673,rs3099228,rs2666559,rs12453334,rs11636148,rs78299715,rs1260595,rs2401514,rs901684,rs116147870,rs6914422,rs1060848,rs326,rs28362508,rs11066055,rs17119878,rs12142808,rs659104,rs491626,rs79220007,rs12022657,rs114246480,rs7166453,rs2073398,rs11655264,rs6489833,rs7702189,rs12678919,rs12580300,rs4766578,rs34912062,rs2073823,rs9644637,rs3735964,rs114807546,rs12426493,rs75605891,rs77048596,rs6864465,rs4821130,rs35332062,rs13472,rs76176848,rs2239195,rs2410621,rs12426566,rs11066322,rs4821124,rs17706858,rs8176749,rs11231825,rs58849111,rs10908496,rs11693660,rs9471653,rs1049817,rs351730,rs4320561,rs11127013,rs6490294,rs2060454,rs609230,rs12300518,rs67385415,rs34763247,rs16941724,rs582118,rs12274192,rs2231142,rs1992442,rs35624969,rs114621120,rs114946160,rs74940001,rs11207983,rs12158299,rs1260327,rs11207982,rs3741993,rs419106,rs1050828,rs7004158,rs11089637,rs4792799,rs11966072,rs28654378,rs2339941,rs1406295,rs1734909,rs1168013,rs6968170,rs113325959,rs2572211,rs12300496,rs8182006,rs7766290,rs2519093,rs878825,rs9394837,rs4548045,rs2241245,rs78810414,rs11912963,rs351756,rs11126999,rs111535158,rs35662477,rs4975538,rs17157839,rs116873087,rs544873,rs8176722,rs28754459,rs11789207,rs6910460,rs10508895,rs581430,rs627308,rs11207976,rs77819548,rs79198716,rs1168030,rs7496335,rs71558769,rs13200047,rs4582,rs3752630,rs28474963,rs10157265,rs78693422,rs830556,rs8077456,rs4792798,rs12148,rs12038481,rs537246,rs13221253,rs13235543,rs3519,rs12696580,rs2075672,rs17157836,rs500499,rs10889350,rs7932437,rs11078935,rs708272,rs13269198,rs59131168,rs297,rs3859189,rs10889331,rs617044,rs4148155,rs13022659,rs3218086,rs17091891,rs583609,rs9971746,rs11066195,rs963029,rs1544396,rs613534,rs112080350,rs35294227,rs4820268,rs11770534,rs9296095,rs919999,rs11913600,rs17489539,rs11264475,rs74869266,rs2241106,rs746735,rs12444012,rs10849985,rs114140679,rs1168041,rs74293240,rs78358410,rs28661744,rs7959011,rs7965261,rs2294916,rs56852782,rs2286276,rs351736,rs877908,rs13196219,rs9384703,rs7165102,rs6743819,rs74346605,rs198812,rs3846855,rs1168027,rs2968479,rs74595557,rs74892229,rs630616,rs7973120,rs74128806,rs10158897,rs2572209,rs114693458,rs1979722,rs10849949,rs7309841,rs4333617,rs878872,rs1168113,rs322,rs12563631,rs4767939,rs7786877,rs78789086,rs28641195,rs34465969,rs11066112,rs2001844,rs351726,rs1341272,rs12483959,rs12074528,rs7025839,rs114815053,rs3806113,rs6014993,rs2143571,rs2285520,rs1441755,rs114680456,rs7313773,rs62407564,rs704795,rs11066128,rs80017658,rs1260320,rs11682621,rs17157945,rs4535497,rs738128,rs2160669,rs2414885,rs1168020,rs78729142,rs115129770,rs2236495,rs600664,rs7812123,rs4363269,rs2235776,rs113051856,rs28444423,rs2275370,rs12940405,rs624660,rs13056555,rs74572721,rs7163482,rs12905244,rs12898708,rs61906117,rs7297760,rs3935281,rs61905088,rs12126696,rs4665963,rs6729709,rs7296651,rs59468948,rs4693924,rs117779442,rs526338,rs4083261,rs595529,rs5754295,rs1211375,rs2302774,rs12679834,rs1178979,rs6902892,rs12029068,rs7294902,rs4823179,rs79862839,rs8136339,rs10750096,rs12453732,rs73407376,rs7962138,rs894211,rs8176731,rs28528947,rs1168098,rs2858011,rs351732,rs12045339,rs3913007,rs13233571,rs56328569,rs2266788,rs10849951,rs2073079,rs2301756,rs2293432,rs13276082,rs77237194,rs11126936,rs3764990,rs57200947,rs1484162,rs76969940,rs115305591,rs28484623,rs35806739,rs28602458,rs3742000,rs893006,rs118163236,rs11208007,rs12773463,rs77374467,rs12306814,rs3739092,rs4593558,rs6800,rs1822200,rs9820070,rs3751984,rs4729597,rs11823543,rs28651806,rs6494529,rs1481012,rs4409689,rs11264464,rs35465966,rs8176644,rs2270401,rs733543,rs11066082,rs6597617,rs4975642,rs1997693,rs79407615,rs6999813,rs76186171,rs76555487,rs5751904,rs10277087,rs28674909,rs6916802,rs35241445,rs2980860,rs221801,rs74511360,rs12101597,rs7178242,rs13408252,rs115806843,rs7167657,rs12427012,rs715325,rs73415539,rs566164,rs78404258,rs10054203,rs10908495,rs57382045,rs2230195,rs2072907,rs11066015,rs1168034,rs75801420,rs59673,rs74454308,rs4766705,rs2410619,rs655107,rs16889391,rs12423960,rs724311,rs6684514,rs10744773,rs2231156,rs1262430,rs638714,rs34410145,rs16991158,rs16948965,rs13202939,rs55677234,rs41301629,rs4823181,rs17730281,rs1977081,rs2056698,rs3784448,rs9394831,rs4425772,rs8176662,rs28525994,rs7294753,rs495828,rs4922118,rs6586884,rs1256328,rs9621715,rs4792800,rs8176757,rs2277871,rs12422864,rs6547521,rs79976090,rs1528533,rs115595932,rs114650503,rs135167,rs5998672,rs12484700,rs79168346,rs4823109,rs12121805,rs11207984,rs6798814,rs7007609,rs1061554,rs10487157,rs1168102,rs2727103,rs920588,rs2814778,rs477138,rs112909171,rs568733,rs10752615,rs8075668,rs676996,rs12027103,rs1168031,rs12319165,rs3208305,rs11066090,rs1168023,rs17159090,rs7007797,rs79337279,rs6969697,rs3743171,rs131814,rs2076207,rs11485618,rs2227319,rs813592,rs4350231,rs8176725,rs2410618,rs12899850,rs476410,rs12040868,rs3741998,rs12910525,rs11695549,rs2269801,rs9381095,rs17410962,rs71494802,rs12309,rs1395,rs3802543,rs628825,rs11545071,rs28475561,rs77684561,rs10850023,rs34195613,rs2070477,rs34693282,rs77980283,rs6679145,rs17768692,rs9357371,rs2076085,rs3752631,rs4128744,rs221790,rs12771275,rs11090617,rs3816786,rs115428780,rs79030172,rs76025266,rs9487052,rs35073769,rs631095,rs3827385,rs449850,rs11066080,rs677355,rs62405895,rs2277311,rs116808430,rs6880997,rs2273833,rs9372205,rs11264463,rs11606370,rs6716894,rs79843668,rs2301621,rs687289,rs1441764,rs113255694,rs61473277,rs2728126,rs7811265,rs5760486,rs10849948,rs28574727,rs10889357,rs25645,rs7299849,rs112713257,rs56182713,rs61906113,rs7294623,rs13234378,rs58965570,rs616513,rs13055107,rs412754,rs17157825,rs77005271,rs8176730,rs10744775,rs12601929,rs9422651,rs61670030,rs1260328,rs9436661,rs7965040,rs7136469,rs7179378,rs3740109,rs11986942,rs6976930,rs17158898,rs35493868,rs11066089,rs6986010,rs10161290,rs9374070,rs4646778,rs210134,rs10758656,rs2279433,rs1146246,rs28621005,rs10774625,rs2073081,rs4648328,rs6903695,rs7102344,rs2037745,rs11207998,rs61280878,rs12141236,rs35739466,rs12579851,rs328,rs1581675,rs4464984,rs34620476,rs2410632,rs2303369,rs2289045,rs7105665,rs10889343,rs9411370,rs36055245,rs4665958,rs72834647,rs76041615,rs2241244,rs28733369,rs117534817,rs131801,rs7738679,rs12062275,rs76259755,rs57168159,rs396000,rs80111670,rs8073254,rs325,rs11632310,rs12427185,rs2283790,rs17410914,rs10789119,rs10849992,rs12579287,rs218260,rs7873416,rs4335137,rs113279830,rs10889337,rs11508026,rs6993414,rs630144,rs55672385,rs11207974,rs7975437,rs10849983,rs6589564,rs1837843,rs7178584,rs7469795,rs780110,rs33951980,rs28477708,rs1919484,rs1372341,rs16843474,rs351731,rs75179845,rs13232120,rs61905116,rs12602854,rs6749393,rs75544042,rs11207977,rs13203155,rs12678603,rs2288619,rs5756504,rs114424320,rs78963197,rs117283696,rs6982636,rs2298429,rs1369313,rs9386784,rs114366307,rs1306476,rs7295665,rs8176671,rs4500785,rs7171289,rs493246,rs837763,rs35659126,rs2980875,rs76721209,rs7602534,rs76167489,rs78420872,rs1275528,rs10219716,rs6928435,rs72860013,rs1260333,rs11244079,rs12591647,rs2572205,rs668774,rs2075290,rs9374080,rs2879603,rs17411024,rs17627049,rs11577840,rs1184547,rs6489793,rs11962469,rs7760930,rs11887784,rs637723,rs8023716,rs9411474,rs3769143,rs34942551,rs34285816,rs76500608,rs72736070,rs73199895,rs12541912,rs28927680,rs111837003,rs1122227,rs2954022,rs641540,rs2293572,rs79236614,rs66480035,rs17157944,rs12403207,rs62407565,rs3825041,rs7765515,rs7734992,rs7199221,rs470119,rs56115463,rs7849280,rs12696581,rs9386795,rs10182937,rs55701306,rs4646777,rs10159255,rs12913171,rs58479700,rs41301625,rs72817533,rs6141,rs72834621,rs11785657,rs12027741,rs80073370,rs35797675,rs1761608,rs861857,rs12423572,rs847898,rs3861397,rs2395795,rs16941703,rs6777331,rs73424286,rs34011467,rs1060431,rs2165558,rs12027778,rs11207980,rs7952986,rs505922,rs75258859,rs17296501,rs1372344,rs114566157,rs112994260,rs2033611,rs1341271,rs8176634,rs16948871,rs60569935,rs4580814,rs114652645,rs2911711,rs9411364,rs9969551,rs28687655,rs8030562,rs1062198,rs6901703,rs624716,rs12287066,rs75819761,rs13231516,rs11264469,rs115478735,rs6000550,rs114311293,rs116153503,rs77236316,rs7725218,rs9480924,rs17145750,rs576236,rs7295294,rs12531645,rs2274365,rs11239541,rs16948859,rs2235321,rs6597616,rs4922119,rs2235777,rs56884502,rs4823180,rs16948947,rs2236498,rs57072497,rs4351999,rs73156234,rs765549,rs630512,rs11871721,rs4975639,rs10793962,rs114820734,rs2072560,rs11066207,rs582094,rs2303370,rs114572261,rs16843520,rs7593448,rs76975037,rs5754426,rs301,rs5998599,rs1800562,rs1967628,rs10900220,rs7808877,rs12764485,rs651007,rs9381097,rs10900218,rs35237252,rs11784535,rs1441760,rs3747749,rs4427037,rs10815095,rs6930844,rs8031179,rs7793710,rs2366638,rs6983430,rs17091905,rs12423268,rs4821108,rs2294921,rs645982,rs41303510,rs7300320,rs651821,rs17809330,rs12582100,rs9436221,rs7819706,rs549461,rs1734910,rs3845687,rs1077835,rs11608,rs500531,rs77693339,rs12786214,rs4823173,rs3812316,rs56332659,rs1980364,rs12037778,rs4375019,rs76232026,rs2302777,rs28368718,rs115158558,rs117066377,rs1369314,rs16843559,rs8176743,rs634341,rs1305521,rs7930786,rs11609628,rs1441756,rs610769,rs4301336,rs2231170,rs1168042,rs3803170,rs1697406,rs2410628,rs1569213,rs17005956,rs10849947,rs2270291,rs2298428,rs9400262,rs6489830,rs504141,rs11207999,rs6587976,rs62405896,rs13292932,rs11135742,rs2285695,rs36069781,rs351735,rs1546722,rs116772985,rs8138791,rs76491632,rs9787151,rs11066126,rs9461023,rs41301631,rs544838,rs72817536,rs600038,rs6988010,rs10494304,rs2227321,rs2277870,rs9625962,rs7445,rs10889330,rs114410080,rs218259,rs34932218,rs780107,rs57454118,rs4628269,rs7973309,rs77176084,rs80189144,rs352476,rs500498,rs75278536,rs73208815,rs9467182,rs2291317,rs61906079,rs4636204,rs140522,rs75327537,rs198851,rs8070444,rs16948719,rs13244268,rs2572208,rs73176497,rs55872776,rs4767068,rs9398192,rs117825571,rs9734313,rs9400273,rs12802649,rs17489226,rs28665840,rs117029589,rs1800588,rs448496,rs2008451,rs1564305,rs17411126,rs8136338,rs62405926,rs57186149,rs715326,rs116451398,rs12906196,rs2410630,rs7800944,rs11126935,rs7744284,rs28675909,rs75205426,rs28507448,rs12580175,rs7167567,rs12582964,rs5998644,rs555456,rs12914034,rs2980882,rs597078,rs12023489,rs11679220,rs131806,rs3742003,rs12132794,rs17120029,rs893007,rs361725,rs12592280,rs6716850,rs35330527,rs7133881,rs11607663,rs8028238,rs9386780,rs2294915,rs10908502,rs351723,rs1383585,rs78013771,rs4803,rs35369244,rs6717980,rs5745587,rs7816447,rs7461115,rs3135506,rs656297,rs57646770,rs13181874,rs12579123,rs58886972,rs6919423,rs688920,rs638305,rs7812235,rs4823108,rs7373328,rs74444640,rs7296313,rs12292921,rs17159087,rs113353646,rs901682,rs475419,rs7258661,rs4665969,rs1260330,rs28817420,rs35206652,rs4766764,rs12030293,rs55925606,rs2950835,rs5760489,rs61440627,rs1372340,rs2235501,rs17489185,rs7183049,rs2273832,rs16908114,rs6982502,rs4767202,rs11066077,rs75082673,rs2283357,rs2229136,rs76979899,rs34571450,rs509728,rs12914495,rs8176747,rs2896019,rs11153165,rs12285095,rs13240065,rs1260329,rs10908494,rs4433838,rs62482237,rs1010023,rs12056034,rs78275508,rs12118238,rs11775479,rs2119690,rs11613713,rs7484754,rs6488450,rs9467176,rs56199698,rs579459,rs659656,rs58946909,rs75648992,rs10789118,rs5760485,rs4338743,rs12161932,rs9487048,rs738129,rs11207985,rs10758657,rs6494521,rs847895,rs74470893,rs2106972,rs1781212,rs58368428,rs2410623,rs12594061,rs739496,rs76974099,rs1803924,rs6895108,rs115599772,rs9626079,rs11066001,rs2242420,rs112035106,rs6456617,rs3752632,rs62130714,rs10849995,rs1168029,rs1168032,rs11685326,rs7304572,rs4823177,rs1977080,rs1183260,rs2083637,rs12138177,rs886205,rs61471917,rs35982947,rs10850013,rs809058,rs35120633,rs920589,rs635728,rs2073824,rs75085022,rs12916843,rs12023438,rs76831684,rs4665960,rs72834627,rs7167740,rs10850003,rs61012856,rs13234157,rs5754387,rs66614050,rs1372343,rs78808915,rs9787156,rs642845,rs261332,rs4273077,rs627804,rs1532624,rs12902500,rs527210,rs674302,rs79068130,rs598253,rs16843619,rs1891453,rs9805104,rs11066095,rs11066079,rs80236974,rs1410492,rs7205804,rs17091909,rs6589565,rs9349204,rs28377658,rs5745568,rs7798357,rs71494785,rs15285,rs2236496,rs3825891,rs12136083,rs118121606,rs640783,rs17411133,rs1002687,rs504915,rs17810074,rs2413450,rs16948959,rs1369312,rs3087852,rs10889340,rs34453912,rs60631624,rs1617640,rs12286037,rs3809276,rs7496362,rs11870683,rs34562254,rs780112,rs77387136,rs612169,rs74983646,rs1168097,rs559946,rs115419051,rs12319315,rs2572212,rs12592786,rs77389,rs60251819,rs351727,rs11207969,rs2029763,rs2782,rs74482366,rs9384705,rs2293571,rs131808,rs12132919,rs636523,rs62466264,rs286,rs9411473,rs17803780,rs7180725,rs12484550,rs7534572,rs117298377,rs657152,rs7908745,rs305,rs1557685,rs9384701,rs115159262,rs7172335,rs5760493,rs964686,rs7296841,rs13246490,rs7963329,rs2339818,rs687621,rs2238152,rs79596920,rs78300069,rs5754467,rs12451547,rs115483900,rs7853365,rs77337258,rs2103325,rs8041579,rs112685218,rs11721263,rs4823178,rs3850634,rs2178296,rs11545072,rs10792441,rs855791,rs57641217,rs1168026,rs28671582,rs28533914,rs1122794,rs9411488,rs3184504,rs581107,rs543968,rs9398191,rs114085432,rs76029685,rs12580246,rs10493322,rs17696112,rs11078930,rs10889354,rs56225305,rs12312538,rs2896020,rs2269802,rs77030808,rs34121578,rs56763150,rs4871908,rs7868737,rs1546723,rs351737,rs11066156,rs10801677,rs8042807,rs56143464,rs291,rs5756505,rs16889387,rs3816472,rs6930698,rs4466208,rs34060476,rs11264462,rs10849984,rs2410625,rs113988682,rs3916027,rs3806409,rs73426314,rs2072905,rs76496571,rs35348663,rs3845686,rs3785550,rs74904971,rs2294922,rs11770389,rs7970181,rs7137889,rs12747432,rs926633,rs4495740,rs56748859,rs452306,rs2075166,rs140523,rs11637431,rs35368205,rs1137827,rs68192600,rs28556680,rs2021860,rs79624003,rs12294259,rs1260342,rs7178686,rs35047800,rs10774631,rs73170760,rs13191948,rs7444,rs626787,rs9467190,rs117019474,rs74998556,rs28613841,rs9436222,rs780093,rs35194512,rs11207995,rs494242,rs2466949,rs12296574,rs60484807,rs34345068,rs4072639,rs1699937,rs7898761,rs554833,rs13056638,rs11602903,rs9487020,rs77637903,rs1441766,rs116637360,rs6494528,rs1077834,rs8176746,rs2296375,rs28727558,rs28457012,rs7457024,rs10889349,rs12029695,rs590958,rs9619386,rs16948954,rs11066054,rs1168036,rs114303864,rs2279434,rs4126104,rs34981677,rs6586886,rs11765509,rs1441757,rs111887162,rs1809498,rs2281135,rs62429816,rs115133418,rs1690761,rs79920061,rs7520810,rs58249241,rs12139321,rs9487049,rs12720926,rs10850007,rs2092501,rs115849089,rs7757347,rs780106,rs2280401,rs76294334,rs9374069,rs9422658,rs7956676,rs738408,rs12130361,rs10974815,rs396635,rs28587460,rs73285327,rs74759038,rs591980,rs765547,rs72710222,rs62465144,rs2725202,rs79180351,rs9644638,rs2272308,rs2119689,rs12117903,rs11126934,rs2274364,rs7752351,rs73426362,rs1168015,rs10947995,rs3824616,rs75675187,rs75551077,rs1975384,rs446974,rs671,rs12321677,rs2414882,rs9422441,rs6899616,rs780102,rs3824618,rs79000824,rs17411031,rs5754422,rs1203973,rs7522948,rs3825016,rs17159113,rs6513296,rs2014252,rs295,rs10908503,rs11207970,rs2926775,rs115298310,rs1168107,rs75203622,rs114021743,rs2074755,rs4148157,rs61906114,rs3859187,rs114187050,rs2727099,rs59905228,rs13248727,rs874852,rs2968478,rs495203,rs11853157,rs2075674,rs1474745,rs12424641,rs529565,rs1178970,rs13388159,rs634389,rs116460674,rs410449,rs809059,rs660340,rs11264473,rs131804,rs519090,rs13055874,rs35966917,rs353053,rs853480,rs28522606,rs4767376,rs56120917,rs9325434,rs76737188,rs56215622,rs9374072,rs115377799,rs17482753,rs12142634,rs1275538,rs16843471,rs72817542,rs75688306,rs12423788,rs1168022,rs6911965,rs3744245,rs9644568,rs653178,rs11153166,rs1168018,rs12038217,rs34879941,rs1178977,rs8027260,rs80841,rs2302776,rs60972755,rs9314269,rs12484809,rs1179765,rs1883348,rs1992291,rs320,rs140491,rs12117951,rs11071846,rs1981517,rs11455,rs1647267,rs4665965,rs61906078,rs74636821,rs10889333,rs58742238,rs4543558,rs77522654,rs7162974,rs2097701,rs11570891,rs16991175,rs2266964,rs9400276,rs6489818,rs7874244,rs115794033,rs17616085,rs11757567,rs34818360,rs710177,rs62130713,rs17411113,rs2236497,rs72819536,rs12909511,rs34540281,rs2401512,rs77902909,rs8035639,rs198805,rs12532878,rs62407569,rs2131925,rs6925339,rs9374081,rs666951,rs1781221,rs11066127,rs35172875,rs2301622,rs2858942</t>
  </si>
  <si>
    <t>ENSG00000025708.8,ENSG00000179295.11,ENSG00000074696.8,CATG00000010438.1,ENSG00000167914.6,CATG00000013334.1,ENSG00000111271.10,ENSG00000164663.9,ENSG00000163472.14,CATG00000058559.1,ENSG00000112576.8,ENSG00000142534.2,CATG00000031308.1,ENSG00000236437.1,ENSG00000128228.4,ENSG00000128309.12,ENSG00000201078.1,ENSG00000223881.1,ENSG00000172671.15,ENSG00000237937.1,ENSG00000081237.14,ENSG00000196176.7,ENSG00000233431.1,ENSG00000118777.6,CATG00000013327.1,CATG00000013322.1,ENSG00000108528.9,ENSG00000008516.12,ENSG00000167930.11,ENSG00000257767.2,ENSG00000224729.4,ENSG00000174485.10,ENSG00000111252.6,CATG00000057185.1,CATG00000083626.1,CATG00000092618.1,ENSG00000112578.5,CATG00000033615.1,ENSG00000200530.1,ENSG00000137656.7,CATG00000042207.1,ENSG00000259293.1,ENSG00000109917.6,ENSG00000213088.5,CATG00000060742.1,ENSG00000163468.10,CATG00000117987.1,ENSG00000163794.6,ENSG00000108518.7,ENSG00000235267.1,ENSG00000272462.2,ENSG00000172661.13,ENSG00000265799.1,ENSG00000163795.9,ENSG00000253111.1,ENSG00000266269.1,CATG00000101822.1,ENSG00000089234.11,ENSG00000130427.2,ENSG00000197487.4,ENSG00000187475.4,CATG00000030195.1,ENSG00000106330.7,ENSG00000120158.7,ENSG00000108515.13,ENSG00000112343.8,ENSG00000235545.1,ENSG00000077080.5,CATG00000047979.1,ENSG00000111300.5,ENSG00000204539.3,ENSG00000138614.10,ENSG00000130182.3,ENSG00000089022.9,ENSG00000162607.8,ENSG00000126351.8,CATG00000025291.1,ENSG00000138074.10,ENSG00000196226.2,CATG00000086051.1,ENSG00000240505.4,ENSG00000197891.7,CATG00000093267.1,ENSG00000175445.10,ENSG00000204031.3,CATG00000114024.1,ENSG00000115226.5,CATG00000042205.1,ENSG00000226645.1,ENSG00000112339.10,ENSG00000124564.13,CATG00000093276.1,ENSG00000164362.14,ENSG00000130489.8,ENSG00000100031.14,CATG00000092614.1,ENSG00000234945.3,ENSG00000146830.9,CATG00000003943.1,ENSG00000198715.7,ENSG00000009950.11,CATG00000011150.1,ENSG00000108342.8,ENSG00000166415.10,ENSG00000113504.15,ENSG00000160211.11,CATG00000067396.1,ENSG00000204188.3,ENSG00000257595.2,ENSG00000089009.11,ENSG00000118762.3,ENSG00000261971.2,ENSG00000111275.8,ENSG00000172354.5,ENSG00000115204.10,CATG00000087827.1,ENSG00000214736.3,ENSG00000074621.9,CATG00000020292.1,ENSG00000115232.9,ENSG00000106635.3,ENSG00000103769.5,ENSG00000178026.8,ENSG00000084734.4,ENSG00000116641.11,ENSG00000100344.6,ENSG00000175164.9,CATG00000002596.1,CATG00000005818.1,ENSG00000268681.1,ENSG00000199065.2,ENSG00000261573.1,ENSG00000213453.3,ENSG00000106333.8,ENSG00000206177.2,CATG00000041288.1,CATG00000072573.1,ENSG00000108523.11,ENSG00000115194.6,ENSG00000135148.7,ENSG00000130227.12,ENSG00000271875.1,ENSG00000115211.11,CATG00000114046.1,ENSG00000007392.12,ENSG00000025770.14,ENSG00000165406.11,ENSG00000106327.8,ENSG00000177989.9,ENSG00000234816.2,ENSG00000100379.13,ENSG00000111481.5,ENSG00000076864.15,ENSG00000161179.9,ENSG00000163793.8,CATG00000030292.1,ENSG00000077800.7,CATG00000025290.1,ENSG00000115207.9,ENSG00000138002.10,ENSG00000163467.7,ENSG00000198952.7,ENSG00000180573.8,ENSG00000203799.6,ENSG00000128918.10,ENSG00000162551.9,ENSG00000009954.6,ENSG00000090534.13,CATG00000114104.1,ENSG00000258373.1,ENSG00000012779.6,ENSG00000234608.3,CATG00000092610.1,ENSG00000110076.14,ENSG00000173064.6,ENSG00000115234.6,ENSG00000204540.6,CATG00000101876.1,ENSG00000273189.1,ENSG00000138085.12,CATG00000088304.1,CATG00000089574.1,ENSG00000198270.8,ENSG00000100347.10,CATG00000057187.1,ENSG00000234072.1,CATG00000033614.1,ENSG00000204842.10,CATG00000050093.1,ENSG00000258099.1,ENSG00000180596.7,ENSG00000197061.3,ENSG00000106638.11,ENSG00000172336.4,ENSG00000243587.6,ENSG00000008838.13,CATG00000088343.1,ENSG00000074603.14,CATG00000117980.1,ENSG00000135535.10,ENSG00000224652.1,ENSG00000237840.2,ENSG00000237410.1,ENSG00000112294.8,ENSG00000087237.6,ENSG00000187045.12,ENSG00000197251.3,ENSG00000010704.14,CATG00000101875.1,ENSG00000160781.11,ENSG00000188536.8,CATG00000013335.1,ENSG00000138100.9,CATG00000074949.1,CATG00000092613.1,ENSG00000110243.7,CATG00000028303.1,CATG00000101813.1,ENSG00000207371.1,CATG00000088309.1,ENSG00000124593.10,CATG00000060738.1,ENSG00000124610.3,CATG00000093273.1,ENSG00000157992.8,CATG00000117975.1,CATG00000083624.1,ENSG00000084774.9,ENSG00000167346.3,ENSG00000259924.1,ENSG00000215481.4,ENSG00000137218.6,CATG00000058781.1,ENSG00000226571.1,ENSG00000166035.6,ENSG00000124641.10,ENSG00000187837.2,CATG00000028304.1,ENSG00000115216.9,CATG00000060595.1,ENSG00000115241.9,ENSG00000103742.7,CATG00000057183.1,CATG00000101878.1,CATG00000083622.1,CATG00000063098.1,ENSG00000112293.10,ENSG00000233438.1,ENSG00000188677.10,ENSG00000224187.1,CATG00000068610.1,ENSG00000185651.10,ENSG00000248594.2,ENSG00000132819.12,ENSG00000089248.6,ENSG00000108344.10,ENSG00000269881.1,ENSG00000030110.8,CATG00000088306.1,ENSG00000185245.6,ENSG00000196532.4</t>
  </si>
  <si>
    <t>24094242,21153663,20139978</t>
  </si>
  <si>
    <t>Serum alkaline phosphatase levels,Blood cell counts and traits, in red and white blood cells,Blood cell counts and other traits</t>
  </si>
  <si>
    <t>HP:0100785</t>
  </si>
  <si>
    <t>Insomnia</t>
  </si>
  <si>
    <t>rs7930305,rs12050435,rs2288772,rs12823555,rs8014232,rs10830964,rs11175024,rs2638262,rs12895096,rs2065779,rs10784338,rs1791933,rs77582682</t>
  </si>
  <si>
    <t>ENSG00000175591.7,ENSG00000151229.8,CATG00000011720.1,ENSG00000049759.12,CATG00000116417.1,ENSG00000175785.8,ENSG00000134640.2,CATG00000011718.1</t>
  </si>
  <si>
    <t>23728906,22754043</t>
  </si>
  <si>
    <t>Insomnia (caffeine-induced),Insomnia</t>
  </si>
  <si>
    <t>HP:0100786</t>
  </si>
  <si>
    <t>Hypersomnia</t>
  </si>
  <si>
    <t>rs10882831,rs72852265,rs116168246,rs161236,rs116103179,rs61776916,rs7075349,rs9269817,rs524769,rs646159,rs4766031,rs6508294,rs74764811,rs74689273,rs11542560,rs2278802,rs703219,rs114407282,rs2246688,rs75977757,rs9271049,rs73384885,rs111845866,rs623532,rs79623456,rs10508761,rs78562342,rs9959563,rs1455557,rs4916312,rs111284592,rs9272499,rs9876561,rs3845970,rs75146212,rs9269898,rs6894123,rs9850932,rs6088512,rs9272981,rs10763863,rs2341847,rs11703564,rs1130203,rs73825924,rs72786179,rs7544592,rs6782978,rs7125189,rs686881,rs74942079,rs12894079,rs1426202,rs7514229,rs114900739,rs2858866,rs17007459,rs10736510,rs12805683,rs77221305,rs9615983,rs7745797,rs1348808,rs35169954,rs79049318,rs557847,rs9273430,rs10801179,rs10057848,rs11087492,rs9272416,rs1585459,rs79484729,rs115719435,rs77212406,rs60567157,rs62215084,rs9271536,rs11606677,rs9272441,rs28668316,rs2089649,rs73902680,rs949076,rs9273324,rs9270940,rs1199346,rs2052834,rs949079,rs114986330,rs6599267,rs4517327,rs7766843,rs9272723,rs2673701,rs7616975,rs10062149,rs28516392,rs41307050,rs4910495,rs9270923,rs61873630,rs17778015,rs2102940,rs112037939,rs34835268,rs8045558,rs17049698,rs2293308,rs112722721,rs9269876,rs17032220,rs9271402,rs6872428,rs17356937,rs114738024,rs6114960,rs2292303,rs9272311,rs6008601,rs3097495,rs74057605,rs1890660,rs9273800,rs3828811,rs2252552,rs41520948,rs7616519,rs59030730,rs2431225,rs12065829,rs76787847,rs112287973,rs296729,rs1966252,rs78115092,rs17204294,rs9274484,rs56309758,rs10411503,rs8002987,rs9889344,rs10912554,rs4843,rs4657843,rs75722317,rs9270917,rs73653521,rs564640,rs6978582,rs9273241,rs9353737,rs9273164,rs4293639,rs9271013,rs9274622,rs73727913,rs12546328,rs10041776,rs11101266,rs114053121,rs6059856,rs161282,rs11042473,rs7613164,rs3755654,rs2667774,rs9792595,rs1749907,rs12150721,rs9362754,rs16997869,rs28455809,rs9274527,rs9271524,rs17031616,rs9270947,rs2244249,rs73402209,rs3213445,rs5770922,rs79939898,rs12804972,rs79554105,rs9270008,rs1851754,rs7906301,rs6766838,rs363240,rs75801019,rs112997206,rs4282615,rs1858939,rs7095938,rs10853644,rs11664007,rs76515251,rs4911422,rs78451334,rs9271168,rs113290790,rs72844134,rs13008525,rs12682025,rs9274552,rs6770142,rs33934478,rs17863977,rs11554764,rs112208663,rs4919043,rs1058867,rs9270051,rs9270978,rs7077824,rs798986,rs17827163,rs75968739,rs6661115,rs76956499,rs10062873,rs10475853,rs382488,rs9271205,rs11708328,rs8031335,rs112099108,rs684209,rs462875,rs11925990,rs4530904,rs55650283,rs843844,rs973716,rs1008057,rs2834168,rs9271080,rs392350,rs72637899,rs12816988,rs4559672,rs9270941,rs116694327,rs745708,rs79304200,rs3763796,rs2111339,rs9368716,rs58185639,rs755315,rs12471007,rs79621281,rs4745580,rs4526098,rs9270111,rs12576997,rs5996494,rs115541351,rs2762034,rs6059860,rs55875217,rs13153908,rs45501494,rs9273407,rs17144255,rs9271641,rs1737070,rs2453832,rs171584,rs9273053,rs523402,rs2436001,rs9362755,rs9271053,rs60431327,rs7896086,rs9271069,rs1136155,rs3814230,rs13130314,rs11713246,rs57701412,rs11873010,rs114055836,rs9271176,rs61874098,rs114350506,rs9271149,rs9273509,rs466022,rs17130628,rs78658558,rs4941203,rs3752874,rs17031655,rs3753057,rs61874115,rs11140510,rs12185458,rs3786331,rs80088690,rs12701106,rs7516642,rs280616,rs11574049,rs10754047,rs9272468,rs78475229,rs80031897,rs9274536,rs4912572,rs9288544,rs115985685,rs2293307,rs9272625,rs12514201,rs9271407,rs10059722,rs798990,rs76821563,rs6106981,rs9269622,rs55759417,rs9271775,rs41279732,rs2470978,rs302627,rs10519197,rs7623800,rs7645692,rs6088498,rs414109,rs11956602,rs9837830,rs4936660,rs9269915,rs6050237,rs9271148,rs13100575,rs6059905,rs540824,rs3097504,rs9270964,rs6993992,rs76514185,rs3753056,rs2682925,rs17257148,rs2827216,rs6760592,rs9270977,rs6059861,rs6594657,rs114904639,rs504816,rs12933482,rs6999828,rs12145105,rs11664079,rs9615356,rs60766032,rs7290268,rs114595403,rs6428159,rs9271417,rs114241655,rs112055084,rs76326339,rs10454960,rs10737620,rs114328987,rs12337412,rs6125448,rs9950152,rs115480631,rs9273474,rs4551278,rs9271639,rs12167567,rs72792239,rs62405633,rs72788132,rs418007,rs514489,rs9270879,rs9272328,rs45576734,rs9272629,rs7817016,rs9270974,rs113932336,rs7714651,rs7900070,rs6428154,rs10736512,rs10485505,rs9271007,rs17032362,rs77378083,rs12592094,rs7277678,rs77077813,rs562182,rs111395685,rs1344884,rs57066151,rs34522212,rs3523,rs114193205,rs518069,rs36192217,rs9271629,rs76422242,rs7870295,rs1387014,rs11206015,rs3737178,rs112762698,rs1735695,rs7090173,rs114829275,rs1541040,rs13026779,rs9311199,rs488769,rs7702433,rs6059890,rs10055628,rs3739226,rs1520224,rs12543860,rs9304461,rs241400,rs1385433,rs13098194,rs73571067,rs408569,rs9270489,rs56341888,rs7034744,rs61873636,rs6599268,rs9271100,rs9270158,rs113034033,rs116593262,rs9270035,rs10936931,rs617058,rs1613230,rs116751030,rs1925321,rs17166065,rs9825925,rs9274562,rs9469220,rs950650,rs10440728,rs9269766,rs9271155,rs12470200,rs57913893,rs115701331,rs397686,rs11945958,rs9271062,rs7706375,rs16932347,rs7120246,rs293942,rs1575522,rs6872159,rs4959093,rs6776531,rs7286155,rs76583543,rs9271116,rs9273443,rs4793635,rs10908518,rs798956,rs256965,rs74449314,rs196475,rs9342229,rs7240649,rs79755653,rs10044466,rs72792247,rs9615979,rs11111147,rs1904217,rs73386941,rs73492542,rs12034334,rs78396656,rs116670730,rs72639514,rs9271153,rs7086651,rs6003569,rs9273493,rs4145378,rs17697840,rs4524058,rs116008969,rs77394587,rs62142977,rs117659165,rs34497506,rs56215441,rs12275468,rs6063314,rs6743956,rs17089177,rs1657905,rs2028842,rs7854907,rs452169,rs10399607,rs9270915,rs6036999,rs6789983,rs2709486,rs41440045,rs7122818,rs17791786,rs2056615,rs113229010,rs1154154,rs7826478,rs4379660,rs17028049,rs72849276,rs2802346,rs892853,rs72818983,rs11042486,rs56111326,rs17032467,rs7855222,rs1071630,rs9850255,rs6862473,rs808934,rs2076530,rs2048399,rs9271105,rs11206035,rs529067,rs9270870,rs115429316,rs9270999,rs34198298,rs9553796,rs4327263,rs73592131,rs6007761,rs1851755,rs1783909,rs9270922,rs7433081,rs7715520,rs220066,rs79707809,rs74371950,rs2010535,rs1047989,rs112532723,rs117773336,rs9270369,rs10963038,rs6106979,rs6481745,rs72919245,rs11743333,rs2480404,rs35958285,rs9271525,rs56132922,rs3764159,rs11072658,rs6066820,rs75306304,rs12290015,rs55908555,rs9270927,rs62215085,rs55895019,rs12150895,rs1615793,rs78995218,rs57546028,rs116555248,rs2099319,rs9271060,rs5753554,rs1585458,rs1944694,rs12351974,rs6881233,rs1823068,rs41291488,rs9627409,rs10198886,rs6711142,rs4766030,rs6008600,rs10921317,rs12295129,rs111814843,rs669442,rs17049699,rs28362950,rs11600169,rs114459930,rs12351969,rs8023652,rs6008662,rs112638707,rs2706378,rs77849763,rs13077476,rs112493906,rs3806156,rs4916210,rs1242201,rs9272546,rs80310329,rs6431360,rs112952076,rs13074716,rs17251987,rs116350000,rs79680841,rs78199447,rs73492532,rs1129740,rs58823914,rs7855269,rs12570418,rs7519242,rs1390680,rs12110796,rs1509676,rs113022490,rs12637881,rs9271005,rs114201929,rs74766656,rs115743514,rs715518,rs9273046,rs62215114,rs35426254,rs7709318,rs1657894,rs2156244,rs76041705,rs4744807,rs485631,rs12148472,rs9272553,rs78195388,rs78680509,rs28362949,rs2244375,rs9271421,rs1662809,rs9362746,rs13104820,rs17032226,rs28364194,rs1783915,rs79951436,rs7429404,rs6576569,rs35633398,rs533935,rs6512202,rs74644576,rs10860834,rs11659776,rs7227253,rs7543239,rs6576571,rs6007747,rs9615958,rs116277398,rs10763862,rs5753542,rs3823160,rs9270914,rs9270979,rs34293316,rs1281937,rs9272350,rs7617494,rs4911423,rs5001107,rs2293309,rs77731844,rs10045595,rs115637879,rs1002101,rs2520708,rs2436000,rs6120650,rs9271165,rs34195497,rs16907083,rs196494,rs115635501,rs2048739,rs72818986,rs61826341,rs2843996,rs11165852,rs11008519,rs3772728,rs1370364,rs17130614,rs11602109,rs269307,rs4794094,rs5742723,rs9271081,rs76442107,rs9272491,rs13423661,rs17019941,rs57765605,rs10892774,rs1056964,rs115163973,rs9626814,rs910133,rs11140507,rs113417311,rs6058052,rs115584726,rs233085,rs10069695,rs6059845,rs2645010,rs953076,rs6874840,rs4919042,rs116143544,rs7456402,rs74550932,rs17539463,rs10896631,rs61873594,rs56040772,rs74650367,rs9270054,rs6892071,rs4705538,rs1650823,rs9353738,rs62623713,rs5753561,rs9273056,rs10912555,rs9362753,rs62936860,rs61776644,rs79949054,rs114608734,rs12652790,rs1338720,rs115823613,rs10044956,rs117431058,rs9755750,rs4307059,rs10736509,rs4936655,rs41434945,rs9274563,rs5753555,rs2454612,rs28430780,rs2018134,rs28703228,rs34260340,rs1716839,rs34063054,rs9271010,rs4991466,rs74352461,rs6059868,rs9615933,rs9273356,rs67776810,rs2585034,rs6007732,rs17031619,rs6901304,rs73350827,rs115287592,rs602229,rs9272581,rs78480917,rs56349323,rs6824585,rs2000712,rs9953301,rs1884669,rs9271096,rs9272349,rs4516495,rs4147040,rs79634558,rs56771518,rs9269778,rs9273559,rs28631728,rs73731427,rs5770917,rs3764160,rs2572949,rs1858938,rs6695238,rs74774892,rs9272424,rs111264507,rs6066829,rs9271631,rs112519097,rs74472863,rs12518473,rs74315650,rs9883185,rs6494516,rs79012580,rs9273376,rs11703245,rs798989,rs115598371,rs7641324,rs6932043,rs56332860,rs9272613,rs12257900,rs9274537,rs1456030,rs78372243,rs11554572,rs77512282,rs62142976,rs3797301,rs9627387,rs34220352,rs10947261,rs11807031,rs9272609,rs74070172,rs9270948,rs442722,rs10018207,rs67282046,rs818365,rs11089493,rs115161103,rs66535127,rs3761147,rs4959108,rs9273426,rs9270904,rs7583260,rs9271636,rs196482,rs12635796,rs74627108,rs10494674,rs57519209,rs502055,rs4793633,rs12657671,rs17745579,rs6438836,rs13249480,rs6114970,rs9271108,rs77745263,rs56807330,rs11714216,rs11087488,rs79087249,rs79599063,rs80183370,rs59417168,rs11229131,rs1344883,rs7032345,rs9271006,rs75846039,rs3731795,rs2858864,rs75436606,rs116749721,rs6050236,rs7658402,rs9553795,rs2689948,rs61873641,rs8093718,rs114647529,rs74618165,rs73395560,rs13245039,rs2493876,rs115602633,rs431908,rs79968150,rs12704517,rs7240120,rs9273288,rs920080,rs115084676,rs4940328,rs2103108,rs56901884,rs75135025,rs655444,rs2470981,rs12627787,rs13380938,rs116432801,rs9345023,rs59262734,rs9274477,rs9270099,rs905184,rs11560477,rs4566930,rs62142982,rs459033,rs79835345,rs116619851,rs9271211,rs10145670,rs1065360,rs13078962,rs7894459,rs79793856,rs6982619,rs80117486,rs72639513,rs9271774,rs798991,rs2073707,rs1524079,rs10002434,rs62112462,rs9274390,rs2118288,rs1761379,rs9270963,rs12478383,rs514406,rs41355347,rs10875034,rs72844118,rs1623873,rs2073856,rs6686065,rs7025834,rs3758455,rs930534,rs220063,rs809559,rs2091103,rs115546010,rs72825515,rs6671237,rs196476,rs3814229,rs9271082,rs9615968,rs9272618,rs2161138,rs75566695,rs1787842,rs2520692,rs7616369,rs114127102,rs9402793,rs1469847,rs616187,rs10988217,rs2244102,rs9763419,rs241403,rs2973649,rs34843303,rs10240026,rs363230,rs12496898,rs9274336,rs9273441,rs6120644,rs4147038,rs1263647,rs73653522,rs9270928,rs3827595,rs4939759,rs9296260,rs78034115,rs6008339,rs1046699,rs9272339,rs75650869,rs1131972,rs113232784,rs73186289,rs7131393,rs116787876,rs9274669,rs733955,rs9892295,rs892852,rs10252092,rs486613,rs9270921,rs9269823,rs55685182,rs1480443,rs116354368,rs61060922,rs115851225,rs112578072,rs78022196,rs4142007,rs9272628,rs6008613,rs16846343,rs77173268,rs112824925,rs73793188,rs72844190,rs1588356,rs13083811,rs6114966,rs12423004,rs2172710,rs2275444,rs10127495,rs2859998,rs2522395,rs78306403,rs10826958,rs9855535,rs16845558,rs9270043,rs1787833,rs2973646,rs116516410,rs17455520,rs76354543,rs2400219,rs75297505,rs6059896,rs76101020,rs9273467,rs389534,rs7292343,rs77677679,rs10746739,rs111483859,rs9270986,rs11703021,rs78135308,rs9273444,rs1623323,rs6050205,rs9273028,rs2373569,rs695654,rs7209395,rs10754048,rs114000627,rs2520699,rs9272623,rs6114959,rs7194,rs113451008,rs10936932,rs6501923,rs6088508,rs11247867,rs10016499,rs74581714,rs2076533,rs77921229,rs17031499,rs2762036,rs9271122,rs5753509,rs360044,rs1571281,rs1056894,rs9272357,rs363278,rs6446052,rs17093175,rs4912495,rs2702158,rs1828465,rs528070,rs196477,rs11008506,rs28449205,rs9840730,rs72843145,rs4496852,rs6120669,rs9271076,rs9359892,rs9270258,rs13118835,rs7444446,rs9271110,rs78449612,rs6087577,rs557715,rs79617928,rs9271117,rs11632043,rs9272346,rs72845722,rs9274574,rs2370860,rs12342594,rs1944674,rs1657895,rs6066815,rs2111790,rs11042471,rs116474693,rs6008616,rs11699487,rs1108908,rs11090866,rs9273322,rs17014136,rs11750131,rs4877838,rs9269844,rs11563550,rs9270902,rs4936654,rs9274624,rs9273338,rs504766,rs2520688,rs111252416,rs57128261,rs6059827,rs9274186,rs2285524,rs11911124,rs115966838,rs11042476,rs77236739,rs11856834,rs56335999,rs462707,rs4911420,rs1960387,rs11042478,rs9269874,rs78624400,rs115188891,rs459832,rs9274529,rs7232786,rs3791010,rs73254137,rs4910497,rs114813031,rs3021303,rs6088582,rs7744020,rs56046303,rs9792450,rs4270662,rs34813758,rs78142667,rs72637900,rs112480946,rs2470979,rs9270949,rs10058265,rs9271466,rs10223064,rs114672602,rs3824988,rs11872614,rs9274606,rs1657884,rs73106933,rs80330437,rs9271635,rs363237,rs9270909,rs3848645,rs11154857,rs7526275,rs6008362,rs2034131,rs6588443,rs57191437,rs6119497,rs113893208,rs66884109,rs7512619,rs6106980,rs296720,rs11914622,rs55640600,rs895253,rs409675,rs9627295,rs116697931,rs9270091,rs76741160,rs373534,rs7294804,rs3817991,rs6868300,rs1370363,rs59136980,rs9270971,rs6808455,rs1412706,rs1787836,rs2028588,rs814519,rs7228213,rs9615969,rs11959356,rs11165851,rs45528736,rs73754829,rs115455979,rs35539765,rs9273482,rs72788141,rs6898051,rs72508425,rs440523,rs12169526,rs9272656,rs62215121,rs9271151,rs9987276,rs9271051,rs1920629,rs9269859,rs9272497,rs3102221,rs9274617,rs62215127,rs1733448,rs2370487,rs7128287,rs4345016,rs11718010,rs75676746,rs4939760,rs11197969,rs58087771,rs11704586,rs55695238,rs9271068,rs855353,rs12570847,rs3101643,rs233088,rs10780026,rs9270018,rs75098052,rs116923387,rs7616807,rs13375593,rs2073861,rs4935783,rs10763861,rs9272725,rs161231,rs16826003,rs220071,rs17130638,rs35971869,rs9270180,rs61776946,rs11704878,rs7828944,rs76995251,rs55997038,rs12789209,rs36034646,rs10505464,rs11083578,rs269289,rs12493005,rs817138,rs10736511,rs1435462,rs115615794,rs12410420,rs6003566,rs6007748,rs17576594,rs76085361,rs3019793,rs9273230,rs16849623,rs10860835,rs6059892,rs115420917,rs35808061,rs8077672,rs17754240,rs429546,rs114913832,rs9272583,rs9273086,rs75431368,rs2947948,rs10164112,rs798981,rs11782835,rs4478983,rs7227145,rs111823233,rs5753556,rs35162499,rs115656411,rs4414200,rs9274575,rs4270556,rs1944693,rs9274569,rs56218586,rs676090,rs11008520,rs10860839,rs646799,rs11140508,rs73754822,rs77993055,rs9270950,rs586310,rs2088518,rs75394343,rs9273331,rs112412042,rs115080362,rs2735057,rs9273415,rs9270366,rs115146228,rs10896636,rs10971492,rs79925720,rs72927149,rs3828789,rs34328493,rs1706450,rs296727,rs1464854,rs9818742,rs16958153,rs2448792,rs12547722,rs2547919,rs5996495,rs55772151,rs1823067,rs2021171,rs9273024,rs220065,rs80155456,rs6125446,rs582474,rs77409117,rs7215959,rs693754,rs73410140,rs7240534,rs253666,rs11090863,rs13157767,rs11691201,rs1049060,rs116054316,rs731384,rs9270088,rs28362951,rs3859342,rs77012880,rs12957346,rs72508433,rs7714817,rs892855,rs11058254,rs117525715,rs114545545,rs9273406,rs35052325,rs2548014,rs7856691,rs3213850,rs2702157,rs2305795,rs1888334,rs4694459,rs9272962,rs7681757,rs3756502,rs715129,rs9269899,rs12457473,rs12805841,rs4926,rs418931,rs12253971,rs12546818,rs9272574,rs17089174,rs2218488,rs9976674,rs9270237,rs12119090,rs59661566,rs116558669,rs61052452,rs1063345,rs16961733,rs5749222,rs9271011,rs233090,rs10896647,rs12171124,rs6008622,rs1847138,rs11563919,rs9273416,rs4286817,rs60805834,rs17130621,rs113221426,rs58905388,rs7555165,rs4912576,rs363229,rs17862139,rs6905282,rs554760,rs9271121,rs114212442,rs75726568,rs7271963,rs17867612,rs7731547,rs62140622,rs196478,rs6050204,rs1467845,rs7895655,rs9271405,rs77044152,rs1962472,rs7072027,rs8030128,rs413976,rs6058041,rs9270041,rs1618800,rs4793637,rs6008770,rs220064,rs9836970,rs76538009,rs35145966,rs12925943,rs962591,rs3791004,rs11703848,rs11666402,rs9269643,rs9273405,rs1851756,rs61873635,rs116387697,rs574710,rs17697930,rs111382090,rs9835750,rs7256779,rs3101634,rs6960610,rs416766,rs12595492,rs798988,rs12037594,rs1477119,rs80355450,rs11108366,rs74603347,rs17861291,rs4764880,rs9274652,rs17032354,rs161281,rs61874096,rs4253772,rs2836676,rs68057166,rs2030413,rs58352044,rs72639503,rs9271074,rs10010909,rs9894097,rs1263646,rs9270913,rs78092521,rs9269825,rs10826938,rs28383200,rs587495,rs6114956,rs7001673,rs13166300,rs9270992,rs9271107,rs6996374,rs2230885,rs8097231,rs56222810,rs710160,rs9274389,rs73186288,rs74815618,rs2689949,rs11605731,rs1787839,rs74424483,rs13277646,rs6059844,rs4553926,rs3828791,rs34764961,rs9273382,rs7020346,rs75714949,rs9615977,rs113205727,rs363242,rs9269626,rs56313512,rs115940887,rs1025449,rs116691706,rs111737954,rs615698,rs360045,rs11705051,rs9661082,rs12454610,rs78664115,rs9272662,rs7175756,rs6142164,rs73886791,rs6438835,rs9269836,rs3891369,rs9270404,rs5753535,rs116508225,rs80115101,rs6087592,rs9270498,rs7586419,rs28624101,rs9271424,rs4936653,rs12438314,rs2124289,rs9615349,rs41378347,rs114191770,rs7108658,rs233122,rs9615960,rs73576753,rs8135519,rs76851232,rs9844739,rs9615330,rs28362645,rs9271146,rs12495774,rs10788499,rs9272712,rs78471714,rs17049690,rs6988366,rs2885207,rs1925673,rs2532836,rs1063355,rs930536,rs42761,rs10489797,rs9269773,rs79242605,rs114143655,rs7423296,rs10737622,rs5770924,rs4705534,rs76734806,rs767385,rs3778290,rs76454978,rs9271083,rs363272,rs2400220,rs2288811,rs4574606,rs74758432,rs17093182,rs1551570,rs12073104,rs72788134,rs17541821,rs8094036,rs62544640,rs9271009,rs72965899,rs11154858,rs6120645,rs61786416,rs10808549,rs1735678,rs116611120,rs9270050,rs11229066,rs132193,rs614437,rs114682654,rs2520698,rs2702164,rs114295700,rs7069465,rs10154348,rs56311685,rs68176300,rs57091957,rs6856396,rs116371776,rs9270937,rs6050218,rs4993191,rs4664909,rs115902733,rs34593439,rs111765571,rs4778150,rs363236,rs11036006,rs1263642,rs10013443,rs61786400,rs9273349,rs3097501,rs111304709,rs12458588,rs8182209,rs6007726,rs13008299,rs12138547,rs944348,rs348184,rs7558540,rs9271627,rs1541037,rs3746819,rs6087588,rs113734026,rs74068506,rs6963758,rs115931319,rs535777,rs6106985,rs73412128,rs1787826,rs6008784,rs9270912,rs2118286,rs9271156,rs76536290,rs3101635,rs2293641,rs6114967,rs6945800,rs2129000,rs60950518,rs3462,rs2489258,rs28404321,rs382487,rs6059829,rs41291492,rs6059893,rs72639506,rs16998648,rs1393241,rs2269382,rs2378205,rs485701,rs9273479,rs1858806,rs113996162,rs6508293,rs6774221,rs12405169,rs1370366,rs75420341,rs11152386,rs9326970,rs7844732,rs58431522,rs13008328,rs9273242,rs1588890,rs6491121,rs116704769,rs79629967,rs2520706,rs61535093,rs35448862,rs11071829,rs645409,rs3187964,rs11703173,rs9270019,rs115843040,rs117391907,rs443751,rs4940329,rs9271437,rs11704614,rs2249149,rs117569763,rs6913196,rs111608017,rs2490631,rs501006,rs72788152,rs817140,rs11742502,rs79025511,rs9269661,rs112795139,rs56962934,rs72637901,rs13076816,rs9627324,rs61867775,rs3087501,rs13014261,rs12259107,rs13439773,rs78364821,rs6804369,rs9615364,rs7552139,rs9274627,rs17004097,rs75215309,rs17130637,rs115959021,rs56110984,rs28438403,rs112559726,rs4911421,rs11042477,rs9274487,rs116344849,rs7039179,rs12291809,rs17697510,rs17586966,rs7731520,rs1893845,rs12522316,rs569656,rs2326075,rs73386907,rs76516493,rs12485474,rs6875340,rs10848771,rs9273330,rs660979,rs4910496,rs12042177,rs111232699,rs9271119,rs3760414,rs4657856,rs363238,rs1657904,rs703220,rs6760782,rs114004884,rs9269668,rs7242085,rs9627350,rs9274561,rs9272488,rs9270931,rs9626816,rs9271413,rs61615404,rs11090865,rs115390684,rs72919259,rs17732430,rs56189258,rs1657898,rs7648625,rs949077,rs34311793,rs111998127,rs115245382,rs5753511,rs9271160,rs9269881,rs17144337,rs55920079,rs1259327,rs2892886,rs9271423,rs13318927,rs7183443,rs75161000,rs12458280,rs7272202,rs113389919,rs17093245,rs6580423,rs16907078,rs2063481,rs115468828,rs7548151,rs10780661,rs1920131,rs61753321,rs77301929,rs2240424,rs534901,rs11703038,rs28501595,rs9274645,rs11705624,rs6125428,rs6008598,rs1063349,rs6008602,rs6008507,rs1847605,rs6050208,rs9271052,rs9626823,rs74761832,rs117573257,rs3755655,rs76585082,rs117786229,rs13084580,rs28561619,rs6588445,rs1403996,rs3101644,rs17094373,rs1555115,rs10470905,rs3737179,rs9273261,rs1823066,rs116782289,rs9763609,rs503296,rs7047670,rs3815192,rs6008538,rs9420,rs9272336,rs1524080,rs10226621,rs72786178,rs10956273,rs8180687,rs62636308,rs116644729,rs4917745,rs1874476,rs62215112,rs369737,rs113658408,rs57595048,rs9271094,rs28742008,rs564273,rs9619178,rs9815334,rs9270025,rs856721,rs17031586,rs6872473,rs67239783,rs615672,rs6106977,rs9274470,rs220070,rs115371062,rs9274576,rs77621138,rs2591747,rs2652693,rs9615345,rs112146146,rs1485115,rs9271019,rs11682403,rs17049693,rs767384,rs1993612,rs77337706,rs9272661,rs9270105,rs74455114,rs161237,rs10075143,rs9507686,rs10508762,rs79788733,rs9615956,rs10428188,rs55880039,rs75546173,rs3003878,rs74322499,rs9269858,rs71323700,rs9272434,rs6120642,rs17372309,rs9274207,rs113845942,rs2370859,rs9271075,rs116653075,rs10888755,rs717450,rs1541038,rs76413308,rs72902232,rs11108365,rs9359896,rs1485123,rs2428250,rs11750740,rs9270962,rs6095247,rs79507153,rs673336,rs196479,rs9875155,rs76454183,rs36125653,rs4454559,rs58481463,rs115604833,rs6008365,rs2709509,rs161279,rs28464585,rs9270894,rs12514801,rs2834169,rs112314594,rs3189152,rs73187358,rs11705483,rs7679840,rs9271640,rs77290012,rs62010875,rs17109605,rs2131906,rs73752993,rs1036082,rs112935615,rs116856965,rs6007806,rs74029840,rs10050969,rs1571979,rs1540087,rs2227127,rs2481600,rs1716838,rs6519994,rs7775228,rs196496,rs77973991,rs72845730,rs9982691,rs6550809,rs2762038,rs77399513,rs7617950,rs9271101,rs12239598,rs7611092,rs9411171,rs515857,rs1242315,rs9270204,rs2645023,rs1061830,rs2047748,rs2522393,rs10021170,rs116004758,rs13585,rs3759858,rs5996496,rs798959,rs12515937,rs117323981,rs6008623,rs2269381,rs36183131,rs6008615,rs9270236,rs17346501,rs113928699,rs6665069,rs6769645,rs2423611,rs6050203,rs72792249,rs7091882,rs17031525,rs12490455,rs61873634,rs499195,rs2423613,rs115867015,rs9273172,rs6567365,rs10746738,rs61874117,rs6007845,rs4147036,rs8089154,rs798983,rs2017069,rs116684082,rs878071,rs12239845,rs9821598,rs9270042,rs77813806,rs12144665,rs551435,rs72792233,rs34960369,rs72646560,rs9274600,rs62142978,rs6481743,rs708228,rs72823581,rs17007460,rs6037007,rs6114983,rs73490596,rs7267005,rs115937692,rs10470978,rs363271,rs2335332,rs487278,rs4611184,rs28611269,rs9271008,rs6008505,rs7121384,rs72788133,rs11221861,rs910132,rs13044899,rs6059918,rs1364,rs11687445,rs6003555,rs1858142,rs116479400,rs1657892,rs6694040,rs943888,rs116519149,rs633525,rs880043,rs116109331,rs9271392,rs6037002,rs2554909,rs113395735,rs115729463,rs9271626,rs2849232,rs59257214,rs115391683,rs1154153,rs2180736,rs6007740,rs1263643,rs4431002,rs7709013,rs7291444,rs73384833,rs7756024,rs28705990,rs75592148,rs8068191,rs62544641,rs13439843,rs2886671,rs5770911,rs34587428,rs7526466,rs10495905,rs7109250,rs75372847,rs379692,rs2073605,rs11229067,rs16826005,rs7169897,rs12664220,rs4464319,rs10064243,rs3097498,rs116107694,rs73384844,rs7313075,rs62495491,rs9271541,rs79927352,rs363282,rs1804822,rs9274348,rs9269627,rs6594658,rs10485859,rs34476593,rs2295444,rs12541933,rs9621226,rs72646589,rs1733353,rs12701105,rs61874114,rs76265884,rs6059887,rs7615963,rs75439851,rs6050238,rs12025186,rs13036730,rs58968598,rs116370429,rs9272807,rs9270972,rs1571280,rs1480642,rs1864345,rs77602785,rs2682923,rs11704508,rs132192,rs7835368,rs1787840,rs7426956,rs10246859,rs61826345,rs7945672,rs116011806,rs8137478,rs112391576,rs12602815,rs76838620,rs11710330,rs9953620,rs930535,rs68097662,rs9272637,rs55837511,rs112562064,rs4793638,rs9270938,rs2854272,rs9630451,rs11008464,rs6599269,rs113077848,rs75820221,rs501820,rs9271147,rs9615961,rs76449587,rs112808533,rs78057428,rs56357768,rs4762262,rs505444,rs11563921,rs6518130,rs1147704,rs630111,rs6003568,rs280613,rs2702365,rs118158196,rs7653292,rs9273483,rs6931225,rs411622,rs9269827,rs415929,rs10080112,rs421739,rs3911547,rs9270885,rs16845536,rs9273136,rs7336578,rs2420131,rs241404,rs2522391,rs8092980,rs1890500,rs361368,rs62382106,rs1672917,rs2554913,rs8143066,rs441965,rs72839495,rs7284687,rs6508289,rs1008626,rs6891206,rs12927014,rs269318,rs72508447,rs1568864,rs2645016,rs6059851,rs9271144,rs9274546,rs2028010,rs9270939,rs1996960,rs4374752,rs79849003,rs8087515,rs9271412,rs363275,rs7168461,rs9271771,rs35935676,rs9273505,rs7349,rs12587781,rs1787843,rs9273527,rs9270281,rs9270387,rs368731,rs16958921,rs28724260,rs2156665,rs359245,rs4090390,rs7861997,rs114389758,rs1396648,rs6059834,rs34052104,rs2423614,rs363228,rs9270892,rs79332569,rs114493883,rs762676,rs1385425,rs9270945,rs12126529,rs116025180,rs116149770,rs1585456,rs9838919,rs16901274,rs116426410,rs9271072,rs9273363,rs9271085,rs220069,rs16847240,rs12329446,rs1242198,rs6114998,rs9907176,rs17031651,rs73706169,rs9345030,rs111738768,rs6037001,rs10062283,rs78497199,rs9270905,rs2645011,rs9273337,rs6115000,rs9272545,rs115002464,rs7802002,rs11704639,rs2159557,rs75574442,rs35008320,rs4471799,rs9271145,rs3736762,rs1657899,rs17848459,rs12604412,rs12949444,rs9276440,rs3097502,rs41371446,rs117221988,rs114918627,rs2240427,rs3753053,rs7520547,rs1657909,rs11603020,rs10035701,rs613955,rs551626,rs7290643,rs2068662,rs6088580,rs55653518,rs14240,rs422061,rs2047747,rs196498,rs6114976,rs1201763,rs12146541,rs17031638,rs77274500,rs34587228,rs710090,rs10377,rs28396587,rs6676785,rs6008684,rs59049640,rs17697560,rs2288812,rs9845517,rs114730467,rs1154158,rs72508429,rs6050217,rs3734547,rs9271622,rs79379663,rs9273013,rs16970080,rs72637902,rs1920130,rs727964,rs1695613,rs6567366,rs969792,rs9272614,rs10468152,rs7113391,rs113460240,rs3845971,rs2000714,rs12676903,rs9270969,rs1059920,rs9270933,rs5753526,rs78495232,rs6703727,rs7209037,rs6050209,rs1147686,rs8083539,rs9270980,rs115559593,rs16948596,rs692325,rs2047746,rs17130623,rs6106986,rs112280675,rs9271633,rs80328976,rs2477741,rs6114954,rs10173784,rs79077890,rs62107874,rs62142973,rs116436195,rs16845999,rs2520697,rs625106,rs3829062,rs6088502,rs654983,rs11853396,rs74497019,rs7242250,rs11108364,rs8078801,rs62143025,rs1647405,rs1242317,rs9270502,rs12144635,rs9270991,rs7905024,rs10013280,rs11570190,rs10043372,rs77521036,rs17257155,rs116708952,rs114132298,rs9270229,rs41329344,rs114399035,rs10754044,rs79523240,rs1977452,rs79367753,rs4320890,rs6428151,rs8135997,rs6508292,rs6874842,rs114269927,rs1552739,rs2391781,rs10490929,rs59862142,rs1347662,rs6059932,rs8058214,rs6504401,rs6863316,rs62118575,rs62544639,rs79839653,rs2520703,rs7846007,rs10803635,rs302176,rs8933,rs798994,rs56117116,rs79309077,rs3129900,rs3101636,rs7240944,rs379202,rs1325232,rs11703435,rs541772,rs9274373,rs6443429,rs3097490,rs7639144,rs9270874,rs7286520,rs7801513,rs4581772,rs76179763,rs161233,rs113258957,rs8177232,rs34163044,rs78319053,rs2681038,rs4336644,rs115312045,rs5996489,rs10854854,rs1249922,rs9272442,rs75843531,rs7893657,rs2073604,rs9272567,rs73187357,rs628754,rs196501,rs72639507,rs798958,rs10418403,rs9272647,rs2428249,rs9269900,rs543187,rs220073,rs9269852,rs1853771,rs7932213,rs9274531,rs9270920,rs112476100,rs79120932,rs114937132,rs73754820,rs17031663,rs1787825,rs16883216,rs12315326,rs75590058,rs9273358,rs116746389,rs7834141,rs636665,rs9269762,rs161251,rs9273510,rs17337314,rs57923067,rs6008384,rs35114380,rs117474063,rs1576051,rs10238275,rs11008512,rs7843570,rs78093064,rs12486557,rs6537484,rs9270101,rs62100031,rs3129768,rs113408134,rs114422961,rs71386951,rs1390679,rs424455,rs8068079,rs112406415,rs111772533,rs6942949,rs6880214,rs7178173,rs4437869,rs76495194,rs2572940,rs11718625,rs2645008,rs78863936,rs4262095,rs72852266,rs76900667,rs113164324,rs5753566,rs2296440,rs115999462,rs111867552,rs115603804,rs6008749,rs11206939,rs116148828,rs9273351,rs75401510,rs12655966,rs4090392,rs74476209,rs61040777,rs10893759,rs9329176,rs1469400,rs11704350,rs9270141,rs6691738,rs2084565,rs6699932,rs10274251,rs1429727,rs392815,rs76879754,rs9272560,rs2298669,rs11697253,rs4940325,rs56033853,rs12486184,rs113101219,rs9270944,rs9949916,rs9271161,rs9272992,rs641973,rs9271528,rs17863973,rs11165725,rs2158779,rs77329870,rs3097499,rs2065477,rs7286168,rs3101641,rs10058059,rs639186,rs17184005,rs17698975,rs116394475,rs12775416,rs9271112,rs17130618,rs73492505,rs114929044,rs74393762,rs114168378,rs12141186,rs16875831,rs115132918,rs9512154,rs2453831,rs9272584,rs34049384,rs56313477,rs6800630,rs61828261,rs2649046,rs59306422,rs28528366,rs12680859,rs115685440,rs111888138,rs6779297,rs8061140,rs12035927,rs74546231,rs1884668,rs9271090,rs369419,rs61581290,rs59740766,rs74340176,rs498509,rs72637996,rs112692669,rs1716846,rs9345031,rs2532785,rs9274567,rs9274538,rs80243022,rs196495,rs9274550,rs9270932,rs798982,rs2480408,rs644254,rs75017173,rs7172098,rs6901468,rs6520010,rs7859976,rs6688064,rs762677,rs9273069,rs2520704,rs9272532,rs12108455,rs1543520,rs3104363,rs9271050,rs9942466,rs34069293,rs67750798,rs76302946,rs6115003,rs73793131,rs940310,rs9271070,rs56074681,rs17049718,rs9269841,rs2284189,rs57788514,rs9271174,rs9615955,rs6897972,rs9270478,rs10934181,rs6059779,rs114280176,rs6926894,rs10270792,rs10790461,rs79788225,rs1787834,rs8039796,rs6443433,rs2490633,rs16907088,rs116599065,rs1657910,rs6902723,rs3744852,rs115279755,rs7659776,rs9271086,rs1531213,rs9271439,rs9270893,rs74499288,rs41284333,rs443576,rs9615934,rs11042474,rs34783469,rs4627092,rs3826784,rs12638445,rs9273329,rs59992631,rs2059175,rs7579759,rs9273372,rs55909384,rs2000715,rs10507140,rs1650820,rs3792015,rs115767459,rs2424992,rs73186285,rs7512542,rs9270946,rs78364040,rs5749230,rs60318477,rs116462107,rs56883544,rs10075869,rs2943754,rs12042881,rs115568900,rs9270031,rs4145379,rs9271058,rs1344887,rs9270215,rs4351588,rs116755390,rs17093184,rs9272626,rs75627267,rs9982988,rs9270934,rs73403125,rs9270970,rs55816040,rs6037000,rs6050231,rs16874819,rs6059835,rs5021493,rs622333,rs6087587,rs1657885,rs3097505,rs13169827,rs1049057,rs72792250,rs6839665,rs10248826,rs17031602,rs1370367,rs9269640,rs448788,rs10227893,rs76185397,rs434405,rs7115487,rs1056318,rs10790457,rs7046222,rs9271401,rs10083571,rs7106248,rs116072878,rs1106381,rs79791059,rs28539753,rs9273462,rs3101642,rs17613592,rs4940324,rs6007823,rs61733129,rs6007891,rs4775778,rs112714448,rs9273445,rs73492522,rs9271410,rs7649101,rs114199725,rs715128,rs113631577,rs11604333,rs9270069,rs798984,rs6115001,rs17843719,rs67452113,rs7733319,rs113663338,rs12427090,rs114668464,rs17032470,rs116504567,rs9270013,rs10770057,rs9324162,rs10257241,rs501804,rs2271266,rs117270611,rs17699407,rs113736220,rs7919137,rs9269828,rs115512881,rs6050206,rs60138313,rs920688,rs9271538,rs7121169,rs62142979,rs9271092,rs4514993,rs9273339,rs4745553,rs114590101,rs71557084,rs34237895,rs77529018,rs359246,rs17031630,rs483971,rs6059850,rs12786236,rs17049695,rs9269649,rs8178484,rs10028980,rs36206058,rs9615938,rs9274605,rs952150,rs61451344,rs17053722,rs114005591,rs6802497,rs2545012,rs363227,rs2645015,rs375945,rs55849863,rs376553,rs79359715,rs62143026,rs9273386,rs11811788,rs71534545,rs17031527,rs2111338,rs77320137,rs881917,rs73752994,rs2498433,rs9273020,rs2706365,rs13081903,rs77222856,rs79234817,rs7639127,rs2255321,rs9274187,rs35570280,rs55736709,rs4857822,rs9271109,rs9274653,rs9615975,rs73825178,rs10886063,rs1787837,rs11781203,rs10936936,rs1672908,rs6066833,rs17866356,rs4801109,rs115950596,rs34046175,rs28393270,rs196483,rs9271073,rs117375545,rs55635449,rs2937769,rs75105804,rs12165597,rs2760994,rs16853992,rs116294022,rs41278065,rs3753054,rs566861,rs9890077,rs16907076,rs114362020,rs77071787,rs114135009,rs72931617,rs7602106,rs4720141,rs12423586,rs76971409,rs9615953,rs9271550,rs9273475,rs402868,rs2207608,rs11090871,rs1783919,rs10826936,rs9273490,rs11101269,rs111371403,rs114206659,rs6050232,rs9306512,rs75567314,rs1154155,rs73825181,rs8057016,rs2277097,rs4912575,rs7707689,rs2269769,rs11717787,rs8139035,rs17032431,rs449005,rs4871827,rs9270968,rs3828798,rs4520043,rs17093179,rs11682342,rs9271063,rs17162056,rs10247823,rs6050216,rs9272666,rs74804551,rs912070,rs13081843,rs1571279,rs3795884,rs4576107,rs1657901,rs2015061,rs9269840,rs55940806,rs2255063,rs11662776,rs12701110,rs14842,rs9792596,rs7290260,rs2301627,rs113497482,rs11689927,rs12120808,rs9893356,rs72844166,rs73492551,rs372702,rs35455030,rs2118285,rs114515261,rs116740550,rs9271104,rs17404787,rs55917150,rs5749255,rs818364,rs4769497,rs9272991,rs61874102,rs9270981,rs41427746,rs116037559,rs56859701,rs2073711,rs1657902,rs75239004,rs3749062,rs5753525,rs12329447,rs1045772,rs6508290,rs8135363,rs115312438,rs74746163,rs3104364,rs912071,rs7042057,rs9615965,rs78023664,rs6058078,rs76557061,rs220059,rs12424451,rs768244,rs13322709,rs34288859,rs73586368,rs75348821,rs2323771,rs6730308,rs2011382,rs4705535,rs9273185,rs9273350,rs2144353,rs220055,rs3772724,rs79339726,rs9270322,rs12709618,rs9271162,rs984695,rs9270926,rs116423438,rs8138097,rs7264679,rs397250,rs61874103,rs76065463,rs36125344,rs17612503,rs9271529,rs11042475,rs4664910,rs59744473,rs115160418,rs56223355,rs6007779,rs4428528,rs4916311,rs9274522,rs3758268,rs35211723,rs7290275,rs1147691,rs73653527,rs12152350,rs112319761,rs7704580,rs1140347,rs6122720,rs6050233,rs112739030,rs72844120,rs9273084,rs8141268,rs1807254,rs9274577,rs6008545,rs79772695,rs78284838,rs74942078,rs10953769,rs75076672,rs72818982,rs2679120,rs9855404,rs117755215,rs6438834,rs12701107,rs220072,rs618095,rs12256625,rs72852269,rs1325197,rs693519,rs2019185,rs62</t>
  </si>
  <si>
    <t>ENSG00000086991.8,CATG00000102521.1,ENSG00000263436.1,ENSG00000205560.8,CATG00000116546.1,ENSG00000264350.1,ENSG00000229164.5,CATG00000083194.1,ENSG00000145780.6,ENSG00000234933.1,ENSG00000196735.7,ENSG00000138311.11,ENSG00000134046.7,ENSG00000133816.9,CATG00000071869.1,ENSG00000215114.3,CATG00000013094.1,ENSG00000127870.12,ENSG00000153904.14,ENSG00000204267.9,ENSG00000114742.9,CATG00000032056.1,ENSG00000267423.1,CATG00000066713.1,ENSG00000158022.6,ENSG00000244165.1,ENSG00000183831.6,ENSG00000211450.5,CATG00000040993.1,ENSG00000203739.3,CATG00000083573.1,ENSG00000123609.6,CATG00000086994.1,CATG00000091473.1,ENSG00000101474.7,CATG00000048632.1,ENSG00000204518.2,CATG00000059820.1,CATG00000115856.1,CATG00000103802.1,ENSG00000211865.1,ENSG00000174132.8,ENSG00000025293.11,ENSG00000211882.1,CATG00000008570.1,CATG00000088075.1,ENSG00000204301.5,ENSG00000057663.8,ENSG00000237541.3,ENSG00000171444.13,CATG00000054646.1,ENSG00000201119.1,ENSG00000158186.8,ENSG00000079931.10,ENSG00000154930.10,ENSG00000137760.10,ENSG00000227896.2,ENSG00000160145.11,ENSG00000151617.11,CATG00000035044.1,CATG00000072904.1,ENSG00000222281.1,ENSG00000154240.12,ENSG00000149131.11,ENSG00000101464.6,CATG00000004765.1,ENSG00000172409.5,CATG00000111110.1,ENSG00000162650.11,ENSG00000135341.13,ENSG00000256874.1,CATG00000096894.1,CATG00000088071.1,ENSG00000251011.1,CATG00000085959.1,ENSG00000237036.4,ENSG00000186951.12,ENSG00000164830.13,ENSG00000239257.1,ENSG00000152092.11,ENSG00000048471.9,ENSG00000263931.1,ENSG00000188641.8,ENSG00000211727.3,ENSG00000167098.7,ENSG00000119383.15,ENSG00000211873.1,ENSG00000138615.4,CATG00000014081.1,ENSG00000130811.6,CATG00000092588.1,CATG00000083579.1,ENSG00000266411.1,ENSG00000088298.8,ENSG00000101680.9,ENSG00000134970.13,ENSG00000206075.9,ENSG00000248498.3,CATG00000045043.1,ENSG00000177565.11,CATG00000071872.1,ENSG00000179344.12,CATG00000096086.1,CATG00000081938.1,ENSG00000062194.11,ENSG00000118217.5,CATG00000056055.1,ENSG00000165269.8,CATG00000009926.1,CATG00000003248.1,CATG00000067849.1,ENSG00000108578.10,ENSG00000164099.3,ENSG00000233219.1,CATG00000075373.1,ENSG00000248869.1,CATG00000073288.1,ENSG00000143321.14,CATG00000025722.1,ENSG00000005884.13,ENSG00000162377.4,ENSG00000145934.11,CATG00000096385.1,ENSG00000227514.3,ENSG00000117569.14,ENSG00000134343.8,CATG00000037592.1,CATG00000000748.1,ENSG00000182256.8,ENSG00000162685.5,CATG00000077802.1,ENSG00000163866.8,ENSG00000084110.6,ENSG00000135272.5,ENSG00000146555.14,ENSG00000143106.8,ENSG00000124721.13,ENSG00000250891.1,ENSG00000131067.12,CATG00000096387.1,ENSG00000197358.8,ENSG00000113649.7,ENSG00000198502.5,ENSG00000229391.3,ENSG00000073910.15,ENSG00000249624.4,ENSG00000248764.1,CATG00000053074.1,CATG00000070512.1,ENSG00000233321.1,CATG00000085427.1,ENSG00000181741.7,ENSG00000138036.14,CATG00000058837.1,ENSG00000197885.6,ENSG00000174151.10,ENSG00000182183.10,ENSG00000167130.13,ENSG00000198408.9,CATG00000028058.1,ENSG00000139364.6,ENSG00000078804.8,CATG00000057460.1,ENSG00000168959.10,ENSG00000166341.6,ENSG00000139352.3,CATG00000085960.1,CATG00000062689.1,ENSG00000021852.8,ENSG00000245164.2,ENSG00000117586.6,ENSG00000267112.1,ENSG00000236885.1,ENSG00000244128.1,ENSG00000162378.8,ENSG00000160410.10,ENSG00000179314.9,ENSG00000174738.8,CATG00000047129.1,CATG00000024618.1,CATG00000088072.1,ENSG00000266120.1,ENSG00000204287.9,ENSG00000023572.4,ENSG00000266578.1,ENSG00000204296.7,ENSG00000155629.10,CATG00000007231.1,ENSG00000100100.8,ENSG00000223678.1,ENSG00000168356.7,CATG00000062926.1,ENSG00000175497.12,CATG00000003036.1,CATG00000038643.1,CATG00000005623.1,CATG00000074194.1,ENSG00000254413.4,CATG00000055021.1,ENSG00000251138.2,ENSG00000142684.7,ENSG00000132874.9,ENSG00000169862.14,CATG00000007400.1,CATG00000083574.1,ENSG00000081800.4,ENSG00000163803.8,ENSG00000137947.7,CATG00000088070.1,ENSG00000267519.2,ENSG00000148516.17,ENSG00000211833.1,ENSG00000148948.3,ENSG00000134982.12,CATG00000020723.1,ENSG00000075234.12,ENSG00000272869.1,CATG00000051984.1,ENSG00000214318.3,ENSG00000205643.6,ENSG00000079739.11,ENSG00000110195.7,ENSG00000165646.7,ENSG00000170322.10,CATG00000021272.1,CATG00000004114.1,ENSG00000230768.3,ENSG00000102967.7,CATG00000100391.1,ENSG00000146122.12,ENSG00000233215.1,CATG00000061866.1,ENSG00000226009.1,CATG00000064803.1,ENSG00000132003.5,ENSG00000065243.14,ENSG00000204261.4,CATG00000068896.1,ENSG00000208009.1,ENSG00000247877.2,ENSG00000261701.2,CATG00000075931.1,ENSG00000091513.10,ENSG00000100416.8,CATG00000088077.1,ENSG00000148468.12,ENSG00000242613.1,ENSG00000100105.13,ENSG00000144840.4,ENSG00000143184.4,CATG00000092589.1,CATG00000100281.1,ENSG00000129116.13,ENSG00000137460.4,ENSG00000138772.8,CATG00000000314.1,CATG00000009350.1,CATG00000058836.1,CATG00000088065.1,CATG00000046817.1,ENSG00000043039.5,ENSG00000167325.10,ENSG00000243710.3,ENSG00000197905.4,CATG00000051576.1,ENSG00000170921.10,ENSG00000241106.2,ENSG00000243646.4,CATG00000007462.1,CATG00000088073.1,CATG00000088254.1,CATG00000004112.1,ENSG00000145241.6,CATG00000003315.1,CATG00000088063.1,ENSG00000254411.1,ENSG00000236341.1,CATG00000079884.1,ENSG00000180347.9,ENSG00000075218.14,ENSG00000105792.15,ENSG00000166171.8,ENSG00000128652.7,ENSG00000225864.1,ENSG00000151806.9,ENSG00000092931.7,ENSG00000211862.1,CATG00000062925.1,ENSG00000105339.6,ENSG00000251201.4,CATG00000102204.1,ENSG00000204642.9,ENSG00000160293.12,ENSG00000228839.1,ENSG00000005882.7,ENSG00000070193.4,ENSG00000113522.9,ENSG00000225914.1,ENSG00000185787.10,ENSG00000165650.7,CATG00000102152.1,CATG00000025282.1,ENSG00000224271.1,CATG00000013095.1,ENSG00000116171.12,ENSG00000136048.9,CATG00000005621.1,CATG00000096388.1,ENSG00000156687.6,CATG00000020588.1,ENSG00000156603.10,ENSG00000256417.1,CATG00000117433.1,ENSG00000197506.6,ENSG00000149646.8,ENSG00000228962.1,ENSG00000137970.7,ENSG00000164318.13,CATG00000039686.1,ENSG00000264141.1,ENSG00000048052.17,ENSG00000164100.7,CATG00000069919.1,ENSG00000156453.9,ENSG00000249249.1,ENSG00000249787.1,ENSG00000255063.1,ENSG00000266976.1,ENSG00000263311.1,ENSG00000263232.2,ENSG00000157087.12,ENSG00000251254.1,ENSG00000103018.12,CATG00000116242.1,ENSG00000166510.9,ENSG00000254462.1,ENSG00000196301.3,CATG00000072905.1,CATG00000057935.1,ENSG00000198561.8,ENSG00000211878.1,ENSG00000133789.10,CATG00000075933.1,ENSG00000144455.9,ENSG00000111911.5,ENSG00000075188.4,ENSG00000211866.1,ENSG00000104313.13,ENSG00000113448.12,ENSG00000204264.4,ENSG00000120029.8,ENSG00000163486.8,ENSG00000166793.6,CATG00000020443.1,ENSG00000254732.1,ENSG00000198646.9,CATG00000017304.1,ENSG00000130309.6,ENSG00000156599.6,CATG00000084800.1,ENSG00000196126.6,ENSG00000251916.1,ENSG00000103811.11,ENSG00000211864.2,ENSG00000143028.7,ENSG00000189283.5,CATG00000077098.1,CATG00000057229.1,ENSG00000101746.11,ENSG00000130810.15,ENSG00000267243.1,CATG00000001133.1,ENSG00000176771.11,ENSG00000221986.2,ENSG00000152049.5,ENSG00000117395.6,CATG00000114557.1,ENSG00000120860.6,ENSG00000163430.5,ENSG00000228265.1,ENSG00000254722.1,ENSG00000123992.14,ENSG00000260125.1,CATG00000083575.1,ENSG00000148840.6,ENSG00000213516.5,ENSG00000082701.10,ENSG00000121310.12,ENSG00000116747.8,ENSG00000137944.12,ENSG00000248464.1,ENSG00000236378.1,CATG00000034220.1,ENSG00000233916.1,ENSG00000138075.7,ENSG00000143314.8,ENSG00000243414.4,ENSG00000143303.7,ENSG00000243903.1,ENSG00000132676.11,ENSG00000183454.9,CATG00000074088.1,ENSG00000131069.15,ENSG00000144868.9,CATG00000083577.1,ENSG00000205559.3,ENSG00000124191.13,ENSG00000175182.9,CATG00000000645.1,CATG00000097307.1,CATG00000065894.1,ENSG00000226400.2,ENSG00000128654.9,ENSG00000151715.3,CATG00000103999.1,ENSG00000129625.8,CATG00000089197.1,ENSG00000221680.1,CATG00000052943.1,ENSG00000211879.1,CATG00000069923.1,ENSG00000253161.1,ENSG00000228216.1,CATG00000061359.1,ENSG00000138942.11,ENSG00000266229.1,CATG00000023332.1,CATG00000018514.1,CATG00000002341.1,ENSG00000119943.6,ENSG00000066651.13,ENSG00000271423.1,CATG00000036570.1,ENSG00000235160.1,ENSG00000047188.11,ENSG00000172795.11,ENSG00000122367.15,ENSG00000100288.15,ENSG00000122335.9,CATG00000003078.1,ENSG00000250444.1,CATG00000086992.1,ENSG00000209645.1,CATG00000033928.1,ENSG00000056291.13,ENSG00000077984.4,ENSG00000138617.10,CATG00000054650.1,CATG00000079344.1,ENSG00000081721.7,ENSG00000162630.5,ENSG00000168026.12,CATG00000083581.1,CATG00000117311.1,ENSG00000224074.3,CATG00000064016.1,ENSG00000232629.4,ENSG00000253582.1,ENSG00000134243.7,ENSG00000185480.7,ENSG00000272395.1,CATG00000101626.1,ENSG00000134371.9,ENSG00000211861.1,ENSG00000132964.7,ENSG00000105793.11,ENSG00000107833.6,ENSG00000249818.1,CATG00000091886.1,ENSG00000151090.13,ENSG00000144642.16,CATG00000025575.1,ENSG00000174748.14,ENSG00000142166.8,ENSG00000152527.9,CATG00000056756.1,ENSG00000254602.1,ENSG00000078747.8,CATG00000037594.1,ENSG00000250634.1,ENSG00000189350.8,ENSG00000240065.3,ENSG00000188782.3,ENSG00000237380.2,CATG00000054637.1,ENSG00000214922.5,ENSG00000167483.13,ENSG00000111880.11,ENSG00000244310.1,ENSG00000107882.7,ENSG00000251593.1,ENSG00000250264.1,ENSG00000132604.6,ENSG00000164796.13,ENSG00000243207.2,CATG00000078562.1,ENSG00000075275.12,ENSG00000228422.3,ENSG00000238165.1,ENSG00000168394.9,CATG00000002343.1,CATG00000111100.1,ENSG00000125971.12,ENSG00000137509.6,CATG00000096386.1,CATG00000001004.1,ENSG00000249816.2,ENSG00000114200.5,ENSG00000142188.12,CATG00000102366.1,ENSG00000086102.14,ENSG00000162687.12,ENSG00000203995.5,ENSG00000109667.7,ENSG00000259420.1,ENSG00000140829.7,ENSG00000258864.1,CATG00000088064.1,ENSG00000058335.11,CATG00000083445.1,CATG00000029438.1,CATG00000032049.1,ENSG00000044459.10,ENSG00000240661.1,ENSG00000187008.2,ENSG00000257222.1,CATG00000083589.1,ENSG00000170142.7,ENSG00000166845.9,ENSG00000260454.1,CATG00000079883.1,CATG00000091232.1,ENSG00000167323.5,CATG00000054624.1,ENSG00000156218.8,ENSG00000113525.5,ENSG00000259380.1,ENSG00000169550.8,ENSG00000124126.9,ENSG00000166748.8,ENSG00000144655.10,CATG00000047571.1,ENSG00000255302.3,ENSG00000186973.6,ENSG00000143319.12,CATG00000116100.1,ENSG00000140830.4,ENSG00000211876.1,ENSG00000273340.1,ENSG00000128573.18,CATG00000053065.1,ENSG00000211745.3,ENSG00000168843.9,ENSG00000169783.8,ENSG00000101460.8,ENSG00000242574.4,CATG00000081468.1,ENSG00000101751.6,ENSG00000154027.14,CATG00000077836.1,ENSG00000179399.9,ENSG00000185634.7,ENSG00000114745.9,ENSG00000213593.5,CATG00000029450.1,CATG00000102988.1,ENSG00000230397.1,ENSG00000197442.8,ENSG00000157224.11,CATG00000083570.1,CATG00000066710.1,ENSG00000187955.7,ENSG00000100983.5,CATG00000084865.1,ENSG00000118557.11,CATG00000070500.1,CATG00000009365.1,ENSG00000235297.3,CATG00000085699.1,CATG00000091481.1,CATG00000098715.1,ENSG00000129515.14,ENSG00000179915.16,CATG00000008780.1,CATG00000088069.1,CATG00000053067.1,ENSG00000246640.1,ENSG00000170324.15,ENSG00000137473.13,ENSG00000250453.1,ENSG00000130943.5,ENSG00000182541.13,ENSG00000258583.1,CATG00000098531.1,ENSG00000171408.9,CATG00000100722.1,ENSG00000120049.14,ENSG00000155792.5,CATG00000075441.1,ENSG00000104626.10,CATG00000057936.1,ENSG00000174448.4,CATG00000083580.1,ENSG00000165060.7,ENSG00000162496.4,ENSG00000223534.1,ENSG00000142675.13,CATG00000004351.1,CATG00000088702.1,ENSG00000206043.6</t>
  </si>
  <si>
    <t>23496005,20711174,23646285,17903308,19629137,23459209,24204295,18820697,19412176</t>
  </si>
  <si>
    <t>Narcolepsy (non-HLA narcolepsy),Hypersomnia (HLA-DQB1*06:02 negative),Narcolepsy (onset before 2009 H1N1 influenza pandemic),Narcolepsy,Sleepiness,Narcolepsy with cataplexy,Narcolepsy (age of onset)</t>
  </si>
  <si>
    <t>HP:0100834</t>
  </si>
  <si>
    <t>Neoplasm of the large intestine</t>
  </si>
  <si>
    <t>The presence of a neoplasm of the large intestine.</t>
  </si>
  <si>
    <t>rs11169515,rs35905748,rs12638092,rs2593959,rs1432415,rs174576,rs4916999,rs4335154,rs2141595,rs4636536,rs3765521,rs10425798,rs6589219,rs6669199,rs1025497,rs2578151,rs12464838,rs7414273,rs2715744,rs9415590,rs6666259,rs11169560,rs1869869,rs12086466,rs35212520,rs484443,rs11190137,rs3824999,rs10761616,rs966474,rs56375346,rs7309927,rs7087585,rs1456900,rs2027084,rs6560162,rs17551810,rs11236182,rs10936601,rs174592,rs3217901,rs20560,rs2016944,rs7633750,rs12471105,rs12580479,rs280114,rs7388507,rs10793094,rs10240315,rs3816779,rs11083616,rs966387,rs4076769,rs2305237,rs12637564,rs4216,rs6824201,rs7901135,rs10789822,rs10740066,rs10752903,rs10797837,rs2593961,rs2427310,rs6465762,rs1121644,rs7099161,rs10995105,rs10249281,rs75383453,rs10876047,rs2209760,rs6686682,rs12462166,rs10933976,rs12441133,rs174541,rs4855693,rs1409696,rs10425586,rs7872458,rs2051098,rs4143094,rs174580,rs4130115,rs4979774,rs3918286,rs117271141,rs1379178,rs2953338,rs11562851,rs6972893,rs75610640,rs12412391,rs4552987,rs3823532,rs2117222,rs6691755,rs174599,rs556960,rs12636468,rs5934683,rs174590,rs9860874,rs6933203,rs10733771,rs7625734,rs1810126,rs67676723,rs13266314,rs898715,rs1880949,rs2093982,rs4290270,rs3935335,rs979867,rs3217810,rs7473,rs1413390,rs78345298,rs115686815,rs6424890,rs3777981,rs114313069,rs12694425,rs11699160,rs1870029,rs17663673,rs61852964,rs7099432,rs2715737,rs295458,rs12477963,rs1869871,rs2876052,rs4477469,rs78894429,rs10089815,rs28626343,rs2088135,rs2076828,rs9875235,rs1529945,rs17476234,rs7316864,rs2027075,rs35682273,rs2296292,rs4141603,rs62248905,rs12305739,rs11712716,rs7777543,rs726383,rs9844122,rs11130124,rs13013361,rs11169552,rs11775890,rs3802840,rs116366706,rs2715750,rs4948549,rs6479790,rs11236188,rs1466741,rs28414692,rs1368157,rs17186877,rs11920354,rs2376458,rs1379180,rs10746856,rs1022031,rs11169539,rs2618732,rs73200698,rs12487736,rs77674344,rs7924706,rs17800846,rs13137258,rs2715748,rs12365324,rs11707038,rs10783372,rs67941642,rs4855700,rs10883369,rs2715755,rs7092746,rs28403377,rs3804721,rs807935,rs7814084,rs11083617,rs9804992,rs12491473,rs17800834,rs10234768,rs12307653,rs3820697,rs4586044,rs280111,rs3809319,rs2276853,rs8180040,rs11236189,rs79494731,rs2063347,rs13258529,rs10876076,rs1321800,rs66539935,rs7262524,rs10876097,rs10219203,rs17685766,rs7848938,rs9385012,rs10891246,rs6583399,rs2715759,rs1570027,rs6983034,rs7100297,rs6726126,rs10108262,rs263423,rs12675074,rs2593957,rs6469660,rs12469001,rs3950296,rs2427322,rs7847940,rs1811652,rs2895350,rs9401007,rs749511,rs11571475,rs2593934,rs58920878,rs7696093,rs115409681,rs1867840,rs6789151,rs6143036,rs2399262,rs7771271,rs747948,rs3128588,rs2247022,rs7538587,rs4651140,rs1058177,rs12489046,rs9845728,rs2230054,rs3804688,rs10883364,rs12152493,rs11719306,rs20558,rs9827710,rs897696,rs3088442,rs944970,rs7636423,rs2022392,rs4590753,rs7636610,rs10437107,rs35146811,rs2296300,rs11881367,rs17299738,rs1886500,rs3768619,rs9854790,rs3217827,rs12827646,rs3736177,rs4133195,rs2168592,rs117039607,rs10747587,rs280107,rs1864836,rs1076394,rs12534701,rs1038394,rs13264928,rs10911242,rs4553978,rs4477507,rs7794989,rs73585909,rs2251795,rs10130587,rs2252967,rs16860221,rs174533,rs12088034,rs1912453,rs1858236,rs1992657,rs1899978,rs7226855,rs9534813,rs11169493,rs34431655,rs4652780,rs4450821,rs7862440,rs6465760,rs102275,rs9886176,rs7836549,rs10786558,rs4765774,rs7092870,rs75521628,rs28507940,rs7771211,rs1045405,rs10808484,rs2243378,rs4979782,rs1534310,rs174554,rs6773521,rs3768625,rs2070215,rs77994,rs7271881,rs2296784,rs35576264,rs114522735,rs10104144,rs114274450,rs7459268,rs3101357,rs1535,rs11710322,rs28562819,rs2093984,rs12459751,rs2593943,rs174594,rs2579502,rs11781970,rs12312603,rs2715749,rs729672,rs11978548,rs11075696,rs11571425,rs2715757,rs6791441,rs6695584,rs1528827,rs4651144,rs13232115,rs12329128,rs2027083,rs11710121,rs2278963,rs1567278,rs12767842,rs174570,rs34352304,rs1983162,rs2044586,rs2241715,rs12904060,rs4855577,rs34698019,rs4768893,rs6121990,rs3740451,rs9693860,rs2333621,rs28363937,rs76943359,rs7820778,rs1051473,rs2182710,rs295461,rs4464999,rs4858894,rs3804718,rs2579505,rs3757391,rs59830047,rs2504927,rs79207432,rs10911248,rs10737242,rs509360,rs1409695,rs174562,rs4951291,rs58488796,rs7944895,rs79044066,rs1321798,rs59789654,rs4561099,rs10911260,rs7613282,rs59877803,rs11169537,rs10752888,rs73585910,rs1741634,rs12527127,rs1911756,rs4948317,rs10752901,rs74647295,rs9364743,rs6507874,rs9456544,rs2143619,rs4876675,rs1321802,rs174577,rs1268895,rs62381530,rs9415589,rs4855697,rs4855575,rs12694427,rs2296290,rs17816260,rs1079276,rs4289846,rs688157,rs7067550,rs4335152,rs1244186,rs2427320,rs598012,rs6424888,rs2715739,rs33963919,rs4691455,rs2305638,rs13069553,rs2618735,rs2131949,rs11130112,rs1407185,rs3736888,rs1413388,rs501764,rs35956200,rs10876056,rs7247582,rs11771139,rs2393502,rs4451253,rs9365727,rs12470148,rs10956502,rs9831661,rs114854535,rs11720139,rs11687200,rs2305635,rs1321815,rs28668628,rs1062044,rs10740069,rs7863077,rs73942468,rs11931310,rs1992658,rs16904166,rs75226604,rs6121395,rs2147584,rs73096846,rs2450114,rs1456904,rs1244183,rs1547712,rs11503140,rs1337028,rs3852408,rs12147933,rs10783373,rs6791842,rs3902162,rs9832537,rs2305634,rs3768616,rs11888351,rs6583426,rs11169498,rs6583398,rs927133,rs4651143,rs73942479,rs11157993,rs6560159,rs56217494,rs1987128,rs9355288,rs174536,rs73081205,rs921172,rs1126579,rs35654454,rs74747990,rs2274984,rs2427304,rs2593954,rs6937083,rs4652763,rs3807324,rs12323609,rs17223420,rs78771268,rs6992589,rs482010,rs12902589,rs6587224,rs2296294,rs12026314,rs2241714,rs2247539,rs4951039,rs6800271,rs10911263,rs1500545,rs10740064,rs2124802,rs2197738,rs9456988,rs78924491,rs4293075,rs117789044,rs12675093,rs7013007,rs10112604,rs12446575,rs74637116,rs10876080,rs3782114,rs12816367,rs58276103,rs11908473,rs3804729,rs6576972,rs10236637,rs8063387,rs10426551,rs3807323,rs12309274,rs6507258,rs7823271,rs6809506,rs13262725,rs11258852,rs4246215,rs2298792,rs174589,rs2457566,rs6953441,rs10753591,rs7895712,rs73228500,rs2163059,rs174544,rs3817515,rs6730901,rs12632132,rs12413565,rs3768621,rs2247628,rs6121558,rs4876680,rs2276854,rs77866902,rs9459125,rs2715751,rs11931280,rs113349829,rs75793496,rs1384632,rs10797852,rs2027077,rs6133350,rs11874392,rs35494593,rs1158858,rs115352964,rs7373821,rs12199346,rs4078466,rs2048327,rs2593949,rs11766459,rs10797846,rs545076,rs4244228,rs174600,rs9946510,rs11236185,rs2027081,rs174572,rs4416898,rs355529,rs11615933,rs10797835,rs12718238,rs7633206,rs10171106,rs7182522,rs4449824,rs4652776,rs2593936,rs6469657,rs4115469,rs11771331,rs2427312,rs7633094,rs8060418,rs3814053,rs77827994,rs551510,rs7769879,rs4855699,rs6143035,rs72623871,rs7093483,rs10911253,rs1549933,rs28649280,rs4768975,rs6437748,rs355530,rs10506295,rs2614149,rs1060544,rs2025837,rs2385867,rs12079094,rs1537520,rs7076775,rs2293581,rs4803457,rs17124930,rs11571424,rs2002180,rs12992413,rs10799873,rs57694836,rs2953337,rs9941981,rs2593963,rs35792844,rs10911594,rs116218492,rs10096134,rs10094452,rs4979776,rs174579,rs4299283,rs7830860,rs2715761,rs9365725,rs9806137,rs1494498,rs7228876,rs7076551,rs6737563,rs12547108,rs4554968,rs2881373,rs1436767,rs10917613,rs17685664,rs9868000,rs2029773,rs13075233,rs10911195,rs71807,rs4729576,rs174573,rs4641517,rs12983775,rs4651145,rs1886501,rs6787422,rs2049340,rs2393869,rs10761614,rs174597,rs11582514,rs13066214,rs115878074,rs6958477,rs62510182,rs11196173,rs4234917,rs7397999,rs811115,rs7632501,rs116818572,rs2277869,rs4768911,rs1881966,rs11921117,rs963110,rs4939826,rs1800470,rs11707455,rs34032084,rs2296783,rs11711824,rs6988841,rs12674442,rs4241398,rs13232266,rs11213823,rs917191,rs13223792,rs174584,rs2236202,rs6782499,rs1379181,rs6672093,rs12576259,rs7940880,rs7122375,rs4948548,rs10808556,rs13424610,rs17664079,rs75225465,rs6143024,rs72835181,rs2296296,rs2172730,rs6560160,rs4395866,rs2708976,rs4876679,rs6479792,rs1859450,rs9489152,rs1911758,rs2427308,rs10911255,rs56330313,rs6830702,rs3087967,rs6964270,rs2393500,rs12818766,rs10752905,rs10911265,rs4406425,rs4917102,rs11986063,rs2241712,rs1337030,rs11716763,rs6955728,rs12629262,rs4871022,rs10752898,rs62320744,rs4925386,rs1438381,rs13062681,rs12488225,rs57796856,rs4997370,rs9876206,rs4917010,rs10911267,rs34983967,rs63259160,rs10086419,rs3800577,rs12967711,rs79438810,rs9415584,rs7771637,rs912956,rs4240703,rs13029764,rs1456903,rs2715742,rs10885399,rs7013617,rs62381492,rs12893484,rs10190843,rs3743103,rs116251513,rs9858814,rs7620603,rs11236187,rs72803274,rs624313,rs1976684,rs13268448,rs2715687,rs295441,rs298614,rs1399180,rs111388405,rs78893166,rs3217830,rs13094438,rs2224933,rs2614150,rs174545,rs4855682,rs2578156,rs4979778,rs9416746,rs1466740,rs7902062,rs10283122,rs2090851,rs16888611,rs2317130,rs2948222,rs7772046,rs10783383,rs1007976,rs8124907,rs7837208,rs966817,rs3181212,rs2899765,rs4652778,rs1920122,rs1406389,rs12630641,rs7635872,rs4674258,rs4979780,rs12670369,rs2593938,rs8098041,rs56325912,rs3847137,rs4683324,rs1879659,rs2376456,rs1413386,rs4682842,rs4952089,rs10783381,rs13061071,rs9416744,rs6795056,rs2955036,rs4925375,rs3802842,rs2248535,rs7847667,rs2593944,rs1034543,rs7837313,rs3768623,rs93923,rs1244185,rs174547,rs3359,rs4651142,rs10797848,rs10911251,rs4729567,rs12812789,rs6437811,rs4520624,rs4768889,rs3864794,rs6692207,rs1997392,rs12547058,rs10797850,rs4245601,rs10752900,rs9843075,rs16260,rs80113293,rs3956896,rs7076565,rs9365723,rs7085402,rs10740062,rs16888589,rs7923556,rs7651762,rs35330276,rs116173089,rs355533,rs513142,rs6785790,rs6998061,rs13258789,rs174582,rs9815668,rs2333622,rs10737245,rs2354344,rs59261051,rs12967477,rs2614147,rs4768913,rs4572213,rs7821132,rs4917114,rs1884828,rs10490845,rs807932,rs2684908,rs10797843,rs174538,rs4674260,rs3825402,rs4307773,rs12629376,rs34101118,rs4652764,rs34029026,rs10900831,rs4422805,rs12968048,rs3798390,rs7231628,rs4768892,rs639933,rs4240312,rs2393867,rs76886865,rs1032479,rs582190,rs11945480,rs7771437,rs4768852,rs10774214,rs2132173,rs3740452,rs36061267,rs4082155,rs921173,rs4768906,rs9416743,rs2593951,rs11130123,rs10425324,rs4858868,rs4766230,rs59553816,rs6766230,rs6580761,rs4631962,rs614766,rs4477849,rs765516,rs11710013,rs7132832,rs729819,rs10252372,rs1595504,rs1032990,rs1149901,rs6976931,rs174549,rs4245600,rs1532691,rs2118108,rs174591,rs7782926,rs2427317,rs2296293,rs6980504,rs12603526,rs3768613,rs80192156,rs56250009,rs58921885,rs3918285,rs62196294,rs3742063,rs6780013,rs9822885,rs3772190,rs7518957,rs7829098,rs12046761,rs2045368,rs73552916,rs72643559,rs74092235,rs1368158,rs66679103,rs10245556,rs3114402,rs12185007,rs10876096,rs3815999,rs9385013,rs2427323,rs1321803,rs529351,rs10761615,rs2182711,rs2333620,rs2376457,rs12443730,rs10117842,rs1888871,rs10780971,rs6695837,rs807936,rs3804685,rs11892451,rs280112,rs2063346,rs6142735,rs10105610,rs4651139,rs10274371,rs295442,rs1955262,rs2715756,rs4559572,rs6437812,rs4381018,rs11716661,rs6792461,rs2151512,rs6733391,rs6695746,rs11169538,rs2593935,rs11708451,rs4768921,rs12696304,rs34038266,rs7862799,rs7621631,rs6089351,rs17206814,rs2049339,rs1034542,rs174578,rs10821968,rs3731938,rs3804724,rs174575,rs403350,rs4917116,rs9415588,rs115703154,rs6121552,rs2427311,rs10283129,rs2593960,rs747949,rs35808169,rs2578152,rs17410853,rs7248888,rs6414435,rs174585,rs2243379,rs2044587,rs2027085,rs6560161,rs2715743,rs118096153,rs2642091,rs11169561,rs2296299,rs2427301,rs20561,rs13094672,rs34299429,rs6142738,rs749512,rs10936599,rs11190136,rs7828067,rs2955035,rs74775445,rs80334782,rs10789823,rs7103178,rs13260809,rs12930910,rs10752904,rs1380373,rs11666933,rs1269486,rs6133349,rs4768850,rs4345228,rs6583432,rs10431486,rs56142450,rs12555903,rs4131769,rs403029,rs11898169,rs11670143,rs10433549,rs34031156,rs4925389,rs174598,rs3088140,rs13326227,rs1347626,rs11974866,rs1337027,rs12630450,rs3738829,rs7089728,rs1360704,rs7099279,rs3118228,rs3828387,rs12077289,rs1379179,rs75823023,rs1122346,rs3742064,rs77544449,rs66584385,rs6479798,rs114907548,rs174537,rs515746,rs6947576,rs10797839,rs1017587,rs115980813,rs3821383,rs1031254,rs174553,rs6507875,rs11764584,rs385022,rs2593958,rs7932922,rs12421429,rs2899989,rs6768221,rs7092005,rs7807641,rs174560,rs7894006,rs2715758,rs77127860,rs9834110,rs60386053,rs3114405,rs2027078,rs10109976,rs61371500,rs7770923,rs3768618,rs12674384,rs12700584,rs11710737,rs1510230,rs59586735,rs4878509,rs174593,rs4917001,rs2027082,rs10752887,rs1409697,rs2715754,rs2252973,rs7779095,rs1898640,rs7838174,rs6479799,rs1271899,rs2218646,rs10028490,rs10804463,rs4276648,rs1571218,rs7905731,rs9821119,rs2366009,rs17138674,rs6978292,rs1547715,rs3761963,rs9811216,rs7896953,rs3118235,rs13037244,rs3817518,rs10761617,rs4018905,rs12694426,rs3798393,rs2296291,rs12301299,rs12648410,rs1321799,rs14202,rs11236178,rs12424860,rs1911755,rs4991143,rs174561,rs2254846,rs13043313,rs61850845,rs4683320,rs3809922,rs10911249,rs4682831,rs1920120,rs114316575,rs1108301,rs6121989,rs13059519,rs10932745,rs17784882,rs10737241,rs7422358,rs9311403,rs2292334,rs4627022,rs4871789,rs9385010,rs2922138,rs3114400,rs4979761,rs2316538,rs9866776,rs10088177,rs174569,rs6481439,rs6424889,rs174587,rs3765522,rs12414770,rs11711621,rs7130173,rs55832840,rs3935869,rs12446407,rs78805306,rs280113,rs1800469,rs3823646,rs35968946,rs20563,rs57318042,rs115389127,rs2427303,rs6677832,rs7793625,rs10506294,rs6802235,rs2890083,rs5006763,rs897695,rs2155935,rs6061231,rs9401006,rs10936600,rs8370,rs11714512,rs11169481,rs735439,rs10737244,rs3106162,rs1321816,rs12705070,rs114114292,rs12953717,rs6076988,rs73200691,rs116714839,rs4758629,rs2130778,rs2379126,rs11082067,rs6589218,rs755726,rs10933975,rs13237215,rs11885843,rs1944933,rs97384,rs2182020,rs10899020,rs1889201,rs10228764,rs940655,rs7634587,rs114470577,rs13098228,rs2293582,rs4381270,rs1562504,rs10797844,rs2437844,rs6772670,rs4855576,rs1924803,rs8708,rs10876060,rs1898638,rs4925382,rs6767907,rs12715421,rs4234465,rs10797854,rs2291298,rs16892766,rs2880639,rs4514005,rs10740065,rs61729713,rs3804687,rs1512964,rs10883363,rs34747192,rs174534,rs174555,rs9858443,rs2306528,rs6990665,rs7907163,rs10911243,rs13079098,rs115277375,rs7620936,rs4501266,rs4979773,rs2248654,rs61502552,rs58931051,rs3823541,rs2393503,rs9797885,rs2249595,rs3114409,rs4939829,rs116817785,rs7227023,rs6061505,rs7388498,rs11885169,rs2209761,rs10733770,rs944971,rs9815829,rs10752902,rs12424810,rs6465761,rs7776244,rs102274,rs11687434,rs4444235,rs1982072,rs174528,rs6536299,rs11130126,rs10808485,rs2614143,rs78716460,rs1432414,rs1112177,rs7549768,rs1436765,rs116253553,rs17563,rs11714294,rs4719799,rs10808483,rs3827045,rs35715456,rs6808742,rs3768620,rs6995838,rs1011040,rs7695744,rs2715688,rs11169544,rs3890158,rs4917115,rs673882,rs4652777,rs10876095,rs36018692,rs2027080,rs1872137,rs12637184,rs6143034,rs6589220,rs62248599,rs12682374,rs6687758,rs3807297,rs12147941,rs1024037,rs11716539,rs35413330,rs1466292,rs2457574,rs2245784,rs2027076,rs1379177,rs10797853,rs7920326,rs6481438,rs2093983,rs280109,rs2273602,rs8034965,rs3217820,rs10797849,rs13087474,rs6723449,rs4979775,rs4948550,rs4855582,rs2147578,rs10780972,rs12459697,rs10876061,rs764250,rs34344887,rs62482667,rs3804677,rs7895575,rs2427309,rs10502143,rs7138604,rs4344442,rs4388959,rs9832836,rs1899979,rs6988190,rs6540,rs614805,rs66564457,rs2715740,rs4529854,rs9646284,rs1899415,rs807931,rs174529,rs174581,rs1901506,rs3768617,rs7231624,rs2290058,rs7846316,rs9416747,rs4335153,rs57505763,rs2225115,rs12731064,rs6121557,rs1886499,rs7937753,rs11190139,rs10821972,rs10911194,rs2391989,rs1114491,rs737402,rs6688074,rs12217669,rs2124803,rs10740068,rs8033868,rs3743104,rs280110,rs6479793,rs4939827,rs723014,rs10740063,rs115221025,rs3743105,rs1413389,rs6061512,rs4372028,rs4674259,rs709206,rs12095664,rs1911757,rs1892124,rs12490058,rs7782222,rs6720163,rs34245511,rs10156225,rs927134,rs10899024,rs6436028,rs3114404,rs11623717,rs4768907,rs1487280,rs13084117,rs174568,rs4768866,rs11668109,rs17844697,rs8668,rs6054200,rs6489708,rs10171209,rs11710637,rs6765990,rs1456899,rs4878510,rs28549017,rs482220,rs10911247,rs4855685,rs11904320,rs17207620,rs35845404,rs6805698,rs4432824,rs963111,rs1031252,rs7362041,rs12147928,rs99780,rs17080872,rs62246451,rs2241716,rs117027549,rs9936621,rs3762696,rs7640397,rs4682844,rs174556,rs10911266,rs4464148,rs7954777,rs3852410,rs2197737,rs10876058,rs3798394,rs675138,rs2593953,rs6669796,rs1456907,rs3768624,rs9288886,rs3796145,rs2124801,rs2393501,rs1432416,rs4652762,rs888208,rs10752899,rs2427305,rs6793295,rs4420157,rs113244360,rs4766229,rs2708978,rs6869259,rs10318,rs12282266,rs9415587,rs1407179,rs11676275,rs2241713,rs11997201,rs35338453,rs623834,rs6738953,rs4768888,rs7013278,rs3807295,rs10883368,rs6437822,rs7100401,rs3910172,rs3804686,rs7094950,rs6117401,rs979866,rs1898639,rs4855681,rs4979772,rs2618738,rs9416745,rs116029893,rs8085824,rs12586040,rs2121339,rs2618737,rs11705957,rs2427313,rs8095136,rs4652779,rs174574,rs10849027,rs2393499,rs11714373,rs10783384,rs10184209,rs4768922,rs639836,rs355531,rs1411300,rs12061219,rs6542,rs966816,rs895738,rs62196293,rs4145954,rs10911262,rs4729566,rs6469656,rs1413387,rs1019016,rs3114399,rs513140,rs62263961,rs7529465,rs12636851,rs3768615,rs7096738,rs79634102,rs4674257,rs1920123,rs12134171,rs2116584,rs1531875,rs108499,rs10797838,rs4948547,rs174548,rs6658501,rs1638676,rs3864793,rs4951300,rs35343008,rs7249860,rs10931514,rs73691506,rs12034436,rs13410682,rs11157506,rs7904465,rs4876673,rs7789714,rs3818417,rs1864280,rs2354343,rs72643557,rs1442287,rs6442059,rs1409698,rs12360459,rs11169532,rs4979777,rs6061235,rs10797851,rs1317082,rs174559,rs3768629,rs10459235,rs4425034,rs4245602,rs1015538,rs59336,rs2147585,rs4026593,rs20557,rs66761782,rs73701309,rs10868907,rs2136071,rs4672870,rs11169554,rs2296288,rs7778784,rs4768914,rs3768626,rs3768622,rs4424195,rs10507561,rs6437810,rs10797842,rs4147233,rs2593950,rs10240347,rs60507951,rs3802841,rs11925823,rs10124944,rs73208531,rs2243571,rs4266956,rs11196172,rs4629900,rs12125383,rs73942462,rs13152714,rs12898159,rs115983445,rs1487279,rs60369822,rs62381491,rs2296297,rs174566,rs2011589,rs4768912,rs749027,rs11204472,rs13277714,rs9821261,rs485411,rs2427307,rs6479791,rs9994648,rs2290057,rs1760073,rs10046389,rs2959174,rs1456905,rs2715745,rs2236203,rs12296076,rs7105857,rs17495159,rs1436766,rs12091137,rs6436026,rs12307527,rs2715735,rs2044589,rs2159400,rs2593939,rs115806145,rs174601,rs10808557,rs2293479,rs13078131,rs4246940,rs56027044,rs10089833,rs174535,rs2093985,rs80247954,rs4976270,rs2376455,rs11130114,rs2293607,rs1564740,rs77282295,rs35991721,rs189583,rs7828774,rs2955037,rs16888728,rs8853,rs174530,rs78934362,rs295449,rs174583,rs4925385,rs11715679,rs10911264,rs4147232,rs10401503,rs922957,rs80266029,rs2071047,rs10797814,rs67511534,rs4322347,rs11571456,rs10444547,rs7078397,rs10733769,rs28535528,rs10911254,rs4134903,rs76571691,rs9818382,rs1547714,rs174546,rs10112279,rs7620997,rs10281368,rs1456902,rs9871235,rs9816154,rs537122,rs7956591,rs4858811,rs80201920,rs4645587,rs10876053,rs1406430,rs355528,rs6983267,rs704017,rs174550,rs115689712</t>
  </si>
  <si>
    <t>ENSG00000204851.5,ENSG00000062038.9,CATG00000089731.1,ENSG00000166508.13,CATG00000100404.1,ENSG00000168496.3,CATG00000076979.1,CATG00000051532.1,CATG00000011929.1,ENSG00000083067.18,CATG00000037027.1,ENSG00000248429.1,ENSG00000138311.11,CATG00000115203.1,CATG00000035290.1,ENSG00000255730.2,ENSG00000182013.13,ENSG00000166529.10,CATG00000049355.1,CATG00000002481.1,CATG00000024485.1,ENSG00000257582.1,ENSG00000197308.4,CATG00000090381.1,CATG00000005705.1,ENSG00000197093.6,ENSG00000173889.11,ENSG00000146477.4,CATG00000085467.1,ENSG00000270141.2,CATG00000039330.1,CATG00000036368.1,ENSG00000234145.1,ENSG00000124920.9,ENSG00000171757.11,CATG00000060023.1,ENSG00000228812.3,ENSG00000048052.17,ENSG00000106261.12,ENSG00000101850.8,CATG00000103708.1,CATG00000065534.1,ENSG00000135862.5,ENSG00000122870.7,CATG00000000594.1,ENSG00000125378.11,ENSG00000235480.1,ENSG00000002016.12,ENSG00000196167.5,ENSG00000042813.3,CATG00000103705.1,ENSG00000207601.1,ENSG00000164741.10,ENSG00000131941.3,ENSG00000241224.2,ENSG00000158125.5,ENSG00000149346.10,ENSG00000147679.7,ENSG00000088727.8,ENSG00000146826.10,CATG00000073153.1,CATG00000002472.1,ENSG00000161813.16,CATG00000055400.1,ENSG00000185860.9,ENSG00000177947.9,ENSG00000129028.4,ENSG00000235077.1,ENSG00000204271.6,ENSG00000259721.1,ENSG00000149679.7,ENSG00000249715.5,ENSG00000184378.2,ENSG00000166923.6,CATG00000052431.1,CATG00000103697.1,CATG00000017059.1,CATG00000060027.1,ENSG00000271387.1,ENSG00000116667.8,ENSG00000196843.11,ENSG00000227398.3,ENSG00000257817.1,ENSG00000242798.1,ENSG00000039068.14,ENSG00000243350.1,ENSG00000253929.1,CATG00000005706.1,CATG00000003820.1,ENSG00000232679.1,ENSG00000235269.1,ENSG00000181555.15,ENSG00000153310.14,ENSG00000118971.3,ENSG00000050405.9,ENSG00000213500.3,ENSG00000151474.15,ENSG00000160799.7,CATG00000086723.1,ENSG00000248482.1,ENSG00000134824.9,ENSG00000153790.7,ENSG00000143842.10,ENSG00000138472.6,CATG00000090728.1,ENSG00000229754.1,ENSG00000215871.2,ENSG00000188730.4,ENSG00000164125.11,ENSG00000167693.12,CATG00000029691.1,ENSG00000134825.9,ENSG00000142082.10,ENSG00000228437.1,ENSG00000142046.10,ENSG00000150750.6,ENSG00000107485.11,CATG00000023520.1,CATG00000103704.1,ENSG00000185627.13,ENSG00000078269.9,ENSG00000239128.1,ENSG00000221838.5,CATG00000098362.1,ENSG00000172115.4,CATG00000095879.1,ENSG00000224445.2,CATG00000007803.1,ENSG00000106290.10,ENSG00000060237.12,ENSG00000208036.1,CATG00000085266.1,CATG00000096213.1,ENSG00000265943.1,ENSG00000148737.11,CATG00000053936.1,CATG00000060022.1,CATG00000060029.1,ENSG00000250132.2,ENSG00000130635.11,ENSG00000214313.4,ENSG00000177951.13,ENSG00000147677.6,CATG00000096583.1,ENSG00000130702.9,CATG00000008896.1,ENSG00000258700.1,ENSG00000085274.11,ENSG00000173559.8,ENSG00000232638.1,ENSG00000123268.4,CATG00000083077.1,CATG00000095882.1,CATG00000115329.1,ENSG00000114487.5,ENSG00000163832.11,ENSG00000269889.1,ENSG00000230470.1,ENSG00000114982.13,ENSG00000182010.6,CATG00000100402.1,ENSG00000123810.3,ENSG00000224596.3,CATG00000087699.1,ENSG00000119919.9,ENSG00000164465.14,CATG00000008912.1,CATG00000011925.1,ENSG00000160796.12,CATG00000073532.1,ENSG00000101384.7,ENSG00000239219.2,ENSG00000164500.6,ENSG00000114439.14,ENSG00000243831.1,ENSG00000228482.1,ENSG00000130226.12,ENSG00000180871.3,ENSG00000011347.5,ENSG00000212993.3,ENSG00000235410.1,CATG00000066791.1,ENSG00000250305.4,ENSG00000149485.12,ENSG00000135111.10,ENSG00000256164.1,ENSG00000267611.1,ENSG00000163121.5,ENSG00000066084.8,ENSG00000198670.7,CATG00000100403.1,CATG00000096585.1,ENSG00000101665.4,ENSG00000197462.3,ENSG00000166997.3,ENSG00000114648.7,CATG00000115323.1,ENSG00000130701.3,CATG00000049353.1,ENSG00000188282.8,ENSG00000260236.1,CATG00000046650.1,ENSG00000171858.13,CATG00000108238.1,CATG00000095433.1,CATG00000072695.1,ENSG00000077514.4,ENSG00000224186.4,ENSG00000166526.12,ENSG00000137821.7,CATG00000053934.1,ENSG00000076201.10,ENSG00000114650.14,ENSG00000139287.8,ENSG00000186452.6,ENSG00000164124.6,ENSG00000105329.5,ENSG00000176754.8,CATG00000051049.1,ENSG00000047936.6,ENSG00000110777.7,ENSG00000214290.3,CATG00000083746.1,CATG00000089730.1,ENSG00000188186.6,ENSG00000261395.3,CATG00000019022.1,CATG00000004532.1,CATG00000064532.1,CATG00000115321.1,ENSG00000077420.11</t>
  </si>
  <si>
    <t>24743840,24448986,20610541,24978480,23350875,23677573,22634755,17618283,17934461,19723657,18372905,22532847,20972440,23300701,21242260,23263487,24737748,21761138,23266556,18372901,17618284,24836286,19011631</t>
  </si>
  <si>
    <t>Colorectal cancer vs. adenoma controls,Colorectal cancer,Colorectal adenoma (including hyperplasic),Colorectal adenoma,Adenoma (male),Colorectal adenoma (excluding hyperplasic),Colorectal cancer (females),Colorectal cancer (diet interaction),Colorectal cancer vs adenoma controls (males),Colorectal cancer (males)</t>
  </si>
  <si>
    <t>HP:0100851</t>
  </si>
  <si>
    <t>Abnormal emotion affect behavior</t>
  </si>
  <si>
    <t>An abnormality of emotional behaviour.</t>
  </si>
  <si>
    <t>rs7808325,rs11248996,rs11264865,rs56394279,rs56679780,rs4810896,rs9881468,rs61813286,rs3850841,rs2276824,rs9925151,rs1891531,rs11264871,rs12037795,rs11032220,rs17526590,rs7910327,rs17066009,rs819157,rs990301,rs10918623,rs4680576,rs13403,rs11130314,rs34106766,rs7563924,rs2276464,rs11249015,rs12487591,rs9982748,rs6125540,rs991703,rs2823496,rs113430063,rs2298753,rs12201135,rs72951498,rs753192,rs17036641,rs62307318,rs13081028,rs2065912,rs12148854,rs79484267,rs13071584,rs2357921,rs1799799,rs6798668,rs1205357,rs77585530,rs9853056,rs998909,rs10908483,rs2835763,rs4091703,rs7661312,rs10046575,rs1299926,rs7652191,rs11583152,rs34951111,rs2075679,rs3959689,rs11587151,rs9581847,rs4559154,rs4724701,rs7521292,rs6808083,rs819137,rs744154,rs2286800,rs1961958,rs10052057,rs76217462,rs12335348,rs12037793,rs73048238,rs75928396,rs62272794,rs11718420,rs7658173,rs1369666,rs10510760,rs4810903,rs111932341,rs1789903,rs7283464,rs6907714,rs3733041,rs1662053,rs10903038,rs113769181,rs11697370,rs7264576,rs12028398,rs1789902,rs1043293,rs2678144,rs34178057,rs3136155,rs3818066,rs819155,rs11547962,rs17035409,rs1011460,rs17789147,rs3091866,rs12134340,rs4520447,rs113201543,rs4687626,rs62255362,rs6747413,rs3808598,rs1631460,rs13258132,rs6019553,rs12741448,rs2424991,rs2835733,rs1273421,rs7519691,rs34005367,rs11130308,rs28384507,rs4130905,rs6804145,rs2835708,rs9824951,rs61987859,rs3822297,rs12139286,rs10796968,rs57285758,rs4781562,rs2835748,rs4853018,rs28465445,rs1789913,rs11130311,rs1052382,rs45441691,rs72892045,rs17466684,rs16904873,rs7032831,rs79693481,rs74161804,rs66513313,rs2226023,rs3092411,rs55983224,rs2844775,rs1124983,rs75316565,rs941183,rs3092039,rs1891527,rs881561,rs942746,rs13060675,rs13068293,rs6768975,rs1286441,rs13006863,rs13059189,rs116072047,rs28517424,rs72696828,rs61987853,rs1789924,rs2835766,rs13095332,rs6067024,rs1662060,rs8128073,rs2823513,rs73932649,rs6768697,rs6012555,rs4738500,rs72698842,rs2281962,rs4434872,rs4430311,rs3136173,rs6063355,rs856213,rs76592107,rs79727172,rs1022687,rs3136213,rs2823505,rs7314719,rs13087772,rs13353624,rs9968151,rs2075678,rs63492863,rs28566736,rs71355256,rs67538603,rs7799665,rs11205383,rs17510310,rs1935794,rs1298679,rs62307298,rs16924091,rs3091427,rs3753916,rs1205355,rs11701722,rs7032394,rs7642198,rs56131635,rs11910884,rs77307105,rs2159644,rs34610142,rs12048641,rs1252730,rs28383654,rs11719685,rs2079929,rs7611130,rs9977069,rs7614981,rs2424988,rs111662579,rs4035236,rs10216189,rs6718855,rs61293646,rs6445529,rs73154592,rs12091273,rs1980062,rs6617,rs80021376,rs957078,rs72696841,rs11711421,rs2079319,rs3136168,rs67539070,rs7611731,rs9427228,rs1001222,rs59678326,rs6725743,rs7841160,rs2281960,rs2016251,rs7808615,rs2289249,rs34537256,rs60460891,rs17241444,rs1133415,rs73932647,rs78675310,rs6962735,rs72641371,rs4680588,rs9986884,rs12120683,rs6125577,rs819134,rs672766,rs5743609,rs1561337,rs2239550,rs55678971,rs6821589,rs12062634,rs1435134,rs76257631,rs2912065,rs7631792,rs2026853,rs11121717,rs78113969,rs2823498,rs9974451,rs9287658,rs28560019,rs7258199,rs4740690,rs11578355,rs71534169,rs6727000,rs1789900,rs16942291,rs11577942,rs7534858,rs4077245,rs74158486,rs10864374,rs12040885,rs8028748,rs11265036,rs116416219,rs73305435,rs13101181,rs819144,rs9651184,rs7160247,rs9481198,rs76278716,rs9983248,rs1889532,rs6012579,rs79169186,rs10060867,rs2730969,rs12042562,rs2282301,rs1693480,rs11547966,rs36082362,rs6671132,rs9928336,rs9895447,rs9798898,rs2835746,rs6793560,rs11934874,rs7634108,rs4635543,rs73305443,rs59084861,rs17226118,rs9819915,rs1997851,rs8132000,rs758764,rs3195419,rs2609979,rs4687629,rs6795127,rs11588184,rs34755378,rs16938184,rs12042989,rs62488971,rs112925136,rs77700643,rs6701341,rs6700451,rs58352128,rs7663811,rs116117929,rs4649191,rs61988963,rs73305451,rs36020363,rs2268025,rs12610320,rs8134408,rs113422987,rs56753261,rs9487736,rs10075574,rs45523539,rs12145082,rs1535176,rs805989,rs6498486,rs80134279,rs6762813,rs10042027,rs1693476,rs11586075,rs17191485,rs77765972,rs79108739,rs6125600,rs10072596,rs3774355,rs7799970,rs904095,rs9879090,rs2835706,rs2459740,rs11598,rs1789916,rs117271486,rs6427297,rs16918269,rs72698870,rs2823491,rs2248244,rs7627756,rs12625347,rs12070475,rs12131376,rs75721139,rs12637632,rs11871554,rs11701810,rs2071044,rs8053927,rs11264886,rs819145,rs12041920,rs3751656,rs11580764,rs16835780,rs55973252,rs6758873,rs2835713,rs11767398,rs2905346,rs1286454,rs6756934,rs3787577,rs17158313,rs4679888,rs6843634,rs13085895,rs2835772,rs2823518,rs11264532,rs9978894,rs7278727,rs4845357,rs17094837,rs3791187,rs5743600,rs2279457,rs7629,rs12022158,rs74685918,rs17586163,rs17103691,rs9976815,rs61987841,rs72892083,rs1975285,rs2242680,rs2851299,rs2306569,rs6713066,rs17052256,rs4724704,rs34954168,rs12658567,rs6819344,rs11205386,rs7552274,rs4262246,rs3020265,rs28705750,rs2424987,rs9636921,rs4234633,rs76706253,rs12134634,rs2730980,rs11588221,rs34481365,rs10918622,rs2381185,rs3733046,rs9981766,rs926583,rs3796353,rs7656974,rs10089850,rs60061601,rs60083158,rs4363451,rs76769872,rs3774365,rs6517675,rs12140843,rs819142,rs3136211,rs6685950,rs34215106,rs12401565,rs75727624,rs11586830,rs4687550,rs8042149,rs12130082,rs3771684,rs7272164,rs62100695,rs11264875,rs12609365,rs6066976,rs2582401,rs9322260,rs2835729,rs7649323,rs6906970,rs73236682,rs17307170,rs2098167,rs11264426,rs1693431,rs12041287,rs1572788,rs79274472,rs8906,rs866027,rs12497998,rs11235,rs4489499,rs10780035,rs12048137,rs3617,rs2024959,rs10903034,rs6750761,rs7522820,rs114619522,rs76945717,rs7537150,rs12133491,rs3829490,rs6880419,rs917830,rs11644737,rs1342751,rs74657547,rs116516801,rs1451762,rs1662058,rs9646271,rs62253733,rs2835710,rs67780847,rs12071362,rs35495179,rs6685758,rs6088454,rs34521208,rs4624663,rs13621,rs7204841,rs72986828,rs11589873,rs7537691,rs3782639,rs1789906,rs11576289,rs11205368,rs904093,rs12568523,rs3748848,rs1548800,rs58851829,rs4679890,rs28510607,rs2707159,rs2239549,rs9324,rs3773372,rs1646331,rs76491942,rs11130324,rs34848955,rs8118105,rs2336542,rs1205349,rs4481150,rs6019570,rs35107891,rs9976328,rs9998722,rs79310915,rs34752329,rs655745,rs1882126,rs6812841,rs10401434,rs7279068,rs66466805,rs2835736,rs10812210,rs3195414,rs6445531,rs2293442,rs13065851,rs2245574,rs1607249,rs74127616,rs2276466,rs7245460,rs62272791,rs13074853,rs1680194,rs12043350,rs1860960,rs1861049,rs4649193,rs117352904,rs2748881,rs7190692,rs2869926,rs61981026,rs7684664,rs2029213,rs2730968,rs17103725,rs10796956,rs12133751,rs767418,rs730543,rs11130323,rs77351677,rs12118041,rs2252259,rs1952031,rs10259681,rs6059723,rs62327566,rs35628317,rs77071942,rs13034587,rs3091529,rs58526762,rs10515306,rs11060743,rs17103688,rs7356111,rs941185,rs12145299,rs3819993,rs7718181,rs77475500,rs3786308,rs11720432,rs35110408,rs3092720,rs10511969,rs78881644,rs3810265,rs58893870,rs2268027,rs8023252,rs72696808,rs1680221,rs10433615,rs2298329,rs13217895,rs413705,rs76611443,rs80071748,rs2286798,rs2302417,rs4508047,rs1548798,rs17035388,rs2072390,rs13069481,rs73305428,rs1662051,rs4077168,rs61514920,rs17102046,rs3732707,rs4560713,rs2459739,rs867548,rs8024133,rs6498483,rs12910376,rs721022,rs4680591,rs1043361,rs2424985,rs2300149,rs1891530,rs73346769,rs7283755,rs2678137,rs1290434,rs819147,rs2590838,rs12140178,rs1256531,rs79249301,rs1343965,rs12486554,rs1442479,rs11811950,rs36023386,rs16836143,rs2835725,rs3801057,rs12489828,rs11696870,rs4687552,rs2404000,rs6791056,rs3020261,rs76493886,rs6741159,rs358588,rs7251775,rs4078751,rs6445528,rs2426112,rs3753915,rs35699789,rs79452250,rs7525481,rs12126038,rs2230534,rs2823497,rs10953714,rs2835770,rs35322831,rs7722414,rs767385,rs1551190,rs731831,rs62307295,rs4751586,rs11075223,rs76400827,rs58005032,rs67409736,rs2015971,rs16836940,rs28513183,rs724671,rs11588874,rs2281964,rs8013300,rs2670050,rs4687624,rs1789911,rs10212236,rs115320778,rs9977000,rs17184182,rs78988517,rs10196101,rs1789912,rs4421671,rs1961959,rs1116194,rs7281511,rs1042779,rs4680585,rs1803439,rs62241333,rs2064853,rs10445599,rs11060736,rs4687548,rs45542931,rs6012568,rs56924836,rs4661218,rs1110165,rs113775984,rs2466273,rs6659220,rs4649195,rs941184,rs74691304,rs7739257,rs1416834,rs2520237,rs77768358,rs12038577,rs7552883,rs3136079,rs2295714,rs10127983,rs7554753,rs74158501,rs3784872,rs11130312,rs17264436,rs17788344,rs71361952,rs2426109,rs736408,rs1913278,rs2823500,rs75509219,rs3136085,rs13081155,rs3136218,rs17035431,rs13083798,rs10865973,rs11590099,rs2238463,rs819138,rs2289250,rs60634116,rs12406003,rs2251219,rs11584070,rs737151,rs1693428,rs35189763,rs41264139,rs6952191,rs75622866,rs17035365,rs12145630,rs72955271,rs3755806,rs13303,rs10864497,rs12496634,rs1799801,rs2281963,rs2878632,rs61987858,rs1337615,rs2835747,rs1075653,rs112722151,rs7587117,rs889817,rs13076398,rs78681289,rs2835709,rs8450,rs4350146,rs58095661,rs402173,rs4475032,rs867549,rs908044,rs57565292,rs76044853,rs17103634,rs6891041,rs2835716,rs1076425,rs6414569,rs3756106,rs4687716,rs74161803,rs16904179,rs13248356,rs11587682,rs1416835,rs2866860,rs60150125,rs16924133,rs28469763,rs2535627,rs13062474,rs11249002,rs2272647,rs12022730,rs4648942,rs16836230,rs3136172,rs7950811,rs904096,rs3136130,rs10494928,rs10918625,rs2233333,rs76815432,rs1442480,rs1630535,rs10958482,rs3752433,rs35968262,rs72892058,rs77914161,rs78080721,rs3852066,rs1984271,rs28661185,rs3136112,rs10215480,rs2835776,rs1286439,rs4679889,rs12293487,rs9292776,rs6125575,rs2459738,rs35225870,rs6052796,rs61987852,rs1693483,rs4845585,rs7578296,rs8110804,rs62255396,rs7954169,rs12023699,rs1968551,rs819177,rs1693481,rs4679891,rs12138453,rs2272651,rs3748849,rs11264974,rs7032552,rs864702,rs34157897,rs72892070,rs34778847,rs10559,rs55816515,rs33988198,rs58876444,rs1789908,rs1629270,rs62241326,rs1693426,rs6803238,rs1286422,rs867550,rs13079063,rs10779753,rs11709448,rs11696801,rs77035073,rs2823499,rs2164885,rs893971,rs4567311,rs1860883,rs72894202,rs12142874,rs61988964,rs819159,rs2239551,rs11130310,rs34017441,rs2535629,rs10903032,rs1409839,rs34739010,rs35249778,rs10794645,rs74158488,rs9974126,rs11891290,rs67733549,rs1011546,rs11836317,rs2336149,rs9977131,rs3136064,rs55733257,rs79357790,rs2289247,rs79457385,rs28697056,rs12204030,rs1662049,rs3114048,rs3136160,rs34774688,rs77644136,rs12625405,rs59055915,rs819136,rs819156,rs6059733,rs1657081,rs7639267,rs4845576,rs8127570,rs11264866,rs1409147,rs1625439,rs17307176,rs3136187,rs9484121,rs2678143,rs2240919,rs3136065,rs79271741,rs41300865,rs73305454,rs2298755,rs74158497,rs7718352,rs3765966,rs3862206,rs4724699,rs11466642,rs74158498,rs819133,rs74416569,rs2835723,rs3733484,rs3091497,rs1789914,rs2846685,rs3741662,rs12978359,rs819143,rs17102058,rs3092302,rs10908558,rs2305407,rs17102368,rs7531051,rs77222856,rs9427234,rs7950849,rs6066968,rs2744817,rs116745303,rs13269697,rs117800125,rs80245100,rs12629701,rs12131083,rs17035420,rs7645832,rs2835734,rs12488461,rs4628571,rs2281961,rs4732812,rs1889533,rs1538632,rs2426114,rs6778844,rs73216429,rs12565101,rs73305452,rs2226022,rs72698829,rs856216,rs78981778,rs4621370,rs72694220,rs2710323,rs2270197,rs3755798,rs1437278,rs12037177,rs12032914,rs73305430,rs6037781,rs113253814,rs33967311,rs2744816,rs41264059,rs1693477,rs6976,rs34115864,rs11177,rs2424990,rs11581644,rs36029278,rs55838868,rs61052376,rs7552086,rs4649192,rs12739019,rs3092374,rs116403152,rs11121714,rs12637627,rs2424989,rs17789027,rs11071561,rs6679907,rs12049128,rs8179116,rs76667149,rs3851365,rs11130315,rs73305449,rs2205588,rs113587859,rs7561888,rs2298328,rs12141923,rs7018287,rs11265076,rs6992991,rs4680587,rs819162,rs2233335,rs13082960,rs9974210,rs12564669,rs2268023,rs73305442,rs2835767,rs75779223,rs6445535,rs11804862,rs6670493,rs1693424,rs116780502,rs12137596,rs41273537,rs2336545,rs3820389,rs4845583,rs2866153,rs7529826,rs2426106,rs75025395,rs2277512,rs35211965,rs11547961,rs11265040,rs4687638,rs13065019,rs62488973,rs36029422,rs74812760,rs6686809,rs1860961,rs1108842,rs63145164,rs1530218,rs7622694,rs4680580,rs10918624,rs41264469,rs78443437,rs11119571,rs12142178,rs3753917,rs55759426,rs17307190,rs7651709,rs6066975,rs4845578,rs1789898,rs12133272,rs4810909,rs387481,rs1286423,rs77462898,rs56133109,rs7011313,rs6066982,rs6987527,rs409901,rs12116970,rs4434138,rs2835721,rs4781563,rs3136189,rs77779484,rs2273653,rs8041061,rs77146033,rs3923243,rs76840762,rs72663636,rs11585845,rs77134077,rs10073455,rs77636148,rs767384,rs11060740,rs117403741,rs3136067,rs1612735,rs13064064,rs2590846,rs2240920,rs10415555,rs2110058,rs928596,rs3732706,rs12933628,rs341401,rs819158,rs3136202,rs34805562,rs8037128,rs80208667,rs3774366,rs113165037,rs819151,rs34664835,rs11126933,rs1693456,rs79071989,rs10426379,rs12038499,rs6809153,rs74774121,rs1517667,rs10513551,rs72696824,rs12731738,rs17732955,rs12567313,rs6724,rs6790951,rs3755815,rs13043790,rs12129491,rs3935948,rs2426113,rs1022457,rs6037941,rs6019546,rs77563426,rs12305135,rs1693427,rs3818192,rs28504259,rs6836616,rs8128766,rs1437277,rs4732814,rs1050818,rs7629202,rs36099161,rs45604937,rs62253740,rs76951684,rs1530217,rs11717043,rs1205352,rs34001546,rs2238462,rs10908691,rs11205362,rs12136332,rs6696019,rs28678082,rs3733039,rs1499252,rs11130327,rs1256530,rs4693210,rs6778329,rs6095396,rs12980996,rs3136038,rs2468322,rs10918631,rs13360670,rs6119484,rs16937788,rs7806101,rs80178255,rs12635140,rs72698868,rs4679885,rs13082208,rs72698822,rs2081273,rs35777372,rs12708786,rs3743538,rs72696842,rs3774354,rs76606025,rs62431521,rs2878628,rs1327201,rs10138637,rs11628713,rs78179984,rs11644666,rs6445534,rs12136802,rs4082453,rs11264620,rs12660395,rs33964154,rs11709284,rs17036631,rs12091361,rs6577541,rs10432650,rs67288608,rs11130317,rs11248995,rs942453,rs72894191,rs12489732,rs1662057,rs1010552,rs759048,rs1043357,rs3816995,rs620949,rs12487445,rs9812118,rs727974,rs115578438,rs1680195,rs3732834,rs10865974,rs1861050,rs1789917,rs12140954,rs7195297,rs358589,rs904094,rs12757823,rs3136070,rs7417465,rs7197673,rs58300038,rs4680579,rs7636227,rs2835743,rs6012570,rs7542510,rs819146,rs1205366,rs2835728,rs10908557,rs2121653,rs12080846,rs2236686,rs1043608,rs1454796,rs2823478,rs45482192,rs11264873,rs9982836,rs2823493,rs35818696,rs946682,rs17628334,rs77506928,rs7579359,rs733642,rs61987856,rs5743608,rs62503523,rs2912064,rs16879770,rs2710331,rs11621891,rs76945771,rs11121715,rs6672856,rs2866859,rs12040921,rs1451761,rs72696807,rs11720243,rs10032808,rs11121720,rs62241316,rs3775594,rs72700806,rs3136176,rs11589632,rs67855016,rs13085775,rs1866268,rs6670974,rs819141,rs9990174,rs12403956,rs1660984,rs1029871,rs57951550,rs4687551,rs2710934,rs1789910,rs2064700,rs11249006,rs62327564,rs61987847,rs35094010,rs2223176,rs942969,rs12496476,rs1381845,rs59308681,rs7567378,rs6122763,rs2576599,rs3749380,rs3136166,rs7542068,rs36122812,rs11264964,rs3770649,rs117868128,rs113928368,rs6087561,rs1693430,rs74795841,rs3923647,rs2230535,rs74713463,rs4902379,rs3893789,rs12127398,rs6680140,rs74058212,rs12274084,rs11584761,rs28718566,rs9725031,rs7752620,rs72700810,rs12138787,rs12040913,rs4687625,rs2297649,rs932451,rs915181,rs12609989,rs6753957,rs9644050,rs17632,rs78835267,rs6031252,rs6809313,rs2242677,rs7547663,rs11587606,rs1662059,rs2823495,rs11627718,rs13061423,rs2295028,rs741079,rs62255364,rs11586701,rs74335909,rs11642435,rs2788538,rs3851366,rs1680222,rs6725797,rs62272792,rs58322641,rs7535617,rs283415,rs2276465,rs10424158,rs7705168,rs4282054,rs10796955,rs72708239,rs17586023,rs2028216,rs11585416,rs9980260,rs13082092,rs12033835,rs762521,rs2426116,rs11264680,rs56321241,rs10093400,rs114399342,rs2459741,rs60195529,rs12141218,rs1789919,rs17275511,rs6095394,rs12480555,rs17052259,rs10186159,rs11130313,rs67903303,rs62496858,rs3774349,rs41272947,rs111901109,rs12021641,rs62272810,rs13273724,rs72894177,rs3801058,rs2835726,rs1693471,rs7614498,rs11583896,rs1799800,rs77592989,rs12608958,rs6787154,rs11884022,rs2268026,rs2823504,rs11589857,rs721023,rs4775301,rs1056669,rs6778735,rs72986831,rs698,rs2236688,rs2233341,rs12486847,rs2835719,rs3733045,rs2293801,rs76917657,rs11714030,rs62243073,rs73266241,rs1442481,rs7857137,rs819148,rs17188506,rs11548267,rs7679975,rs7088885,rs6694061,rs7150719,rs11697622,rs2609975,rs79886252,rs2110060,rs11720159,rs76791945,rs36073047,rs2364403,rs17781591,rs2205585,rs6883302,rs2911968,rs10417552,rs11264743,rs77261033,rs2936511,rs45567731,rs17007017,rs6125539,rs6441319,rs73346766,rs11587837,rs13104188,rs4724700,rs7195395,rs678,rs80207304,rs581697,rs2823517,rs1060578,rs4423843,rs6798183,rs4845358,rs7776265,rs12053233,rs12929613,rs1570,rs11808242,rs79719947,rs7638808,rs3910713,rs6474063,rs111695931,rs1662048,rs2083180,rs76382908,rs11576293,rs1057979,rs10903035,rs56012340,rs6058017,rs17241430,rs6088433,rs4075745,rs6740577,rs117059422,rs6718748,rs1130146,rs11119575,rs78348462,rs11265082,rs1799797,rs2424984,rs1662052,rs35672533,rs77053465</t>
  </si>
  <si>
    <t>CATG00000079596.1,ENSG00000143473.7,ENSG00000267937.1,ENSG00000236404.4,ENSG00000177954.7,CATG00000079607.1,CATG00000079598.1,ENSG00000069188.12,CATG00000038970.1,ENSG00000242307.1,ENSG00000143578.11,ENSG00000117360.8,ENSG00000117362.8,ENSG00000203395.2,ENSG00000243829.1,ENSG00000187145.10,ENSG00000259163.1,ENSG00000212304.1,ENSG00000160741.12,ENSG00000248682.1,CATG00000075456.1,CATG00000064672.1,ENSG00000162290.12,CATG00000038967.1,CATG00000017605.1,ENSG00000163938.12,CATG00000068365.1,ENSG00000246430.2,CATG00000063921.1,CATG00000043230.1,CATG00000060207.1,CATG00000016603.1,ENSG00000010327.6,CATG00000091603.1,ENSG00000143167.7,ENSG00000196277.11,CATG00000043625.1,ENSG00000257849.1,CATG00000075659.1,ENSG00000136938.8,CATG00000038971.1,CATG00000046890.1,ENSG00000163125.11,CATG00000107489.1,ENSG00000131686.10,ENSG00000126461.10,ENSG00000188647.8,CATG00000077658.1,ENSG00000273002.1,CATG00000075662.1,CATG00000026408.1,ENSG00000221345.1,ENSG00000116649.5,ENSG00000111530.8,ENSG00000144566.6,CATG00000006599.1,CATG00000077144.1,ENSG00000261824.2,ENSG00000249667.1,ENSG00000227431.1,ENSG00000215386.6,ENSG00000189233.7,ENSG00000120915.9,ENSG00000120885.15,ENSG00000019485.8,CATG00000073012.1,CATG00000053061.1,CATG00000075661.1,ENSG00000055955.11,ENSG00000225541.1,ENSG00000165914.10,ENSG00000112186.7,ENSG00000250208.2,CATG00000000976.1,ENSG00000261147.1,ENSG00000120708.12,ENSG00000260492.1,CATG00000063728.1,CATG00000115804.1,ENSG00000115956.9,ENSG00000264324.1,ENSG00000145826.4,ENSG00000188687.11,ENSG00000124191.13,ENSG00000055957.6,ENSG00000100749.3,ENSG00000186260.12,ENSG00000185033.10,ENSG00000234127.4,ENSG00000165323.11,CATG00000075427.1,ENSG00000175595.10,CATG00000101029.1,ENSG00000226284.1,ENSG00000104419.10,ENSG00000254254.1,ENSG00000130226.12,ENSG00000174123.6,ENSG00000250305.4,ENSG00000212452.1,ENSG00000114902.9,ENSG00000163644.10,CATG00000095002.1,ENSG00000175535.6,ENSG00000183208.8,ENSG00000128805.10,ENSG00000267575.2,ENSG00000124214.15,ENSG00000069667.11,ENSG00000187021.10,CATG00000090190.1,ENSG00000253541.1,ENSG00000183044.7,CATG00000017570.1,CATG00000101027.1,ENSG00000185436.7,ENSG00000183977.9,ENSG00000243696.4,ENSG00000143614.7,ENSG00000132718.7,CATG00000060386.1,ENSG00000124228.10,ENSG00000259078.2,ENSG00000124207.12,ENSG00000259223.1,ENSG00000233321.1,CATG00000055406.1,CATG00000019122.1,ENSG00000216718.6,ENSG00000244009.1,ENSG00000124198.8,ENSG00000174125.3,ENSG00000157388.9,CATG00000075665.1,ENSG00000143570.13,CATG00000056425.1,ENSG00000143622.6,ENSG00000203434.2,ENSG00000088826.13,ENSG00000151779.8,CATG00000075358.1,CATG00000016561.1,ENSG00000102174.7,ENSG00000248592.3,ENSG00000121895.7,ENSG00000257221.1,ENSG00000176102.7,CATG00000056029.1,CATG00000021394.1,CATG00000019179.1,ENSG00000223599.1,ENSG00000180875.4,ENSG00000184831.9,ENSG00000120942.9,ENSG00000249898.3,ENSG00000171428.9,ENSG00000112379.8,ENSG00000141441.11,CATG00000060189.1,ENSG00000234426.1,ENSG00000235152.1,ENSG00000016864.12,ENSG00000123636.13,CATG00000041486.1,ENSG00000163145.8,CATG00000076831.1,ENSG00000101444.8,CATG00000073950.1,CATG00000075260.1,ENSG00000248710.1,ENSG00000253720.1,ENSG00000163479.9,ENSG00000068615.12,ENSG00000012822.11,ENSG00000201545.1,ENSG00000224276.1,ENSG00000118298.6,CATG00000012325.1,ENSG00000249942.1,ENSG00000010810.13,ENSG00000181016.5,ENSG00000232091.1,ENSG00000148948.3,CATG00000056031.1,ENSG00000009765.10,ENSG00000143552.5,CATG00000012321.1,ENSG00000168268.6,ENSG00000100767.11,ENSG00000248144.1,ENSG00000068885.10,ENSG00000048342.11,ENSG00000187624.7,ENSG00000212493.1,ENSG00000218350.1,ENSG00000116584.13,ENSG00000143374.10,ENSG00000174130.8,ENSG00000222365.1,ENSG00000262732.1,ENSG00000047617.10,CATG00000021272.1,ENSG00000209042.1,CATG00000042389.1,CATG00000019302.1,CATG00000079597.1,CATG00000087815.1,ENSG00000124201.10,ENSG00000177410.8,ENSG00000186432.4,ENSG00000124126.9,ENSG00000164616.10,ENSG00000254526.1,ENSG00000118292.4,ENSG00000229320.3,ENSG00000162267.8,ENSG00000228126.1,ENSG00000113810.11,ENSG00000110876.8,ENSG00000241525.3,ENSG00000185043.6,CATG00000100327.1,CATG00000072024.1,ENSG00000163939.14,ENSG00000198837.5,ENSG00000261770.1,ENSG00000249252.1,CATG00000000975.1,CATG00000054127.1,ENSG00000054392.8,ENSG00000214185.3,ENSG00000132305.16,ENSG00000244247.1,ENSG00000246375.2,ENSG00000203837.4,CATG00000095001.1,ENSG00000198842.5,CATG00000085342.1,ENSG00000134909.14,ENSG00000256037.1,ENSG00000170153.6,CATG00000019260.1,ENSG00000101440.5,CATG00000019168.1,ENSG00000157540.15,CATG00000077083.1,ENSG00000080503.15,ENSG00000114166.7,ENSG00000143369.10,ENSG00000124299.9,ENSG00000155034.14,ENSG00000181195.6,ENSG00000163931.11,ENSG00000159208.11,ENSG00000250917.1,CATG00000055036.1,ENSG00000183117.13,ENSG00000180259.5,ENSG00000115183.9,ENSG00000033170.12,CATG00000085343.1,CATG00000006600.1,ENSG00000165138.12,CATG00000077935.1,ENSG00000213186.3,ENSG00000114904.8,ENSG00000132680.6,ENSG00000110422.7,ENSG00000238199.1,CATG00000052343.1,ENSG00000101265.11,ENSG00000168273.3,CATG00000053469.1,ENSG00000109445.6,ENSG00000155313.11,CATG00000075416.1,ENSG00000065911.7</t>
  </si>
  <si>
    <t>23620144,24080187,23149450,22869035,22780124,22030708,20585324,19724244,20081856,24489884,23077488,23726511,24677629,23565138,18846501,20368705,19165232,20877300</t>
  </si>
  <si>
    <t>Gambling,Anxiety Composite (ARBQ) in children,Fear (ARBQ) in children,Social anxiety (ARBQ) in children,Antisocial behavior,Suicidal ideation,post-traumatic stress disorder,Major mood disorders,Anger,Job-related exhaustion,Panic disorder,Conduct disorder (interaction),Conduct disorder (symptom count),Negative affect (anxiety related behavioral questionnaire) in children,Anxiety spectrum disorders,Post-traumatic stress disorder (asjusted for relatedness),Suicidal ideation with citalopram treatment,Post-traumatic stress disorder</t>
  </si>
  <si>
    <t>HP:0200063</t>
  </si>
  <si>
    <t>Colorectal polyps</t>
  </si>
  <si>
    <t>Multiple abnormal growths that arise from the lining of the large intestine (colon or rectum) and protrude into the intestinal lumen.</t>
  </si>
  <si>
    <t>rs8176757,rs12608448,rs12608544,rs10793962,rs778809,rs8176741,rs8176671,rs114820734,rs8176644,rs12982233,rs778805,rs117988024,rs12610339,rs649129,rs73660468,rs6597617,rs7873522,rs12216891,rs17271883,rs7855255,rs778987,rs8176672,rs11244079,rs3760774,rs114946160,rs376524,rs651007,rs9411464,rs112685218,rs11666494,rs11880333,rs11878449,rs8176731,rs9411370,rs9328546,rs507666,rs8176693,rs8176747,rs7025839,rs8176759,rs12483517,rs7853989,rs1137827,rs9411364,rs8101385,rs2617802,rs9411474,rs2306969,rs433852,rs600038,rs3786749,rs3205136,rs28540190,rs3859563,rs2073824,rs2292342,rs67755284,rs73581711,rs3916080,rs115478735,rs2519093,rs8176720,rs2071699,rs2301139,rs3760771,rs8176730,rs4363269,rs635634,rs8176725,rs10901252,rs7873416,rs579459,rs79343853,rs6510859,rs1047781,rs78123702,rs77693339,rs3760775,rs12986368,rs2073823,rs7469795,rs28439983,rs2838009,rs9411473,rs874232,rs7849280,rs6597616,rs60484807,rs10751502,rs3745734,rs550057,rs34940903,rs3760776,rs8176751,rs12554580,rs8176722,rs8176632,rs75179845,rs778810,rs532436,rs11789207,rs7047076,rs8176743,rs35222081,rs9807877,rs8176662,rs8102492,rs8176749,rs7466962,rs7255644,rs495828,rs28400013,rs8176746</t>
  </si>
  <si>
    <t>ENSG00000105523.3,ENSG00000171124.8,ENSG00000204031.3,ENSG00000171119.2,ENSG00000063177.8,CATG00000039609.1,ENSG00000176920.10,ENSG00000105516.6,ENSG00000063176.11,ENSG00000182264.4,ENSG00000176909.7,ENSG00000063180.4,ENSG00000232871.4,CATG00000039603.1,ENSG00000088002.7,ENSG00000271875.1,ENSG00000183844.12,ENSG00000130383.6,ENSG00000156413.9,ENSG00000174951.6,ENSG00000175164.9</t>
  </si>
  <si>
    <t>Elevated serum carcinoembryonic antigen levels</t>
  </si>
  <si>
    <t>HP:0200123</t>
  </si>
  <si>
    <t>Chronic hepatitis</t>
  </si>
  <si>
    <t>rs76284459,rs154977,rs3131034,rs12156293,rs77157384,rs7195492,rs12170536,rs116521254,rs9274574,rs57640476,rs6991157,rs2301224,rs2051549,rs75026937,rs11087571,rs3097652,rs9277419,rs34421693,rs28547449,rs8141214,rs1431400,rs5994440,rs78202368,rs9277396,rs9277472,rs9276395,rs76247497,rs6051650,rs12722115,rs9277566,rs5994443,rs1794304,rs210722,rs6139037,rs117107566,rs9274624,rs9357156,rs652888,rs9274531,rs74597329,rs2051598,rs4820700,rs9469331,rs6139033,rs8099917,rs115089010,rs9277463,rs9277540,rs169773,rs5994449,rs12784800,rs1056318,rs6905282,rs5752388,rs28452918,rs3189152,rs6139030,rs2301220,rs2071351,rs2157599,rs10214910,rs13830,rs9273358,rs2253705,rs9274522,rs112935615,rs9277550,rs1265115,rs76513735,rs6037498,rs5998140,rs117931770,rs9277378,rs17613592,rs7821974,rs502103,rs9277558,rs9277533,rs3128961,rs7931910,rs28584649,rs9277549,rs9274606,rs3129987,rs9273527,rs2213565,rs3097650,rs9277437,rs9277359,rs11703587,rs9274577,rs3810559,rs2071551,rs3180553,rs9269081,rs17347621,rs3180554,rs9277480,rs1014998,rs17843719,rs928976,rs80050029,rs75402132,rs7270101,rs74272866,rs2071353,rs61226740,rs5998152,rs28685832,rs581930,rs9277410,rs5994451,rs4739525,rs9320872,rs5998176,rs9274652,rs8109886,rs11990193,rs9277409,rs1431401,rs6139036,rs9277357,rs77782789,rs111531283,rs9276394,rs9277428,rs5994431,rs34510301,rs9274627,rs1012068,rs9274500,rs737084,rs4148871,rs9380336,rs9277464,rs9274620,rs9929770,rs12599897,rs78973394,rs1419881,rs9274477,rs9274487,rs2108108,rs9277458,rs6996295,rs4422555,rs2032576,rs9273507,rs9274440,rs11697186,rs76873037,rs2606596,rs9274617,rs9276427,rs9274571,rs8105790,rs1008547,rs57446965,rs115160946,rs77943393,rs2275959,rs688187,rs6914995,rs5749339,rs511279,rs9469325,rs762815,rs1042544,rs9277477,rs3130188,rs9277468,rs4820999,rs77405883,rs8109889,rs9277546,rs6139031,rs5761699,rs76964433,rs971280,rs4803221,rs9276583,rs9277554,rs577838,rs9277568,rs12167583,rs5761697,rs9277394,rs9274600,rs5753816,rs9274484,rs9277515,rs9277542,rs3130648,rs9366816,rs9469332,rs9277534,rs7768538,rs112200085,rs77569964,rs57299829,rs7287054,rs4739524,rs6037500,rs11697114,rs2308911,rs116107901,rs2243873,rs492250,rs11703779,rs9277432,rs1127354,rs6139035,rs6914849,rs9274622,rs9274449,rs3134996,rs11699145,rs1986195,rs6084299,rs9274653,rs9277547,rs2012150,rs5994441,rs9348904,rs2298320,rs6084304,rs12979860,rs3117229,rs1042190,rs9273481,rs3091281,rs502252,rs502071,rs3117225,rs76323964,rs6051640,rs9274645,rs7751953,rs9274632,rs1431399,rs3130186,rs7945071,rs2015580,rs9274527,rs9274420,rs3179779,rs9277541,rs6985205,rs499825,rs66883767,rs114761804,rs36081724,rs9380338,rs9469341,rs4860083,rs9274504,rs7453920,rs5875436,rs1267941,rs3117228,rs3810560,rs66724923,rs115259770,rs9274567,rs6051646,rs9274538,rs9274569,rs9277551,rs9277479,rs9277469,rs1543809,rs3830066,rs4803222,rs72630694,rs1431403,rs9277386,rs7756516,rs4630837,rs2567279,rs34009959,rs9273490,rs3128963,rs5998136,rs9277395,rs72630693,rs73381891,rs7248668,rs1543784,rs4754453,rs4538748,rs9469329,rs9274563,rs2532932,rs9277426,rs3128968,rs3104399,rs5753817,rs17086138,rs9276396,rs5998168,rs561953,rs210721,rs77425650,rs2585796,rs4820996,rs9939488,rs3091282,rs505749,rs577049,rs4739523,rs5998173,rs7014821,rs17086112,rs5752389,rs73589339,rs9277356,rs9277495,rs4148876,rs5994442,rs79367753,rs12504347,rs5753820,rs7290856,rs3750317,rs9274463,rs9277462,rs9274576,rs9277535,rs210720,rs6637934,rs577744,rs9277492,rs4739518,rs4820994,rs210724,rs9268645,rs9277392,rs9277471,rs7770370,rs6139034,rs562616,rs8113007,rs17090379,rs67002563,rs35312459,rs9274634,rs4803217,rs2854272,rs17214519,rs9619237,rs7194072,rs4640928,rs9277538,rs11776545,rs13213149,rs1126542,rs6906021,rs9277488,rs3128964,rs4820997,rs73930703,rs5753818,rs9277557,rs6084305,rs115479873,rs3077</t>
  </si>
  <si>
    <t>ENSG00000134602.11,ENSG00000204580.7,ENSG00000272395.1,ENSG00000108175.12,ENSG00000165694.5,ENSG00000137411.12,ENSG00000199932.1,ENSG00000244625.1,ENSG00000254290.1,ENSG00000204267.9,ENSG00000179344.12,ENSG00000237080.1,ENSG00000204531.11,ENSG00000224557.3,ENSG00000214894.2,ENSG00000196260.3,CATG00000088077.1,ENSG00000237398.1,ENSG00000232080.3,CATG00000006930.1,ENSG00000260578.1,ENSG00000242574.4,ENSG00000223865.6,ENSG00000204287.9,ENSG00000111897.6,CATG00000085644.1,ENSG00000224796.1,ENSG00000204371.7,ENSG00000135549.10,ENSG00000253161.1,ENSG00000137714.2,ENSG00000250821.1,ENSG00000237541.3,ENSG00000204536.9,CATG00000089818.1,ENSG00000137310.7,ENSG00000250264.1,ENSG00000196301.3,ENSG00000140945.11,ENSG00000025156.8,CATG00000083570.1,ENSG00000240152.2,ENSG00000125877.8,ENSG00000108179.9,ENSG00000250891.1,CATG00000000227.1,ENSG00000171451.13,CATG00000098556.1,CATG00000085647.1,ENSG00000259899.1,ENSG00000123130.12,ENSG00000128254.9,ENSG00000254416.1,ENSG00000231389.3,CATG00000057481.1,ENSG00000196126.6,ENSG00000237923.1,ENSG00000257860.1,ENSG00000048471.9,ENSG00000254111.1,ENSG00000198171.8,CATG00000083581.1,ENSG00000090989.13,ENSG00000223534.1,CATG00000058460.1,ENSG00000100150.12,ENSG00000232629.4,ENSG00000088836.8</t>
  </si>
  <si>
    <t>23760081,22174901,24940741,24376798,20045101,20060832,21725309,24065354,20173735,23420232</t>
  </si>
  <si>
    <t>Liver cancer (hepatocellular carcinoma) in patients with chronic hepatitis B virus infection,Chronic hepatitis B infection,CD4:CD8 lymphocyte ratio,Liver disease in chronic hepatitis B virus infection,Chronic Hepatitis C infection,Chronic hepatitis C infection</t>
  </si>
  <si>
    <t>MESH:D000074</t>
  </si>
  <si>
    <t>medical_subject_headings</t>
  </si>
  <si>
    <t>Acenocoumarol</t>
  </si>
  <si>
    <t>A coumarin that is used as an anticoagulant. Its actions and uses are similar to those of WARFARIN. (From Martindale, The Extra Pharmacopoeia, 30th ed, p233)</t>
  </si>
  <si>
    <t>rs4468641,rs3812999,rs2878304,rs12597511,rs6565201,rs8100394,rs9926533,rs12462157,rs34699226,rs4889604,rs9938177,rs8060857,rs4918798,rs7196726,rs2025445,rs58858790,rs2860838,rs56391383,rs35446233,rs74581188,rs897984,rs56083427,rs11649653,rs34617130,rs4889490,rs4986894,rs4889630,rs932809,rs749671,rs1926711,rs57190039,rs78431362,rs1934962,rs3740367,rs117765949,rs79460475,rs1458202,rs28372932,rs8056505,rs59735493,rs9319587,rs72816654,rs34246390,rs78144779,rs74533239,rs1326832,rs8050588,rs11150596,rs1934969,rs2281890,rs7204459,rs2855475,rs881929,rs8062731,rs1870292,rs9938550,rs17790434,rs6565198,rs74152346,rs11645241,rs78150064,rs11641321,rs10509679,rs1341164,rs4889603,rs7184567,rs12774901,rs12930657,rs4889631,rs11150617,rs7190997,rs1934960,rs17878673,rs7197770,rs117530387,rs2011491,rs77704415,rs9332188,rs9332214,rs12931046,rs9923231,rs8052245,rs9332177,rs9332181,rs55979739,rs11572080,rs2281891,rs2079287,rs3087443,rs12448321,rs8110002,rs9936329,rs3740505,rs76541158,rs1042192,rs12444713,rs2735393,rs77582920,rs2281889,rs4346218,rs12443808,rs2305884,rs8050330,rs3815801,rs11864839,rs73526635,rs1143682,rs73524556,rs111575354,rs7203711,rs9332223,rs4597342,rs72799330,rs114568171,rs1458201,rs79219523,rs2335013,rs79861341,rs749767,rs79678941,rs17882368,rs1870293,rs12772675,rs11642862,rs12443627,rs7206295,rs55667375,rs67345186,rs56044736,rs74883200,rs11864054,rs9332119,rs9332238,rs11574631,rs1555474,rs9332175,rs113448632,rs9673428,rs17878627,rs72816638,rs11642466,rs113443899,rs116715413,rs6565194,rs76696647,rs79048399,rs4607998,rs14235,rs8058578,rs9939417,rs2185571,rs17879992,rs1042194,rs74152315,rs67264578,rs76887530,rs28371676,rs12761315,rs11188044,rs12777852,rs57526361,rs41291546,rs7192375,rs41291560,rs1934963,rs80104560,rs28421305,rs17524348,rs889555,rs741810,rs9319588,rs1046276,rs79722608,rs9332187,rs10871454,rs7187071,rs77151284,rs74152314,rs12445568,rs7499192,rs9332127,rs929868,rs2289442,rs35629860,rs7204278,rs57576577,rs3758580,rs4918795,rs8046391,rs17110194,rs11865499,rs4388808,rs11188035,rs13337900,rs3093193,rs11187969,rs55875685,rs79514865,rs4889649,rs11572082,rs12460795,rs117892006,rs75231191,rs8048583,rs3764327,rs73530203,rs4889526,rs10782004,rs11150610,rs36084004,rs117790382,rs74152313,rs1575934,rs7919273,rs79429965,rs7195945,rs67456613,rs12098606,rs115229322,rs1010570,rs12934418,rs67941743,rs12569873,rs11864806,rs12772884,rs59278974,rs11595478,rs4917641,rs1505,rs12572351,rs34114657,rs3747486,rs9332230,rs118161033,rs9938088,rs17443251,rs7193943,rs75256778,rs78609324,rs7294,rs77008973,rs7194347,rs12449089,rs114628972,rs1060506,rs56656810,rs75684697,rs113661290,rs78924645,rs11594492,rs4577218,rs9332108,rs4594268,rs112889338,rs10871453,rs79704832,rs56392848,rs11645367,rs7197475,rs9332101,rs76905088,rs60571756,rs76076565,rs57431619,rs74150840,rs4889606,rs9332242,rs11150616,rs4889525,rs1065027,rs4086116,rs78133057,rs35805353,rs11150604,rs59140933,rs1934968,rs12928081,rs12460173,rs1052352,rs28371675,rs13708,rs80059054,rs28360556,rs72799341,rs9332105,rs4889614,rs1322181,rs12783717,rs72818642,rs11642603,rs11640961,rs2288004,rs17110192,rs4889537,rs7076810,rs28371682,rs72785520,rs41440449,rs77443196,rs58726213,rs112906665,rs4889599,rs11188154,rs7204632,rs9933843,rs2860905,rs750952,rs1057910,rs74483355,rs1978487,rs75771163,rs12571878,rs12716979,rs17110236,rs4304697,rs8113181,rs79611756,rs13333418,rs117671702,rs889548,rs1549299,rs75500538,rs7085563,rs11861251,rs2108622,rs10747210,rs1057911,rs12462273,rs9332184,rs76690432,rs12923297,rs13338129,rs4889651,rs1934965,rs8046707,rs3764323,rs12460665,rs79442611,rs7088784,rs55742763,rs7195915,rs7914753,rs9332228,rs4889620,rs10509680,rs62057232,rs11574639,rs12924903,rs11642733,rs112190455,rs112234000,rs4552122,rs78775993,rs729482,rs4447446,rs9332129,rs2230429,rs11150619,rs111954099,rs9325473,rs4244285,rs885107,rs11150599,rs17839568,rs1934966,rs11865830,rs34195517,rs74505001,rs112841731,rs9332128,rs80273937,rs9332100,rs117150858,rs2253635,rs2288005,rs4459557,rs7191761,rs10882476,rs7203999,rs12763201,rs35468353,rs2305880,rs77467078,rs12716981,rs74152344,rs11188153,rs17885052,rs115543655,rs1856908,rs74527284,rs4917623,rs2032915,rs72799316,rs12920259,rs11646082,rs7197717,rs8046001,rs11859274,rs1106398,rs1048196,rs12926237,rs76359228,rs116872603,rs9332198,rs6565191,rs7500719,rs61886802,rs74152343,rs28371677,rs2303223,rs12778026,rs117139785,rs17452714,rs11865038,rs11572101,rs7094920,rs17110288,rs6565217,rs10509681,rs10882562,rs6950,rs11076,rs67128646,rs9332227,rs112141160,rs12929077,rs11647243,rs13332545,rs74963911,rs11572093,rs4362080,rs8050894,rs9940894,rs73329627,rs11574630,rs11150600,rs75573858,rs1934982,rs28728333,rs2079288,rs9332116,rs7192161,rs7198250,rs4077810,rs117575031,rs28969381,rs9332245,rs7196256,rs3087796,rs79172815,rs116921552,rs75093057,rs9332216,rs9332220,rs17878382,rs1108431,rs34777815,rs1549293,rs35675346,rs74549782,rs4351748,rs7199949,rs9925964,rs80318951,rs732173,rs35713203,rs11647284,rs11572172,rs35427080,rs4493054,rs12445650,rs35969813,rs2359661,rs9332219,rs1409654,rs61185452,rs11150614,rs7185620,rs17452671,rs78278709,rs8050107,rs4918797,rs12570771,rs2860837,rs113348400,rs2303222,rs12462394,rs7904581,rs11187971,rs61886804,rs75645849,rs8062719,rs9332222,rs9934438,rs75541073,rs2298037,rs6565225,rs1326837,rs4889538,rs28360557,rs77224917,rs8061920,rs12930545,rs2031322,rs1926706,rs12460289,rs889549,rs117411822,rs8063565,rs732172,rs2054213,rs11668954,rs9332102,rs2071426,rs67456513,rs9925025,rs4889633,rs9332113,rs3758581,rs897986,rs9332217,rs3093199,rs41291550,rs11668194,rs56314408,rs2860906,rs1934983,rs4889543,rs2153629,rs11188148,rs7186832,rs75559977,rs7185007,rs34480360,rs61396327,rs1934964,rs7098376,rs4527034,rs76828799,rs3747481,rs113615867,rs749670,rs2901783,rs78415138,rs17885098,rs3751855,rs11572169,rs11572150,rs2359612,rs117326446,rs11150601,rs80045961,rs35134124,rs12926295,rs35835168,rs9932572,rs6565195,rs2185570,rs72800847,rs4244284,rs11572174,rs7903917,rs4617515,rs3813020</t>
  </si>
  <si>
    <t>ENSG00000178226.6,ENSG00000052344.11,ENSG00000261487.1,ENSG00000234026.1,CATG00000116079.1,ENSG00000196118.7,ENSG00000260899.1,ENSG00000089280.14,CATG00000027103.1,ENSG00000119969.10,ENSG00000107438.4,CATG00000029081.1,CATG00000029078.1,ENSG00000260083.1,CATG00000029072.1,ENSG00000261359.2,ENSG00000235560.3,ENSG00000169896.12,ENSG00000099364.12,ENSG00000138109.9,ENSG00000103496.10,ENSG00000197162.8,ENSG00000108239.8,CATG00000027097.1,ENSG00000140678.12,ENSG00000099365.5,ENSG00000260082.1,ENSG00000080603.12,ENSG00000262766.1,CATG00000027105.1,ENSG00000108242.8,ENSG00000102870.4,ENSG00000260304.1,ENSG00000099385.7,ENSG00000169900.3,CATG00000027119.1,ENSG00000177238.9,ENSG00000255439.2,ENSG00000099381.12,ENSG00000167394.8,ENSG00000005844.13,ENSG00000175938.6,CATG00000029061.1,CATG00000027113.1,ENSG00000167397.10,ENSG00000165841.5,ENSG00000267453.2,ENSG00000103490.13,ENSG00000268863.1,ENSG00000261459.1,ENSG00000169957.8,ENSG00000103510.15,ENSG00000103549.17,ENSG00000156873.11,ENSG00000167395.10,CATG00000000508.1,ENSG00000186115.8,CATG00000000495.1,CATG00000027088.1,ENSG00000262026.1,ENSG00000150281.6,ENSG00000173124.10,ENSG00000138115.9,ENSG00000151006.7,ENSG00000260869.1,CATG00000027116.1,ENSG00000239791.1,ENSG00000103507.9,CATG00000029047.1,ENSG00000099377.9,ENSG00000156858.7,ENSG00000156860.11,ENSG00000169955.6,CATG00000029046.1,ENSG00000265991.1,CATG00000000497.1,CATG00000029055.1,ENSG00000260852.1,ENSG00000260167.1</t>
  </si>
  <si>
    <t>Acenocoumarol maintenance dosage</t>
  </si>
  <si>
    <t>MESH:D000341</t>
  </si>
  <si>
    <t>Affective Disorders Psychotic</t>
  </si>
  <si>
    <t>Disorders in which the essential feature is a severe disturbance in mood (depression, anxiety, elation, and excitement) accompanied by psychotic symptoms such as delusions, hallucinations, gross impairment in reality testing, etc.</t>
  </si>
  <si>
    <t>rs70016,rs6913500,rs6935362,rs3811429,rs74773701,rs55971843,rs214979,rs11045820,rs9506538,rs12571057,rs1187629,rs1949962,rs9509281,rs3744970,rs55961529,rs9658108,rs1375235,rs35024396,rs9353318,rs492921,rs2239038,rs214970,rs6557219,rs215000,rs17508330,rs11240594,rs2795116,rs36053156,rs1187615,rs286913,rs73206909,rs1187605,rs11756510,rs7528596,rs214942,rs9506530,rs7655951,rs742784,rs215001,rs117742735,rs488673,rs55695203,rs17082664,rs6557226,rs9479316,rs9956931,rs17008613,rs2795107,rs11589296,rs9951575,rs214993,rs945455,rs34351837,rs2842602,rs41523644,rs11062161,rs11062170,rs34085678,rs4463325,rs4441928,rs1784320,rs6557227,rs16830370,rs2449113,rs7309075,rs4765904,rs9322371,rs550685,rs35102843,rs13415709,rs585079,rs12723666,rs2238044,rs9509292,rs10840395,rs9509348,rs12315711,rs9635846,rs12465410,rs7957274,rs9479313,rs62427036,rs78874391,rs35694044,rs11062157,rs527021,rs11611154,rs214951,rs544125,rs4495498,rs1211448,rs36096931,rs9383995,rs1187604,rs12409664,rs74500489,rs6557229,rs1375236,rs76625156,rs4343926,rs1052209,rs10774035,rs9509294,rs13030690,rs2758847,rs9552241,rs17119280,rs1522834,rs4285546,rs6915115,rs9509298,rs359245,rs8094337,rs17382202,rs1187620,rs9506528,rs9552253,rs214963,rs9991481,rs544098,rs3884566,rs7854415,rs548985,rs214945,rs182480,rs474504,rs1533937,rs115119398,rs1187614,rs2007044,rs76799633,rs7111561,rs214954,rs4351223,rs62426392,rs9509320,rs1476119,rs114310140,rs12407624,rs16856470,rs7748876,rs16830364,rs3808943,rs600903,rs12205013,rs11610437,rs215002,rs9792653,rs214943,rs600947,rs1187630,rs4304177,rs7762190,rs114651497,rs7309081,rs6589302,rs55750589,rs16952924,rs6908747,rs73208506,rs6557228,rs116558054,rs3737344,rs10774034,rs12213740,rs73206910,rs13429807,rs9303891,rs2758844,rs114241316,rs359246,rs4954937,rs11155853,rs1793662,rs11045891,rs11042761,rs12200330,rs75492903,rs7163869,rs1209075,rs10841761,rs77251448,rs620875,rs12903120,rs578359,rs644819,rs17014939,rs58310495,rs7669317,rs1464500,rs16856462,rs2281369,rs1763734,rs2636736,rs492904,rs1860002,rs1504982,rs60001177,rs34378169,rs7756410,rs9506529,rs1187621,rs7928088,rs11240595,rs2283288,rs114143400,rs2497484,rs7739241,rs28648883,rs214964,rs1793673,rs214987,rs74705064,rs7139112,rs1329518,rs62541553,rs2842613,rs41314538,rs1784326,rs11599314,rs9552250,rs1405687,rs56756677,rs12567977,rs9384000,rs177330,rs214980,rs6915547,rs16856468,rs553642,rs10805321,rs34795473,rs17727261,rs1050305,rs73208509,rs118163387,rs1187607,rs9550663,rs78022588,rs16856494,rs78639511,rs2842612,rs12575754,rs7998500,rs7775384,rs490448,rs16951450,rs10821748,rs922513,rs16856473,rs74767351,rs11931967,rs3758354,rs74912063,rs1187622,rs75792332,rs12526147,rs68171315,rs34875118,rs12202712,rs117801466,rs761408,rs4149056,rs525210,rs12196377,rs6909684,rs8093074,rs4098044,rs17410015,rs4577665,rs9506531,rs9438402,rs35797755,rs617957,rs2816822,rs73206905,rs73194613,rs1202669,rs619457,rs758170,rs77484422,rs6902037,rs756211,rs55704150,rs7763880,rs11615388,rs34991568,rs34356257,rs20585,rs11588866,rs11659771,rs11767948,rs4597426,rs1016732,rs35415645,rs28855478,rs2746418,rs73208528,rs10848626,rs2124423,rs11615601,rs2238046,rs10774030,rs2842601,rs11541453,rs115992496,rs583795,rs9950805,rs11875350,rs2886659,rs62322574,rs756212,rs4326897,rs34028143,rs11971131,rs73208540,rs9506515,rs10744559,rs4149067,rs11062162,rs508931,rs9371599,rs1187616,rs2236656,rs549720,rs34382810,rs3809357,rs7763343,rs535244,rs286915,rs550065,rs28461877,rs73208503,rs214981,rs688907,rs12873775,rs3847993,rs1522833,rs114654977,rs634571,rs502268,rs3739956,rs9956319,rs2816821,rs6506015,rs1187606,rs12216328,rs75201994,rs4419647,rs17014934,rs2092602,rs12317268,rs12458683,rs77704787,rs78156660,rs4331993,rs34281561,rs10512015,rs76408048,rs1554782,rs12661143,rs6695366,rs642870,rs28442244,rs12916379,rs17014898,rs9550662,rs17545583,rs17015012,rs12019991,rs10944163,rs73208515,rs7538856,rs2126709,rs1945120,rs286922,rs75740170,rs758171,rs7452605,rs16945343,rs76974460,rs1999852,rs2623968,rs12814646,rs17082676,rs73206912,rs116928258,rs77476218,rs77009373,rs11240593,rs1187623,rs11062145,rs16953056,rs115466725,rs10774036,rs12261674,rs12867345,rs10939526,rs12766253,rs1995688,rs34141940,rs28392497,rs9478329,rs58515322,rs12663651,rs1939925,rs7332034,rs9479307,rs17329885,rs9509279,rs74850634,rs12498981,rs115419624,rs12036341,rs1784335,rs214996,rs10744560,rs550070,rs1006737,rs116642590,rs12424245,rs2623958,rs7965923,rs214997,rs11045870,rs215005,rs1187609,rs9509301,rs1203233,rs79214585,rs4131748,rs3889860,rs12568779,rs769087,rs73208521,rs7518844,rs7227515,rs9315710,rs3812133,rs1108221,rs2623934,rs9294337,rs7138478,rs4769124,rs615586,rs78209482,rs9438403,rs10848642,rs214946,rs2366385,rs34581302,rs3753879,rs551900,rs4298967,rs78118502,rs61644553,rs73206913,rs28458892,rs11045874,rs7579972,rs12761993,rs9371603,rs13207354,rs34496489,rs10502287,rs521514,rs1187612,rs1187624,rs4522279,rs214952,rs1784309,rs35360452,rs12209668,rs17410029,rs17815774,rs1187619,rs2449116,rs56378450,rs75093062,rs4948418,rs7738528,rs73208512,rs214973,rs11758849,rs75472194,rs1582127,rs2238047,rs4145082,rs544863,rs74690297,rs78811017,rs16996151,rs10781125,rs7742641,rs1359515,rs2795113,rs34852683,rs9923282,rs1187626,rs71419597,rs7325243,rs71446761,rs7991142,rs6929514,rs62161711,rs6557230,rs7530652,rs8087639,rs9509278,rs6933377,rs73208546,rs1784324,rs9315735,rs9552251,rs6490600,rs473101,rs56092809,rs286924,rs2795119,rs35794292,rs9506518,rs2437909,rs9509353,rs74500184,rs2795120,rs625987,rs73628545,rs73208507,rs73208519,rs309326,rs28482392,rs9509303,rs61830265,rs9397512,rs2283287,rs72711212,rs114480350,rs9998522,rs1375233,rs4954715,rs79164695,rs7755437,rs1871395,rs7977433,rs6936048,rs2238045,rs2275575,rs4765911,rs3922316,rs17310599,rs76139517,rs11773103,rs76623174,rs114749356,rs17510823,rs12134816,rs9506532,rs70017,rs34281605,rs10848625,rs78536606,rs11240591,rs2497488,rs77001758,rs9509350,rs16977200,rs1187610,rs7165355,rs8093268,rs35943294,rs8093598,rs579464,rs7766645,rs1016388,rs6860907,rs7326068,rs73206906,rs1024582,rs214976,rs55817867,rs1494373,rs115109273,rs2238048,rs869421,rs79080833,rs73067080,rs1738438,rs1187613,rs214969,rs7198868,rs73208522,rs169974,rs480493,rs7343029,rs74492207,rs2370414,rs214949,rs771267,rs9962773,rs11898648,rs35628318,rs1582126,rs7986753,rs1187617,rs73202978,rs1052210,rs492233,rs13108706,rs1187627,rs11045893,rs13224682,rs62543867,rs76777390,rs9479314,rs17014931,rs506181,rs116555322,rs35419329,rs214944,rs309327,rs10939525,rs73208516,rs8098928,rs12187752,rs7759578,rs12727528,rs2190771,rs10761473,rs2842607,rs56165099,rs115702333,rs17149393,rs7983020,rs11045879,rs34697405,rs215003,rs114903873,rs34524896,rs116698755,rs12370842,rs115639314,rs214994,rs7938271,rs76798494,rs16944691,rs6915736,rs11618165,rs1504984,rs76609602,rs548400,rs76721755,rs214961,rs12311439,rs56312915,rs549981,rs9371601,rs6935911,rs6589301,rs17369708,rs2886660,rs12130321,rs11045858,rs57735739,rs6925067,rs11045819,rs3811427,rs9362232,rs4432510,rs1375234,rs2239037,rs4699942,rs7171233,rs9383622,rs9506514,rs169975,rs11663206,rs2623969,rs7678614,rs75834030,rs127196,rs8096537,rs8096369,rs9509300,rs522437,rs1763728,rs7769359,rs115198211,rs11612720,rs2324817,rs6772816,rs11608869,rs72752923,rs73208511,rs551681,rs1108222,rs588846,rs1187608,rs9397106,rs646236,rs11614494,rs2484355,rs2783171,rs2636692,rs12865114,rs28453293,rs11045872,rs7755453,rs73206937,rs1211770,rs8094221,rs9371254,rs1763729,rs72751266,rs68189466,rs76927248,rs7957545,rs76102520,rs114188429,rs11045892,rs73206908,rs9998396,rs6782580,rs7137060,rs9509286,rs7771568,rs115841053,rs62426960,rs12036375,rs11045873,rs114264724,rs215004,rs34801185,rs11614764,rs61909095,rs9509311,rs12201735,rs214947,rs11045871,rs2726452,rs1023420,rs7357731,rs73208517,rs214962,rs2310311,rs13155799,rs3811426,rs70018,rs56164184,rs12367506,rs6433538,rs214965,rs10469108,rs1187611,rs214978,rs2623970,rs71403553,rs17008587,rs4265918,rs2172835,rs73206984,rs12207374,rs4318888,rs2159100,rs3825444,rs214967,rs4574653,rs2753263,rs214971,rs4149080,rs73538215,rs9450290,rs9552248,rs11615998,rs214974,rs1187602,rs12454451,rs645298,rs214941,rs9479309,rs1187625,rs12132667,rs12372593,rs9353349,rs12196037,rs73206916,rs9371252,rs11045818,rs12204365,rs1489586,rs9552252,rs9397518,rs10761474,rs73208537,rs214995,rs59364836,rs16976866,rs10221349,rs70015,rs34819525,rs3765617,rs78683530,rs2136345,rs7165988,rs6904183,rs12990836,rs34800223,rs11771569,rs12829704,rs2736389,rs12339358,rs12458763</t>
  </si>
  <si>
    <t>ENSG00000101557.10,CATG00000068303.1,ENSG00000233005.1,ENSG00000005469.7,ENSG00000172456.12,CATG00000064303.1,CATG00000004175.1,ENSG00000135185.7,CATG00000108567.1,ENSG00000138777.15,ENSG00000135046.9,ENSG00000101162.3,ENSG00000186205.8,CATG00000071869.1,CATG00000084710.1,CATG00000076480.1,CATG00000051258.1,ENSG00000271793.1,ENSG00000131018.18,ENSG00000255484.1,ENSG00000144228.4,CATG00000105607.1,ENSG00000064999.12,ENSG00000255178.1,ENSG00000134775.11,CATG00000064271.1,ENSG00000166261.6,CATG00000117479.1,CATG00000011013.1,ENSG00000146197.7,ENSG00000135316.13,ENSG00000256120.1,ENSG00000196159.7,ENSG00000272374.1,ENSG00000222686.1,ENSG00000198755.6,ENSG00000182165.13,CATG00000016469.1,ENSG00000172458.4,ENSG00000007866.14,ENSG00000200197.1,CATG00000073096.1,CATG00000092952.1,ENSG00000133805.11,CATG00000108571.1,CATG00000048632.1,ENSG00000171044.6,ENSG00000265710.1,CATG00000096345.1,ENSG00000214255.4,ENSG00000166669.9,ENSG00000149571.6,ENSG00000165959.7,ENSG00000174502.14,ENSG00000117791.11,ENSG00000256025.1,CATG00000007391.1,ENSG00000136573.8,ENSG00000005249.8,CATG00000026604.1,ENSG00000032742.13,ENSG00000104643.5,ENSG00000135317.8,ENSG00000197753.6,CATG00000067254.1,ENSG00000175779.1,ENSG00000254093.4,ENSG00000259747.1,ENSG00000255518.1,CATG00000076016.1,ENSG00000271359.1,ENSG00000202103.1,CATG00000084711.1,ENSG00000263884.1,ENSG00000203875.6,CATG00000007659.1,ENSG00000155052.14,ENSG00000113448.12,ENSG00000112033.9,ENSG00000138640.10,CATG00000096343.1,CATG00000084696.1,CATG00000047290.1,ENSG00000226193.1,CATG00000007388.1,ENSG00000233184.2,ENSG00000226598.1,CATG00000007390.1,ENSG00000018625.10,ENSG00000255354.1,ENSG00000138814.12,ENSG00000229066.1,CATG00000008291.1,ENSG00000151692.10,ENSG00000134160.9,ENSG00000254960.2,ENSG00000224046.1,ENSG00000151067.16,CATG00000016466.1,CATG00000008292.1,ENSG00000228043.1,ENSG00000234840.1,CATG00000084695.1,ENSG00000154319.10,ENSG00000228538.1,ENSG00000250522.1,ENSG00000135164.14,ENSG00000218766.1,CATG00000005243.1,ENSG00000134538.2,ENSG00000151150.16,CATG00000092959.1,ENSG00000135373.8,ENSG00000256721.1,ENSG00000079134.7</t>
  </si>
  <si>
    <t>21990027,20351715,19721433,20713499,23241943,19875103,21107309,19680635,20195266</t>
  </si>
  <si>
    <t>Response to antipsychotic therapy (extrapyramidal side effects),Response to antipsychotic treatment,Schizophrenia, bipolar disorder and depression (combined),Bipolar disorder and major depressive disorder (combined)</t>
  </si>
  <si>
    <t>MESH:D000402</t>
  </si>
  <si>
    <t>Airway Obstruction</t>
  </si>
  <si>
    <t>Any hindrance to the passage of air into and out of the lungs.</t>
  </si>
  <si>
    <t>rs28564086,rs6788530,rs12213892,rs80169008,rs8040868,rs312914,rs74285705,rs12594447,rs1821697,rs3805411,rs6533240,rs11685770,rs10198612,rs341944,rs3742633,rs6495115,rs7574071,rs7163775,rs425407,rs56099109,rs11168049,rs115702329,rs58261652,rs4324083,rs11111829,rs7693448,rs76406579,rs17483548,rs12033494,rs8065422,rs312856,rs60214909,rs17273093,rs12503885,rs341947,rs4313435,rs4374,rs3995090,rs341954,rs74533712,rs13101612,rs11854025,rs7715901,rs7315947,rs2576974,rs937424,rs12506062,rs11858525,rs62201472,rs11629946,rs13114479,rs60972582,rs11206666,rs113334868,rs5752292,rs6533243,rs1519613,rs4865086,rs11852291,rs34079286,rs383085,rs75908873,rs4887159,rs1110638,rs2889140,rs3109958,rs6843331,rs12644596,rs17112961,rs12592906,rs4887147,rs76502727,rs73131796,rs11854461,rs79600239,rs7549387,rs116444104,rs6495116,rs73159959,rs4774452,rs6906468,rs6580550,rs2220339,rs62201524,rs7497342,rs8025976,rs12441932,rs28866240,rs28391259,rs3762945,rs16862367,rs11111812,rs2164449,rs12197866,rs17756240,rs341951,rs6765692,rs2068982,rs16839372,rs76873627,rs116630885,rs60496880,rs3744065,rs17034977,rs4887151,rs61256759,rs4243084,rs74781061,rs17040921,rs11759653,rs3987885,rs1489800,rs4135036,rs117339703,rs11111837,rs73159954,rs77139731,rs28362872,rs3792718,rs62201527,rs1462286,rs75195158,rs554831,rs2289187,rs132573,rs73177916,rs62228488,rs60111227,rs3737497,rs3805407,rs8031948,rs74513400,rs17071756,rs4386185,rs17333287,rs6495101,rs5761441,rs2411111,rs11629749,rs6495105,rs4789002,rs11831836,rs17484524,rs4927273,rs1039027,rs2574839,rs58929830,rs2898646,rs61192812,rs4353139,rs3751206,rs4887145,rs3650,rs41282962,rs6828660,rs17333879,rs7658011,rs12440654,rs77837182,rs28362902,rs10493182,rs73177955,rs17487223,rs10516534,rs3133168,rs7692069,rs3109955,rs6588312,rs11111819,rs1489803,rs17126214,rs7733410,rs11072493,rs11111850,rs77655065,rs10519203,rs78466725,rs41280353,rs13113845,rs28583704,rs117379081,rs4588206,rs9635320,rs2271801,rs7596121,rs8034191,rs4887150,rs11155242,rs341957,rs11111811,rs16839847,rs8029116,rs73177940,rs524073,rs73175819,rs2304815,rs132579,rs11111814,rs7668477,rs11111846,rs4789496,rs10163918,rs55726133,rs73177919,rs17484235,rs58498068,rs4886598,rs11111842,rs4774451,rs10889761,rs11111833,rs419784,rs6842919,rs1329707,rs132574,rs6856408,rs10037493,rs12453822,rs6912639,rs6431478,rs3826041,rs11855521,rs11732791,rs7591907,rs951266,rs73177915,rs59959484,rs12505749,rs4244652,rs4244650,rs72738786,rs931794,rs74025818,rs73131797,rs132583,rs2294775,rs10433894,rs73839422,rs9403386,rs1519612,rs62201532,rs58943141,rs16839006,rs3762947,rs6431477,rs6846579,rs7670846,rs1989153,rs6799556,rs4260596,rs397481,rs10851907,rs11858836,rs7733088,rs116228399,rs61978622,rs1439105,rs1826970,rs12435608,rs72743158,rs11111830,rs6819224,rs2117924,rs1997352,rs6495117,rs56009469,rs1462288,rs76949390,rs28454869,rs17034931,rs2568875,rs8043032,rs4372642,rs7435941,rs55662551,rs55676755,rs116628879,rs7563357,rs6434804,rs7657962,rs10484733,rs341941,rs4887163,rs11111820,rs56833325,rs1992145,rs3805405,rs7516605,rs3985310,rs1821848,rs73780219,rs8025915,rs55781567,rs2009119,rs16969968,rs2012008,rs61472649,rs132572,rs3113252,rs73885711,rs12509865,rs11111839,rs75327292,rs1220547,rs2219866,rs16969247,rs4887149,rs12592944,rs7558238,rs132577,rs3732577,rs17034916,rs1866451,rs7176095,rs74676138,rs6900233,rs1207406,rs11676450,rs75318236,rs56333662,rs12649709,rs6788425,rs6900087,rs28582840,rs4886599,rs1286647,rs74285102,rs8028163,rs383410,rs7180002,rs73818110,rs2056777,rs341942,rs8036030,rs78672856,rs341937,rs10025052,rs7169985,rs16969393,rs11111849,rs6710775,rs3775090,rs246233,rs713971,rs4887153,rs6816698,rs8039449,rs4611655,rs6495118,rs9646396,rs10002288,rs11931386,rs1078011,rs13121614,rs17333899,rs12439178,rs1504550,rs12639337,rs12641015,rs7668276,rs6768285,rs11653743,rs13138528,rs2116703,rs11072494,rs28362912,rs6849341,rs2415245,rs8041807,rs2017998,rs2289188,rs73177920,rs11072492,rs7570606,rs73159951,rs1866113,rs8025068,rs6823347,rs12228360,rs580286,rs12601411,rs28576036,rs12914385,rs2029439,rs529921,rs10861144,rs10888944,rs6831032,rs78509863,rs76160708,rs12910873,rs13534,rs74788606,rs4429790,rs10459648,rs6784284,rs11942153,rs4887162,rs11986482,rs6834384,rs55958997,rs9788721,rs6819081,rs7757571,rs73177956,rs72738736,rs4367815,rs55853698,rs6922607,rs8037211,rs73818109,rs4130692,rs73177918,rs1051730,rs75724316,rs11077907,rs11947335,rs8025655,rs16841387,rs541412,rs6719500,rs4468560,rs341946,rs1873216,rs2583273,rs1030889,rs57083451,rs74437385,rs79663240,rs1075457,rs4774453,rs10516532,rs7693436,rs75038602,rs312857,rs1602157,rs11852372,rs11072496,rs4887155,rs115122895,rs62321365,rs73439601,rs1153582,rs312889,rs28412809,rs7736804,rs11691569,rs16839887,rs11111835,rs2170863,rs4886601,rs6495106,rs67426328,rs10004611,rs66507438,rs58473469,rs7674931,rs8036474,rs73780221,rs5757743,rs3772682,rs11111838,rs16862366,rs77017125,rs17405217,rs6814166,rs7295489,rs28689704,rs958707,rs7841239,rs16838394,rs77389451,rs1079354,rs7607316,rs8080478,rs4887166,rs59161426,rs74903425,rs9289800,rs7166701,rs11655686,rs3113249,rs1989154,rs8027066,rs13420708,rs13099275,rs6431476,rs74467859,rs74614762,rs7677248,rs10778044,rs11111843,rs73177921,rs6852388,rs4887152,rs1317286,rs11072495,rs74382571</t>
  </si>
  <si>
    <t>ENSG00000233147.1,ENSG00000200651.1,ENSG00000139372.10,ENSG00000103222.14,ENSG00000080644.11,ENSG00000268171.1,ENSG00000260919.1,ENSG00000100346.13,ENSG00000187720.10,ENSG00000257327.1,ENSG00000227104.3,CATG00000023615.1,ENSG00000224192.2,ENSG00000112414.10,CATG00000023614.1,CATG00000023745.1,ENSG00000245281.2,ENSG00000257489.2,ENSG00000267134.1,CATG00000025651.1,ENSG00000075420.8,ENSG00000150995.13,ENSG00000243944.1,CATG00000023623.1,ENSG00000164022.12,ENSG00000138629.11,ENSG00000041357.11,CATG00000025533.1,ENSG00000118997.9,ENSG00000188266.9,CATG00000034676.1,CATG00000072631.1,ENSG00000136381.8,ENSG00000196950.9,ENSG00000214198.3,ENSG00000117971.7,CATG00000052002.1,ENSG00000174780.11,ENSG00000157426.9,ENSG00000145348.12,ENSG00000240477.1,CATG00000025648.1,CATG00000023617.1,CATG00000010229.1,ENSG00000186329.5,ENSG00000260103.2,CATG00000064030.1,ENSG00000247240.3,ENSG00000138623.5,ENSG00000179151.7,ENSG00000227291.1,ENSG00000109265.8,ENSG00000179361.13,CATG00000003906.1,ENSG00000073803.9,CATG00000025536.1,ENSG00000070087.9,ENSG00000273167.1,ENSG00000196503.2,CATG00000025537.1,ENSG00000184640.13,ENSG00000258989.1,ENSG00000120820.8,ENSG00000169684.9,CATG00000066860.1,CATG00000059443.1,ENSG00000204954.5,ENSG00000182957.11,ENSG00000164270.13,ENSG00000265072.1,ENSG00000251833.1,ENSG00000164258.7,ENSG00000171914.10,ENSG00000027075.9,ENSG00000166598.8,ENSG00000179335.14,CATG00000072630.1,ENSG00000128059.4,CATG00000077984.1,ENSG00000140465.9,ENSG00000269921.1,ENSG00000128050.4,CATG00000001837.1</t>
  </si>
  <si>
    <t>Airflow obstruction</t>
  </si>
  <si>
    <t>MESH:D000437</t>
  </si>
  <si>
    <t>Alcoholism</t>
  </si>
  <si>
    <t>A primary, chronic disease with genetic, psychosocial, and environmental factors influencing its development and manifestations. The disease is often progressive and fatal. It is characterized by impaired control over drinking, preoccupation with the drug alcohol, use of alcohol despite adverse consequences, and distortions in thinking, most notably denial. Each of these symptoms may be continuous or periodic. (Morse &amp; Flavin for the Joint Commission of the National Council on Alcoholism and Drug Dependence and the American Society of Addiction Medicine to Study the Definition and Criteria for the Diagnosis of Alcoholism: in JAMA 1992;268:1012-4)</t>
  </si>
  <si>
    <t>rs2934439,rs36018280,rs1894709,rs61840056,rs11893926,rs6060137,rs61901733,rs66535333,rs3797814,rs56404791,rs6486573,rs3787212,rs7192665,rs4987322,rs17526590,rs7536883,rs4759529,rs1532861,rs115235545,rs35024396,rs1229966,rs11249192,rs12318318,rs4995269,rs11035278,rs3767871,rs9359467,rs11925420,rs11585368,rs4987298,rs6505114,rs4656189,rs55896768,rs2298753,rs2279956,rs62307318,rs8073831,rs11046969,rs6059928,rs6060267,rs17093738,rs1441141,rs5353,rs10047085,rs2273622,rs10422379,rs4770403,rs116437537,rs41302375,rs115434816,rs4965978,rs6495988,rs55957528,rs1197904,rs7549245,rs74152976,rs4949374,rs729675,rs17078404,rs8071887,rs35102843,rs1495705,rs75028588,rs11613302,rs2885445,rs13374887,rs2077574,rs6088650,rs11436,rs9343973,rs2632661,rs10914375,rs4692097,rs62406499,rs6058112,rs727909,rs1789903,rs3206817,rs1662053,rs4759816,rs11869819,rs7356594,rs1402452,rs4674058,rs1789902,rs34178057,rs4949209,rs4240603,rs195179,rs1855804,rs1282535,rs8080082,rs12045027,rs117143028,rs17401719,rs17080410,rs2285216,rs2281626,rs6088594,rs7544946,rs9317632,rs8080440,rs1998232,rs11080076,rs12156163,rs35229190,rs4674048,rs1631460,rs7523509,rs10158746,rs6087624,rs72796149,rs35947886,rs4949373,rs11585139,rs4790981,rs3822012,rs10734984,rs12942774,rs7632925,rs73902680,rs10037212,rs7528066,rs6058077,rs8069100,rs10011835,rs74329661,rs59491131,rs60487483,rs36563,rs4987306,rs237237,rs6087649,rs67188216,rs1789913,rs59295642,rs7590720,rs6120810,rs78257720,rs3738443,rs67260051,rs1251179,rs1864253,rs10800470,rs1566965,rs9294215,rs2479559,rs6582541,rs2064453,rs2747527,rs2246149,rs7940822,rs4949403,rs56323040,rs932307,rs2810099,rs79141301,rs2474118,rs12135540,rs10753245,rs6475204,rs118140814,rs62360230,rs10851877,rs7163869,rs56154841,rs66705712,rs1789924,rs1057301,rs7186983,rs11546155,rs3787220,rs1662060,rs12903120,rs2792587,rs57264696,rs7502307,rs6088635,rs1568447,rs4949402,rs12879679,rs62086043,rs947424,rs4791300,rs7212295,rs7187350,rs2265629,rs58243375,rs1474791,rs12072966,rs62307298,rs731827,rs6088660,rs3208835,rs55678046,rs2032890,rs6119545,rs4616,rs7627408,rs6088636,rs2934428,rs4949400,rs2353709,rs4233175,rs4987320,rs7076488,rs7304481,rs5368,rs1071901,rs7166695,rs17742691,rs6929,rs12947658,rs957779,rs10005290,rs28566795,rs2297885,rs6088658,rs195205,rs112120130,rs4356270,rs3761143,rs62406522,rs1039508,rs9423596,rs1051091,rs4855753,rs4381563,rs11937820,rs12488792,rs7558238,rs60561577,rs922297,rs61840059,rs10935045,rs3746450,rs12207570,rs9995799,rs13217662,rs4949202,rs10908908,rs2229569,rs1065407,rs7300718,rs6662110,rs4759531,rs1503441,rs35503644,rs34079886,rs10485506,rs910872,rs4911157,rs2641571,rs56393562,rs2934438,rs2269937,rs3766694,rs9360621,rs9571073,rs6442504,rs9911881,rs12665616,rs7665451,rs7592663,rs6088677,rs1789900,rs8026273,rs8075284,rs13206405,rs2131739,rs4674051,rs9373978,rs73045711,rs7916880,rs12932948,rs9556711,rs116920629,rs13031005,rs4911450,rs1251172,rs7560741,rs838525,rs1317251,rs3917436,rs6088653,rs28524567,rs11835166,rs9361599,rs1693480,rs3748521,rs79233017,rs16936458,rs61059728,rs4656192,rs11080078,rs9352960,rs2285219,rs2810097,rs13033371,rs583058,rs2322631,rs60240280,rs6769868,rs12423642,rs6857821,rs838519,rs3796594,rs1690328,rs3782886,rs114009238,rs4987285,rs7624758,rs2046725,rs2205847,rs35381708,rs7208663,rs10755410,rs4820709,rs4531329,rs3917406,rs3773471,rs60804314,rs837827,rs10912901,rs2857846,rs115478228,rs56315139,rs6504551,rs7515988,rs3917430,rs76659439,rs4650716,rs8076604,rs74106267,rs3805876,rs17193924,rs3856372,rs11578407,rs10913566,rs6679393,rs10033960,rs10914368,rs1417364,rs1451723,rs77043771,rs7134747,rs17092080,rs11678058,rs7224179,rs73816214,rs10021589,rs67476681,rs2295443,rs1567193,rs3731674,rs3798916,rs2857841,rs72796115,rs75279255,rs7607316,rs1076638,rs6059910,rs17310328,rs1693476,rs2248961,rs1388175,rs2241781,rs3766289,rs1229984,rs880229,rs6142199,rs1546375,rs904095,rs13420708,rs750648,rs195175,rs838513,rs6785450,rs1789916,rs4706834,rs61990380,rs3746432,rs6060254,rs6060034,rs45585744,rs3108742,rs2292849,rs9344137,rs9556709,rs3798912,rs4392222,rs5359,rs11685770,rs6087634,rs9486719,rs11730075,rs1637995,rs1884432,rs2066701,rs6504548,rs58141639,rs6808613,rs2257016,rs11249502,rs1042026,rs3001781,rs4877118,rs4384980,rs12665456,rs11870068,rs11251836,rs3769769,rs6921291,rs6060042,rs13176209,rs6060139,rs1898286,rs13042358,rs595066,rs13210597,rs2810096,rs17054320,rs2635985,rs6058117,rs13181579,rs10028351,rs1380131,rs17586163,rs1535466,rs1997237,rs5356,rs16834336,rs838515,rs1801310,rs2851299,rs2064947,rs6597851,rs60141528,rs7956137,rs9613265,rs10914361,rs6930534,rs12318079,rs11099037,rs61840057,rs61745685,rs627240,rs4965417,rs8025412,rs3107663,rs964555,rs17135017,rs2304510,rs2265628,rs8181986,rs429454,rs12790582,rs60016092,rs6486574,rs6698690,rs11691654,rs79156775,rs11691728,rs4786,rs6060253,rs3766296,rs73995050,rs12450907,rs4262195,rs2153738,rs9554392,rs11061270,rs2798282,rs4334268,rs4759813,rs80080331,rs2792596,rs7987478,rs4790905,rs1693431,rs4791299,rs9556710,rs4589338,rs6060127,rs55643126,rs3821591,rs4965969,rs4768598,rs12601535,rs7521463,rs111556974,rs6504550,rs6850077,rs4358600,rs1010290,rs1057305,rs2157097,rs4421941,rs2702690,rs9341811,rs2892054,rs1014555,rs9365251,rs56043821,rs16883089,rs2339718,rs12132749,rs3773189,rs7520268,rs4911456,rs2857839,rs6755934,rs11129908,rs10445361,rs4911430,rs35024451,rs56268215,rs1662058,rs2197969,rs1994663,rs56148300,rs2798286,rs78869284,rs4269806,rs195174,rs116693397,rs117512188,rs34990593,rs9294171,rs838523,rs1789906,rs4379840,rs17040878,rs945959,rs904093,rs2255390,rs4949380,rs1883229,rs12994491,rs12725881,rs11681209,rs11571409,rs10848190,rs6060048,rs2378259,rs62084237,rs3819197,rs34281605,rs72796146,rs521469,rs10744729,rs4886657,rs11638746,rs17152232,rs3803936,rs35878075,rs7968377,rs873640,rs7165355,rs12201449,rs9890082,rs1968186,rs4657158,rs6442506,rs3761142,rs13362120,rs117833717,rs2747524,rs2425007,rs4886659,rs2069952,rs6142285,rs2420381,rs3787223,rs1991533,rs57951780,rs73131797,rs4785204,rs6534760,rs8008118,rs894110,rs76749289,rs12998883,rs6088722,rs6058115,rs9456636,rs4883725,rs11695441,rs17080428,rs3746438,rs4907956,rs508432,rs2273683,rs7623464,rs61839994,rs2798303,rs2275436,rs61840053,rs9352809,rs1013677,rs10914377,rs6142291,rs11579845,rs7591211,rs745849,rs116435921,rs7551871,rs699771,rs6663098,rs78365740,rs3917413,rs12236723,rs708006,rs2187694,rs9317633,rs7651153,rs9365249,rs10734985,rs10798839,rs12449442,rs6060218,rs9571078,rs9584562,rs1018503,rs12932782,rs7989284,rs838517,rs1001808,rs1662051,rs72796151,rs265776,rs3862890,rs4820711,rs1197902,rs2295885,rs7171233,rs2098982,rs2685,rs6087641,rs2062479,rs4768600,rs2889849,rs4911449,rs36562,rs2279959,rs3914624,rs932542,rs3737755,rs1442479,rs11652088,rs13120359,rs964557,rs58012316,rs6756671,rs1441142,rs7213514,rs10753091,rs9423402,rs12533205,rs1750395,rs6504555,rs4620789,rs3917428,rs6922534,rs28432918,rs7630372,rs6425736,rs195180,rs3805926,rs6918172,rs1980328,rs885247,rs1568423,rs195172,rs4427452,rs13037664,rs935085,rs62307295,rs58069930,rs6060143,rs6060025,rs6088646,rs1789911,rs10045707,rs6763180,rs10963528,rs12989263,rs1660895,rs12132936,rs4987301,rs1789912,rs2096346,rs836927,rs17624006,rs61839997,rs4949398,rs804292,rs78127268,rs10167178,rs3793000,rs11251842,rs11838553,rs17040891,rs2695861,rs17080421,rs17480169,rs2172835,rs1320584,rs2526858,rs2934436,rs4706831,rs1882358,rs237231,rs11867401,rs8010063,rs11064580,rs6916405,rs6060255,rs237230,rs55680800,rs55707752,rs4465331,rs6808704,rs13183352,rs1883102,rs6059919,rs67210036,rs621541,rs3817473,rs6060154,rs10510438,rs8079291,rs12489456,rs73971225,rs12467676,rs2842581,rs2798289,rs926734,rs11249191,rs237241,rs9912770,rs4312298,rs3773166,rs4692467,rs7191384,rs7519766,rs4759533,rs347606,rs6431476,rs1693428,rs35189763,rs115334164,rs7165988,rs11226,rs1885114,rs34270511,rs16858529,rs11656743,rs72796169,rs10734983,rs56065612,rs1012725,rs17487852,rs9365246,rs4791212,rs7271289,rs4597058,rs34749932,rs2695860,rs71409959,rs114745419,rs6088647,rs11064593,rs7524117,rs2070918,rs10497358,rs733086,rs60991032,rs2271072,rs838527,rs12900224,rs2070898,rs10246184,rs4768601,rs7896356,rs6791465,rs116295961,rs61840048,rs8072225,rs11115355,rs7263157,rs3917405,rs12917304,rs3733492,rs56340510,rs1882357,rs4766370,rs2857840,rs7642930,rs71560477,rs13024449,rs9448898,rs72719370,rs56029850,rs347597,rs17092066,rs237240,rs319159,rs56765781,rs2071689,rs11135479,rs4886656,rs904096,rs10147251,rs1566966,rs4699738,rs4880726,rs1442480,rs6060217,rs62406523,rs1801058,rs947423,rs58097051,rs10914360,rs945960,rs17108808,rs734111,rs57402474,rs1944751,rs3798915,rs71565788,rs4397843,rs1057569,rs3806255,rs6059931,rs1686806,rs56298822,rs11922697,rs4710255,rs58270161,rs3773165,rs60496880,rs12581940,rs12602912,rs67881292,rs6088603,rs997130,rs1693483,rs17269923,rs838514,rs12367261,rs4911453,rs17092148,rs847859,rs6505113,rs34960060,rs2226102,rs117088249,rs16865957,rs12879947,rs1693481,rs17009851,rs2297884,rs12208011,rs1882377,rs7300444,rs11066001,rs4646776,rs35160978,rs115473621,rs10798844,rs55913184,rs11251834,rs16823091,rs73616623,rs72730598,rs1318937,rs10489326,rs10918790,rs2322753,rs1862609,rs4580155,rs6060124,rs33988198,rs2934427,rs6120778,rs2289583,rs1789908,rs7615001,rs1629270,rs9456622,rs1693426,rs17109053,rs9890629,rs9958747,rs732859,rs10457159,rs4820710,rs3198304,rs6989475,rs17080403,rs7631163,rs56365334,rs4911441,rs6058146,rs6486572,rs7418242,rs8040009,rs10914383,rs17054318,rs7216064,rs1451724,rs7167673,rs61840000,rs4417778,rs1495704,rs10018283,rs12600941,rs923638,rs3773176,rs6088640,rs1986110,rs838512,rs7333720,rs7705827,rs4911160,rs9571076,rs9448893,rs17037791,rs6060173,rs7980647,rs1662049,rs12729234,rs72796155,rs3114048,rs34774688,rs3734238,rs6060140,rs17009882,rs6141509,rs2857852,rs34960310,rs791721,rs4524261,rs1625439,rs882729,rs67280587,rs6413436,rs527840,rs10733162,rs2298755,rs11656125,rs1057239,rs1415771,rs7611000,rs7620599,rs7219630,rs195206,rs1997235,rs7615230,rs6431478,rs10006705,rs7481450,rs4768085,rs73140130,rs7556340,rs6425737,rs35057276,rs7916872,rs10914338,rs9851648,rs7650452,rs708005,rs1789914,rs4949372,rs28508285,rs117472336,rs6703230,rs4911451,rs9342990,rs8029092,rs433303,rs8111589,rs67332874,rs1057302,rs10785566,rs3917435,rs12403136,rs7134766,rs6455702,rs12236686,rs73491909,rs838526,rs12451721,rs2271074,rs3773469,rs12423043,rs9901283,rs2635991,rs12392447,rs2254528,rs2322630,rs4759814,rs1734330,rs2378294,rs3773472,rs74087228,rs17554702,rs4646926,rs6119559,rs12760073,rs59612974,rs11571448,rs7296555,rs28742931,rs41272198,rs3773470,rs117062473,rs41272194,rs1076637,rs3805877,rs116496016,rs1693477,rs11676450,rs28580505,rs2508246,rs11713836,rs13022455,rs4662641,rs6060009,rs6087657,rs61840052,rs3116864,rs2012937,rs2354237,rs34872586,rs2857842,rs11650356,rs13136872,rs4324757,rs1530404,rs74933964,rs11712870,rs3792686,rs1557213,rs744570,rs66906527,rs12775317,rs6059961,rs12648974,rs7138247,rs5012022,rs34356257,rs1008210,rs6670067,rs265772,rs2314378,rs1954174,rs902580,rs17789925,rs2075633,rs1451722,rs34980140,rs2046323,rs55922358,rs3917423,rs655382,rs3753374,rs3135036,rs4499040,rs11583687,rs12893208,rs35595889,rs905592,rs116491369,rs1693424,rs58405512,rs4949401,rs6660351,rs7546908,rs60698393,rs6060268,rs2398236,rs3798296,rs2866153,rs2069948,rs6923212,rs1861662,rs17009856,rs58971913,rs947425,rs2378334,rs1057246,rs11153018,rs12989755,rs3761144,rs4592457,rs2240533,rs11102896,rs9458121,rs8191542,rs866788,rs8079754,rs3131513,rs4674050,rs9423597,rs4643111,rs1789898,rs6087663,rs116121263,rs61870535,rs75248072,rs10512886,rs17009854,rs9965481,rs10455370,rs1197905,rs898850,rs7746515,rs7669776,rs2425009,rs61839996,rs2934437,rs8062668,rs9294173,rs10897624,rs3805885,rs12916379,rs4759530,rs12602655,rs10737357,rs12190520,rs6442505,rs8191589,rs4987314,rs13139945,rs11583322,rs346078,rs6559369,rs4646949,rs934154,rs10432418,rs1612735,rs62085993,rs6059915,rs9571019,rs116873087,rs7188083,rs9458135,rs2556352,rs7670059,rs4822791,rs7303748,rs838520,rs2702664,rs4233176,rs10798850,rs6907729,rs6679360,rs7990610,rs10849584,rs2295886,rs7637226,rs3774086,rs17080426,rs838538,rs7310449,rs2314377,rs6688946,rs11803705,rs34141940,rs34664835,rs1693456,rs3781466,rs2495226,rs9423403,rs34370567,rs6500280,rs2234693,rs8071463,rs8191598,rs189359,rs72730586,rs16823115,rs4271626,rs6058154,rs1399721,rs1693427,rs12087033,rs3821593,rs12921780,rs57120696,rs76739762,rs1883228,rs12992248,rs62364748,rs2272005,rs12110787,rs4911163,rs2295701,rs2425012,rs1770791,rs7649367,rs11582342,rs10914376,rs114026453,rs17040902,rs2304509,rs2895073,rs2205849,rs4949399,rs195204,rs35862729,rs8117491,rs443137,rs62086044,rs1813977,rs3857020,rs1882376,rs2177587,rs13373754,rs2798298,rs794349,rs12815577,rs3746427,rs12531206,rs9352817,rs498958,rs73131796,rs7223813,rs10914344,rs4987328,rs7174854,rs2223881,rs7513516,rs2236271,rs7559031,rs12936218,rs4759532,rs7514640,rs72730585,rs2076667,rs4980974,rs10849578,rs3818273,rs838524,rs62084246,rs10512887,rs36107877,rs7301931,rs6059916,rs74639147,rs9355870,rs4302281,rs6120746,rs347596,rs11759769,rs6905734,rs2842588,rs6060017,rs3935969,rs13113741,rs1662057,rs7549343,rs2622274,rs17009885,rs975833,rs4886658,rs4692468,rs2140650,rs1789917,rs56305452,rs4142034,rs6060180,rs6737781,rs7622358,rs10917746,rs838516,rs62085992,rs934156,rs904094,rs34782647,rs9571077,rs2254574,rs1884431,rs2398237,rs752449,rs9351958,rs4551629,rs11153023,rs4344281,rs2278981,rs6504549,rs7603645,rs4795495,rs3917432,rs117568317,rs1864982,rs1885115,rs59323245,rs12995058,rs7177528,rs11583123,rs17427389,rs9833294,rs7265992,rs3732728,rs13017736,rs4656697,rs12174748,rs6060243,rs10210179,rs6060128,rs13206617,rs6087651,rs6088655,rs3774084,rs1807318,rs116002091,rs12589039,rs910871,rs4233174,rs17239999,rs2425006,rs12665365,rs75554881,rs237232,rs2212356,rs6778702,rs35447745,rs1409056,rs2857854,rs3736569,rs12408524,rs4855752,rs2144956,rs78001611,rs4582838,rs1535075,rs6664840,rs953361,rs2526857,rs728590,rs57219143,rs13127316,rs73354481,rs17040851,rs6060043,rs6679365,rs1402451,rs6120758,rs114983164,rs11681646,rs6676682,rs1789910,rs74079169,rs2095883,rs72796159,rs2792595,rs12530462,rs17310782,rs6665647,rs41370245,rs7523438,rs116953828,rs6579218,rs1360199,rs2291757,rs1809674,rs12037108,rs6431477,rs61901734,rs117868128,rs1998233,rs10913569,rs1693430,rs671,rs3736802,rs6142284,rs7193138,rs9574,rs3746430,rs2243981,rs17040887,rs2298899,rs73818903,rs4785377,rs3798295,rs7063,rs9564124,rs536914,rs7611075,rs6791360,rs12193732,rs7335585,rs8080453,rs13016918,rs55754521,rs73142936,rs7975647,rs7135486,rs1569017,rs4662640,rs13160562,rs7307262,rs2425014,rs195173,rs35231453,rs11738358,rs1662059,rs1335797,rs959829,rs7210027,rs9996528,rs6060038,rs2632662,rs6684181,rs75127023,rs2135927,rs734308,rs10510435,rs7623044,rs3821639,rs2275435,rs13127940,rs4351686,rs2295352,rs1800973,rs532010,rs6120763,rs7163083,rs10003641,rs73142930,rs6060047,rs283415,rs17080407,rs17135046,rs879533,rs4804,rs2377853,rs8225,rs9307620,rs6142300,rs17444084,rs61501849,rs71630748,rs2286029,rs9912084,rs4863960,rs3924047,rs17586023,rs4987318,rs28417223,rs7094891,rs11069259,rs2254664,rs2162516,rs12444810,rs2242428,rs12994279,rs2471347,rs6142237,rs117877434,rs1015626,rs725521,rs12451707,rs2857849,rs75702917,rs7610741,rs12991583,rs1789919,rs2952621,rs8116657,rs11751075,rs111901109,rs2001123,rs1693471,rs13209847,rs12569042,rs6060040,rs11249190,rs4944082,rs61839991,rs79210737,rs9400016,rs947422,rs9571705,rs698,rs2285220,rs3766129,rs17080429,rs72848004,rs8067729,rs1495706,rs6663097,rs12663838,rs2477889,rs9456620,rs2810075,rs1014554,rs17105709,rs9423593,rs9352808,rs1442481,rs118182375,rs3734239,rs60425295,rs115826330,rs6916232,rs72926839,rs2069945,rs4318247,rs74669499,rs8014273,rs6060030,rs75231441,rs61990387,rs4911461,rs35914111,rs56977006,rs71403553,rs7527645,rs6087642,rs9456635,rs9613262,rs2062951,rs2187695,rs2077647,rs12130823,rs6907956,rs11691569,rs4699739,rs75670638,rs2279958,rs11066015,rs11245343,rs12039509,rs9423594,rs1370465,rs12116935,rs964556,rs61742396,rs7637400,rs6119536,rs55939964,rs3829954,rs3910713,rs6708498,rs701837,rs1681942,rs62364722,rs16857262,rs1662048,rs11263876,rs237238,rs60789653,rs877492,rs6428814,rs115364103,rs7724759,rs1115202,rs12665277,rs2068474,rs6425735,rs6087653,rs2493862,rs2223875,rs12694383,rs7217365,rs8074910,rs2011131,rs1662052,rs6060250,rs7310046,rs1021382</t>
  </si>
  <si>
    <t>CATG00000051467.1,ENSG00000070269.9,CATG00000083829.1,CATG00000080377.1,CATG00000070196.1,CATG00000025021.1,ENSG00000111249.9,CATG00000081558.1,ENSG00000111271.10,ENSG00000154328.11,ENSG00000185760.11,ENSG00000121766.10,ENSG00000110693.11,ENSG00000100731.11,ENSG00000196639.6,CATG00000058214.1,ENSG00000186665.8,ENSG00000214193.5,ENSG00000199335.1,ENSG00000131370.11,ENSG00000184909.8,ENSG00000161509.9,ENSG00000136574.13,ENSG00000232650.1,CATG00000088201.1,ENSG00000194297.2,CATG00000008706.1,ENSG00000116883.8,ENSG00000153113.19,ENSG00000175779.1,ENSG00000137672.8,ENSG00000109066.9,ENSG00000230704.1,ENSG00000162105.12,ENSG00000144357.12,ENSG00000246090.2,ENSG00000218198.2,ENSG00000178031.11,CATG00000064037.1,ENSG00000263155.1,CATG00000015003.1,ENSG00000014123.9,ENSG00000101464.6,ENSG00000042781.8,CATG00000053087.1,ENSG00000198646.9,CATG00000053082.1,ENSG00000227674.1,ENSG00000091831.17,ENSG00000179873.10,ENSG00000146166.12,ENSG00000188404.4,ENSG00000259719.1,ENSG00000089234.11,ENSG00000198929.8,ENSG00000196535.10,ENSG00000115425.9,CATG00000073764.1,ENSG00000121769.3,ENSG00000240021.5,CATG00000021517.1,ENSG00000218048.2,CATG00000012605.1,CATG00000034351.1,ENSG00000088298.8,ENSG00000111300.5,ENSG00000205423.7,ENSG00000198794.7,ENSG00000118733.12,CATG00000090487.1,CATG00000054662.1,ENSG00000227671.3,ENSG00000221995.4,ENSG00000136636.8,CATG00000003248.1,ENSG00000060688.8,ENSG00000144868.9,ENSG00000131069.15,ENSG00000168038.6,ENSG00000102683.6,ENSG00000233797.1,ENSG00000134532.11,CATG00000015171.1,ENSG00000112214.6,CATG00000117067.1,CATG00000054663.1,CATG00000112270.1,ENSG00000138621.7,CATG00000052002.1,CATG00000025564.1,CATG00000090461.1,ENSG00000196182.6,CATG00000019456.1,ENSG00000111452.8,CATG00000053750.1,CATG00000053083.1,ENSG00000152784.11,ENSG00000092345.9,ENSG00000026652.9,CATG00000104033.1,ENSG00000120278.10,CATG00000050359.1,ENSG00000178082.5,ENSG00000232347.1,CATG00000023641.1,ENSG00000085511.15,CATG00000012839.1,CATG00000018673.1,ENSG00000131067.12,ENSG00000111275.8,CATG00000058436.1,CATG00000015114.1,ENSG00000161513.7,ENSG00000101000.4,ENSG00000118242.11,ENSG00000197943.5,ENSG00000256725.1,CATG00000020828.1,CATG00000072216.1,ENSG00000000460.12,ENSG00000248539.1,ENSG00000177105.9,CATG00000054650.1,ENSG00000183643.2,CATG00000053094.1,ENSG00000008513.10,CATG00000073438.1,ENSG00000254506.1,CATG00000028058.1,ENSG00000065060.12,CATG00000071632.1,ENSG00000166833.15,ENSG00000078804.8,ENSG00000135747.7,ENSG00000179104.4,ENSG00000233334.2,ENSG00000227712.1,CATG00000015116.1,CATG00000112881.1,ENSG00000144476.5,ENSG00000171634.12,ENSG00000054118.9,CATG00000042297.1,ENSG00000260152.2,ENSG00000184226.10,CATG00000106070.1,ENSG00000260377.1,ENSG00000138316.6,ENSG00000127946.12,ENSG00000177119.11,ENSG00000263709.1,ENSG00000002016.12,CATG00000083804.1,ENSG00000132185.12,CATG00000083814.1,ENSG00000164307.8,ENSG00000229271.1,ENSG00000255529.3,CATG00000023642.1,ENSG00000156475.14,ENSG00000064995.12,CATG00000034353.1,ENSG00000201151.1,ENSG00000225680.1,ENSG00000186862.13,ENSG00000083123.10,ENSG00000261835.1,ENSG00000172955.13,ENSG00000168824.10,ENSG00000273125.1,ENSG00000239828.2,ENSG00000137878.12,ENSG00000266176.1,ENSG00000116017.6,ENSG00000248734.2,ENSG00000078618.15,ENSG00000138385.11,ENSG00000197386.6,CATG00000038099.1,ENSG00000164530.9,CATG00000023643.1,CATG00000012385.1,CATG00000072641.1,CATG00000044768.1,ENSG00000131389.12,ENSG00000090382.2,CATG00000021516.1,ENSG00000263568.1,ENSG00000248144.1,ENSG00000168528.7,ENSG00000249065.2,ENSG00000100991.7,ENSG00000139793.14,ENSG00000171195.6,ENSG00000251314.2,CATG00000083830.1,CATG00000024759.1,ENSG00000125388.15,ENSG00000187758.3,CATG00000088059.1,ENSG00000204460.3,ENSG00000060237.12,ENSG00000172461.6,ENSG00000224660.1,ENSG00000125753.9,CATG00000059304.1,ENSG00000131375.5,CATG00000090743.1,CATG00000059306.1,ENSG00000197548.8,ENSG00000244625.1,ENSG00000272841.1,ENSG00000155393.8,ENSG00000064999.12,ENSG00000144229.7,ENSG00000229447.2,ENSG00000235750.5,ENSG00000269927.1,ENSG00000196616.8,ENSG00000248719.1,CATG00000095882.1,ENSG00000101460.8,CATG00000032183.1,ENSG00000188897.4,ENSG00000164500.6,ENSG00000228035.1,ENSG00000179761.7,ENSG00000213057.4,ENSG00000264050.1,ENSG00000137409.14,ENSG00000134115.8,ENSG00000230261.1,ENSG00000100983.5,CATG00000013999.1,CATG00000063734.1,ENSG00000259747.1,CATG00000092678.1,CATG00000053077.1,ENSG00000007908.11,ENSG00000132164.5,ENSG00000226043.1,ENSG00000162746.10,CATG00000102623.1,CATG00000008709.1,ENSG00000117691.5,ENSG00000138382.9,ENSG00000259843.2,ENSG00000224034.1,ENSG00000189319.9,ENSG00000060709.9,ENSG00000169504.10,ENSG00000078814.11,CATG00000008705.1,CATG00000053085.1,CATG00000015107.1,ENSG00000248210.1,ENSG00000112245.6,ENSG00000142694.6,CATG00000009732.1</t>
  </si>
  <si>
    <t>19581569,24277619,21529783,21314694,20201924,23456092,20202923,21703634,23089632,23942779,21956439,22004471,21876473,23455491,22096494,23691058</t>
  </si>
  <si>
    <t>Alcohol dependence,Alcoholism (heaviness of drinking),Alcoholism (12-month weekly alcohol consumption),Alcoholism (alcohol dependence factor score)</t>
  </si>
  <si>
    <t>MESH:D000685</t>
  </si>
  <si>
    <t>Serum Amyloid A Protein</t>
  </si>
  <si>
    <t>An ACUTE PHASE REACTION protein present in low concentrations in normal sera, but found at higher concentrations in sera of older persons and in patients with AMYLOIDOSIS. It is the circulating precusor of amyloid A protein, which is found deposited in AA type AMYLOID FIBRILS.</t>
  </si>
  <si>
    <t>rs12800700,rs11208683,rs4150526,rs7123088,rs9783386,rs17416194,rs4237728,rs2271997,rs12040007,rs73438699,rs11024600,rs12289603,rs7103375,rs7128017,rs11208688,rs11024612,rs1137101,rs4150562,rs73440610,rs6678033,rs4366463,rs2305564,rs112410494,rs12218,rs2061164,rs1046615,rs4655566,rs4150667,rs3802967,rs4757642,rs60376560,rs9783347,rs61736803,rs12274017,rs12286683,rs4150656,rs59150578,rs4150678,rs76803222,rs6588153,rs4655556,rs12034502,rs4150653,rs34740438,rs1805096,rs11208687,rs112818034,rs4150644,rs58372192,rs3825025,rs10789190,rs1938496,rs4757639,rs73440604,rs57785893,rs73430865,rs76586692,rs55727925,rs113497813,rs4655537,rs10741742,rs12224608,rs117815453,rs11024609,rs3828033,rs73430894,rs4655743,rs12281416,rs11208693,rs73438656,rs3790423,rs4150637,rs4344464,rs1829575,rs12786556,rs17407657,rs11024598,rs7113249,rs1869786,rs79199586,rs4150641,rs4757644,rs2154384,rs10766465,rs4150661,rs12753193,rs12025906,rs75740864,rs1892534,rs114330751,rs4150651,rs1869782,rs3781944,rs73440634,rs6700896,rs11024603,rs73438686,rs60466849,rs11024613,rs72641129,rs78549183,rs73438634,rs10789196,rs112693965,rs4150561,rs12293544,rs17127849,rs4655557,rs7546242,rs73430815,rs12416821,rs11208689,rs4150649,rs17407727,rs6669117,rs72641130,rs73434649,rs11024593,rs7518632,rs115854988,rs73438627,rs12274683,rs35593189,rs10741743,rs4150589,rs10766469,rs11208722,rs17851143,rs3781945,rs55966874,rs73440614,rs3762273,rs4150610,rs61884287,rs2037867,rs73438666,rs76708296,rs73438690,rs73438687,rs1938495,rs6689191,rs4757638,rs1969358,rs11024625,rs4150628,rs2061163,rs9988866,rs4655539,rs6688776,rs1848048,rs7947378,rs11024614,rs11024634,rs4150588,rs12734159,rs4150606,rs10736402,rs10766464,rs3790421,rs7539471,rs4655729,rs3790420,rs7540268,rs113036885,rs10741739,rs73438631,rs12291480,rs4150564,rs57941031,rs4150530,rs16935424,rs4150615,rs117111502,rs73430888,rs12067936,rs4596,rs10732836,rs10789189,rs12024269,rs76062966,rs11024607,rs1533723,rs7531867,rs3740711,rs11208685,rs2124374,rs61081934,rs73430881,rs10889570,rs73438697,rs1938484,rs3802968,rs4150575,rs4150642,rs73440615,rs11024606,rs73438659,rs7128146,rs4757637,rs11024611,rs11208690,rs11208686,rs73440606,rs73438695,rs74663287,rs10766468,rs1869787,rs60677587,rs11024594,rs4655740,rs2305565,rs78098319,rs76599129,rs78796396,rs4237721,rs112973292,rs10832922,rs10734259,rs1140047,rs73440625,rs61884285,rs3790439,rs4150658,rs6690625,rs1520884,rs1869783,rs11024601,rs10832918,rs11024622,rs1046628,rs4655564,rs4150563,rs35292478,rs4353250,rs73440636,rs4150579,rs4756938,rs11208692,rs78515595,rs4150612,rs12419588,rs6700421,rs11024615,rs73430866,rs10766467,rs2896526,rs57311859,rs1938485,rs11024621,rs12802663,rs3790422,rs1046611,rs117284170,rs4150673,rs16935432,rs4150650,rs59508186,rs12141410,rs7549647,rs10832915,rs4150550,rs2403254,rs2049129,rs4150655,rs4150622,rs874957,rs60889939,rs10766471,rs4150566,rs76529212,rs4150581,rs4150626,rs11208691,rs12221676,rs9783296,rs11024610,rs7542446,rs10889569,rs10832920,rs7516341,rs75487138,rs10741741,rs11024632,rs1938497,rs11024595,rs73438674,rs4655555,rs10832921,rs4757645,rs75381502,rs4150616,rs7122032,rs7128060,rs7131332,rs3762274,rs11024599,rs75647856,rs2403253,rs10832923,rs78616514,rs74741949,rs4150572,rs11024605,rs73438668,rs4586132,rs11024602,rs4420065</t>
  </si>
  <si>
    <t>ENSG00000129158.6,CATG00000004966.1,CATG00000061316.1,ENSG00000166796.7,CATG00000004967.1,ENSG00000110768.7,ENSG00000179057.9,ENSG00000110786.13,ENSG00000074319.8,CATG00000003133.1,ENSG00000255071.1,ENSG00000116678.14,ENSG00000173432.6,CATG00000004979.1,ENSG00000166800.5,ENSG00000166788.5,ENSG00000256464.1,ENSG00000110756.13,ENSG00000201695.1,ENSG00000134333.9</t>
  </si>
  <si>
    <t>Amyloid A Levels,Amyloid A levels</t>
  </si>
  <si>
    <t>MESH:D000848</t>
  </si>
  <si>
    <t>Anodontia</t>
  </si>
  <si>
    <t>Congenital absence of the teeth; it may involve all (total anodontia) or only some of the teeth (partial anodontia, hypodontia), and both the deciduous and the permanent dentition, or only teeth of the permanent dentition. (Dorland, 27th ed)</t>
  </si>
  <si>
    <t>rs73272760,rs7487625,rs73141014,rs12883298,rs8078725,rs1841677,rs7320482,rs35928756,rs7549337,rs7516023,rs6581639,rs16943176,rs12538139,rs62084387,rs2240899,rs1344946,rs62479585,rs11078540,rs34490194,rs7989991,rs56162835,rs882232,rs17396823,rs3809724,rs34275691,rs1006024,rs12370404,rs1043550,rs2072316,rs12812630,rs17476081,rs238229,rs2073242,rs8079167,rs35288118,rs2013413,rs10734038,rs62083525,rs8074125,rs34468504,rs67412921,rs561366,rs56133607,rs60430652,rs4981454,rs7219859,rs12424216,rs238235,rs7975109,rs1871674,rs3744085,rs35825473,rs400688,rs11175768,rs58201821,rs12884225,rs1955752,rs7973013,rs1062037,rs11141405,rs910508,rs10784447,rs11763672,rs34822124,rs12810758,rs11760505,rs12536800,rs17822837,rs7225896,rs12948536,rs7306113,rs411988,rs2014835,rs3738262,rs7779665,rs34920953,rs12946855,rs79749256,rs67378767,rs1994969,rs1799922,rs882231,rs17175663,rs62082090,rs34556735,rs4270899,rs9535494,rs35083527,rs12939811,rs56115209,rs976255,rs11174518,rs7303825,rs7210700,rs62066689,rs11582724,rs35308719,rs35797125,rs12603976,rs750176,rs1955734,rs34426768,rs11174575,rs8073963,rs238234,rs10878346,rs34058624,rs1569847,rs11621707,rs7147073,rs35084099,rs2270517,rs10515159,rs2240898,rs3734977,rs35621842,rs12602389,rs16943333,rs9535495,rs7146835,rs1864754,rs11174576,rs4498834,rs78375702,rs4791840,rs66885215,rs976254,rs3087762,rs8080944,rs72829846,rs9535499,rs12948133,rs62084384,rs9526692,rs910506,rs1033590,rs12939375,rs55673058,rs1325309,rs8522,rs8004187,rs339098,rs10853104,rs6571758,rs12947982,rs412000,rs1042818,rs7301016,rs12539716,rs17475638,rs2632519,rs278702,rs4130668,rs36109237,rs10878266,rs9905940,rs11625262,rs60450152,rs11079851,rs10877870,rs2877877,rs2680700,rs997154,rs16943326,rs73272765,rs12940212,rs2281845,rs2331896,rs12451115,rs1109494,rs11654768,rs12951076,rs12424086,rs3887355,rs6581638,rs4290529,rs1868774,rs3738263,rs12426889,rs35688913,rs452825,rs9568476,rs34351230,rs12603808,rs9526693,rs2013166,rs12538407,rs4981447,rs17222621,rs10920121,rs910507,rs7146941,rs62081314,rs9535498,rs34377693,rs2107547,rs2007993,rs1006023,rs2057579,rs2061624,rs12946397,rs6504340,rs1811649,rs34900851,rs990013,rs62082093,rs9303399,rs17397588,rs66583824,rs480243,rs62081382,rs2070107,rs62479594,rs12950320,rs34550282,rs2158460,rs9896443,rs6967145,rs12952420,rs12369985,rs34076823,rs9906950,rs62066693,rs238243,rs77068855,rs79462166,rs8079617,rs2295219,rs6504593,rs10852892,rs4265881,rs1033591,rs61407286,rs11079348,rs56128659,rs7302094,rs2240719,rs117982338,rs11079850,rs11766660,rs62479590,rs12700443,rs12369961,rs17179670,rs17822807,rs11614022,rs45486505,rs2289636,rs3803752,rs1331330,rs8263,rs11653,rs12897282,rs12882923,rs6413915,rs1955751,rs7406902,rs339050,rs10920126,rs11148198,rs2840320,rs10950949,rs7966340,rs238245,rs11870556,rs11174537,rs66508449,rs11614822,rs1460123,rs12600349,rs2243086,rs4559164,rs17822908,rs62081879,rs8015121,rs4523838,rs2180834,rs11158728,rs7147394,rs41274152,rs4312209,rs62081315,rs12946396,rs12883909,rs62081316,rs976253,rs7302456,rs11766175,rs7810773,rs1042822,rs1570603,rs3807128,rs4410130,rs6704363,rs35748479,rs57885072,rs35258348,rs11175967,rs12893199,rs11994974,rs10878347,rs35105361,rs9535492,rs1859434,rs1565816,rs9535497,rs12880842,rs368243,rs73124315,rs1043595,rs12935851,rs238248,rs34979424,rs10950950,rs56038617,rs55859232,rs12892031,rs4496867,rs4509261,rs11629412,rs75224856,rs11078710,rs2326012,rs238232,rs11174557,rs2229302,rs34548580,rs12534064,rs10515157,rs9674544,rs7513829,rs13414,rs79829700,rs2333409,rs34818467,rs2877455,rs9316505,rs75208169,rs17475665,rs4899813,rs73141045,rs12150536,rs17101923,rs8004560,rs8007089,rs2402935,rs12422370,rs56184882,rs7145967,rs1044226,rs7990306,rs28687626,rs11870560,rs34878689,rs17732182,rs12602808,rs7215900,rs12946931,rs11871214,rs9535496,rs1445570,rs3803753,rs12530616,rs34308504,rs10878282,rs3778760,rs6559,rs17222691,rs7207109,rs62479588,rs17222523,rs17822735,rs11617827,rs6954433,rs34382037,rs7210432,rs12811995,rs8081058,rs12533022,rs2304445,rs12897953,rs34527992,rs3829409,rs12602539,rs10828269,rs2307040</t>
  </si>
  <si>
    <t>ENSG00000173917.9,CATG00000108871.1,ENSG00000181013.3,ENSG00000177337.3,ENSG00000108523.11,ENSG00000262227.1,ENSG00000108389.5,ENSG00000165995.14,ENSG00000235819.1,CATG00000099543.1,CATG00000017144.1,ENSG00000123700.4,ENSG00000233101.6,ENSG00000230148.4,ENSG00000116857.12,ENSG00000257285.1,CATG00000032969.1,CATG00000030640.1,CATG00000093914.1,ENSG00000221949.2,ENSG00000167874.6,ENSG00000182742.5,ENSG00000262429.1,ENSG00000174099.6,ENSG00000164684.9,ENSG00000108509.16,ENSG00000121101.11,ENSG00000100462.11,ENSG00000183011.9,ENSG00000182185.14,ENSG00000120093.7,ENSG00000061987.10,CATG00000032877.1,ENSG00000175175.4,ENSG00000136231.9,CATG00000032966.1,ENSG00000128617.2,ENSG00000108395.9,ENSG00000265148.1,ENSG00000259132.1,ENSG00000128595.12,ENSG00000237152.2,ENSG00000108387.10,ENSG00000237054.5,CATG00000009293.1,ENSG00000239552.2,ENSG00000108375.8,ENSG00000081248.6,ENSG00000186047.9,ENSG00000176160.5,ENSG00000108528.9,ENSG00000257178.2,CATG00000020744.1,ENSG00000199179.1,ENSG00000100461.13,ENSG00000129474.11,ENSG00000240210.2,ENSG00000258457.1,ENSG00000256083.1,ENSG00000092036.12,ENSG00000120094.6,ENSG00000005379.11,ENSG00000132517.10,ENSG00000159217.5,ENSG00000198807.8,ENSG00000149948.9,ENSG00000183914.10,ENSG00000236654.2,ENSG00000182224.7,ENSG00000264672.1,CATG00000031941.1,ENSG00000108384.10,ENSG00000258661.1,ENSG00000108518.7,CATG00000091626.1,ENSG00000091640.3,ENSG00000227495.1,ENSG00000202077.1,ENSG00000100802.10,CATG00000099542.1,ENSG00000251461.3,ENSG00000232818.2,CATG00000012216.1,CATG00000030653.1,ENSG00000132510.6,ENSG00000257354.1,ENSG00000212195.1,ENSG00000182628.8,CATG00000033883.1,ENSG00000213246.2,ENSG00000129250.7,CATG00000012272.1,CATG00000032968.1</t>
  </si>
  <si>
    <t>23704328,20195514</t>
  </si>
  <si>
    <t>Primary tooth development (number of teeth)</t>
  </si>
  <si>
    <t>MESH:D000886</t>
  </si>
  <si>
    <t>Anthropometry</t>
  </si>
  <si>
    <t>The technique that deals with the measurement of the size, weight, and proportions of the human or other primate body.</t>
  </si>
  <si>
    <t>rs1028862,rs10133408,rs10151745,rs12919612,rs2402415,rs998518,rs11158582,rs12930239,rs3818119,rs78636033,rs9316495,rs7157940,rs157354,rs4787484,rs4787483,rs201767,rs4905163,rs2092788,rs10133278,rs10873187,rs61291180,rs10144241,rs882269,rs11344,rs2896258,rs10515741,rs7498372,rs7792939,rs157353,rs9323900,rs2402405,rs113443718,rs7189550,rs8012444,rs35299636,rs7189750</t>
  </si>
  <si>
    <t>ENSG00000174938.10,CATG00000027072.1,ENSG00000176124.7,ENSG00000272647.1,ENSG00000197037.6,CATG00000081737.1,CATG00000021388.1,ENSG00000244219.2,CATG00000019284.1,ENSG00000174939.6,CATG00000019283.1,CATG00000045543.1,ENSG00000165948.6</t>
  </si>
  <si>
    <t>Anthropometric traits</t>
  </si>
  <si>
    <t>MESH:D000925</t>
  </si>
  <si>
    <t>Anticoagulants</t>
  </si>
  <si>
    <t>Agents that prevent clotting.</t>
  </si>
  <si>
    <t>rs7273734,rs4147109,rs17309872,rs867186,rs2069940,rs6060245,rs6120843,rs17092215,rs75287019,rs16843405,rs115161659,rs56289894,rs75076672,rs75537616,rs117755215,rs10889543,rs7274866,rs61790390,rs79048371,rs6120844,rs75888794,rs6060257,rs73902680,rs7266300,rs73903017,rs17092297,rs75627267,rs75535620,rs56363533,rs77437249,rs2295888,rs2375701,rs76507298,rs61483316,rs10789179,rs73905041,rs6579210,rs6060244,rs6579211,rs78704804,rs764598,rs10889542,rs1359532,rs73903019,rs80109502,rs55946144,rs7261167,rs8123978,rs6060242,rs11905081,rs114948279,rs16968900,rs34174778,rs16953967,rs10485508,rs8118978,rs75401510,rs74543591,rs17317888,rs2295700,rs10485505,rs6579208,rs4243046,rs57690120,rs8119827,rs11905354,rs11906160,rs10889540,rs60866116,rs117616040,rs61306472,rs1536170,rs74338712,rs11907438,rs11908232,rs16968897,rs74340176,rs7807884,rs8117847,rs8124662,rs55734215,rs111641740,rs10789180,rs11906318,rs77173268,rs17303568,rs2895793,rs11908683,rs56400038,rs34526995,rs17310467,rs61097729,rs1033799,rs8118005,rs73903009,rs76163454,rs35291022,rs11908100,rs77221305,rs35552264,rs12105996,rs75648520,rs78449612,rs1033797,rs74893744,rs117391907,rs7269138,rs73905030</t>
  </si>
  <si>
    <t>CATG00000066184.1,ENSG00000078804.8,CATG00000025620.1,ENSG00000131069.15,ENSG00000155849.11,ENSG00000100983.5,ENSG00000088298.8,ENSG00000078747.8,ENSG00000259362.2,ENSG00000100991.7,CATG00000061213.1,ENSG00000116675.11,ENSG00000078814.11,ENSG00000101464.6,CATG00000053087.1,CATG00000054663.1,CATG00000054662.1,ENSG00000131067.12,ENSG00000198646.9,ENSG00000101000.4</t>
  </si>
  <si>
    <t>Anticoagulant levels</t>
  </si>
  <si>
    <t>MESH:D000970</t>
  </si>
  <si>
    <t>Antineoplastic Agents</t>
  </si>
  <si>
    <t>Substances that inhibit or prevent the proliferation of NEOPLASMS.</t>
  </si>
  <si>
    <t>rs374934,rs4696828,rs377293,rs335527,rs10148185,rs13270667,rs435043,rs35993967,rs2923166,rs13279206,rs3103099,rs2631740,rs417082,rs3103071,rs369801,rs114105834,rs940136,rs2688243,rs12123828,rs10461079,rs2010758,rs3748697,rs940134,rs13280807,rs3795521,rs12121403,rs2631731,rs1880023,rs871363,rs2631758,rs2255501,rs6858542,rs2688222,rs7289,rs2631746,rs4902232,rs2688235,rs2688219,rs2386227,rs388355,rs2631754,rs4632643,rs10504154,rs871768,rs3103070,rs444971,rs2688224,rs417844,rs335547,rs3103069,rs3103067,rs2631745,rs11776806,rs2631768,rs1880024,rs2688233,rs1168980,rs6845969,rs3103072,rs448617,rs335524,rs376776,rs438034,rs390110,rs2688231,rs2688242,rs335546,rs2631738,rs2177327,rs2688223,rs940133,rs335548,rs335523,rs2631735,rs2631736,rs387535,rs1357481,rs448989,rs7004273</t>
  </si>
  <si>
    <t>ENSG00000154001.9,ENSG00000087008.11,ENSG00000237807.3,ENSG00000100916.9,ENSG00000117724.8,ENSG00000155275.14,CATG00000019244.1,ENSG00000205959.3</t>
  </si>
  <si>
    <t>Response to antineoplastic agents</t>
  </si>
  <si>
    <t>MESH:D001014</t>
  </si>
  <si>
    <t>Aortic Aneurysm</t>
  </si>
  <si>
    <t>An abnormal balloon- or sac-like dilatation in the wall of AORTA.</t>
  </si>
  <si>
    <t>rs868961,rs2420612,rs4890625,rs778712,rs2707837,rs3981131,rs6942851,rs801211,rs9895551,rs2853802,rs4077284,rs1974769,rs394752,rs2760745,rs4718307,rs6961155,rs160647,rs2533284,rs2707856,rs11078855,rs9906467,rs6979382,rs2003301,rs6947339,rs2659906,rs4243278,rs4718428,rs10278014,rs216217,rs11971949,rs35034167,rs1723275,rs28425729,rs9955008,rs6978429,rs35070132,rs79285779,rs778699,rs2853801,rs9934653,rs809025,rs908915,rs61348003,rs11772264,rs6045698,rs1866322,rs4718377,rs4279493,rs216220,rs375245,rs1860468,rs313830,rs1994884,rs11875599,rs6979167,rs9896535,rs2420824,rs4890623,rs3800820,rs1110414,rs35459055,rs216199,rs177567,rs10281080,rs7789460,rs59428454,rs1565764,rs6951302,rs1048661,rs7792762,rs2420611,rs3857688,rs1183245,rs4718403,rs35338711,rs1167411,rs3735155,rs143499,rs875971,rs801210,rs35657986,rs893816,rs12603057,rs9908373,rs10274773,rs28805990,rs9894613,rs6974355,rs432200,rs4876652,rs1994883,rs170045,rs12604134,rs7230180,rs9898819,rs2420168,rs3800812,rs58270968,rs216190,rs73139974,rs12666485,rs216216,rs2659891,rs1871675,rs2901210,rs4257298,rs12535036,rs9691480,rs4523957,rs216219,rs1638724,rs9791712,rs4876661,rs893820,rs801209,rs778708,rs216191,rs721717,rs778722,rs1866321,rs59466412,rs7800620,rs6961853,rs2641444,rs2659897,rs8083916,rs316306,rs404392,rs1129531,rs6978178,rs709609,rs2707847,rs6460303,rs13232191,rs216206,rs880166,rs216189,rs709604,rs12666079,rs778720,rs10950050,rs216204,rs6460304,rs709596,rs73699792,rs1968225,rs778694,rs73549297,rs2273984,rs11765965,rs62465434,rs2707839,rs12603592,rs3846973,rs7810213,rs73148639,rs1167406,rs35935345,rs13242290,rs2161065,rs778702,rs12534637,rs12698526,rs4718421,rs6045639,rs10950040,rs12103726,rs12698534,rs1992314,rs316323,rs7789554,rs9921474,rs1144895,rs12941836,rs35526611,rs1643374,rs4886785,rs452363,rs9965812,rs778710,rs4876360,rs73376394,rs10950036,rs1962050,rs2707854,rs801212,rs6945775,rs4886776,rs34356500,rs6995653,rs4718429,rs4072879,rs2055682,rs2659895,rs11867782,rs67397473,rs801217,rs4718364,rs7781698,rs12533585,rs709597,rs778711,rs7803416,rs2013908,rs974239,rs8074850,rs7223390,rs6960870,rs1016265,rs778680,rs7212249,rs2420827,rs1860470,rs1981798,rs10252765,rs10249404,rs2281727,rs2460432,rs17748198,rs2460427,rs2302918,rs59207721,rs4790883,rs6971897,rs13227951,rs11078024,rs2850644,rs12941621,rs1623000,rs28815324,rs2109297,rs12709735,rs6507664,rs73152714,rs893817,rs10950029,rs2024192,rs28412533,rs2249458,rs216205,rs8085773,rs9921563,rs2077593,rs1860469,rs62466794,rs6947808,rs6970030,rs2191268,rs17469907,rs76033962,rs7789768,rs1830070,rs316324,rs4790315,rs12698523,rs67688847,rs4876662,rs4718357,rs2578190,rs3743573,rs6976714,rs7789615,rs4790316,rs2465121,rs459167,rs4718343,rs78668714,rs10950025,rs28768435,rs10281499,rs4717292,rs4717322,rs216213,rs77645340,rs6955837,rs6469649,rs216200,rs2467669,rs13224319,rs67302640,rs28809822,rs2707824,rs9946831,rs4718405,rs12670811,rs73150604,rs75577046,rs59082804,rs778692,rs35122885,rs2659900,rs778721,rs3815685,rs2578189,rs6946143,rs1796222,rs1922722,rs7782320,rs8077545,rs73377594,rs13043878,rs1553609,rs9899330,rs11028,rs59755145,rs2277911,rs801215,rs2901267,rs66559844,rs7001801,rs216198,rs4718383,rs898748,rs1983372,rs13227219,rs1643388,rs3753069,rs2760735,rs28698552,rs9892754,rs4717315,rs60986007,rs2659892,rs7214741,rs12668859,rs801208,rs4273746,rs4717319,rs216202,rs2760736,rs11772819,rs10950027,rs2707853,rs6460311,rs2028387,rs11769079,rs1167408,rs6460302,rs2641443,rs1695820,rs709595,rs116456122,rs10950043,rs12673308,rs7786892,rs216212,rs13536,rs28380422,rs2850646,rs7226736,rs28775410,rs75840613,rs2209073,rs778682,rs2578183,rs73137982,rs3745002,rs6975044,rs1167399,rs12959543,rs1144894,rs12533997,rs3800823,rs12532998,rs316316,rs57866200,rs4718344,rs13226170,rs2578187,rs505744,rs8085233,rs4790325,rs35378740,rs749240,rs4876353,rs7229971,rs62466796,rs4717300,rs1065265,rs801213,rs7809814,rs801216,rs10215132,rs11763224,rs697970,rs1182882,rs6975195,rs2659889,rs778715,rs10229345,rs11655813,rs898749,rs7212342,rs403553,rs17566701,rs12601834,rs12698521,rs881285,rs1480470,rs6045697,rs10950044,rs10263935,rs6960939,rs2087647,rs7788576,rs9791713,rs3764903,rs116040400,rs2909688,rs313829,rs7979129,rs160641,rs7782587,rs7811204,rs6460300,rs9900587,rs2578184,rs441750,rs1796219,rs893819,rs28480509,rs778696,rs910075,rs6970767,rs6460296,rs1267814,rs28715068,rs2659904,rs778700,rs170044,rs778706,rs28497462,rs1981799,rs697969,rs2244022,rs12949991,rs2224770,rs216218,rs58187837,rs12673450,rs216209,rs12950603,rs12954742,rs6987106,rs1638735,rs6966953,rs778707,rs1167390,rs73139927,rs3800815,rs7217226,rs1968126,rs17747530,rs11773628,rs6045696,rs3744992,rs316305,rs11766183,rs778697,rs216201,rs893818,rs1083554,rs474878,rs10278371,rs13308803,rs778705,rs9894215,rs13226966,rs62069332,rs910076,rs11078883,rs55962648,rs2220626,rs79754336,rs12963169,rs2659899,rs12698522,rs4790318,rs10852932,rs3778909,rs313828,rs11766583,rs11763189,rs6970357,rs7979034,rs170043,rs6045700,rs3857684,rs9965365,rs903160,rs7801282,rs6978028,rs6035164,rs7787063,rs6958484,rs732465,rs62466793,rs73148609,rs216208,rs216193,rs117697625,rs1968127,rs1553610,rs1643375,rs7219557,rs1363055,rs697968,rs28714531,rs9950234,rs2659893,rs2707845,rs4610622,rs11765791,rs12607480,rs811880,rs67173550,rs11761542,rs6961990,rs17138089,rs6945896,rs12968820,rs10950049,rs2707850</t>
  </si>
  <si>
    <t>CATG00000096019.1,CATG00000032792.1,CATG00000096015.1,CATG00000035840.1,ENSG00000223473.1,ENSG00000154710.11,ENSG00000125166.8,CATG00000012299.1,ENSG00000233896.1,ENSG00000179406.6,ENSG00000243335.4,ENSG00000169902.9,CATG00000032795.1,ENSG00000237310.1,CATG00000032796.1,ENSG00000232559.2,ENSG00000205596.4,ENSG00000126522.12,ENSG00000236457.1,ENSG00000167720.8,CATG00000054066.1,ENSG00000231234.1,ENSG00000106609.12,ENSG00000152234.11,ENSG00000152240.8,ENSG00000061455.10,ENSG00000241258.2,ENSG00000230583.2,ENSG00000226824.2,ENSG00000129038.11,ENSG00000070366.9,ENSG00000249319.1,ENSG00000244657.1,ENSG00000272831.1,ENSG00000229180.4,CATG00000095998.1,CATG00000100393.1,ENSG00000152229.14,ENSG00000225084.1,CATG00000092485.1,ENSG00000261801.1,CATG00000092486.1,CATG00000100399.1,CATG00000096002.1,CATG00000095995.1,ENSG00000232546.1,ENSG00000236838.2,ENSG00000196715.5</t>
  </si>
  <si>
    <t>19584346,21223598</t>
  </si>
  <si>
    <t>Aortic root size</t>
  </si>
  <si>
    <t>MESH:D001145</t>
  </si>
  <si>
    <t>Arrhythmias Cardiac</t>
  </si>
  <si>
    <t>Any disturbances of the normal rhythmic beating of the heart or MYOCARDIAL CONTRACTION. Cardiac arrhythmias can be classified by the abnormalities in HEART RATE, disorders of electrical impulse generation, or impulse conduction.</t>
  </si>
  <si>
    <t>rs622339,rs474100,rs498518,rs476875,rs512578,rs490559,rs7474931,rs2770371,rs682426,rs652023,rs486650,rs547104,rs485790,rs612499,rs685557,rs623185,rs501107,rs636705,rs556186,rs607708,rs617029,rs622239,rs541021,rs655506,rs682791,rs592197,rs572408,rs610329,rs627279,rs588965,rs615086,rs482329,rs2587539,rs491427,rs540107,rs6585436,rs681075,rs11198000,rs533048,rs621167,rs554381,rs639538,rs485615,rs611634,rs75555882,rs624203,rs620462,rs638454,rs1660559,rs619469</t>
  </si>
  <si>
    <t>ENSG00000230628.1,ENSG00000228044.2,CATG00000001005.1,CATG00000098840.1,ENSG00000241475.1</t>
  </si>
  <si>
    <t>22683750,22247754,22342860</t>
  </si>
  <si>
    <t>Life threatening arrhythmia,Cardiac repolarization</t>
  </si>
  <si>
    <t>MESH:D001171</t>
  </si>
  <si>
    <t>Arthritis Juvenile</t>
  </si>
  <si>
    <t>Arthritis of children, with onset before 16 years of age. The terms juvenile rheumatoid arthritis (JRA) and juvenile idiopathic arthritis (JIA) refer to classification systems for chronic arthritis in children. Only one subtype of juvenile arthritis (polyarticular-onset, rheumatoid factor-positive) clinically resembles adult rheumatoid arthritis and is considered its childhood equivalent.</t>
  </si>
  <si>
    <t>rs2852151,rs12573212,rs61855497,rs7915680,rs11720158,rs10761741,rs7853203,rs7075901,rs11719448,rs10761722,rs10761776,rs4797709,rs10740107,rs4486511,rs4310508,rs59215788,rs7098181,rs10995540,rs59246603,rs10740128,rs12413730,rs7910927,rs7920768,rs6505765,rs10761761,rs10761739,rs2542148,rs114426477,rs4688002,rs10822172,rs72829170,rs2847297,rs45456495,rs12415984,rs670671,rs1061259,rs62263399,rs2847299,rs1904296,rs2847277,rs10740133,rs10761729,rs4461452,rs7910662,rs3211105,rs12971201,rs2616630,rs10822155,rs34133591,rs11875687,rs592390,rs72837056,rs73374303,rs10509186,rs12340886,rs10733792,rs2395148,rs7078456,rs7099425,rs10822179,rs9832341,rs2542167,rs11817169,rs7074735,rs2393969,rs11818738,rs4687863,rs78678218,rs11706028,rs10995453,rs62263404,rs4746244,rs7610335,rs4447803,rs4746149,rs2719815,rs4688011,rs931972,rs7358152,rs10761779,rs7092539,rs45450798,rs4687851,rs11814792,rs2542152,rs2847293,rs11817689,rs10509189,rs7896677,rs8098730,rs11706042,rs641085,rs9415680,rs10761723,rs3826557,rs10822150,rs515151,rs10761773,rs2847261,rs11663253,rs478582,rs60735058,rs907,rs62264484,rs61853589,rs17203104,rs9850413,rs2847285,rs9971294,rs658158,rs10761771,rs61855465,rs34920518,rs72837070,rs2847258,rs888271,rs12719740,rs61853635,rs11819167,rs56129904,rs2616628,rs10733788,rs4379723,rs7237497,rs10761760,rs4747045,rs7358191,rs7100372,rs73374304,rs6479897,rs8087237,rs10995541,rs7068144,rs11876290,rs10159609,rs10761727,rs2616631,rs10995543,rs7092139,rs59024323,rs11709468,rs260710,rs10761728,rs4745729,rs1599796,rs10822148,rs2542160,rs4688013,rs10740129,rs3956912,rs7092784,rs2847281,rs10761731,rs2847298,rs2276713,rs1009984,rs2616629,rs2847276,rs7085862,rs7897326,rs2542147,rs1599795,rs73187877,rs10740125,rs2293371,rs2280670,rs10761721,rs10740126,rs888270,rs11709523,rs7083823,rs10995530,rs9289131,rs2847260,rs2049500,rs7241016,rs2542157,rs3732418,rs10114765,rs12591872,rs724553,rs62263406,rs114487778,rs1935,rs2847259,rs10761725,rs7085621,rs11815969,rs2466128,rs16929726,rs2847257,rs12002949,rs7909960,rs12414159,rs1938,rs2847274,rs2847262,rs7075205,rs7920159,rs72837019,rs960550,rs10761732,rs888269,rs8091566,rs2393976,rs4466712,rs11714738,rs12413415,rs7082076,rs7909269,rs10465990,rs7858708,rs61855876,rs7073753,rs62263444,rs6788474,rs16939895,rs1579045,rs6479899,rs9971352,rs6438534,rs7915779,rs4687854,rs2542162,rs7896676,rs17203188,rs12240740,rs11707612,rs260709,rs10740131,rs10822175,rs2847286,rs62264483,rs547268,rs7082470,rs2393980,rs79740030,rs10822146,rs4746974,rs12416349,rs7097698,rs10761778,rs10733787,rs57506457</t>
  </si>
  <si>
    <t>ENSG00000176142.8,ENSG00000173253.10,ENSG00000135960.5,CATG00000118323.1,CATG00000024255.1,ENSG00000163389.6,ENSG00000267654.1,CATG00000115361.1,ENSG00000260302.1,ENSG00000113845.5,ENSG00000272662.1,CATG00000118316.1,ENSG00000272767.1,ENSG00000165476.8,ENSG00000204296.7,CATG00000118317.1,CATG00000035185.1,ENSG00000175354.14,ENSG00000171988.13,ENSG00000031081.6,ENSG00000148572.10,ENSG00000235816.2,ENSG00000121594.7,CATG00000118331.1</t>
  </si>
  <si>
    <t>22354554,18576341,19116933</t>
  </si>
  <si>
    <t>Arthritis (juvenile idiopathic)</t>
  </si>
  <si>
    <t>MESH:D001251</t>
  </si>
  <si>
    <t>Astigmatism</t>
  </si>
  <si>
    <t>Unequal curvature of the refractive surfaces of the eye. Thus a point source of light cannot be brought to a point focus on the retina but is spread over a more or less diffuse area. This results from the radius of curvature in one plane being longer or shorter than the radius at right angles to it. (Dorland, 27th ed)</t>
  </si>
  <si>
    <t>rs7073504,rs9996382,rs12510269,rs10008791,rs28665282,rs67388297,rs9991165,rs11732621,rs11733525,rs34835603,rs28712309,rs35822182,rs17009122,rs2389809,rs878372,rs4864504,rs4358459,rs2170276,rs7673027,rs10018280,rs1010739,rs3822192,rs7691129,rs67810171,rs7696877,rs9996501,rs41311857,rs10006259,rs10013032,rs28600756,rs34308924,rs4505806,rs7687843,rs10794509,rs71614422,rs12711071,rs502822,rs3733523,rs10031483,rs36097682,rs9799664,rs1383532,rs79327037,rs3872807,rs77406244,rs10213221,rs4864863,rs71629403,rs7681399,rs7079648,rs78332141,rs12040493,rs7087998,rs28369518,rs79271117,rs10010696,rs12508316,rs71642219,rs6481400,rs6857105,rs28374326,rs6534141,rs3864144,rs34941495,rs1105825,rs11731571,rs6764388,rs72918579,rs60806423,rs10015965,rs116886255,rs6815934,rs36040693,rs2136911,rs56122576,rs7677751,rs11098497,rs1010740,rs6534140,rs4113952,rs878376,rs1427201,rs11098489,rs13139045,rs1511018,rs12186615,rs35643470,rs10826198,rs4422403,rs1995389,rs10023641,rs1800810,rs10034450,rs7685268,rs12593811,rs2964,rs11841661,rs34315739,rs12498599,rs56815075,rs72489565,rs12502503,rs12595381,rs74752435,rs3775845,rs543104,rs28458294,rs6481401,rs11841544,rs17595727,rs12641563,rs67600360,rs35091806,rs6758128,rs4864865,rs6837898,rs35434465,rs13133522,rs13113885,rs11724758,rs1546505,rs56145315,rs10030660,rs2291185,rs35271032,rs1546502,rs4864862,rs67073020,rs3771397,rs4001191,rs474137,rs477612,rs938056,rs10902678,rs2017057,rs68128210,rs11729521,rs7100474,rs2127823,rs11734241,rs73252946,rs1480936,rs11098531,rs7692994,rs11247726,rs10010355,rs6843509,rs17006190,rs11098530,rs10763553,rs1397608,rs12505491,rs9371135,rs7356491,rs7078900,rs476940,rs485842,rs907205,rs11098496,rs717452,rs3733520,rs1511025,rs74218286,rs66506550,rs12502524,rs13126596,rs78178988,rs75105179,rs7678400,rs72918577,rs3737809,rs13134665,rs4072743,rs2307049,rs28551750,rs116650138,rs28714195,rs79026312,rs1383533,rs11726229,rs67265404,rs9307471,rs11817332,rs73842633,rs11947234,rs717453,rs31238,rs11051695,rs28502463,rs71614446,rs7074778,rs9995277,rs7684942,rs12508504,rs3956464,rs907204,rs7709692,rs17084051,rs11731756,rs71614438,rs4253940,rs4309825,rs10006192,rs10020027,rs538636,rs9996644,rs3775852,rs2014081,rs2229307,rs1800813,rs3775849,rs11940028,rs4072744,rs11722872,rs6822808,rs10763565,rs12506487,rs13151285,rs35597368,rs2270676,rs6850748,rs35280960,rs117137640,rs10006304,rs28634456,rs7091440,rs75267698,rs10022508,rs1052633,rs7690503,rs11098500,rs1800809,rs75317577,rs1546506,rs2002049,rs11817440,rs28904872,rs28572238,rs6846442,rs7688997,rs10031665,rs6481402,rs7069916,rs77342433,rs11944880,rs12510133,rs12509054,rs6849561,rs9994730,rs1546503,rs7993121,rs35111518,rs72768548,rs6834796,rs9995716,rs10013305,rs28650939,rs3986377,rs11731675,rs539598,rs7917717,rs4864864,rs10826199,rs11931312,rs10006877,rs4079144,rs11006169,rs12594381,rs407690,rs7095501,rs2306457,rs7657849,rs11247730,rs9759478,rs890203,rs34868248,rs11732087,rs4864861,rs6855761,rs7686588,rs10005237,rs58435984,rs12644709,rs1480931,rs1511019,rs1480939,rs11731008,rs28528897,rs3775843,rs7659501,rs6849889,rs951570,rs3822190,rs13104219,rs12644749,rs28369503,rs28495013,rs72676074,rs28698464,rs11098499,rs80242894,rs6851130,rs9996494,rs3771396,rs28396837,rs7921207,rs3775841,rs10213267,rs1022145,rs3733524,rs12513310,rs6858777,rs7147503,rs6800292,rs1565669,rs80007328,rs7695620,rs2203039,rs1800812,rs1552095,rs7664986,rs11098498,rs12502423,rs10017335,rs7910442,rs12510138,rs34818745,rs10763551,rs12498539,rs13435802,rs11729978,rs2175381,rs552585,rs2892848,rs79439529,rs2234495,rs3864142,rs10025925,rs7681978,rs9884728,rs3890049,rs67992621,rs10006688,rs28655325,rs35165976,rs10006524,rs28718422,rs1502048,rs28652763,rs6847248,rs1551,rs13129661,rs28489067,rs10212775,rs9994810,rs7191361,rs579807,rs7441137,rs55825515,rs13108589,rs2306456,rs4001305,rs6758183,rs10019674,rs12501602,rs34774248,rs28571712,rs13149407,rs11730138,rs12593856,rs4409675,rs2389802,rs4834779,rs12507964,rs55765213,rs7698425,rs55656330,rs1511015,rs2307050,rs115605868,rs9371114,rs11935596,rs9999724,rs28374891,rs484953,rs6815725,rs73252950,rs58727676,rs1480930,rs4334737,rs7699064,rs1546504,rs7664440,rs1565670,rs3749591,rs2175383,rs714899,rs12244874,rs12506395,rs3806808,rs28685688,rs12506290,rs3822195,rs1783830,rs3771395,rs17009144,rs10213554,rs12506610,rs58601355,rs3733519,rs35197422,rs11736416,rs55775809,rs6849171,rs10003567,rs10009626,rs7689729,rs7673853,rs13114751,rs73252948,rs77824585,rs7679903,rs13145352,rs17257252,rs9685777,rs6534130,rs10004484,rs9997631,rs12502389,rs13125526,rs9991166,rs10763552,rs76161631,rs1427202,rs10029750,rs4472123,rs12186259,rs7689569,rs12633114,rs7660560,rs3822194,rs4833612,rs10031033,rs67279506,rs76967748,rs11587731,rs117597856,rs10905711,rs1809406,rs3775844,rs11098513,rs1155576,rs6853998,rs10028773,rs3822191,rs12431682,rs12502531,rs17008998,rs10028020,rs2306455,rs3742406,rs17517414,rs1786707,rs557277,rs11933966,rs7681544,rs1814814,rs4635872,rs17005535,rs483905,rs878373,rs1002152,rs3775858,rs3775854,rs7688802,rs9371133,rs1814813</t>
  </si>
  <si>
    <t>ENSG00000242314.1,ENSG00000272848.1,ENSG00000235070.3,CATG00000069946.1,CATG00000073567.1,ENSG00000245958.2,ENSG00000138735.11,CATG00000015313.1,ENSG00000259182.1,ENSG00000258861.1,CATG00000118215.1,ENSG00000164096.10,ENSG00000134853.7,ENSG00000117748.5,ENSG00000151276.19,ENSG00000145216.11,CATG00000073563.1,ENSG00000131873.5,ENSG00000230805.2,ENSG00000122870.7,ENSG00000175538.6,CATG00000052927.1,ENSG00000039139.9,ENSG00000172399.5,ENSG00000223403.3,ENSG00000208027.2,CATG00000072568.1,CATG00000079744.1,ENSG00000261553.1,ENSG00000242670.1,CATG00000115239.1,ENSG00000226194.1,ENSG00000259867.1,ENSG00000249244.1,ENSG00000130768.10,ENSG00000199092.2,CATG00000105506.1,CATG00000073560.1,CATG00000069957.1,ENSG00000116031.7,ENSG00000184384.9,ENSG00000116035.2,ENSG00000201186.1,ENSG00000178636.4,ENSG00000145384.3,ENSG00000145390.7</t>
  </si>
  <si>
    <t>22144915,23322567,23761726</t>
  </si>
  <si>
    <t>Corneal astigmatism</t>
  </si>
  <si>
    <t>MESH:D001289</t>
  </si>
  <si>
    <t>Attention Deficit Disorder with Hyperactivity</t>
  </si>
  <si>
    <t>A behavior disorder originating in childhood in which the essential features are signs of developmentally inappropriate inattention, impulsivity, and hyperactivity. Although most individuals have symptoms of both inattention and hyperactivity-impulsivity, one or the other pattern may be predominant. The disorder is more frequent in males than females. Onset is in childhood. Symptoms often attenuate during late   adolescence although a minority experience the full complement of symptoms into mid-adulthood. (From DSM-V)</t>
  </si>
  <si>
    <t>rs2001003,rs12422864,rs9866198,rs66935966,rs79976090,rs465454,rs7980579,rs34072712,rs62191917,rs972455,rs12229276,rs6970221,rs16941759,rs67599414,rs42427,rs12310098,rs11149652,rs11642001,rs12243919,rs11111782,rs10849962,rs536454,rs1370777,rs818427,rs4964812,rs2269803,rs62169218,rs1402599,rs2303224,rs12880385,rs6807732,rs10849981,rs12675233,rs3799966,rs62470381,rs12794145,rs2281615,rs2425016,rs10796973,rs739497,rs2545163,rs6657749,rs61652493,rs2464805,rs1768127,rs12319165,rs11066090,rs6489820,rs2425035,rs1367098,rs563767,rs464708,rs797831,rs12497588,rs79824466,rs11111761,rs42259,rs6458440,rs56309616,rs1472146,rs3741998,rs239919,rs12051425,rs2269801,rs7722275,rs34558549,rs12228910,rs7111719,rs12022612,rs11049317,rs1340222,rs4932379,rs628825,rs77684561,rs260461,rs10850023,rs28898615,rs117456342,rs7178932,rs11127306,rs4679045,rs2587652,rs30770,rs10852509,rs55957960,rs260455,rs396098,rs7944061,rs7295450,rs11111786,rs1708064,rs2217624,rs1346728,rs9921705,rs351771,rs3752631,rs17463862,rs864643,rs12445713,rs6489819,rs4323418,rs12579336,rs7107559,rs7309325,rs2273615,rs1468219,rs7022174,rs11066080,rs210875,rs3213628,rs1979311,rs12708919,rs433603,rs11607165,rs460301,rs661422,rs11607007,rs1768262,rs7854612,rs2270830,rs10861098,rs2301621,rs12448925,rs12433392,rs13227216,rs11111773,rs210877,rs4788572,rs7330947,rs10849948,rs386830,rs6767854,rs2272606,rs190018,rs62574402,rs62522165,rs2285809,rs130575,rs4245041,rs6928753,rs10261051,rs7299849,rs7294623,rs649406,rs113569519,rs616513,rs7977752,rs10744775,rs61612992,rs1532704,rs2036338,rs4485562,rs2049282,rs1734243,rs9706225,rs191920,rs3802933,rs113279760,rs61670030,rs7965040,rs2235836,rs62053108,rs74187049,rs7136469,rs452562,rs7316563,rs661366,rs674850,rs28551108,rs9925228,rs7372468,rs8044339,rs73672447,rs1562750,rs2920695,rs11066089,rs10161290,rs12660412,rs2302447,rs10765689,rs4646778,rs10983229,rs154152,rs7217801,rs62053839,rs4648328,rs1504884,rs2244214,rs78347184,rs62470375,rs2326013,rs1390900,rs6601010,rs17864686,rs9910800,rs1252695,rs2037745,rs7301040,rs153558,rs1317514,rs169788,rs11754808,rs3738120,rs1513214,rs210869,rs71354397,rs872319,rs2318481,rs12579851,rs2814925,rs7952318,rs17367118,rs888398,rs11066098,rs587054,rs9921270,rs12811715,rs114752814,rs12446219,rs79259289,rs28361368,rs12423126,rs77211491,rs12582302,rs9472376,rs2579624,rs7136874,rs434090,rs7806144,rs12920243,rs13265054,rs704962,rs60681962,rs17098133,rs57168159,rs351769,rs80111670,rs7312260,rs10957658,rs117991538,rs1340224,rs3755322,rs260463,rs12427185,rs602527,rs4616256,rs6489837,rs569888,rs8044286,rs6458429,rs10849992,rs12579287,rs62470370,rs67571153,rs9925684,rs2283358,rs7975437,rs260453,rs2073157,rs74532781,rs10849983,rs2335247,rs3797592,rs57480539,rs4981035,rs10850014,rs9867660,rs2764980,rs1367096,rs11111759,rs10861105,rs2545162,rs2425048,rs3821372,rs1582589,rs35338546,rs12927381,rs698405,rs6489829,rs42407,rs6000236,rs12047501,rs616559,rs10279136,rs3799986,rs12576656,rs57721139,rs11079828,rs4964820,rs34235351,rs797804,rs465899,rs9930930,rs117283696,rs3736611,rs1410251,rs4462592,rs712664,rs797820,rs153546,rs1708000,rs1532222,rs76225457,rs7295665,rs12445043,rs74237645,rs2952615,rs10515449,rs2842643,rs686441,rs2338258,rs542444,rs10219716,rs12542630,rs210861,rs7253357,rs12479208,rs12528232,rs2535786,rs12027457,rs816493,rs116256288,rs668774,rs7342170,rs2879603,rs427988,rs12214778,rs514763,rs6489793,rs688812,rs17651978,rs76451089,rs12023932,rs73426310,rs8053891,rs1708073,rs12023122,rs2764978,rs2002739,rs8052028,rs1866294,rs57866673,rs73199895,rs614406,rs10823978,rs1052812,rs7972112,rs2279871,rs11111796,rs816518,rs66480035,rs9084,rs35945096,rs380144,rs9922596,rs10861094,rs818425,rs1530229,rs28608177,rs113126904,rs12708920,rs1768252,rs458967,rs456313,rs8055242,rs60815764,rs1708059,rs2425041,rs1866293,rs4437091,rs11065898,rs1708057,rs2295296,rs12448111,rs3751817,rs4936537,rs6557643,rs12208924,rs11853837,rs12928142,rs116842650,rs519397,rs12115644,rs4646777,rs9834001,rs166343,rs12423572,rs734252,rs11020834,rs11066074,rs463229,rs847898,rs1707972,rs1040815,rs1093677,rs4964814,rs701320,rs16941703,rs73424286,rs35565233,rs16828074,rs10492825,rs12317552,rs6832177,rs34674015,rs10948187,rs11647947,rs392907,rs220470,rs28452753,rs7952986,rs9011,rs12425329,rs2278898,rs12195854,rs6550225,rs80190218,rs60569935,rs55697022,rs574074,rs9867080,rs1768237,rs2301723,rs16973500,rs11020847,rs74849450,rs459102,rs6671668,rs210864,rs11111772,rs2425031,rs16973520,rs687557,rs220475,rs11020840,rs524492,rs35316886,rs62470372,rs6489832,rs624716,rs12526484,rs1417147,rs581691,rs2270832,rs1178563,rs505176,rs227830,rs3822597,rs2425040,rs4964289,rs77711102,rs2237349,rs4556969,rs12708922,rs1707969,rs642743,rs1357542,rs659964,rs818426,rs1966477,rs115873381,rs30784,rs7295294,rs12898016,rs1866295,rs73522473,rs10227331,rs461424,rs28453231,rs6779654,rs17732506,rs56884502,rs5768114,rs34368158,rs76172175,rs35726351,rs11778624,rs1367100,rs1708040,rs6774696,rs6498070,rs34178175,rs1807080,rs73735386,rs2383904,rs816490,rs1367099,rs678292,rs409073,rs1708001,rs1768254,rs57072497,rs818429,rs2425027,rs30782,rs3748989,rs630512,rs7311641,rs11111751,rs7350856,rs11637363,rs11633024,rs7624319,rs73192048,rs6550229,rs11066207,rs72918475,rs4661094,rs2070765,rs7463256,rs1967628,rs1432539,rs12679254,rs816519,rs3003608,rs7218547,rs939745,rs797822,rs153548,rs4767522,rs11637642,rs881091,rs4076201,rs187760,rs9290827,rs12423268,rs712662,rs210871,rs11188739,rs10797919,rs11111777,rs76426579,rs2325948,rs62114176,rs1473864,rs7896778,rs7300320,rs12582100,rs151976,rs34976241,rs256416,rs34838337,rs1049794,rs12474980,rs176812,rs712668,rs59742520,rs16870511,rs1979310,rs689352,rs10983307,rs455412,rs1370778,rs8103566,rs6901161,rs34358026,rs10861092,rs76108894,rs1980364,rs2290416,rs7120587,rs866537,rs10513177,rs1768242,rs6489824,rs9306505,rs412050,rs16941909,rs11630050,rs151977,rs117066377,rs77370907,rs10255494,rs11066254,rs11065923,rs9517909,rs11605738,rs951453,rs431287,rs2546111,rs11609628,rs9849750,rs60998439,rs9928413,rs35515504,rs170715,rs610769,rs177736,rs3935416,rs3803170,rs13225751,rs7158297,rs10849947,rs2239194,rs2289619,rs35401145,rs1768261,rs460832,rs59983488,rs10861099,rs6489830,rs260467,rs11635336,rs10807318,rs4889240,rs6901786,rs1987164,rs12787852,rs9867386,rs1939139,rs78783055,rs11073960,rs2285695,rs2291567,rs12600163,rs8070941,rs1449955,rs34307072,rs67766197,rs3950060,rs4072928,rs239916,rs28714527,rs2158292,rs34373981,rs58843615,rs11066126,rs7970397,rs210866,rs7973898,rs9925462,rs3177647,rs2278031,rs17095384,rs60144468,rs2282490,rs6058219,rs515910,rs4788551,rs11049319,rs12679419,rs12317548,rs117488513,rs7978068,rs3733623,rs10786285,rs78998993,rs16973477,rs388423,rs1612165,rs1062966,rs57454118,rs12190513,rs2425032,rs17862867,rs9889100,rs7973309,rs1768267,rs77176084,rs9451437,rs4600662,rs11779548,rs7134701,rs3817663,rs9627183,rs2425037,rs67476632,rs4714853,rs2180820,rs79761579,rs6935398,rs12427276,rs17220380,rs12926408,rs36034617,rs12024249,rs1028581,rs67597621,rs6910749,rs35891915,rs930421,rs4767068,rs10110212,rs4590263,rs2001217,rs2878373,rs12926353,rs41115,rs3749863,rs11111758,rs28397995,rs11075900,rs569856,rs7749865,rs4129648,rs182395,rs62169228,rs11111791,rs1367097,rs6498072,rs512962,rs7977828,rs4734495,rs17131067,rs4896228,rs2845458,rs61712778,rs7564449,rs1900282,rs6871456,rs1707988,rs11264628,rs13418278,rs12580175,rs12418035,rs12582964,rs1355733,rs62053107,rs2740760,rs77473075,rs210873,rs260456,rs66556925,rs4679043,rs2677744,rs2303220,rs3742003,rs181995,rs7973081,rs77207864,rs11020845,rs4964806,rs11111775,rs2545165,rs12544038,rs79968860,rs72664274,rs7133881,rs9402864,rs67882884,rs1893907,rs6753317,rs2073950,rs1058747,rs866006,rs1058735,rs3732218,rs12440774,rs1994765,rs712666,rs614359,rs9675873,rs1472147,rs12575642,rs466443,rs2237346,rs2246159,rs17395103,rs4791148,rs57646770,rs441,rs76801524,rs73192052,rs58886972,rs60154639,rs12512409,rs12579123,rs16938624,rs688920,rs3827865,rs56138298,rs848129,rs9395079,rs7296313,rs12678600,rs712671,rs3771342,rs642536,rs10990665,rs11641873,rs56277221,rs8025180,rs80141532,rs2878406,rs2186624,rs60831942,rs30769,rs11859525,rs712665,rs13332180,rs4766764,rs495794,rs3134376,rs952159,rs67951045,rs8051364,rs61440627,rs2545159,rs9788231,rs3824854,rs1966476,rs6601018,rs7132863,rs210876,rs4767202,rs12475068,rs1475119,rs11066077,rs2107205,rs77264652,rs7978737,rs2283357,rs12423041,rs2229992,rs7126782,rs6994121,rs3763190,rs10282291,rs6762071,rs4505290,rs153550,rs2235103,rs797805,rs77989565,rs34980311,rs1989949,rs4381579,rs66570305,rs1513213,rs7974772,rs469663,rs7310545,rs12447423,rs9809240,rs1040814,rs1059440,rs6770784,rs256423,rs1565630,rs6772776,rs4538017,rs153545,rs73619393,rs2303225,rs7979255,rs11613713,rs7312606,rs7484754,rs816494,rs7643855,rs76235075,rs9841413,rs971563,rs11585126,rs8135758,rs2057552,rs8203,rs6579227,rs72965819,rs3809274,rs75648992,rs210874,rs4964786,rs13081974,rs62470376,rs2337390,rs6499553,rs16930313,rs78745958,rs7236632,rs864682,rs7114,rs978839,rs56768778,rs580237,rs847895,rs8062477,rs2291565,rs482495,rs2106972,rs30792,rs58368428,rs469727,rs1392487,rs2294123,rs739496,rs1147610,rs8047643,rs3755323,rs77565490,rs7959619,rs3732219,rs12681610,rs645457,rs3752632,rs75474010,rs3799967,rs8112042,rs602276,rs79404899,rs17508914,rs12424737,rs9300319,rs4679044,rs10849995,rs11857325,rs395266,rs11638043,rs7841969,rs239915,rs12316525,rs2238154,rs2425034,rs17095388,rs4773,rs797828,rs79630827,rs10948185,rs1543297,rs11149651,rs11111787,rs1938581,rs12526462,rs7304572,rs10983306,rs990173,rs56274834,rs429080,rs8044550,rs1183609,rs4936538,rs35259348,rs260464,rs260480,rs1266490,rs62470380,rs7312825,rs11613633,rs17446829,rs62522168,rs11111781,rs886205,rs1531310,rs9938025,rs8048210,rs7314232,rs10850013,rs2233861,rs10883987,rs546031,rs11111755,rs11781238,rs934843,rs7213,rs72801786,rs624159,rs7304264,rs67847307,rs529076,rs12708918,rs28629271,rs11111795,rs6739994,rs2579626,rs9892607,rs10850003,rs2764979,rs61012856,rs8063829,rs2845457,rs8048057,rs10849982,rs2545166,rs1018124,rs3742001,rs3736609,rs260454,rs6550222,rs35095324,rs116217998,rs67546972,rs8080482,rs7134771,rs72920332,rs9936965,rs11608565,rs10764,rs2199161,rs4777896,rs9920813,rs79068130,rs461866,rs673426,rs2285727,rs115277250,rs11066095,rs9805104,rs11066079,rs73732153,rs632650,rs1284969,rs2339816,rs67106133,rs1874533,rs10929293,rs4766462,rs2270831,rs7253344,rs62169225,rs11979293,rs13332113,rs12708921,rs35090903,rs13954,rs1029388,rs12574292,rs3003602,rs210878,rs640783,rs934847,rs3752681,rs1979309,rs6809442,rs12376892,rs816492,rs4788554,rs28584751,rs12475934,rs34111614,rs7111278,rs34692078,rs67476247,rs10852510,rs439333,rs4788448,rs11251794,rs718815,rs3809276,rs12921355,rs73672448,rs584309,rs712663,rs11646635,rs7866584,rs4788821,rs918721,rs11111779,rs28362508,rs12092484,rs11066055,rs12319315,rs2295295,rs1563826,rs13285411,rs12798333,rs177737,rs1980265,rs12663798,rs8053861,rs10861093,rs563556,rs2063301,rs4512220,rs6489833,rs12580300,rs444703,rs17079801,rs1707973,rs7181247,rs67035421,rs10049246,rs8014737,rs12426493,rs4661092,rs9676447,rs10861103,rs765361,rs2239195,rs12426566,rs34373805,rs9827195,rs11066322,rs10765688,rs2244213,rs4788827,rs1557685,rs1550636,rs1768241,rs8040740,rs409214,rs871078,rs7296841,rs7963329,rs7204798,rs2339818,rs11783968,rs6490294,rs11601024,rs11111766,rs12543373,rs609230,rs2238152,rs677904,rs816520,rs67940821,rs12300518,rs9840630,rs1549739,rs934846,rs448147,rs16941724,rs2242073,rs3751205,rs433429,rs78898899,rs2545169,rs5001722,rs1205411,rs8103260,rs55873762,rs35858916,rs2114616,rs210868,rs3741993,rs11648674,rs34937235,rs13133160,rs499465,rs16997342,rs382260,rs3797593,rs9369514,rs6969410,rs12490768,rs556292,rs2339941,rs72801797,rs71519546,rs1266486,rs704963,rs12207823,rs6779456,rs12300496,rs3736614,rs2587690,rs12580246,rs11188738,rs34764568,rs2073156,rs2545164,rs11074889,rs7459962,rs4686716,rs154161,rs12312538,rs8039027,rs58421738,rs3762096,rs3734973,rs2269802,rs77030808,rs3755321,rs380978,rs58774517,rs1340223,rs13330107,rs4730568,rs35662477,rs11111789,rs11066156,rs7587585,rs11634869,rs1376672,rs627308,rs934845,rs260452,rs12919947,rs1859156,rs6782108,rs1035545,rs13226115,rs3752630,rs10849984,rs7222221,rs78693422,rs2976237,rs35295994,rs39866,rs67396561,rs35173463,rs11135712,rs12297799,rs9311020,rs6421688,rs73426314,rs718816,rs954921,rs10861104,rs3519,rs58274382,rs7970181,rs3755320,rs7137889,rs1531314,rs4328759,rs227849,rs1708053,rs11786458,rs74376661,rs62169227,rs58076056,rs4788552,rs529839,rs10987942,rs59131168,rs569967,rs9142,rs2102290,rs469827,rs10274073,rs7831714,rs617044,rs1555322,rs11637313,rs12976795,rs882146,rs9472453,rs583083,rs73192049,rs3732220,rs9971746,rs28899187,rs11066195,rs62191918,rs1544396,rs151978,rs429427,rs72664273,rs62114177,rs12026220,rs6458435,rs10774631,rs12035691,rs4777895,rs67853122,rs479879,rs6785551,rs256417,rs4788587,rs1549292,rs10849985,rs73192053,rs72746155,rs1370779,rs12172809,rs2425046,rs10112088,rs7959011,rs397768,rs7965261,rs9644916,rs679713,rs62523607,rs1473863,rs12296574,rs1473865,rs2329886,rs9849896,rs2449631,rs72801789,rs7224145,rs11073957,rs630616,rs112062277,rs260484,rs7973120,rs1768243,rs4788567,rs68081678,rs12476197,rs2888792,rs2587689,rs16997340,rs4557005,rs11647844,rs210884,rs8073342,rs10849949,rs1708070,rs1569277,rs72963868,rs4793564,rs7309841,rs1859454,rs11937187,rs75674202,rs220471,rs4767939,rs2247828,rs2302538,rs35800852,rs12679452,rs3738121,rs260468,rs1707968,rs34972708,rs11066054,rs75997227,rs11066112,rs10908535,rs10492824,rs3793372,rs12925901,rs8034014,rs645488,rs4964780,rs7637942,rs7313073,rs72963850,rs57106900,rs2542,rs4964813,rs11020836,rs11784126,rs75599828,rs13254653,rs2285520,rs7001131,rs11785402,rs7313773,rs13268919,rs12228207,rs12479045,rs4964794,rs372492,rs58249241,rs11066128,rs80017658,rs351767,rs13184151,rs10850007,rs10983268,rs59116787,rs2425036,rs591784,rs78729142,rs3771270,rs80307965,rs11177959,rs7337087,rs1035543,rs9990191,rs116556902,rs401908,rs1446491,rs2396373,rs11917357,rs10514604,rs4788826,rs2545167,rs6801121,rs6785534,rs2241685,rs1708002,rs154159,rs30783,rs7956676,rs7130030,rs1866296,rs427487,rs4514426,rs35599706,rs72922039,rs7900503,rs4802524,rs4901872,rs572971,rs210865,rs2383903,rs7297760,rs76157815,rs816491,rs35040844,rs2425033,rs9662151,rs8051124,rs9850000,rs1664507,rs439456,rs1068953,rs4734017,rs7296651,rs455469,rs28946877,rs9395084,rs2272308,rs1968513,rs392644,rs2013018,rs11637813,rs595529,rs3732221,rs11786279,rs61602054,rs789560,rs73426362,rs77438762,rs17862868,rs3799987,rs2049281,rs67825151,rs240065,rs1531312,rs12321677,rs7294902,rs16873379,rs190019,rs7296900,rs10107051,rs4734494,rs17864705,rs10229603,rs11111778,rs7175701,rs3829012,rs55988252,rs1357541,rs17821818,rs1344726,rs61747555,rs17173014,rs75377089,rs7962138,rs2212361,rs2909904,rs12149877,rs4788442,rs2280934,rs12268514,rs1893906,rs12149869,rs4661093,rs4475320,rs111907978,rs552724,rs1897663,rs4373351,rs13418277,rs10849951,rs7184187,rs2301756,rs13238831,rs2293432,rs11111792,rs12215452,rs12932850,rs3134380,rs260457,rs3799965,rs59905228,rs952160,rs170213,rs4701054,rs9402865,rs28440856,rs2546110,rs1532590,rs74807888,rs187075,rs6782629,rs611372,rs3742000,rs4468565,rs2175743,rs12424641,rs210872,rs11111764,rs1069061,rs411356,rs7008052,rs11020846,rs8060867,rs55681808,rs634389,rs3893334,rs12306814,rs7478730,rs501250,rs9817358,rs35581306,rs16889308,rs80226347,rs11111783,rs1707987,rs34239349,rs4679039,rs11177947,rs7166579,rs2011425,rs419632,rs17366709,rs13105915,rs2449632,rs10908533,rs4767376,rs10853099,rs72963846,rs415341,rs4964805,rs17220476,rs430665,rs351770,rs11066082,rs3793369,rs239914,rs2665668,rs7110811,rs527154,rs11111785,rs806276,rs1708063,rs2039843,rs12423788,rs11645467,rs17286411,rs1830933,rs16873373,rs738728,rs67157897,rs11111793,rs11881516,rs2878491,rs62114175,rs7185997,rs12437758,rs10948188,rs35371470,rs12544554,rs9644952,rs12427012,rs797823,rs58804088,rs12434148,rs9472409,rs72663315,rs789208,rs9357480,rs12268526,rs2013021,rs1981517,rs62169230,rs117700870,rs2291947,rs1093611,rs12047486,rs476930,rs74636821,rs77522654,rs58742238,rs12830701,rs4766705,rs438252,rs2097701,rs171852,rs655107,rs12423960,rs2587710,rs210867,rs10744773,rs12444854,rs1266483,rs6489818,rs11539980,rs9627184,rs2195904,rs9940217,rs1266489,rs62169215,rs6959956,rs3812803,rs260462,rs634338,rs8058762,rs2056698,rs8052999,rs11049318,rs71519547,rs593151,rs17854828,rs28525994,rs4236763,rs666951,rs7294753,rs645403,rs797834,rs30771,rs2155098,rs10786284,rs458451,rs17868325,rs34374335,rs11066127,rs2301622,rs8026245</t>
  </si>
  <si>
    <t>ENSG00000173917.9,ENSG00000273439.1,ENSG00000179295.11,CATG00000088399.1,ENSG00000197748.8,ENSG00000134627.7,ENSG00000128591.11,CATG00000101933.1,CATG00000010438.1,ENSG00000235191.1,ENSG00000224271.1,ENSG00000214432.5,ENSG00000104805.11,CATG00000013334.1,ENSG00000111271.10,ENSG00000226762.1,ENSG00000138696.6,ENSG00000040199.14,CATG00000023841.1,ENSG00000135148.7,CATG00000080908.1,ENSG00000250514.1,ENSG00000163539.11,ENSG00000250295.2,ENSG00000230148.4,ENSG00000168314.13,ENSG00000166268.6,CATG00000049859.1,ENSG00000242515.1,ENSG00000233445.1,ENSG00000173486.8,CATG00000002574.1,ENSG00000147813.11,ENSG00000186487.13,ENSG00000133315.6,ENSG00000110011.9,ENSG00000256824.1,ENSG00000100027.10,CATG00000055173.1,ENSG00000119866.16,CATG00000003468.1,CATG00000088398.1,ENSG00000124813.16,ENSG00000173457.6,CATG00000023840.1,ENSG00000127922.5,ENSG00000242902.1,ENSG00000095587.8,ENSG00000260593.1,ENSG00000111596.7,CATG00000031646.1,ENSG00000244122.2,ENSG00000016402.8,ENSG00000227358.1,ENSG00000163254.4,CATG00000034307.1,CATG00000103389.1,ENSG00000223872.1,ENSG00000100038.15,CATG00000013327.1,CATG00000005766.1,ENSG00000111696.7,ENSG00000057935.9,CATG00000109846.1,CATG00000013322.1,ENSG00000114861.14,CATG00000083935.1,ENSG00000148219.12,ENSG00000240224.1,CATG00000057534.1,ENSG00000149781.8,CATG00000059741.1,ENSG00000257767.2,ENSG00000175497.12,ENSG00000227802.1,ENSG00000149761.4,ENSG00000127328.17,ENSG00000173511.5,CATG00000103388.1,ENSG00000230894.1,ENSG00000226965.1,ENSG00000235214.1,ENSG00000196547.10,ENSG00000111252.6,ENSG00000229105.1,ENSG00000154240.12,ENSG00000258373.1,ENSG00000166747.8,ENSG00000128524.4,CATG00000080172.1,CATG00000083940.1,ENSG00000033122.14,CATG00000102559.1,ENSG00000125246.11,ENSG00000198131.9,ENSG00000257842.1,ENSG00000234608.3,ENSG00000128596.12,ENSG00000083457.7,CATG00000082657.1,ENSG00000242366.2,ENSG00000213853.5,CATG00000098180.1,ENSG00000166965.8,ENSG00000140553.12,CATG00000102288.1,ENSG00000173064.6,ENSG00000153037.8,ENSG00000135341.13,ENSG00000168439.12,CATG00000023837.1,ENSG00000229359.2,ENSG00000134982.12,ENSG00000272869.1,ENSG00000244474.1,ENSG00000223224.1,ENSG00000212643.1,ENSG00000102984.10,CATG00000044472.1,ENSG00000259661.1,ENSG00000256940.1,CATG00000099987.1,ENSG00000272377.1,CATG00000034309.1,ENSG00000198270.8,ENSG00000204842.10,ENSG00000268516.1,ENSG00000258864.1,ENSG00000223883.1,ENSG00000143344.11,ENSG00000258099.1,ENSG00000266269.1,ENSG00000257845.1,ENSG00000125966.8,ENSG00000089234.11,ENSG00000224441.1,CATG00000004098.1,ENSG00000271587.1,ENSG00000196284.9,ENSG00000187008.2,ENSG00000115053.11,CATG00000064155.1,CATG00000033884.1,ENSG00000258551.1,CATG00000088402.1,ENSG00000267216.1,ENSG00000163075.8,ENSG00000182329.6,ENSG00000166473.12,CATG00000068957.1,ENSG00000242372.2,ENSG00000075213.6,ENSG00000126005.11,ENSG00000100023.13,ENSG00000106976.14,ENSG00000135253.9,ENSG00000229961.1,ENSG00000088298.8,ENSG00000111300.5,ENSG00000150628.2,CATG00000077037.1,ENSG00000081923.6,ENSG00000149743.9,ENSG00000089022.9,CATG00000013335.1,ENSG00000241635.3,ENSG00000164627.13,ENSG00000131711.10,ENSG00000064270.8,ENSG00000104808.3,ENSG00000257086.1,ENSG00000171658.4,CATG00000118091.1,ENSG00000258384.1,ENSG00000080293.5,ENSG00000104524.9,CATG00000041274.1,CATG00000002575.1,ENSG00000146592.12,ENSG00000179886.4,ENSG00000269545.1,ENSG00000125998.7,ENSG00000120093.7,ENSG00000204839.4,ENSG00000224470.3,ENSG00000182463.11,CATG00000071996.1,CATG00000030487.1,ENSG00000256116.1,CATG00000029750.1,CATG00000011593.1,ENSG00000253339.1,CATG00000064202.1,ENSG00000104529.13,ENSG00000254741.1,ENSG00000234520.1,ENSG00000129625.8,ENSG00000149782.7,ENSG00000170522.5,ENSG00000147457.9,ENSG00000149403.7,ENSG00000140832.5,ENSG00000181744.4,CATG00000088392.1,ENSG00000120094.6,CATG00000025709.1,ENSG00000226953.3,ENSG00000136011.10,ENSG00000257185.1,CATG00000099982.1,CATG00000094447.1,ENSG00000089009.11,ENSG00000038382.13,ENSG00000126500.3,ENSG00000111110.7,ENSG00000111275.8,ENSG00000112561.13,ENSG00000178836.6,ENSG00000164924.13,ENSG00000247131.1,ENSG00000087116.9,ENSG00000100034.9,ENSG00000241119.1,ENSG00000258583.1,ENSG00000177932.6,ENSG00000261582.1,ENSG00000119401.10,ENSG00000239815.1,ENSG00000167165.14,CATG00000025912.1,CATG00000005769.1,ENSG00000260368.1,ENSG00000248594.2,ENSG00000228741.2,CATG00000099985.1,CATG00000041272.1,ENSG00000089248.6,CATG00000033883.1,ENSG00000257681.1,CATG00000088396.1,ENSG00000152104.7,ENSG00000182149.16,ENSG00000224086.3,ENSG00000172349.12,CATG00000064299.1,ENSG00000257060.2,CATG00000072001.1</t>
  </si>
  <si>
    <t>18821564,20732625,18951430,22420046,21784300,20732626,18980221,18839057,18821565,18937294,22012869,20732627,18846501,pha002875,23728934</t>
  </si>
  <si>
    <t>Attention deficit hyperactivity disorder symptoms (interaction),Attention deficit hyperactivity disorder and conduct disorder,Attention deficit hyperactivity disorder (time to onset),Inattentive symptoms,Attention deficit hyperactivity disorder</t>
  </si>
  <si>
    <t>MESH:D001321</t>
  </si>
  <si>
    <t>Autistic Disorder</t>
  </si>
  <si>
    <t>A disorder beginning in childhood. It is marked by the presence of markedly abnormal or impaired development in social interaction and communication and a markedly restricted repertoire of activity and interest. Manifestations of the disorder vary greatly depending on the developmental level and chronological age of the individual. (DSM-V)</t>
  </si>
  <si>
    <t>rs28546070,rs1904298,rs12652318,rs35582947,rs2255015,rs262984,rs841362,rs7157928,rs7149609,rs2268696,rs4150192,rs8453,rs12670104,rs80336602,rs2077432,rs262987,rs859337,rs56403818,rs10890647,rs263029,rs263033,rs8006692,rs836486,rs4798528,rs73358821,rs836560,rs73360920,rs262993,rs1570231,rs12750395,rs12138432,rs1564824,rs263025,rs3797822,rs72583273,rs841340,rs12163610,rs1061594,rs262958,rs262961,rs12037358,rs60184724,rs2255019,rs3797817,rs41314009,rs76643379,rs9302952,rs13173056,rs2457574,rs6584757,rs4240958,rs2720208,rs189714,rs9293195,rs11811315,rs1772893,rs263036,rs263021,rs2303364,rs1778190,rs2431522,rs4150140,rs11165209,rs836561,rs1741137,rs9608521,rs9429544,rs263031,rs10853291,rs12514201,rs7207517,rs4150174,rs1994850,rs4546346,rs6891206,rs72710627,rs7731547,rs2682439,rs10218700,rs263012,rs4000657,rs262997,rs12587472,rs12085094,rs836479,rs7237913,rs7910584,rs4754180,rs77664961,rs12402335,rs80044494,rs2281538,rs2272154,rs80044625,rs262980,rs4270662,rs262964,rs262972,rs6694768,rs1013625,rs12739612,rs12057251,rs35568883,rs35190087,rs2582091,rs2391385,rs11214898,rs12760666,rs67882944,rs12038990,rs6575883,rs12736683,rs12083584,rs6537828,rs2457566,rs72694079,rs677379,rs4338361,rs2273656,rs2268699,rs262988,rs3789615,rs35031220,rs116533240,rs6862624,rs945030,rs2210045,rs57092337,rs759194,rs41313288,rs1884296,rs8009846,rs2150291,rs2070986,rs8021069,rs4701518,rs7576652,rs8391,rs7238703,rs841359,rs2275018,rs6537827,rs262990,rs3956597,rs7443340,rs630501,rs60089041,rs10786959,rs262967,rs2606219,rs5020305,rs2076828,rs6663811,rs2144428,rs263024,rs4000655,rs263014,rs76309136,rs836490,rs77531051,rs1475531,rs7085668,rs6945053,rs2203985,rs836548,rs10923923,rs222502,rs41312702,rs2268701,rs841361,rs12760023,rs55953485,rs262994,rs12588314,rs4847339,rs4319342,rs116309193,rs9293202,rs118080908,rs55636820,rs6701427,rs222493,rs2582090,rs11165210,rs34237895,rs6584758,rs78916510,rs263037,rs7731520,rs10748919,rs222495,rs7791571,rs56319614,rs10428248,rs6875340,rs1320700,rs35242318,rs2606225,rs6537825,rs263032,rs4046190,rs11583278,rs56139445,rs11214897,rs10750790,rs7523112,rs114463757,rs79171181,rs2137365,rs11585780,rs73747735,rs263030,rs7145448,rs75293346,rs4150167,rs10218699,rs4900521,rs10754395,rs593658,rs7800565,rs6079597,rs8092059,rs6701915,rs12034144,rs28650940,rs60006336,rs35167198,rs73745633,rs11133650,rs263022,rs1647224,rs6506462,rs2336363,rs6672519,rs11585926,rs11701866,rs3813745,rs116185978,rs6736770,rs263007,rs73360921,rs4839385,rs34864279,rs1678035,rs10873171,rs12021674,rs262991,rs73522915,rs6692002,rs12739646,rs12273098,rs761755,rs4754183,rs2452551,rs12673992,rs262989,rs10786958,rs12136548,rs4847337,rs11739167,rs12326641,rs2582092,rs4394665,rs59800082,rs2606221,rs844210,rs6697362,rs112317879,rs166397,rs1510230,rs3783362,rs6591223,rs59359988,rs75085280,rs527392,rs78677475,rs9836489,rs4000656,rs1613436,rs12673012,rs12739283,rs10160758,rs9293194,rs6573535,rs222498,rs352578,rs3827735,rs4141015,rs9429542,rs2268698,rs34643195,rs2225302,rs59499291,rs2779249,rs11587400,rs12089652,rs2606226,rs17010480,rs6944712,rs263017,rs1959035,rs67862842,rs262962,rs78994852,rs10493877,rs11701364,rs941633,rs12673652,rs4150176,rs836518,rs8021418,rs6656393,rs3789624,rs263026,rs743041,rs113645552,rs6537839,rs11165211,rs11214903,rs4598496,rs2268700,rs2582079,rs3105751,rs77692043,rs78827849,rs262982,rs836488,rs79556778,rs222499,rs61750672,rs3849273,rs600695,rs41274118,rs59070929,rs6700742,rs77545831,rs3789619,rs263034,rs2268697,rs7706375,rs12328350,rs2097055,rs8128,rs897604,rs78611897,rs73209366,rs7147979,rs263038,rs4900520,rs702482,rs352580,rs10802146,rs73358852,rs79731181,rs17116632,rs11600959,rs2000813,rs10858049,rs72583274,rs7797088,rs677504,rs11214899,rs8005273,rs675960,rs263044,rs12405921,rs28692912,rs11082763,rs2288152,rs17032797,rs836519,rs4307059,rs1677990,rs72710629,rs10489525,rs35212068,rs6718262,rs6667058,rs7547048,rs727228,rs1959034,rs35816125,rs4847338,rs11582563,rs12405486,rs836474,rs13237786,rs263028,rs6691804,rs7547836,rs3783365,rs4906164,rs7948839,rs836547,rs4567290,rs2779251,rs1299655,rs35235058,rs2272156,rs7141494,rs56272216,rs12519238,rs7933177,rs4274076,rs71662879,rs4906163,rs10942147,rs262971,rs78006781,rs10923803,rs4240960,rs196351,rs262992,rs2314812,rs923815,rs12740915,rs10858053,rs263020,rs853769,rs34474737,rs12407408,rs7142002,rs11872765,rs4576107,rs13042768,rs2391384,rs10218701,rs12652977,rs11165212,rs263016,rs263039,rs759196,rs2504927,rs13169369,rs77562388,rs72710628,rs8092097,rs1475078,rs55695740,rs196349,rs4000658,rs1612684,rs1061593,rs11102806,rs10062188,rs263042,rs262996,rs263045,rs263035,rs12760228,rs262969,rs35978968,rs998241,rs1741158,rs6575882,rs12588329,rs79645663,rs7145940,rs3105128,rs262952,rs262979,rs262981,rs3783369,rs7160127,rs7538880,rs79867,rs2389677,rs222497,rs11227610,rs14135,rs59007575,rs12639043,rs964213,rs4240959,rs11803278</t>
  </si>
  <si>
    <t>ENSG00000139364.6,ENSG00000197323.6,CATG00000028573.1,ENSG00000116752.5,ENSG00000101605.8,ENSG00000078304.15,CATG00000013679.1,ENSG00000136653.15,ENSG00000101680.9,ENSG00000260163.1,ENSG00000244625.1,ENSG00000143466.9,ENSG00000213281.4,ENSG00000054654.11,ENSG00000146477.4,ENSG00000175984.10,CATG00000037523.1,ENSG00000171530.9,ENSG00000164535.10,ENSG00000118898.11,ENSG00000101670.7,CATG00000032772.1,ENSG00000198765.7,CATG00000003892.1,CATG00000044527.1,ENSG00000109906.9,ENSG00000173715.11,CATG00000063089.1,ENSG00000224081.3,ENSG00000151422.8,ENSG00000136261.10,CATG00000075373.1,CATG00000003740.1,ENSG00000163872.11,ENSG00000116117.13,ENSG00000158089.10,ENSG00000172264.12,ENSG00000184408.5,ENSG00000266501.1,ENSG00000243831.1,ENSG00000251593.1,ENSG00000103184.7,CATG00000002705.1,ENSG00000106537.7,ENSG00000180834.3,ENSG00000197102.6,CATG00000005914.1,CATG00000030094.1,CATG00000056869.1,ENSG00000154099.13,ENSG00000136238.13,ENSG00000146555.14,ENSG00000235914.1,CATG00000091402.1,ENSG00000169862.14,CATG00000074991.1,ENSG00000181031.11,ENSG00000163486.8,ENSG00000266202.1,ENSG00000231295.1,ENSG00000136717.10,CATG00000075148.1,ENSG00000089057.10,ENSG00000108018.11,ENSG00000007171.12,CATG00000008939.1,ENSG00000116748.15,ENSG00000009307.11,CATG00000072770.1,CATG00000079344.1,ENSG00000103168.12,CATG00000013771.1,ENSG00000163393.8,CATG00000091277.1,ENSG00000236480.1,CATG00000013738.1,ENSG00000173599.9,CATG00000056050.1</t>
  </si>
  <si>
    <t>19812673,22935194,19404256,20663923,19456320,24189344,22843504</t>
  </si>
  <si>
    <t>MESH:D001663</t>
  </si>
  <si>
    <t>Bilirubin</t>
  </si>
  <si>
    <t>A bile pigment that is a degradation product of HEME.</t>
  </si>
  <si>
    <t>rs10168333,rs3768802,rs1500480,rs62191917,rs4149142,rs7422272,rs9925151,rs7560351,rs2124045,rs72847757,rs6431633,rs11563251,rs75560791,rs6720619,rs2276464,rs13016839,rs34386895,rs838551,rs10929304,rs10178062,rs753192,rs1000141,rs75044050,rs72978363,rs12623271,rs55695203,rs4663967,rs115421913,rs10199525,rs1799799,rs10929308,rs35203651,rs11678741,rs10841610,rs4149145,rs9287649,rs13027376,rs118124871,rs744154,rs838545,rs17863800,rs371960,rs34339006,rs7957274,rs838562,rs9309641,rs879665,rs10929195,rs10841605,rs351724,rs4149061,rs1910188,rs116109681,rs12176068,rs28898615,rs1356147,rs1766814,rs2041651,rs5020121,rs116007339,rs11675168,rs1891963,rs3136155,rs1554145,rs10841673,rs56767862,rs2138332,rs80055807,rs77968427,rs6861,rs115342617,rs11694654,rs114534263,rs3892170,rs115260090,rs76042552,rs9784763,rs6737107,rs114177833,rs9487052,rs4762798,rs11045896,rs449850,rs4149052,rs2417937,rs1469725,rs2971864,rs4149119,rs9372205,rs17868346,rs11045422,rs79810294,rs77449543,rs45615240,rs4781562,rs972505,rs3806598,rs1399940,rs28900399,rs377436,rs1554154,rs6756706,rs6722064,rs2417944,rs12146883,rs17326468,rs461487,rs412754,rs4663335,rs4485562,rs1017386,rs4149112,rs4149128,rs7311533,rs4663490,rs4149040,rs7571288,rs2879925,rs10841761,rs2924810,rs4945828,rs455839,rs13416326,rs838555,rs388526,rs386696,rs6756068,rs16923647,rs13258819,rs1008084,rs929596,rs80354574,rs2900473,rs12472475,rs9386782,rs115024874,rs10175809,rs3136173,rs12328217,rs9374070,rs13384181,rs3136213,rs56071396,rs2900479,rs1146246,rs11751953,rs6903695,rs11045428,rs1545524,rs3796090,rs17864686,rs7567713,rs10770715,rs59575682,rs2361507,rs463503,rs2971855,rs10841612,rs2305542,rs12371796,rs5987245,rs2239467,rs7969555,rs830554,rs6487137,rs2242098,rs2602386,rs8330,rs60469444,rs17863795,rs115681707,rs1891960,rs9386775,rs7303743,rs1557247,rs17326431,rs957078,rs2971869,rs78644424,rs3136168,rs1554152,rs112181700,rs4261716,rs11679008,rs28898600,rs450244,rs4149054,rs12997325,rs2199763,rs73110098,rs838560,rs396000,rs10841607,rs3755322,rs77591382,rs6716168,rs6431659,rs9320278,rs880116,rs77460955,rs4553819,rs974040,rs974039,rs12829162,rs2034762,rs11674078,rs13001875,rs351731,rs77426202,rs4114768,rs72980318,rs6735725,rs11153161,rs887829,rs72982309,rs17863806,rs7956124,rs2167884,rs13209277,rs2900456,rs28898610,rs114158579,rs56266844,rs9386784,rs12692195,rs28946889,rs11045437,rs10198879,rs73117551,rs13415293,rs2266887,rs4149067,rs4149076,rs4148325,rs4762773,rs2306283,rs4663971,rs1554148,rs838549,rs1045095,rs28900396,rs9928336,rs12479208,rs12615446,rs1260596,rs9374080,rs1399939,rs2971862,rs2603546,rs1053895,rs6707947,rs2037154,rs4149000,rs10173355,rs2228939,rs4663888,rs2971867,rs6431631,rs116149023,rs60722254,rs11694406,rs10179094,rs11683356,rs463916,rs7299630,rs9808231,rs75881960,rs12472498,rs12692193,rs76063448,rs13203365,rs10841609,rs12368368,rs352837,rs9386795,rs114687792,rs458185,rs6498486,rs13196590,rs79130736,rs1269172,rs4047198,rs4347832,rs60064064,rs3768799,rs953001,rs7956415,rs1761608,rs35962288,rs1901812,rs4047189,rs4149134,rs838718,rs75802569,rs11045889,rs17329885,rs17862900,rs9398190,rs1042597,rs10168416,rs8053927,rs6753242,rs351725,rs838716,rs2971873,rs12371798,rs7971044,rs1515765,rs2483913,rs1341271,rs6431655,rs10841689,rs4149074,rs7587051,rs1054804,rs11045426,rs2276566,rs4149036,rs13385018,rs115682214,rs7970514,rs10192766,rs2924809,rs11045874,rs4149116,rs7295794,rs58280122,rs6736508,rs741159,rs4556969,rs9480924,rs3768801,rs11690786,rs9386783,rs422113,rs11568565,rs9386779,rs2196029,rs1042590,rs10208361,rs3136211,rs4149087,rs4663420,rs1113666,rs4149130,rs6746002,rs112922097,rs115292229,rs2241877,rs368467,rs427960,rs9400272,rs2289475,rs10202032,rs73274210,rs13211313,rs71446761,rs72980376,rs55693723,rs2305541,rs11675531,rs3809341,rs429534,rs17864689,rs9487021,rs1441090,rs10841759,rs12664455,rs1993139,rs10178357,rs114136349,rs1377461,rs3828305,rs45618133,rs10841611,rs11644737,rs4148323,rs10841688,rs9646271,rs10189367,rs4149044,rs10168355,rs10175949,rs10929200,rs4427037,rs11563210,rs896833,rs7773490,rs11153168,rs6930844,rs1260594,rs10841758,rs116175658,rs17864701,rs12206204,rs114652684,rs6741669,rs2270854,rs378447,rs28900391,rs6714486,rs74067358,rs11153167,rs1646331,rs10168155,rs12474980,rs11679312,rs115619709,rs45454101,rs11690686,rs3820744,rs7585882,rs17863762,rs882428,rs17862891,rs7608175,rs13018934,rs4517973,rs6710645,rs74732556,rs2741046,rs726017,rs2884010,rs73067080,rs4149038,rs2276466,rs9384704,rs12372157,rs2304776,rs78315772,rs10204079,rs7190692,rs11045567,rs6431322,rs12830367,rs55991949,rs4301336,rs115942562,rs4663334,rs1515764,rs74356516,rs838550,rs116261344,rs10155987,rs9400262,rs987839,rs838544,rs2971872,rs6754100,rs115876265,rs17009239,rs12053059,rs4663698,rs6431635,rs351735,rs1546722,rs11045423,rs17864670,rs12370842,rs11045579,rs10170160,rs16928809,rs11045432,rs10929208,rs71421697,rs11685932,rs6710772,rs13420688,rs2879871,rs4149132,rs2924813,rs74427023,rs7973653,rs6759892,rs77053267,rs11673726,rs11045819,rs6498483,rs10445705,rs77600287,rs7597496,rs17862867,rs4663136,rs4149149,rs442405,rs6742078,rs13393578,rs6704644,rs949881,rs6930733,rs9487053,rs6714634,rs4149042,rs9398192,rs9400273,rs1554146,rs11045872,rs4078751,rs28898576,rs1042605,rs1046976,rs1048603,rs11045892,rs6753320,rs9487058,rs448496,rs1554151,rs7137060,rs113525835,rs10929307,rs9320279,rs11075223,rs76941072,rs12578392,rs7744284,rs6754677,rs706848,rs1966648,rs398944,rs17864707,rs17868361,rs17864704,rs2270856,rs7587633,rs11045871,rs10841604,rs78758561,rs13391864,rs34891595,rs72980392,rs12473824,rs1076454,rs12367506,rs4663699,rs114948883,rs4148328,rs7131968,rs116073657,rs10203853,rs7578898,rs36122545,rs4149080,rs932223,rs2602389,rs4149110,rs449736,rs3136079,rs10175828,rs6753317,rs57592542,rs9386780,rs3784872,rs3732218,rs2013030,rs12372593,rs2217697,rs351723,rs838561,rs4149117,rs4149039,rs11686188,rs3136085,rs3136218,rs75734005,rs6919423,rs11513225,rs2238463,rs6724485,rs114205572,rs7954542,rs74929180,rs3771342,rs12468017,rs2417864,rs55684040,rs34707589,rs2304774,rs2971866,rs12829704,rs7801617,rs7313981,rs11676524,rs1799801,rs11045820,rs988344,rs78446401,rs6927569,rs949882,rs889817,rs2971861,rs4946951,rs1470865,rs78999970,rs13002253,rs12475068,rs17868345,rs4663336,rs9374071,rs445796,rs28948069,rs2417968,rs34013402,rs17863781,rs953002,rs11903524,rs17864678,rs11153165,rs2417943,rs4293173,rs12615904,rs28900398,rs2924811,rs2866860,rs289102,rs11891546,rs73106630,rs75902620,rs2603547,rs2034675,rs10803624,rs4762772,rs4149075,rs78539102,rs6431630,rs111878734,rs838719,rs4149129,rs4149053,rs9386797,rs3136172,rs1542325,rs9386796,rs3136130,rs459956,rs1500479,rs17864714,rs45594938,rs60137910,rs78594661,rs78778324,rs3136112,rs353052,rs399561,rs2971856,rs9487048,rs4148326,rs6728940,rs117008242,rs9487051,rs4149122,rs4149045,rs1046974,rs7137980,rs880114,rs28899169,rs13005285,rs115255491,rs3755323,rs12622156,rs3732219,rs7297444,rs1037451,rs13030735,rs6431632,rs17868322,rs10929303,rs11902131,rs4149135,rs1126806,rs12368841,rs11676845,rs3771341,rs11897617,rs4149133,rs3768805,rs458740,rs11675858,rs10929178,rs766420,rs11680450,rs6913093,rs2239468,rs12320965,rs12986677,rs2026,rs10841606,rs1105880,rs6705301,rs3136064,rs838733,rs6736743,rs11127084,rs10169685,rs838546,rs11045891,rs9398188,rs3136160,rs1018124,rs6727030,rs2602387,rs853035,rs768811,rs3136187,rs351729,rs3136065,rs17864766,rs1341269,rs58310495,rs1891962,rs80002806,rs3754595,rs9320282,rs34670649,rs766419,rs2417863,rs440150,rs10929293,rs2971868,rs4762774,rs9386781,rs114474797,rs5005289,rs7563561,rs838559,rs2242100,rs4047188,rs1036261,rs1554153,rs1554149,rs380774,rs11675254,rs28898572,rs10185631,rs10207194,rs1220430,rs7423426,rs4663684,rs4149088,rs12475934,rs838717,rs7557849,rs4149084,rs838548,rs1260595,rs4946952,rs2603545,rs11045958,rs13399418,rs13384918,rs4149062,rs4149114,rs60140950,rs4148324,rs72982325,rs13002774,rs4762670,rs10841757,rs2924808,rs114507551,rs3764008,rs4149056,rs351727,rs1017385,rs2289473,rs9384705,rs4590308,rs4149111,rs73117559,rs76518776,rs6723936,rs1978921,rs34622615,rs56336977,rs74067337,rs7577677,rs7574296,rs17864671,rs10209214,rs9384701,rs351730,rs6487138,rs11045429,rs4581503,rs838552,rs1661052,rs6737398,rs4530361,rs6753569,rs6487160,rs2053098,rs1741930,rs419106,rs72980402,rs13390675,rs116447170,rs11966072,rs9374067,rs7594862,rs74280928,rs9398191,rs115097181,rs10171367,rs12317268,rs6726184,rs74065712,rs3136189,rs4781563,rs2290464,rs1554144,rs972506,rs4762683,rs2011404,rs9386774,rs4663973,rs11689628,rs17862859,rs4548045,rs351756,rs3755321,rs11045430,rs28899468,rs3136067,rs1546723,rs351737,rs12814646,rs2305540,rs2054071,rs1545525,rs2070959,rs114105956,rs12933628,rs2900474,rs1042640,rs77271800,rs56082182,rs6930698,rs2167885,rs10929301,rs12471326,rs3136202,rs10155981,rs974041,rs114206411,rs3792095,rs13200047,rs7724,rs7312103,rs80291399,rs10841608,rs11683101,rs13015720,rs7586110,rs10199512,rs830556,rs28946885,rs6431435,rs4332570,rs13022508,rs2241876,rs10445704,rs116663413,rs74420336,rs11045870,rs4149148,rs3755320,rs114377094,rs2741045,rs116310052,rs853036,rs2238462,rs4149079,rs117570515,rs4531518,rs34916116,rs11127081,rs3732220,rs2361502,rs28899187,rs62191918,rs17868341,rs3136038,rs10203123,rs62195072,rs1880241,rs2971859,rs7583811,rs11045655,rs72980361,rs2924814,rs13191948,rs10841613,rs7775345,rs2081273,rs3743538,rs12708786,rs10841762,rs972507,rs11644666,rs1500475,rs6487161,rs28946876,rs351736,rs34847903,rs13196219,rs114657459,rs9384703,rs2971860,rs7597465,rs11045566,rs74690297,rs28900373,rs10446398,rs4047199,rs9487020,rs3796092,rs3749079,rs12476197,rs2971865,rs35812841,rs7195297,rs838543,rs112622211,rs4663402,rs3136070,rs3792091,rs10770714,rs17862901,rs28969714,rs3792110,rs2900480,rs2302538,rs2053095,rs10841760,rs2885297,rs351726,rs34981677,rs1341272,rs10444412,rs2053096,rs10176426,rs1871395,rs13397353,rs12479045,rs4047187,rs1829003,rs9487049,rs10803653,rs7603410,rs11563069,rs7757347,rs74726754,rs4583459,rs1546721,rs9374069,rs2866859,rs4149073,rs1470864,rs13425849,rs10183033,rs75368078,rs72982306,rs13002340,rs3136176,rs396635,rs34547608,rs3764009,rs1105879,rs1587493,rs4433994,rs4663421,rs6753062,rs7311098,rs28946877,rs73998327,rs2013018,rs1113665,rs3732221,rs6716988,rs10841676,rs17862868,rs3136166,rs28898569,rs11045893,rs78012155,rs6902892,rs446974,rs6899616,rs17864705,rs7297884,rs10841687,rs56165099,rs3893789,rs4149048,rs11045879,rs4149051,rs4578447,rs351732,rs78930461,rs3792098,rs11692021,rs12473743,rs7594749,rs1260593,rs3764007,rs853033,rs879664,rs13013882,rs17874945,rs10803663,rs11045858,rs10203266,rs11642435,rs11045578,rs12579022,rs2271656,rs10185923,rs6741543,rs28588417,rs2291075,rs6747843,rs2276465,rs12472244,rs838553,rs9480910,rs4149115,rs76160230,rs6708136,rs62192764,rs717959,rs410449,rs1453321,rs726016,rs421790,rs2971863,rs3893334,rs762521,rs1597940,rs2417938,rs116331220,rs7311073,rs2003030,rs17862885,rs4149078,rs6431262,rs2011425,rs353053,rs28590584,rs11045568,rs1799800,rs9374072,rs2971871,rs45540231,rs12053058,rs759174,rs11045873,rs4338954,rs72980395,rs55679565,rs730673,rs11153166,rs10841674,rs7307957,rs2362996,rs7306033,rs2017737,rs28562308,rs4233627,rs4663508,rs79951420,rs72980357,rs56164184,rs52820200,rs4149153,rs566164,rs6746234,rs1542326,rs10169180,rs2013021,rs4149050,rs11888492,rs12714207,rs10770716,rs1040285,rs79756475,rs59673,rs6755571,rs11964178,rs7195395,rs79159329,rs6728520,rs12929613,rs7311358,rs9400276,rs4468396,rs11757567,rs1377459,rs75362365,rs13202939,rs351742,rs55677234,rs11045818,rs4149109,rs56012340,rs1816753,rs9374081,rs6925339,rs17854828,rs880115,rs10186415,rs1554147,rs17868325,rs1799797,rs7596785</t>
  </si>
  <si>
    <t>ENSG00000177854.7,ENSG00000135535.10,ENSG00000205754.6,ENSG00000243637.1,ENSG00000111700.8,ENSG00000241635.3,CATG00000103600.1,ENSG00000123485.7,ENSG00000242515.1,ENSG00000242307.1,ENSG00000233445.1,ENSG00000179428.2,ENSG00000258081.3,ENSG00000168918.9,ENSG00000139155.4,ENSG00000259793.1,ENSG00000077044.5,ENSG00000185038.10,ENSG00000252010.1,ENSG00000186260.12,ENSG00000244122.2,ENSG00000102606.13,ENSG00000222724.1,ENSG00000175595.10,ENSG00000084453.12,CATG00000096215.1,CATG00000025218.1,CATG00000051923.1,ENSG00000117114.15,ENSG00000240224.1,ENSG00000241163.3,ENSG00000227802.1,ENSG00000203799.6,ENSG00000224287.2,ENSG00000180190.7,ENSG00000172086.7,CATG00000043760.1,ENSG00000144481.12,ENSG00000242366.2,ENSG00000072080.6,CATG00000047090.1,ENSG00000172534.9,ENSG00000178836.6,ENSG00000007350.12,ENSG00000257046.1,CATG00000018084.1,ENSG00000241119.1,ENSG00000244474.1,CATG00000008291.1,CATG00000043757.1,CATG00000089574.1,ENSG00000085978.17,CATG00000008292.1,ENSG00000167165.14,ENSG00000110628.9,ENSG00000180596.7,ENSG00000134538.2,ENSG00000243587.6,ENSG00000085982.9,CATG00000047094.1,ENSG00000130561.12,CATG00000051935.1,ENSG00000262732.1,CATG00000051936.1</t>
  </si>
  <si>
    <t>21646302,23371916,19419973,23642732,22085899,19414484</t>
  </si>
  <si>
    <t>Bilirubin levels</t>
  </si>
  <si>
    <t>MESH:D001724</t>
  </si>
  <si>
    <t>Birth Weight</t>
  </si>
  <si>
    <t>The mass or quantity of heaviness of an individual at BIRTH. It is expressed by units of pounds or kilograms.</t>
  </si>
  <si>
    <t>rs10784502,rs2610990,rs72943882,rs7722730,rs9854955,rs133291,rs2286534,rs6842303,rs12451748,rs56406311,rs4254858,rs7717208,rs72964564,rs1038196,rs7679066,rs7968902,rs7613951,rs9346505,rs7614016,rs2320299,rs8087411,rs11720108,rs34642857,rs7766070,rs1351394,rs7076938,rs11712937,rs13322435,rs6456364,rs2074974,rs1395371,rs16896276,rs8756,rs115463275,rs4432842,rs11719201,rs1042725,rs2286537,rs6844379,rs12449409,rs6842128,rs7721249,rs9817452,rs3813720,rs1801253,rs72943885,rs10878349,rs12451753,rs2724472,rs9967537,rs2610989,rs11720805,rs76905924,rs7667864,rs2528528,rs2528521,rs2724475,rs6943527,rs7970350,rs2724486,rs5758511,rs2707450,rs5415,rs7716711</t>
  </si>
  <si>
    <t>ENSG00000241544.1,ENSG00000166329.2,ENSG00000181722.11,ENSG00000178177.10,ENSG00000004948.9,CATG00000066604.1,CATG00000035489.1,ENSG00000181856.10,ENSG00000241135.1,ENSG00000159958.3,CATG00000086994.1,CATG00000116489.1,ENSG00000256083.1,ENSG00000163257.6,ENSG00000198911.7,ENSG00000109805.5,ENSG00000173175.10,ENSG00000234965.1,CATG00000067936.1,ENSG00000149948.9,ENSG00000243629.1,ENSG00000043591.4,ENSG00000100162.10,ENSG00000145996.7,CATG00000093100.1,ENSG00000169992.5,CATG00000075963.1</t>
  </si>
  <si>
    <t>17255346,23202124,20372150,24950379</t>
  </si>
  <si>
    <t>Birth weight</t>
  </si>
  <si>
    <t>MESH:D001749</t>
  </si>
  <si>
    <t>Urinary Bladder Neoplasms</t>
  </si>
  <si>
    <t>Tumors or cancer of the URINARY BLADDER.</t>
  </si>
  <si>
    <t>rs2978980,rs2305188,rs4074058,rs6074222,rs2141595,rs4865463,rs13112415,rs10775480,rs798766,rs11724531,rs9831661,rs56014530,rs798744,rs907613,rs27996,rs2920281,rs17674580,rs6078000,rs10108428,rs798767,rs13142863,rs457130,rs8389,rs4646267,rs11041476,rs13249440,rs75501607,rs11182429,rs1665362,rs37011,rs16809,rs798754,rs744658,rs2978979,rs7969922,rs12637184,rs421284,rs37008,rs10085931,rs10936601,rs7633750,rs28512356,rs12428058,rs9465889,rs115201708,rs2920283,rs1374469,rs421629,rs1665366,rs9822885,rs7238033,rs3772190,rs2282616,rs3134865,rs10095072,rs798719,rs3011545,rs61868760,rs2920296,rs2294010,rs6077991,rs3742239,rs798727,rs56400371,rs2976395,rs414965,rs2585179,rs732754,rs10078017,rs3796891,rs1045531,rs9860874,rs7625734,rs10880624,rs2920286,rs493262,rs692899,rs6108796,rs3011547,rs80226845,rs7299661,rs2298718,rs12696304,rs9577407,rs3218027,rs466502,rs78246220,rs544373,rs12963143,rs7621631,rs798726,rs34770519,rs11729657,rs381949,rs370348,rs798750,rs1045547,rs115703154,rs9549326,rs1920116,rs2976393,rs2717562,rs2976396,rs55686478,rs3218036,rs28626343,rs2978978,rs37009,rs9465890,rs4537257,rs2976389,rs6040280,rs17041826,rs460073,rs1045605,rs13262341,rs16997154,rs7257330,rs37010,rs62104480,rs2920294,rs3752749,rs811316,rs11182461,rs55895920,rs10936599,rs56313825,rs7247779,rs4907572,rs3011548,rs6789970,rs2920297,rs4955676,rs9549618,rs401681,rs2327327,rs13256647,rs2978982,rs7257694,rs9549620,rs452932,rs35583283,rs115433275,rs2294008,rs31484,rs9549626,rs997669,rs13123646,rs78375438,rs6078004,rs2920293,rs1317506,rs2104574,rs1045574,rs35269579,rs12630450,rs56344095,rs12019546,rs6078001,rs3796145,rs798755,rs798763,rs4739782,rs55735944,rs11780884,rs1041200,rs6793295,rs10095159,rs9549619,rs13067040,rs7986677,rs5003154,rs117397433,rs3821383,rs40182,rs9868000,rs4646246,rs465498,rs2976384,rs31489,rs2585177,rs1317507,rs907612,rs798748,rs2896518,rs564409,rs3950296,rs1665364,rs7453352,rs9974014,rs4547586,rs9549330,rs1881966,rs1135980,rs6835540,rs13131466,rs27070,rs4687100,rs2854918,rs2920285,rs10880625,rs459961,rs4646243,rs4865467,rs1530586,rs2976394,rs452384,rs13110202,rs9827710,rs12505584,rs798764,rs63399660,rs2920292,rs2976392,rs4907479,rs6108786,rs4955677,rs2976388,rs1920123,rs27069,rs62104478,rs10946406,rs9811216,rs4975616,rs474270,rs2976387,rs13282367,rs9549617,rs907611,rs7978749,rs455433,rs10853535,rs798751,rs59592823,rs4907574,rs10216533,rs6108790,rs4537256,rs62185671,rs467095,rs6577024,rs28699509,rs2251795,rs380286,rs6910215,rs2920284,rs798756,rs1920120,rs2920298,rs6077998,rs4890588,rs10109286,rs28521716,rs402710,rs9876206,rs2976397,rs1317082,rs1793995,rs10880629,rs9866776,rs2236786,rs11711621,rs6078002,rs111986123,rs456366,rs798724,rs4955678,rs4600980,rs2572896,rs11182457,rs7929314,rs115742005,rs10936600,rs2585176,rs13134008,rs2282615,rs11041487,rs17142,rs9465888,rs6582500,rs11732213,rs7982909,rs58989684,rs11919269,rs1920122,rs2920282,rs4570109,rs11082466,rs4507432,rs2920280,rs2572910,rs31490,rs55840650,rs13178866,rs2854919,rs62104477,rs4975615,rs2293607,rs1867930,rs1399774,rs798762,rs4142193,rs3099555,rs9549621,rs2976386,rs462608,rs59868991,rs4075596,rs2976398,rs6811162,rs2178401,rs1997392,rs798741,rs11709840,rs115277375,rs2920279,rs1793994,rs6078003,rs2166580,rs2585183,rs16847897,rs1515490,rs4535386,rs2920295,rs12963324,rs116817785,rs565153,rs61868761,rs9549616,rs1555957,rs7273599,rs2978981,rs3011546,rs34635647,rs8102137,rs115079826,rs4907573,rs28379291,rs812821,rs2447853,rs3816659,rs9549630,rs7682402,rs13069553,rs493363</t>
  </si>
  <si>
    <t>ENSG00000184378.2,CATG00000067507.1,CATG00000018121.1,ENSG00000126217.16,ENSG00000267097.1,CATG00000071589.1,ENSG00000174137.8,CATG00000011694.1,CATG00000074959.1,CATG00000040683.1,CATG00000067218.1,ENSG00000270792.1,ENSG00000173889.11,ENSG00000270141.2,ENSG00000163950.8,ENSG00000145996.7,ENSG00000138792.5,ENSG00000167653.4,ENSG00000160886.9,ENSG00000270195.1,ENSG00000171757.11,CATG00000018122.1,ENSG00000156006.4,ENSG00000085274.11,ENSG00000207009.1,ENSG00000269889.1,ENSG00000076641.4,ENSG00000253741.1,ENSG00000049656.9,ENSG00000130592.9,CATG00000074964.1,ENSG00000073282.8,ENSG00000105173.9,ENSG00000114248.5,ENSG00000239219.2,ENSG00000013810.14,ENSG00000168936.6,ENSG00000234616.4,ENSG00000141469.12,CATG00000066791.1</t>
  </si>
  <si>
    <t>24861552,21750109,20348956,20972438,19648920,24163127,18794855,21824976</t>
  </si>
  <si>
    <t>Urinary bladder cancer,Bladder cancer</t>
  </si>
  <si>
    <t>MESH:D001761</t>
  </si>
  <si>
    <t>Bleomycin</t>
  </si>
  <si>
    <t>A complex of related glycopeptide antibiotics from Streptomyces verticillus consisting of bleomycin A2 and B2. It inhibits DNA metabolism and is used as an antineoplastic, especially for solid tumors.</t>
  </si>
  <si>
    <t>rs1713997,rs73242624,rs1713994,rs2875791,rs117749700,rs2062426,rs7465623,rs1623306,rs2412770,rs4637872,rs1277287,rs10110578,rs2687238,rs12991269,rs2062425,rs1718875,rs1718868,rs1718869,rs1401190,rs1277280,rs1315006,rs1315005,rs781667,rs6992488,rs9297582,rs1625691,rs3860884,rs1718882,rs2458552,rs1718837,rs3900914,rs708547,rs13248150,rs1713983,rs1630798,rs1713984,rs1614251,rs1713978</t>
  </si>
  <si>
    <t>ENSG00000163453.7,ENSG00000084092.6,ENSG00000047315.10,CATG00000044579.1,ENSG00000084093.11,CATG00000103763.1,CATG00000072638.1,ENSG00000225885.2</t>
  </si>
  <si>
    <t>Bleomycin sensitivity</t>
  </si>
  <si>
    <t>MESH:D001777</t>
  </si>
  <si>
    <t>Blood Coagulation</t>
  </si>
  <si>
    <t>The process of the interaction of BLOOD COAGULATION FACTORS that results in an insoluble FIBRIN clot.</t>
  </si>
  <si>
    <t>rs475419,rs3812036,rs117596880,rs6046,rs1130857,rs117895285,rs7555407,rs7036642,rs112944884,rs55793647,rs11752195,rs10922162,rs1794003,rs5029273,rs613423,rs8176672,rs7708314,rs3211770,rs513101,rs1410996,rs643434,rs1332662,rs10922147,rs72738652,rs17549818,rs6679189,rs857020,rs493833,rs28419182,rs672928,rs10838611,rs8176747,rs556694,rs1317826,rs776906,rs10838619,rs10063803,rs473950,rs676996,rs57960694,rs7518773,rs698859,rs16841237,rs547643,rs7535696,rs6862195,rs12659266,rs11244052,rs6556319,rs80119232,rs6688272,rs60002789,rs10754218,rs635634,rs8176725,rs6938914,rs12659737,rs510335,rs3753396,rs7111517,rs476410,rs335467,rs10922104,rs579459,rs1415216,rs10922177,rs9313754,rs17549873,rs76895145,rs61819074,rs6872993,rs17549312,rs6690022,rs8176737,rs2873281,rs62574567,rs4506602,rs3844195,rs1925969,rs77622037,rs12116643,rs532436,rs7534353,rs943623,rs7537449,rs118049509,rs1759007,rs72732257,rs512770,rs163199,rs117012446,rs4915315,rs574347,rs114884957,rs7523013,rs116525210,rs117070604,rs12660023,rs77346536,rs78637025,rs115583081,rs12028827,rs3812035,rs1332663,rs11244053,rs17549540,rs7706612,rs10068127,rs12125062,rs483743,rs8176741,rs4962115,rs71601343,rs6898107,rs7516246,rs72738645,rs56387334,rs2476325,rs114620055,rs2038552,rs649129,rs72736474,rs677355,rs10801558,rs488703,rs2073827,rs10051765,rs6039,rs62574565,rs6428375,rs117257510,rs114580526,rs10429911,rs1412633,rs3737111,rs114088598,rs12723250,rs687289,rs75947339,rs34533956,rs4962116,rs17514634,rs7554890,rs115345149,rs335435,rs79497809,rs75338638,rs8176759,rs4075958,rs1759008,rs7873635,rs10665,rs1963605,rs10922109,rs3024371,rs7725769,rs117983032,rs518149,rs115847963,rs35716097,rs78391061,rs2146751,rs10922188,rs2287694,rs78077089,rs10056655,rs7745910,rs76805083,rs3766405,rs77255857,rs2544809,rs36208754,rs4074995,rs115168515,rs10922105,rs8176736,rs28461408,rs800292,rs3753395,rs8176690,rs8176730,rs2545794,rs76781168,rs12734390,rs2630767,rs12273290,rs116942706,rs115061074,rs714408,rs77439863,rs11746443,rs574311,rs10484502,rs2545795,rs12554336,rs3891964,rs28362590,rs10922183,rs10754216,rs13175695,rs10494748,rs550057,rs1759013,rs10754219,rs527210,rs8176751,rs3024318,rs4976680,rs1966265,rs8176632,rs674302,rs12755054,rs2630766,rs3024391,rs75841031,rs1538687,rs644234,rs17876031,rs12731209,rs2026160,rs335420,rs4343858,rs10922187,rs449351,rs75580602,rs485798,rs7466962,rs6673293,rs6556317,rs3093253,rs8176715,rs10754209,rs335466,rs7546940,rs2282686,rs3748557,rs17549360,rs11952102,rs56297224,rs955927,rs676457,rs12429191,rs7513826,rs10769205,rs11741640,rs7855713,rs12138336,rs10429910,rs17402334,rs7855255,rs1332664,rs114380947,rs465670,rs61819073,rs4357365,rs7539642,rs688976,rs11949767,rs114155977,rs41310911,rs10801583,rs3024305,rs61819118,rs6003,rs1329427,rs569557,rs1759009,rs4962040,rs9411370,rs4752926,rs2769071,rs663367,rs1750311,rs652242,rs3024370,rs41308365,rs78315399,rs351855,rs10866705,rs4976682,rs5985,rs551322,rs13153019,rs1759006,rs13190036,rs2306032,rs549331,rs12042442,rs1611982,rs612169,rs11839532,rs4915309,rs549443,rs116067538,rs11038993,rs117572070,rs4131289,rs80055790,rs77660655,rs659104,rs491626,rs521720,rs8176703,rs1587325,rs2298882,rs337374,rs2545796,rs61819116,rs2336405,rs2731664,rs79343853,rs575259,rs116937944,rs6879874,rs17514662,rs76404770,rs6485696,rs67111717,rs2073823,rs9411473,rs7327099,rs561241,rs6428385,rs112113370,rs10801534,rs116527435,rs78291071,rs3024317,rs491455,rs4915311,rs118032099,rs16841220,rs10465586,rs4244141,rs75179845,rs6485702,rs7447593,rs2336237,rs4976695,rs1953064,rs559723,rs494129,rs2878749,rs4976681,rs75282993,rs11754589,rs657152,rs7476,rs8176749,rs117310366,rs10801594,rs74753712,rs11244041,rs1801020,rs7540032,rs59820773,rs28726329,rs35582636,rs1052432,rs7531555,rs6695300,rs1329428,rs118070902,rs4915379,rs687621,rs8176671,rs1033863,rs112174053,rs6692162,rs73080140,rs493246,rs10801533,rs10922184,rs6656448,rs4915304,rs8176630,rs7554757,rs517414,rs62397231,rs582118,rs6556309,rs7724386,rs6000,rs7108770,rs116436087,rs11244079,rs10801593,rs6485686,rs555212,rs6690730,rs478253,rs114946160,rs492450,rs61737525,rs112685218,rs7532068,rs7470777,rs6556312,rs3733875,rs488775,rs77948462,rs10801599,rs117942240,rs335426,rs41304071,rs9411474,rs35610898,rs9411488,rs163203,rs116298615,rs61167585,rs581107,rs2073825,rs335452,rs76731119,rs543968,rs8176727,rs385981,rs3024383,rs2630762,rs116496761,rs12092294,rs2519093,rs8176728,rs72468006,rs12026252,rs9549347,rs474279,rs10901252,rs6885410,rs12128816,rs112655244,rs61819117,rs1034162,rs474671,rs4915313,rs77736715,rs451643,rs61819119,rs4915318,rs568203,rs1412632,rs7849280,rs114204311,rs116132553,rs114501661,rs74188363,rs8176668,rs1890013,rs10494751,rs11949435,rs1615413,rs544873,rs8176722,rs10801560,rs11811295,rs7047076,rs11789207,rs4915148,rs10922179,rs10838610,rs6877611,rs1128287,rs6677082,rs4639796,rs2274700,rs118063089,rs2731665,rs1046205,rs641959,rs116214947,rs4915156,rs6685259,rs117369047,rs579483,rs4246170,rs114662246,rs928439,rs61819121,rs1538684,rs59341218,rs11841838,rs2731672,rs7410943,rs6700180,rs750787,rs11949401,rs6556313,rs1416962,rs5996,rs58081338,rs867755,rs117286419,rs3124752,rs641943,rs474810,rs73660468,rs505922,rs10037055,rs335432,rs4976689,rs6876677,rs117580465,rs10801596,rs2731677,rs500499,rs3088050,rs8176634,rs80330424,rs9604022,rs507666,rs8176693,rs12402808,rs117563507,rs59745661,rs7522084,rs1170882,rs6901377,rs1137827,rs77864579,rs9411364,rs6677089,rs6428387,rs2480952,rs117019969,rs10737687,rs11038866,rs3205136,rs4962039,rs76690125,rs7467847,rs3024304,rs7410845,rs1964645,rs114883406,rs11738681,rs613534,rs115478735,rs4976646,rs117389812,rs10754213,rs34650634,rs115059887,rs1819267,rs514659,rs2251102,rs335434,rs116865070,rs537895,rs75399062,rs28563911,rs10801561,rs1627765,rs3024319,rs2284664,rs1363405,rs8176682,rs11753672,rs61819088,rs551397,rs9427922,rs74820344,rs494242,rs6597616,rs1329429,rs1576877,rs964617,rs57804402,rs762636,rs4915559,rs45489701,rs76405247,rs2070852,rs534298,rs857027,rs11809963,rs2731662,rs35630910,rs117479237,rs547495,rs1412636,rs10769204,rs554833,rs7932354,rs28538572,rs62574563,rs6886255,rs9834,rs117441461,rs9504770,rs17549430,rs626035,rs2546095,rs4915406,rs10922144,rs116891819,rs10982156,rs8176746,rs113777932,rs6420095,rs1170881,rs55785724,rs10793962,rs928440,rs5997,rs12554595,rs1170883,rs10801586,rs10838601,rs79668807,rs12683493,rs582094,rs857024,rs112274850,rs1971579,rs4628533,rs1127661,rs9427660,rs115399032,rs117681898,rs7713145,rs2774033,rs17514704,rs4962111,rs2151135,rs16840607,rs78834816,rs115489343,rs566183,rs41310925,rs1571964,rs114538541,rs514708,rs73073578,rs651007,rs1538686,rs7528779,rs7025839,rs9549669,rs10737688,rs4976688,rs3733874,rs4976647,rs72736469,rs6880798,rs4915345,rs117079248,rs3136516,rs13448,rs2480946,rs115692158,rs10901253,rs17550411,rs645982,rs638756,rs61696148,rs776905,rs7520503,rs10838596,rs75075646,rs6702340,rs79325828,rs883576,rs2073828,rs13192814,rs4363269,rs5030873,rs6669113,rs33921462,rs8176740,rs1412640,rs62574564,rs79455465,rs6042,rs10801588,rs13159114,rs77693339,rs4976691,rs17550014,rs117022790,rs117434964,rs2011077,rs1332660,rs6681381,rs76952885,rs2295753,rs8176717,rs6420094,rs9427662,rs17549582,rs11586343,rs4976643,rs114249968,rs78635902,rs12134960,rs7516700,rs6656858,rs8176743,rs56235845,rs2630763,rs117175520,rs8176691,rs12274785,rs79111511,rs10801559,rs114328711,rs10801580,rs7544067,rs114449950,rs12407108,rs17549832,rs75909138,rs857018,rs2480950,rs8176745,rs4962114,rs179809,rs12361673,rs4915344,rs1412634,rs28932178,rs114923952,rs77198479,rs625593,rs116552240,rs493211,rs7118404,rs6428389,rs2630765,rs28715668,rs13292932,rs115468430,rs2073826,rs762635,rs5998,rs9411464,rs7514071,rs114263674,rs77294182,rs857026,rs9328546,rs12677,rs10494750,rs6663209,rs1759016,rs3762271,rs79455122,rs79599745,rs12408496,rs61819115,rs12806687,rs113423093,rs6875461,rs10801587,rs77780632,rs10922108,rs7554802,rs11839131,rs2146752,rs75570849,rs4244139,rs600038,rs1633513,rs2151134,rs2480953,rs3763963,rs9427942,rs2450333,rs10922169,rs7417769,rs1170880,rs491098,rs2298883,rs11135015,rs675201,rs117860689,rs8176669,rs28684504,rs2306029,rs72813180,rs73578925,rs79986650,rs12128631,rs80238657,rs495203,rs3737110,rs4915378,rs10801538,rs4606447,rs2151133,rs11748165,rs630014,rs500498,rs2878686,rs11748912,rs489829,rs10922181,rs2731674,rs510135,rs529565,rs114962525,rs116319414,rs28611501,rs4915307,rs116128757,rs5990,rs10922106,rs6556316,rs56111948,rs76863548,rs13170697,rs116832981,rs8176718,rs6889220,rs857025,rs7857390,rs10732296,rs61819124,rs660340,rs624601,rs7555070,rs4631,rs9324220,rs117566127,rs10494747,rs73073579,rs549446,rs28663357,rs34832871,rs17514309,rs4073745,rs17876032,rs4342879,rs2181540,rs553702,rs10754200,rs1576340,rs80136890,rs8176644,rs4915337,rs114793671,rs76889374,rs7532441,rs1412635,rs6597617,rs116521612,rs8176732,rs12216891,rs7541429,rs28580074,rs17514781,rs3136505,rs6860069,rs10737686,rs2630764,rs111822146,rs10077929,rs1888991,rs12654812,rs857017,rs1745939,rs4424335,rs12554339,rs55901582,rs6872201,rs76798171,rs8176748,rs2545801,rs8176702,rs551100,rs114464473,rs335468,rs115771652,rs117010056,rs6485690,rs7853989,rs31778,rs116833281,rs4976685,rs6669658,rs117038740,rs113851694,rs10801582,rs17514606,rs8176714,rs113209447,rs1415217,rs6041,rs1332661,rs114444422,rs114706056,rs74391985,rs335433,rs4976645,rs4915308,rs9805157,rs80077744,rs61819089,rs4075959,rs6694672,rs579622,rs115898457,rs28395268,rs8176649,rs510317,rs673578,rs466256,rs8176681,rs2731673,rs77138363,rs12137359,rs75816959,rs545971,rs10449275,rs1538685,rs7514261,rs4350226,rs8176742,rs10922073,rs3844196,rs116522706,rs71601344,rs11800461,rs74748385,rs12055081,rs10754214,rs7719125,rs552148,rs41310927,rs9427661,rs8176662,rs7542397,rs4915316,rs3136512,rs76080756,rs492488,rs672316,rs3124747,rs495828,rs115045814,rs61966411,rs5993,rs630510</t>
  </si>
  <si>
    <t>ENSG00000126217.16,ENSG00000146067.11,ENSG00000160867.10,ENSG00000116785.9,ENSG00000213347.6,CATG00000029808.1,ENSG00000165671.14,CATG00000005529.1,ENSG00000196570.2,ENSG00000177888.7,ENSG00000131188.7,ENSG00000198055.6,CATG00000018119.1,ENSG00000271875.1,ENSG00000175216.10,CATG00000078848.1,ENSG00000143278.3,ENSG00000204031.3,ENSG00000230371.1,ENSG00000148300.7,ENSG00000126218.7,ENSG00000180210.10,ENSG00000270706.1,ENSG00000175213.2,ENSG00000134365.8,ENSG00000237861.1,CATG00000005519.1,ENSG00000268130.1,ENSG00000149091.11,ENSG00000113758.9,ENSG00000198870.6,ENSG00000216863.5,ENSG00000175224.12,ENSG00000057593.9,ENSG00000113761.7,ENSG00000134376.10,CATG00000067103.1,ENSG00000169220.13,CATG00000082160.1,ENSG00000134569.5,CATG00000082550.1,ENSG00000240729.1,ENSG00000113763.6,ENSG00000162687.12,ENSG00000169230.5,ENSG00000196923.9,ENSG00000150403.13,ENSG00000169228.9,CATG00000107282.1,CATG00000008945.1,ENSG00000229314.4,ENSG00000131187.5,CATG00000005527.1,ENSG00000169223.10,ENSG00000175220.7,ENSG00000157613.6,ENSG00000000971.11,ENSG00000066279.12,ENSG00000134389.8,ENSG00000246334.2,CATG00000087968.1,CATG00000029759.1,ENSG00000131183.6,CATG00000029879.1,CATG00000082156.1,ENSG00000124491.11,ENSG00000175164.9</t>
  </si>
  <si>
    <t>End-stage coagulation</t>
  </si>
  <si>
    <t>MESH:D001791</t>
  </si>
  <si>
    <t>Blood Platelet Disorders</t>
  </si>
  <si>
    <t>Disorders caused by abnormalities in platelet count or function.</t>
  </si>
  <si>
    <t>rs75905572,rs4794853,rs10851721,rs6547521,rs2559621,rs79845707,rs74773190,rs1528533,rs10876916,rs507914,rs2238784,rs2580761,rs1260294,rs1716175,rs17345153,rs73925554,rs34049736,rs61012934,rs2274957,rs9897552,rs4940703,rs10740128,rs3739095,rs4148170,rs55752358,rs1558326,rs74685767,rs212934,rs7135645,rs1107479,rs1904296,rs6735272,rs3809566,rs73036517,rs4148863,rs10846507,rs72837056,rs10993907,rs11057276,rs1190336,rs28569885,rs8066143,rs11064082,rs13017786,rs7145044,rs813592,rs61271889,rs12477993,rs11208791,rs1882064,rs8081584,rs7358152,rs3808846,rs2038479,rs203465,rs11695549,rs225306,rs1668868,rs730123,rs35237539,rs1727322,rs78644302,rs2049114,rs1395,rs763777,rs1465081,rs77071436,rs10495903,rs10761773,rs10774405,rs210145,rs907,rs12081895,rs4723482,rs1647276,rs549888,rs9971294,rs2950387,rs79854225,rs1479129,rs118855,rs11064076,rs7519348,rs10735057,rs1275537,rs3088303,rs10733788,rs28577594,rs17108347,rs3809568,rs72641021,rs4938634,rs35073769,rs9810259,rs10995541,rs34212676,rs6587206,rs4788,rs2926748,rs780117,rs62405895,rs7313483,rs513349,rs850731,rs535716,rs7208635,rs17669,rs1275522,rs17631263,rs13010033,rs2070729,rs2035081,rs6716894,rs79843668,rs72865313,rs9634247,rs941207,rs2695478,rs12729696,rs1275530,rs76501189,rs28820735,rs4925066,rs4144664,rs28410096,rs12469338,rs12829456,rs2403063,rs3811603,rs724553,rs1617434,rs941306,rs2682431,rs58965570,rs10139386,rs10773008,rs6759383,rs77005271,rs214059,rs11815969,rs9283052,rs28625019,rs17031088,rs342296,rs1190334,rs72837019,rs1260328,rs4466712,rs66845073,rs2840044,rs1522744,rs1373146,rs2273291,rs7082076,rs4775610,rs11626063,rs72766638,rs6544668,rs214054,rs704791,rs61462345,rs7915779,rs116347166,rs1026565,rs4846083,rs4375488,rs10136790,rs17655188,rs1859433,rs6757251,rs1555944,rs12567755,rs1719262,rs210134,rs10774625,rs4759420,rs884956,rs12416349,rs7219615,rs36027406,rs34997336,rs118080850,rs10761741,rs4924804,rs7683668,rs10761722,rs1879380,rs203450,rs11622243,rs2681179,rs547306,rs17031079,rs11604127,rs7980687,rs11503021,rs2278668,rs7098181,rs8073935,rs116658471,rs2303369,rs203481,rs2588828,rs7910927,rs9910334,rs7966391,rs7549789,rs68059491,rs4665958,rs3825973,rs6759861,rs4845892,rs3820190,rs2744802,rs12435171,rs887473,rs12743517,rs10873210,rs1881794,rs2559627,rs1668871,rs11624484,rs12566733,rs1727306,rs1727331,rs10993905,rs7078456,rs1768587,rs1779411,rs78949434,rs10773003,rs10773006,rs437585,rs12061460,rs7641175,rs1563896,rs4417358,rs225277,rs11620937,rs117297821,rs2272417,rs55855805,rs11064080,rs10774412,rs2588823,rs2588813,rs1463877,rs480642,rs780110,rs75060219,rs11057192,rs13391837,rs2223486,rs12996538,rs1727320,rs423955,rs12143121,rs2038979,rs12122105,rs4925086,rs2958127,rs6749393,rs10761771,rs72878047,rs1008204,rs6737882,rs11819167,rs10873209,rs4938644,rs9823527,rs1002311,rs2958155,rs4900543,rs114105104,rs11602954,rs1647284,rs79287168,rs28509330,rs9319929,rs1790131,rs6431963,rs7602534,rs4731116,rs2243905,rs10761727,rs10774410,rs77706751,rs1631677,rs4727974,rs1684050,rs1370644,rs2958145,rs16827532,rs1275528,rs72860013,rs10995543,rs71313931,rs7979025,rs1260333,rs3767951,rs12476367,rs2926747,rs1080956,rs387582,rs10761728,rs11064078,rs11795075,rs77552263,rs7140280,rs79790687,rs17627049,rs1979325,rs10761731,rs11887784,rs1727314,rs1151787,rs1716168,rs2175197,rs2950393,rs74501107,rs6668453,rs3769143,rs5910,rs7083823,rs8006385,rs10440319,rs397969,rs2958124,rs1122227,rs11126932,rs965949,rs117914182,rs28642812,rs2293572,rs7085621,rs2188127,rs8011621,rs9891800,rs11608305,rs1638525,rs3766744,rs6678553,rs2926743,rs11158719,rs2767384,rs62407565,rs117561861,rs1172161,rs692725,rs753753,rs10465990,rs4775612,rs78777686,rs342295,rs10182937,rs12092492,rs2682434,rs13405076,rs12366872,rs2236058,rs114510001,rs7980835,rs1790109,rs3218010,rs4744546,rs61776489,rs3897102,rs440627,rs72817533,rs4245271,rs12317103,rs6141,rs77295666,rs1957352,rs7142112,rs4906228,rs2403064,rs7097698,rs757494,rs1402275,rs6911036,rs3018098,rs514334,rs10732573,rs1260326,rs16945044,rs4660449,rs6850509,rs7586601,rs56002646,rs11621682,rs2007933,rs12348775,rs1260334,rs4846085,rs10166376,rs1060431,rs1727325,rs4900545,rs1980655,rs1466382,rs210139,rs11684134,rs8018398,rs4486511,rs3792379,rs61754256,rs13148704,rs72725190,rs3808851,rs2703776,rs1727334,rs4660173,rs7142210,rs79955955,rs2363878,rs2336384,rs2361651,rs7027500,rs1684032,rs10772993,rs10761761,rs7966413,rs1533703,rs10864546,rs11869616,rs11057273,rs7980378,rs1980252,rs2911711,rs2256341,rs34512220,rs592862,rs4968031,rs28528308,rs516051,rs2285327,rs9605047,rs4660457,rs365934,rs72725151,rs10925071,rs1617156,rs10140282,rs58809476,rs11817169,rs79487987,rs10433879,rs73981896,rs7954689,rs59643720,rs2767379,rs632964,rs117711506,rs1001441,rs3741530,rs1684049,rs3918352,rs7027509,rs10993906,rs11814792,rs10158379,rs7518344,rs2236057,rs12815397,rs11208827,rs4439695,rs1172129,rs8395,rs78681698,rs225262,rs203482,rs61853589,rs10925069,rs4906229,rs4899231,rs11642609,rs4573747,rs1060105,rs41525648,rs726681,rs3809046,rs6702983,rs4246215,rs2588816,rs2588815,rs1716164,rs7213476,rs28592032,rs4660456,rs2958153,rs4275659,rs10846515,rs1727315,rs114524219,rs1969354,rs898609,rs11057254,rs7315453,rs10849415,rs12943131,rs6672267,rs62407567,rs2303370,rs11670562,rs74976972,rs2851450,rs7593448,rs6664044,rs2811711,rs7139025,rs11752179,rs1080958,rs7641325,rs12469959,rs4243735,rs17104800,rs1260345,rs7108508,rs7092784,rs1615350,rs11773129,rs72725138,rs203477,rs11850191,rs12310847,rs1044280,rs10133262,rs12024161,rs296847,rs12298826,rs35523208,rs116876910,rs2295789,rs73925552,rs12811109,rs7212704,rs10130829,rs16827569,rs2238786,rs61955214,rs76683040,rs28581850,rs78773195,rs2297066,rs12944858,rs3845687,rs4665959,rs6581101,rs7909960,rs1958112,rs11848769,rs11608,rs3218002,rs28472704,rs2559629,rs56332659,rs79316643,rs6761129,rs72706433,rs214057,rs1684052,rs6676963,rs4759371,rs4906225,rs1042842,rs4403856,rs419450,rs116256322,rs4902,rs505404,rs7195963,rs10740131,rs2767365,rs1881797,rs115411333,rs1558324,rs225259,rs10733787,rs11656138,rs28532037,rs11792729,rs1647265,rs6544666,rs12573212,rs61855497,rs17005956,rs2958212,rs4742045,rs7650294,rs1402274,rs10740107,rs55683509,rs4310508,rs67624109,rs11126918,rs6420998,rs214060,rs77792598,rs4938635,rs1980654,rs6715003,rs214048,rs62405896,rs72790940,rs80248631,rs10761739,rs12475426,rs2297067,rs10740133,rs73337008,rs77888770,rs2243103,rs1727293,rs6913974,rs3211105,rs9914273,rs435620,rs72817536,rs1790090,rs114834896,rs2518719,rs2236055,rs12669002,rs11818738,rs12316131,rs36228836,rs4924801,rs1790133,rs75227345,rs39535,rs780107,rs225295,rs850734,rs2286480,rs203470,rs35881320,rs11871651,rs9634246,rs8109288,rs4902538,rs11817689,rs7952802,rs6757123,rs4775608,rs28576953,rs2588818,rs9415680,rs2280737,rs1534956,rs552147,rs11693052,rs7142860,rs116445243,rs2108978,rs17030946,rs4951184,rs4417464,rs2215555,rs602056,rs4846082,rs17031092,rs2950390,rs55787807,rs210142,rs9966765,rs10774408,rs175922,rs12936923,rs12431697,rs225285,rs17192586,rs2273293,rs10144995,rs76619306,rs1051434,rs2078616,rs4372492,rs7358191,rs113919457,rs7100372,rs6479897,rs56116847,rs10068,rs1203974,rs61686122,rs898611,rs62405926,rs3809565,rs715326,rs34387463,rs11868084,rs435759,rs11126935,rs7208365,rs1395381,rs12063141,rs57651144,rs4794852,rs7638232,rs79721687,rs11789898,rs8092394,rs1131514,rs2238787,rs2227831,rs34592828,rs2616629,rs533949,rs78481334,rs944002,rs3808845,rs2958149,rs7897326,rs11679220,rs11562637,rs7957779,rs113699533,rs45439091,rs12142402,rs11121847,rs56312618,rs75041736,rs1051431,rs1716171,rs76521274,rs56956502,rs72832587,rs9989034,rs6716850,rs28372579,rs7142683,rs57007022,rs3731201,rs17783304,rs12467151,rs11655803,rs1668873,rs7223305,rs7222403,rs9820435,rs11830103,rs556875,rs11057251,rs1952246,rs67977965,rs507577,rs12628032,rs1727310,rs1896995,rs4803,rs673108,rs3767950,rs7568901,rs6717980,rs4938637,rs7296418,rs7684895,rs28406193,rs4240897,rs76621120,rs1533068,rs2277468,rs4665978,rs4464160,rs12432681,rs72765809,rs2069422,rs1790095,rs10822175,rs1768584,rs7578597,rs887475,rs1151786,rs117927639,rs10022237,rs33949561,rs8179252,rs118159501,rs113353646,rs12473987,rs4759416,rs4665969,rs3088064,rs1260330,rs8012857,rs1790130,rs871690,rs10929557,rs4925067,rs780104,rs7980317,rs12814720,rs2950835,rs1172147,rs72706640,rs3766746,rs1860302,rs1668869,rs3110497,rs75842226,rs780100,rs60895266,rs461130,rs7145771,rs1104,rs9891759,rs12413730,rs2695479,rs76765584,rs59383841,rs4938633,rs41305741,rs6600186,rs8026502,rs7160115,rs72829170,rs10205219,rs9916533,rs10783794,rs7306851,rs1061259,rs2290894,rs11735092,rs1465080,rs2580759,rs60471554,rs1313566,rs1790123,rs2780950,rs5911,rs1716169,rs115785487,rs1626703,rs3792382,rs1260329,rs780108,rs4924803,rs6065,rs1668867,rs11171916,rs7036656,rs10169261,rs4731117,rs2958139,rs56243319,rs2958132,rs10822179,rs2393969,rs7342306,rs1980850,rs79666073,rs6708735,rs9913003,rs2682429,rs928508,rs4326844,rs2703788,rs35940984,rs56199698,rs10773005,rs3731198,rs12071797,rs7145337,rs62407566,rs4148171,rs13142655,rs2180747,rs10509189,rs4900544,rs57645645,rs10761723,rs1647266,rs10822150,rs6633,rs2958123,rs61003864,rs4759377,rs4902540,rs8042834,rs1555945,rs850737,rs11829968,rs1626899,rs3780359,rs7964424,rs2070721,rs4417359,rs644926,rs10143843,rs7616006,rs7295862,rs9914038,rs12894780,rs11071720,rs7960642,rs1810563,rs4148167,rs2616628,rs8071274,rs4379723,rs1619283,rs11673000,rs62130714,rs2950388,rs10993909,rs7551747,rs72765808,rs7575245,rs1668870,rs2616631,rs920900,rs11870111,rs10876915,rs1716160,rs11685326,rs7149242,rs76184305,rs1474868,rs55742290,rs1790108,rs7503168,rs80126369,rs10822148,rs74400540,rs10740129,rs3956912,rs56198325,rs1009984,rs998908,rs11601356,rs12229457,rs4660452,rs1558327,rs9900280,rs10205592,rs809058,rs576426,rs12674456,rs3809567,rs77981966,rs954654,rs10846506,rs591433,rs17031095,rs7743445,rs939915,rs756653,rs7519897,rs4148435,rs1716176,rs4665960,rs28498569,rs6544664,rs56076827,rs1563897,rs457287,rs7075205,rs7920159,rs1976848,rs2588807,rs1141313,rs2305051,rs7234602,rs79165612,rs1958116,rs1790126,rs4245270,rs1716184,rs75733496,rs56013883,rs6747229,rs11602951,rs11171951,rs7185345,rs10131298,rs1992561,rs1260341,rs13024421,rs2588829,rs76361685,rs1465082,rs6760828,rs6479899,rs657149,rs2559625,rs399604,rs7135296,rs4148856,rs559972,rs115440646,rs11846344,rs1727311,rs11681351,rs12441488,rs8067545,rs11064081,rs12322888,rs7082470,rs736903,rs1768586,rs225304,rs10734901,rs11602248,rs35959442,rs72878029,rs596700,rs71313932,rs974336,rs10774624,rs72766630,rs4925080,rs10744147,rs1958111,rs1033686,rs11771125,rs76450091,rs1790101,rs1952245,rs59215788,rs75684386,rs10995540,rs28755851,rs2767382,rs3767952,rs13003953,rs508694,rs3820189,rs203479,rs2950394,rs1727323,rs949142,rs447124,rs10822172,rs79683097,rs6573800,rs809673,rs1621194,rs72725149,rs11794274,rs605588,rs4925065,rs60631624,rs1716167,rs28889098,rs7910662,rs35763383,rs34927420,rs12476400,rs780112,rs1047158,rs3792384,rs11867585,rs10733792,rs3804753,rs77129112,rs7146354,rs7199414,rs2926740,rs117955557,rs4746244,rs62094668,rs6589734,rs214058,rs1568427,rs10761779,rs2240716,rs72832591,rs941305,rs12727412,rs2293571,rs4294895,rs4766578,rs850730,rs4846080,rs7305511,rs4351870,rs8092062,rs1203977,rs2851443,rs13472,rs7961894,rs72745207,rs67626956,rs11057204,rs409801,rs1716170,rs2851435,rs2298480,rs114384464,rs17706858,rs61855465,rs72837070,rs7227488,rs28444723,rs12884757,rs11693660,rs1049817,rs883562,rs6732302,rs214053,rs1974745,rs11127013,rs28660993,rs1998419,rs873457,rs10159609,rs401021,rs11870472,rs13286757,rs7550536,rs4930718,rs4924805,rs526664,rs2588827,rs2703786,rs225254,rs1260327,rs9323501,rs2744808,rs662463,rs3811444,rs3792378,rs748012,rs10740125,rs9606203,rs10761721,rs72878036,rs4148862,rs1406295,rs72865316,rs10995530,rs10512472,rs3184504,rs17101241,rs959039,rs11080357,rs887474,rs73564493,rs1076415,rs75877446,rs12604067,rs12463527,rs1727300,rs12414159,rs17030925,rs114278817,rs372143,rs1022978,rs10761732,rs2703781,rs9900378,rs1172113,rs7909269,rs1727296,rs2703777,rs11126999,rs758374,rs7255933,rs7073753,rs2811712,rs1579045,rs8051213,rs1727313,rs55750089,rs9971352,rs210146,rs7048839,rs4705862,rs115703799,rs2588814,rs12240740,rs11515,rs203466,rs6995402,rs1260032,rs72763693,rs656230,rs117455480,rs10822146,rs4582,rs16827552,rs2526477,rs56309603,rs4746974,rs10774411,rs605898,rs4677875,rs28419230,rs73036519,rs66858280,rs6661855,rs7527856,rs12824957,rs7223476,rs11629073,rs7075901,rs11064079,rs7223401,rs12128229,rs7427439,rs3845686,rs2588808,rs34848191,rs13036056,rs6505128,rs59246603,rs73431508,rs73231950,rs7151779,rs80075345,rs2277471,rs56748859,rs11605246,rs1037590,rs117218557,rs9893832,rs4421798,rs60742508,rs13314114,rs10761729,rs13066322,rs6575926,rs2616630,rs1790098,rs3804122,rs2236054,rs7312145,rs10822155,rs13022659,rs2811708,rs10139236,rs13142110,rs749543,rs2703805,rs17104776,rs10509186,rs28569936,rs10136129,rs1260342,rs6849526,rs7198029,rs72878032,rs2138852,rs75597324,rs1881796,rs4245272,rs2681184,rs4746149,rs2719815,rs28706696,rs931972,rs2588821,rs10450,rs1882062,rs7092539,rs55713240,rs10433937,rs2695476,rs780093,rs860335,rs7896677,rs76810097,rs1022979,rs4309483,rs10744149,rs6743819,rs3218005,rs733794,rs75318400,rs3818157,rs1318187,rs8003309,rs12304248,rs1716172,rs75873078,rs2361650,rs1790104,rs7150997,rs10459246,rs11673093,rs6544665,rs1584063,rs6541011,rs77588214,rs887476,rs11844529,rs10761760,rs9873669,rs7650082,rs1790134,rs2108980,rs7068144,rs411547,rs883563,rs12728776,rs2013555,rs7518568,rs7092139,rs55924785,rs56183434,rs4148173,rs10789191,rs551419,rs72725141,rs4905994,rs2337934,rs11606393,rs39536,rs4745729,rs937564,rs4302748,rs2703775,rs62429816,rs4925081,rs7627392,rs12995407,rs1180734,rs72878027,rs12123773,rs10740126,rs62407564,rs1040669,rs704795,rs1260320,rs11682621,rs536327,rs7211535,rs10084835,rs28636834,rs6850131,rs2236056,rs2681178,rs780106,rs11666251,rs2466128,rs1958113,rs74599268,rs3218007,rs4243734,rs34054049,rs4759417,rs3214051,rs4356406,rs9672142,rs56153261,rs117761422,rs4906226,rs1618679,rs10773002,rs2393976,rs10773004,rs11623312,rs12413415,rs77953206,rs1540923,rs10821544,rs6667368,rs56230940,rs2586150,rs10783796,rs1716165,rs76627180,rs4665963,rs6729709,rs2780952,rs225251,rs10440365,rs6668386,rs34290687,rs3737961,rs418462,rs4774471,rs11126934,rs74444983,rs13130041,rs2958154,rs2588820,rs2393980,rs7154646,rs850623,rs61955196,rs12466060,rs8042331,rs10774409,rs10761778,rs1790100,rs1975384,rs7915680,rs4906224,rs35340377,rs12452156,rs2946741,rs780102,rs841990,rs10734900,rs61418148,rs10761776,rs12567925,rs884548,rs7551874,rs6531967,rs8096440,rs17345837,rs77467777,rs888423,rs11795074,rs2014252,rs78487399,rs13112784,rs7920768,rs1727319,rs11626280,rs61187102,rs11121846,rs9902765,rs12415984,rs3792376,rs12540935,rs7587928,rs3859141,rs1172130,rs11607019,rs61776516,rs381300,rs716873,rs3792366,rs3754179,rs10744700,rs11653310,rs2526476,rs3804749,rs10846491,rs12474030,rs7099425,rs1058168,rs7074735,rs1727312,rs11126936,rs1080957,rs7973157,rs4141288,rs10995453,rs9891920,rs181565,rs7144340,rs1716173,rs3819299,rs9606204,rs36034566,rs1958115,rs1716177,rs1627724,rs4608137,rs61388686,rs13388159,rs79388962,rs2958130,rs511093,rs11152071,rs2703807,rs2851438,rs11832287,rs1822534,rs2588819,rs28488544,rs12666042,rs3739092,rs12148057,rs4759415,rs809059,rs11869258,rs28592876,rs2878677,rs10747769,rs1790096,rs73337030,rs1558325,rs13005254,rs1668872,rs9634277,rs72865267,rs11852180,rs569159,rs2588806,rs7551289,rs76600712,rs57837691,rs12439917,rs17345816,rs61853635,rs17356664,rs56120917,rs4747045,rs78545330,rs6717791,rs1275538,rs72817542,rs17192558,rs3792369,rs2548998,rs883263,rs8019022,rs77994584,rs653178,rs9907772,rs17637907,rs7208025,rs7295083,rs12491937,rs11795079,rs9899357,rs9842940,rs7085862,rs2780953,rs3759115,rs11057284,rs13408252,rs10846486,rs2236053,rs1057925,rs1467673,rs55966801,rs715325,rs2025898,rs1992291,rs59235751,rs418467,rs4819853,rs4902545,rs13287061,rs73652846,rs116932415,rs214056,rs12566786,rs9890191,rs75050485,rs56679414,rs7564886,rs10440366,rs35262057,rs1647267,rs4665965,rs28683528,rs1935,rs2103876,rs10761725,rs17695264,rs58151429,rs4925060,rs342298,rs73925553,rs62006947,rs3731245,rs2106115,rs8013677,rs1790102,rs9671394,rs724311,rs55676833,rs7157185,rs1262430,rs61855876,rs12128254,rs62130713,rs1716182,rs203462,rs72819536,rs598664,rs2255074,rs7967600,rs2180183,rs4845891,rs2363877,rs2744799,rs62407569,rs1727309,rs7222984,rs6732766,rs4938636,rs12817892,rs28657030,rs210141,rs7155097,rs28649231,rs2851447</t>
  </si>
  <si>
    <t>ENSG00000206168.1,ENSG00000172456.12,ENSG00000168496.3,ENSG00000213453.3,ENSG00000170807.11,ENSG00000128487.12,CATG00000012107.1,CATG00000011099.1,ENSG00000198056.9,ENSG00000108523.11,ENSG00000259070.1,ENSG00000115194.6,CATG00000021432.1,ENSG00000272686.1,CATG00000025276.1,ENSG00000089902.8,ENSG00000204252.8,ENSG00000183955.8,ENSG00000160703.11,ENSG00000267321.1,ENSG00000139697.7,ENSG00000141376.16,ENSG00000005961.13,ENSG00000240498.2,CATG00000031494.1,ENSG00000148572.10,ENSG00000259498.1,CATG00000007799.1,ENSG00000115211.11,CATG00000021435.1,CATG00000101330.1,ENSG00000232495.2,ENSG00000007392.12,ENSG00000111328.2,ENSG00000242660.1,ENSG00000182185.14,ENSG00000181104.6,ENSG00000108599.10,ENSG00000241839.5,ENSG00000234745.5,ENSG00000165476.8,ENSG00000140416.15,CATG00000032271.1,CATG00000030912.1,ENSG00000177963.8,CATG00000009143.1,ENSG00000183597.11,ENSG00000111481.5,ENSG00000163793.8,ENSG00000267634.1,ENSG00000116688.12,ENSG00000177947.9,ENSG00000133962.3,ENSG00000115207.9,ENSG00000204525.10,ENSG00000138002.10,ENSG00000079691.15,ENSG00000170509.7,ENSG00000150977.9,ENSG00000108528.9,CATG00000063762.1,ENSG00000235816.2,CATG00000032320.1,ENSG00000100605.12,ENSG00000197959.9,ENSG00000167930.11,ENSG00000256028.2,ENSG00000025423.7,ENSG00000178209.10,CATG00000115361.1,ENSG00000160551.5,CATG00000030911.1,ENSG00000111252.6,CATG00000083626.1,ENSG00000106299.7,ENSG00000090534.13,ENSG00000013016.10,ENSG00000065485.13,ENSG00000111325.12,CATG00000042207.1,ENSG00000076108.7,ENSG00000266446.1,ENSG00000076706.10,CATG00000004025.1,ENSG00000150967.13,ENSG00000090975.8,ENSG00000182196.9,ENSG00000108733.5,ENSG00000099889.9,ENSG00000163794.6,ENSG00000115234.6,CATG00000009150.1,CATG00000041168.1,ENSG00000133059.12,ENSG00000138085.12,ENSG00000108518.7,CATG00000037659.1,ENSG00000236320.3,ENSG00000235267.1,ENSG00000145703.11,ENSG00000152518.5,ENSG00000142082.10,CATG00000021434.1,CATG00000037662.1,CATG00000107547.1,CATG00000118316.1,ENSG00000248712.3,ENSG00000234072.1,ENSG00000204842.10,ENSG00000163795.9,ENSG00000185627.13,ENSG00000172273.8,CATG00000077557.1,ENSG00000006125.12,CATG00000040434.1,ENSG00000110955.4,CATG00000009153.1,ENSG00000120158.7,ENSG00000108515.13,CATG00000048045.1,ENSG00000106302.5,CATG00000047979.1,ENSG00000255775.1,ENSG00000243797.2,ENSG00000115970.14,CATG00000081246.1,ENSG00000238243.2,ENSG00000225063.1,ENSG00000172367.11,ENSG00000166839.12,CATG00000031061.1,ENSG00000125257.9,CATG00000020205.1,ENSG00000138100.9,CATG00000059322.1,CATG00000042610.1,ENSG00000138074.10,ENSG00000130921.3,ENSG00000162722.8,CATG00000086051.1,ENSG00000177951.13,CATG00000032328.1,ENSG00000134313.10,CATG00000013663.1,ENSG00000133069.10,ENSG00000147889.12,ENSG00000172350.5,CATG00000118331.1,ENSG00000249240.2,ENSG00000066136.15,ENSG00000125347.9,ENSG00000157992.8,ENSG00000115226.5,ENSG00000182568.12,CATG00000036196.1,CATG00000083624.1,CATG00000042205.1,ENSG00000084774.9,CATG00000047240.1,ENSG00000168792.4,ENSG00000051825.10,ENSG00000072121.11,ENSG00000112339.10,ENSG00000169925.12,ENSG00000261033.1,ENSG00000166869.2,CATG00000025227.1,ENSG00000264545.1,ENSG00000230988.3,ENSG00000239224.2,CATG00000030910.1,ENSG00000158023.5,ENSG00000196531.6,ENSG00000141150.3,ENSG00000149485.12,ENSG00000234945.3,CATG00000048291.1,ENSG00000272145.1,CATG00000031189.1,ENSG00000259230.1,CATG00000069313.1,ENSG00000115216.9,ENSG00000167460.10,ENSG00000122547.6,CATG00000030901.1,ENSG00000267391.1,CATG00000009146.1,ENSG00000110958.11,ENSG00000257595.2,ENSG00000115241.9,ENSG00000251497.2,CATG00000118317.1,CATG00000021433.1,ENSG00000169224.8,ENSG00000259444.1,ENSG00000197536.6,ENSG00000171988.13,ENSG00000267045.1,ENSG00000049759.12,ENSG00000083444.12,ENSG00000271581.1,CATG00000020162.1,ENSG00000115204.10,ENSG00000076067.7,ENSG00000235423.4,CATG00000083622.1,CATG00000118323.1,CATG00000063098.1,ENSG00000254559.1,CATG00000104592.1,ENSG00000233438.1,CATG00000033490.1,ENSG00000110395.4,ENSG00000272767.1,CATG00000020789.1,ENSG00000116691.6,CATG00000090897.1,ENSG00000207778.1,CATG00000009140.1,ENSG00000268388.1,ENSG00000264808.1,CATG00000022067.1,CATG00000095633.1,ENSG00000205436.3,ENSG00000147883.9,ENSG00000007047.10,ENSG00000030110.8,ENSG00000235749.2,ENSG00000084734.4,CATG00000004532.1,ENSG00000234936.1,ENSG00000185245.6,CATG00000104959.1</t>
  </si>
  <si>
    <t>pha003100,23263863,24026423,22139419,21507922</t>
  </si>
  <si>
    <t>Platelet counts</t>
  </si>
  <si>
    <t>MESH:D001835</t>
  </si>
  <si>
    <t>Body Weight</t>
  </si>
  <si>
    <t>The mass or quantity of heaviness of an individual. It is expressed by units of pounds or kilograms.</t>
  </si>
  <si>
    <t>rs26528,rs151174,rs4788102,rs153106,rs29938,rs7716119,rs40815,rs11861132,rs55792032,rs483532,rs35142762,rs34902686,rs13285401,rs13153729,rs58117173,rs71480157,rs29941,rs3020803,rs2297167,rs7944119,rs6566809,rs111268124,rs4776232,rs4788083,rs40836,rs61737565,rs11948639,rs40834,rs114524009,rs2765094,rs72793818,rs6891155,rs3101338,rs11165631,rs1365249,rs11854477,rs7706501,rs11864107,rs1987472,rs12876699,rs7999797,rs29942,rs2068294,rs13126280,rs4788069,rs4149390,rs4923460,rs7189927,rs11241696,rs41278158,rs4149393,rs149299,rs10900767,rs11209943,rs62036617,rs1558901,rs6827869,rs62034324,rs12859372,rs13127915,rs7725869,rs11070466,rs2033221,rs6595449,rs9580806,rs16958921,rs112940439,rs72639718,rs62034351,rs12964619,rs2063055,rs73252579,rs7124442,rs2482389,rs2477800,rs77741025,rs151303,rs72793812,rs4487494,rs6595448,rs10875012,rs890913,rs2278157,rs29937,rs11960493,rs2810674,rs4515189,rs75127228,rs11241693,rs7237740,rs11943054,rs6595446,rs9581853,rs62376438,rs6751994,rs7188071,rs11958776,rs28413692,rs74752114,rs75223378,rs12868850,rs13390751,rs62063615,rs56354901,rs11070467,rs29943,rs7193733,rs754204,rs73430668,rs13131637,rs28698667,rs2008514,rs62034323,rs13326227,rs116368002,rs111384198,rs2297168,rs62034319,rs6884601,rs3205718,rs4892229,rs3859172,rs17124246,rs762634,rs55991577,rs6498091,rs8032835,rs11646653,rs7707090,rs4836009,rs151226,rs6842550,rs9889344,rs28449958,rs4451951,rs80127885,rs71429866,rs9834110,rs879048,rs430451,rs8094784,rs12127004,rs12520233,rs6884179,rs11541599,rs28410083,rs8062405,rs11710737,rs7498665,rs6789151,rs7679399,rs181206,rs8049439,rs4788074,rs12860972,rs12658906,rs7191618,rs76398508,rs10804463,rs13159477,rs1732513,rs4788095,rs75735637,rs4449545,rs3761963,rs11951973,rs4149389,rs28772958,rs28403629,rs7720259,rs3990341,rs2067549,rs28459663,rs8077672,rs35156207,rs4296698,rs2176866,rs35065,rs17150385,rs17150389,rs9580812,rs62034318,rs113934061,rs663129,rs3101336,rs7711753,rs7241278,rs4348209,rs16931938,rs35348432,rs4149398,rs7399992,rs1014552,rs6595443,rs2904880,rs2407778,rs571312,rs9580801,rs4836008,rs34720256,rs750155,rs3924376,rs1983170,rs9583428,rs34835,rs10220781,rs4072402,rs79272409,rs73254159,rs8078801,rs12877438,rs11642449,rs7735212,rs9521522,rs8061590,rs11649091,rs9929088,rs7185232,rs4324564,rs380347,rs13181772,rs56220882,rs116608671,rs7187575,rs11950066,rs55830740,rs743590,rs10972353,rs181207,rs60735339,rs77989629,rs7984342,rs6595440,rs4923461,rs11860941,rs10835197,rs6566811,rs11642841,rs3101337,rs6504401,rs6889862,rs9581866,rs112262084,rs12876238,rs151301,rs28729187,rs11030084,rs2077031,rs74123780,rs3020805,rs75840293,rs2925630,rs6876883,rs7669949,rs11860827,rs2262290,rs1184570,rs72793811,rs79406228,rs11857628,rs11949531,rs13184896,rs12444171,rs4836006,rs7715577,rs1042157,rs9942363,rs76629768,rs240702,rs6484308,rs6565300,rs27741,rs7919006,rs8043291,rs9579087,rs7162249,rs62036626,rs62036620,rs8060365,rs36018692,rs151182,rs62036622,rs62037367,rs62037371,rs11889205,rs3893854,rs181204,rs3794956,rs17089361,rs9580807,rs12448902,rs17707300,rs12954782,rs13425459,rs75920811,rs55929809,rs75766968,rs2094109,rs1488830,rs3743963,rs149301,rs11662825,rs12446589,rs62097447,rs1968752,rs34839,rs75273069,rs6565259,rs7161844,rs181209,rs7187604,rs35002761,rs7187776,rs7127507,rs6809506,rs62376437,rs10844154,rs11521201,rs12790913,rs62036658,rs6862676,rs40831,rs3128341,rs113208333,rs8083972,rs8055982,rs8056890,rs7901229,rs35551081,rs7184597,rs13117608,rs62031607,rs11939942,rs1977355,rs12185095,rs1428389,rs6595442,rs8045689,rs7706662,rs7359397,rs61604748,rs7140,rs11150609,rs12877277,rs73254170,rs7715673,rs9579086,rs2241511,rs274958,rs13176035,rs7198606,rs7233212,rs4788099,rs2411453,rs12901878,rs14810,rs35175818,rs11860513,rs8032875,rs35432237,rs151181,rs951295,rs12592190,rs11241692,rs56358680,rs8042519,rs2182227,rs4149394,rs34983697,rs12443881,rs1047440,rs76295318,rs11876710,rs2162826,rs16877106,rs10913469,rs4440245,rs35069,rs180743,rs545608,rs4788085,rs8046545,rs11861174,rs73254176,rs11859512,rs62036657,rs28676837,rs1494498,rs6887350,rs2297165,rs75272011,rs231976,rs153109,rs11030099,rs11070464,rs117947621,rs10496091,rs8083466,rs12906442,rs1732518,rs6498089,rs35796073,rs10767654,rs13156123,rs151179,rs17150388,rs12928404,rs506589,rs13152526,rs6265,rs11664883,rs28480369,rs12594515,rs12325113,rs149271,rs2810663,rs13154717,rs72888750,rs12446550,rs8055138,rs9319366,rs56186137,rs1968751,rs4115668,rs2106480,rs12551650,rs111809284,rs747175,rs78841821,rs62036621,rs11854554,rs78613234,rs7498555,rs13117893,rs1924074,rs62037369,rs11642015,rs12152983,rs3888190,rs3020804,rs8043528,rs6480766,rs7333550,rs35412645,rs240704,rs115806083,rs7500623,rs2115172,rs11030100,rs10461844,rs6595447,rs180744,rs2115173,rs29944,rs7132908,rs231977,rs6868198,rs57299255,rs11241689,rs11953651,rs7727242,rs4787458,rs57212807,rs29939,rs9763676,rs7591402,rs17150407,rs6595438,rs11070465,rs12780429,rs72793809,rs3101341,rs115693043,rs78883756,rs40837,rs3785354,rs762633,rs62036616,rs509325,rs55719896,rs35574017,rs78244636,rs10499,rs8027286,rs56404918,rs2247818,rs62036624,rs40833,rs2925629,rs6484311,rs79128373,rs7209395,rs11638145,rs8032878,rs9931989,rs56023843,rs7192056,rs4788070,rs73254174,rs4308382,rs3794957,rs7336332,rs2925628,rs11577809,rs74014814,rs2068295,rs8033148,rs10972352,rs17408002,rs1491850,rs62376436,rs74460092,rs4788068,rs2605486,rs11864750,rs1177619,rs4788073,rs62048402,rs17124210,rs56328372,rs6548240,rs17640009,rs1570885,rs75144993,rs3176926,rs55921159,rs4836004,rs7975840,rs35710164,rs890338,rs34954534,rs3088215,rs6749375,rs11241694,rs6595444,rs4493567,rs56412446,rs4244531</t>
  </si>
  <si>
    <t>ENSG00000251321.1,CATG00000075438.1,ENSG00000082898.12,ENSG00000245573.3,CATG00000077345.1,CATG00000029009.1,CATG00000108287.1,ENSG00000228502.1,ENSG00000155886.7,CATG00000036255.1,ENSG00000196296.9,ENSG00000153885.10,ENSG00000249345.2,ENSG00000248408.1,CATG00000036588.1,ENSG00000133313.10,ENSG00000198589.6,CATG00000014027.1,ENSG00000261766.1,CATG00000029301.1,ENSG00000176046.7,ENSG00000176697.14,ENSG00000213658.6,CATG00000004376.1,CATG00000048674.1,ENSG00000261832.1,ENSG00000053900.6,ENSG00000120341.14,ENSG00000188603.12,ENSG00000137767.9,ENSG00000168228.10,CATG00000016231.1,CATG00000075436.1,ENSG00000258134.1,ENSG00000260442.1,ENSG00000197272.2,ENSG00000260796.1,ENSG00000097046.8,ENSG00000261067.2,ENSG00000109618.7,ENSG00000088035.11,CATG00000027047.1,ENSG00000135472.4,ENSG00000114439.14,CATG00000072931.1,CATG00000001816.1,ENSG00000184730.6,ENSG00000038210.9,ENSG00000119906.7,ENSG00000176476.4,ENSG00000125703.10,ENSG00000233906.1,ENSG00000110900.10,CATG00000036575.1,CATG00000047374.1,CATG00000008872.1,CATG00000010841.1,ENSG00000169682.13,ENSG00000196502.7,CATG00000014110.1,ENSG00000250539.1,ENSG00000196593.5,ENSG00000178952.4,CATG00000115658.1,ENSG00000267620.1,ENSG00000226472.3,ENSG00000168944.11,ENSG00000154240.12,ENSG00000254154.4,ENSG00000205213.9,ENSG00000185950.7,ENSG00000197165.6,ENSG00000115464.10,ENSG00000140718.14,CATG00000089084.1,ENSG00000122033.10,ENSG00000188716.5,ENSG00000178188.10,CATG00000038017.1,ENSG00000264455.1,CATG00000066422.1,ENSG00000229537.1,CATG00000005113.1,ENSG00000259200.1,ENSG00000148943.7,CATG00000081921.1,ENSG00000176953.6,ENSG00000177455.7,ENSG00000254862.1,ENSG00000168488.14,CATG00000028998.1,ENSG00000177548.8,ENSG00000172260.9,ENSG00000116641.11,CATG00000040747.1,CATG00000037709.1,CATG00000081064.1</t>
  </si>
  <si>
    <t>pha003027,19851299,20966902,pha003026,19079260</t>
  </si>
  <si>
    <t>Weight</t>
  </si>
  <si>
    <t>MESH:D001917</t>
  </si>
  <si>
    <t>Brachial Plexus</t>
  </si>
  <si>
    <t>The large network of nerve fibers which distributes the innervation of the upper extremity. The brachial plexus extends from the neck into the axilla. In humans, the nerves of the plexus usually originate from the lower cervical and the first thoracic spinal cord segments (C5-C8 and T1), but variations are not uncommon.</t>
  </si>
  <si>
    <t>rs1021583,rs7642375,rs3018098,rs10088120,rs1790130,rs10732573,rs12824957,rs3860191,rs6605609,rs4739702,rs4150962,rs1727325,rs6994113,rs59242586,rs7837275,rs17664969,rs1260294,rs35414948,rs4857523,rs2663019,rs1716175,rs3762651,rs2663041,rs1727334,rs2695479,rs73231950,rs10772993,rs3808539,rs17720451,rs3779901,rs4150942,rs6605624,rs35659266,rs2299233,rs1533703,rs38802,rs6605611,rs3808538,rs6953256,rs56234431,rs2133606,rs11057273,rs2127586,rs7098906,rs1980252,rs72729460,rs1790123,rs11971507,rs4740048,rs1716169,rs1790098,rs7312145,rs4740044,rs4148863,rs10846507,rs1626703,rs2663054,rs1617156,rs11057276,rs1549830,rs58809476,rs28569936,rs2106953,rs13058936,rs28569885,rs10271430,rs2888850,rs2682429,rs13097456,rs28706696,rs10773005,rs1303807,rs4727268,rs2620885,rs2279700,rs7829050,rs3741530,rs2695476,rs1553017,rs34527380,rs4729008,rs13259399,rs1727322,rs9632715,rs12549289,rs2049114,rs2620884,rs1904595,rs4729018,rs67573812,rs6633,rs10744149,rs1496530,rs72779726,rs1845892,rs56981276,rs4759377,rs12304248,rs6990449,rs1060105,rs1716172,rs1626899,rs6465351,rs1553016,rs72682904,rs1790104,rs1011372,rs11509923,rs7841142,rs2106745,rs60524668,rs1716164,rs38799,rs28592032,rs4275659,rs10846515,rs1727315,rs3088303,rs2106952,rs28577594,rs1969354,rs1209001,rs73269810,rs11057254,rs10227225,rs7315453,rs1995057,rs4150944,rs1619283,rs11989660,rs28564613,rs12538678,rs6806696,rs9989929,rs975707,rs1790134,rs4740045,rs11101517,rs883563,rs2851450,rs7313483,rs10240009,rs1716160,rs4729025,rs7176881,rs62946860,rs58166594,rs17757926,rs10776651,rs12899649,rs55742290,rs1790108,rs1913517,rs2663069,rs2337934,rs2928404,rs4729021,rs937564,rs2403087,rs1615350,rs4150884,rs2695478,rs80263881,rs39744,rs28374336,rs28820735,rs2448541,rs112354496,rs4150869,rs34103685,rs34513040,rs9997081,rs17836494,rs2374550,rs28410096,rs3828369,rs6990452,rs80222650,rs12829456,rs35849169,rs118072116,rs28636834,rs17720383,rs74645656,rs12298826,rs10846506,rs2269810,rs12811109,rs1845891,rs1617434,rs941306,rs4740049,rs2682431,rs10773008,rs1716176,rs4150868,rs72779723,rs7829240,rs28581850,rs4759417,rs219196,rs28625019,rs10773002,rs1618679,rs2214351,rs2663021,rs10773004,rs28472704,rs1303806,rs1790126,rs1716184,rs2279701,rs1468016,rs4759371,rs1716165,rs17720964,rs35647585,rs10090196,rs2620882,rs2620883,rs7135296,rs4148856,rs2663020,rs6965936,rs1727311,rs2686111,rs12322888,rs2663038,rs10083067,rs7008772,rs2663033,rs4838657,rs4759420,rs884956,rs7827175,rs61955196,rs10480551,rs10776653,rs10734901,rs2663034,rs17720930,rs1790100,rs34997336,rs61154714,rs28532037,rs17720724,rs10488514,rs6021004,rs10744147,rs10266424,rs13269739,rs33993294,rs4617148,rs38800,rs1402274,rs10734900,rs1879380,rs1790101,rs34708637,rs884548,rs67624109,rs6967588,rs7980687,rs11503021,rs4150964,rs4150867,rs56350232,rs13236026,rs7807490,rs7004871,rs1727319,rs6979235,rs61187102,rs9329908,rs114565707,rs67766174,rs1727323,rs949142,rs4857527,rs2099247,rs2291787,rs10100442,rs1621194,rs6953959,rs12550160,rs2106954,rs10776652,rs11261471,rs6970629,rs1727293,rs1716167,rs2278459,rs7617106,rs1790090,rs62282546,rs10846509,rs1047158,rs2943245,rs2132589,rs10846491,rs1496531,rs1727306,rs6091266,rs1727331,rs79453983,rs2961024,rs4150974,rs12316131,rs1727312,rs10773003,rs1790133,rs10773006,rs1496529,rs10480552,rs1568427,rs1716173,rs10275125,rs1908762,rs6465338,rs10480553,rs2896452,rs72779727,rs941305,rs1463877,rs1716177,rs28576953,rs61388686,rs1627724,rs10857650,rs11057192,rs75060219,rs6605610,rs7305511,rs12912442,rs113730715,rs17665033,rs2851438,rs1727320,rs6537583,rs2403088,rs3779899,rs4422709,rs2851443,rs4759415,rs7616998,rs11057204,rs28592876,rs2851439,rs1716170,rs13075081,rs2851435,rs4857505,rs11261468,rs1790096,rs3747878,rs111825680,rs340058,rs2620881,rs4150977,rs7097397,rs10106970,rs3827683,rs7823218,rs6987641,rs12541445,rs883562,rs1051434,rs1553015,rs4372492,rs28660993,rs28677919,rs56116847,rs1496532,rs35165087,rs12740,rs1790131,rs7923621,rs2097810,rs68009402,rs11595341,rs34171945,rs10249873,rs38794,rs7913620,rs13095317,rs883263,rs4930718,rs2291786,rs4923846,rs7265813,rs67654473,rs1995058,rs28377260,rs13437678,rs2620880,rs17720604,rs79670526,rs74359198,rs2880543,rs1727314,rs1716168,rs11057284,rs3759115,rs11562637,rs7610198,rs4148862,rs10846486,rs10099251,rs4740047,rs7015758,rs2027950,rs7829144,rs17721122,rs1051431,rs1716171,rs9868761,rs6959966,rs2158138,rs7821629,rs80151831,rs28642812,rs28683528,rs71325620,rs6947170,rs28372579,rs1727300,rs9008,rs16944385,rs13259464,rs4729011,rs11608305,rs11539605,rs13073953,rs4857504,rs6993387,rs1790102,rs11830103,rs2961023,rs11057251,rs4740043,rs1014303,rs10857651,rs1716162,rs1727296,rs1727310,rs6974977,rs38801,rs1716182,rs6942852,rs1995056,rs79437344,rs1209002,rs17721366,rs2682434,rs38793,rs7296418,rs12366872,rs28406193,rs1727313,rs17740658,rs7011926,rs1790109,rs13379817,rs62527225,rs3897102,rs1727309,rs6605613,rs113066039,rs1790095,rs12817892,rs1390711,rs12317103,rs7001359,rs62467797,rs10111971,rs38798,rs16913681,rs56309603,rs56319775,rs2374563,rs1402275,rs28439950,rs12546106,rs2851447,rs4759416</t>
  </si>
  <si>
    <t>ENSG00000127914.12,ENSG00000256028.2,ENSG00000232021.2,ENSG00000133739.11,CATG00000061187.1,CATG00000053591.1,ENSG00000128815.13,ENSG00000161267.7,CATG00000093058.1,ENSG00000260493.1,CATG00000010710.1,ENSG00000251497.2,ENSG00000111325.12,ENSG00000183955.8,CATG00000093064.1,ENSG00000049323.11,ENSG00000139697.7,ENSG00000130921.3,ENSG00000176731.7,CATG00000047509.1,CATG00000096426.1,ENSG00000185015.3,CATG00000061185.1,CATG00000013663.1,ENSG00000150967.13,ENSG00000090975.8,ENSG00000182196.9,ENSG00000001631.10,ENSG00000259530.1,ENSG00000235423.4,ENSG00000133740.6,ENSG00000133742.9,ENSG00000111328.2,ENSG00000127989.9,ENSG00000165383.6,CATG00000103037.1,CATG00000092952.1,ENSG00000128829.7,ENSG00000001629.5,ENSG00000001630.11,ENSG00000051825.10,CATG00000029971.1,ENSG00000258256.1,ENSG00000240720.3,ENSG00000150977.9</t>
  </si>
  <si>
    <t>Brachial circumference</t>
  </si>
  <si>
    <t>MESH:D001941</t>
  </si>
  <si>
    <t>Breast Diseases</t>
  </si>
  <si>
    <t>Pathological processes of the BREAST.</t>
  </si>
  <si>
    <t>rs1400875,rs79662672,rs1260326,rs62314942,rs4848599,rs12711945,rs6906130,rs11108165,rs12508465,rs2678204,rs1260334,rs519375,rs2950835,rs16885583,rs39774,rs1878257,rs1998056,rs998375,rs6542552,rs4849885,rs10034692,rs12260892,rs9308777,rs5762766,rs4848602,rs10771412,rs10821991,rs2494115,rs2242012,rs12531803,rs17331865,rs3768914,rs11611670,rs2644109,rs9383935,rs4480992,rs4129678,rs4849881,rs3758490,rs4849883,rs115650191,rs9307637,rs7439279,rs10843144,rs7816345,rs9789411,rs1313566,rs10822004,rs2911711,rs62314944,rs12356848,rs12991183,rs62314947,rs12711947,rs4665972,rs118061270,rs59908967,rs675864,rs636368,rs12257214,rs57994655,rs7575205,rs6606666,rs79818504,rs10196410,rs3757322,rs16885538,rs17392096,rs10014637,rs2275960,rs11817057,rs16885545,rs513798,rs2820312,rs6811071,rs3816882,rs17049912,rs10771413,rs7598664,rs17391979,rs4584599,rs1771351,rs516664,rs6606646,rs10027950,rs61938093,rs16885577,rs2494114,rs780093,rs6929137,rs7439861,rs79557473,rs4849886,rs3734805,rs926144,rs7571527,rs2172935,rs8028,rs2166439,rs75882789,rs17332163,rs2678210,rs11681609,rs10027097,rs7104745,rs62314946,rs56258468,rs67409962,rs10771418,rs4848600,rs13015818,rs10490993,rs12245151,rs12663827,rs10025635,rs4849879,rs59595914,rs10128153,rs12711943,rs3759274,rs72659110,rs2644111,rs72659112,rs10030388,rs34265631,rs12711948,rs12466825,rs11836367,rs112406367,rs7118260,rs2017309,rs11686821,rs5752785,rs2310910,rs4849880,rs67786384,rs66532914,rs11263431,rs2644107,rs3852425,rs61159171,rs11840451,rs34789936,rs34160433,rs2132363,rs10771415,rs2698529,rs118097503,rs7439339,rs11001257,rs2289581,rs10490992,rs9383589,rs60321045,rs13401264,rs1260333,rs2250377,rs3759275,rs10771431,rs11108164,rs12264036,rs10196708,rs8024,rs11001233,rs3734804,rs11676058,rs13246439,rs4533476,rs62314943,rs2292361,rs73676538,rs10843142,rs1534100,rs12618050,rs12711946,rs2698533,rs12711944,rs12701530,rs9308781,rs112551133,rs6932603,rs1529102,rs55744502,rs2941609,rs6856014,rs6732703,rs2820309,rs7435213,rs1517810,rs2820310,rs75772194,rs7600358,rs17356907,rs2820311,rs7108119,rs16885587,rs714191,rs113371660,rs3734806,rs4849887,rs73676537,rs62314941,rs4849882,rs76813575,rs7794173,rs11813357,rs2433388,rs12681990,rs10821992,rs6932260,rs9990494,rs10197579,rs68155610,rs10185037,rs4404280,rs11001253,rs3827895,rs10026858,rs6810626,rs9308782,rs636865,rs11987974,rs78655856,rs11994612,rs1956178,rs61160835,rs7102705,rs7571543,rs10016394,rs2736887,rs2310900,rs608721,rs61980636,rs4848603,rs10187919,rs60375563,rs4849884,rs116458241,rs7439353,rs2820295,rs75859313,rs16931936,rs7575067,rs28417789,rs4848601,rs851970</t>
  </si>
  <si>
    <t>ENSG00000100209.5,CATG00000044376.1,CATG00000068962.1,ENSG00000198892.6,ENSG00000235840.1,ENSG00000163431.11,CATG00000049811.1,ENSG00000134369.11,CATG00000115658.1,ENSG00000138311.11,CATG00000102191.1,ENSG00000215262.3,ENSG00000183765.16,ENSG00000126838.5,CATG00000006007.1,ENSG00000207422.1,ENSG00000249942.1,ENSG00000188716.5,CATG00000091926.1,ENSG00000156650.8,CATG00000019993.1,CATG00000044393.1,ENSG00000231503.3,CATG00000089244.1,ENSG00000115234.6,CATG00000118287.1,ENSG00000198700.5,CATG00000098544.1,CATG00000007912.1,ENSG00000233438.1,ENSG00000257150.1,CATG00000115333.1,ENSG00000155849.11,ENSG00000243503.2,ENSG00000230831.1,CATG00000048747.1,ENSG00000170099.5,ENSG00000163795.9,CATG00000012956.1,ENSG00000225889.3,ENSG00000128512.15,ENSG00000120262.8,ENSG00000088179.4,CATG00000049812.1,ENSG00000064309.10,ENSG00000172927.3,ENSG00000084734.4,ENSG00000231871.1,CATG00000086576.1,ENSG00000235984.1</t>
  </si>
  <si>
    <t>Breast size</t>
  </si>
  <si>
    <t>MESH:D001943</t>
  </si>
  <si>
    <t>Breast Neoplasms</t>
  </si>
  <si>
    <t>Tumors or cancer of the human BREAST.</t>
  </si>
  <si>
    <t>rs35450230,rs7257932,rs11250027,rs114442739,rs74773190,rs2372092,rs3745194,rs17756147,rs58925582,rs2620361,rs11634866,rs819157,rs12741351,rs1248046,rs11584095,rs8029557,rs57824095,rs59706474,rs17778790,rs10420922,rs7533484,rs9383935,rs6556762,rs73008903,rs7905321,rs6788895,rs501630,rs11917237,rs72797462,rs2065912,rs12710696,rs12151288,rs11200292,rs363832,rs952411,rs62116990,rs1362550,rs8109328,rs16960997,rs9321076,rs8100767,rs4283172,rs3745185,rs930395,rs75831447,rs12591552,rs16909788,rs10414472,rs10419397,rs76553758,rs8110531,rs4911392,rs4849886,rs7167026,rs11814703,rs6119447,rs1558901,rs8046994,rs2042747,rs7634878,rs13083158,rs116631782,rs11667618,rs4951407,rs9920665,rs1109548,rs73043474,rs244318,rs11669509,rs10750772,rs5995875,rs9397432,rs80241635,rs11836367,rs1550201,rs3112611,rs7646785,rs59623026,rs12652026,rs7548093,rs1885013,rs2424991,rs7664687,rs8100840,rs7689284,rs1991781,rs2295853,rs56125713,rs7149262,rs1293953,rs12104352,rs1287601,rs11055880,rs6594015,rs17002034,rs11200260,rs3095605,rs7665774,rs10462082,rs1678400,rs1295782,rs1051545,rs6558138,rs16961062,rs12307128,rs34215103,rs3760982,rs74320590,rs2277194,rs11158748,rs7322825,rs8103523,rs11790967,rs17090021,rs10900596,rs11715126,rs11855195,rs28567076,rs56314955,rs17617028,rs57359526,rs73869044,rs7988494,rs79692348,rs13095432,rs2767378,rs2945847,rs78525391,rs7396909,rs3104797,rs1544940,rs615778,rs9308782,rs4808611,rs1274652,rs1274640,rs34479,rs7251929,rs7711645,rs1981319,rs11853943,rs2303695,rs13183209,rs76481790,rs1751382,rs11571833,rs2268089,rs2284389,rs2589668,rs2303697,rs1978503,rs1188529,rs10741661,rs2869479,rs11129261,rs7252303,rs1205355,rs4106226,rs7733299,rs73043458,rs9321073,rs7218719,rs12938118,rs13077021,rs2588828,rs59216435,rs73012590,rs7711136,rs3752123,rs17460049,rs2295236,rs3928,rs7333281,rs1489329,rs6681905,rs117492183,rs1146182,rs11624484,rs34914085,rs10860070,rs74972358,rs13155698,rs72927567,rs437585,rs819134,rs114729828,rs9388568,rs35473069,rs12021815,rs559817,rs62020351,rs7739254,rs11917266,rs72722756,rs755251,rs1217412,rs10421287,rs10164323,rs1560118,rs345834,rs7404848,rs2236007,rs9806163,rs1541591,rs1154865,rs4839335,rs1426718,rs2381290,rs10795592,rs6594018,rs4464206,rs8045285,rs73887845,rs1013673,rs2017765,rs1011970,rs12936860,rs73055736,rs2934221,rs625668,rs6915267,rs79180893,rs7017073,rs3892696,rs1824911,rs9516537,rs4252685,rs8110461,rs28730794,rs11200253,rs10416654,rs7240802,rs2567570,rs3734806,rs11129421,rs4412123,rs10483813,rs899496,rs4849882,rs6765702,rs12710308,rs3112578,rs71334692,rs114813496,rs481519,rs7766942,rs41276076,rs11597615,rs244322,rs4848603,rs4836563,rs114120309,rs2726492,rs7630784,rs75306796,rs3095601,rs7247493,rs35263707,rs4252686,rs11791288,rs10858017,rs74438503,rs7541589,rs17090012,rs11621682,rs12362601,rs2666782,rs566266,rs2525511,rs6509592,rs3761648,rs8113685,rs4808075,rs12566340,rs2433394,rs552647,rs35612816,rs9375499,rs10956412,rs2389203,rs77475562,rs16983200,rs3745167,rs10905454,rs12901992,rs11023424,rs7720787,rs56359264,rs9940301,rs72709458,rs4595905,rs365934,rs56103707,rs1274656,rs2066418,rs6493334,rs992493,rs55899470,rs11179722,rs8030753,rs6770147,rs6512181,rs7139533,rs12424476,rs8044585,rs547518,rs11200293,rs1586840,rs2767379,rs9924554,rs3812726,rs74767555,rs10987651,rs4374113,rs1871483,rs12885612,rs6553849,rs11002819,rs78311430,rs7171359,rs7906667,rs6531673,rs9886844,rs74847648,rs10003850,rs2235597,rs7142882,rs9397069,rs10735348,rs10995194,rs4732989,rs1563828,rs2588816,rs56142524,rs7443076,rs2588815,rs8113388,rs1345418,rs11023386,rs1489331,rs866027,rs4565712,rs9398840,rs9398837,rs1250005,rs697430,rs12949538,rs1494420,rs34978733,rs34132656,rs7332663,rs12264495,rs11240760,rs4803658,rs11086068,rs17316068,rs12982058,rs6088454,rs12244199,rs5242,rs12143329,rs2158394,rs2673894,rs7245873,rs4702690,rs12990503,rs1274644,rs115366850,rs76801042,rs6802947,rs60981935,rs1295781,rs10843066,rs67274820,rs2016394,rs1609978,rs78773195,rs2640711,rs1205349,rs2967943,rs3817198,rs55931064,rs72913746,rs11848769,rs2647249,rs1217388,rs117888281,rs10424198,rs6932260,rs12907167,rs9314380,rs2042746,rs7716571,rs419450,rs34054358,rs17818028,rs2452874,rs2370946,rs12258426,rs4911147,rs9397440,rs13388294,rs9916547,rs11672786,rs8099434,rs6088411,rs6575189,rs2807986,rs9805044,rs2278256,rs12240306,rs6001910,rs28561462,rs12188871,rs3104793,rs2288868,rs62331150,rs1248068,rs16857609,rs10424202,rs10259,rs3898140,rs2797409,rs11746980,rs11200261,rs10900601,rs10772602,rs2567583,rs9891704,rs4148471,rs4808616,rs62126225,rs4330336,rs11680689,rs435620,rs2890664,rs891018,rs56088885,rs17090022,rs72838088,rs12907671,rs7305508,rs74914751,rs892040,rs877661,rs2424985,rs34771216,rs59623848,rs653465,rs8107388,rs2887429,rs4951389,rs2107425,rs819147,rs628802,rs4951398,rs9383598,rs4794551,rs11108574,rs4322801,rs4559207,rs735753,rs2567578,rs12039454,rs2466792,rs142134831,rs7209926,rs2206448,rs34480,rs1467953,rs2567569,rs1945615,rs4911409,rs3752122,rs4930320,rs1274646,rs1540139,rs7710978,rs10078116,rs9371232,rs73475356,rs2977904,rs71467652,rs28391200,rs74141680,rs13345139,rs62402849,rs35011719,rs7639617,rs6741887,rs2380095,rs1421403,rs1540140,rs11200240,rs7248801,rs1274661,rs11673604,rs10408290,rs10795593,rs7773484,rs4245737,rs9308781,rs751599,rs73169056,rs10409331,rs12587231,rs79797664,rs11924422,rs4808804,rs73957266,rs17361098,rs12150982,rs3015959,rs4308987,rs12906542,rs11055883,rs2648811,rs10896051,rs7615292,rs11070644,rs17783304,rs8111708,rs10843070,rs7259941,rs3782968,rs2363956,rs11710255,rs2158357,rs2413906,rs73509996,rs10421887,rs7736581,rs76659081,rs76724892,rs62048402,rs10900599,rs7500067,rs57481445,rs7910002,rs13218061,rs28586586,rs819138,rs200280119,rs10920362,rs4762323,rs12330193,rs56213022,rs117927639,rs115398865,rs17102804,rs1154209,rs2588809,rs75859313,rs12138846,rs17376814,rs11822830,rs8085442,rs62022561,rs3732009,rs4848599,rs10403581,rs7728887,rs10930632,rs62092651,rs9401953,rs4951083,rs10745770,rs1964130,rs8123521,rs17778711,rs2967951,rs9820508,rs11150296,rs2056417,rs11614819,rs1295780,rs8029993,rs11151478,rs3760983,rs141714657,rs3828435,rs10745769,rs12891525,rs2807982,rs3851356,rs12904033,rs244319,rs10886994,rs6558135,rs17375557,rs3784130,rs2331706,rs1315984,rs13189120,rs1121948,rs11086065,rs10462083,rs9867701,rs8107367,rs79709238,rs4866783,rs113874151,rs73887843,rs633157,rs8113768,rs1063613,rs1980850,rs116521083,rs7710952,rs1540148,rs60531768,rs1751381,rs2589667,rs1250009,rs2567573,rs17002026,rs11250026,rs2166061,rs6679481,rs13393577,rs6493328,rs62116991,rs75756829,rs1990828,rs2926534,rs1555945,rs13079374,rs10402107,rs10900597,rs2413907,rs60397819,rs8073158,rs819177,rs418053,rs10937001,rs12274674,rs67338120,rs4774517,rs737387,rs596063,rs4591994,rs72635800,rs12327712,rs3095602,rs1555075,rs8065361,rs57832744,rs636291,rs12151287,rs930394,rs11255558,rs4973766,rs10512865,rs1230679,rs8170,rs60235778,rs1268974,rs4449094,rs1055857,rs1274638,rs12711944,rs73048670,rs2717217,rs11866077,rs6556761,rs60092981,rs1250000,rs17817901,rs11086064,rs6762644,rs4951408,rs1489330,rs2921161,rs4849887,rs10423835,rs17376727,rs116909897,rs1148368,rs3014606,rs819136,rs819156,rs80277746,rs12246728,rs10460886,rs599298,rs7251689,rs9401952,rs4841366,rs3757318,rs714290,rs646157,rs7074494,rs73012598,rs8082471,rs8012331,rs12895715,rs58943232,rs7571543,rs2310900,rs11789581,rs74950732,rs7573263,rs851970,rs7253396,rs2589664,rs17750740,rs57730909,rs4144985,rs2666771,rs1958111,rs1033686,rs73887844,rs4762324,rs4808801,rs75582070,rs10987639,rs720475,rs3826729,rs472146,rs899495,rs7258465,rs4073980,rs2767382,rs2934222,rs11552449,rs9871443,rs13100576,rs486564,rs271621,rs7176364,rs1317843,rs2330619,rs10987655,rs7845421,rs11200244,rs7575205,rs7249020,rs77642095,rs11854914,rs73957268,rs8110073,rs6551196,rs11129422,rs67155512,rs55676236,rs8017474,rs56150793,rs2921003,rs7756336,rs12098137,rs11200252,rs2767377,rs56340030,rs11665778,rs172032,rs2424989,rs2045624,rs114411836,rs12909238,rs12261371,rs74509501,rs2726461,rs244321,rs1505368,rs78758778,rs911263,rs4252718,rs11102702,rs7873847,rs3750837,rs62116961,rs898387,rs819162,rs4252725,rs12254184,rs67397162,rs1816006,rs3752124,rs9321074,rs487930,rs78307781,rs17828907,rs1230645,rs10462080,rs7535752,rs6903955,rs61913648,rs56226851,rs6451772,rs6700017,rs3135715,rs77278383,rs3848562,rs2588827,rs73043441,rs11649091,rs1316118,rs2934219,rs13329835,rs10412080,rs2060861,rs11129262,rs10858018,rs1274648,rs2066087,rs2113436,rs4584941,rs12259144,rs12032080,rs7744559,rs1879422,rs1820488,rs13159598,rs7316807,rs11102661,rs2480777,rs6564771,rs10843064,rs72829484,rs1022978,rs8028380,rs35026266,rs34742161,rs7756884,rs76614474,rs4368295,rs994793,rs10791827,rs3104767,rs3135718,rs2357322,rs6903878,rs7921873,rs12889251,rs2279237,rs7730841,rs11102691,rs56028644,rs72843959,rs2242652,rs1541592,rs3112610,rs4911410,rs74447642,rs9299702,rs819151,rs56213832,rs3810429,rs9862943,rs11794990,rs11629073,rs4245706,rs3104798,rs11862190,rs11255879,rs4951393,rs4911408,rs648399,rs11878586,rs896625,rs11635140,rs12741973,rs2369244,rs59305384,rs10937002,rs4849883,rs13313995,rs9866934,rs1205352,rs17002050,rs80259215,rs6787391,rs12711947,rs11602769,rs4866929,rs9676419,rs11200269,rs9991047,rs12273824,rs8113584,rs3798850,rs271628,rs10424178,rs6119484,rs10409620,rs1250559,rs1007090,rs2026792,rs77466727,rs10843063,rs75801709,rs17239377,rs73055746,rs1293956,rs56069439,rs4951402,rs6558139,rs2767383,rs2291117,rs1022979,rs8111664,rs75942495,rs12427133,rs2506892,rs73008907,rs11200257,rs1274643,rs2371227,rs3782966,rs725453,rs79489350,rs1217421,rs11791717,rs73043498,rs1786626,rs41372346,rs10402988,rs8032307,rs7208123,rs9375501,rs12487185,rs4911393,rs12265542,rs765899,rs765009,rs10468364,rs1744949,rs17745183,rs8107422,rs72679711,rs1777237,rs16901965,rs153676,rs58629780,rs411547,rs7977555,rs17778649,rs6469633,rs7666569,rs17090013,rs4252677,rs73036931,rs4233763,rs819146,rs1205366,rs4808076,rs78540071,rs885012,rs1296527,rs71423314,rs1895025,rs34070783,rs12460292,rs35149841,rs2160541,rs11240751,rs4430682,rs8109345,rs3781719,rs80082041,rs11880383,rs67160003,rs55804742,rs201075316,rs16961084,rs17006687,rs719338,rs1785550,rs17838698,rs537626,rs1316170,rs78260677,rs2962317,rs11584485,rs9806595,rs62355901,rs1104945,rs12575663,rs6774180,rs7736952,rs2114438,rs10795594,rs12542202,rs2235596,rs1667550,rs2981582,rs4252687,rs62116962,rs6762558,rs943288,rs7247167,rs1287600,rs11251918,rs11079143,rs10469471,rs73167030,rs418462,rs10409003,rs748850,rs6679311,rs2588820,rs2251375,rs35630819,rs2976972,rs7681628,rs1028842,rs6867950,rs10995193,rs11227311,rs10793765,rs55753922,rs1274647,rs2045623,rs2483677,rs6731836,rs7957058,rs9933302,rs10404812,rs7166460,rs34837775,rs2579779,rs2567568,rs73167039,rs3087650,rs6556760,rs7216326,rs115469851,rs12446424,rs540233,rs5027380,rs9831844,rs9938021,rs727305,rs637185,rs4148470,rs16936863,rs35686037,rs10442,rs7529353,rs10049490,rs72931797,rs9880424,rs73957264,rs1894128,rs55967455,rs7954769,rs8111316,rs1958115,rs56277861,rs2032699,rs62022620,rs12355732,rs12247367,rs4514789,rs2007981,rs4771907,rs4897207,rs76977495,rs1217389,rs12909189,rs9940376,rs2648812,rs56681946,rs9524833,rs7442796,rs12592240,rs345837,rs704010,rs4980060,rs2072857,rs12422552,rs2588806,rs17051298,rs4775762,rs12466825,rs11608269,rs10401778,rs75962930,rs1506524,rs13093591,rs10423120,rs80070455,rs7717459,rs7256926,rs1010878,rs11666308,rs12930156,rs6682208,rs57233193,rs8108477,rs4950837,rs12449538,rs9900816,rs77082285,rs896548,rs10987662,rs71338627,rs11719250,rs75807875,rs891017,rs3806872,rs35333951,rs9371562,rs418467,rs11002825,rs72831295,rs10843067,rs10819291,rs6765361,rs75905550,rs2466791,rs17588395,rs630394,rs1489328,rs11540855,rs1472254,rs4245736,rs68179022,rs9907961,rs35426206,rs7107912,rs114398219,rs754416,rs462606,rs12647922,rs73169098,rs79422823,rs1155707,rs10745768,rs118172794,rs6872254,rs16961046,rs1738388,rs7171330,rs10164319,rs1553005,rs2424984,rs12495646,rs980441,rs1061310,rs7445653,rs12155535,rs12150038,rs1274637,rs61502779,rs2567588,rs2278238,rs45585331,rs7335147,rs7315899,rs10409483,rs10460887,rs1824913,rs2567566,rs6001912,rs2567581,rs1553113,rs1217407,rs7720490,rs12240308,rs479566,rs76182650,rs6509578,rs1444197,rs2294352,rs1274649,rs1879421,rs112907808,rs35578411,rs1205357,rs11002824,rs11741772,rs1287599,rs3757322,rs10887032,rs1380576,rs7250750,rs10411161,rs1153137,rs2648795,rs73957267,rs7838313,rs7598664,rs10206829,rs7145044,rs819137,rs11671807,rs705468,rs79360006,rs2290855,rs8108174,rs61938093,rs34546260,rs76098421,rs6088412,rs2255767,rs7760748,rs3915010,rs6059662,rs4841365,rs7722341,rs61494113,rs6482191,rs1945613,rs819155,rs74833166,rs12546747,rs873823,rs1478580,rs76148820,rs4934161,rs72626249,rs4849880,rs3739153,rs58798197,rs999737,rs8112726,rs79220446,rs2371229,rs7858206,rs594689,rs12883049,rs9524828,rs7251755,rs4685801,rs10745771,rs4868878,rs7162626,rs55662398,rs13356145,rs73169032,rs12253527,rs9676358,rs2943582,rs9388561,rs4245739,rs1936398,rs73167034,rs8016795,rs10181989,rs12879829,rs74141764,rs6538735,rs12594613,rs570387,rs17817877,rs61628582,rs1777238,rs11070646,rs2167671,rs2104047,rs3809198,rs2385088,rs1217410,rs898386,rs10452136,rs5020833,rs73006998,rs6937287,rs62022621,rs481236,rs13069430,rs12174347,rs2567584,rs4252694,rs9637796,rs17221259,rs10987664,rs2921009,rs12201633,rs34171762,rs73014410,rs1555944,rs9867580,rs11612978,rs10483203,rs7847465,rs4423005,rs11200267,rs4848601,rs11200243,rs6057961,rs6801714,rs6509581,rs9375503,rs11853045,rs75643317,rs12914007,rs6556759,rs10858019,rs765010,rs61634114,rs1484776,rs11049291,rs7072776,rs4609972,rs73043472,rs2424988,rs74754631,rs17081551,rs74728399,rs2326567,rs2011318,rs4951400,rs10419742,rs2979134,rs7315496,rs11255555,rs1864116,rs2125855,rs4837158,rs4148469,rs113028143,rs17835311,rs17310753,rs10519174,rs10987671,rs117297821,rs6478778,rs2588823,rs11848377,rs7254318,rs2588813,rs7187794,rs73043461,rs16983196,rs12940106,rs11129264,rs4951409,rs12951542,rs2807978,rs2038979,rs4837154,rs2787501,rs12565589,rs73869046,rs12711943,rs6900074,rs13061018,rs8097485,rs73008905,rs3837926,rs7907815,rs116226990,rs3095606,rs10420224,rs2116685,rs819144,rs7256534,rs12974508,rs4951080,rs73016432,rs3929051,rs899494,rs1055408,rs3213930,rs2243905,rs62107503,rs11667661,rs56686382,rs8099896,rs7751865,rs11240758,rs1293955,rs10760488,rs57037798,rs2571236,rs56051217,rs34963425,rs2525510,rs612611,rs892039,rs3761649,rs12235740,rs969679,rs12645200,rs6558136,rs34483,rs11002826,rs77044078,rs1274645,rs2640709,rs1274657,rs17002027,rs8055904,rs4802200,rs10418154,rs3824524,rs2767384,rs11642841,rs8037304,rs6698586,rs8036173,rs2842315,rs73169057,rs7734992,rs490706,rs9842044,rs1230640,rs10819295,rs2169137,rs9805041,rs4334136,rs440627,rs2014047,rs12253283,rs622623,rs34738294,rs6896417,rs2004947,rs2296427,rs3745187,rs6531674,rs2371226,rs620405,rs930947,rs1314912,rs10832321,rs6585764,rs2298181,rs2284388,rs615029,rs3803662,rs819145,rs71467654,rs1290939,rs1155705,rs28940872,rs1016578,rs2303500,rs616820,rs16960982,rs2288544,rs73887853,rs7247017,rs10766201,rs9789411,rs77458785,rs11855166,rs4775768,rs3802358,rs143494790,rs34482,rs1230685,rs11794226,rs12044534,rs72725151,rs6663679,rs4808621,rs58965035,rs9973239,rs2057223,rs2287312,rs668842,rs6756468,rs34945601,rs2424987,rs11200237,rs72660022,rs60523415,rs6509591,rs10405457,rs10832320,rs6059709,rs3104766,rs2013984,rs7219874,rs1153138,rs8102890,rs11041665,rs12493607,rs7999175,rs74701179,rs6734808,rs12982178,rs819142,rs146322225,rs3756996,rs55669535,rs11879336,rs199537217,rs28370880,rs2358995,rs13177711,rs7711697,rs10987668,rs35604430,rs7250138,rs11925003,rs4849879,rs7753913,rs67000409,rs77865813,rs2075555,rs12566957,rs2093436,rs45609936,rs3745186,rs2967955,rs3782963,rs2310910,rs2165008,rs1860284,rs3761936,rs75647161,rs1042078,rs7255924,rs873994,rs11878580,rs77829865,rs7332836,rs73016427,rs7532236,rs6059635,rs1283310,rs4911407,rs57965761,rs12101348,rs79022302,rs75356952,rs73043442,rs72725138,rs10793766,rs2640708,rs1879420,rs9285460,rs7775493,rs727304,rs6420120,rs17356907,rs10483208,rs7983336,rs12637322,rs28463809,rs1958112,rs4784224,rs11965983,rs79389646,rs2867319,rs16901964,rs62334419,rs1314913,rs12287129,rs3803660,rs7461885,rs3104800,rs1344549,rs6059710,rs6596809,rs7615125,rs1121946,rs7251653,rs8034591,rs17090028,rs8107969,rs28848240,rs76347423,rs2767365,rs78557674,rs73957263,rs72797470,rs73055753,rs7575067,rs3112626,rs12637272,rs56094144,rs73167031,rs10843068,rs3176203,rs11820646,rs9877680,rs73071406,rs6059723,rs12258234,rs6601483,rs2089128,rs1274658,rs6001965,rs12981981,rs571978,rs62020348,rs9628987,rs2306352,rs2282653,rs11879436,rs8113216,rs11851032,rs75159272,rs244320,rs62355900,rs8110408,rs10423838,rs16857611,rs2948167,rs1043327,rs80322451,rs11852589,rs6509585,rs56757884,rs3903072,rs9311394,rs597438,rs6594016,rs10131490,rs7499149,rs11642015,rs8108583,rs11200268,rs1995214,rs11693806,rs9524831,rs2070768,rs67009934,rs536226,rs10791027,rs1230678,rs28759054,rs1274650,rs7249329,rs1812873,rs2541242,rs17293193,rs594926,rs2588818,rs78275003,rs7696175,rs17817847,rs2303504,rs4627017,rs2628309,rs2735970,rs2278185,rs6868232,rs7842659,rs4848600,rs10900592,rs10832337,rs11108643,rs11844632,rs10745767,rs6531672,rs61364280,rs851971,rs11201939,rs6569479,rs8103622,rs7739076,rs12711948,rs17192586,rs1402972,rs1217395,rs10425939,rs930313,rs10409505,rs3761650,rs10430885,rs12916536,rs11200263,rs62126253,rs7148882,rs10403189,rs3803079,rs1243193,rs11108164,rs76573813,rs9401951,rs2208397,rs12711946,rs12907078,rs7856923,rs1250008,rs9920570,rs10819296,rs1155708,rs35678649,rs59911578,rs12155815,rs2506889,rs67462252,rs405447,rs1433082,rs34084277,rs2290854,rs34882439,rs62388408,rs11746506,rs7619833,rs79411242,rs1368298,rs75080620,rs35270244,rs6120519,rs35647022,rs1952246,rs739872,rs17323927,rs2673896,rs9398839,rs3104771,rs4148465,rs3848299,rs1079098,rs3806685,rs7308077,rs743605,rs73014418,rs72635798,rs1217200,rs11070641,rs1478581,rs9398842,rs4358083,rs4773847,rs2370925,rs2488458,rs1086899,rs4849884,rs77447688,rs1274642,rs4911394,rs205781,rs11878583,rs61016247,rs10406920,rs6679717,rs7968231,rs2797412,rs73043490,rs2130166,rs7132950,rs140605,rs4848602,rs10426697,rs4951399,rs1465581,rs12651949,rs2807979,rs3782965,rs3739152,rs72802931,rs75276261,rs2359170,rs1438819,rs10414104,rs1536455,rs4951075,rs10444227,rs12246693,rs3104796,rs8110546,rs7246243,rs73006999,rs2358994,rs11200258,rs12255832,rs11200242,rs6142098,rs4868881,rs74549747,rs12902728,rs7308609,rs1838337,rs3734805,rs12941275,rs10508364,rs721653,rs604702,rs11096962,rs4775760,rs25458,rs77450241,rs8106929,rs6451774,rs9398838,rs2867318,rs2567567,rs3829222,rs9637797,rs8103660,rs11055882,rs6737629,rs4911405,rs61851905,rs4441735,rs35515350,rs62391615,rs11129263,rs12158872,rs864702,rs6789306,rs1802212,rs748609,rs10843069,rs13160259,rs1945614,rs163051,rs2244134,rs8032308,rs7251571,rs7098562,rs9314024,rs3935304,rs77257332,rs1274655,rs6822503,rs8081736,rs819159,rs12648211,rs13154781,rs4973768,rs2567565,rs11665924,rs6509580,rs12375,rs66993605,rs4252717,rs12130686,rs4895822,rs28567741,rs4425044,rs10405636,rs142899279,rs9841951,rs13598,rs2588807,rs1958116,rs6596810,rs6059733,rs12917479,rs705469,rs6867533,rs12885408,rs17839825,rs2588829,rs12125533,rs7756880,rs10426528,rs12133735,rs1950897,rs6482190,rs114201007,rs4400345,rs3825266,rs11240764,rs10753644,rs74900027,rs8066588,rs4838997,rs10402630,rs132390,rs10049286,rs819133,rs76006088,rs17832432,rs12676327,rs10413237,rs7184016,rs114037797,rs2330572,rs28481454,rs819143,rs3095604,rs16862837,rs4317923,rs13330810,rs11539412,rs10896064,rs1952245,rs1678403,rs1433081,rs4849881,rs62126227,rs6887666,rs72725149,rs1387389,rs1293954,rs79914414,rs10483209,rs73169060,rs11658717,rs11667971,rs3745168,rs10069690,rs9783202,rs3135724,rs8102738,rs7652028,rs345840,rs35273092,rs2087758,rs1353747,rs75227249,rs2028890,rs55718051,rs2424990,rs35464791,rs10860069,rs1771351,rs4148464,rs7246262,rs2316184,rs2807980,rs16901963,rs7571527,rs12248004,rs2288464,rs10828249,rs4784226,rs10819293,rs662169,rs909116,rs4586858,rs2118764,rs73869045,rs80191776,rs17281496,rs11879798,rs1465576,rs3095607,rs9820391,rs2303502,rs79991473,rs7727040,rs12695960,rs4510365,rs6059711,rs7849608,rs11879319,rs2116684,rs12878491,rs1056294,rs891019,rs16961068,rs12783517,rs2567582,rs401021,rs4951401,rs58601830,rs1048758,rs4899244,rs8100241,rs73392136,rs163048,rs11816415,rs1106673,rs76125171,rs8008961,rs55757094,rs4762319,rs1250003,rs16942896,rs3764540,rs2640712,rs7641830,rs6512182,rs959039,rs16853958,rs1138739,rs2385089,rs9383594,rs116264287,rs2381289,rs17726078,rs10418362,rs73010930,rs12041075,rs11882562,rs10188926,rs372143,rs12624106,rs3798853,rs7252101,rs74484116,rs2399888,rs9644915,rs72913742,rs10422990,rs79176224,rs11200296,rs7987653,rs4457089,rs10900595,rs17778661,rs16960901,rs6556758,rs6551179,rs4837153,rs13420196,rs17362691,rs1533711,rs12139477,rs2216236,rs2588814,rs13174122,rs819158,rs2628316,rs2948166,rs6594019,rs12240893,rs9524836,rs11928023,rs67412075,rs145889899,rs792455,rs77945250,rs35716640,rs62020353,rs9306345,rs6906130,rs11108165,rs4951078,rs12265369,rs2588808,rs4469414,rs4470509,rs2245752,rs633800,rs3112609,rs7720556,rs142149919,rs1420646,rs6875933,rs12518851,rs4077537,rs67397200,rs28730795,rs10462081,rs3752121,rs891205,rs10519177,rs2875972,rs12422779,rs7251070,rs112479789,rs12980812,rs2807971,rs12210110,rs10851468,rs4911401,rs9524835,rs56348638,rs899497,rs11129270,rs2640707,rs580057,rs7686118,rs10995195,rs2588821,rs1344548,rs3803661,rs1249998,rs7826479,rs1864113,rs12594618,rs2372091,rs6707192,rs4245738,rs74474228,rs11200254,rs1866406,rs1862016,rs2647256,rs2551460,rs12663827,rs11621276,rs34746918,rs11002911,rs10401700,rs3760984,rs623110,rs7776136,rs28670973,rs1599971,rs1003082,rs11669059,rs7250193,rs3774225,rs9383589,rs10468513,rs12592059,rs12488954,rs7620772,rs62492805,rs72725141,rs117222964,rs3734804,rs10425982,rs1155706,rs6569483,rs1534100,rs3795598,rs7306703,rs8112782,rs2628304,rs11844852,rs3745191,rs13083813,rs17460473,rs4808622,rs4072805,rs2298182,rs3821098,rs10766200,rs1314911,rs76879850,rs72635796,rs205777,rs10896052,rs10793767,rs9823731,rs28479834,rs1958113,rs1274659,rs34010330,rs9672142,rs3745163,rs2555470,rs1371597,rs8021298,rs60284816,rs9359496,rs17075264,rs3810204,rs10832326,rs2018246,rs28421836,rs6862878,rs819141,rs55990219,rs3750836,rs7164585,rs12246704,rs17745231,rs2075554,rs6909263,rs8023401,rs73010941,rs17458846,rs9652450,rs7746577,rs7250266,rs12711945,rs11240761,rs6512179,rs6087561,rs1018464,rs4328119,rs4849885,rs80217378,rs2180341,rs28473003,rs2014279,rs10402727,rs74047639,rs10987669,rs10032806,rs6558137,rs8056731,rs75014284,rs11628293,rs61176871,rs3798857,rs1156287,rs879843,rs12595269,rs12159970,rs57517028,rs117351774,rs10515878,rs7636866,rs3808831,rs7164277,rs6538736,rs149101394,rs13081020,rs78000506,rs12881240,rs66753001,rs9401950,rs1431131,rs75696369,rs10843065,rs7000693,rs11780156,rs11668840,rs6774387,rs4951404,rs6929137,rs11227309,rs1274641,rs9637783,rs114832290,rs12355688,rs624797,rs11591508,rs2588819,rs4148467,rs1965717,rs3798852,rs2673895,rs4841368,rs45465998,rs1274639,rs7098822,rs1560119,rs73055754,rs7252336,rs1845814,rs11788951,rs1460036,rs12480555,rs4911144,rs10402468,rs10900600,rs73045131,rs1744947,rs4808614,rs1821934,rs58418105,rs4430871,rs58120918,rs1298340,rs117866665,rs2282654,rs12937006,rs7618042,rs2628308,rs550138,rs13280051,rs17192558,rs6001911,rs7712949,rs12975707,rs11023382,rs1864115,rs2089127,rs11669175,rs6512180,rs877102,rs12513749,rs819148,rs12487340,rs6932603,rs6601482,rs11250025,rs10427083,rs1467673,rs13085724,rs1316014,rs1485995,rs971693,rs10415471,rs56175787,rs4267442,rs57171871,rs6087557,rs3747479,rs34053595,rs1285820,rs3848561,rs34804898,rs583298,rs648324,rs17557872,rs35975215,rs12248806,rs73887846,rs8014510,rs659824,rs1274651,rs596537,rs2807983,rs7334994,rs13379564,rs5743810,rs8036314,rs62020347,rs17090011,rs1217193,rs1438820,rs35097996,rs1871484,rs16862842,rs2899417,rs12432006,rs6058017,rs6088433,rs6556751,rs2120596,rs3809197,rs8100716,rs10879643,rs8106096,rs55674424,rs12906911</t>
  </si>
  <si>
    <t>ENSG00000182319.5,ENSG00000139597.12,ENSG00000236391.3,ENSG00000145495.10,ENSG00000107669.13,ENSG00000178878.8,ENSG00000108175.12,CATG00000010065.1,ENSG00000138311.11,CATG00000089914.1,ENSG00000166147.9,CATG00000032035.1,ENSG00000207422.1,CATG00000117824.1,ENSG00000188487.7,CATG00000058689.1,ENSG00000260372.2,ENSG00000162426.10,ENSG00000142798.12,CATG00000012956.1,ENSG00000231672.2,ENSG00000110680.8,CATG00000117568.1,CATG00000035404.1,ENSG00000123360.7,CATG00000075121.1,CATG00000117194.1,ENSG00000130595.12,CATG00000073317.1,ENSG00000127586.12,CATG00000040517.1,CATG00000058679.1,CATG00000064037.1,CATG00000022942.1,ENSG00000259705.1,ENSG00000247345.2,ENSG00000133067.13,ENSG00000226786.2,ENSG00000076108.7,ENSG00000261441.1,ENSG00000250344.1,CATG00000027321.1,ENSG00000164330.12,CATG00000029606.1,ENSG00000160113.5,CATG00000066984.1,ENSG00000136856.13,ENSG00000118518.11,ENSG00000245317.2,ENSG00000121864.5,ENSG00000163513.13,ENSG00000091831.17,ENSG00000258623.1,ENSG00000130299.12,CATG00000021434.1,ENSG00000198625.8,CATG00000001102.1,ENSG00000173638.14,ENSG00000243273.1,ENSG00000065320.4,ENSG00000250600.1,ENSG00000148356.9,ENSG00000107672.10,ENSG00000226864.1,CATG00000104335.1,CATG00000086576.1,ENSG00000257360.1,ENSG00000268095.1,CATG00000089917.1,ENSG00000230071.2,CATG00000053061.1,ENSG00000196588.10,ENSG00000228265.1,CATG00000045773.1,CATG00000000226.1,CATG00000086577.1,ENSG00000142655.8,CATG00000038834.1,ENSG00000140521.7,ENSG00000248905.4,ENSG00000173376.9,ENSG00000131018.18,ENSG00000251586.1,ENSG00000165424.6,CATG00000029301.1,CATG00000117584.1,ENSG00000213782.3,CATG00000058672.1,ENSG00000196660.6,ENSG00000116793.11,ENSG00000140525.13,ENSG00000158352.11,ENSG00000150995.13,ENSG00000168769.8,CATG00000010060.1,ENSG00000105393.11,ENSG00000172638.8,CATG00000098384.1,ENSG00000249231.3,ENSG00000188596.5,ENSG00000010017.9,CATG00000022941.1,ENSG00000075643.5,ENSG00000120262.8,ENSG00000136830.7,ENSG00000256084.1,ENSG00000114450.5,ENSG00000164362.14,ENSG00000118655.4,ENSG00000105656.8,ENSG00000138430.11,ENSG00000130600.11,CATG00000075119.1,CATG00000040519.1,CATG00000008096.1,ENSG00000134461.11,ENSG00000145536.11,ENSG00000134242.11,ENSG00000197619.9,ENSG00000197712.7,ENSG00000166446.10,CATG00000053050.1,ENSG00000243649.4,ENSG00000134262.8,CATG00000102095.1,CATG00000038779.1,ENSG00000258661.1,ENSG00000236651.1,CATG00000117590.1,CATG00000109827.1,ENSG00000130592.9,ENSG00000233321.1,CATG00000102098.1,ENSG00000253649.1,ENSG00000231128.1,ENSG00000171109.14,ENSG00000174125.3,ENSG00000163491.12,ENSG00000154080.8,ENSG00000225246.1,ENSG00000172757.8,ENSG00000233891.3,ENSG00000105701.11,CATG00000053051.1,ENSG00000050730.11,CATG00000057773.1,ENSG00000272335.1,ENSG00000249859.3,ENSG00000269728.1,ENSG00000213131.3,CATG00000021432.1,ENSG00000261730.1,ENSG00000259077.1,CATG00000011415.1,CATG00000062222.1,CATG00000117550.1,ENSG00000240498.2,ENSG00000172732.7,CATG00000021435.1,ENSG00000231721.2,CATG00000005002.1,CATG00000011590.1,CATG00000098381.1,ENSG00000229656.2,CATG00000104069.1,ENSG00000182185.14,CATG00000031710.1,CATG00000115729.1,ENSG00000166260.6,CATG00000008097.1,ENSG00000164588.4,ENSG00000241956.5,CATG00000059537.1,CATG00000107094.1,CATG00000004332.1,CATG00000058683.1,ENSG00000186998.11,CATG00000089548.1,ENSG00000148655.10,ENSG00000184682.5,CATG00000002808.1,CATG00000020744.1,ENSG00000196152.6,ENSG00000270799.1,ENSG00000227560.1,CATG00000075768.1,CATG00000104067.1,ENSG00000081026.14,ENSG00000099331.9,CATG00000107093.1,CATG00000058685.1,ENSG00000101444.8,CATG00000117079.1,ENSG00000175868.9,ENSG00000251138.2,ENSG00000105655.14,ENSG00000130311.6,ENSG00000203985.6,ENSG00000160117.10,ENSG00000160049.7,CATG00000041976.1,ENSG00000149260.10,ENSG00000198807.8,CATG00000090511.1,ENSG00000188761.7,ENSG00000140718.14,ENSG00000172543.3,ENSG00000174680.5,ENSG00000256683.2,CATG00000044393.1,CATG00000118288.1,CATG00000117558.1,ENSG00000251191.3,ENSG00000185630.14,ENSG00000269307.1,ENSG00000259802.1,ENSG00000257150.1,ENSG00000249917.2,ENSG00000111269.2,ENSG00000091428.13,ENSG00000174130.8,ENSG00000260963.1,ENSG00000130312.2,CATG00000019915.1,CATG00000001347.1,ENSG00000131379.5,ENSG00000182771.13,ENSG00000137757.6,ENSG00000161551.8,ENSG00000273319.1,CATG00000064110.1,ENSG00000178568.9,ENSG00000033867.12,ENSG00000255399.2,ENSG00000139618.10,ENSG00000127220.5,ENSG00000078403.12,ENSG00000081019.9,ENSG00000138777.15,ENSG00000103460.12,ENSG00000166263.9,ENSG00000236779.1,ENSG00000081923.6,ENSG00000125257.9,ENSG00000089225.15,ENSG00000066468.16,ENSG00000234752.1,CATG00000102881.1,ENSG00000145491.7,CATG00000032004.1,ENSG00000134775.11,ENSG00000164749.7,ENSG00000174721.9,ENSG00000253236.1,ENSG00000050327.10,ENSG00000250049.1,ENSG00000093144.14,ENSG00000182858.9,ENSG00000074855.6,ENSG00000104783.7,ENSG00000204351.7,ENSG00000198093.6,ENSG00000197958.8,ENSG00000108821.9,ENSG00000258807.1,CATG00000005873.1,ENSG00000256989.1,ENSG00000112996.5,ENSG00000214185.3,ENSG00000130307.7,ENSG00000144130.7,ENSG00000272817.1,CATG00000082826.1,ENSG00000130511.11,ENSG00000184647.6,ENSG00000181788.3,CATG00000059542.1,ENSG00000247498.5,ENSG00000238133.2,ENSG00000161010.10,CATG00000022947.1,ENSG00000261143.1,ENSG00000112773.11,ENSG00000269095.1,ENSG00000125970.7,ENSG00000267327.1,CATG00000021433.1,ENSG00000101440.5,CATG00000001057.1,ENSG00000170382.7,CATG00000100858.1,CATG00000037610.1,ENSG00000168594.11,ENSG00000159871.10,ENSG00000115844.6,CATG00000037116.1,CATG00000067193.1,CATG00000079868.1,ENSG00000144354.9,ENSG00000244265.1,CATG00000104065.1,ENSG00000228063.1,ENSG00000244255.1,ENSG00000236204.1,ENSG00000125977.6,ENSG00000143353.7,ENSG00000115008.5,ENSG00000150093.14,ENSG00000250917.1,ENSG00000130300.4,ENSG00000231907.2,ENSG00000099330.4,ENSG00000144749.9,ENSG00000122971.4,CATG00000021439.1,ENSG00000141198.9,CATG00000058401.1,ENSG00000136770.6,CATG00000039438.1,CATG00000053054.1,ENSG00000251141.1,ENSG00000128285.4,ENSG00000133056.9</t>
  </si>
  <si>
    <t>17529974,21424380,20852631,21278746,22383897,17529967,22923054,23354978,21263130,22180457,22228098,23319801,24143190,23535733,22951594,17903305,19330030,22532574,20872241,19219042,17529973,23555315,22037553,23535729,pha002853,23468962,21060860,20332263,22976474,20585626,19330027,18326623,22232737,20453838,21908515,22452962</t>
  </si>
  <si>
    <t>Mammographic density,Breast cancer (prognosis),Breast cancer (survival),Response to tamoxifen in breast cancer,Breast cancer</t>
  </si>
  <si>
    <t>MESH:D002097</t>
  </si>
  <si>
    <t>C Reactive Protein</t>
  </si>
  <si>
    <t>A plasma protein that circulates in increased amounts during inflammation and after tissue damage.</t>
  </si>
  <si>
    <t>rs6857,rs59909009,rs1260330,rs4665969,rs6547521,rs12104666,rs2241353,rs31597,rs1528533,rs12407048,rs1169303,rs157580,rs780104,rs71556715,rs709591,rs3753174,rs7539745,rs3797685,rs2950835,rs34016998,rs12040007,rs2580761,rs10059767,rs780100,rs1919128,rs61812598,rs2259852,rs4942143,rs709592,rs1104,rs1169294,rs13030973,rs12478841,rs6667434,rs3739095,rs2077221,rs4705863,rs6678033,rs13002853,rs2259816,rs157590,rs114426477,rs45456495,rs10205219,rs2257962,rs13153918,rs4841132,rs2580759,rs62158854,rs1313566,rs13090809,rs17162308,rs1004306,rs11265632,rs12971201,rs1260329,rs13240065,rs780108,rs12034502,rs7953249,rs12056034,rs11208687,rs10169261,rs1919127,rs4292989,rs4546372,rs13226650,rs13022873,rs11265613,rs7988338,rs10447251,rs2526932,rs1182933,rs813592,rs13023094,rs11745926,rs1646314,rs35780891,rs7135337,rs3213762,rs56188865,rs6687726,rs67129560,rs11695549,rs4794824,rs7523344,rs25914,rs1395,rs4655537,rs2068663,rs3093062,rs1647266,rs3797676,rs10889551,rs8078723,rs1169286,rs4655743,rs2259883,rs2255531,rs11208693,rs2068964,rs11974409,rs4388249,rs34247538,rs4666002,rs10041575,rs1169314,rs11783641,rs4433388,rs2847285,rs1647276,rs1981815,rs56383788,rs10925026,rs13157374,rs2301005,rs4420638,rs4453032,rs6664201,rs2154384,rs1275537,rs4666000,rs9471490,rs72950891,rs457846,rs3819904,rs2242500,rs79662683,rs12025906,rs62130714,rs35073769,rs7575245,rs61779359,rs11983997,rs55896126,rs780117,rs1892534,rs796130,rs10925025,rs2269204,rs17162326,rs4393147,rs2301016,rs7531110,rs4553185,rs11685326,rs3826331,rs1275522,rs2075649,rs60466849,rs6716894,rs6689393,rs115415899,rs62158853,rs1171268,rs1275530,rs2464196,rs13189235,rs7811265,rs17343290,rs10205592,rs809058,rs9303283,rs3745150,rs4845622,rs31601,rs6669117,rs59007384,rs8093291,rs57968500,rs9436747,rs4345797,rs34523847,rs7518632,rs13234378,rs114487778,rs2393775,rs58965570,rs1171270,rs6722922,rs4665960,rs77005271,rs56076827,rs7516904,rs4845619,rs6700296,rs13234157,rs2847262,rs11896904,rs1260328,rs1141313,rs888269,rs60766381,rs7553602,rs2808629,rs2301010,rs55966874,rs7970695,rs4795412,rs12464616,rs1260341,rs6976930,rs983311,rs7954039,rs6760828,rs3762273,rs35493868,rs11556505,rs2228145,rs704791,rs10800501,rs55908418,rs12118018,rs3093077,rs1169309,rs157588,rs12656080,rs3797684,rs6689191,rs6694817,rs13189822,rs11681351,rs2104564,rs6657868,rs9462674,rs2526933,rs7954331,rs12972156,rs17162307,rs12659765,rs7516840,rs482571,rs1169315,rs10789184,rs34403348,rs2154381,rs4655539,rs12658214,rs10774579,rs36043919,rs2708104,rs17757858,rs435494,rs7798357,rs3797692,rs1305062,rs3790421,rs4925546,rs4797709,rs1051921,rs3749147,rs4655729,rs3797680,rs76586167,rs10188292,rs4845625,rs157582,rs3790420,rs28456100,rs7577311,rs2303369,rs4655811,rs57941031,rs4660808,rs28638007,rs4845372,rs1171274,rs2259820,rs12721046,rs6743171,rs3753176,rs12067936,rs8192284,rs370575,rs10732836,rs4569915,rs10789189,rs2243616,rs61010704,rs4665958,rs1539019,rs809673,rs7531867,rs13409371,rs115462863,rs10176274,rs2280781,rs455803,rs5018567,rs59043882,rs2847299,rs3756598,rs60631624,rs4129267,rs13175917,rs10889570,rs16826349,rs9436299,rs17162179,rs592390,rs1938484,rs6727388,rs780112,rs55747707,rs3935280,rs17661330,rs7310409,rs6894052,rs1171273,rs6489786,rs845742,rs10164495,rs7529229,rs9462675,rs845736,rs2257764,rs4845620,rs12605316,rs7214085,rs11208690,rs11208686,rs735396,rs12730036,rs2272417,rs933102,rs845735,rs2264750,rs4660311,rs17814562,rs2293571,rs1004304,rs4655740,rs34597048,rs12591786,rs62466264,rs780110,rs33951980,rs11265621,rs1169292,rs13391837,rs25916,rs67566754,rs77048596,rs72663520,rs35332062,rs3790439,rs13472,rs2241693,rs17756658,rs2301017,rs13232120,rs4925657,rs1160985,rs7965349,rs6690625,rs1359758,rs2808630,rs6749393,rs7979478,rs7305618,rs1169300,rs2227322,rs3093068,rs888271,rs61232586,rs11208655,rs11693660,rs7021,rs9606,rs4845618,rs1049817,rs253243,rs4655564,rs6881643,rs1306476,rs12037271,rs13246490,rs2280172,rs3753175,rs11127013,rs12654396,rs1647284,rs6466391,rs3797674,rs157581,rs35659126,rs55968726,rs11876290,rs7602534,rs12656712,rs34763247,rs1275528,rs8081692,rs72860013,rs6700421,rs461144,rs1260333,rs35624969,rs127124,rs12540011,rs25915,rs2803959,rs4638123,rs1260327,rs11652139,rs4512645,rs11265612,rs2042164,rs2384656,rs1938485,rs2847298,rs3790422,rs1794336,rs2847276,rs11887784,rs2259690,rs184017,rs61781363,rs6667499,rs1169288,rs17145713,rs3093075,rs2706390,rs3769143,rs1406295,rs9533158,rs769449,rs7549647,rs67090117,rs6968170,rs111837003,rs1122227,rs11946653,rs11126932,rs10515405,rs2293572,rs77994623,rs58948178,rs59925331,rs3756599,rs10774580,rs12987055,rs12187114,rs11208691,rs2549008,rs10889569,rs1327115,rs1938497,rs3797690,rs71516504,rs2808628,rs61781391,rs11126999,rs525425,rs34565150,rs4655555,rs2305929,rs7502514,rs10182937,rs9471491,rs4845647,rs6660775,rs59632925,rs3762274,rs2542162,rs72817533,rs11206430,rs10889556,rs4795418,rs10477973,rs34060476,rs35797675,rs35342188,rs1169301,rs7555955,rs4582,rs970468,rs4841133,rs4660877,rs769450,rs4420065,rs1169313,rs760136,rs11208683,rs12998770,rs1169299,rs1475398,rs3797689,rs1417938,rs1260326,rs13355543,rs6760250,rs12467476,rs2272406,rs12068561,rs7002551,rs75615732,rs7586601,rs2244608,rs1260334,rs876538,rs2260399,rs13221253,rs10889568,rs405509,rs13235543,rs11684134,rs127125,rs4655598,rs35348663,rs12656720,rs1800961,rs3845686,rs2264782,rs11208688,rs1137101,rs2794520,rs61781364,rs56326707,rs457453,rs4655566,rs3093059,rs35368205,rs2911711,rs7534511,rs2240466,rs14415,rs59559298,rs10889557,rs67629125,rs796157,rs1169289,rs13022659,rs4584384,rs9427082,rs4655556,rs6588153,rs61811371,rs79624003,rs7979473,rs6734238,rs1805096,rs2075650,rs13231516,rs2542167,rs1260342,rs1169306,rs74175068,rs6588147,rs2227336,rs4665383,rs58372192,rs114798927,rs1327116,rs10789190,rs7550664,rs17145750,rs157584,rs2251468,rs780093,rs1938496,rs1867830,rs253245,rs2393791,rs2708100,rs6686276,rs12531645,rs4478801,rs17264866,rs1325800,rs929328,rs641085,rs3826557,rs2286276,rs8395,rs3828033,rs7243921,rs6743819,rs478582,rs1169311,rs3093066,rs1038026,rs1411464,rs1169284,rs3790423,rs9436300,rs3213545,rs56047170,rs440446,rs12568083,rs9987289,rs2847258,rs85204,rs495524,rs1183910,rs6684921,rs2706389,rs60606290,rs12753193,rs11956236,rs4903031,rs933104,rs741780,rs12652404,rs2303370,rs1475397,rs283815,rs7593448,rs6700896,rs10889558,rs4141495,rs10849829,rs7808877,rs31600,rs2209706,rs2542160,rs1260345,rs72641129,rs2847281,rs3797681,rs4794823,rs13163089,rs17127849,rs10224457,rs16847202,rs4845371,rs4655557,rs7546242,rs31599,rs704795,rs11208689,rs7793710,rs1260320,rs11682621,rs61811370,rs9483281,rs7131696,rs13409360,rs9471489,rs2542157,rs34342646,rs6871227,rs72641130,rs1046011,rs780106,rs13247874,rs6750559,rs2277438,rs41302545,rs17162347,rs17716118,rs2847257,rs3845687,rs4665959,rs4705864,rs11608,rs3812316,rs79618277,rs3091244,rs2708101,rs4845378,rs7549338,rs1205,rs157585,rs12405556,rs4576655,rs12119111,rs62465144,rs4665963,rs12753666,rs7957197,rs6729709,rs12427353,rs16842559,rs253244,rs55879344,rs11662586,rs7553796,rs34878901,rs61779814,rs10496901,rs34595717,rs1042658,rs1938495,rs3797672,rs11126934,rs112508908,rs80013865,rs35945232,rs55834942,rs4584635,rs1137100,rs4845623,rs1178979,rs61781377,rs12656073,rs12656279,rs6688776,rs1647265,rs2852151,rs1975384,rs17005956,rs4705952,rs419677,rs421192,rs2259693,rs7748513,rs12082485,rs79862839,rs34346326,rs10736402,rs780102,rs80279927,rs12425790,rs405697,rs2015698,rs61781393,rs1169310,rs11241041,rs11126918,rs1130864,rs2301003,rs6727215,rs906640,rs60137005,rs7540268,rs7536110,rs2284991,rs933103,rs61781390,rs2025804,rs7529650,rs983309,rs2014252,rs755249,rs9462677,rs2301013,rs28788506,rs12035330,rs1920792,rs78468022,rs12024269,rs12893429,rs12475426,rs9471493,rs961663,rs11208685,rs11241042,rs2847277,rs13233571,rs72817536,rs7554485,rs4794822,rs12136771,rs4537545,rs8106922,rs2803961,rs2074755,rs11265622,rs1438662,rs2706394,rs11126936,rs12753680,rs2264778,rs61811372,rs78579681,rs780107,rs13407813,rs2161123,rs58136890,rs78172215,rs4845652,rs17639305,rs372062,rs80189144,rs2542152,rs9471495,rs34502053,rs11078934,rs2280737,rs13388159,rs11065385,rs458395,rs551042,rs72678110,rs2847261,rs12409877,rs4141493,rs4705953,rs11693052,rs2280171,rs13021208,rs3739092,rs809059,rs13244268,rs117986012,rs339969,rs3797670,rs72698182,rs7785479,rs57065891,rs2148684,rs35164357,rs2104563,rs931273,rs983308,rs2078616,rs56120917,rs8087237,rs1169312,rs2794521,rs1275538,rs715326,rs72817542,rs11208692,rs2258287,rs1179996,rs12189512,rs7800944,rs11208657,rs11126935,rs7533108,rs7519977,rs13020949,rs11265634,rs1359757,rs1169302,rs4660293,rs1800947,rs2068834,rs906641,rs1178977,rs10157379,rs6427658,rs11065384,rs684578,rs1169296,rs12239046,rs17145732,rs61781392,rs11679220,rs13408252,rs471155,rs6984305,rs854216,rs715325,rs59508186,rs2078265,rs12141410,rs1992291,rs10038829,rs7518199,rs17513135,rs2293476,rs2258043,rs845741,rs55846942,rs2803962,rs2126263,rs7736328,rs633420,rs10099512,rs1647267,rs4665965,rs7549250,rs6716850,rs6868564,rs35330527,rs17162341,rs4616435,rs1171269,rs31598,rs17162298,rs7542446,rs2260445,rs514257,rs550297,rs960550,rs4074436,rs7516341,rs34404554,rs724311,rs2464195,rs78162955,rs9436741,rs1262430,rs71352238,rs10269918,rs62130713,rs3776932,rs12972970,rs438298,rs4803,rs466837,rs3790433,rs6658175,rs72819536,rs7726343,rs62376382,rs6717980,rs6664608,rs11208658,rs2301002,rs12028034,rs67997427,rs4665978,rs9471494,rs10119,rs78616514,rs2847286,rs13227802,rs2803957,rs10447233,rs4845373,rs8179252,rs714052,rs113353646,rs16842568,rs854215</t>
  </si>
  <si>
    <t>ENSG00000254237.1,ENSG00000163798.9,ENSG00000267654.1,ENSG00000213453.3,CATG00000070196.1,ENSG00000205683.7,ENSG00000120549.11,ENSG00000167914.6,ENSG00000228060.1,CATG00000077438.1,ENSG00000163909.6,ENSG00000115194.6,CATG00000061401.1,CATG00000035185.1,ENSG00000257703.1,ENSG00000182732.12,CATG00000010640.1,ENSG00000242307.1,ENSG00000115211.11,CATG00000049698.1,CATG00000111122.1,ENSG00000103449.7,ENSG00000243943.5,ENSG00000112893.5,ENSG00000162711.12,CATG00000003130.1,CATG00000031307.1,ENSG00000090621.9,CATG00000076981.1,ENSG00000219607.2,ENSG00000203740.3,ENSG00000163793.8,CATG00000083827.1,ENSG00000115207.9,ENSG00000138002.10,ENSG00000171174.9,ENSG00000101076.12,ENSG00000235226.1,ENSG00000130208.5,CATG00000080836.1,CATG00000092618.1,ENSG00000009954.6,CATG00000059956.1,ENSG00000163239.8,CATG00000010636.1,CATG00000033615.1,CATG00000042207.1,ENSG00000135100.13,ENSG00000116678.14,CATG00000092610.1,ENSG00000163794.6,ENSG00000115234.6,ENSG00000112195.8,ENSG00000138085.12,ENSG00000235267.1,ENSG00000214113.6,ENSG00000160716.4,ENSG00000234072.1,ENSG00000265799.1,ENSG00000254235.1,ENSG00000205334.2,ENSG00000163795.9,ENSG00000130204.8,ENSG00000271849.1,CATG00000003133.1,ENSG00000128512.15,ENSG00000175354.14,ENSG00000106638.11,ENSG00000008838.13,CATG00000077557.1,CATG00000101398.1,CATG00000049699.1,ENSG00000132693.8,ENSG00000157895.7,ENSG00000168702.12,ENSG00000120659.10,CATG00000047979.1,CATG00000080833.1,CATG00000061261.1,ENSG00000095970.12,CATG00000019532.1,ENSG00000138100.9,ENSG00000138074.10,CATG00000092613.1,ENSG00000198522.9,ENSG00000229780.1,ENSG00000122490.14,ENSG00000130202.5,ENSG00000125347.9,ENSG00000259080.1,ENSG00000115226.5,ENSG00000157992.8,ENSG00000243970.1,CATG00000061316.1,CATG00000089993.1,ENSG00000151136.10,CATG00000025177.1,ENSG00000221531.1,CATG00000042205.1,ENSG00000084774.9,ENSG00000130203.5,ENSG00000249992.1,CATG00000077356.1,CATG00000042214.1,ENSG00000176714.9,ENSG00000157837.11,CATG00000042213.1,ENSG00000183807.6,ENSG00000158019.16,CATG00000092614.1,ENSG00000234945.3,CATG00000076989.1,ENSG00000009950.11,ENSG00000183682.7,ENSG00000108342.8,ENSG00000115216.9,ENSG00000160712.8,ENSG00000069667.11,CATG00000003129.1,ENSG00000115241.9,CATG00000077563.1,ENSG00000135114.8,CATG00000010638.1,ENSG00000267282.1,CATG00000044216.1,CATG00000021878.1,ENSG00000202512.1,ENSG00000241388.3,ENSG00000115204.10,CATG00000049697.1,ENSG00000169291.5,ENSG00000226742.3,ENSG00000237797.1,ENSG00000260302.1,ENSG00000233438.1,ENSG00000213625.4,ENSG00000106635.3,CATG00000027291.1,ENSG00000136689.14,ENSG00000108344.10,ENSG00000084734.4,ENSG00000160714.5,ENSG00000182109.3</t>
  </si>
  <si>
    <t>21196492,23844046,22939635,22492993,21300955,pha003070,24763700,23696881,18439548,18439552,21647738,23505291,19567438,22788528</t>
  </si>
  <si>
    <t>C-reactive protein,C-reactive protein and white blood cell count,C-Reactive Protein</t>
  </si>
  <si>
    <t>MESH:D002318</t>
  </si>
  <si>
    <t>Cardiovascular Diseases</t>
  </si>
  <si>
    <t>Pathological conditions involving the CARDIOVASCULAR SYSTEM including the HEART; the BLOOD VESSELS; or the PERICARDIUM.</t>
  </si>
  <si>
    <t>rs2218430,rs1165182,rs6547521,rs12506364,rs411896,rs1528533,rs10811647,rs114650503,rs676030,rs2275545,rs1456085,rs3733588,rs4712959,rs4529049,rs6587980,rs2897457,rs2580761,rs2259852,rs5157,rs300978,rs643434,rs4803779,rs3739095,rs11207984,rs1014342,rs11825181,rs7007609,rs16845608,rs6898333,rs13137795,rs8127036,rs2032450,rs4543113,rs1168102,rs964184,rs7247227,rs920588,rs2169611,rs9356984,rs35529421,rs12515364,rs3799373,rs3775941,rs10037866,rs676996,rs1168031,rs7953249,rs2241479,rs3208305,rs75889047,rs3760628,rs2417565,rs3212600,rs1168023,rs3822241,rs7007797,rs16880669,rs28378345,rs56353707,rs2032449,rs6450691,rs3775942,rs13226650,rs3752419,rs11485618,rs911054,rs4502681,rs16892449,rs2009493,rs17489373,rs1862191,rs4350231,rs2686409,rs16892493,rs813592,rs4360119,rs476410,rs2410618,rs10889332,rs7135337,rs7698623,rs4525975,rs66771331,rs11695549,rs1363192,rs1324084,rs1892248,rs17410962,rs9379821,rs1395,rs34125138,rs1168017,rs2668208,rs12682115,rs79298064,rs7442336,rs6010884,rs12657972,rs1540273,rs3796839,rs1169286,rs1408271,rs12721109,rs11858759,rs2255531,rs4711095,rs10889335,rs8045855,rs7660895,rs34693282,rs67719154,rs3917824,rs9926440,rs1316463,rs2383207,rs1169314,rs1647276,rs7700047,rs2410629,rs7689060,rs7630301,rs4135036,rs380090,rs4128744,rs6449213,rs1275537,rs35969362,rs35438220,rs78917351,rs3732806,rs905858,rs2070895,rs1317817,rs13118801,rs35073769,rs11737564,rs3847302,rs10889339,rs12498746,rs3796820,rs11983997,rs6589566,rs677355,rs780117,rs73156280,rs7257916,rs34645805,rs73156285,rs11831836,rs3775948,rs1748200,rs7657096,rs1275522,rs693,rs4523270,rs3799340,rs7753253,rs2327621,rs6716894,rs4697975,rs687289,rs7349721,rs10503669,rs7663044,rs1441764,rs610436,rs10489070,rs4318649,rs11989309,rs4804144,rs1275530,rs13137069,rs17411168,rs989073,rs2238682,rs35080293,rs7811265,rs1408272,rs9393675,rs56289821,rs2422669,rs35782983,rs10188340,rs1165190,rs2275904,rs2738467,rs10889357,rs3760629,rs11111850,rs56182713,rs61906113,rs1165153,rs13234378,rs58965570,rs6845554,rs597076,rs9348696,rs6851065,rs77005271,rs5925,rs9994391,rs636354,rs9366633,rs312,rs9872143,rs9436661,rs1260328,rs12258006,rs49195,rs73177940,rs3786505,rs11111814,rs9379814,rs4698022,rs1068486,rs7970695,rs7772312,rs9358894,rs11986942,rs1445943,rs4712960,rs6976930,rs9393681,rs79388272,rs1800775,rs3756237,rs7954039,rs35493868,rs11556505,rs704791,rs17247314,rs7518497,rs6986010,rs9824592,rs13702,rs644234,rs3212509,rs2868937,rs73177915,rs1062535,rs2083636,rs1991013,rs9393658,rs1130742,rs508487,rs629301,rs1864163,rs9467636,rs7793338,rs1165181,rs2738446,rs12512525,rs1441753,rs73015011,rs4680666,rs7679724,rs9291640,rs676457,rs11207998,rs6844329,rs6470600,rs3903852,rs9436223,rs3797498,rs35739466,rs2303122,rs1184865,rs328,rs1168028,rs204467,rs1581675,rs34620476,rs4464984,rs2410632,rs10889352,rs2496134,rs2303369,rs36047821,rs3212486,rs271,rs688,rs10889343,rs55874006,rs2243616,rs760698,rs4665958,rs2898495,rs34327087,rs1992443,rs34564316,rs6532019,rs35249656,rs10789112,rs12203927,rs3822247,rs12062275,rs76259755,rs55747707,rs13117275,rs2302531,rs7310409,rs7248162,rs325,rs7766342,rs34709913,rs964296,rs7004149,rs10789119,rs17410914,rs55766779,rs17187075,rs735396,rs4335137,rs2272417,rs11508026,rs10889337,rs630144,rs6849962,rs6993414,rs11207974,rs3760626,rs6589564,rs910893,rs12646380,rs1837843,rs66867801,rs1569471,rs780110,rs2276963,rs33951980,rs1441762,rs1017241,rs13391837,rs72847221,rs1372341,rs1919484,rs10946798,rs7681699,rs12201071,rs3775944,rs9358886,rs7683856,rs10738609,rs61905116,rs13232120,rs35617716,rs2307118,rs1165155,rs11076175,rs72847207,rs6749393,rs17821406,rs11207977,rs11723742,rs11207981,rs12678603,rs13133766,rs78963197,rs2071300,rs11225862,rs751092,rs1306476,rs114366307,rs72871548,rs2118657,rs28798076,rs9467656,rs10939669,rs13426386,rs1647284,rs493246,rs35659126,rs2075620,rs17819305,rs7602534,rs7252480,rs1469513,rs10423208,rs1421930,rs13141233,rs56283601,rs1800702,rs1275528,rs72860013,rs1260333,rs2410620,rs12540011,rs2013063,rs57276651,rs9379785,rs2075290,rs11577840,rs17411024,rs1184547,rs56850083,rs2583273,rs11887784,rs637723,rs75038602,rs1169288,rs17145713,rs10516195,rs3769143,rs6456708,rs34942551,rs28927680,rs12541912,rs111837003,rs57878720,rs892101,rs34171271,rs1122227,rs283813,rs4697710,rs11126932,rs641540,rs12647117,rs7739181,rs12509955,rs11111835,rs2293572,rs1441758,rs2159863,rs79236614,rs75802599,rs3756537,rs3799371,rs7677939,rs11991231,rs12403207,rs73598941,rs942379,rs11111838,rs4143562,rs3825041,rs62568183,rs7295489,rs3822236,rs7725246,rs4712961,rs6987613,rs56115463,rs1532625,rs73235093,rs13139055,rs75469215,rs28445857,rs10182937,rs4970834,rs34499461,rs4698029,rs3796832,rs10159255,rs1748195,rs72817533,rs12209856,rs35797675,rs80073370,rs11111843,rs73177921,rs1169301,rs2000351,rs9348698,rs1169313,rs77985021,rs3917819,rs1386928,rs287,rs7528419,rs1260326,rs7586601,rs4698032,rs2244608,rs1260334,rs3212619,rs11207980,rs12027778,rs2165558,rs1168114,rs505922,rs11684134,rs1441754,rs268634,rs35495249,rs11111829,rs75258859,rs2264782,rs111818755,rs9847828,rs3917802,rs114566157,rs1372344,rs2056387,rs669916,rs112994260,rs4525913,rs7669090,rs566530,rs7450342,rs3733585,rs11937853,rs968997,rs7671266,rs2911711,rs7749149,rs16841277,rs14415,rs2241053,rs2240466,rs6846692,rs1169289,rs3796838,rs1165178,rs7834064,rs1168021,rs12708969,rs10789113,rs7663032,rs289,rs7979473,rs4680608,rs12287066,rs11897480,rs34501273,rs13148476,rs13231516,rs711752,rs1169306,rs283810,rs1892249,rs62294396,rs514659,rs1165151,rs17145750,rs12507050,rs1333045,rs887732,rs9291641,rs3778272,rs9358885,rs9929488,rs13118272,rs9789302,rs12531645,rs2075615,rs71603987,rs4235354,rs8395,rs11727199,rs2009668,rs4922119,rs1169311,rs10511133,rs1169284,rs2287871,rs6924794,rs11923005,rs113140671,rs2496131,rs1878512,rs16892475,rs4345181,rs7620563,rs73167055,rs12037659,rs55762617,rs7627395,rs765549,rs7405284,rs28370600,rs6938233,rs7013777,rs2075619,rs11076174,rs6857693,rs16841210,rs2072560,rs9358873,rs61995744,rs117026536,rs582094,rs1348884,rs2303370,rs74855321,rs11736479,rs7593448,rs301,rs6812851,rs76975037,rs7696983,rs9379783,rs1047964,rs75348510,rs1800562,rs7808877,rs58929830,rs11728093,rs13107466,rs11722185,rs7341786,rs7973688,rs4975753,rs1260345,rs60812746,rs7749342,rs3756238,rs35237252,rs1441760,rs12503603,rs74615535,rs3796836,rs9379778,rs7683832,rs7793710,rs331,rs2366638,rs78390579,rs17091905,rs6983430,rs2819763,rs1165205,rs3796829,rs11111819,rs12517446,rs10221876,rs34342646,rs1436310,rs645982,rs651821,rs2910964,rs13247874,rs12500810,rs34768406,rs9436221,rs16892474,rs7819706,rs4680665,rs6821843,rs56381775,rs1059611,rs2668203,rs4803781,rs10110052,rs3845687,rs4665959,rs3847300,rs1077835,rs1168089,rs11608,rs35201034,rs11111811,rs611917,rs3926397,rs4644277,rs4970836,rs4549382,rs3812316,rs4375019,rs73177919,rs1132899,rs11111842,rs12192077,rs2275905,rs12505056,rs10939680,rs17088602,rs13122112,rs672889,rs1165176,rs634341,rs3806576,rs1305521,rs3752421,rs7930786,rs662799,rs7653187,rs62294392,rs1441756,rs4697703,rs4406409,rs7016880,rs115140031,rs1168042,rs433017,rs6937800,rs35334203,rs383683,rs1647265,rs58943141,rs11960636,rs6880256,rs765548,rs17005956,rs4235355,rs1569213,rs2410628,rs13111638,rs113549125,rs35099040,rs5017425,rs34346326,rs9858626,rs3756235,rs36058283,rs3806650,rs11126918,rs990602,rs7251501,rs116552240,rs2276961,rs4697743,rs1937132,rs6822988,rs11207999,rs112044574,rs6996912,rs1045874,rs3917797,rs17034931,rs6587976,rs13106922,rs13292932,rs3775947,rs2303127,rs1920792,rs4622999,rs3917771,rs28786710,rs268642,rs12475426,rs13121211,rs10516197,rs538190,rs6853437,rs9787151,rs35577563,rs1318016,rs910894,rs4329540,rs9991278,rs3212457,rs72817536,rs1477604,rs75327292,rs1277930,rs10939679,rs1002765,rs12446558,rs12498474,rs4628247,rs11207986,rs2232374,rs35866697,rs17034916,rs2071298,rs2569549,rs1185976,rs17418533,rs74469609,rs7666545,rs10889330,rs1168010,rs61710112,rs2264778,rs4784741,rs34932218,rs12507330,rs780107,rs4318650,rs4809513,rs11743307,rs1165207,rs4628269,rs56296421,rs500498,rs7661701,rs80189144,rs75278536,rs4394362,rs9348695,rs73208815,rs61906079,rs12190612,rs2280737,rs2279588,rs11065385,rs2281566,rs7499892,rs9358875,rs3757130,rs1168044,rs1317510,rs11693052,rs2009663,rs61230695,rs115785198,rs12039115,rs7603615,rs10216858,rs4711093,rs13244268,rs6471557,rs7043081,rs58648180,rs2000350,rs3756217,rs36084205,rs7785479,rs2287232,rs2738450,rs17489226,rs4922117,rs4697957,rs12090886,rs1800588,rs35501905,rs2078616,rs4698036,rs256,rs1569372,rs3212478,rs6880274,rs9356989,rs35687633,rs1919487,rs742126,rs17411126,rs17715434,rs1937127,rs715326,rs2410630,rs4712971,rs17411045,rs7800944,rs11126935,rs2239375,rs1537375,rs17410983,rs28675909,rs1168009,rs6829727,rs4608811,rs7246900,rs7194225,rs268561,rs2205936,rs9461229,rs636773,rs7257468,rs5120,rs2075617,rs597078,rs1169296,rs1041968,rs12023489,rs17145732,rs60437141,rs11679220,rs289713,rs4754957,rs3733589,rs10936465,rs4712970,rs2686405,rs600029,rs3917806,rs1421932,rs2240723,rs17410996,rs17120029,rs6849736,rs4320137,rs10511701,rs7841189,rs3923,rs12194699,rs3776787,rs6716850,rs73588403,rs1179086,rs3844510,rs2165556,rs35330527,rs3756233,rs204905,rs11732054,rs34404554,rs312970,rs62292653,rs3733591,rs2032446,rs545971,rs71352238,rs13113918,rs3212640,rs61905108,rs2646225,rs78013771,rs12972970,rs11672748,rs609542,rs3806660,rs4803,rs35369244,rs1463640,rs4711097,rs9295673,rs6717980,rs1168040,rs7659924,rs7461115,rs7816447,rs7548877,rs3135506,rs656297,rs11150171,rs2383206,rs314,rs12657429,rs682322,rs638305,rs4665978,rs498338,rs74444640,rs12292921,rs4280729,rs4975709,rs4698030,rs492488,rs3212481,rs17173189,rs8179252,rs714052,rs113353646,rs57023919,rs74382571,rs12642431,rs114805773,rs475419,rs62294404,rs1260330,rs4665969,rs1184804,rs780104,rs71556715,rs12030293,rs55925606,rs6483808,rs12678604,rs2950835,rs12209125,rs1748201,rs17199192,rs1372340,rs16979595,rs1436309,rs17489185,rs12642537,rs9821793,rs780100,rs1104,rs1169294,rs12053876,rs17119963,rs1882752,rs10939819,rs75082673,rs4804145,rs73017063,rs2259816,rs10023068,rs9358883,rs11734375,rs509728,rs283809,rs16891926,rs2910971,rs10205219,rs6880055,rs9358871,rs2257962,rs13127090,rs2580759,rs1441763,rs17120003,rs1313566,rs9379784,rs12285095,rs12499734,rs11982878,rs4236923,rs10889356,rs1260329,rs13240065,rs780108,rs35865690,rs12056034,rs10169261,rs12650204,rs2496135,rs2919687,rs2119690,rs10426750,rs6837659,rs1408273,rs1182933,rs35782952,rs9461230,rs1629122,rs9939224,rs17716440,rs1185567,rs9358893,rs7695555,rs9379819,rs3890182,rs659656,rs3212458,rs35250962,rs34343839,rs58946909,rs9822911,rs12499857,rs73239120,rs11669173,rs28441463,rs6928951,rs10004571,rs1647266,rs7247551,rs10789118,rs6062867,rs17489268,rs11794,rs57250714,rs11974409,rs13114106,rs73167056,rs4975756,rs11207985,rs1833558,rs3756234,rs1781212,rs1317816,rs2410623,rs56383788,rs1165180,rs4428284,rs555100,rs6853389,rs11111837,rs4420638,rs9857471,rs7769908,rs1183200,rs12042319,rs1803924,rs17120007,rs6836200,rs602633,rs28366824,rs917826,rs714873,rs59538106,rs6836961,rs73177916,rs62130714,rs3733590,rs7575245,rs1168029,rs1168032,rs4484299,rs11083752,rs62294403,rs2288912,rs4464787,rs11685326,rs2009491,rs10889353,rs6905887,rs77219697,rs3846838,rs1183260,rs783291,rs2083637,rs12138177,rs631106,rs12509082,rs3775940,rs721934,rs3751206,rs35670684,rs17418478,rs76754641,rs2464196,rs61471917,rs984966,rs3922842,rs1165215,rs9436224,rs10205592,rs10018663,rs809058,rs73177955,rs114964604,rs920589,rs35120633,rs10939650,rs2129433,rs6133,rs432483,rs59629816,rs597470,rs268593,rs3816117,rs3796840,rs10889334,rs73212848,rs3760625,rs2393775,rs9379820,rs1488357,rs4665960,rs327,rs1168099,rs6827401,rs9356985,rs56076827,rs4637402,rs13234157,rs73600084,rs1141034,rs1372343,rs4915840,rs73014325,rs7746609,rs412697,rs10790162,rs1141313,rs2458308,rs73175819,rs1421937,rs9787156,rs642845,rs11723591,rs7696092,rs11111846,rs289714,rs261332,rs2240722,rs192388,rs910892,rs13112782,rs10939671,rs6932113,rs1260341,rs9467658,rs12635786,rs17489282,rs1532624,rs6760828,rs57897925,rs629628,rs2157050,rs2410627,rs4575994,rs527210,rs60876330,rs674302,rs1169309,rs13113730,rs56224630,rs598253,rs6511720,rs115764731,rs263,rs10805364,rs10496693,rs11693870,rs11681351,rs651843,rs11943372,rs62294399,rs80236974,rs7954331,rs12972156,rs4803774,rs12215823,rs1837842,rs2131926,rs7637388,rs264,rs1169315,rs12641340,rs1978274,rs6826764,rs2071301,rs35933067,rs78458743,rs636497,rs7205804,rs12709889,rs6589565,rs17091909,rs11957344,rs254,rs10774579,rs1130000,rs11735543,rs1892245,rs60223219,rs77069344,rs7798357,rs15285,rs12136083,rs10939672,rs4698014,rs11111830,rs3212464,rs1051921,rs3775933,rs2496130,rs10938749,rs1165195,rs2439551,rs17411133,rs58204790,rs1002687,rs2259820,rs10402642,rs3495,rs7611767,rs114354069,rs1421929,rs61010704,rs10889340,rs11111820,rs2769071,rs809673,rs4385059,rs2974978,rs11727390,rs4697707,rs12710260,rs55662877,rs10022499,rs60631624,rs78299715,rs55778858,rs12286037,rs11743327,rs4693883,rs4697698,rs56173210,rs1747550,rs3796831,rs780112,rs3212472,rs2794720,rs612169,rs74983646,rs1168097,rs326,rs35411115,rs59234705,rs6489786,rs17119878,rs6122415,rs72847215,rs2294346,rs659104,rs491626,rs79220007,rs10807006,rs2257764,rs12649529,rs7656624,rs1165156,rs28592748,rs428696,rs11207969,rs2029763,rs2024280,rs904115,rs2264750,rs2293571,rs12678919,rs636523,rs934427,rs286,rs6922556,rs9393659,rs11111849,rs62466264,rs9644637,rs3735964,rs73100621,rs3212591,rs1169292,rs12510549,rs16891923,rs644317,rs77048596,rs10112045,rs35332062,rs13472,rs4711098,rs6132,rs7534572,rs2410621,rs17406107,rs6090334,rs204468,rs7979478,rs657152,rs73177920,rs7305618,rs305,rs1169300,rs3756231,rs2762353,rs9467662,rs10110518,rs1367392,rs11693660,rs12228360,rs6827754,rs3756236,rs1049817,rs3087678,rs1004638,rs13246490,rs687621,rs4320561,rs11679975,rs11127013,rs11734783,rs78300069,rs7678211,rs34763247,rs582118,rs12274192,rs1992442,rs73177956,rs35624969,rs62294400,rs9369650,rs9685894,rs2303123,rs1165150,rs2974976,rs6880230,rs2103325,rs8111069,rs73177918,rs11207983,rs1260327,rs3850634,rs4803750,rs11826048,rs35750364,rs599839,rs9381500,rs2178296,rs3799352,rs11207982,rs1747522,rs1185569,rs57083451,rs57641217,rs7004158,rs28730480,rs3917795,rs1168026,rs11723388,rs9348704,rs11731652,rs714871,rs1406295,rs1168013,rs581107,rs1165213,rs4680664,rs6835189,rs6968170,rs62288518,rs543968,rs312944,rs13149985,rs13290420,rs3212601,rs3822250,rs6458545,rs2668209,rs9467596,rs403880,rs10493322,rs1860911,rs3212527,rs2241052,rs2819762,rs6449217,rs10889354,rs73237136,rs56225305,rs1165196,rs12720922,rs7258345,rs62097526,rs300977,rs78810414,rs80302276,rs3828364,rs6813016,rs3779788,rs10016075,rs78454923,rs12511337,rs269,rs17392044,rs11126999,rs111535158,rs1316250,rs62294390,rs2232373,rs4698009,rs1386730,rs9366627,rs11731110,rs9994216,rs3796842,rs544873,rs56143464,rs7648807,rs3775939,rs6820616,rs3847303,rs291,rs12529272,rs11076176,rs4712976,rs11207976,rs6822023,rs9358887,rs6413504,rs1408270,rs79198716,rs1168030,rs2240720,rs11940728,rs3733584,rs3775943,rs6135,rs34060476,rs4582,rs10157265,rs4145221,rs113988682,rs2410625,rs3916027,rs1348885,rs9379815,rs73017023,rs10939681,rs11127975,rs111989435,rs56803710,rs55668232,rs9291683,rs76496571,rs72847208,rs6905614,rs3775946,rs3212533,rs13221253,rs13235543,rs35348663,rs3845686,rs73047643,rs3796841,rs76138462,rs7229921,rs1165152,rs4975752,rs9358872,rs4495740,rs1406961,rs1531517,rs2075618,rs500499,rs9884575,rs10889350,rs117118645,rs708272,rs1421931,rs13145442,rs12657501,rs7315947,rs2576974,rs646776,rs2738452,rs297,rs35368205,rs3923288,rs73047641,rs2032445,rs10889331,rs737678,rs13231575,rs9356988,rs3822238,rs13022659,rs17091891,rs2032443,rs583609,rs55941493,rs12294259,rs79624003,rs9291642,rs1165206,rs1165157,rs613534,rs2075650,rs9298618,rs12509609,rs11102967,rs1260342,rs77343532,rs268624,rs17489539,rs7770037,rs1165211,rs13292582,rs626787,rs74869266,rs746735,rs12444012,rs11218504,rs1061482,rs1168041,rs62296000,rs9436222,rs4529048,rs17120016,rs2251468,rs780093,rs13284054,rs2393791,rs4970837,rs12459476,rs11207995,rs35194512,rs6827785,rs78358410,rs62294391,rs76285360,rs11111812,rs494242,rs2286276,rs62294393,rs6743819,rs34345068,rs1168027,rs11727087,rs554833,rs17034977,rs3213545,rs4235356,rs6532031,rs12108388,rs7725182,rs1892246,rs1441766,rs10018666,rs10158897,rs1077834,rs1537374,rs1183910,rs1853591,rs9393672,rs3752420,rs7251503,rs13152337,rs6820756,rs4698023,rs1979722,rs10889349,rs3799372,rs4697708,rs17556910,rs4333617,rs78368937,rs72721659,rs6982570,rs2897458,rs17267614,rs1168113,rs16841149,rs322,rs7677430,rs3923725,rs28641195,rs7770139,rs4235353,rs34465969,rs1168036,rs3917792,rs4126104,rs6586886,rs12498742,rs1441757,rs11564215,rs2275543,rs2302533,rs12074528,rs660240,rs16890979,rs12518279,rs1690761,rs1860910,rs79920061,rs1441755,rs62117205,rs11734786,rs7520810,rs4680607,rs3917820,rs3917803,rs704795,rs79806773,rs1260320,rs11682621,rs3796837,rs12720926,rs2160669,rs2668212,rs919534,rs62294398,rs3589,rs1168020,rs1126643,rs115849089,rs11781509,rs780106,rs115129770,rs7678012,rs17134620,rs17246745,rs11730631,rs10807007,rs13010638,rs1185977,rs624660,rs1165177,rs929575,rs3756216,rs13125646,rs7793517,rs10733376,rs714436,rs4485819,rs12983082,rs2708101,rs61906117,rs765547,rs2439554,rs61905088,rs10939833,rs13139970,rs62465144,rs4665963,rs6834555,rs11111833,rs1803274,rs6729709,rs9644638,rs10006397,rs7683792,rs117779442,rs2119689,rs55959894,rs17389602,rs4083261,rs11126934,rs1165160,rs3212522,rs4360128,rs3830057,rs12679834,rs1168015,rs7043581,rs6849273,rs1178979,rs13283515,rs3822558,rs75675187,rs3796835,rs255,rs75551077,rs1975384,rs12029068,rs944797,rs35699471,rs2303401,rs742125,rs9467663,rs3733586,rs79862839,rs780102,rs4144,rs17411031,rs2070642,rs10757274,rs1169310,rs10750096,rs1537376,rs1165216,rs2075616,rs11723250,rs765285,rs34647054,rs10199768,rs894211,rs2014252,rs909134,rs12508991,rs7678287,rs11721501,rs6122109,rs295,rs2794719,rs62568181,rs11959632,rs1168098,rs11207970,rs73186226,rs74778870,rs9837195,rs117367828,rs7203984,rs7678318,rs9304646,rs2605396,rs3913007,rs7301226,rs7257476,rs1168107,rs12107166,rs13127630,rs13233571,rs4478188,rs7653294,rs11111839,rs2266788,rs3797063,rs2074755,rs2154218,rs67968745,rs2278122,rs61906114,rs2858993,rs10939656,rs77237194,rs9379786,rs11736410,rs11126936,rs4591605,rs57200947,rs3917779,rs6997248,rs495203,rs3923290,rs3212424,rs9606072,rs6987459,rs12521915,rs1165179,rs11208007,rs529565,rs1511979,rs16868271,rs1178970,rs13388159,rs13115776,rs2458307,rs4711096,rs2241487,rs2240724,rs3739092,rs4593558,rs3847301,rs809059,rs1545745,rs6820188,rs9295674,rs1822200,rs7341791,rs34644460,rs660340,rs9358895,rs2910965,rs11823543,rs11083755,rs367162,rs1014290,rs4698031,rs2288911,rs13151113,rs3922699,rs733175,rs4100654,rs10939655,rs4409689,rs3212480,rs3760627,rs11150172,rs35465966,rs10033088,rs2071297,rs10861144,rs3212467,rs1865760,rs76737188,rs56120917,rs72749394,rs11754288,rs1169312,rs7259679,rs441890,rs35271694,rs3212461,rs17482753,rs35453549,rs1275538,rs12233528,rs72817542,rs79407615,rs583104,rs2258287,rs6999813,rs964295,rs3212508,rs1168022,rs7679916,rs12740374,rs10939835,rs1183201,rs9644568,rs76787026,rs17659724,rs2240721,rs16841146,rs75724316,rs607453,rs13101772,rs2668210,rs1168018,rs2275544,rs1178977,rs7669607,rs13141629,rs3796266,rs11065384,rs10516196,rs7827564,rs74511360,rs10106696,rs16841087,rs7253458,rs13408252,rs60972755,rs715325,rs1003723,rs1179765,rs1992291,rs4680606,rs380240,rs320,rs17246501,rs78404258,rs7680126,rs1647267,rs4665965,rs9358884,rs1168034,rs75801420,rs1558487,rs61906078,rs7027196,rs35433436,rs10889333,rs1007350,rs13120348,rs2974987,rs4543558,rs2071299,rs2496132,rs3917811,rs11570891,rs2410619,rs9789303,rs724311,rs2464195,rs1262430,rs638714,rs62130713,rs34818360,rs17411113,rs6924782,rs72819536,rs13150928,rs6471558,rs4712968,rs10939665,rs4425772,rs2131925,rs12500805,rs12714264,rs1781221,rs4697745,rs17199763,rs6011708,rs4922118,rs6586884</t>
  </si>
  <si>
    <t>CATG00000087828.1,ENSG00000071127.12,CATG00000065973.1,CATG00000061601.1,ENSG00000213453.3,CATG00000011720.1,ENSG00000234906.4,CATG00000083264.1,CATG00000069337.1,ENSG00000176194.13,CATG00000001735.1,ENSG00000257327.1,ENSG00000249859.3,ENSG00000171714.10,CATG00000101820.1,CATG00000062689.1,ENSG00000115194.6,ENSG00000233896.1,ENSG00000267069.1,CATG00000010640.1,CATG00000066713.1,ENSG00000152595.12,ENSG00000240498.2,ENSG00000236437.1,ENSG00000165029.11,CATG00000071782.1,ENSG00000198366.5,ENSG00000115211.11,ENSG00000079689.9,ENSG00000250413.1,CATG00000062688.1,ENSG00000174175.12,CATG00000058199.1,ENSG00000145979.13,ENSG00000237937.1,CATG00000057131.1,ENSG00000234816.2,ENSG00000196176.7,ENSG00000104856.9,CATG00000006805.1,ENSG00000267467.2,ENSG00000163793.8,ENSG00000106617.9,ENSG00000041982.10,CATG00000042081.1,ENSG00000164508.3,ENSG00000077800.7,ENSG00000214198.3,ENSG00000115207.9,ENSG00000138002.10,ENSG00000221947.3,ENSG00000246366.2,CATG00000082812.1,ENSG00000264119.1,ENSG00000180573.8,ENSG00000253125.1,ENSG00000243849.1,CATG00000056184.1,ENSG00000261472.1,ENSG00000084674.9,ENSG00000130208.5,CATG00000010229.1,ENSG00000128918.10,ENSG00000009954.6,CATG00000092618.1,ENSG00000161888.7,CATG00000010636.1,CATG00000103269.1,ENSG00000137656.7,ENSG00000113430.5,CATG00000042207.1,ENSG00000259293.1,ENSG00000135100.13,ENSG00000261490.1,ENSG00000109917.6,CATG00000092610.1,ENSG00000206561.8,CATG00000060742.1,ENSG00000114200.5,CATG00000082820.1,CATG00000041148.1,ENSG00000163794.6,ENSG00000115234.6,ENSG00000120820.8,ENSG00000151229.8,CATG00000098667.1,ENSG00000223086.1,ENSG00000204954.5,ENSG00000138085.12,ENSG00000235267.1,ENSG00000272462.2,ENSG00000109667.7,CATG00000042089.1,ENSG00000265072.1,ENSG00000234072.1,ENSG00000069399.8,ENSG00000163795.9,ENSG00000130204.8,ENSG00000267114.1,ENSG00000186318.12,CATG00000079734.1,CATG00000042069.1,ENSG00000180596.7,CATG00000101822.1,ENSG00000106638.11,CATG00000067708.1,ENSG00000187475.4,ENSG00000176771.11,ENSG00000083937.4,CATG00000053977.1,CATG00000067714.1,ENSG00000233005.1,ENSG00000139372.10,ENSG00000250699.1,ENSG00000157895.7,ENSG00000206530.4,CATG00000060907.1,ENSG00000087237.6,ENSG00000134222.12,ENSG00000112343.8,CATG00000073059.1,ENSG00000235545.1,CATG00000047979.1,ENSG00000010704.14,ENSG00000223914.1,CATG00000041150.1,ENSG00000255248.2,ENSG00000170006.7,ENSG00000162607.8,ENSG00000198975.1,ENSG00000138100.9,ENSG00000138074.10,ENSG00000196226.2,CATG00000092613.1,CATG00000067716.1,ENSG00000067167.3,ENSG00000110243.7,CATG00000066714.1,CATG00000101813.1,ENSG00000130202.5,ENSG00000175445.10,CATG00000060738.1,ENSG00000101198.10,ENSG00000124610.3,ENSG00000157992.8,ENSG00000115226.5,ENSG00000149591.12,ENSG00000104853.11,CATG00000042205.1,ENSG00000084774.9,ENSG00000124529.3,ENSG00000249116.1,ENSG00000255090.1,ENSG00000226645.1,ENSG00000163611.7,CATG00000041149.1,CATG00000071786.1,ENSG00000178762.3,CATG00000047873.1,ENSG00000064835.6,ENSG00000124564.13,ENSG00000207971.1,ENSG00000166035.6,ENSG00000198626.11,ENSG00000124693.2,ENSG00000183199.6,CATG00000092614.1,ENSG00000140859.11,ENSG00000234945.3,ENSG00000187837.2,ENSG00000101197.8,ENSG00000218819.3,CATG00000003943.1,ENSG00000009950.11,CATG00000061599.1,ENSG00000137259.2,ENSG00000070729.9,ENSG00000112137.12,ENSG00000224916.4,ENSG00000115216.9,CATG00000060595.1,ENSG00000115241.9,CATG00000067715.1,ENSG00000216436.2,ENSG00000130164.7,CATG00000115957.1,ENSG00000146039.6,ENSG00000179915.16,ENSG00000127616.13,ENSG00000135114.8,CATG00000067721.1,ENSG00000267282.1,ENSG00000146047.4,ENSG00000241388.3,ENSG00000167257.6,CATG00000079394.1,ENSG00000115204.10,CATG00000087827.1,ENSG00000147592.4,CATG00000073051.1,ENSG00000164171.6,ENSG00000233438.1,ENSG00000160613.8,CATG00000067712.1,ENSG00000124568.6,CATG00000106456.1,ENSG00000143126.7,ENSG00000106635.3,ENSG00000166598.8,CATG00000062690.1,CATG00000036943.1,ENSG00000084734.4,ENSG00000112337.6,ENSG00000116641.11,ENSG00000196532.4,ENSG00000175164.9</t>
  </si>
  <si>
    <t>18179892,21779381,17903304,21943158,21239051,20838585,17903301,pha003064,pha003065</t>
  </si>
  <si>
    <t>Cardiovascular disease risk factors,Cardiovascular disease,ECG dimensions, brachial artery endothelial function, treadmill exercise responses,Major CVD</t>
  </si>
  <si>
    <t>MESH:D002784</t>
  </si>
  <si>
    <t>Cholesterol</t>
  </si>
  <si>
    <t>The principal sterol of all higher animals, distributed in body tissues, especially the brain and spinal cord, and in animal fats and oils.</t>
  </si>
  <si>
    <t>rs533617,rs9893901,rs10024824,rs17001475,rs157580,rs289741,rs7943508,rs2175290,rs78133850,rs17174502,rs2580761,rs11563251,rs78834929,rs10264769,rs17217098,rs643434,rs9993109,rs12917999,rs531701,rs11825181,rs13071688,rs10870147,rs6939175,rs17603936,rs60389450,rs964184,rs660083,rs11605327,rs11190393,rs75977757,rs4968318,rs76713558,rs1801274,rs174592,rs75398423,rs2287621,rs114952098,rs1487539,rs494356,rs17729876,rs116325329,rs4245791,rs6988140,rs7259971,rs2290160,rs13284441,rs6671421,rs1980456,rs2116898,rs11703564,rs16957552,rs387343,rs6589576,rs2495482,rs3745442,rs174541,rs7079072,rs12173076,rs7967783,rs73787023,rs118072148,rs113533236,rs12401753,rs35633988,rs35396069,rs8045855,rs8049508,rs74421540,rs7737288,rs7542747,rs62111029,rs760513,rs2163805,rs1169314,rs11783641,rs34820178,rs9615983,rs7931335,rs2317826,rs784704,rs8102912,rs10892082,rs9912450,rs5744703,rs9936642,rs62523994,rs3741301,rs8102288,rs1001207,rs12045019,rs57157462,rs16946410,rs10030919,rs76154134,rs4803743,rs814295,rs9534174,rs9842917,rs1848998,rs9804646,rs11770909,rs3093584,rs114568697,rs77806154,rs1320668,rs644273,rs11216267,rs75573269,rs634960,rs10115928,rs3749054,rs35343405,rs79492747,rs7103224,rs10406119,rs28455724,rs34523847,rs7330914,rs597076,rs2254537,rs2980862,rs11717700,rs4788460,rs7957911,rs550480,rs72911441,rs114447277,rs7970695,rs6008601,rs2513093,rs7920002,rs10403731,rs9829197,rs4788610,rs6604006,rs7712330,rs17511616,rs550057,rs16960093,rs79902690,rs6602908,rs76466775,rs4489410,rs946267,rs644234,rs643257,rs13066351,rs11249251,rs11075906,rs2965180,rs11224591,rs1864163,rs195527,rs932290,rs112220129,rs73015011,rs3780181,rs676457,rs73275433,rs11024743,rs4808208,rs3936946,rs11573213,rs8142763,rs7396835,rs11879715,rs1184865,rs9534342,rs3790446,rs36047821,rs56241797,rs9332491,rs4402881,rs2902942,rs72787078,rs2243616,rs10917382,rs3804231,rs1047361,rs17861084,rs10789112,rs6589589,rs2965193,rs60441419,rs12139150,rs171052,rs2099334,rs573549,rs7956788,rs8108647,rs3017779,rs7931770,rs7536295,rs11764937,rs12259979,rs3917855,rs116435220,rs174533,rs7961035,rs13391837,rs102275,rs6892566,rs56160141,rs75801019,rs17403634,rs11076175,rs13167183,rs74609523,rs79955933,rs174554,rs12058654,rs396721,rs72834316,rs1535,rs2297658,rs1647284,rs76544796,rs17248769,rs660443,rs6844360,rs117556694,rs3131831,rs117729148,rs2638282,rs7523777,rs7666097,rs2359833,rs73002956,rs114085323,rs6503796,rs10077427,rs4264007,rs174570,rs35497030,rs7512301,rs1800978,rs1169288,rs4703671,rs9850717,rs58237859,rs6499564,rs17035630,rs2814982,rs34171271,rs2997913,rs283813,rs11126932,rs61854096,rs2952803,rs5744533,rs4788614,rs1198437,rs585362,rs509360,rs9995740,rs2622934,rs13317400,rs10422298,rs2902940,rs12989783,rs6072263,rs1460816,rs1532625,rs5755674,rs2070937,rs67919208,rs3809868,rs7047076,rs57992358,rs7543163,rs8070759,rs174577,rs78946071,rs11800265,rs7214799,rs2136750,rs1169301,rs514230,rs79617366,rs1054284,rs78786990,rs115454456,rs75896452,rs17242843,rs4808965,rs623908,rs2260399,rs904743,rs474339,rs3093267,rs6129762,rs13101057,rs2015729,rs12930702,rs10474434,rs11763835,rs6724056,rs8057379,rs7188591,rs7828113,rs1169289,rs584626,rs174536,rs10789113,rs4780138,rs11897480,rs1759497,rs7115562,rs2522095,rs6604089,rs711752,rs76650099,rs7412,rs7846466,rs4253830,rs10515197,rs514659,rs629001,rs2074299,rs11706420,rs3812984,rs2229118,rs41279732,rs2315610,rs8395,rs78095440,rs11485070,rs72834384,rs2238163,rs10418759,rs6465905,rs3917524,rs74957648,rs2391199,rs12037659,rs58173592,rs115639473,rs9615356,rs3803839,rs2163835,rs17508904,rs4367085,rs3808607,rs74585894,rs59605249,rs12670286,rs73004967,rs5746223,rs11791501,rs12167567,rs195532,rs10782838,rs12237866,rs2507353,rs67734975,rs73244564,rs7893352,rs1404213,rs17884841,rs10799795,rs2227341,rs6973787,rs66907536,rs45576734,rs1165228,rs113027984,rs838147,rs17092784,rs1912482,rs664922,rs66491446,rs10221876,rs6561334,rs521171,rs7122944,rs2927437,rs1165282,rs17508045,rs60450968,rs6603975,rs3794990,rs633372,rs77378083,rs4970836,rs80062704,rs77077813,rs17526895,rs8141767,rs4788456,rs4148217,rs17837476,rs117473219,rs672889,rs10411275,rs72662516,rs115093960,rs4646246,rs4239163,rs116183291,rs114934523,rs3770588,rs3808477,rs3917839,rs11964811,rs174597,rs571508,rs75658696,rs8062041,rs11126918,rs2587534,rs116552240,rs76915557,rs7758403,rs15622,rs983309,rs2905424,rs12082305,rs3791981,rs72838008,rs4938309,rs12475426,rs7991196,rs174584,rs6657811,rs4808959,rs1801689,rs2001845,rs28635943,rs8116470,rs60807675,rs35621601,rs34147223,rs6602747,rs3785772,rs11207986,rs11085504,rs2569549,rs7296714,rs10056177,rs1168010,rs2017964,rs4784741,rs12071641,rs75225010,rs116678101,rs7081155,rs35243054,rs116705730,rs6692060,rs11596211,rs484084,rs11085505,rs9849807,rs2075548,rs7499892,rs5930,rs1168044,rs2975634,rs12544593,rs77345122,rs12039115,rs10988121,rs79672483,rs28427213,rs2858819,rs35377660,rs76592024,rs10781495,rs2287711,rs11571136,rs2076576,rs7286155,rs114970554,rs617314,rs854534,rs77032624,rs73422799,rs565607,rs2000616,rs11145983,rs2078616,rs8050238,rs10902456,rs2359812,rs3810307,rs28998800,rs9615979,rs2337383,rs10790172,rs1160983,rs74502103,rs6777175,rs28857211,rs2116897,rs3858074,rs8110975,rs10888898,rs1144301,rs4969182,rs507766,rs11121482,rs10099512,rs77762484,rs4936367,rs8043606,rs93923,rs12746776,rs312970,rs2074089,rs11577931,rs71352238,rs180327,rs10488699,rs34183407,rs61905108,rs7121898,rs76550882,rs2073548,rs1168040,rs4665978,rs7737959,rs17645143,rs16872232,rs492488,rs2523063,rs630510,rs2254532,rs562756,rs80067423,rs6007761,rs113575110,rs892066,rs17569034,rs946269,rs28668361,rs780100,rs3760961,rs4253833,rs5744704,rs72834319,rs56397647,rs206079,rs6511729,rs2259816,rs3741300,rs10205219,rs7898075,rs3909541,rs12804122,rs2580759,rs2954021,rs6882076,rs1313566,rs114830873,rs41360247,rs174591,rs7247263,rs553741,rs11616893,rs77127437,rs10156121,rs10419245,rs11864453,rs76833176,rs909834,rs28419077,rs9627409,rs10412953,rs12448315,rs6008600,rs75866762,rs3844425,rs3890182,rs4148613,rs11719957,rs116369009,rs9293652,rs6664922,rs10078671,rs9332464,rs11587071,rs35028754,rs12977937,rs11085261,rs1327578,rs12271853,rs12929749,rs780090,rs10218567,rs6008662,rs7334269,rs3761739,rs423926,rs3917577,rs3122320,rs55660224,rs1050362,rs12042319,rs17120007,rs11668319,rs78308415,rs602633,rs3809863,rs5176,rs4804568,rs464218,rs67269326,rs11075919,rs7575245,rs760512,rs8075411,rs1063966,rs61541267,rs74766656,rs10411943,rs2866372,rs715518,rs577396,rs17584786,rs1801702,rs7953014,rs73066485,rs3846666,rs1558804,rs11870935,rs3120151,rs2862954,rs2389608,rs6119627,rs11817931,rs4704227,rs10218670,rs2792751,rs3817588,rs597470,rs6744393,rs2393775,rs111899361,rs56076827,rs2878956,rs4378732,rs7316247,rs17110563,rs10790162,rs1141313,rs481843,rs74590747,rs289714,rs7188711,rs11568373,rs17243606,rs73016685,rs1260341,rs2074551,rs10184334,rs12445641,rs4953023,rs6129733,rs10900235,rs157588,rs56130071,rs1134027,rs73066492,rs2977994,rs6007747,rs9615958,rs1169315,rs11224590,rs34027394,rs636497,rs1865034,rs5746193,rs115843075,rs174560,rs78185801,rs55730499,rs12150231,rs1146516,rs11145939,rs741995,rs1010759,rs11619113,rs33980385,rs809673,rs7210738,rs2997922,rs72796498,rs78573577,rs1848999,rs17583641,rs56888944,rs534347,rs7983372,rs11220462,rs79610625,rs2043319,rs1886682,rs75009149,rs74522352,rs603446,rs9287906,rs58801121,rs1165236,rs2359834,rs111703248,rs769267,rs4253440,rs67801643,rs659104,rs491626,rs57765605,rs2257764,rs1469051,rs9626814,rs1179093,rs7273698,rs34791230,rs7214410,rs7194397,rs28626602,rs115453596,rs34597048,rs3091240,rs74785791,rs58664477,rs115124226,rs2230804,rs633683,rs3802548,rs116460502,rs13472,rs71311858,rs115804578,rs59757231,rs2016886,rs4704825,rs11656855,rs116985722,rs7979478,rs76593661,rs9917108,rs62623713,rs11136341,rs1049817,rs78646027,rs79114507,rs4549504,rs9439920,rs5072,rs1415146,rs115823613,rs7682761,rs10988134,rs11206515,rs16946456,rs582118,rs2099333,rs17238484,rs11224571,rs34638660,rs73015033,rs599839,rs4821387,rs4794016,rs77634074,rs8039346,rs41294819,rs4821393,rs10037054,rs55703214,rs1406295,rs1168013,rs521662,rs6831414,rs9615933,rs3106163,rs12978752,rs114331836,rs6823148,rs4847427,rs6007732,rs7956,rs309164,rs2136751,rs8044868,rs2519093,rs2285628,rs251832,rs2738466,rs2965191,rs2965198,rs12720922,rs174534,rs55649657,rs11254228,rs174555,rs9871725,rs2074303,rs77397899,rs12667186,rs9824286,rs6604091,rs932637,rs10282,rs544873,rs557933,rs11789207,rs13063504,rs11076176,rs11207976,rs102274,rs3773777,rs2523057,rs77263065,rs9808925,rs77402363,rs55831924,rs2759009,rs10157265,rs486394,rs77136055,rs760136,rs7252220,rs13265432,rs1169299,rs12309804,rs11703245,rs10405613,rs73607021,rs11865456,rs405509,rs17512972,rs7828194,rs4708053,rs73787021,rs9928274,rs17469423,rs76599133,rs9927526,rs74740204,rs12948394,rs111350630,rs62110979,rs9627387,rs10889331,rs74347384,rs13022659,rs7253807,rs3017778,rs2283622,rs552101,rs1474558,rs4803748,rs2332002,rs6029149,rs7047523,rs309134,rs1383433,rs13292582,rs12721054,rs11085259,rs113720206,rs746735,rs483598,rs4239162,rs1168041,rs2251468,rs3760371,rs4970837,rs10892063,rs2487294,rs11145861,rs79753103,rs6743819,rs74689399,rs174529,rs34200664,rs1168027,rs4812497,rs11657987,rs4775046,rs75436606,rs289744,rs10904910,rs387315,rs10074747,rs17567214,rs10158897,rs11216934,rs540796,rs10474433,rs116383286,rs10870203,rs74612022,rs6584351,rs116867513,rs11820589,rs79327308,rs2359813,rs4780137,rs10406653,rs2001844,rs11806129,rs10417916,rs6129795,rs11700250,rs13330178,rs41306199,rs736344,rs2275543,rs12776483,rs625619,rs12074528,rs4366775,rs4149967,rs7025839,rs660240,rs174568,rs3852859,rs11145755,rs17240378,rs78441747,rs704795,rs12465802,rs28822164,rs2254708,rs2270690,rs3794991,rs1540908,rs6120998,rs12027135,rs9645452,rs99780,rs253409,rs11953864,rs1128877,rs624660,rs12774352,rs12295937,rs10732856,rs2293968,rs2708101,rs10200453,rs544479,rs62076461,rs2074298,rs61905088,rs2238162,rs4665963,rs10038345,rs3917517,rs10402451,rs41355347,rs6060488,rs60626957,rs7906355,rs112275899,rs2522096,rs12029068,rs9997882,rs11192247,rs2280843,rs112688299,rs2287710,rs34630693,rs2046621,rs9615968,rs113865169,rs2523080,rs17885645,rs11706920,rs28589296,rs116352383,rs62110981,rs3812592,rs17510363,rs640022,rs112764284,rs10027711,rs62568181,rs3913007,rs12234032,rs112425403,rs72838030,rs111786995,rs2193831,rs4378354,rs4970833,rs8077106,rs2266788,rs77324108,rs10048144,rs6008339,rs2523066,rs7189654,rs138775,rs580396,rs62171034,rs11583723,rs2523064,rs7082686,rs62110986,rs11957913,rs9689,rs17511331,rs108499,rs2927438,rs533668,rs11767527,rs7968931,rs1230309,rs12761969,rs17773605,rs927339,rs556107,rs7197486,rs17354606,rs112969163,rs6008613,rs77428436,rs3739092,rs10037048,rs6602910,rs11655943,rs79954596,rs114322327,rs10220503,rs117198545,rs7525407,rs2287622,rs983308,rs74360401,rs4374884,rs12023150,rs78290834,rs499883,rs116705863,rs62252789,rs2717863,rs17358402,rs115131473,rs138781,rs3806661,rs35595148,rs10406522,rs115910617,rs72834377,rs1169302,rs7252550,rs11639843,rs60636572,rs644186,rs3846665,rs2980860,rs499718,rs1042031,rs35297094,rs11703021,rs4543980,rs80234711,rs73787020,rs17050272,rs74744721,rs174601,rs57907925,rs715325,rs17561950,rs28612379,rs11651643,rs9921054,rs28584534,rs706845,rs7932705,rs1470379,rs1168034,rs563796,rs77573897,rs4045166,rs5746255,rs174583,rs2777793,rs73422752,rs2081223,rs724311,rs10988120,rs2270924,rs2389609,rs1262430,rs11583680,rs638714,rs531819,rs77702926,rs1050363,rs2513095,rs10832950,rs8111835,rs10735784,rs62110988,rs1337109,rs854533,rs6102287,rs5882,rs5744544,rs10118140,rs495828,rs4560319,rs6547521,rs174576,rs1198440,rs1169303,rs12446480,rs79422263,rs2275545,rs11640722,rs2351117,rs1534877,rs11571135,rs4075403,rs55882046,rs6739874,rs61888888,rs2717858,rs504268,rs17508059,rs72958420,rs76880674,rs10782922,rs4657041,rs115658781,rs17315214,rs6008616,rs195518,rs11090866,rs4927193,rs12162274,rs10266519,rs7666508,rs17692065,rs676996,rs784705,rs57128261,rs11571147,rs4375701,rs10750217,rs74554199,rs10870069,rs79050605,rs2235362,rs11569321,rs11668605,rs3782894,rs476410,rs7298734,rs60161087,rs11695549,rs73004962,rs13327709,rs10870193,rs6119630,rs2288000,rs35403885,rs7192730,rs1169286,rs2074300,rs7259434,rs2255531,rs17242381,rs8047881,rs10786583,rs9926440,rs11136343,rs174599,rs2227359,rs17395333,rs11206514,rs12054085,rs116597204,rs3917509,rs71311853,rs6008362,rs767676,rs35073769,rs3847302,rs2389611,rs8178926,rs66476925,rs17512831,rs9869940,rs9627295,rs4149271,rs693,rs687289,rs6511316,rs2233074,rs72838037,rs56952963,rs3103177,rs12485178,rs11581477,rs4804144,rs113642700,rs35242916,rs3917586,rs9615969,rs8176433,rs56289821,rs6511321,rs45528736,rs62074054,rs4225,rs78693327,rs11764817,rs80200174,rs10892072,rs12169526,rs2235367,rs61906113,rs58965570,rs5925,rs28374129,rs11806638,rs4911507,rs9883376,rs9436661,rs598962,rs7304652,rs11583327,rs61163343,rs4917889,rs117084399,rs983311,rs7954039,rs9905583,rs6499562,rs8110969,rs10095159,rs6701130,rs11704586,rs1165227,rs664082,rs73984346,rs80099922,rs2235150,rs474488,rs526936,rs1050361,rs57009615,rs17108032,rs2159963,rs8138057,rs634272,rs80031817,rs3088285,rs3773352,rs11704878,rs11640135,rs2303369,rs1487537,rs4417316,rs421812,rs5746191,rs10067641,rs2638280,rs7258508,rs10889343,rs584367,rs4821392,rs115071941,rs9411370,rs2495477,rs8048262,rs78861357,rs251834,rs78037705,rs7903402,rs6007748,rs4140387,rs9848825,rs2056120,rs17883880,rs900012,rs413582,rs10184421,rs535471,rs9913503,rs1987974,rs2188971,rs75493422,rs11611936,rs610675,rs6029602,rs1127162,rs11207974,rs4451431,rs4461,rs35203574,rs2737231,rs72838082,rs1048193,rs10892079,rs76129108,rs12464355,rs577250,rs56218586,rs34997029,rs4808196,rs11207977,rs10019765,rs676210,rs7603479,rs16943577,rs78206158,rs9657744,rs2378390,rs7298404,rs13433229,rs2255400,rs67239864,rs493246,rs5663,rs6678692,rs174594,rs10043656,rs1469513,rs7602534,rs2058807,rs2699428,rs1275528,rs114466370,rs72860013,rs4462,rs1260333,rs6706968,rs289743,rs1842475,rs2231555,rs2075290,rs11577840,rs1184547,rs7120309,rs11887784,rs12934512,rs8078309,rs769449,rs80127476,rs3752451,rs28927680,rs3819578,rs741996,rs754255,rs3020208,rs1122227,rs34517956,rs67845377,rs28399896,rs2293572,rs74662600,rs2241412,rs11571131,rs6074549,rs11090863,rs6029641,rs74650614,rs7849280,rs7128198,rs7529630,rs9905308,rs61433348,rs10182937,rs2315025,rs2479413,rs673548,rs10159255,rs7640978,rs4804569,rs72817533,rs13226097,rs873308,rs58152051,rs7002551,rs12149307,rs77038576,rs1064170,rs11207980,rs505922,rs35233375,rs67886319,rs9607261,rs976208,rs7250368,rs10892064,rs2954026,rs9954969,rs2072141,rs62111030,rs12171124,rs6008622,rs2391086,rs73897099,rs662138,rs77435420,rs891141,rs12708969,rs74830,rs115478735,rs854538,rs73004959,rs2338104,rs7554255,rs1108268,rs8061459,rs114798927,rs10031477,rs12319417,rs58392670,rs4253832,rs1820049,rs76159863,rs9789302,rs7905395,rs10736487,rs6597616,rs1038026,rs13335854,rs61176209,rs6008770,rs4257328,rs58488410,rs73015034,rs56090741,rs1386585,rs6658353,rs3119311,rs34664834,rs2699429,rs8521,rs7723531,rs115847095,rs1878512,rs492602,rs2232701,rs174589,rs11703848,rs12901506,rs72875403,rs73984323,rs9555679,rs79195950,rs174544,rs78703406,rs261333,rs723909,rs56306424,rs516316,rs6065311,rs7635127,rs582094,rs79646914,rs2303370,rs73537429,rs1564348,rs114131091,rs1351452,rs1972627,rs6596084,rs3812590,rs639750,rs75348510,rs10900220,rs1800562,rs3917237,rs34548137,rs651007,rs3917832,rs10418757,rs2717896,rs2738445,rs4253772,rs508293,rs664971,rs4794057,rs9534270,rs2072705,rs9674670,rs28609217,rs8101802,rs45464397,rs6589590,rs62110989,rs2074354,rs645982,rs2717867,rs34348991,rs6029588,rs1886683,rs58081851,rs9436221,rs1543896,rs520354,rs67969809,rs3847300,rs10870144,rs10413784,rs12321904,rs611917,rs2291429,rs11912554,rs1129555,rs8108535,rs661955,rs6513669,rs325465,rs2275542,rs115743550,rs62110987,rs10870070,rs389261,rs3760370,rs195522,rs60704627,rs3783567,rs13080508,rs1465457,rs78610189,rs1543302,rs2287623,rs2359810,rs10022704,rs77725792,rs62079153,rs72787091,rs236916,rs757001,rs1168042,rs12077878,rs78876280,rs9615977,rs4794048,rs10782940,rs4808939,rs513055,rs138722,rs505151,rs17005956,rs113549125,rs12708927,rs28530744,rs13060489,rs405697,rs7864414,rs1943973,rs4970843,rs11207999,rs644000,rs6587976,rs13292932,rs35370634,rs427248,rs4808967,rs7943121,rs78468022,rs11705051,rs892021,rs10305668,rs4646243,rs35792042,rs61753412,rs117059630,rs10795465,rs3917522,rs73886791,rs9787151,rs8052338,rs72817536,rs9809947,rs562270,rs8106922,rs11573244,rs56266464,rs57427906,rs73004933,rs10099971,rs55925119,rs55923603,rs10889330,rs6606734,rs780107,rs10852507,rs9615349,rs41378347,rs998154,rs114191770,rs2255141,rs9615960,rs8135519,rs61906079,rs116027282,rs9615330,rs3797534,rs11065385,rs4649086,rs3917848,rs6676846,rs2717913,rs6581127,rs73440404,rs7356637,rs17569222,rs71462875,rs73024733,rs4808960,rs11254464,rs2738450,rs11568746,rs10007119,rs1800588,rs10406551,rs66764858,rs1569372,rs6120992,rs715326,rs9895776,rs2854725,rs309168,rs78523927,rs73469993,rs73332542,rs2980882,rs1169296,rs1041968,rs11166568,rs12023489,rs4969142,rs289713,rs6671114,rs115710862,rs78737236,rs76366838,rs115971531,rs77178267,rs4793842,rs28917504,rs4803767,rs116611120,rs7940310,rs6716850,rs11241705,rs8142590,rs73283804,rs11604424,rs7328654,rs2287997,rs10154348,rs116952841,rs74366004,rs45623032,rs111701515,rs79491239,rs72834373,rs9438904,rs14158,rs9438905,rs10425828,rs6029145,rs8182472,rs472495,rs4803,rs67720221,rs1558853,rs3135506,rs6007726,rs34660894,rs2417128,rs174582,rs62110992,rs8075058,rs74444640,rs5744663,rs603247,rs12983940,rs8051438,rs76525951,rs6950177,rs10870199,rs77670311,rs2241212,rs475419,rs10408596,rs1260330,rs4665969,rs8045316,rs2270961,rs2965169,rs2241210,rs12030293,rs10854010,rs2523059,rs56048221,rs9849482,rs6008784,rs118059405,rs62497990,rs5744672,rs4804145,rs76986059,rs73017063,rs2980870,rs283809,rs6102334,rs2074301,rs2257962,rs713770,rs112803843,rs77434655,rs7706857,rs10007223,rs3091242,rs62076549,rs2642438,rs2050597,rs4490057,rs10423457,rs72653362,rs7115242,rs415291,rs6464528,rs6771073,rs16942349,rs4703670,rs67910620,rs34156497,rs7418336,rs3213642,rs580485,rs1182933,rs11145753,rs698912,rs12610191,rs79838716,rs579459,rs17242787,rs6660530,rs659656,rs6970667,rs10892061,rs6499559,rs7221224,rs10462517,rs80323862,rs3093614,rs2238675,rs60972631,rs116297600,rs10060260,rs6499561,rs9332569,rs75970817,rs75331444,rs17244834,rs58198139,rs77328443,rs180326,rs62110990,rs73984345,rs1781212,rs11703173,rs11647069,rs4788459,rs6518948,rs72838038,rs12713956,rs114479009,rs118061777,rs17575427,rs1047335,rs113365567,rs11704614,rs2081222,rs10241663,rs10850358,rs3737810,rs57825321,rs1912486,rs174578,rs1168029,rs67337506,rs10814662,rs3106165,rs1053438,rs1168032,rs2902941,rs174575,rs36003018,rs2391139,rs253413,rs5008148,rs1183260,rs12138177,rs4075404,rs9627324,rs12298521,rs2250802,rs3087501,rs7809080,rs8075843,rs9332492,rs71311865,rs115310708,rs6671847,rs9615364,rs58741295,rs61471917,rs521985,rs517124,rs4808203,rs784706,rs479832,rs1987975,rs687670,rs17586966,rs73918008,rs4704727,rs13080398,rs10176934,rs642845,rs10782981,rs4722551,rs2223745,rs11887534,rs1532624,rs2878494,rs6867563,rs527210,rs11591741,rs16835265,rs674302,rs11920918,rs10282545,rs598253,rs10850380,rs4649085,rs9627350,rs73332537,rs3820667,rs11693870,rs17410294,rs4075402,rs12452315,rs7954331,rs174553,rs11090865,rs2803611,rs2807834,rs11145933,rs7205804,rs7903259,rs8178944,rs33988101,rs507711,rs6016534,rs3788509,rs12646,rs28610193,rs2304130,rs760633,rs9854574,rs3730269,rs2259820,rs3917531,rs78297347,rs62111032,rs174593,rs117442027,rs10889340,rs1457043,rs6589592,rs57242780,rs10479007,rs12325171,rs780112,rs9837622,rs612169,rs12721613,rs11703038,rs3733907,rs11705624,rs6858667,rs58190593,rs11687710,rs11802413,rs71311852,rs77485151,rs6008598,rs115106674,rs6008507,rs6008602,rs4794052,rs2304128,rs9626823,rs5662,rs11207969,rs8061439,rs138779,rs7960275,rs7940,rs10412331,rs2293571,rs10404728,rs636523,rs73787029,rs476399,rs7174661,rs918106,rs12720690,rs10490632,rs11239528,rs78736316,rs116868847,rs9864824,rs7534572,rs9293654,rs2980880,rs12921279,rs9941346,rs2954024,rs114659047,rs57866820,rs6008538,rs6595462,rs687621,rs2158107,rs3934667,rs536975,rs112854952,rs492182,rs116296918,rs117578228,rs77353990,rs16834326,rs28689500,rs17030148,rs113658408,rs2308939,rs35780288,rs73287713,rs436280,rs1060211,rs11748027,rs7118999,rs1858999,rs2878520,rs10402796,rs58473820,rs1168026,rs11599683,rs2927439,rs739846,rs2240243,rs581107,rs10439606,rs543968,rs10064399,rs312944,rs13290420,rs114221738,rs2254819,rs28520379,rs10493322,rs1804670,rs9615345,rs112439757,rs6129731,rs35025137,rs71516504,rs60198916,rs115472192,rs10416159,rs3752480,rs4968319,rs13436857,rs2792736,rs754196,rs56387295,rs61775206,rs11815266,rs6413504,rs195534,rs4602563,rs17059171,rs195524,rs73332521,rs11177340,rs9615956,rs10184673,rs769450,rs79390162,rs12775433,rs11164799,rs2000999,rs3812589,rs6453131,rs12297054,rs3845686,rs12242772,rs11126598,rs2916076,rs370705,rs4495740,rs17249057,rs2351116,rs9534262,rs56064713,rs8103197,rs7337258,rs2738452,rs2471884,rs2359811,rs74857287,rs650985,rs6008365,rs2127905,rs6595463,rs7194668,rs2523069,rs114044735,rs2297661,rs2977996,rs3211935,rs2803608,rs11672862,rs2523062,rs7213086,rs74332472,rs626787,rs4338849,rs11705483,rs1165237,rs116557910,rs534473,rs2077529,rs2112469,rs632111,rs9436222,rs3852784,rs35194512,rs2363286,rs6007806,rs9900360,rs236915,rs13039,rs116663244,rs2235145,rs2413338,rs28385706,rs174581,rs12312673,rs79808627,rs3213545,rs195525,rs9303533,rs6519994,rs940688,rs1293259,rs10405625,rs117169107,rs5746195,rs2000614,rs2075292,rs11768761,rs1017008,rs4794047,rs5744709,rs10889349,rs10423157,rs2039453,rs499790,rs641620,rs7953288,rs12788533,rs34131586,rs1962307,rs10888897,rs79108000,rs116237185,rs12445586,rs8075566,rs13585,rs9927981,rs891142,rs76890308,rs10034485,rs72838007,rs6008623,rs1690761,rs77760339,rs79920061,rs13397353,rs62117205,rs7520810,rs4808194,rs56201838,rs9973249,rs496449,rs13306501,rs6689614,rs6008615,rs4140386,rs2900269,rs12286055,rs1478419,rs114999989,rs780106,rs113928699,rs11571133,rs17716118,rs12720838,rs79954704,rs5744598,rs7869821,rs4149269,rs16839308,rs72838087,rs11216257,rs117488605,rs6007845,rs9857333,rs9332482,rs7717505,rs62252787,rs16942344,rs72838086,rs3213801,rs4808931,rs8080617,rs2072142,rs3773349,rs6690764,rs11611232,rs72646560,rs6511314,rs1975384,rs60760690,rs1805744,rs780102,rs9332562,rs62110993,rs59195022,rs34872576,rs80031579,rs116808962,rs7836284,rs3917831,rs67144154,rs114424743,rs12985655,rs393584,rs557435,rs114347396,rs17119975,rs34090729,rs6008505,rs7598431,rs12408725,rs116616860,rs3917851,rs6680,rs2272272,rs11672900,rs11538134,rs7134594,rs61906114,rs28399710,rs2214301,rs253407,rs11216136,rs3917514,rs1077514,rs11709976,rs2717857,rs4582662,rs6007740,rs630014,rs480028,rs7291444,rs1242127,rs13388159,rs6831256,rs12932845,rs72839616,rs75007942,rs6029587,rs4299376,rs73002960,rs2291428,rs80243484,rs10034512,rs2278027,rs112554101,rs117055930,rs660340,rs6416742,rs7515228,rs228956,rs4149617,rs2052485,rs13333207,rs75230155,rs58466006,rs8103518,rs58434384,rs604349,rs2905421,rs35184823,rs1275538,rs72817542,rs174566,rs16998834,rs12515732,rs583104,rs74431887,rs34006994,rs5750094,rs75253136,rs7637917,rs17878757,rs7909855,rs7019026,rs79670545,rs653178,rs562556,rs1045115,rs1168018,rs2275544,rs10774708,rs4475856,rs11065384,rs2229117,rs35542947,rs877710,rs520570,rs60972755,rs10033835,rs12654264,rs7298565,rs1179765,rs11854614,rs1992291,rs117476687,rs2258043,rs4561509,rs2163804,rs6942994,rs76226186,rs753381,rs11704508,rs13334151,rs61906078,rs9436735,rs10889333,rs7015677,rs309160,rs72875462,rs9789303,rs2260445,rs4439799,rs78351779,rs2078420,rs5744601,rs3764707,rs58489806,rs7253053,rs6102303,rs36205397,rs67722862,rs6503807,rs28417694,rs2227544,rs1538029,rs8094085,rs2131925,rs10119,rs12714264,rs9930774,rs9921752,rs8110695,rs35866622,rs9615961,rs6857,rs3917836,rs1704773,rs17249064,rs17510959,rs79765398,rs3786722,rs649964,rs6587980,rs854535,rs3812987,rs2259852,rs10418804,rs2389607,rs3739095,rs3818411,rs157590,rs117638181,rs61775192,rs4703675,rs78185558,rs603985,rs10832949,rs35529421,rs10066772,rs10085931,rs77569514,rs4794053,rs35203651,rs3846663,rs2075642,rs78392733,rs10095072,rs61147968,rs73283830,rs3791980,rs2074550,rs11544338,rs8143066,rs635634,rs4729872,rs4646417,rs7284687,rs1359375,rs10889332,rs6772972,rs78908794,rs60998345,rs9332494,rs8056409,rs10406553,rs34125138,rs1168017,rs174580,rs2030745,rs28374572,rs61061000,rs3890384,rs7860949,rs10889335,rs10422256,rs80104522,rs28714353,rs503279,rs12052201,rs9933009,rs1647276,rs4509,rs34491689,rs4793978,rs8050058,rs6603979,rs2417126,rs7808262,rs1275537,rs55801693,rs11065991,rs58974981,rs6065332,rs10176901,rs73016694,rs2070895,rs10889339,rs79332569,rs6589566,rs780117,rs3761077,rs12803321,rs34645805,rs1748200,rs485638,rs1275522,rs2075649,rs6065328,rs3917528,rs4808961,rs16860685,rs5030359,rs7289630,rs1363232,rs195529,rs9534323,rs1791227,rs2290162,rs1275530,rs11241703,rs13262341,rs1408272,rs10128711,rs2642439,rs12413013,rs9273363,rs1942478,rs10790167,rs2058805,rs7219625,rs681343,rs10419899,rs891143,rs7634153,rs7261862,rs74085596,rs7308864,rs5746214,rs4938331,rs11704639,rs13306436,rs76735705,rs35381288,rs1800775,rs7518440,rs7928851,rs2954020,rs11556505,rs704791,rs71514235,rs41371446,rs7518497,rs77385263,rs7835079,rs9854438,rs9940234,rs9534275,rs8039217,rs73332561,rs4969184,rs7466962,rs17512204,rs797209,rs4665492,rs12127701,rs9912592,rs41279762,rs16942318,rs9842759,rs11216242,rs116451622,rs9436223,rs77147124,rs10422819,rs4253642,rs4938351,rs1168028,rs1881123,rs10889352,rs888192,rs73984320,rs688,rs984976,rs12162222,rs73899705,rs78399625,rs7783856,rs77171053,rs2156087,rs12445401,rs7214468,rs6008684,rs11239532,rs16973716,rs74101001,rs58519566,rs3760350,rs1807800,rs7310409,rs7488264,rs7115089,rs13282367,rs57357765,rs7246007,rs10904908,rs2718843,rs253393,rs5744636,rs7296044,rs2272417,rs11804158,rs576634,rs2792735,rs9852128,rs751856,rs9559759,rs973579,rs5742911,rs77466051,rs34647936,rs3858075,rs2717877,rs5744545,rs11207981,rs75041739,rs10038945,rs7463897,rs56408111,rs73130305,rs7722228,rs6464522,rs118146573,rs7946257,rs28674149,rs4911509,rs2977995,rs9923344,rs12319230,rs12087003,rs12767823,rs2229291,rs78582151,rs77416559,rs12795640,rs3794993,rs75396213,rs9488822,rs41329344,rs533375,rs6504872,rs2259690,rs2479409,rs12325593,rs2052487,rs2280845,rs78434899,rs1337248,rs73001065,rs7201491,rs2072881,rs540416,rs4938315,rs10405673,rs8135997,rs11680233,rs7923726,rs12444701,rs72838023,rs17579779,rs72660967,rs3852782,rs4704178,rs174562,rs1375131,rs13263105,rs9844128,rs180322,rs7201225,rs8081717,rs62110985,rs60526617,rs597331,rs4580230,rs78413266,rs7311187,rs3196769,rs10160726,rs1543324,rs10916704,rs3904998,rs10168093,rs1748195,rs114577977,rs17243032,rs12720889,rs4638137,rs3798236,rs10988119,rs11703435,rs17510763,rs78923886,rs932925,rs11573256,rs2000615,rs34832584,rs78864618,rs3764314,rs6129760,rs1260326,rs7528419,rs7964021,rs75615732,rs7586601,rs4727560,rs1260334,rs2311597,rs10850435,rs55727654,rs17031710,rs113258957,rs8078880,rs1168114,rs11684134,rs7518546,rs10854854,rs5742904,rs1800961,rs2264782,rs34537623,rs9635762,rs75501607,rs7863951,rs7308698,rs507666,rs59752321,rs61142059,rs7186117,rs60953453,rs17031687,rs419925,rs12067569,rs1168021,rs7724832,rs7979473,rs7551957,rs283810,rs12097137,rs17882802,rs1051795,rs12784396,rs4289035,rs78417761,rs76705003,rs157584,rs72633965,rs2829976,rs17645031,rs11670740,rs11571070,rs9929488,rs7719175,rs10950856,rs2965183,rs74620584,rs12746961,rs3741298,rs676388,rs41279716,rs17148800,rs28528096,rs10892059,rs6008384,rs1169284,rs35782329,rs3736120,rs2878519,rs10407250,rs7222225,rs7299993,rs34571177,rs10852505,rs7405284,rs10404669,rs1279195,rs9302635,rs9941087,rs10782942,rs1131052,rs77496964,rs3119309,rs8115363,rs4878184,rs6087720,rs10485107,rs10252404,rs11619038,rs10849829,rs4527597,rs1260345,rs77868187,rs5030339,rs79893141,rs10870067,rs484646,rs1863935,rs11685819,rs8544,rs78390579,rs12280675,rs3904997,rs12265333,rs9555680,rs6008749,rs17496549,rs34342646,rs780092,rs10479008,rs11569302,rs11602073,rs113066613,rs2297841,rs28537072,rs4665959,rs1396600,rs6120994,rs1168089,rs75862870,rs480823,rs1422702,rs4938350,rs11704350,rs114911233,rs4294422,rs12314392,rs6769216,rs113101219,rs4836021,rs13465,rs3212005,rs79854827,rs72838036,rs374886,rs693668,rs662799,rs387976,rs11207978,rs2905435,rs7950364,rs174573,rs1647265,rs6453133,rs11216129,rs2717862,rs11800231,rs16973619,rs9559758,rs585849,rs13377678,rs7067733,rs556766,rs2287998,rs2954027,rs9990693,rs12325142,rs12979813,rs17102599,rs4148790,rs79164177,rs9328546,rs11853002,rs9925493,rs77822932,rs3829057,rs74652290,rs2315024,rs4329540,rs10400963,rs34029919,rs6861279,rs73578560,rs573985,rs5142,rs34590034,rs28528366,rs6991364,rs73812836,rs12943464,rs111688211,rs17668255,rs2523475,rs4820187,rs511676,rs76182445,rs6544713,rs12720851,rs2280737,rs8051882,rs7246748,rs11693052,rs73420392,rs17739580,rs16973723,rs73984354,rs9869276,rs13315871,rs80243022,rs7043081,rs75143125,rs10819449,rs3218294,rs8105984,rs8176445,rs7188150,rs73244551,rs4621555,rs281379,rs73984352,rs641995,rs12973258,rs2289893,rs12090886,rs195520,rs61682243,rs6698843,rs3917536,rs7192848,rs7974224,rs6520010,rs174545,rs575906,rs10854011,rs11668104,rs2902364,rs9869576,rs76479991,rs11065987,rs1168009,rs71311855,rs3812562,rs112042081,rs5185,rs35464166,rs10744826,rs1165287,rs35376204,rs579890,rs7000184,rs9615955,rs2699431,rs2126263,rs10892074,rs11246850,rs10900232,rs73588403,rs2997917,rs2288002,rs2293966,rs2229613,rs7312717,rs11646364,rs7920112,rs4821391,rs545971,rs7251884,rs71311864,rs1446105,rs11647889,rs12972970,rs918143,rs11585666,rs884977,rs7548877,rs8176919,rs9615934,rs10832962,rs111631993,rs45530931,rs8179252,rs73037471,rs12808524,rs35358959,rs10177080,rs780104,rs727581,rs513533,rs1748201,rs57912102,rs480878,rs10241515,rs7396851,rs1104,rs8047377,rs1169294,rs17119963,rs17248776,rs12951460,rs59850885,rs8141663,rs4841132,rs17120003,rs6909,rs6535927,rs10422289,rs11641721,rs10889356,rs7304966,rs1895233,rs471705,rs73430282,rs2233075,rs780108,rs10169261,rs57677983,rs78950157,rs7206971,rs2569559,rs622604,rs1629122,rs97458,rs2301786,rs12312105,rs11075910,rs2849179,rs3789685,rs10401697,rs10870167,rs6886841,rs6581129,rs1647266,rs34720549,rs61736408,rs3822921,rs8074451,rs77644746,rs532436,rs6007823,rs7917817,rs6007891,rs2277862,rs12310406,rs4542784,rs8103214,rs496800,rs4525050,rs79683221,rs28600030,rs251833,rs1534954,rs2954028,rs17861157,rs504963,rs10092179,rs72875407,rs17477751,rs649129,rs1053593,rs74887741,rs78680773,rs7250658,rs7120565,rs6979140,rs6602909,rs10889353,rs1321655,rs2717859,rs783291,rs2269918,rs236911,rs631106,rs8100768,rs73984340,rs71462874,rs77399385,rs3822858,rs12613071,rs78965156,rs12720826,rs10455872,rs117270611,rs7925256,rs2980879,rs78386815,rs10205592,rs9436224,rs113764419,rs73013198,rs3745150,rs2303285,rs4808955,rs17671591,rs10870138,rs10047462,rs9895746,rs114213467,rs3816117,rs77825960,rs2569539,rs114314935,rs10892060,rs570877,rs10889334,rs4808199,rs3729640,rs1168099,rs4757674,rs6584354,rs75568636,rs4915840,rs71311871,rs12979278,rs3093632,rs61775208,rs9615938,rs56273306,rs74652041,rs34365974,rs2074626,rs77442628,rs17110922,rs289719,rs7703507,rs35225089,rs79869230,rs6478851,rs6760828,rs11780884,rs3751820,rs17395512,rs1001614,rs56224630,rs79609324,rs174537,rs74700387,rs483747,rs13277801,rs6511720,rs7993724,rs112109856,rs1030431,rs11681351,rs3790136,rs2389606,rs113755833,rs6511038,rs2116899,rs645258,rs10415636,rs12972156,rs2131926,rs58975834,rs35959442,rs72633963,rs57322636,rs11800243,rs10774624,rs2241341,rs79813245,rs1305062,rs11873890,rs56301246,rs28727965,rs115108047,rs7660583,rs60752181,rs2052486,rs6589575,rs57454651,rs9615975,rs58918479,rs2769071,rs61330926,rs10870184,rs62252796,rs11573259,rs11582881,rs73019876,rs9943680,rs72633966,rs17119878,rs6029549,rs79220007,rs2389610,rs9992266,rs2290159,rs77836884,rs428696,rs12165597,rs7903137,rs2738454,rs174561,rs2738447,rs75727096,rs12072993,rs4766578,rs2642442,rs10109286,rs115484650,rs6029636,rs571468,rs692854,rs478691,rs11224388,rs4251583,rs2241208,rs112683304,rs17511227,rs892022,rs485186,rs2243112,rs9615953,rs8105094,rs4297946,rs12708926,rs174587,rs2980876,rs3852781,rs72655141,rs17885861,rs11693660,rs11871606,rs11090871,rs3846662,rs938351,rs76583011,rs11127013,rs57186116,rs3816940,rs7128382,rs2163837,rs4871603,rs9306512,rs1010679,rs2280842,rs41392044,rs72633975,rs12274192,rs8110289,rs5744575,rs7875300,rs74101002,rs1427924,rs11733884,rs11207983,rs4803750,rs1260327,rs658694,rs12052058,rs9332480,rs11207982,rs8139035,rs10883451,rs13317835,rs2228603,rs97384,rs1861725,rs10426883,rs12243153,rs78698867,rs28557204,rs1805742,rs6771385,rs12122706,rs10900229,rs113858334,rs80320762,rs12649847,rs14842,rs71311869,rs9908049,rs111535158,rs11126999,rs8052408,rs10500212,rs12254757,rs1995267,rs657420,rs10036682,rs2030746,rs3847303,rs1168030,rs6016511,rs35945278,rs4582,rs1042034,rs8061282,rs41427746,rs516043,rs56195640,rs13320620,rs73017023,rs78622592,rs111989435,rs3917853,rs17315200,rs874565,rs12269373,rs613243,rs8135363,rs12714102,rs7936556,rs74746163,rs75444287,rs1</t>
  </si>
  <si>
    <t>ENSG00000266970.1,ENSG00000168496.3,CATG00000040553.1,ENSG00000234268.1,CATG00000110152.1,CATG00000008268.1,ENSG00000170677.5,CATG00000030880.1,ENSG00000095303.10,ENSG00000049540.12,CATG00000049790.1,ENSG00000196735.7,ENSG00000215114.3,ENSG00000178685.9,CATG00000006731.1,ENSG00000149090.7,ENSG00000121766.10,CATG00000025544.1,ENSG00000112078.9,ENSG00000242515.1,ENSG00000236437.1,ENSG00000165029.11,CATG00000014692.1,ENSG00000267872.1,ENSG00000175324.5,CATG00000070348.1,ENSG00000112499.8,ENSG00000172671.15,CATG00000068853.1,ENSG00000228544.1,ENSG00000157193.10,CATG00000050929.1,ENSG00000185009.8,ENSG00000259207.3,ENSG00000143437.16,ENSG00000237937.1,ENSG00000108846.11,ENSG00000228782.3,ENSG00000119927.9,ENSG00000229852.2,ENSG00000124762.9,ENSG00000161048.7,ENSG00000124067.12,CATG00000003581.1,ENSG00000160161.5,ENSG00000144635.4,ENSG00000132906.13,ENSG00000019144.12,ENSG00000100385.9,ENSG00000242689.1,ENSG00000214402.6,ENSG00000188672.12,ENSG00000084674.9,ENSG00000130208.5,ENSG00000166482.7,ENSG00000140505.6,ENSG00000111252.6,ENSG00000132155.7,ENSG00000214070.3,ENSG00000010610.5,CATG00000053250.1,ENSG00000130287.9,ENSG00000272679.1,ENSG00000143379.8,ENSG00000109917.6,ENSG00000124205.11,CATG00000011123.1,ENSG00000165689.12,ENSG00000125991.14,CATG00000028948.1,ENSG00000162650.11,ENSG00000224037.2,CATG00000027420.1,ENSG00000234925.2,ENSG00000134824.9,ENSG00000153790.7,ENSG00000152558.10,CATG00000104450.1,ENSG00000143452.11,ENSG00000102984.10,ENSG00000159792.5,ENSG00000134825.9,ENSG00000107338.8,ENSG00000105479.11,ENSG00000235267.1,ENSG00000213398.3,ENSG00000198917.7,ENSG00000126456.11,CATG00000042089.1,ENSG00000163795.9,ENSG00000133116.6,ENSG00000186951.12,ENSG00000166484.15,ENSG00000253111.1,ENSG00000142192.16,ENSG00000179335.14,ENSG00000136244.7,ENSG00000198797.6,ENSG00000089234.11,ENSG00000178093.12,ENSG00000105717.9,ENSG00000233005.1,ENSG00000107223.8,ENSG00000157766.11,ENSG00000135679.17,ENSG00000149654.5,ENSG00000111300.5,CATG00000047979.1,ENSG00000257181.1,ENSG00000117528.7,CATG00000066249.1,CATG00000008300.1,CATG00000041150.1,ENSG00000139428.7,CATG00000038863.1,ENSG00000270672.1,ENSG00000162607.8,ENSG00000241635.3,ENSG00000260861.2,ENSG00000258674.5,ENSG00000181754.6,ENSG00000179344.12,CATG00000038543.1,ENSG00000144445.11,CATG00000097320.1,ENSG00000140093.5,ENSG00000196366.1,CATG00000051281.1,ENSG00000167613.11,CATG00000105402.1,ENSG00000164850.10,ENSG00000122008.11,ENSG00000060688.8,ENSG00000115226.5,CATG00000114024.1,ENSG00000169946.9,ENSG00000224470.3,ENSG00000151148.9,CATG00000042205.1,CATG00000058595.1,CATG00000003952.1,ENSG00000107593.15,ENSG00000255073.4,ENSG00000226645.1,ENSG00000105550.4,ENSG00000065675.10,ENSG00000112339.10,ENSG00000233080.2,ENSG00000165895.13,ENSG00000110330.4,ENSG00000171862.5,ENSG00000125633.6,ENSG00000186350.8,ENSG00000163686.9,ENSG00000106100.6,CATG00000116182.1,ENSG00000213918.6,ENSG00000174123.6,ENSG00000117480.11,ENSG00000259984.1,ENSG00000142973.8,CATG00000003943.1,ENSG00000101017.9,CATG00000038547.1,ENSG00000224916.4,ENSG00000255504.1,ENSG00000229043.2,ENSG00000143106.8,ENSG00000251301.2,ENSG00000225146.1,ENSG00000257595.2,CATG00000053253.1,ENSG00000196083.5,ENSG00000162384.9,ENSG00000162402.8,ENSG00000148384.11,ENSG00000180316.7,ENSG00000267282.1,ENSG00000189343.6,ENSG00000105877.13,CATG00000039607.1,ENSG00000204219.5,ENSG00000162543.5,ENSG00000149136.3,CATG00000003954.1,ENSG00000054282.11,CATG00000029361.1,CATG00000054804.1,ENSG00000115204.10,ENSG00000241119.1,ENSG00000170632.9,CATG00000098840.1,CATG00000059729.1,ENSG00000165282.9,ENSG00000176890.11,ENSG00000247381.2,ENSG00000116127.13,CATG00000054839.1,ENSG00000183908.5,ENSG00000143126.7,ENSG00000129351.13,CATG00000070512.1,ENSG00000176909.7,ENSG00000124772.7,CATG00000076301.1,ENSG00000197408.4,ENSG00000230234.1,CATG00000058837.1,ENSG00000189045.9,ENSG00000186010.14,ENSG00000174151.10,CATG00000040550.1,ENSG00000084734.4,ENSG00000101473.12,ENSG00000254237.1,CATG00000030878.1,ENSG00000213453.3,ENSG00000240338.1,ENSG00000226648.1,CATG00000008257.1,ENSG00000111536.4,ENSG00000231865.1,ENSG00000186205.8,CATG00000025831.1,ENSG00000076003.4,ENSG00000169169.10,ENSG00000115361.3,ENSG00000115194.6,ENSG00000182264.4,CATG00000049830.1,ENSG00000272501.1,ENSG00000146477.4,ENSG00000167136.6,ENSG00000124920.9,CATG00000037523.1,CATG00000090725.1,CATG00000101331.1,CATG00000049771.1,ENSG00000127314.13,ENSG00000184792.11,CATG00000033178.1,CATG00000033856.1,CATG00000023623.1,ENSG00000174175.12,ENSG00000273176.1,ENSG00000145700.5,ENSG00000113163.11,CATG00000109879.1,ENSG00000035403.12,ENSG00000204287.9,ENSG00000183726.6,ENSG00000135297.11,CATG00000064781.1,ENSG00000263293.1,CATG00000063775.1,CATG00000091709.1,ENSG00000088340.11,ENSG00000196642.11,CATG00000098986.1,ENSG00000244122.2,ENSG00000223442.1,ENSG00000113249.8,ENSG00000145309.5,ENSG00000230224.1,CATG00000042081.1,ENSG00000064989.8,ENSG00000105889.10,ENSG00000115207.9,CATG00000040597.1,ENSG00000188778.3,ENSG00000160584.11,ENSG00000223838.1,ENSG00000138439.10,ENSG00000109208.4,ENSG00000050820.12,ENSG00000057593.9,ENSG00000224415.1,CATG00000038914.1,ENSG00000148400.9,ENSG00000170837.2,ENSG00000120054.7,CATG00000061799.1,ENSG00000168301.8,ENSG00000143839.12,ENSG00000089639.6,ENSG00000128918.10,ENSG00000148848.10,ENSG00000211455.3,ENSG00000175782.8,ENSG00000111642.10,CATG00000010636.1,ENSG00000168297.11,ENSG00000135100.13,CATG00000005706.1,ENSG00000012779.6,ENSG00000107611.10,ENSG00000256282.1,ENSG00000231332.2,ENSG00000166501.8,CATG00000025536.1,ENSG00000258769.1,ENSG00000187664.8,CATG00000041148.1,ENSG00000156413.9,ENSG00000117616.13,CATG00000083069.1,CATG00000026746.1,ENSG00000228401.3,ENSG00000117525.9,ENSG00000048991.12,ENSG00000154127.5,ENSG00000115234.6,ENSG00000075234.12,ENSG00000264386.1,CATG00000008640.1,ENSG00000175538.6,ENSG00000087263.12,ENSG00000175390.8,ENSG00000140848.12,ENSG00000138085.12,ENSG00000132793.7,ENSG00000110245.7,ENSG00000205643.6,ENSG00000064115.6,ENSG00000254235.1,ENSG00000204842.10,ENSG00000130204.8,ENSG00000107317.7,CATG00000107384.1,ENSG00000088926.9,ENSG00000138160.4,ENSG00000103653.12,ENSG00000171097.9,ENSG00000157184.5,ENSG00000236267.1,ENSG00000204520.8,ENSG00000224079.1,ENSG00000073734.8,ENSG00000139618.10,ENSG00000237840.2,ENSG00000127472.6,ENSG00000087237.6,ENSG00000102967.7,ENSG00000172765.12,ENSG00000110675.8,ENSG00000010704.14,CATG00000034724.1,ENSG00000166670.5,ENSG00000006071.7,ENSG00000196821.5,ENSG00000244040.1,ENSG00000100281.9,ENSG00000148396.14,ENSG00000138100.9,ENSG00000081760.12,ENSG00000118137.5,ENSG00000064999.12,ENSG00000165688.7,ENSG00000261701.2,ENSG00000222612.1,ENSG00000128052.8,ENSG00000110243.7,ENSG00000100416.8,ENSG00000064489.17,ENSG00000257607.1,ENSG00000137962.8,CATG00000009164.1,ENSG00000091317.7,CATG00000060738.1,CATG00000027862.1,ENSG00000141627.9,ENSG00000156110.9,ENSG00000105852.6,CATG00000117975.1,ENSG00000137486.12,CATG00000058836.1,CATG00000011194.1,ENSG00000259627.1,ENSG00000213996.8,ENSG00000105538.4,CATG00000044397.1,ENSG00000177943.9,ENSG00000156535.9,ENSG00000144130.7,ENSG00000211752.3,ENSG00000213339.4,ENSG00000234684.2,ENSG00000183087.10,ENSG00000166035.6,ENSG00000133121.16,ENSG00000015520.10,ENSG00000204178.5,ENSG00000149485.12,ENSG00000122484.8,ENSG00000175806.10,ENSG00000218819.3,ENSG00000124104.14,CATG00000088194.1,ENSG00000203910.4,ENSG00000198670.7,ENSG00000162676.7,ENSG00000157227.8,ENSG00000103528.12,ENSG00000198900.5,ENSG00000115216.9,ENSG00000254678.1,ENSG00000224063.1,ENSG00000105705.11,CATG00000064780.1,ENSG00000158816.11,CATG00000060595.1,ENSG00000115241.9,CATG00000001196.1,ENSG00000249808.1,ENSG00000233276.2,ENSG00000156735.6,ENSG00000130164.7,ENSG00000083642.14,ENSG00000111752.6,ENSG00000179151.7,ENSG00000004799.7,ENSG00000179361.13,ENSG00000127616.13,CATG00000060529.1,ENSG00000172216.4,ENSG00000162385.6,CATG00000059204.1,ENSG00000108424.5,ENSG00000247372.2,ENSG00000241388.3,ENSG00000168092.9,ENSG00000231742.1,ENSG00000227630.2,ENSG00000075218.14,ENSG00000153551.9,ENSG00000247363.2,CATG00000059203.1,ENSG00000176978.9,ENSG00000213085.5,ENSG00000160613.8,ENSG00000127191.13,CATG00000106456.1,ENSG00000159433.7,ENSG00000265388.1,ENSG00000198691.7,ENSG00000143418.15,CATG00000066556.1,ENSG00000113522.9,ENSG00000140465.9,CATG00000087582.1,ENSG00000197134.7,ENSG00000106799.8,ENSG00000065970.4,ENSG00000266903.1,ENSG00000174527.5,ENSG00000110906.8,ENSG00000267607.1,ENSG00000224259.1,CATG00000029768.1,CATG00000007118.1,CATG00000043433.1,CATG00000105396.1,ENSG00000134817.9,ENSG00000247853.2,CATG00000025548.1,ENSG00000187609.11,ENSG00000196072.7,ENSG00000130173.9,ENSG00000251574.2,CATG00000002481.1,CATG00000005705.1,ENSG00000105854.8,ENSG00000263726.1,CATG00000010640.1,CATG00000001676.1,CATG00000116428.1,ENSG00000108641.10,ENSG00000160111.8,ENSG00000126453.5,ENSG00000127129.5,ENSG00000160868.10,CATG00000101330.1,ENSG00000203395.2,ENSG00000163412.8,ENSG00000111581.5,ENSG00000213999.11,CATG00000025043.1,ENSG00000265649.1,ENSG00000185038.10,CATG00000054845.1,ENSG00000187796.9,ENSG00000272622.1,CATG00000107419.1,ENSG00000241360.1,CATG00000060081.1,ENSG00000227492.1,ENSG00000168765.11,ENSG00000263311.1,ENSG00000263232.2,ENSG00000247595.2,CATG00000080230.1,ENSG00000178719.12,ENSG00000104447.7,ENSG00000119699.3,ENSG00000163599.10,ENSG00000154269.10,ENSG00000267444.1,ENSG00000240224.1,CATG00000066622.1,ENSG00000111816.6,ENSG00000267629.2,ENSG00000169047.5,ENSG00000178209.10,ENSG00000170266.11,ENSG00000168447.6,CATG00000040546.1,CATG00000098860.1,ENSG00000101076.12,CATG00000057935.1,ENSG00000128881.12,ENSG00000104852.10,ENSG00000125975.9,CATG00000053275.1,CATG00000033858.1,CATG00000104458.1,ENSG00000198598.2,ENSG00000161888.7,ENSG00000063176.11,ENSG00000169692.8,CATG00000042207.1,ENSG00000085552.12,ENSG00000137656.7,ENSG00000270933.1,ENSG00000259293.1,ENSG00000116711.8,ENSG00000256075.1,CATG00000041154.1,CATG00000088206.1,ENSG00000242366.2,ENSG00000165684.3,ENSG00000109991.4,ENSG00000170893.3,CATG00000054808.1,CATG00000060742.1,ENSG00000211751.3,ENSG00000179165.9,ENSG00000088832.10,ENSG00000163794.6,ENSG00000105523.3,CATG00000007149.1,ENSG00000009724.12,ENSG00000100284.16,ENSG00000151067.16,ENSG00000259200.1,ENSG00000126461.10,ENSG00000259357.1,CATG00000049779.1,CATG00000059355.1,ENSG00000176920.10,ENSG00000163684.7,ENSG00000100083.14,CATG00000041280.1,CATG00000042069.1,ENSG00000143028.7,ENSG00000005238.15,ENSG00000184925.7,ENSG00000233695.1,CATG00000051284.1,ENSG00000213341.6,ENSG00000235908.1,ENSG00000221986.2,ENSG00000187475.4,ENSG00000118271.5,CATG00000012118.1,ENSG00000107021.11,ENSG00000121769.3,ENSG00000005421.4,ENSG00000082175.10,ENSG00000103222.14,ENSG00000109063.10,ENSG00000121210.11,CATG00000020462.1,ENSG00000134222.12,ENSG00000235545.1,ENSG00000161040.12,ENSG00000234961.1,ENSG00000138074.10,ENSG00000115956.9,ENSG00000163960.7,ENSG00000138075.7,ENSG00000235397.1,ENSG00000186566.7,CATG00000006729.1,ENSG00000129933.16,ENSG00000235910.1,ENSG00000143226.9,ENSG00000231294.1,ENSG00000175920.11,ENSG00000149591.12,ENSG00000126218.7,ENSG00000125629.10,ENSG00000169174.9,ENSG00000112282.13,ENSG00000130203.5,ENSG00000259242.2,ENSG00000198933.5,CATG00000091803.1,ENSG00000117215.10,CATG00000050077.1,ENSG00000166888.6,CATG00000041149.1,ENSG00000031698.8,ENSG00000164849.7,ENSG00000078401.6,ENSG00000124564.13,ENSG00000075975.11,ENSG00000113161.11,ENSG00000144891.13,CATG00000012359.1,CATG00000011165.1,ENSG00000004399.8,ENSG00000234945.3,CATG00000076300.1,CATG00000076302.1,ENSG00000065135.7,ENSG00000171608.11,CATG00000049770.1,CATG00000087443.1,ENSG00000198001.9,ENSG00000095485.12,ENSG00000101307.11,ENSG00000197713.10,ENSG00000140326.8,ENSG00000198838.7,ENSG00000135114.8,ENSG00000231090.1,ENSG00000175063.12,ENSG00000162594.10,ENSG00000107614.17,ENSG00000231652.2,ENSG00000067208.10,ENSG00000246283.2,ENSG00000160321.10,ENSG00000198734.6,ENSG00000171124.8,ENSG00000018625.10,ENSG00000266978.1,ENSG00000232022.2,ENSG00000268340.1,ENSG00000213213.9,ENSG00000175003.8,ENSG00000007944.10,ENSG00000213625.4,ENSG00000139287.8,ENSG00000166402.4,ENSG00000156097.8,ENSG00000250067.7,ENSG00000168077.9,ENSG00000151292.13,CATG00000011134.1,CATG00000035934.1,ENSG00000172889.11,CATG00000004984.1,ENSG00000182149.16,ENSG00000174842.12,ENSG00000116641.11,ENSG00000224967.1,ENSG00000174125.3,ENSG00000088205.8,ENSG00000112079.8,ENSG00000175164.9,ENSG00000130158.9,ENSG00000187689.5,CATG00000012113.1,ENSG00000240230.1,ENSG00000174306.17,ENSG00000134243.7,ENSG00000260919.1,ENSG00000179119.10,CATG00000007150.1,ENSG00000121988.13,ENSG00000091583.6,ENSG00000187498.10,ENSG00000123384.9,CATG00000040293.1,CATG00000017791.1,CATG00000023625.1,ENSG00000080007.6,CATG00000004144.1,CATG00000080231.1,ENSG00000271875.1,ENSG00000005961.13,CATG00000011579.1,ENSG00000115211.11,ENSG00000110921.7,ENSG00000100092.16,CATG00000114046.1,CATG00000109197.1,ENSG00000142166.8,ENSG00000165406.11,ENSG00000138629.11,ENSG00000003436.10,ENSG00000140416.15,ENSG00000207601.1,ENSG00000267467.2,ENSG00000119655.4,ENSG00000163793.8,ENSG00000115866.6,CATG00000080233.1,ENSG00000010626.10,ENSG00000236581.4,ENSG00000138002.10,ENSG00000021461.12,CATG00000040547.1,ENSG00000233360.4,ENSG00000115594.7,ENSG00000087157.14,ENSG00000075275.12,ENSG00000026025.9,CATG00000010370.1,CATG00000040549.1,CATG00000039609.1,CATG00000068636.1,ENSG00000109501.9,ENSG00000231890.3,ENSG00000163421.4,ENSG00000170989.8,ENSG00000224077.1,CATG00000102520.1,ENSG00000135218.13,ENSG00000242198.1,ENSG00000185737.8,ENSG00000145850.4,ENSG00000266202.1,ENSG00000090339.4,ENSG00000168291.8,ENSG00000257017.4,ENSG00000244474.1,ENSG00000007171.12,ENSG00000162383.7,ENSG00000158528.7,CATG00000071708.1,ENSG00000254979.1,ENSG00000169429.6,ENSG00000234072.1,ENSG00000069399.8,ENSG00000140829.7,ENSG00000115590.9,ENSG00000242507.2,ENSG00000171195.6,CATG00000097316.1,ENSG00000180596.7,CATG00000091004.1,ENSG00000187258.9,ENSG00000221365.1,ENSG00000187008.2,ENSG00000170290.3,ENSG00000159069.9,ENSG00000254901.3,ENSG00000163956.6,ENSG00000168925.6,CATG00000116175.1,CATG00000044322.1,CATG00000054680.1,ENSG00000127533.3,ENSG00000157895.7,ENSG00000146540.10,ENSG00000119899.11,ENSG00000141279.11,ENSG00000230155.2,ENSG00000167491.13,ENSG00000159459.7,ENSG00000174371.12,CATG00000023614.1,ENSG00000140830.4,ENSG00000147852.11,ENSG00000235979.4,ENSG00000101670.7,CATG00000060530.1,ENSG00000130202.5,ENSG00000124181.10,ENSG00000273066.1,ENSG00000229124.2,ENSG00000156006.4,ENSG00000157992.8,ENSG00000265126.1,ENSG00000104853.11,ENSG00000084774.9,CATG00000029750.1,ENSG00000202105.1,CATG00000105394.1,CATG00000107398.1,CATG00000007117.1,ENSG00000171199.5,CATG00000047873.1,CATG00000088207.1,ENSG00000143457.6,ENSG00000105963.9,ENSG00000126001.11,ENSG00000198626.11,ENSG00000181896.7,ENSG00000118520.9,CATG00000038859.1,ENSG00000067560.6,CATG00000012184.1,CATG00000031598.1,ENSG00000266507.1,ENSG00000211753.2,ENSG00000079805.12,ENSG00000065717.10,ENSG00000118557.11,CATG00000070500.1,ENSG00000215515.2,ENSG00000091592.11,ENSG00000072134.11,CATG00000002036.1,CATG00000038535.1,ENSG00000259753.1,CATG00000107396.1,ENSG00000143387.8,CATG00000070588.1,ENSG00000178381.7,ENSG00000167910.3,CATG00000055084.1,ENSG00000088280.14,ENSG00000144852.12,ENSG00000236255.1,ENSG00000263766.1,ENSG00000226098.3,ENSG00000130943.5,ENSG00000178852.11,ENSG00000105483.12,ENSG00000111674.4,ENSG00000233438.1,ENSG00000172893.11,ENSG00000149577.11,ENSG00000143921.6,ENSG00000226754.1,ENSG00000119912.11,ENSG00000167165.14,ENSG00000139515.5,ENSG00000122971.4,ENSG00000128482.11,ENSG00000171201.6,CATG00000057936.1,ENSG00000110063.4,ENSG00000107566.9,ENSG00000126602.6,ENSG00000248027.1,ENSG00000196350.7,ENSG00000149115.9</t>
  </si>
  <si>
    <t>23236364,pha003083,17255346,23202125,20686565,24097068,23063622,23696881,22885922,pha003078,pha003073,24886709,19060911,20066028</t>
  </si>
  <si>
    <t>Cholesterol, total,Cholesterol</t>
  </si>
  <si>
    <t>MESH:D002971</t>
  </si>
  <si>
    <t>Cleft Lip</t>
  </si>
  <si>
    <t>rs710715,rs3764769,rs775469,rs73139115,rs871851,rs2291494,rs902338,rs10839230,rs812657,rs9290003,rs12340574,rs9614903,rs7235277,rs4109176,rs3752355,rs4997274,rs7623587,rs12375983,rs11039538,rs74940995,rs8006797,rs1499780,rs11159178,rs41305104,rs4147804,rs1048866,rs79434472,rs12435962,rs7555285,rs775496,rs10100830,rs6806178,rs6735671,rs17816327,rs6126089,rs7649349,rs6767441,rs6540563,rs10782980,rs73139147,rs3789452,rs4920520,rs1080093,rs67875014,rs11215466,rs7737863,rs9429825,rs35491248,rs11900952,rs9661159,rs3737845,rs1765618,rs12056376,rs73139117,rs793486,rs58637469,rs3781566,rs13385292,rs10839238,rs793469,rs932347,rs1952254,rs33979934,rs114991569,rs12034758,rs793437,rs6540549,rs2205985,rs793501,rs1470206,rs793447,rs6776886,rs61148087,rs7650466,rs17015309,rs4590530,rs17072246,rs59689207,rs775492,rs497868,rs79185203,rs481931,rs775501,rs35207525,rs57078845,rs2179254,rs10956453,rs2275249,rs1334567,rs12403599,rs35898529,rs11576360,rs4303719,rs1718244,rs7650184,rs656566,rs680331,rs13137088,rs12050761,rs7599564,rs1718235,rs227223,rs1054750,rs73139121,rs17660933,rs72997346,rs6752,rs4791270,rs10116453,rs10859970,rs7545467,rs4556361,rs7552299,rs73139133,rs7469476,rs6540555,rs7846606,rs11165105,rs11784385,rs6685077,rs17241253,rs16958561,rs6540550,rs7108779,rs58639050,rs4921798,rs76965333,rs4674443,rs661849,rs2236908,rs3753517,rs1430049,rs7541569,rs17015076,rs6534434,rs987524,rs73139148,rs6685775,rs220652,rs2246627,rs2277389,rs11665980,rs792829,rs796976,rs4581900,rs598174,rs3752217,rs793462,rs793499,rs34147228,rs55918563,rs16995475,rs1032398,rs7833975,rs6683243,rs2316263,rs72705375,rs4074459,rs11787169,rs13248707,rs11627986,rs74551197,rs8081799,rs2038053,rs2073485,rs78455855,rs17174947,rs6803204,rs76759811,rs13059754,rs667681,rs10169772,rs126280,rs2249922,rs7571487,rs11039520,rs11239965,rs4240233,rs56393815,rs7536759,rs7525951,rs11165132,rs2076149,rs3789451,rs16930092,rs7528642,rs75610637,rs2600520,rs7036797,rs927088,rs6798114,rs2056314,rs7948129,rs116476973,rs12056838,rs55707701,rs10797126,rs74406304,rs1076815,rs62285478,rs793439,rs6540547,rs73139127,rs2279823,rs7947811,rs6700223,rs879846,rs8074130,rs12997119,rs76536361,rs2120095,rs2076150,rs79368019,rs79307481,rs7539638,rs1007693,rs15653,rs2697936,rs12434176,rs655712,rs35968370,rs4147816,rs669694,rs793445,rs17801380,rs28675124,rs16929986,rs12056842,rs77373345,rs775470,rs3769556,rs227221,rs2294593,rs4844891,rs13275724,rs6659549,rs1472100,rs4844940,rs1337531,rs17791016,rs723744,rs74444088,rs3769528,rs3820915,rs10222474,rs3827712,rs1835323,rs11780050,rs73137382,rs11119345,rs56233205,rs12129718,rs3138512,rs7120737,rs793475,rs57848867,rs61311596,rs9908143,rs3737848,rs7627991,rs704583,rs11989880,rs1688766,rs28403314,rs12636710,rs73139135,rs17031097,rs6540552,rs742215,rs340164,rs11196,rs2073487,rs885305,rs73139118,rs6742108,rs78879958,rs655713,rs7516430,rs2485890,rs112459305,rs17379739,rs3937886,rs1979167,rs7522045,rs7547027,rs7522250,rs1441994,rs9410320,rs3742533,rs16939317,rs202673,rs11776303,rs1538466,rs1209068,rs17015217,rs11888640,rs11119428,rs10078210,rs7517461,rs9585308,rs4844895,rs7548219,rs1579748,rs2013162,rs2272867,rs4799583,rs7545538,rs9872871,rs12433929,rs12636275,rs9430015,rs3769567,rs6544641,rs17031056,rs12546244,rs8015267,rs11081702,rs2249925,rs1384062,rs935336,rs17106937,rs17024820,rs2047812,rs7563089,rs12066340,rs4577503,rs12088422,rs2600527,rs75874509,rs77530309,rs793442,rs1628833,rs909710,rs1856161,rs7531962,rs7157154,rs595139,rs10863786,rs12033668,rs12056836,rs77073917,rs755793,rs2280588,rs3743106,rs4240231,rs10124184,rs3814835,rs75420308,rs17015183,rs6593751,rs628445,rs72737673,rs10511177,rs12025057,rs3794884,rs61245991,rs2049998,rs115835159,rs3753606,rs793465,rs10054436,rs117369495,rs4832654,rs10114167,rs13266585,rs35340152,rs10443184,rs12335094,rs76757304,rs72705397,rs7543663,rs704581,rs7010446,rs11119337,rs6692012,rs202701,rs62122693,rs757059,rs45483393,rs1711557,rs7821930,rs6739888,rs57821950,rs28696324,rs2291495,rs11108317,rs4791268,rs1873556,rs66969630,rs62285462,rs1866982,rs6772953,rs10129727,rs1364701,rs34154601,rs793502,rs9430017,rs726322,rs1387647,rs17031102,rs11622843,rs793467,rs6540564,rs80019650,rs11119340,rs4132699,rs12030655,rs935337,rs10868024,rs17072679,rs3820130,rs7018093,rs3769557,rs41274836,rs73137393,rs62133874,rs56384416,rs115516780,rs989240,rs7629487,rs58704213,rs79635114,rs66644399,rs4329516,rs17820135,rs1334568,rs3817821,rs28455859,rs59470270,rs17015379,rs1415543,rs73137395,rs55735499,rs10511305,rs4147812,rs2028518,rs7600872,rs6765027,rs75974426,rs1372450,rs10411989,rs12436470,rs4844893,rs12548721,rs112252173,rs28585618,rs674433,rs972156,rs12059226,rs61820582,rs2600525,rs66501488,rs10957258,rs3766524,rs7159631,rs10859971,rs71313585,rs1372449,rs17184173,rs1073150,rs116121996,rs2235371,rs7144326,rs710717,rs4263114,rs34900466,rs6694552,rs7046854,rs7566780,rs4832656,rs12131636,rs11903457,rs12402309,rs10936008,rs2869531,rs16958734,rs2064148,rs10157973,rs467920,rs2253838,rs720688,rs3825862,rs793440,rs58837313,rs2452320,rs12404113,rs116500938,rs11119394,rs595918,rs11831752,rs4733666,rs7515014,rs1519851,rs6715054,rs6809988,rs11157914,rs4244711,rs12056580,rs11850114,rs111817136,rs592694,rs1606481,rs2142860,rs12547241,rs17241908,rs2235373,rs79347271,rs1473342,rs12416787,rs6540551,rs793470,rs7017252,rs13032919,rs2145127,rs9557352,rs11810817,rs13267257,rs3769534,rs73710312,rs7636447,rs674804,rs1879164,rs1765622,rs13069311,rs6658763,rs2600519,rs4928150,rs7596480,rs12063989,rs7511989,rs13272774,rs113159718,rs7113857,rs1962735,rs4441472,rs12582750,rs926348,rs3764476,rs793460,rs2007530,rs7550857,rs79269549,rs41274834,rs6743149,rs68092024,rs11627989,rs1979169,rs7570487,rs61580176,rs793468,rs57436966,rs10874840,rs58357937,rs10164502,rs9837602,rs3138503,rs2609084,rs7144509,rs1929130,rs12710731,rs6881824,rs10075025,rs2767539,rs2840190,rs846810,rs13266086,rs11998097,rs17734627,rs793472,rs793446,rs17015250,rs775468,rs2236909,rs4928230,rs775493,rs11119359,rs73139129,rs10495788,rs616544,rs793461,rs12060420,rs17015361,rs12406136,rs115518180,rs11783808,rs6810262,rs4319933,rs13542,rs796977,rs4844908,rs220653,rs202705,rs79880650,rs35777905,rs745763,rs75311190,rs11119339,rs77995226,rs12436562,rs5007413,rs59100111,rs16859207,rs7871395,rs751233,rs12064085,rs3780136,rs12086634,rs793457,rs4928232,rs28728267,rs796978,rs2082351,rs227224,rs4674442,rs7536882,rs10188861,rs12244454,rs7129364,rs6679405,rs11899260,rs5765956,rs879845,rs114803247,rs710714,rs7815713,rs72809921,rs7358352,rs79278654,rs41281116,rs1319072,rs570926,rs7545542,rs1021102,rs9900753,rs7839874,rs7835741,rs12477823,rs6857137,rs6696463,rs79185255,rs17389184,rs117404534,rs7632502,rs17389436,rs59606861,rs2049091,rs657861,rs4964460,rs12025114,rs72649971,rs710713,rs28756786,rs7924724,rs1765621,rs1850889,rs66941142,rs7469453,rs6440938,rs72705374,rs4844496,rs7113355,rs12405750,rs12563527,rs3820912,rs35508116,rs12549494,rs4147803,rs4920521,rs12079960,rs2289835,rs4479633,rs11124931,rs4495524,rs10519742,rs793487,rs1055616,rs12566105,rs6758733,rs11165090,rs775497,rs1808191,rs11086315,rs111511488,rs77853663,rs73093853,rs12568866,rs73710310,rs75334064,rs35124509,rs58025312,rs2279822,rs10907325,rs12056579,rs8005709,rs73137387,rs7629426,rs12613096,rs55707612,rs4075038,rs861020,rs11628699,rs1607993,rs17198985,rs879833,rs1512185,rs1895705,rs78212762,rs879255,rs793474,rs9815439,rs79837139,rs66840797,rs11239964,rs35885423,rs467951,rs7535547,rs78522228,rs7924702,rs9814549,rs10179648,rs4421592,rs10162539,rs6572850,rs7605661,rs6865183,rs7514322,rs9308411,rs2391467,rs56107503,rs10908914,rs1287284,rs2130369,rs12468063,rs4240234,rs61747285,rs2117137,rs935338,rs1871345,rs1765649,rs9430016,rs1883583,rs77141535,rs35645305,rs7552,rs9912402,rs35577546,rs10172734,rs73137381,rs8003291,rs77809681,rs4752791,rs1411700,rs6544667,rs7817443,rs7516902,rs1902865,rs926346,rs8009033,rs1037627,rs6694347,rs74487105,rs28414020,rs775495,rs2236907,rs2090735,rs17085106,rs6995235,rs4674444,rs73139134,rs6540553,rs987525,rs11897432,rs73139139,rs4832652,rs202719,rs2111780,rs6685182,rs793463,rs1372448,rs12548036,rs12078157,rs792828,rs590223,rs686582,rs10782976,rs2073486,rs7613864,rs77473643,rs793485,rs1532586,rs13265167,rs6540554,rs2270993,rs55865336,rs3789431,rs11119427,rs59537046,rs11630940,rs3135743,rs59435160,rs1979715,rs6485783,rs4488663,rs3789432,rs1416468,rs742214,rs12129172,rs10120108,rs10779513,rs7298576,rs7552506,rs6802422,rs112802365,rs115193871,rs643118,rs114323283,rs976406,rs7926211,rs2297636,rs114594184,rs77624124,rs7538484,rs6790877,rs3752218,rs5007483,rs34362234,rs9683429,rs2600526,rs77105145,rs7532324,rs2196457,rs629120,rs7573656,rs1687970,rs3088224,rs4990735,rs4703822,rs13253056,rs58629661,rs1872609,rs72790935,rs2034404,rs10778463,rs114467813,rs4276157,rs17024787,rs3753518,rs220649,rs2235377,rs72649935,rs1688782,rs7551944,rs9817005,rs77801740,rs3764628,rs793471,rs599649,rs704582,rs6541411,rs13269457,rs7822165,rs34439163,rs793476,rs11579626,rs2294406,rs12083685,rs11991038,rs1999642,rs7036818,rs2816019,rs17015078,rs76519379,rs654470,rs4610058,rs116562088,rs11119336,rs12468506,rs11119341,rs2294592,rs809415,rs72997355,rs13317017,rs10166054,rs585627,rs28425489,rs7594374,rs2161438,rs6485963,rs11670437,rs2205984,rs1411698,rs793503,rs6665715,rs1187363,rs3135730,rs3754830,rs12056369,rs649275,rs6860533,rs11668413,rs116619913,rs17015224,rs13323143,rs4088516,rs11921985,rs1866981,rs793464,rs3769558,rs2076152,rs68074367,rs4790966,rs1994706,rs1979168,rs10489342,rs1080094,rs73139125,rs6540556,rs13264707,rs12639506,rs9828079,rs2117914,rs202672,rs75308488,rs4611646,rs6585429,rs6802817,rs2452321,rs9429826,rs2303568,rs8006717,rs74736916,rs17015218,rs793494,rs622832,rs17816321,rs7604544,rs3765240,rs1541098,rs13427041,rs2547016,rs6698154,rs11040359,rs2357230,rs61248595,rs2600524,rs7566781,rs59844464,rs112071294,rs61747221,rs56062950,rs1287283,rs12436846,rs74935119,rs7548781,rs4832655,rs76970481,rs3741410,rs6750883,rs7543000,rs2273665,rs73137384,rs1411701,rs12079916,rs6543677,rs6879567,rs4844894,rs9847283,rs10808812,rs17015169,rs72726600,rs6544640,rs1934057,rs902337,rs57315825,rs11924356,rs17733882,rs1765623,rs56883841,rs4240232,rs12062600,rs1017967,rs7388305,rs654984,rs10863785,rs79245005,rs11157913,rs9323232,rs17807815,rs3762717,rs12120361,rs11119429,rs17015330,rs7532021,rs114929986,rs1791229,rs4791269,rs202689,rs2235375,rs75144062,rs1791228,rs80332434,rs7555501,rs6704504,rs1519850,rs6790535,rs73139144,rs77599330,rs1155582,rs793466,rs1489816,rs7124949,rs7815993,rs72707306,rs10174126,rs4505466,rs4832653,rs71420056,rs4400383,rs7078823,rs11239968,rs1711554,rs1879163,rs17317411,rs627670,rs7523300,rs6539264,rs6675890,rs73994204,rs7024024,rs17015226,rs73139119,rs7511996,rs17072282,rs4928153,rs4733684,rs3135732,rs2543391,rs78267924,rs6708479,rs12322558,rs793488,rs4140636,rs2494189,rs2297752,rs6843899,rs75634817,rs2294408,rs813218,rs116770625,rs8016583,rs4147811,rs6593755,rs6680778,rs1688758,rs11784358,rs2272866,rs1565747,rs11627896,rs4507108,rs17024778,rs17497801,rs10507065,rs2064163,rs766327,rs611861,rs926347,rs1334569,rs6758077,rs1519852,rs12631313,rs11265876,rs75374238,rs6702301,rs6679631,rs1044516,rs114277671,rs3788618,rs6691905,rs11165120,rs12080691,rs3792572,rs1519849,rs3766612,rs1209515,rs340163,rs77518999,rs710716,rs73139131,rs58432030,rs6717933,rs1021103,rs1883332,rs4244713,rs28379322,rs116220056,rs4832657,rs7602181,rs1020561,rs55847434,rs11884433,rs2305982,rs4545339,rs1010316,rs793443,rs10891823,rs2235372,rs12064211,rs752981,rs17389198,rs57283682,rs1999826,rs8004186,rs1016914,rs220654,rs685248,rs72728736,rs117805570,rs2273184,rs9919217,rs627069,rs11177793,rs11829518,rs10839270,rs2119756,rs117611138,rs7580013,rs77004579,rs7469438,rs13257555,rs3922885,rs7521461,rs7650727,rs11819979,rs7036039,rs7559891,rs11776624,rs4928149</t>
  </si>
  <si>
    <t>ENSG00000266820.1,CATG00000002282.1,CATG00000037194.1,ENSG00000113805.8,ENSG00000087301.4,ENSG00000230876.2,ENSG00000018699.7,ENSG00000166046.6,CATG00000033682.1,ENSG00000226835.1,ENSG00000086205.12,ENSG00000234610.1,CATG00000005569.1,ENSG00000165923.11,ENSG00000137563.7,ENSG00000253858.1,CATG00000092417.1,ENSG00000235156.3,ENSG00000148704.8,ENSG00000187164.13,ENSG00000100815.8,ENSG00000136026.9,ENSG00000185942.7,CATG00000092416.1,CATG00000108976.1,ENSG00000009790.10,CATG00000100914.1,CATG00000053575.1,ENSG00000043355.6,ENSG00000148053.11,ENSG00000254275.2,ENSG00000215769.4,ENSG00000129422.9,ENSG00000131781.8,ENSG00000149177.8,ENSG00000230969.2,ENSG00000231363.1,ENSG00000253661.1,ENSG00000236098.1,ENSG00000134760.5,CATG00000021861.1,ENSG00000162757.3,ENSG00000174500.8,CATG00000033703.1,CATG00000092476.1,ENSG00000250400.3,ENSG00000239498.1,CATG00000005574.1,CATG00000104085.1,ENSG00000214176.5,CATG00000047734.1,ENSG00000030066.9,ENSG00000258343.1,ENSG00000117594.5,CATG00000100909.1,ENSG00000182132.8,ENSG00000261083.1,ENSG00000197872.7,CATG00000032111.1,ENSG00000232222.1,ENSG00000144810.11,ENSG00000152518.5,ENSG00000127325.14,ENSG00000134516.11,ENSG00000165972.8,ENSG00000175065.7,CATG00000074501.1,CATG00000108968.1,ENSG00000065320.4,CATG00000061079.1,ENSG00000235172.3,ENSG00000118271.5,CATG00000074502.1,ENSG00000130147.11,CATG00000038842.1,CATG00000070099.1,ENSG00000115970.14,CATG00000002256.1,ENSG00000266729.1,CATG00000070098.1,CATG00000106082.1,CATG00000065360.1,ENSG00000248905.4,CATG00000106075.1,ENSG00000066468.16,ENSG00000089916.13,ENSG00000114529.8,ENSG00000130222.6,ENSG00000261372.1,CATG00000042610.1,ENSG00000248405.5,CATG00000019935.1,CATG00000036521.1,ENSG00000253647.1,CATG00000013178.1,ENSG00000205035.4,CATG00000079015.1,ENSG00000117597.13,ENSG00000131778.13,CATG00000092493.1,ENSG00000137962.8,CATG00000061075.1,CATG00000100918.1,CATG00000021616.1,ENSG00000233482.1,CATG00000068251.1,CATG00000099691.1,ENSG00000184220.6,ENSG00000238389.1,CATG00000074500.1,ENSG00000188316.9,ENSG00000176566.3,ENSG00000228110.3,CATG00000008832.1,CATG00000065362.1,ENSG00000167487.7,ENSG00000143469.12,CATG00000108815.1,CATG00000033744.1,ENSG00000196092.8,CATG00000049362.1,ENSG00000066427.17,CATG00000017586.1,ENSG00000049323.11,CATG00000092419.1,ENSG00000139343.6,ENSG00000180998.7,ENSG00000227591.1,ENSG00000196878.8,CATG00000035518.1,ENSG00000113319.7,ENSG00000117595.6,ENSG00000182985.12,CATG00000081984.1,ENSG00000227308.2,ENSG00000187764.7,ENSG00000241484.5,ENSG00000124171.4,ENSG00000140092.10,ENSG00000009709.7,CATG00000100922.1,ENSG00000198691.7,CATG00000051981.1,CATG00000015462.1,CATG00000100927.1,CATG00000065366.1,ENSG00000109920.8,ENSG00000139800.8,ENSG00000168386.14,ENSG00000044524.6,ENSG00000234936.1</t>
  </si>
  <si>
    <t>20436469,19270707,22863734,22419666,19656524,20023658</t>
  </si>
  <si>
    <t>Cleft lip,Orofacial clefts</t>
  </si>
  <si>
    <t>MESH:D003069</t>
  </si>
  <si>
    <t>Coffee</t>
  </si>
  <si>
    <t>A beverage made from ground COFFEA beans (SEEDS) infused in hot water. It generally contains CAFFEINE and THEOPHYLLINE unless it is decaffeinated.</t>
  </si>
  <si>
    <t>rs4886641,rs11856835,rs12334499,rs12594447,rs11790827,rs2106727,rs11061975,rs62444550,rs7935901,rs6495115,rs7163775,rs12909335,rs11857695,rs17101398,rs4324083,rs6495117,rs8043032,rs4372642,rs55662551,rs11610397,rs4887163,rs58302291,rs74938301,rs12148488,rs11854025,rs1992145,rs3985310,rs1821848,rs8025915,rs3784789,rs11858525,rs11629946,rs11852760,rs2012008,rs2286382,rs115457226,rs2415251,rs17338045,rs11852291,rs1133322,rs12591513,rs6968865,rs16969247,rs4887149,rs6427659,rs17101410,rs4887159,rs2290573,rs58521053,rs2168518,rs7176095,rs12917376,rs12592906,rs4887147,rs7495739,rs12911254,rs11854461,rs79600239,rs4480762,rs4886599,rs6495116,rs8028163,rs12913293,rs2044157,rs2420912,rs56148911,rs7497342,rs8036030,rs8025976,rs12441932,rs75871325,rs12904897,rs7169985,rs7342169,rs16857812,rs2470893,rs16969393,rs4567370,rs11788237,rs4887153,rs12101482,rs6495118,rs2068982,rs3765066,rs11639413,rs1078011,rs11610838,rs6495144,rs118029409,rs12439178,rs114293049,rs4887151,rs7163362,rs11633472,rs12898997,rs1378941,rs28362912,rs11072494,rs2415245,rs8041807,rs74781061,rs2017998,rs4886636,rs2289188,rs11854975,rs117339703,rs11072492,rs1866113,rs3786276,rs8025068,rs28362872,rs12532771,rs2289187,rs12899062,rs76160708,rs34965545,rs74788606,rs10459648,rs6495101,rs4887162,rs12903353,rs11629749,rs6495105,rs11856413,rs34862454,rs8039755,rs12912839,rs8037211,rs61192812,rs8025655,rs62029167,rs12669580,rs4468560,rs8025447,rs1378940,rs11072514,rs1030889,rs4887145,rs12487,rs11199758,rs7167261,rs11638130,rs7163636,rs117151260,rs11776754,rs12440654,rs28362902,rs75704050,rs1133323,rs1867148,rs11072496,rs4887155,rs382140,rs6968554,rs11072493,rs1130741,rs77655065,rs4886601,rs2415249,rs12905199,rs6495106,rs1127796,rs117379081,rs9635320,rs58473469,rs8036474,rs11852686,rs1867149,rs4887150,rs8029116,rs11061979,rs76388116,rs73026970,rs4886598,rs11790277,rs11614622,rs4887166,rs2304902,rs74903425,rs4886648,rs12912343,rs7166701,rs34063670,rs11854704,rs116274864,rs8027066,rs3826041,rs11855521,rs115869598,rs74025818,rs4887152,rs12900072,rs11630918,rs11072495,rs59945415,rs11635664</t>
  </si>
  <si>
    <t>ENSG00000140474.8,ENSG00000260919.1,ENSG00000140497.12,ENSG00000091129.15,ENSG00000261606.1,CATG00000023617.1,ENSG00000237773.1,ENSG00000140506.12,CATG00000103430.1,ENSG00000260824.1,ENSG00000162745.6,CATG00000025559.1,CATG00000023615.1,ENSG00000198794.7,CATG00000025548.1,ENSG00000260103.2,ENSG00000247240.3,CATG00000023614.1,CATG00000023625.1,CATG00000001057.1,ENSG00000138623.5,ENSG00000179151.7,CATG00000106612.1,ENSG00000179361.13,ENSG00000260152.2,CATG00000025536.1,CATG00000025554.1,ENSG00000109944.6,CATG00000025537.1,ENSG00000178741.7,ENSG00000006831.9,ENSG00000243663.1,ENSG00000264386.1,CATG00000023635.1,CATG00000023623.1,ENSG00000106546.8,ENSG00000111186.8,ENSG00000138629.11,CATG00000025533.1,CATG00000080463.1,ENSG00000178802.13,ENSG00000179335.14,ENSG00000075643.5,CATG00000066436.1,ENSG00000103653.12,ENSG00000241131.1,ENSG00000178761.10,ENSG00000140465.9,ENSG00000138621.7,ENSG00000178718.5,CATG00000025564.1,CATG00000023634.1,CATG00000023636.1,ENSG00000109943.4</t>
  </si>
  <si>
    <t>21876539,21357676</t>
  </si>
  <si>
    <t>Coffee consumption</t>
  </si>
  <si>
    <t>MESH:D003072</t>
  </si>
  <si>
    <t>Cognition Disorders</t>
  </si>
  <si>
    <t>Disturbances in mental processes related to learning, thinking, reasoning, and judgment.</t>
  </si>
  <si>
    <t>rs28921123,rs4710702,rs10083558,rs116188191,rs114144010,rs60660596,rs2639186,rs874863,rs115575717,rs62187873,rs7165476,rs74661359,rs2255798,rs3780512,rs73220903,rs11636571,rs8028854,rs11631439,rs12592070,rs1466681,rs4932352,rs76212118,rs78278342,rs6496717,rs3750453,rs114503176,rs1191817,rs9975684,rs12936866,rs7163189,rs2307008,rs10890732,rs1016316,rs8132202,rs75454152,rs114537419,rs5011652,rs9652518,rs4710757,rs114333915,rs4710704,rs71407322,rs11689320,rs7165429,rs2584231,rs73604345,rs12593759,rs10048037,rs2144184,rs903635,rs9915968,rs13202280,rs35928207,rs4244882,rs114492223,rs12602633,rs4365317,rs4932357,rs903627,rs7219493,rs11073942,rs115758653,rs112163129,rs4710759,rs2291535,rs2839630,rs17180057,rs7175560,rs35184419,rs4244881,rs79046790,rs4978754,rs4932175,rs1416899,rs6706375,rs12442284,rs60265470,rs11907137,rs8035793,rs1836881,rs5003701,rs114943887,rs523340,rs4932356,rs62109431,rs1513831,rs1530574,rs3769760,rs115507012,rs838828,rs2575424,rs7179095,rs12904055,rs1533642,rs6496712,rs75643864,rs4932353,rs3769759,rs12470969,rs4978374,rs3731673,rs10438437,rs116189813,rs9888660,rs34358242,rs73604338,rs13299651,rs2010672,rs77001751,rs112957630,rs7561613,rs2401195,rs4710761,rs4516207,rs78490371,rs114697897,rs750710,rs2279679,rs79076930,rs116648405,rs57813751,rs8130986,rs3788042,rs114418676,rs77146555,rs16944699,rs8031293,rs4454949,rs2908832,rs77236290,rs16987338,rs10512598,rs62422637,rs8026682,rs12232542,rs114226089,rs114065041,rs4932350,rs11754107,rs114267227,rs8041597,rs9984563,rs3769762,rs4710703,rs6456173,rs8134050,rs12903655,rs2010673,rs11905130,rs115779253,rs12626357,rs116626415,rs2908833,rs4710762,rs3783887,rs4710758,rs4476150,rs11073941,rs13296895,rs947196,rs9975986,rs114012139,rs114496951,rs34645674,rs4932351,rs903632,rs34539547,rs10979696,rs2839618,rs3743406,rs867032,rs8026105,rs11695154,rs2575420,rs13216621,rs12602540,rs11636695,rs7174232,rs2567457,rs114922197,rs5011651,rs16944702,rs6496701,rs6496703,rs115659446,rs7163773,rs114045875,rs8030781,rs7171218,rs73604340,rs6496713,rs116711409,rs112732804,rs11077773,rs16944613,rs3743403,rs2839627,rs4244880,rs28449589,rs1981268,rs34680122,rs34285702,rs11631150,rs4445873,rs114492112,rs77348679,rs115953423,rs13299652,rs4261511,rs66957438,rs643632,rs56284738,rs72631377,rs7176303,rs11694170,rs75583122,rs76326367,rs56267297,rs4932361,rs36071721,rs2965741,rs11542478,rs116756258,rs34759713,rs8026218,rs12938889,rs62400321,rs3743401,rs12527000,rs12438266,rs10520692,rs2567456,rs1348845,rs1513830,rs6477692,rs73604339,rs11077772,rs76312528,rs12526455,rs6496714,rs9660,rs4609824,rs6477685,rs76750851</t>
  </si>
  <si>
    <t>CATG00000106628.1,ENSG00000223734.2,ENSG00000254870.1,ENSG00000188612.7,ENSG00000106771.8,ENSG00000167863.7,ENSG00000213539.4,ENSG00000204482.6,ENSG00000070778.8,ENSG00000270792.1,CATG00000026017.1,ENSG00000152954.7,CATG00000026016.1,CATG00000054255.1,ENSG00000265236.1,ENSG00000232900.1,ENSG00000230960.1,CATG00000024034.1,CATG00000087051.1,ENSG00000234378.1,ENSG00000119326.10,ENSG00000260230.2,ENSG00000232197.1,CATG00000052543.1,CATG00000032410.1,CATG00000087052.1,ENSG00000068697.6,CATG00000025895.1,ENSG00000198563.9,CATG00000088029.1,ENSG00000070159.9,ENSG00000119328.7,ENSG00000204475.5,CATG00000087050.1,CATG00000024172.1,CATG00000007993.1,CATG00000003524.1,ENSG00000160199.10,CATG00000090948.1,ENSG00000160200.13,ENSG00000233056.1,ENSG00000204498.6,ENSG00000226979.4,ENSG00000213760.6,ENSG00000184731.5,CATG00000045599.1,ENSG00000140577.11,CATG00000024176.1,ENSG00000042317.12,ENSG00000234006.1,ENSG00000180901.6,CATG00000025893.1,ENSG00000070061.10,CATG00000045610.1,ENSG00000204511.2</t>
  </si>
  <si>
    <t>Information processing speed</t>
  </si>
  <si>
    <t>MESH:D003117</t>
  </si>
  <si>
    <t>Color Vision Defects</t>
  </si>
  <si>
    <t>Defects of color vision are mainly hereditary traits but can be secondary to acquired or developmental abnormalities in the CONES (RETINA). Severity of hereditary defects of color vision depends on the degree of mutation of the ROD OPSINS genes (on X CHROMOSOME and CHROMOSOME 3) that code the photopigments for red, green and blue.</t>
  </si>
  <si>
    <t>rs916976,rs8477,rs9981226,rs12945187,rs10960778,rs57304625,rs2835586,rs2187101,rs11074319,rs72858893,rs2835658,rs55992706,rs73362615,rs1155787,rs6565621,rs1063948,rs9904137,rs77168505,rs1128922,rs7277657,rs61252917,rs7496228,rs12910433,rs55917554,rs6497292,rs9905639,rs3123305,rs9694133,rs7495599,rs8081064,rs3787788,rs11911508,rs4778245,rs11651264,rs73369234,rs12943115,rs2212742,rs8128474,rs7275984,rs16950941,rs2835618,rs12552462,rs58398000,rs73371230,rs7165158,rs9985082,rs57009707,rs61368565,rs3787782,rs75411849,rs6497270,rs9674872,rs2881294,rs79012563,rs12325815,rs55837949,rs7406828,rs13050226,rs17852306,rs59637309,rs2298683,rs2835595,rs3104209,rs12914580,rs73371237,rs10809836,rs3737540,rs56835867,rs58523311,rs12203592,rs288147,rs2762460,rs9709130,rs76653853,rs6497282,rs7502870,rs10960759,rs12949741,rs7497014,rs34203932,rs1235345,rs3787780,rs72714141,rs2835639,rs1326789,rs34118862,rs34724580,rs8028689,rs7406522,rs8041145,rs57179075,rs7497403,rs56268364,rs4817849,rs9748184,rs1900758,rs12915877,rs7403279,rs6565623,rs77182473,rs73362608,rs2835659,rs7169133,rs767998,rs7170989,rs12942988,rs7275582,rs762139,rs4411798,rs10960779,rs7503679,rs35619236,rs2835638,rs34033471,rs12938873,rs7502337,rs12901047,rs7220310,rs74853090,rs34876268,rs2762464,rs1034357,rs35823119,rs4074915,rs2935214,rs6497271,rs10765196,rs2835585,rs8130846,rs56141149,rs73369302,rs8039195,rs56892497,rs35387685,rs11074326,rs59145035,rs2835579,rs2298684,rs3787787,rs7207979,rs9889642,rs11546280,rs67703038,rs4261789,rs34273703,rs11867462,rs6416603,rs74417197,rs8017054,rs4778247,rs1981432,rs1137360,rs728405,rs35646762,rs8025035,rs7502491,rs1132803,rs2835642,rs13046844,rs55740803,rs12904397,rs78962084,rs66656434,rs7217415,rs35939148,rs2835578,rs12913692,rs6565624,rs1543748,rs34897798,rs7405901,rs7497270,rs158609,rs2762461,rs55793808,rs2835589,rs8182077,rs73371232,rs1128812,rs114135590,rs60041560,rs7502521,rs3787786,rs6565609,rs58292586,rs7406003,rs61756153,rs13288130,rs2835590,rs2835575,rs10852220,rs2156076,rs2093830,rs17161080,rs4144266,rs4074916,rs35815547,rs11546630,rs8031097,rs10135448,rs2346050,rs286744,rs7495174,rs1134311,rs11074322,rs2835598,rs1800411,rs6497272,rs8076090,rs2835676,rs7215601,rs7276917,rs35243579,rs2835584,rs4778140,rs1155785,rs7496305,rs11635884,rs11074323,rs11636232,rs7276711,rs59874864,rs8030794,rs3913538,rs7502802,rs9902264,rs2032063,rs1155786,rs7503233,rs2186337,rs12592363,rs34276461,rs34378781,rs7036011,rs2249947,rs74400391,rs75909135,rs7502869,rs6565616,rs288143,rs2006941,rs2016236,rs286741,rs73362658,rs34815730,rs57654048,rs6565604,rs79356272,rs4932620,rs73371233,rs59178598,rs58164482,rs34975185,rs9980353,rs12946356,rs286743,rs7214664,rs2835576,rs1543750,rs728404,rs7495114,rs75165924,rs15158,rs7173419,rs61585051,rs58976732,rs7497759,rs1954772,rs112417725,rs12940151,rs2835629,rs67519107,rs2156077,rs2835577,rs12593929,rs12520016,rs2000413,rs1133001,rs12948099,rs34730558,rs1981433,rs6517402,rs9747080,rs9974286,rs61511707,rs2835664,rs73371206,rs34058970,rs8079963,rs2298685,rs9977314,rs16950960,rs12913832,rs34264473,rs12789914,rs8039411,rs57189560,rs57079108,rs3830068,rs8036159,rs7170852,rs7494942,rs36074783,rs8070488,rs56058441,rs8036480,rs55842573,rs35618583,rs2835615,rs9748176,rs61701101,rs62077217,rs2835662,rs7496326,rs73362642,rs7107143,rs4778141,rs73369286,rs34709589,rs78163298,rs1128805,rs10162958,rs2835594,rs7280371,rs11652797,rs79097182,rs6517405,rs34056188,rs12942665,rs11074320,rs2298682,rs8081683,rs10960758,rs2835592,rs9975361,rs3010769,rs158173,rs16950972,rs7209877,rs61177234,rs9981715,rs7021368,rs7163496,rs3205137,rs67606182,rs2835640,rs2762457,rs73369285,rs921221,rs2346051,rs2240201,rs7276569,rs34341886,rs1408794,rs7405937,rs6579,rs12946662,rs73371205,rs11018528,rs61329240,rs8133549,rs11074321,rs2240203,rs1137134,rs2835635,rs16950979,rs7502109,rs34379910,rs78593750,rs34982711,rs1326797,rs60447195,rs1126835,rs58008706,rs2017966,rs7280251,rs11088381,rs56713834,rs28503645,rs764175,rs2835582,rs13864,rs8128387,rs4778248,rs2252893,rs60025758,rs2835630,rs7226091,rs7210026,rs7406219,rs9747119,rs8024526,rs12515105,rs1015551,rs4778249,rs6497274,rs76512054,rs2835574,rs55814747,rs2835634,rs11829,rs60909116,rs9974374,rs4932618,rs2251161,rs7495441,rs10871499,rs2000417,rs12791412,rs11546631,rs2835597,rs111334430,rs59027140,rs6517404,rs73201942,rs11631797,rs79087600,rs2835593,rs2835602,rs73371204,rs7282195,rs6565612,rs9977602,rs34631866,rs1126809,rs7406382,rs1063949,rs35821128,rs58358515,rs73369296,rs16891982,rs68189488,rs6565617,rs35633108,rs7503172,rs8182028,rs4778242,rs11638265,rs76228202,rs35569308,rs11868024,rs10491742,rs4572679,rs7222241,rs28666643,rs1053966,rs66517022,rs12951171,rs10154032,rs2257091,rs12325956,rs12883151,rs72857181,rs34675863,rs34384005,rs8032355,rs117207109,rs35953598,rs2187577,rs1129038,rs8127496,rs423987,rs8080624,rs75501824,rs4778142,rs16950927,rs9894429,rs73371263,rs3787783,rs2733831,rs72858812,rs11857135,rs3753073,rs2835633,rs2016277,rs2238289,rs683,rs73369254,rs17809188,rs9906979,rs28717704,rs7180054,rs7495989,rs9975168,rs2835601,rs6565619,rs73371251,rs2835620,rs2240204,rs3935543,rs61757160,rs57135500,rs6565622,rs916977,rs3992,rs59660294,rs66826982,rs1015549,rs77901116,rs2835652,rs7406825,rs2835588,rs35868252,rs57713848,rs34670159,rs2154537,rs35302910,rs7495875,rs57660144,rs12325950,rs7406040,rs7502320,rs1053808,rs1635166,rs73362613,rs2000416,rs56263019,rs9302376,rs76517692,rs12325955,rs158606,rs12270717,rs16950930,rs2525913,rs3753070,rs2835619,rs61456370,rs1326788,rs7214125,rs3002288,rs35199609,rs3935591,rs79482383,rs74002480,rs8071044,rs4778243,rs61591073,rs35118028,rs75973130,rs7039325,rs12438034,rs288144,rs13050757,rs4778252,rs2252402,rs4078290,rs78608009,rs11655346,rs9920172,rs72860530,rs73369300,rs79164713,rs73369283,rs35092522,rs3123304,rs2835599,rs9788702,rs2733832,rs72858892,rs7223613,rs9978998,rs11701556,rs12952375,rs2835653,rs7209180,rs35380443,rs12915041,rs2835613,rs68177983,rs56240434,rs12603868,rs9974494,rs60389196,rs2018521,rs2251952,rs117174633,rs60153251,rs2835660,rs34153944,rs4778244,rs7162812,rs2240202,rs2835587,rs7112446,rs35435780,rs2835600,rs8066889,rs77186129,rs7495755,rs1543749,rs58274256,rs63521961,rs2835657,rs12949340,rs34784238,rs8129231,rs7217518,rs1053984,rs58136184,rs2835621</t>
  </si>
  <si>
    <t>23486544,20463881,18488028,23548203,23118974,17952075,20585627</t>
  </si>
  <si>
    <t>Eye color,Blue vs. brown eyes,Blue vs. green eyes</t>
  </si>
  <si>
    <t>MESH:D003315</t>
  </si>
  <si>
    <t>Cornea</t>
  </si>
  <si>
    <t>The transparent anterior portion of the fibrous coat of the eye consisting of five layers: stratified squamous CORNEAL EPITHELIUM; BOWMAN MEMBRANE; CORNEAL STROMA; DESCEMET MEMBRANE; and mesenchymal CORNEAL ENDOTHELIUM. It serves as the first refracting medium of the eye. It is structurally continuous with the SCLERA, avascular, receiving its nourishment by permeation through spaces between the lamellae, and is innervated by the ophthalmic division of the TRIGEMINAL NERVE via the ciliary nerves and those of the surrounding conjunctiva which together form plexuses. (Cline et al., Dictionary of Visual Science, 4th ed)</t>
  </si>
  <si>
    <t>21979947,23291589,22003120</t>
  </si>
  <si>
    <t>Corneal structure</t>
  </si>
  <si>
    <t>MESH:D003327</t>
  </si>
  <si>
    <t>Coronary Disease</t>
  </si>
  <si>
    <t>An imbalance between myocardial functional requirements and the capacity of the CORONARY VESSELS to supply sufficient blood flow. It is a form of MYOCARDIAL ISCHEMIA (insufficient blood supply to the heart muscle) caused by a decreased capacity of the coronary vessels.</t>
  </si>
  <si>
    <t>rs77878465,rs2306373,rs79845707,rs73886434,rs157580,rs2074356,rs57058793,rs12994390,rs2242262,rs73597581,rs6940467,rs17217098,rs643434,rs75792923,rs12917999,rs1866661,rs1014342,rs13130845,rs11825181,rs699779,rs12649341,rs6922353,rs559580,rs2934387,rs12051846,rs394752,rs964184,rs132878,rs17210692,rs6688187,rs3739996,rs2206689,rs1165148,rs4793992,rs174592,rs9902260,rs9467765,rs10417892,rs9932414,rs6908402,rs11905081,rs12639255,rs11672797,rs13210340,rs221884,rs56355079,rs4245791,rs6988140,rs12917376,rs6928010,rs9393727,rs34243448,rs55770077,rs2009493,rs10065798,rs115727950,rs3211569,rs753992,rs7135337,rs67478184,rs2230279,rs9393722,rs3788638,rs78644302,rs174541,rs2855191,rs4455613,rs73069292,rs2811713,rs11752014,rs221876,rs111641740,rs11191425,rs1975802,rs28393384,rs73212284,rs2246833,rs1528233,rs3093129,rs8045855,rs12318464,rs4689393,rs3845800,rs11766071,rs4409766,rs117367762,rs7323553,rs2163805,rs72640249,rs1169314,rs11783641,rs13263962,rs2410629,rs1111875,rs877187,rs216220,rs411523,rs61943670,rs9467622,rs34472165,rs9305659,rs17539219,rs12527719,rs73586989,rs1398057,rs73061812,rs12662604,rs2301249,rs9461450,rs4634439,rs2522421,rs34351439,rs1055510,rs9467744,rs11191438,rs57145038,rs2010875,rs9936642,rs177567,rs73212288,rs1801206,rs4949003,rs72932727,rs117607209,rs41266839,rs59428454,rs832410,rs79048371,rs9461318,rs75267227,rs9283803,rs3734530,rs132852,rs4523270,rs7071535,rs2327621,rs7293135,rs7397068,rs4963806,rs10503669,rs116934235,rs78401029,rs800332,rs11638130,rs4634399,rs17411168,rs57168457,rs75221862,rs10115928,rs9938020,rs72934764,rs3824754,rs13202688,rs10937717,rs370671,rs75530353,rs5018647,rs114818703,rs1150725,rs34523847,rs597076,rs7028570,rs2980862,rs6759383,rs75909028,rs4148703,rs7759217,rs7030641,rs73591961,rs72839015,rs10946820,rs13215072,rs13144235,rs72926781,rs7902804,rs7518804,rs7970695,rs9348752,rs560111,rs2075538,rs76528646,rs1550420,rs10403731,rs11775334,rs2236796,rs4788610,rs3818530,rs831014,rs11757394,rs1217566,rs550057,rs27018,rs2255794,rs12912343,rs1029487,rs68170813,rs12453394,rs6929846,rs34382779,rs2374736,rs9393710,rs12570528,rs13702,rs1892251,rs61943000,rs644234,rs35316189,rs2476904,rs11066132,rs55994631,rs1046778,rs2083636,rs113896227,rs2965180,rs7180484,rs868213,rs1864163,rs7339031,rs1876373,rs17228616,rs1441753,rs73015011,rs8589,rs6453425,rs676457,rs118080850,rs57775530,rs7789678,rs12946454,rs6807015,rs67643661,rs4808208,rs533586,rs4767017,rs213936,rs1046314,rs1184865,rs34525648,rs4148699,rs8190893,rs62313398,rs226735,rs72934751,rs2290146,rs216189,rs36047821,rs77025455,rs10946826,rs567766,rs1788828,rs6073972,rs2238149,rs7781947,rs2243616,rs737216,rs216204,rs2898495,rs34327087,rs6759861,rs1992443,rs34564316,rs1047361,rs34702502,rs10789112,rs16969968,rs729376,rs2551330,rs35432211,rs36074073,rs35307327,rs2191035,rs76173929,rs7784537,rs10203781,rs954201,rs2918378,rs112394421,rs1865063,rs2965193,rs2301814,rs12595292,rs71466281,rs35273427,rs17349904,rs1912848,rs72977655,rs2099334,rs7171916,rs121320,rs75749576,rs10811645,rs8057119,rs6456716,rs7956788,rs7004149,rs58373490,rs8108647,rs4962340,rs7180002,rs16957443,rs2918379,rs16868575,rs55800247,rs116100968,rs2151654,rs2237722,rs67654320,rs2072124,rs72932772,rs174533,rs12185934,rs6456701,rs1441762,rs75243311,rs8039449,rs917117,rs73399366,rs1717009,rs59225416,rs102275,rs4917994,rs4776637,rs56160141,rs6902689,rs4977753,rs3181,rs12675235,rs11076175,rs13094827,rs9467760,rs34064842,rs174554,rs1801213,rs677514,rs2071629,rs11216275,rs35987986,rs8139,rs6737882,rs55833792,rs76399795,rs11755210,rs9393715,rs739692,rs6919835,rs2507850,rs1535,rs1537378,rs409843,rs17248769,rs374973,rs61014091,rs16964503,rs10774667,rs7810536,rs56966144,rs77706751,rs34028708,rs2687063,rs57265548,rs2058670,rs34862454,rs2384069,rs79170260,rs2410620,rs62023858,rs221868,rs10883824,rs10044959,rs10742801,rs43033,rs73002956,rs831000,rs72638693,rs174570,rs2712067,rs7315734,rs72845509,rs552997,rs6681207,rs213971,rs3782886,rs831007,rs1169288,rs3003614,rs79398739,rs71557334,rs2291834,rs1747551,rs9358938,rs6499564,rs2246942,rs11634560,rs7312231,rs9296097,rs10228862,rs12232531,rs1324087,rs2296997,rs3774378,rs34171271,rs7739181,rs79460308,rs7074524,rs2415249,rs4953374,rs2281721,rs939558,rs11991231,rs409354,rs509360,rs75957286,rs1706512,rs6599168,rs4869954,rs2497127,rs9931366,rs78777686,rs28362606,rs73828283,rs1809419,rs17766692,rs1532625,rs1052501,rs75469215,rs2070937,rs115425547,rs11758087,rs13405076,rs2438111,rs2967608,rs118135644,rs74688633,rs35463145,rs114332558,rs7047076,rs3218010,rs11112953,rs1988498,rs9513509,rs174577,rs6015445,rs2235388,rs56400038,rs226519,rs11065749,rs72831360,rs7835363,rs1169301,rs73401228,rs116072844,rs111742980,rs1054284,rs7034147,rs76130408,rs4964304,rs1002226,rs1075063,rs746298,rs111625211,rs287,rs78686811,rs867186,rs58023804,rs9380010,rs10435198,rs2281718,rs410439,rs9921698,rs4808965,rs35604891,rs1876372,rs1979,rs115345919,rs2166464,rs1441754,rs114780211,rs4390168,rs58762669,rs9937624,rs4629534,rs72765060,rs12960,rs12930702,rs79955955,rs2280370,rs16948311,rs16948048,rs76466046,rs111292969,rs432598,rs10774668,rs9309168,rs7963258,rs11949969,rs2972549,rs17421560,rs41428550,rs6579210,rs35402046,rs6073971,rs1153626,rs13198474,rs11191555,rs7828113,rs11191459,rs1169289,rs3129234,rs3751690,rs55771415,rs11708978,rs174536,rs10789113,rs1573643,rs6456812,rs12195409,rs289,rs12198993,rs6886451,rs2064947,rs73286694,rs257378,rs11897480,rs2232423,rs711752,rs7201591,rs2362462,rs1866071,rs8102020,rs17283929,rs10160442,rs7846466,rs76140384,rs3093116,rs6485751,rs514659,rs1852136,rs6436620,rs2074299,rs8081878,rs8077545,rs2967612,rs3812984,rs1355521,rs13205911,rs1333045,rs2008173,rs2302203,rs6918347,rs9468337,rs7556449,rs11832465,rs3824400,rs12537730,rs10883832,rs2315610,rs4310986,rs7808424,rs550510,rs3740393,rs117146467,rs1778510,rs4262195,rs3781619,rs571253,rs59206855,rs2402204,rs115559258,rs12199132,rs114941496,rs11072796,rs7950093,rs12037659,rs480052,rs2894349,rs9904031,rs12595973,rs13008531,rs7336686,rs10278130,rs2242261,rs61943010,rs10456329,rs76154387,rs117026536,rs114852762,rs2106593,rs7119185,rs74855321,rs2229384,rs16963468,rs10946825,rs11238979,rs6786675,rs4577439,rs10820937,rs2972539,rs12670286,rs73004967,rs7102,rs2551324,rs1616679,rs10861582,rs61673847,rs943036,rs78518024,rs6541001,rs13213986,rs2521501,rs645112,rs67734975,rs4126494,rs74615535,rs2551331,rs2269996,rs9393697,rs36092177,rs9210,rs114383464,rs6939997,rs115970240,rs10221876,rs11670119,rs73350104,rs4299460,rs12091337,rs6065904,rs2188555,rs7896290,rs66467677,rs71304090,rs72660658,rs1440061,rs2448705,rs3794990,rs6007500,rs72846794,rs62078384,rs4644277,rs4970836,rs3781620,rs56207540,rs9467613,rs10932978,rs2281829,rs58952297,rs2128739,rs11553287,rs11155759,rs17884001,rs13252173,rs55780509,rs11613673,rs672889,rs7395581,rs8055236,rs9517484,rs12408461,rs1058024,rs55827419,rs6026739,rs11155761,rs9830942,rs35579378,rs4713671,rs10171638,rs2972544,rs10947432,rs113305450,rs9828398,rs4712998,rs12156431,rs55742475,rs830085,rs72999415,rs10778472,rs10861577,rs8062041,rs17695758,rs116552240,rs6715003,rs15622,rs13401102,rs3531,rs983309,rs2905424,rs7757722,rs80248631,rs62394768,rs370155,rs67297533,rs7528078,rs3824755,rs12601672,rs118005841,rs1992207,rs3200,rs174584,rs116248721,rs6060244,rs4808959,rs2675364,rs13088394,rs400488,rs12191109,rs12885098,rs17586553,rs2001845,rs1127574,rs11207986,rs7964325,rs132826,rs17079968,rs1124132,rs11759682,rs35644483,rs1168010,rs10861605,rs2017964,rs4784741,rs73306876,rs2895811,rs12574081,rs72664303,rs6910023,rs28589756,rs73069356,rs72994363,rs4886629,rs3730390,rs10804833,rs7499892,rs7205935,rs1168044,rs2073531,rs7801190,rs4743150,rs11191560,rs12220743,rs12039115,rs77128214,rs58955919,rs61744385,rs17030946,rs908252,rs4532960,rs2455916,rs501120,rs2279023,rs116773016,rs34396849,rs11125074,rs72934749,rs10774610,rs75166090,rs117036796,rs8050238,rs78018091,rs35725247,rs10139462,rs28625666,rs9738420,rs12219901,rs56139485,rs10267474,rs79328953,rs948851,rs10850089,rs10516510,rs12778642,rs4968721,rs9513510,rs13197334,rs9295746,rs1408721,rs17411045,rs1900282,rs6904596,rs3826164,rs1537375,rs17037429,rs17410983,rs11856413,rs7939356,rs62069332,rs7710133,rs973126,rs2712089,rs7598858,rs12487,rs11903296,rs8067459,rs2733589,rs6969138,rs1567969,rs698583,rs12933264,rs3093121,rs78146857,rs11954070,rs72934583,rs17410996,rs58825580,rs36116761,rs1550426,rs12215887,rs7841189,rs835575,rs3780903,rs10099512,rs60289499,rs11639044,rs8043606,rs170043,rs72932707,rs2076004,rs55638032,rs3949215,rs77540645,rs17218103,rs8789,rs12220724,rs8181047,rs13212651,rs312970,rs2074089,rs4677214,rs2235251,rs16957265,rs71352238,rs17763089,rs60719626,rs7289818,rs10488699,rs13083375,rs61905108,rs2391824,rs4973899,rs61942999,rs8176501,rs9449831,rs11756428,rs12189841,rs1168040,rs2076890,rs9654587,rs10933436,rs34869648,rs12944434,rs17465637,rs35100123,rs7101763,rs17427158,rs7742858,rs1056413,rs17367629,rs116096908,rs12502295,rs78264155,rs7303257,rs2296421,rs492488,rs318090,rs116875156,rs9554537,rs35037868,rs118159501,rs73063010,rs114333877,rs59945415,rs937301,rs28548383,rs7201742,rs56057546,rs9461317,rs10484404,rs13207345,rs79780963,rs1016069,rs72638700,rs7754200,rs497270,rs1365438,rs116015970,rs4986169,rs4794000,rs435206,rs7995846,rs573687,rs12301951,rs78412528,rs34371502,rs56313628,rs34295134,rs28651946,rs7537765,rs9895551,rs10778474,rs2291447,rs2259816,rs78821299,rs7193713,rs3909541,rs3227,rs1441763,rs2954021,rs6882076,rs2947609,rs1313566,rs41360247,rs9357045,rs62023852,rs4712993,rs7356632,rs12211201,rs77047799,rs6906432,rs7247263,rs2513094,rs7848430,rs76832686,rs3748626,rs1177441,rs3093128,rs573871,rs11860308,rs2374737,rs10419245,rs60041125,rs10501321,rs11864453,rs66790453,rs10274187,rs2255797,rs114811002,rs79683123,rs56046215,rs6712809,rs55706012,rs116901435,rs13019453,rs76991516,rs12448315,rs12412655,rs3752417,rs78186498,rs3844425,rs548987,rs6947675,rs2290446,rs10484439,rs3890182,rs112099181,rs12203108,rs4688989,rs34343839,rs115641965,rs12977937,rs2174267,rs1716664,rs12445396,rs11085261,rs7747095,rs12929749,rs117139109,rs3765066,rs891724,rs72638683,rs6882732,rs2306374,rs10192920,rs60368585,rs4147157,rs12051249,rs43036,rs4542842,rs10816776,rs79615215,rs60052980,rs12304878,rs72926787,rs9449841,rs72848944,rs117242093,rs1050362,rs1717006,rs1108154,rs12204620,rs1892252,rs12042319,rs56071820,rs602633,rs78923731,rs9554534,rs115398536,rs7211214,rs2893844,rs41275488,rs12567136,rs12206621,rs10854830,rs72934737,rs59995170,rs11191369,rs116844083,rs154972,rs1063966,rs1890809,rs2296283,rs117155466,rs7118591,rs9467753,rs77219697,rs35506517,rs143499,rs60008355,rs10776914,rs7953014,rs7805309,rs73066485,rs9625066,rs221877,rs11954034,rs1558804,rs213974,rs13294646,rs17285274,rs6026731,rs4239585,rs7071112,rs4704227,rs10228210,rs10858914,rs565276,rs2292318,rs2400762,rs72640243,rs115907945,rs77883321,rs597470,rs11072509,rs132835,rs13211947,rs2497130,rs2393775,rs194609,rs420237,rs76256603,rs79075855,rs6905288,rs2747054,rs12812668,rs10790162,rs6962655,rs17037432,rs213968,rs10892055,rs4713118,rs7917772,rs1075061,rs73597580,rs3734238,rs1716698,rs73348299,rs5063,rs3846842,rs55689816,rs7048737,rs7140490,rs2074551,rs2453040,rs17489282,rs2073529,rs72936842,rs2229238,rs17063599,rs80050992,rs4953023,rs11581688,rs157588,rs56130071,rs17163358,rs831001,rs73066492,rs116318607,rs3757180,rs4768948,rs221871,rs1837842,rs117886201,rs221883,rs1169315,rs485557,rs6751055,rs3737965,rs636497,rs651578,rs12304921,rs1865034,rs4428123,rs174560,rs11191548,rs10774579,rs9283802,rs60223219,rs831008,rs390974,rs6499121,rs13199906,rs6466162,rs1644004,rs2497128,rs4674723,rs12296255,rs522293,rs132881,rs2531820,rs10965215,rs55730499,rs114246664,rs2374738,rs3211568,rs56696877,rs11631953,rs2070784,rs7309020,rs11039166,rs9358937,rs17761446,rs20549,rs56087503,rs72934734,rs12662717,rs2726137,rs15563,rs12210887,rs3782888,rs11754168,rs13199775,rs11634351,rs6060242,rs4145878,rs7754940,rs769267,rs80005779,rs9468200,rs72751246,rs77052921,rs77076406,rs10933435,rs659104,rs491626,rs4474673,rs17598658,rs114633780,rs2257764,rs2151280,rs13297471,rs2438112,rs9457,rs73591955,rs954507,rs117616040,rs2302206,rs7194397,rs2967484,rs2891411,rs114702158,rs12678919,rs34597048,rs7622433,rs9644637,rs2286518,rs3735964,rs4320200,rs12992882,rs4481292,rs3802177,rs3211567,rs12189725,rs12207930,rs73023339,rs11532774,rs16891235,rs73828280,rs11633472,rs2410621,rs17063584,rs4846384,rs6672087,rs56153133,rs4704825,rs11908100,rs7979478,rs4886636,rs10009312,rs9917108,rs2966,rs55685198,rs3818678,rs9517483,rs11632102,rs59340721,rs4549504,rs7089816,rs72932559,rs2209065,rs72640262,rs556961,rs72926782,rs3883013,rs9894239,rs72834677,rs12680641,rs7869762,rs71304096,rs4342257,rs582118,rs592052,rs115321699,rs11153018,rs4932373,rs2099333,rs56080003,rs11495981,rs72640252,rs1992442,rs665855,rs72936304,rs471975,rs8074850,rs74782702,rs61757273,rs12187908,rs10208106,rs13198809,rs10786727,rs10745389,rs73015033,rs11649091,rs599839,rs11669133,rs9462082,rs116956287,rs9381500,rs11581667,rs890858,rs662463,rs41266837,rs492152,rs509539,rs1364119,rs1168013,rs2269997,rs17164115,rs72926796,rs2133582,rs976976,rs72936866,rs957557,rs1866069,rs4711363,rs4148698,rs8044868,rs2519093,rs2285628,rs7652520,rs12424348,rs12905199,rs12463527,rs1801214,rs9467739,rs13217984,rs9461254,rs28674857,rs2965191,rs9295770,rs2965198,rs71466282,rs12720922,rs174534,rs6948647,rs1324088,rs17030925,rs55649657,rs696092,rs2237723,rs2374610,rs78810414,rs174555,rs17479086,rs9559450,rs6869688,rs34950484,rs6538195,rs6456715,rs12190520,rs2074303,rs11105378,rs75747410,rs12667186,rs2453091,rs2945945,rs216205,rs12208788,rs4273545,rs2190190,rs1912849,rs7759855,rs7744254,rs2811712,rs11191447,rs61744388,rs7185308,rs10145905,rs73397339,rs3848289,rs3781781,rs4842675,rs10282,rs116873087,rs544873,rs2844795,rs7587585,rs1332328,rs11789207,rs12554583,rs117801254,rs11207976,rs102274,rs6758680,rs11891410,rs79198716,rs6922248,rs9923710,rs34813202,rs12190287,rs8048364,rs45471592,rs9938794,rs226522,rs10466757,rs10157265,rs34765154,rs58754928,rs12296315,rs3093103,rs10910470,rs760136,rs2243548,rs9368529,rs12217501,rs791903,rs6668119,rs2170311,rs6738961,rs7775537,rs114079739,rs7767176,rs221867,rs80091992,rs72831367,rs72758674,rs2957873,rs405509,rs73588903,rs16867996,rs2236797,rs6907857,rs74363821,rs9941520,rs6884224,rs7873100,rs2596551,rs9927526,rs114955099,rs10820936,rs35249036,rs1716640,rs117218557,rs10946824,rs1970121,rs10172473,rs17037388,rs11191535,rs6129640,rs10889331,rs12601858,rs116174576,rs4730222,rs11670118,rs7253807,rs17091891,rs2141774,rs9888220,rs4689398,rs2232422,rs2393667,rs7047523,rs1470453,rs62023810,rs56048837,rs10485508,rs9467614,rs62078385,rs13292582,rs75597324,rs12153885,rs34878490,rs11085259,rs72928608,rs746735,rs4647726,rs1168041,rs943035,rs2251468,rs9449802,rs12564593,rs10082609,rs116069226,rs4970837,rs66757203,rs1050382,rs11039148,rs34624520,rs3735352,rs78358410,rs12904897,rs7872515,rs4148697,rs7853090,rs6929449,rs39315,rs2238801,rs8139733,rs476453,rs9393696,rs4496782,rs73023346,rs10127888,rs506321,rs174529,rs1168027,rs72640253,rs7134341,rs7850685,rs10932977,rs1046320,rs1689040,rs1179087,rs4243084,rs72934554,rs13204162,rs77932159,rs9368565,rs10158897,rs77602510,rs72934505,rs71304093,rs76200030,rs1728690,rs200481,rs43032,rs6722332,rs77119202,rs12920022,rs6673167,rs79577483,rs6979185,rs60266177,rs12423068,rs3730399,rs2254574,rs6756107,rs10487369,rs77971272,rs115291362,rs8136562,rs76419201,rs10931284,rs322,rs4674724,rs11820589,rs36110670,rs41308419,rs2909855,rs9951323,rs13107720,rs9380011,rs12816861,rs2001844,rs8112642,rs6913795,rs2339921,rs11065769,rs3732837,rs736344,rs75693983,rs73071259,rs72936869,rs2275543,rs3734418,rs12074528,rs7514452,rs2967510,rs1378940,rs9267546,rs7025839,rs660240,rs6478539,rs1043690,rs80136959,rs11753590,rs2782552,rs174568,rs10435199,rs1441755,rs4379670,rs72936834,rs3751691,rs7979186,rs7072747,rs2967607,rs753993,rs35098436,rs9864753,rs13212318,rs8059354,rs9379859,rs257377,rs12937634,rs12694586,rs11556924,rs62075824,rs3794991,rs11633178,rs12214930,rs75777337,rs6911470,rs116753894,rs99780,rs115129770,rs77708451,rs679038,rs3218007,rs6499114,rs624660,rs17465940,rs56036950,rs77953206,rs3906869,rs13220495,rs2708101,rs17187076,rs393633,rs2250645,rs2074298,rs61905088,rs73306896,rs11760139,rs10402451,rs117779442,rs7098825,rs170286,rs4345355,rs1852137,rs9381788,rs1812830,rs4083261,rs1009181,rs2885477,rs2576954,rs12213722,rs7191129,rs4935965,rs326222,rs76765856,rs12466060,rs12679834,rs36033628,rs7024583,rs12029068,rs2945971,rs433308,rs504318,rs35888846,rs1370413,rs6458688,rs115322705,rs10757274,rs11065750,rs4675310,rs6904816,rs1537376,rs12533766,rs73069209,rs678122,rs12203688,rs55916855,rs72926770,rs67492154,rs80095925,rs9979156,rs62075839,rs2068076,rs73348099,rs6763829,rs554565,rs12174631,rs13200063,rs2230278,rs2215093,rs62568181,rs3093122,rs1131936,rs17428126,rs11752073,rs13244711,rs132825,rs9931987,rs3093110,rs3913007,rs7203193,rs17481842,rs12311834,rs116372300,rs2266788,rs72899496,rs1799805,rs162185,rs12221064,rs453295,rs12204185,rs7108912,rs77237194,rs7973043,rs2288595,rs170044,rs200990,rs117953906,rs114494076,rs6984090,rs35942482,rs7582720,rs108499,rs7797791,rs13147655,rs12898323,rs73346354,rs7751280,rs12789873,rs6697335,rs1555641,rs12154189,rs11191568,rs72932725,rs117986964,rs2721225,rs10923926,rs6479403,rs75491088,rs4593558,rs2074372,rs28475822,rs10509759,rs7759668,rs378194,rs2067819,rs7341791,rs12214429,rs72841510,rs2286196,rs7128772,rs1165163,rs114349053,rs213973,rs9866092,rs2106592,rs11751075,rs557302,rs983308,rs34668196,rs1153627,rs3734528,rs2493391,rs13206501,rs1994970,rs10037465,rs4374884,rs10253291,rs6717791,rs13127445,rs28548584,rs10778471,rs7601309,rs4072391,rs411538,rs57739734,rs12219304,rs17284472,rs3818526,rs11705749,rs11105337,rs978557,rs6687229,rs2980860,rs178467,rs9395492,rs7123654,rs80095766,rs35555795,rs4521033,rs17372766,rs174601,rs12086156,rs79741604,rs2167079,rs4790318,rs2027945,rs6456726,rs688425,rs13195402,rs117047270,rs115857335,rs10771139,rs11066015,rs7933246,rs1168034,rs2184061,rs55967531,rs10280503,rs10947435,rs2184227,rs174583,rs1571434,rs11065756,rs11105352,rs2106115,rs2081223,rs6669371,rs8111290,rs11065762,rs59663860,rs2270924,rs11908232,rs9893008,rs10229564,rs638714,rs10433537,rs7774682,rs7617397,rs3808183,rs1050363,rs77072136,rs2237228,rs1378938,rs4264702,rs604315,rs1717007,rs13195509,rs62637899,rs1591136,rs4713670,rs35871870,rs72664304,rs11191416,rs495828,rs4712995,rs1033797,rs12272929,rs6891153,rs7331504,rs2287898,rs12310054,rs174576,rs12274732,rs7120118,rs2013867,rs2438114,rs10811647,rs12446480,rs7662644,rs509891,rs526264,rs34196306,rs2275545,rs34928216,rs72926800,rs57577420,rs1046316,rs41275472,rs71466283,rs1133220,rs12571568,rs7775365,rs7528184,rs7027950,rs7211220,rs2836822,rs7752721,rs73925554,rs61271866,rs9461219,rs17739727,rs2271294,rs77185844,rs2070997,rs730264,rs72743481,rs920588,rs3846848,rs17001075,rs11105377,rs7921574,rs7856783,rs79437037,rs1085389,rs9862032,rs17115100,rs11078855,rs4453308,rs2273622,rs9906467,rs475074,rs17045983,rs1912846,rs676996,rs7182642,rs3208305,rs55815656,rs216217,rs62202764,rs72932770,rs11729672,rs11105353,rs56295386,rs7682879,rs73597578,rs61559765,rs4887084,rs520161,rs831002,rs3782889,rs3782894,rs57690120,rs476410,rs11758351,rs2410618,rs4647737,rs73306860,rs7359417,rs7770465,rs2551321,rs10487365,rs10156003,rs73004962,rs476620,rs4148646,rs3857546,rs73061817,rs1408719,rs3003610,rs78846039,rs5015480,rs2253262,rs12328046,rs682048,rs10495903,rs2288000,rs6007484,rs11191593,rs7192730,rs1169286,rs72932558,rs55788159,rs13196552,rs3740387,rs2074300,rs485851,rs7259434,rs2255531,rs7928073,rs17242381,rs117881517,rs115142084,rs10882098,rs34693282,rs7794965,rs9926440,rs12991646,rs7770699,rs12898997,rs68137036,rs2131737,rs174599,rs4240603,rs75702787,rs2967504,rs6456703,rs10953844,rs56221660,rs11112993,rs36102839,rs75697851,rs4713665,rs493161,rs4128744,rs1474219,rs75301880,rs114604411,rs68168863,rs9896535,rs60659106,rs75171182,rs72932763,rs3847302,rs10495198,rs556339,rs72760577,rs66476925,rs71407299,rs1565764,rs1051338,rs115778401,rs11952334,rs43035,rs6465417,rs9344225,rs66466742,rs693,rs11039155,rs687289,rs1441764,rs2255303,rs11952247,rs3758673,rs12186050,rs78092241,rs56289821,rs8062085,rs7749160,rs9993624,rs72936846,rs72934767,rs529129,rs4804155,rs2291127,rs2176039,rs8192865,rs4844614,rs72831362,rs4141691,rs7187476,rs9468201,rs2501965,rs1994883,rs61906113,rs11639347,rs76536905,rs6913879,rs12214925,rs17317888,rs11105383,rs1706276,rs9436661,rs9868854,rs12479177,rs445227,rs34228997,rs702814,rs8182201,rs8048034,rs2497129,rs45618443,rs983311,rs7954039,rs6499562,rs12195971,rs4523957,rs1370775,rs76298043,rs17240392,rs531982,rs12051247,rs3218012,rs79290735,rs831009,rs28391527,rs698582,rs117385109,rs114779419,rs74893744,rs34706883,rs7269138,rs3096659,rs1050361,rs57009615,rs12910796,rs7526293,rs61941921,rs12822539,rs3801963,rs7959016,rs757170,rs132871,rs35739466,rs638886,rs9348924,rs4464984,rs2410632,rs73830583,rs2074902,rs271,rs7251727,rs1525394,rs10889343,rs9469566,rs7258508,rs56001051,rs9411370,rs2282625,rs15671,rs12545308,rs3093098,rs72926783,rs501220,rs4500898,rs13126603,rs2339598,rs2551328,rs10858915,rs115960503,rs73594554,rs72603595,rs901746,rs61226717,rs13978,rs60123863,rs213967,rs13403727,rs13192365,rs13197176,rs2438514,rs11634450,rs35202262,rs381639,rs79978998,rs10466800,rs35583595,rs1734859,rs75640197,rs17739702,rs55738118,rs2522422,rs72934738,rs972087,rs7495739,rs936229,rs12911254,rs116500479,rs34414057,rs17410914,rs34778247,rs12200019,rs1918974,rs2296749,rs55851065,rs59146151,rs2583282,rs4335137,rs7085,rs10757265,rs11207974,rs77350386,rs72932557,rs6073966,rs80014305,rs58999537,rs132837,rs11191514,rs73069213,rs3744608,rs2945961,rs11072506,rs10861586,rs72932722,rs3927423,rs10738609,rs905555,rs418901,rs2531805,rs4808196,rs2302058,rs11207977,rs744487,rs676210,rs2839812,rs2076003,rs7749823,rs4255820,rs73399344,rs73212286,rs1165675,rs7903752,rs34662244,rs74024145,rs10769253,rs392509,rs9373978,rs198358,rs12914385,rs1165158,rs6026740,rs2237725,rs59564392,rs35525740,rs9957261,rs11105364,rs493246,rs4547673,rs117528052,rs36119355,rs174594,rs7484045,rs1469513,rs2280715,rs12903203,rs2058807,rs72934518,rs2543152,rs1063192,rs849138,rs4886615,rs1260333,rs12912839,rs2918332,rs9508023,rs2075290,rs17367504,rs73081341,rs11577840,rs10937714,rs17411024,rs2972542,rs1184547,rs8032315,rs2497122,rs77818866,rs17526034,rs11781786,rs12208390,rs16891397,rs10933434,rs77889957,rs13065423,rs11643271,rs526656,rs7939408,rs34942551,rs4988513,rs61576918,rs67420027,rs10952541,rs410879,rs28927680,rs2447755,rs754255,rs9366828,rs60750900,rs59207721,rs7297206,rs132862,rs2023892,rs519537,rs6456713,rs9348712,rs17481621,rs2893848,rs2241412,rs6929559,rs375150,rs114100695,rs117561861,rs2252325,rs132869,rs36052309,rs1937126,rs4963808,rs7849280,rs16867808,rs75393320,rs6865828,rs2315025,rs73399351,rs75796305,rs12766205,rs6957186,rs72936856,rs13110868,rs7186508,rs7812590,rs673548,rs10159255,rs9358939,rs7197756,rs72936862,rs17310467,rs4713121,rs8044558,rs12598630,rs11024271,rs10937719,rs9615045,rs13217620,rs9842305,rs831012,rs80073370,rs2071410,rs7860518,rs2290574,rs11705701,rs7956863,rs12611194,rs13117538,rs10502020,rs2255315,rs117594705,rs35586793,rs7273734,rs58152051,rs2673179,rs2625667,rs75450962,rs2133583,rs7002551,rs12347081,rs9486719,rs66823108,rs35749575,rs12442901,rs17079966,rs3736470,rs188015,rs12909335,rs80037690,rs11207980,rs2165558,rs505922,rs77958232,rs13194781,rs2051549,rs75258859,rs75045107,rs41267923,rs1165168,rs55738737,rs12734338,rs11700,rs1372344,rs7250368,rs4674712,rs9467718,rs112994260,rs7801134,rs2954026,rs12554353,rs213976,rs6773808,rs117473238,rs369160,rs2274641,rs2072141,rs13210597,rs1165162,rs16942881,rs8058690,rs113638928,rs2057779,rs9695008,rs978556,rs2713557,rs9300522,rs28485406,rs7941428,rs73350691,rs4766566,rs2305280,rs9366648,rs11639166,rs12708969,rs936228,rs6938,rs72932741,rs11957487,rs4148714,rs16891378,rs12211565,rs115478735,rs375512,rs34434037,rs78900292,rs2338104,rs73004959,rs7912578,rs28651968,rs8061459,rs2972632,rs114798927,rs7534586,rs17156464,rs77009716,rs1042077,rs7770214,rs849335,rs12214976,rs112813847,rs3730280,rs380655,rs10947434,rs66868086,rs132828,rs80123514,rs1153609,rs13087719,rs17221740,rs6597616,rs55734215,rs115505744,rs216198,rs1038026,rs4823448,rs10883817,rs3846849,rs1370411,rs73015034,rs417406,rs3823155,rs114661549,rs4408846,rs11576986,rs2760735,rs426514,rs1878512,rs28408024,rs6773682,rs11065763,rs10432637,rs12536574,rs6793043,rs11216240,rs765549,rs12229422,rs174544,rs12231049,rs35030260,rs9393713,rs582094,rs734312,rs445205,rs10992221,rs2191036,rs132882,rs2641443,rs2274092,rs76975037,rs644623,rs17092297,rs2076002,rs651007,rs112556034,rs77666565,rs9869282,rs68182760,rs34752872,rs7805521,rs7961152,rs3924302,rs13191445,rs3745060,rs10484435,rs406109,rs3890213,rs7935834,rs12286,rs114110842,rs67539441,rs6867183,rs17091905,rs6983430,rs7261167,rs13289180,rs67180937,rs2074901,rs11644193,rs645982,rs7851910,rs14232,rs9436221,rs7819706,rs1543896,rs35339855,rs3736468,rs1717004,rs12553054,rs73612297,rs2256303,rs2160582,rs3847300,rs72932709,rs12603813,rs56037701,rs9461457,rs11634474,rs56072924,rs12321904,rs1107529,rs611917,rs3218002,rs73071261,rs7966149,rs16938581,rs12201449,rs73073326,rs12664899,rs17057749,rs4375019,rs2275542,rs17532708,rs66615477,rs7935913,rs1632282,rs3734542,rs77034043,rs13306556,rs114412512,rs4620758,rs72928605,rs3771067,rs3743735,rs2302205,rs4711109,rs17125088,rs77725792,rs554568,rs17749927,rs1441756,rs77109785,rs757001,rs1168042,rs7212342,rs224587,rs4808939,rs9303470,rs12193658,rs75960393,rs4711343,rs2303302,rs2410628,rs113549125,rs56289894,rs10786719,rs12708927,rs10851907,rs2238800,rs1108592,rs73073323,rs405697,rs35239788,rs10965219,rs1943973,rs11207999,rs1805214,rs3780284,rs6587976,rs13292932,rs55786210,rs7903302,rs56294283,rs75535620,rs3935626,rs11754384,rs1920792,rs72854513,rs4808967,rs556013,rs78468022,rs892021,rs13201308,rs72847313,rs13019901,rs10850087,rs1165191,rs9787151,rs41275456,rs8052338,rs2415251,rs919666,rs8033381,rs12206839,rs73071208,rs16955981,rs13201821,rs8106922,rs7649970,rs56266464,rs13191227,rs1825084,rs72934519,rs73004933,rs11642015,rs634537,rs13266634,rs72932711,rs10889330,rs6606734,rs79122846,rs58841710,rs7753366,rs2438517,rs12591067,rs56768418,rs2074310,rs9932087,rs1853527,rs392500,rs2044157,rs1474787,rs132836,rs76974052,rs75278536,rs2072803,rs73208815,rs4964302,rs9358914,rs12536603,rs944801,rs4463470,rs61906079,rs8058861,rs11065385,rs79993626,rs7187289,rs77563194,rs34346847,rs9368487,rs7920682,rs58427887,rs6920256,rs1780966,rs13324341,rs10249651,rs1378941,rs7776351,rs4766659,rs11169627,rs17269632,rs7171578,rs62172376,rs4808960,rs3813565,rs28528789,rs972583,rs9896098,rs4921505,rs515718,rs1800588,rs41269245,rs132863,rs34225855,rs10458729,rs71304092,rs17427123,rs10030486,rs7981,rs17411126,rs1165169,rs434899,rs4839825,rs13816,rs10947463,rs34104395,rs13214023,rs55728339,rs7167806,rs4730223,rs113258243,rs13081565,rs79323474,rs3811448,rs41271247,rs6940698,rs9467746,rs68112369,rs13199772,rs2980882,rs7631785,rs115132450,rs1169296,rs2604357,rs78012445,rs1041968,rs12023489,rs55890341,rs289713,rs12219346,rs73295896,rs7108874,rs11191454,rs886476,rs61577980,rs77996485,rs11074995,rs76329209,rs10511701,rs11669948,rs41266779,rs76521274,rs16891666,rs658156,rs1051006,rs7551873,rs7558434,rs35345226,rs78359416,rs56234712,rs9894220,rs2281027,rs6967745,rs9653360,rs607760,rs1809409,rs2287997,rs1355519,rs112916318,rs3781622,rs3785100,rs12174639,rs2066462,rs76466385,rs73350109,rs73075234,rs562859,rs66827971,rs75889632,rs7818026,rs4793996,rs78013771,rs12463177,rs114570945,rs2204060,rs78848559,rs67720221,rs114669221,rs10786721,rs7219557,rs1515116,rs1619312,rs7461115,rs7816447,rs12174602,rs3135506,rs9393691,rs1966248,rs673850,rs1557765,rs72934545,rs16956013,rs6922577,rs74444640,rs2304155,rs7578597,rs2418739,rs12983940,rs11903165,rs35008606,rs1317286,rs3730403,rs9295675,rs2241212,rs12473987,rs9615052,rs1401982,rs475419,rs1798085,rs1825308,rs10882099,rs72932560,rs2681472,rs10467260,rs12302883,rs7027048,rs1926034,rs56763414,rs2241210,rs12030293,rs115073852,rs10748839,rs2290700,rs11610779,rs1075719,rs17489185,rs6913427,rs75313693,rs114370980,rs17688516,rs1002935,rs6060257,rs2073530,rs1565097,rs7699576,rs55918120,rs9822598,rs5744672,rs2070783,rs12441505,rs2295888,rs6977764,rs72805503,rs2980870,rs2913967,rs72831357,rs10883796,rs2074301,rs2257962,rs72936847,rs7639859,rs2934435,rs77150993,rs35878298,rs4962341,rs5943057,rs3825807,rs61146871,rs71448830,rs9449826,rs11669656,rs35781323,rs43034,rs4673040,rs6489822,rs10253172,rs12565990,rs739691,rs72934537,rs36109883,rs2290573,rs12898346,rs35627490,rs9563035,rs6917759,rs3858704,rs2119690,rs9845322,rs79666073,rs11105382,rs1182933,rs9393718,rs75621300,rs12610191,rs1716993,rs6446479,rs3757132,rs56023587,rs579459,rs2272803,rs72934546,rs911178,rs659656,rs3093112,rs2497110,rs6970667,rs10509158,rs35212307,rs13339471,rs58946909,rs35295124,rs6499559,rs375423,rs2501966,rs2575424,rs4955658,rs28420833,rs116201501,rs4147392,rs10009208,rs34588114,rs12100218,rs3780906,rs17049197,rs7739505,rs6499561,rs35698850,rs75331444,rs533842,rs9839032,rs17244834,rs4767016,rs3753588,rs58198139,rs9615053,rs400458,rs1781212,rs2410623,rs684404,rs6766024,rs12705405,rs200981,rs6945754,rs2967605,rs12208220,rs12208011,rs1803924,rs4318760,rs61242778,rs17186572,rs78087487,rs2531815,rs2279239,rs2081222,rs60157377,rs358806,rs1046317,rs6969159,rs11105376,rs2255316,rs10850358,rs174578,rs1168029,rs35716472,rs1168032,rs76687388,rs9468328,rs75888794,rs5008148,rs117850816,rs4793991,rs17001074,rs4388921,rs5215,rs113528686,rs4767015,rs34246779,rs1183260,rs35001169,rs411814,rs10861608,rs2083637,rs73015592,rs1525393,rs12138177,rs507228,rs7809080,rs11639375,rs72831254,rs17587226,rs7108828,rs61471917,rs1139226,rs79811212,rs11967839,rs6006950,rs111277902,rs920589,rs599452,rs4808203,rs11610455,rs418902,rs7976928,rs55929441,rs17210369,rs113430003,rs72556537,rs75404521,rs6544664,rs4704727,rs10804976,rs2028384,rs116796804,rs8176525,rs7973974,rs917116,rs2290699,rs4282830,rs80070223,rs8069937,rs10456420,rs642845,rs12992952,rs2131738,rs68072215,rs75733496,rs10838686,rs11629637,rs216216,rs11887534,rs2478835,rs3729802,rs78513243,rs2836823,rs60497336,rs28571747,rs1532624,rs10272136,rs2078753,rs41266831,rs3763827,rs527210,rs1182814,rs12916326,rs7757048,rs1983492,rs674302,rs2377056,rs2183947,rs11007869,rs11908683,rs598253,rs10850380,rs248381,rs6930616,rs11693870,rs1052215,rs7954331,rs174553,rs264,rs7773070,rs454869,rs3732442,rs11757736,rs3818524,rs404392,rs11065747,rs7205804,rs1304166,rs17186372,rs35709300,rs11074996,rs15285,rs76450091,rs11717170,rs660756,rs72936309,rs78921492,rs3821943,rs4768869,rs115537829,rs17163313,rs574982,rs12646,rs6922161,rs75268944,rs6977868,rs2304130,rs17411133,rs9461419,rs2119157,rs10849914,rs9379875,rs4793605,rs2259820,rs55676755,rs2932196,rs2069020,rs10889340,rs1531707,rs12191917,rs77988388,rs1736892,rs112342275,rs2913973,rs9939486,rs74591432,rs221885,rs2255584,rs115866734,rs76890136,rs9557088,rs7846880,rs612169,rs4149299,rs1493691,rs17611220,rs55712089,rs9467743,rs62407631,rs13067702,rs114656700,rs35271178,rs9300516,rs9399905,rs4990377,rs58816345,rs2304128,rs326224,rs11207969,rs36162392,rs2432039,rs75730045,rs11113003,rs4953373,rs2522423,rs77285596,rs7940,rs620195,rs10404728,rs6487437,rs55957716,rs636523,rs12941836,rs11666111,rs10765197,rs1324982,rs11956495,rs11657238,rs918106,rs75035695,rs16827051,rs114036108,rs73196173,rs10057855,rs2106155,rs17037427,rs7534572,rs72640247,rs4490658,rs6938696,rs2980880,rs1045537,rs6932584,rs9829843,rs9848754,rs10816778,rs2497153,rs12105996,rs9941346,rs2954024,rs7872328,rs12916648,rs114257825,rs2237233,rs1004638,rs12220375,rs2252327,rs687621,rs75542178,rs2051772,rs483143,rs7181876,rs3934667,rs9358927,rs6958042,rs503859,rs2654841,rs61740454,rs78300069,rs9358920,rs764129,rs6809,rs34605993,rs6938056,rs4713675,rs55724082,rs10769254,rs9788721,rs7199443,rs4434125,rs8097797,rs6907302,rs2103325,rs10253726,rs9358926,rs2291725,rs79539678,rs2281732,rs6945359,rs1129353,rs560327,rs1133700,rs7212249,rs9366639,rs11748027,rs2393655,rs830998,rs17528178,rs7213347,rs1858999,rs413102,rs75457218,rs1168026,rs13190888,rs28406364,rs6938371,rs3748080,rs2274195,rs8176506,rs739846,rs2240243,rs2072190,rs581107,rs73599506,rs543968,rs11072504,rs78069590,rs312944,rs16901846,rs13290420,rs4276486,rs10493322,rs8044014,rs34856298,rs68149500,rs4887083,rs115292764,rs13171895,rs2292316,rs492842,rs3779788,rs3745059,rs71516504,rs1926032,rs12279066,rs9381784,rs6932003,rs2297000,rs28610385,rs13436857,rs46522,rs11072505,rs291,rs9348925,rs3093124,rs72932556,rs2001621,rs10056330,rs2260323,rs2302059,rs41307759,rs59140933,rs78264909,rs2967524,rs2133189,rs6905021,rs116849175,rs113988682,rs3916027,rs2022448,rs12463433,rs944799,rs13306553,rs9461223,rs6946931,rs10416237,rs2000999,rs72932731,rs7784156,rs9379846,rs3755856,rs12108049,rs1892253,rs6453131,rs2281831,rs10850088,rs11857695,rs7865618,rs9473568,rs13232179,rs73393492,rs7682228,rs3923714,rs4712</t>
  </si>
  <si>
    <t>ENSG00000168496.3,ENSG00000136883.8,CATG00000040553.1,ENSG00000234268.1,ENSG00000220875.1,CATG00000025021.1,ENSG00000111249.9,ENSG00000237827.1,ENSG00000234946.1,ENSG00000189134.3,ENSG00000187987.5,ENSG00000038358.10,ENSG00000225026.1,ENSG00000111271.10,ENSG00000138311.11,CATG00000040292.1,ENSG00000088387.13,CATG00000087844.1,CATG00000069788.1,ENSG00000100364.14,ENSG00000172239.9,ENSG00000225783.2,ENSG00000110925.2,ENSG00000196260.3,CATG00000063766.1,ENSG00000236437.1,CATG00000109170.1,ENSG00000165029.11,CATG00000050418.1,ENSG00000158406.2,ENSG00000197520.6,ENSG00000172671.15,CATG00000096624.1,ENSG00000198315.6,CATG00000083638.1,ENSG00000148842.13,ENSG00000242349.1,ENSG00000237937.1,CATG00000088696.1,ENSG00000188211.4,ENSG00000112992.12,ENSG00000249815.1,CATG00000023628.1,ENSG00000142065.9,ENSG00000261118.1,ENSG00000159720.7,ENSG00000127804.8,ENSG00000159753.9,CATG00000109175.1,ENSG00000247809.3,ENSG00000059377.11,CATG00000087846.1,ENSG00000213578.4,ENSG00000025434.14,CATG00000083261.1,CATG00000064381.1,ENSG00000124067.12,CATG00000083379.1,CATG00000063762.1,ENSG00000198518.5,ENSG00000140945.11,ENSG00000160161.5,ENSG00000159714.6,ENSG00000176998.3,ENSG00000135324.5,ENSG00000158186.8,CATG00000029679.1,CATG00000000681.1,CATG00000087916.1,ENSG00000140939.10,ENSG00000084674.9,ENSG00000130208.5,ENSG00000146021.10,ENSG00000083844.6,CATG00000087822.1,ENSG00000140505.6,ENSG00000111252.6,ENSG00000105865.6,ENSG00000263155.1,ENSG00000014123.9,ENSG00000227954.2,ENSG00000172167.3,ENSG00000187260.11,ENSG00000011021.17,ENSG00000155816.15,ENSG00000109917.6,CATG00000087896.1,CATG00000053087.1,CATG00000106777.1,CATG00000040222.1,ENSG00000167261.9,ENSG00000167720.8,ENSG00000124613.4,ENSG00000136938.8,CATG00000017762.1,ENSG00000197721.12,ENSG00000236403.1,ENSG00000134824.9,CATG00000008918.1,ENSG00000159210.5,ENSG00000077063.6,ENSG00000159792.5,ENSG00000182606.10,CATG00000087870.1,ENSG00000134825.9,ENSG00000213398.3,ENSG00000272462.2,ENSG00000152518.5,CATG00000042089.1,CATG00000029661.1,ENSG00000206560.6,CATG00000096787.1,ENSG00000124203.5,ENSG00000256746.1,ENSG00000253111.1,ENSG00000187626.7,ENSG00000184357.3,ENSG00000136378.10,ENSG00000112715.16,ENSG00000219891.2,CATG00000118282.1,CATG00000005404.1,ENSG00000131779.6,CATG00000101822.1,ENSG00000224995.1,CATG00000084638.1,ENSG00000089234.11,ENSG00000178093.12,ENSG00000105717.9,CATG00000039173.1,CATG00000109958.1,CATG00000083596.1,CATG00000082241.1,CATG00000077557.1,ENSG00000183067.5,ENSG00000138829.6,ENSG00000213277.3,CATG00000087920.1,ENSG00000007202.10,ENSG00000233005.1,CATG00000042151.1,ENSG00000241479.1,ENSG00000159723.4,CATG00000027630.1,ENSG00000112343.8,ENSG00000140497.12,CATG00000087873.1,ENSG00000182810.5,ENSG00000233183.2,ENSG00000111300.5,ENSG00000088298.8,CATG00000093280.1,ENSG00000175206.6,ENSG00000166689.10,CATG00000046805.1,CATG00000064696.1,ENSG00000260620.1,ENSG00000139428.7,CATG00000113656.1,CATG00000023745.1,CATG00000038863.1,ENSG00000162607.8,ENSG00000266973.1,ENSG00000258674.5,ENSG00000179344.12,CATG00000038543.1,ENSG00000250159.2,CATG00000054662.1,ENSG00000224557.3,ENSG00000166275.11,CATG00000029301.1,CATG00000025554.1,ENSG00000260196.1,ENSG00000196155.8,ENSG00000175445.10,ENSG00000122008.11,ENSG00000249240.2,ENSG00000111863.8,ENSG00000138380.13,ENSG00000087111.16,ENSG00000115414.14,ENSG00000151148.9,ENSG00000251244.1,ENSG00000234062.3,ENSG00000110080.14,ENSG00000112214.6,ENSG00000163605.10,CATG00000087927.1,ENSG00000161714.7,ENSG00000226645.1,ENSG00000125122.10,ENSG00000114107.4,CATG00000087834.1,ENSG00000111801.11,CATG00000054663.1,ENSG00000197459.2,ENSG00000214435.3,ENSG00000124693.2,ENSG00000172824.10,ENSG00000141098.8,ENSG00000140564.6,ENSG00000135315.7,CATG00000023636.1,ENSG00000204616.6,CATG00000048291.1,CATG00000003943.1,ENSG00000197409.6,ENSG00000070961.10,ENSG00000165757.8,ENSG00000137259.2,CATG00000099785.1,ENSG00000140506.12,CATG00000005403.1,CATG00000035126.1,CATG00000083609.1,ENSG00000260824.1,ENSG00000160712.8,ENSG00000248714.2,ENSG00000204231.6,ENSG00000237102.2,ENSG00000159224.4,ENSG00000134250.13,ENSG00000120278.10,ENSG00000237590.1,ENSG00000146828.13,ENSG00000113396.8,ENSG00000136810.8,ENSG00000257595.2,ENSG00000112033.9,ENSG00000091137.7,ENSG00000143641.8,ENSG00000038382.13,ENSG00000134574.7,ENSG00000259590.1,ENSG00000099810.14,ENSG00000267282.1,ENSG00000105877.13,CATG00000027670.1,ENSG00000216915.2,ENSG00000100095.14,ENSG00000198026.6,ENSG00000159199.9,ENSG00000050426.11,CATG00000087827.1,CATG00000031662.1,ENSG00000218690.1,ENSG00000059378.8,ENSG00000172209.4,ENSG00000096654.11,CATG00000004825.1,ENSG00000168517.6,ENSG00000159761.10,ENSG00000183908.5,ENSG00000143126.7,ENSG00000129351.13,ENSG00000127377.4,ENSG00000181126.9,ENSG00000141096.4,ENSG00000270344.1,ENSG00000169814.8,ENSG00000087085.9,ENSG00000189045.9,ENSG00000186010.14,ENSG00000221526.1,CATG00000040550.1,ENSG00000084734.4,ENSG00000152022.7,ENSG00000254237.1,ENSG00000227528.1,ENSG00000140474.8,ENSG00000141084.6,CATG00000083331.1,ENSG00000201558.1,ENSG00000093000.14,ENSG00000197697.3,ENSG00000204569.5,CATG00000083264.1,ENSG00000203710.6,ENSG00000232677.2,CATG00000087843.1,ENSG00000184348.2,ENSG00000183036.6,ENSG00000257327.1,CATG00000038743.1,ENSG00000205250.4,CATG00000077464.1,ENSG00000181007.7,CATG00000026016.1,ENSG00000100982.7,ENSG00000124920.9,ENSG00000233643.2,ENSG00000168918.9,ENSG00000163596.12,CATG00000110354.1,ENSG00000103449.7,ENSG00000067955.9,ENSG00000197153.3,ENSG00000136436.10,CATG00000083335.1,ENSG00000272374.1,ENSG00000188266.9,ENSG00000168264.6,ENSG00000159708.13,ENSG00000113163.11,ENSG00000263201.1,CATG00000053363.1,ENSG00000234816.2,ENSG00000204287.9,CATG00000083634.1,ENSG00000206028.1,ENSG00000096433.6,CATG00000024280.1,ENSG00000166595.7,CATG00000087832.1,ENSG00000214269.3,ENSG00000113249.8,CATG00000033886.1,ENSG00000258751.1,ENSG00000064989.8,CATG00000042081.1,CATG00000087845.1,ENSG00000167526.9,CATG00000077461.1,ENSG00000167635.7,CATG00000015911.1,ENSG00000079691.15,ENSG00000197279.3,ENSG00000182952.4,ENSG00000249738.2,ENSG00000160584.11,ENSG00000138439.10,ENSG00000066379.10,ENSG00000267729.1,CATG00000025549.1,ENSG00000175497.12,ENSG00000215979.1,CATG00000011949.1,ENSG00000224586.2,ENSG00000083622.8,ENSG00000258302.1,ENSG00000237810.3,ENSG00000089639.6,ENSG00000128918.10,CATG00000094254.1,ENSG00000259804.1,CATG00000027639.1,CATG00000087895.1,ENSG00000228100.1,CATG00000002232.1,CATG00000010636.1,ENSG00000135100.13,CATG00000005706.1,ENSG00000012779.6,CATG00000029664.1,ENSG00000219392.1,ENSG00000182218.5,ENSG00000140718.14,ENSG00000206561.8,CATG00000117400.1,ENSG00000187664.8,ENSG00000173064.6,ENSG00000013503.5,ENSG00000135723.9,CATG00000092851.1,CATG00000094248.1,CATG00000027634.1,ENSG00000264386.1,ENSG00000237425.1,ENSG00000248144.1,ENSG00000172164.9,ENSG00000249492.1,ENSG00000100979.10,ENSG00000187486.5,ENSG00000254235.1,ENSG00000204842.10,ENSG00000130204.8,ENSG00000100991.7,ENSG00000225084.1,ENSG00000125149.7,CATG00000096489.1,ENSG00000197061.3,ENSG00000137500.5,ENSG00000246350.1,CATG00000083365.1,ENSG00000103653.12,ENSG00000124635.7,ENSG00000073792.11,ENSG00000236267.1,CATG00000087824.1,ENSG00000127990.11,ENSG00000177614.5,ENSG00000113269.9,CATG00000109320.1,ENSG00000172461.6,ENSG00000166473.12,CATG00000053842.1,ENSG00000080644.11,CATG00000051971.1,ENSG00000109111.10,ENSG00000087237.6,ENSG00000112038.13,ENSG00000102967.7,ENSG00000261606.1,ENSG00000106976.14,ENSG00000250641.1,ENSG00000010704.14,ENSG00000176933.4,ENSG00000006071.7,CATG00000069690.1,ENSG00000131373.10,CATG00000087881.1,ENSG00000146109.3,ENSG00000139767.4,CATG00000087830.1,CATG00000032795.1,CATG00000077458.1,ENSG00000150347.10,ENSG00000064999.12,ENSG00000138660.7,ENSG00000261701.2,ENSG00000256732.1,ENSG00000110243.7,ENSG00000159202.13,CATG00000027659.1,ENSG00000172828.8,CATG00000101813.1,ENSG00000234270.1,ENSG00000185432.10,ENSG00000182611.3,ENSG00000124610.3,CATG00000060738.1,CATG00000106151.1,ENSG00000204248.6,ENSG00000226328.2,ENSG00000237398.1,ENSG00000198374.3,ENSG00000102904.10,ENSG00000026950.12,ENSG00000270316.1,ENSG00000261884.2,CATG00000083624.1,ENSG00000204351.7,CATG00000045899.1,ENSG00000168509.13,ENSG00000263126.1,ENSG00000255944.1,ENSG00000261303.1,ENSG00000134249.6,ENSG00000258472.4,CATG00000047870.1,ENSG00000228432.1,ENSG00000213996.8,ENSG00000186470.9,CATG00000083349.1,ENSG00000148795.5,ENSG00000117971.7,CATG00000073363.1,ENSG00000186834.2,ENSG00000161904.7,ENSG00000160602.9,ENSG00000166035.6,ENSG00000164694.12,ENSG00000005249.8,CATG00000069575.1,ENSG00000262160.1,CATG00000083282.1,CATG00000101709.1,ENSG00000149485.12,ENSG00000187837.2,ENSG00000175806.10,ENSG00000218819.3,ENSG00000198670.7,CATG00000074214.1,ENSG00000188038.3,CATG00000063132.1,CATG00000081813.1,ENSG00000224063.1,ENSG00000158691.10,ENSG00000105705.11,CATG00000110071.1,ENSG00000196357.7,CATG00000060595.1,ENSG00000196374.5,ENSG00000130164.7,ENSG00000160606.6,ENSG00000127616.13,ENSG00000102898.7,ENSG00000124508.12,ENSG00000247372.2,ENSG00000241388.3,ENSG00000198995.1,ENSG00000183346.6,CATG00000083332.1,ENSG00000169291.5,ENSG00000224505.2,ENSG00000215910.3,CATG00000116278.1,ENSG00000167524.10,ENSG00000160613.8,ENSG00000070366.9,CATG00000061966.1,CATG00000106456.1,ENSG00000233760.1,ENSG00000137494.9,CATG00000027660.1,ENSG00000113522.9,ENSG00000077498.8,ENSG00000176387.6,CATG00000032100.1,ENSG00000185787.10,ENSG00000166272.12,ENSG00000171903.12,CATG00000096789.1,ENSG00000225984.1,ENSG00000216331.1,ENSG00000160714.5,CATG00000083284.1,ENSG00000174527.5,ENSG00000110906.8,ENSG00000226792.2,ENSG00000135457.5,CATG00000029768.1,CATG00000013179.1,ENSG00000114098.13,ENSG00000134817.9,ENSG00000117289.7,ENSG00000258580.1,ENSG00000162819.7,ENSG00000150672.12,CATG00000025548.1,ENSG00000141086.13,ENSG00000130173.9,ENSG00000238621.1,CATG00000029662.1,CATG00000002481.1,ENSG00000168242.3,ENSG00000166046.6,CATG00000005705.1,ENSG00000204252.8,CATG00000010640.1,CATG00000030450.1,CATG00000109169.1,ENSG00000081479.8,ENSG00000085276.13,CATG00000046908.1,ENSG00000186063.8,ENSG00000179044.11,CATG00000087892.1,ENSG00000168298.4,CATG00000087889.1,ENSG00000060982.10,ENSG00000271614.1,ENSG00000164756.8,CATG00000087905.1,ENSG00000158373.7,ENSG00000241839.5,ENSG00000204422.7,ENSG00000196176.7,ENSG00000229116.1,ENSG00000157152.12,ENSG00000039523.13,CATG00000080230.1,ENSG00000217646.1,ENSG00000101938.10,ENSG00000168904.10,ENSG00000204387.8,ENSG00000214198.3,ENSG00000111696.7,CATG00000065324.1,ENSG00000267444.1,CATG00000015138.1,ENSG00000185130.4,CATG00000023634.1,CATG00000096487.1,ENSG00000148219.12,ENSG00000267629.2,CATG00000037626.1,CATG00000106649.1,ENSG00000124557.8,CATG00000010504.1,CATG00000040546.1,ENSG00000101076.12,ENSG00000112812.11,ENSG00000182572.2,ENSG00000265205.1,CATG00000106581.1,CATG00000087909.1,ENSG00000255234.1,CATG00000054813.1,ENSG00000111245.10,CATG00000036623.1,ENSG00000124074.7,ENSG00000272278.1,ENSG00000163239.8,ENSG00000186115.8,ENSG00000137656.7,ENSG00000259293.1,CATG00000109166.1,CATG00000087900.1,ENSG00000097007.13,ENSG00000119771.10,ENSG00000204789.3,CATG00000060742.1,ENSG00000105989.4,ENSG00000217539.2,ENSG00000074211.9,ENSG00000102837.6,ENSG00000118526.6,ENSG00000178741.7,CATG00000097602.1,CATG00000040859.1,ENSG00000173960.8,ENSG00000104691.10,CATG00000103728.1,ENSG00000127995.12,ENSG00000182511.7,ENSG00000162490.6,ENSG00000138801.4,CATG00000013766.1,ENSG00000234840.1,CATG00000042069.1,ENSG00000199603.1,ENSG00000234336.2,ENSG00000181513.10,ENSG00000087087.14,ENSG00000255171.1,CATG00000087936.1,ENSG00000103066.8,CATG00000043914.1,ENSG00000172244.4,ENSG00000187475.4,ENSG00000105856.9,ENSG00000120254.11,CATG00000116275.1,ENSG00000235070.3,CATG00000065374.1,CATG00000032792.1,ENSG00000134222.12,ENSG00000223513.1,CATG00000116287.1,ENSG00000144426.14,ENSG00000167264.13,CATG00000087866.1,ENSG00000235545.1,ENSG00000226314.3,CATG00000118375.1,ENSG00000115970.14,CATG00000013557.1,ENSG00000068305.13,ENSG00000103852.8,CATG00000030333.1,ENSG00000200084.1,ENSG00000089169.10,ENSG00000228830.1,ENSG00000223469.1,ENSG00000270049.1,ENSG00000162407.8,ENSG00000132840.5,CATG00000042610.1,ENSG00000196226.2,ENSG00000138075.7,CATG00000091832.1,ENSG00000205639.5,CATG00000083378.1,ENSG00000147889.12,ENSG00000129933.16,ENSG00000243802.2,ENSG00000154438.3,CATG00000029656.1,ENSG00000103067.7,ENSG00000251372.1,CATG00000051634.1,CATG00000025651.1,CATG00000088105.1,ENSG00000197914.2,CATG00000098023.1,ENSG00000168038.6,ENSG00000245384.1,ENSG00000233797.1,ENSG00000169174.9,ENSG00000158220.9,ENSG00000237721.1,ENSG00000137747.10,ENSG00000124529.3,ENSG00000130203.5,ENSG00000259242.2,ENSG00000248278.1,CATG00000027658.1,CATG00000031657.1,ENSG00000124549.10,ENSG00000196866.2,CATG00000066674.1,ENSG00000124564.13,ENSG00000136830.7,ENSG00000181039.7,ENSG00000270781.1,ENSG00000264545.1,ENSG00000113161.11,ENSG00000132170.15,ENSG00000189298.9,CATG00000083333.1,ENSG00000236838.2,CATG00000083361.1,CATG00000087941.1,ENSG00000137288.5,ENSG00000198740.4,CATG00000076300.1,ENSG00000199289.1,ENSG00000231925.7,ENSG00000138190.12,CATG00000055354.1,ENSG00000267453.2,ENSG00000127324.4,ENSG00000157005.3,ENSG00000102890.10,ENSG00000240761.1,ENSG00000183060.11,ENSG00000135740.12,CATG00000004949.1,ENSG00000006459.6,ENSG00000124678.13,CATG00000032796.1,CATG00000083393.1,ENSG00000076685.14,ENSG00000135114.8,ENSG00000111275.8,ENSG00000198242.9,ENSG00000176125.3,ENSG00000101000.4,ENSG00000168701.14,ENSG00000139734.13,ENSG00000175003.8,ENSG00000134575.5,ENSG00000154305.12,ENSG00000236493.1,ENSG00000106785.10,ENSG00000178802.13,ENSG00000250067.7,ENSG00000146085.7,ENSG00000261469.1,ENSG00000138442.5,ENSG00000096395.6,ENSG00000137185.7,ENSG00000147883.9,ENSG00000156395.8,CATG00000097601.1,ENSG00000178718.5,ENSG00000166949.11,ENSG00000090054.9,ENSG00000137261.9,ENSG00000112337.6,ENSG00000116641.11,ENSG00000232629.4,ENSG00000234936.1,ENSG00000203886.4,CATG00000083449.1,CATG00000116288.1,CATG00000117970.1,ENSG00000175164.9,ENSG00000130158.9,CATG00000087828.1,ENSG00000134871.13,ENSG00000172172.3,ENSG00000170962.8,ENSG00000154493.13,CATG00000013396.1,ENSG00000256482.1,CATG00000013399.1,ENSG00000095203.10,CATG00000101820.1,CATG00000113677.1,ENSG00000187498.10,CATG00000016338.1,ENSG00000257545.1,ENSG00000172831.7,CATG00000029648.1,CATG00000023625.1,ENSG00000135148.7,CATG00000080231.1,ENSG00000075790.6,ENSG00000271875.1,ENSG00000240498.2,ENSG00000169083.11,ENSG00000198366.5,ENSG00000110911.10,ENSG00000132837.10,ENSG00000110921.7,ENSG00000213307.4,ENSG00000196747.3,ENSG00000272854.1,CATG00000083385.1,ENSG00000206337.6,ENSG00000213654.5,ENSG00000171777.11,ENSG00000165406.11,ENSG00000154556.13,CATG00000116813.1,ENSG00000256018.1,ENSG00000003436.10,ENSG00000207601.1,ENSG00000227292.1,ENSG00000189067.8,CATG00000083320.1,CATG00000006805.1,ENSG00000197062.7,ENSG00000255529.3,ENSG00000169507.5,ENSG00000186998.11,ENSG00000164597.9,ENSG00000266509.1,CATG00000083373.1,CATG00000040547.1,CATG00000020021.1,ENSG00000188987.2,ENSG00000230873.4,CATG00000082812.1,ENSG00000174749.5,ENSG00000180573.8,ENSG00000225330.1,CATG00000077456.1,CATG00000040549.1,ENSG00000260441.1,CATG00000010229.1,ENSG00000237649.3,ENSG00000109501.9,ENSG00000189136.4,ENSG00000233579.1,ENSG00000202119.1,ENSG00000156398.8,ENSG00000137878.12,ENSG00000224077.1,ENSG00000112511.13,CATG00000034259.1,CATG00000025547.1,ENSG00000104687.8,ENSG00000266446.1,ENSG00000145850.4,ENSG00000236457.1,ENSG00000233822.3,ENSG00000140836.10,ENSG00000265287.2,ENSG00000102755.6,ENSG00000005020.8,ENSG00000138101.14,CATG00000083710.1,ENSG00000257017.4,ENSG00000117625.9,CATG00000083347.1,ENSG00000204625.6,ENSG00000072736.14,ENSG00000232973.7,CATG00000023635.1,ENSG00000076382.12,ENSG00000109113.13,ENSG00000119778.10,CATG00000071708.1,CATG00000054942.1,ENSG00000263276.1,ENSG00000105270.10,ENSG00000204623.4,ENSG00000205220.7,ENSG00000170703.11,ENSG00000140829.7,ENSG00000110514.14,CATG00000088064.1,ENSG00000112514.11,CATG00000083293.1,CATG00000083355.1,ENSG00000200903.1,ENSG00000180596.7,ENSG00000131795.8,ENSG00000178761.10,ENSG00000087077.7,ENSG00000187008.2,CATG00000024284.1,ENSG00000095380.10,ENSG00000181315.6,CATG00000087883.1,ENSG00000197846.3,CATG00000027648.1,ENSG00000244036.2,ENSG00000196123.8,ENSG00000157895.7,CATG00000083387.1,CATG00000083353.1,ENSG00000177000.6,CATG00000064967.1,ENSG00000167491.13,ENSG00000238111.1,ENSG00000224192.2,ENSG00000244625.1,ENSG00000129353.10,ENSG00000265073.1,ENSG00000185236.7,ENSG00000140830.4,ENSG00000227543.3,CATG00000025274.1,ENSG00000233396.3,CATG00000000459.1,ENSG00000145996.7,ENSG00000102977.9,ENSG00000140563.10,CATG00000087853.1,ENSG00000038945.10,ENSG00000107562.12,ENSG00000107798.13,ENSG00000130202.5,ENSG00000207972.1,ENSG00000077157.16,ENSG00000187600.8,ENSG00000138175.8,CATG00000029652.1,ENSG00000112763.11,CATG00000029677.1,ENSG00000236062.1,ENSG00000260526.1,ENSG00000242574.4,ENSG00000153814.7,CATG00000083294.1,ENSG00000167525.9,ENSG00000102901.8,ENSG00000264066.3,ENSG00000184220.6,ENSG00000157150.4,ENSG00000031691.6,CATG00000007117.1,ENSG00000165959.7,CATG00000015047.1,CATG00000047873.1,CATG00000083384.1,CATG00000113673.1,CATG00000038752.1,ENSG00000123983.9,ENSG00000269293.2,ENSG00000181896.7,CATG00000096625.1,CATG00000038859.1,CATG00000101711.1,ENSG00000145692.10,ENSG00000266007.1,CATG00000107201.1,ENSG00000241549.4,ENSG00000091732.11,ENSG00000112137.12,ENSG00000134571.6,ENSG00000187955.7,ENSG00000079805.12,ENSG00000100983.5,ENSG00000118557.11,CATG00000038535.1,ENSG00000234222.2,ENSG00000235888.1,ENSG00000102878.11,ENSG00000177511.5,CATG00000109173.1,ENSG00000224843.2,ENSG00000235109.3,CATG00000083271.1,ENSG00000146039.6,ENSG00000244703.3,CATG00000047897.1,CATG00000000670.1,ENSG00000132581.5,ENSG00000233255.1,ENSG00000215221.2,CATG00000116280.1,CATG00000012781.1,CATG00000030451.1,ENSG00000121851.8,ENSG00000169684.9,ENSG00000159713.6,CATG00000083344.1,ENSG00000249346.2,ENSG00000232040.2,ENSG00000104723.16,ENSG00000243836.1,CATG00000015637.1,ENSG00000132591.7,ENSG00000271440.1,ENSG00000233438.1,ENSG00000198739.6,ENSG00000103064.9,ENSG00000143921.6,CATG00000101714.1,ENSG00000124568.6,ENSG00000204463.8,ENSG00000001626.10,ENSG00000137338.4,ENSG00000173093.8,CATG00000013767.1,ENSG00000248242.1,ENSG00000078814.11,ENSG00000172986.8,ENSG00000261103.1,ENSG00000167522.10,CATG00000089065.1,CATG00000029665.1,ENSG00000089248.6,ENSG00000041515.11,ENSG00000198558.2,CATG00000059874.1,ENSG00000197912.9,ENSG00000161896.6,ENSG00000065809.9,CATG00000087888.1,ENSG00000196787.2,ENSG00000196532.4,CATG00000104959.1,CATG00000011948.1</t>
  </si>
  <si>
    <t>17478681,22745674,17634449,pha003056,pha003032,21378990,23364394,19198612,pha003055,24778558,21088011,pha003031,21606135,17554300,pha003030,21966275,21378988,pha003033,21347282,21378986,22751097,22319020,21626137,pha003035,21239051,21971053,21846871</t>
  </si>
  <si>
    <t>Coronary heart disease</t>
  </si>
  <si>
    <t>MESH:D003329</t>
  </si>
  <si>
    <t>Coronary Vasospasm</t>
  </si>
  <si>
    <t>Spasm of the large- or medium-sized coronary arteries.</t>
  </si>
  <si>
    <t>rs75426183,rs56137757,rs4922161,rs4922159,rs12274732,rs75685382,rs7011182,rs12953383,rs10160442,rs10503679,rs17490847,rs17490756,rs1371722,rs56098307,rs17490895,rs78277364,rs34307130,rs17010515,rs4922175,rs12283868,rs12793795,rs12789873,rs77752041,rs12284861,rs985577,rs6485288,rs76461998,rs17491153,rs79236354,rs77464499,rs6586910,rs17412582,rs55724720,rs985578,rs3763827,rs12967728,rs4921711,rs2005365,rs11036605,rs35750789,rs55700547,rs11036604,rs17412929,rs4601325,rs79903675,rs1890131,rs6666573,rs11082331,rs17412623,rs35673104,rs4922160,rs17490805,rs41343448,rs55638716,rs12272929,rs77483627</t>
  </si>
  <si>
    <t>CATG00000037405.1,CATG00000060571.1,CATG00000005404.1,ENSG00000241666.2,CATG00000005403.1,ENSG00000198771.6,ENSG00000255171.1,ENSG00000253164.1</t>
  </si>
  <si>
    <t>Coronary spasm</t>
  </si>
  <si>
    <t>MESH:D003342</t>
  </si>
  <si>
    <t>Corpus Striatum</t>
  </si>
  <si>
    <t>Striped GRAY MATTER and WHITE MATTER consisting of the NEOSTRIATUM and paleostriatum (GLOBUS PALLIDUS). It is located in front of and lateral to the THALAMUS in each cerebral hemisphere. The gray substance is made up of the CAUDATE NUCLEUS and the lentiform nucleus (the latter consisting of the GLOBUS PALLIDUS and PUTAMEN). The WHITE MATTER is the INTERNAL CAPSULE.</t>
  </si>
  <si>
    <t>rs10918201,rs7414227,rs1795245,rs1795240,rs6027509,rs3777442,rs4451582,rs12142639,rs12738361,rs3777440,rs4540690,rs77149360,rs1736556,rs9483185,rs1139620,rs6665637,rs6668066,rs1736567,rs10127484,rs11800001,rs6690619,rs4341393,rs10911192,rs6700115,rs9426938,rs10908578,rs3798249,rs6661009,rs67727346,rs4916390,rs35711150,rs12133492,rs12142733,rs2252508,rs1736561,rs1795248,rs61803655,rs11264573,rs12133923,rs11264621,rs4596938,rs4897471,rs17364880,rs79204435,rs11264736,rs9426935,rs1795241,rs1736568,rs1127091,rs12193574,rs2075992,rs2281003,rs6027511,rs1920149,rs7773290,rs3798250,rs6027519,rs10918196,rs9388864,rs1795244,rs2068147,rs76821714,rs7415004,rs4897472,rs4276953,rs2064076,rs1736564,rs1795243,rs7522030,rs77676965,rs1114954,rs9427232,rs1736565,rs4897474,rs12076145,rs3777441</t>
  </si>
  <si>
    <t>ENSG00000231424.2,CATG00000003061.1,ENSG00000143552.5,ENSG00000143614.7,ENSG00000143554.9,ENSG00000237463.1,ENSG00000228340.1,ENSG00000223599.1,ENSG00000079819.12,ENSG00000198837.5,ENSG00000143570.13,CATG00000006321.1,CATG00000019260.1,ENSG00000007933.8,ENSG00000117507.4,CATG00000019122.1,CATG00000077083.1,ENSG00000143545.4,ENSG00000273026.1,ENSG00000143578.11</t>
  </si>
  <si>
    <t>Lentiform nucleus volume</t>
  </si>
  <si>
    <t>MESH:D003817</t>
  </si>
  <si>
    <t>Dentition</t>
  </si>
  <si>
    <t>The teeth collectively in the dental arch. Dentition ordinarily refers to the natural teeth in position in their alveoli. Dentition referring to the deciduous teeth is DENTITION, PRIMARY; to the permanent teeth, DENTITION, PERMANENT. (From Jablonski, Dictionary of Dentistry, 1992)</t>
  </si>
  <si>
    <t>rs7487625,rs9398804,rs10055617,rs34928216,rs8050731,rs373374,rs6883276,rs6581639,rs9375439,rs16943176,rs9482757,rs17677244,rs9898626,rs62084387,rs1614460,rs55918120,rs62479585,rs1057068,rs56162835,rs17396823,rs3809724,rs12947785,rs17608692,rs7219883,rs78821299,rs34595673,rs34275691,rs7193713,rs56122266,rs1006024,rs1043550,rs2072316,rs302873,rs12948039,rs373992,rs17476081,rs6503900,rs7356632,rs8079167,rs12452313,rs35288118,rs9932319,rs7225859,rs365763,rs188464,rs62083525,rs10062686,rs34468504,rs11860308,rs60430652,rs55770077,rs11783808,rs1871674,rs3744085,rs9907940,rs6499118,rs7973013,rs7203836,rs10784447,rs11763672,rs12810758,rs4455613,rs664354,rs10057405,rs12536800,rs411988,rs9915267,rs34920953,rs67378767,rs1994969,rs34556735,rs12051249,rs7210700,rs11582724,rs12938772,rs2611781,rs11079354,rs73586989,rs6499119,rs10878346,rs1978439,rs4598970,rs34058624,rs2079703,rs1881465,rs1885013,rs8067264,rs3734977,rs116844083,rs16943333,rs4498834,rs11952334,rs78020902,rs401926,rs66885215,rs12450766,rs9303404,rs4339479,rs12948133,rs394676,rs78401029,rs11954034,rs4932693,rs8073864,rs55673058,rs11952247,rs28667515,rs4634399,rs10853104,rs12947982,rs12539716,rs78818363,rs2027299,rs9901114,rs2009948,rs9934160,rs36109237,rs67753559,rs853961,rs11079851,rs603968,rs35544771,rs2104047,rs4493715,rs76536905,rs73135265,rs8063817,rs3909897,rs1993104,rs62081935,rs12051145,rs73348299,rs77958237,rs11654768,rs12424086,rs2270097,rs3887355,rs6581638,rs1868774,rs12426889,rs1950897,rs9889281,rs34351230,rs304270,rs368186,rs4793950,rs4897182,rs12051247,rs11654986,rs868213,rs8071831,rs2186754,rs10076728,rs2291193,rs298117,rs4608977,rs7212995,rs6499121,rs2057579,rs12946397,rs1811649,rs115537829,rs6864907,rs76647549,rs9303399,rs17397588,rs66583824,rs9913212,rs62479594,rs12950320,rs34550282,rs1538956,rs1871751,rs6503890,rs9939768,rs73348287,rs1053854,rs6504593,rs830377,rs9898916,rs10876289,rs78138943,rs16957210,rs117489568,rs411078,rs67876,rs11079850,rs62390716,rs11959560,rs17179670,rs13339140,rs55657505,rs16957443,rs4323274,rs1331330,rs1053796,rs10130587,rs11956495,rs6503893,rs6891166,rs911263,rs79268243,rs7966340,rs73348280,rs11870556,rs66508449,rs10057855,rs12600349,rs396831,rs4559164,rs17822908,rs2180834,rs41274152,rs7147394,rs73350115,rs1267545,rs7196989,rs11174367,rs3759184,rs830378,rs61740454,rs6704363,rs583678,rs9944392,rs7503190,rs188463,rs740605,rs79170260,rs302859,rs10044959,rs2333465,rs117668230,rs8008961,rs302843,rs34229857,rs4509261,rs62390715,rs13336470,rs7213269,rs9940665,rs2152876,rs17164115,rs9674544,rs79474524,rs79829700,rs4298299,rs17475665,rs77696243,rs78821460,rs4761899,rs17101923,rs12422370,rs9908279,rs11174446,rs56184882,rs7502541,rs372790,rs2877946,rs28687626,rs34878689,rs10477683,rs12602808,rs11871214,rs77812405,rs36052309,rs77007840,rs417466,rs8067697,rs688517,rs6865828,rs3778760,rs3848289,rs17222691,rs12945426,rs62479588,rs17222523,rs17822735,rs73348302,rs60163237,rs11989880,rs34382037,rs8081058,rs77211623,rs17618203,rs12533022,rs17676426,rs2326387,rs56406870,rs374748,rs17563,rs7516023,rs7549337,rs80037690,rs35928756,rs12538139,rs73588903,rs1344946,rs1561006,rs11700,rs7502947,rs1053857,rs6884224,rs948113,rs2279563,rs8044843,rs117473238,rs16942881,rs73348296,rs12812630,rs4365880,rs78898180,rs9895375,rs7738836,rs57869245,rs11157993,rs73350691,rs4937076,rs9914718,rs10734038,rs339039,rs77833090,rs11957487,rs6886451,rs12450435,rs10877811,rs4981454,rs11658694,rs12424216,rs67659260,rs11175768,rs8069033,rs7184692,rs12051897,rs298104,rs654778,rs11760505,rs4793941,rs7306113,rs12948536,rs7225896,rs17822837,rs117439704,rs3738262,rs66907233,rs1799922,rs17175663,rs72628394,rs7208505,rs7217845,rs60719660,rs3744108,rs11575892,rs3744383,rs4270899,rs35083527,rs9902820,rs7223491,rs35308719,rs9890903,rs35797125,rs6416932,rs2333410,rs34426768,rs2567905,rs17661268,rs77119202,rs73348295,rs76154387,rs35084099,rs3730399,rs76555405,rs10515159,rs77971272,rs4133248,rs8073699,rs12602389,rs7215031,rs1798640,rs1864754,rs78375702,rs7214098,rs172565,rs3087762,rs2358432,rs8080944,rs117903946,rs3744109,rs6503870,rs3924302,rs62084384,rs11623717,rs3861457,rs12939375,rs1325309,rs3890213,rs339098,rs3729639,rs4339399,rs412000,rs2531729,rs3730397,rs830376,rs17475638,rs67539441,rs6867183,rs8066773,rs59698523,rs298109,rs10878266,rs56360354,rs73350104,rs60574263,rs10877810,rs12449365,rs997154,rs16943326,rs12940212,rs302848,rs6499114,rs13334403,rs56072924,rs2281845,rs73348102,rs2331896,rs12451115,rs400719,rs32235,rs10877807,rs74991270,rs55780509,rs3738263,rs1538311,rs72726600,rs447840,rs9398808,rs12603808,rs4345355,rs2233455,rs2013166,rs4981447,rs2885477,rs10920121,rs17222621,rs7186826,rs406857,rs62081314,rs6503904,rs7502208,rs437732,rs9892425,rs11869828,rs2007993,rs1006023,rs405684,rs1415671,rs7218105,rs34900851,rs62390719,rs2031005,rs62081937,rs393352,rs62081382,rs58092632,rs61744399,rs73348099,rs7259578,rs76803220,rs55922749,rs9896443,rs9388501,rs302865,rs34076823,rs732181,rs77068855,rs79462166,rs34523895,rs8071916,rs6503866,rs1267542,rs11870671,rs9401882,rs2240719,rs73348283,rs10131490,rs117982338,rs62479590,rs66913363,rs58841710,rs17822807,rs45486505,rs2289636,rs2302189,rs3803752,rs9932087,rs302854,rs1879163,rs11653,rs6413915,rs73346354,rs76974052,rs55715053,rs422012,rs443084,rs302842,rs3730390,rs339050,rs3744093,rs8058861,rs10920126,rs9913436,rs7359501,rs117986964,rs2840320,rs382367,rs17164083,rs4455614,rs58955919,rs6873360,rs79036560,rs1460123,rs2567892,rs62081879,rs2279023,rs76486133,rs12893484,rs8015121,rs631988,rs62081315,rs12946396,rs2346676,rs62081316,rs420878,rs11766175,rs12603238,rs17164086,rs423949,rs10877808,rs8064088,rs12898159,rs3807128,rs11175967,rs8072712,rs391370,rs10878347,rs35105361,rs4793952,rs408435,rs11956467,rs368243,rs73350106,rs1043595,rs12935851,rs7148882,rs388626,rs3965903,rs2208397,rs6881856,rs686425,rs1133153,rs11174371,rs12453049,rs12518130,rs9386463,rs73319546,rs11556908,rs75224856,rs6499112,rs11954070,rs12534064,rs78477544,rs9385399,rs7513829,rs4626447,rs2333409,rs1879164,rs3792871,rs34818467,rs4626373,rs75208169,rs8076121,rs8074450,rs56234712,rs12150536,rs8007089,rs2402935,rs8182277,rs7206982,rs77507941,rs1044226,rs34615740,rs11870560,rs1065398,rs2071047,rs10478811,rs73350109,rs7215900,rs9375449,rs16957265,rs2184968,rs3803753,rs12530616,rs34308504,rs10878282,rs7214335,rs6864885,rs9894722,rs35100123,rs116096908,rs6954433,rs7210432,rs12811995,rs302840,rs9893593,rs72628393,rs3829409,rs3730403,rs10828269,rs6891153,rs67211445,rs2307040</t>
  </si>
  <si>
    <t>ENSG00000170465.9,ENSG00000196123.8,ENSG00000181013.3,ENSG00000242588.2,ENSG00000185479.5,ENSG00000159723.4,ENSG00000198673.6,CATG00000027630.1,CATG00000085809.1,ENSG00000217325.2,ENSG00000108389.5,ENSG00000165995.14,ENSG00000068489.8,ENSG00000172831.7,CATG00000029648.1,CATG00000077458.1,CATG00000029662.1,ENSG00000270049.1,ENSG00000205250.4,ENSG00000123700.4,CATG00000077464.1,ENSG00000217404.2,ENSG00000116857.12,ENSG00000257285.1,ENSG00000224738.1,CATG00000093914.1,CATG00000030640.1,ENSG00000179044.11,CATG00000029656.1,ENSG00000172828.8,ENSG00000167447.8,ENSG00000255027.2,ENSG00000200997.1,ENSG00000196155.8,ENSG00000174099.6,ENSG00000067955.9,ENSG00000121101.11,ENSG00000125378.11,ENSG00000100462.11,CATG00000029652.1,ENSG00000182185.14,ENSG00000175175.4,ENSG00000159708.13,ENSG00000171051.4,ENSG00000153982.6,ENSG00000128617.2,ENSG00000139648.6,ENSG00000108395.9,ENSG00000039523.13,ENSG00000166595.7,ENSG00000159720.7,ENSG00000125122.10,ENSG00000265148.1,ENSG00000259132.1,ENSG00000128595.12,ENSG00000108387.10,ENSG00000271553.1,ENSG00000237172.3,ENSG00000237054.5,ENSG00000108375.8,CATG00000077461.1,ENSG00000064309.10,CATG00000008983.1,ENSG00000081248.6,ENSG00000176160.5,ENSG00000172824.10,ENSG00000203760.4,ENSG00000100461.13,ENSG00000159714.6,CATG00000011999.1,CATG00000039745.1,CATG00000077456.1,ENSG00000129474.11,ENSG00000140939.10,CATG00000089888.1,ENSG00000254967.2,CATG00000085807.1,ENSG00000259804.1,ENSG00000258457.1,ENSG00000237102.2,CATG00000027639.1,ENSG00000102890.10,ENSG00000256083.1,ENSG00000092036.12,ENSG00000113396.8,ENSG00000135740.12,ENSG00000102878.11,ENSG00000159217.5,CATG00000029664.1,ENSG00000186081.7,ENSG00000149948.9,ENSG00000235269.1,ENSG00000265415.1,ENSG00000264672.1,CATG00000085804.1,ENSG00000205420.6,CATG00000100909.1,ENSG00000135723.9,ENSG00000168701.14,CATG00000031941.1,CATG00000027634.1,ENSG00000108384.10,ENSG00000159713.6,CATG00000089473.1,CATG00000008982.1,ENSG00000170454.5,CATG00000029661.1,ENSG00000170477.8,ENSG00000202077.1,ENSG00000100802.10,ENSG00000251461.3,ENSG00000214626.2,ENSG00000135655.9,CATG00000021439.1,ENSG00000125149.7,CATG00000030653.1,CATG00000029650.1,CATG00000029665.1,ENSG00000212195.1,ENSG00000182628.8,CATG00000008979.1,ENSG00000176387.6,CATG00000019022.1,CATG00000012272.1,CATG00000085799.1,ENSG00000138829.6</t>
  </si>
  <si>
    <t>Primary tooth development (time to first tooth eruption)</t>
  </si>
  <si>
    <t>MESH:D003841</t>
  </si>
  <si>
    <t>Deoxycytidine</t>
  </si>
  <si>
    <t>rs11054280,rs12298679,rs8045102,rs2470411,rs62029451,rs1901436,rs2900174,rs763780,rs3809115,rs7298333,rs9395772,rs10774012,rs6745752,rs12578950,rs73287481,rs73287472,rs13335101,rs7312028,rs12306335,rs12316650,rs10774010,rs2302098,rs2058810,rs7771511,rs73287473,rs11837628,rs7771466,rs11062034,rs77322072,rs6430452,rs11062054,rs11062051,rs4785367,rs11832750,rs2159095,rs73287479,rs7312161,rs60786329</t>
  </si>
  <si>
    <t>ENSG00000151065.9,ENSG00000256537.1,ENSG00000251655.2,ENSG00000112116.9,ENSG00000255790.1,ENSG00000261751.1,ENSG00000121335.10,CATG00000050033.1,ENSG00000176771.11,ENSG00000203593.3,ENSG00000112118.13</t>
  </si>
  <si>
    <t>22293537,22142827</t>
  </si>
  <si>
    <t>Response to gemcitabine in pancreatic cancer</t>
  </si>
  <si>
    <t>MESH:D003866</t>
  </si>
  <si>
    <t>Depressive Disorder</t>
  </si>
  <si>
    <t>An affective disorder manifested by either a dysphoric mood or loss of interest or pleasure in usual activities. The mood disturbance is prominent and relatively persistent.</t>
  </si>
  <si>
    <t>rs6088082,rs1709642,rs9881468,rs2074356,rs3737160,rs7582763,rs2276824,rs3749087,rs12156128,rs11101475,rs11130314,rs2883417,rs2071770,rs898590,rs1025349,rs215000,rs12487591,rs7752653,rs7571202,rs4902453,rs1457424,rs4673073,rs1495286,rs62586368,rs488673,rs10816155,rs2114846,rs13071584,rs2930554,rs67143529,rs9853056,rs8109783,rs2290256,rs7673053,rs6557227,rs2248991,rs2449113,rs34212162,rs7652191,rs4431050,rs12046010,rs201475,rs2286800,rs2673037,rs4850903,rs2673068,rs6547905,rs75832254,rs67996081,rs10510760,rs118020236,rs74012439,rs10196145,rs3733041,rs35706623,rs8104261,rs1426202,rs115949728,rs6557229,rs4343926,rs73392694,rs10747562,rs77205829,rs7742030,rs4234258,rs1601285,rs4687626,rs62255362,rs6856045,rs2285126,rs544098,rs8058599,rs214945,rs10141750,rs2230028,rs34925922,rs12588458,rs72954287,rs214954,rs2742389,rs9788876,rs2715151,rs75765214,rs7519691,rs11130308,rs4130905,rs6734290,rs2742406,rs12139286,rs45521742,rs10950852,rs55852431,rs11676272,rs7593274,rs7244132,rs9937841,rs7601730,rs1465424,rs66513313,rs1003575,rs6908747,rs3818770,rs4625554,rs78360429,rs17149539,rs72786108,rs78142849,rs2015669,rs13068293,rs3087386,rs7819232,rs1969625,rs10875911,rs12607475,rs10456352,rs1991427,rs117137724,rs719464,rs6467913,rs11187212,rs72696828,rs475825,rs9348752,rs7706851,rs4836088,rs2047101,rs2293445,rs17079123,rs10875910,rs2471551,rs3777970,rs16951723,rs3828316,rs4330029,rs492904,rs72954284,rs5030900,rs9922917,rs13087772,rs1884066,rs2742397,rs8012737,rs7558062,rs11205383,rs6505358,rs73406025,rs214964,rs214987,rs17296387,rs4777033,rs2522837,rs9967555,rs17022629,rs12461284,rs1044639,rs9384000,rs177330,rs214980,rs59861720,rs34610142,rs10132669,rs12233086,rs553642,rs12464535,rs11719685,rs2079929,rs1034821,rs12266901,rs7614981,rs12580349,rs6591223,rs8072065,rs76780846,rs1366963,rs6445529,rs201480,rs2245705,rs72724532,rs12309994,rs72696841,rs2410638,rs67539070,rs259901,rs13410999,rs7601470,rs490448,rs10857648,rs2118826,rs10801811,rs73282769,rs2289249,rs34537256,rs80292240,rs841131,rs882631,rs10783304,rs11009203,rs1133415,rs76774286,rs78544199,rs4795810,rs77354816,rs1561337,rs73402209,rs7311985,rs1993478,rs7814461,rs9488322,rs4705372,rs2291993,rs1457419,rs10791889,rs28560019,rs12214156,rs9468252,rs6989226,rs12335186,rs3792149,rs7560996,rs7351076,rs7159194,rs4851204,rs17826053,rs28548600,rs9651184,rs9459086,rs2319549,rs61051886,rs11101488,rs66629131,rs508931,rs1556406,rs2251021,rs549720,rs67305930,rs9942536,rs13010695,rs1476137,rs11548650,rs75429165,rs11630865,rs2394496,rs8031335,rs77620891,rs12714256,rs2242128,rs10144122,rs4687629,rs11588184,rs34755378,rs59066976,rs2373047,rs17149547,rs485996,rs7807638,rs2715155,rs928553,rs77195211,rs9933940,rs36020363,rs2268025,rs6821572,rs6720885,rs34941759,rs858968,rs12033376,rs12145082,rs71317059,rs28517363,rs7160519,rs2622916,rs10263778,rs71457194,rs1478716,rs3774355,rs9425324,rs11227610,rs6795349,rs118188302,rs1874908,rs9942542,rs116917598,rs662959,rs8106493,rs9930603,rs77270176,rs67342571,rs9382951,rs11892441,rs2742462,rs214996,rs12637632,rs754536,rs843370,rs3741619,rs214997,rs11641981,rs2980370,rs12932368,rs1203233,rs73407903,rs11580764,rs16835780,rs2673057,rs2117029,rs77571334,rs1032077,rs4796093,rs3741194,rs2623934,rs17328701,rs2242663,rs7157060,rs17285933,rs8058416,rs6977739,rs9622657,rs17259202,rs12211984,rs72724545,rs7609108,rs2673034,rs17052256,rs34954168,rs1509525,rs11205386,rs1865157,rs4234633,rs11158630,rs12134634,rs2273601,rs11588221,rs11892869,rs3792136,rs6141876,rs17144437,rs72724552,rs3733046,rs72717353,rs12931273,rs2304275,rs10134424,rs1333045,rs7766519,rs843357,rs7094393,rs72724540,rs2449116,rs10519197,rs3774365,rs8004488,rs214973,rs201501,rs1582602,rs2715150,rs12130082,rs12148843,rs270574,rs68145693,rs4921511,rs72715382,rs8068353,rs34571177,rs35599105,rs2098167,rs61390089,rs8906,rs12497998,rs955413,rs59762451,rs58568869,rs3827102,rs10780035,rs2038398,rs56200554,rs3617,rs5030897,rs4678911,rs41287082,rs2734782,rs7522820,rs2742427,rs17182539,rs7755223,rs34567722,rs35791293,rs13018274,rs1044745,rs111659767,rs201457,rs11778205,rs2742452,rs114398621,rs72717351,rs8005668,rs11205368,rs75496049,rs57242893,rs4795813,rs10857645,rs45609336,rs9324,rs16853903,rs117318673,rs11591745,rs35107891,rs72724539,rs201492,rs9572418,rs2251954,rs4703570,rs579464,rs72724562,rs6445531,rs7799923,rs6713608,rs74127616,rs9954741,rs4341989,rs8028721,rs13074853,rs12571443,rs55700157,rs10786063,rs214944,rs75821874,rs7759578,rs4746803,rs73404174,rs2238647,rs17827523,rs12959024,rs3741621,rs1274726,rs215003,rs9425616,rs78284235,rs11720432,rs1890832,rs1532965,rs2371215,rs9601462,rs17575742,rs45503798,rs2286798,rs4930390,rs10950853,rs2302417,rs10853540,rs2072390,rs9957219,rs11765159,rs3792142,rs974994,rs78525504,rs6539368,rs7433760,rs11816499,rs1499963,rs6537837,rs6942067,rs75201067,rs6752378,rs7567997,rs9383622,rs76956000,rs1138908,rs2249357,rs6456768,rs127196,rs1343965,rs56393712,rs11811950,rs36023386,rs4687552,rs2561284,rs10182181,rs77659857,rs12464785,rs7157879,rs115898398,rs6445528,rs35699789,rs28756446,rs10797917,rs2251911,rs59400883,rs11649347,rs4851208,rs2742447,rs7172098,rs13313447,rs6955106,rs74012441,rs35322831,rs6141871,rs731831,rs7771568,rs2015971,rs1909808,rs16836940,rs7608391,rs11588874,rs2742441,rs7930203,rs1537375,rs73068054,rs10827169,rs7192628,rs10988454,rs2673056,rs2429025,rs2384057,rs4911293,rs8012776,rs8039057,rs13055987,rs113775984,rs964531,rs4318888,rs11664458,rs7743249,rs214967,rs2471554,rs4574653,rs270581,rs6505479,rs7594838,rs2715148,rs17104096,rs7552883,rs166789,rs12714255,rs72956308,rs6709240,rs4072458,rs12158264,rs111438880,rs12746776,rs214941,rs9882911,rs17264436,rs7198166,rs7157043,rs3737182,rs35737120,rs736408,rs2309576,rs9371252,rs1009294,rs6573673,rs7140393,rs9821223,rs56405744,rs4850901,rs77483612,rs13081155,rs10865973,rs12581059,rs70015,rs7537507,rs9393790,rs2251219,rs11803546,rs11584070,rs6904183,rs41264139,rs11096638,rs12145630,rs7585721,rs76003924,rs56146479,rs2878632,rs3777971,rs6079225,rs1075653,rs11168890,rs13076398,rs62401067,rs72724564,rs10509305,rs45474405,rs1874169,rs214970,rs12160480,rs12949365,rs72956387,rs1125054,rs215001,rs11587682,rs2305354,rs9812755,rs7568484,rs10134088,rs57139546,rs2295603,rs2201422,rs9468009,rs2314662,rs2279596,rs6902268,rs117530039,rs16836230,rs2141908,rs55941639,rs6920163,rs1609553,rs527021,rs3852066,rs28661185,rs11168827,rs8013943,rs17024195,rs28441403,rs10946904,rs10438462,rs9383995,rs67889198,rs8023652,rs72954283,rs2241727,rs1871604,rs2290261,rs1969626,rs11899745,rs4775778,rs2274829,rs2522838,rs62255396,rs17836511,rs3740596,rs55954911,rs2309585,rs10875912,rs10779902,rs6941337,rs214963,rs4678912,rs17086649,rs11816771,rs7355073,rs12472043,rs1457423,rs10456351,rs10804564,rs73406100,rs11761050,rs17149601,rs1714392,rs12601580,rs7800628,rs11709448,rs17258066,rs74488232,rs2157871,rs12142874,rs3761031,rs28655856,rs2742423,rs2535629,rs11009172,rs34017441,rs10040177,rs7793414,rs4472421,rs34739010,rs6557228,rs10143291,rs2297620,rs2336149,rs72724549,rs112839373,rs9366321,rs7906601,rs5030892,rs3737161,rs11634149,rs59780240,rs55934950,rs10509647,rs10750790,rs7639267,rs12326518,rs1799875,rs578359,rs4984794,rs115051783,rs16920700,rs67720367,rs876333,rs10138755,rs9923479,rs7954521,rs2290257,rs75506313,rs77629754,rs9811916,rs13407913,rs58958283,rs7561079,rs72830211,rs9311378,rs6778786,rs116745303,rs12629701,rs72867280,rs6836758,rs117378941,rs4590170,rs2715152,rs11096637,rs72698829,rs4777034,rs7775384,rs12456691,rs3777972,rs2270197,rs7785206,rs3755798,rs10797916,rs33967311,rs41264059,rs73199383,rs7666484,rs2715156,rs6057715,rs6976,rs11177,rs2281676,rs1874170,rs9899597,rs2247523,rs525210,rs6901589,rs6573679,rs858969,rs79176760,rs12637627,rs9630390,rs2242036,rs11006261,rs2742392,rs4546474,rs6902037,rs20585,rs117184097,rs17140799,rs9745780,rs3818671,rs2293446,rs1948696,rs201491,rs7597141,rs76725293,rs2268023,rs3866760,rs6445535,rs115048148,rs41273537,rs2336545,rs17766217,rs2683611,rs843360,rs34761292,rs4687638,rs11129735,rs12587244,rs1877934,rs62433102,rs3761442,rs3525,rs9489155,rs8082419,rs78433352,rs7763343,rs6686809,rs1556390,rs2243,rs1108842,rs1863529,rs7622694,rs6717515,rs1911806,rs74177686,rs2359536,rs7197050,rs9467978,rs877484,rs7598629,rs6748200,rs77517452,rs4434138,rs112952320,rs68069953,rs1554782,rs2237301,rs10783301,rs74565591,rs7146723,rs7742824,rs113497482,rs1871600,rs8061364,rs4911297,rs6505359,rs72717335,rs13074444,rs13064064,rs7795411,rs1457437,rs270575,rs6542880,rs6583852,rs34003030,rs7623489,rs1884559,rs6539374,rs2305786,rs12618779,rs10139723,rs72735009,rs3777980,rs4472827,rs17104223,rs73406091,rs3774666,rs1025350,rs10783299,rs72696824,rs7584127,rs1610294,rs12129491,rs2077432,rs9884682,rs10233357,rs7174574,rs7251031,rs62253740,rs11717043,rs6856467,rs34001546,rs7602923,rs4678909,rs28507630,rs17575798,rs56321031,rs12136332,rs7493580,rs6749422,rs61683882,rs551900,rs201458,rs1584647,rs11130327,rs9371603,rs8007696,rs6955428,rs521514,rs10085205,rs7915463,rs6691984,rs7822661,rs72698868,rs12635140,rs11587687,rs13082208,rs9572412,rs2522835,rs259900,rs2742417,rs5995481,rs1962431,rs33964154,rs12257841,rs11709284,rs1451246,rs11101499,rs11884686,rs1558477,rs73284892,rs12487445,rs11743128,rs9941158,rs16962664,rs754537,rs6557230,rs12757823,rs7586892,rs473101,rs78501776,rs2296561,rs1122247,rs16881977,rs185621,rs7788404,rs12586427,rs7698125,rs2673028,rs7542510,rs2742373,rs79048909,rs1383605,rs73407908,rs16874903,rs877483,rs79683478,rs6800657,rs62382271,rs7782310,rs7561616,rs72724551,rs13440406,rs201468,rs8020652,rs2710331,rs10747561,rs12957440,rs7565124,rs70017,rs2365389,rs1582601,rs72696807,rs62057831,rs7156467,rs7916984,rs13415152,rs10733376,rs72700806,rs61510566,rs57470202,rs11589632,rs1321238,rs2018055,rs11687870,rs1866268,rs1029871,rs56168551,rs17248421,rs4687551,rs4984788,rs34208724,rs1738438,rs6771655,rs3792135,rs12049163,rs66481234,rs1909806,rs61966217,rs2673033,rs76210299,rs73279028,rs492233,rs1057725,rs13377607,rs6539388,rs944797,rs10484359,rs73553978,rs9944086,rs61838861,rs10757274,rs9932788,rs1537376,rs2742426,rs62057815,rs28616636,rs6573674,rs2384058,rs10513743,rs11665774,rs10823274,rs6775140,rs11639155,rs72700810,rs6935537,rs4687625,rs17711318,rs58883601,rs6800556,rs17827716,rs548400,rs3772852,rs12438012,rs115525461,rs9932704,rs8041771,rs73406008,rs13061423,rs6925067,rs3928441,rs74335909,rs11009175,rs201477,rs1053544,rs7156119,rs77528713,rs201483,rs6000842,rs28362581,rs11773089,rs6658855,rs4252546,rs169975,rs6714244,rs8007866,rs117744980,rs12670598,rs767280,rs2028216,rs11519733,rs11168854,rs10746093,rs72828016,rs7856232,rs7793475,rs7004479,rs1483627,rs7341791,rs34126784,rs3791213,rs62380635,rs12141218,rs10147362,rs11641296,rs73279056,rs11130313,rs8110573,rs114548616,rs12579015,rs67903303,rs2753120,rs7755453,rs3774349,rs117058070,rs75192864,rs270580,rs10494041,rs34634188,rs11600959,rs6900164,rs7614498,rs11937064,rs279892,rs12541821,rs11117274,rs2268026,rs201461,rs9425617,rs6746013,rs3798380,rs6778735,rs4651156,rs7251642,rs185350,rs215004,rs55874609,rs7558074,rs11101505,rs11706780,rs3784081,rs214947,rs505303,rs2132571,rs59198499,rs214978,rs11720159,rs115857335,rs2721937,rs13019192,rs13058731,rs214971,rs80102754,rs214974,rs117065500,rs11587837,rs2899425,rs117452493,rs6722022,rs2189970,rs1570,rs1457420,rs7638808,rs2049833,rs270578,rs10857637,rs2241615,rs938362,rs11576293,rs72956346,rs12526930,rs2243131,rs9397518,rs12623540,rs28451105,rs35259877,rs17149512,rs1494645,rs279911,rs62382274,rs6851489,rs1102559,rs79714374,rs77685934,rs7894724,rs70016,rs61568079,rs10857639,rs10811647,rs3850841,rs1949962,rs7241413,rs9468254,rs10142537,rs10141991,rs11676581,rs10875928,rs6778643,rs4851206,rs8015819,rs13081028,rs11204102,rs201455,rs62382279,rs1000409,rs6421926,rs4723047,rs214993,rs998909,rs6545776,rs115517465,rs201482,rs1877933,rs9631061,rs550685,rs7920,rs1961958,rs270576,rs61838862,rs60509911,rs2940706,rs214951,rs11718420,rs7371,rs544125,rs4294753,rs1884561,rs10156354,rs4911291,rs115873065,rs7233508,rs4922139,rs55661543,rs17692896,rs1976700,rs2383207,rs1043293,rs9425326,rs9859004,rs12045311,rs1828182,rs7675285,rs35808153,rs12053566,rs548985,rs3759753,rs75171182,rs12741448,rs2673039,rs72738425,rs10484358,rs111693763,rs9875516,rs17780202,rs10519235,rs7175297,rs1017054,rs79841168,rs34005367,rs2742422,rs6804145,rs3761443,rs2251109,rs12450474,rs215002,rs6892287,rs201469,rs214943,rs11130311,rs45549641,rs805284,rs116885631,rs1457081,rs9593486,rs10934693,rs6539387,rs10988452,rs10158947,rs6761390,rs74518434,rs75753125,rs408538,rs13060675,rs17195098,rs201470,rs57154550,rs2820966,rs10740311,rs4554,rs1321817,rs72923329,rs11768699,rs2242037,rs12672607,rs10487804,rs9601248,rs7095772,rs2371214,rs62207687,rs12267050,rs13095332,rs6507580,rs16962663,rs6768697,rs72698842,rs111712394,rs58336603,rs279893,rs11634026,rs12513663,rs4933750,rs4143760,rs10106676,rs114897708,rs17647114,rs1457422,rs12958569,rs7642198,rs2039055,rs72981271,rs10152450,rs2159644,rs7156081,rs9593488,rs1709644,rs112865660,rs6708861,rs7520978,rs7073652,rs28369943,rs13438494,rs1047585,rs75765068,rs2033656,rs1980062,rs1078194,rs6617,rs2296562,rs7570,rs3792134,rs11711421,rs10762248,rs7611731,rs717454,rs7953169,rs10130239,rs8100064,rs678793,rs6456803,rs6583850,rs384430,rs201498,rs2319777,rs2742368,rs9374658,rs2284225,rs604973,rs7760871,rs12120683,rs17711223,rs1058645,rs6059058,rs116160359,rs2239550,rs55678971,rs6922473,rs12209886,rs1468543,rs7570953,rs34431655,rs10201780,rs6059060,rs10802533,rs2015676,rs6916555,rs10998476,rs79606412,rs11168838,rs9323473,rs6088084,rs34538325,rs5030891,rs10738609,rs10133563,rs10139656,rs73406013,rs76042235,rs3784074,rs2914871,rs1873213,rs863615,rs11902994,rs3738317,rs57476451,rs2106993,rs17654872,rs72717328,rs858967,rs1584648,rs58174354,rs4970768,rs2742379,rs7488746,rs6583845,rs12452091,rs9461416,rs9993116,rs2309614,rs550065,rs11670169,rs6747472,rs55860232,rs640039,rs7948839,rs6950868,rs201490,rs502268,rs13086080,rs11788781,rs604222,rs5995488,rs60207481,rs72724558,rs28493280,rs9601465,rs4331993,rs5019353,rs4456806,rs56331328,rs10220636,rs17079281,rs6821873,rs2783129,rs113038601,rs3087403,rs56220527,rs4334980,rs2715153,rs6762813,rs568408,rs7484542,rs9959326,rs17022564,rs1709638,rs9879090,rs11158628,rs72698870,rs12490293,rs10127988,rs2295903,rs7568106,rs7690523,rs8139381,rs11123775,rs2162644,rs12131376,rs17258073,rs17104010,rs10145751,rs7580081,rs2071044,rs10444805,rs2623958,rs215005,rs4746799,rs55973252,rs6494730,rs7567674,rs16961733,rs9318717,rs13085895,rs58048722,rs13022144,rs214946,rs6573754,rs2031564,rs7172076,rs114827292,rs2715154,rs214952,rs3733033,rs10199,rs1008385,rs7174755,rs12023963,rs8009338,rs3796353,rs41276768,rs1497526,rs10133818,rs13270962,rs4658160,rs10988448,rs938363,rs80283571,rs62322005,rs1457421,rs34215106,rs2742385,rs71317058,rs4687550,rs77358020,rs10783302,rs4933755,rs1539163,rs2673052,rs58086269,rs7249956,rs3792144,rs66886852,rs11235,rs6682956,rs36054578,rs10187843,rs73429729,rs6957680,rs76591819,rs117788595,rs77455871,rs4912527,rs2173763,rs3807644,rs62253733,rs7341786,rs9397512,rs10865315,rs78807503,rs12471796,rs35907927,rs13621,rs8098255,rs1971115,rs11589873,rs11158653,rs10857636,rs11576289,rs3772851,rs9944662,rs55698707,rs2239549,rs11130324,rs34848955,rs2336542,rs2010553,rs4481150,rs2486413,rs12032801,rs41444645,rs7165355,rs41301469,rs2742369,rs2294973,rs17230579,rs10752922,rs270572,rs78439478,rs12714258,rs6000841,rs2071769,rs75827490,rs61838440,rs11683651,rs13065851,rs8070473,rs12668093,rs214969,rs80121641,rs3811555,rs169974,rs4624519,rs3791212,rs2262239,rs4775340,rs7914571,rs56024390,rs767418,rs11130323,rs72954262,rs7692257,rs6586899,rs1969624,rs2096199,rs118017200,rs62382272,rs9461335,rs57576544,rs2347548,rs45549532,rs9564674,rs6956661,rs13055343,rs214994,rs201454,rs1345420,rs2268027,rs72696808,rs10433615,rs549981,rs80321545,rs7297404,rs6919000,rs178025,rs7090837,rs2742418,rs9914685,rs2522832,rs1969253,rs11593835,rs13069481,rs1020842,rs7711477,rs2529095,rs2742454,rs17715679,rs10827201,rs117811919,rs201489,rs2914877,rs58947391,rs2241617,rs3792137,rs35580020,rs2300149,rs2623969,rs77810433,rs8109611,rs2590838,rs6977539,rs7923502,rs10157206,rs12486554,rs2715157,rs2257207,rs8066424,rs7896933,rs2673036,rs111271520,rs79202414,rs16836143,rs7652637,rs73394718,rs12333136,rs12489828,rs76652065,rs551681,rs11946186,rs9397106,rs59472119,rs76037345,rs7666278,rs201514,rs9823535,rs7587419,rs9877499,rs2296565,rs2230534,rs1106634,rs117880584,rs2282887,rs67409736,rs67470433,rs9869147,rs28369925,rs57456946,rs2242277,rs6459343,rs4687624,rs73280987,rs1839667,rs4705367,rs34436857,rs58464461,rs2753,rs78309176,rs11168874,rs11101969,rs55994245,rs12443433,rs1961959,rs77494723,rs8039808,rs1042779,rs12921505,rs214962,rs12912233,rs17711241,rs17827614,rs70018,rs4687548,rs214965,rs2623970,rs10511701,rs79624290,rs11631030,rs259898,rs2673065,rs605873,rs9672310,rs9425325,rs3732385,rs79370979,rs17104202,rs11130312,rs9932771,rs4296587,rs1609554,rs6500913,rs7315054,rs1457082,rs6461566,rs2383206,rs13083798,rs11123785,rs1483628,rs12631961,rs59178618,rs2289250,rs112106633,rs6573768,rs7606977,rs10875913,rs3755806,rs13303,rs12496634,rs5995482,rs7786781,rs214979,rs8003327,rs45473093,rs12714257,rs45466200,rs3792152,rs73406014,rs55700060,rs731350,rs45579433,rs492921,rs858975,rs9672383,rs2742421,rs2180563,rs7156981,rs4535093,rs4475032,rs270582,rs214942,rs57565292,rs1376443,rs116071144,rs111646115,rs4789,rs201478,rs9631062,rs8045299,rs6557226,rs9930516,rs1076425,rs12615519,rs6414569,rs17104114,rs17182546,rs9914701,rs2742431,rs2535627,rs1054442,rs6539376,rs10400559,rs279894,rs3772853,rs12507761,rs4679113,rs12621141,rs1499961,rs73386659,rs10095373,rs117599074,rs13205813,rs45543841,rs72717361,rs8084251,rs10444850,rs16962670,rs7154905,rs77723660,rs2189248,rs279891,rs2783130,rs10857100,rs62207686,rs7536292,rs2673038,rs8035431,rs4777036,rs966365,rs2165877,rs12138453,rs182480,rs7158075,rs12932433,rs9923598,rs34157897,rs4665736,rs9903,rs55816515,rs7919095,rs6556428,rs3768486,rs12587263,rs843362,rs4723046,rs13079063,rs2742390,rs10857638,rs11685870,rs11117279,rs2164885,rs4304177,rs7020510,rs7762190,rs12607968,rs2239551,rs2742419,rs11130310,rs7670240,rs35249778,rs67733549,rs270577,rs1011546,rs72956312,rs2384059,rs34317927,rs11155853,rs2289247,rs35440925,rs8099409,rs79457385,rs11674278,rs2122748,rs9931219,rs2246974,rs6580701,rs2673067,rs72717396,rs1734879,rs4746802,rs2715159,rs2240919,rs2051950,rs41300865,rs8050911,rs2347549,rs73277844,rs45539339,rs8020095,rs3862206,rs764039,rs72715376,rs7756410,rs6542879,rs7142154,rs2033655,rs6732750,rs12935781,rs4911292,rs17278688,rs5995487,rs12583575,rs6915547,rs9461419,rs35811681,rs72717350,rs12131083,rs2037640,rs34016266,rs12488461,rs116529867,rs12049330,rs76382335,rs10160758,rs1112284,rs6778844,rs4148829,rs309583,rs2710323,rs17103973,rs2673025,rs8054227,rs72724566,rs74430471,rs559479,rs34115864,rs9601466,rs10129809,rs36029278,rs7228616,rs12739019,rs8088717,rs2309617,rs62057814,rs1974807,rs7579403,rs17149606,rs3741364,rs6747473,rs34740832,rs1039225,rs13028869,rs7763880,rs11130315,rs79515926,rs11158629,rs2301230,rs2746418,rs201497,rs13082960,rs77214217,rs4141663,rs7969091,rs10134043,rs7025011,rs11810577,rs1004638,rs2114845,rs7159796,rs116780502,rs8005876,rs7253677,rs4984789,rs4984792,rs1536273,rs35211965,rs8057839,rs9371599,rs17711388,rs13065019,rs77463367,rs8022657,rs73108517,rs1909807,rs9461420,rs35780288,rs6456766,rs8027628,rs214981,rs41264469,rs9468255,rs12142178,rs892115,rs10137557,rs11598280,rs6828748,rs72717363,rs7651709,rs12046107,rs80329272,rs9930633,rs10134879,rs10857649,rs113847708,rs56133109,rs858972,rs7160183,rs10747559,rs7769540,rs10130193,rs1007856,rs12116970,rs9646303,rs6711977,rs4851205,rs13013984,rs77146033,rs8012784,rs2742386,rs2274822,rs62433108,rs10132093,rs600585,rs3784075,rs11738167,rs6436426,rs9593487,rs45552832,rs4911290,rs45505301,rs11168894,rs2240920,rs2590846,rs2742432,rs4808828,rs2914872,rs2623968,rs1172294,rs9833545,rs28610294,rs1341667,rs201500,rs12475639,rs73406098,rs11614738,rs11168839,rs7081789,rs7589365,rs882632,rs4678910,rs10950855,rs3774366,rs1637257,rs2742442,rs8098328,rs550070,rs4933244,rs12731738,rs7147360,rs2301229,rs843812,rs61103312,rs3088095,rs10148290,rs1050818,rs60757438,rs2429026,rs7151898,rs56326212,rs2283617,rs12420464,rs2017305,rs7144928,rs45437295,rs11663360,rs11205362,rs6936540,rs3733039,rs2302476,rs114234122,rs201459,rs55953428,rs6778329,rs6456767,rs6505357,rs61029022,rs13054174,rs35103516,rs4946258,rs9821974,rs72698822,rs72696842,rs3732386,rs3774354,rs1056475,rs2878628,rs77432186,rs201493,rs7252535,rs17659542,rs62010875,rs7085308,rs6974357,rs2303478,rs61838863,rs6445534,rs79589606,rs12136802,rs6539369,rs45443210,rs10875934,rs11928547,rs270573,rs41282003,rs9883001,rs17654854,rs4851209,rs11130317,rs942453,rs10808302,rs544863,rs75066526,rs6000840,rs12489732,rs1010552,rs3741622,rs79942583,rs115968634,rs259899,rs13209706,rs115578438,rs17807744,rs10865974,rs34693034,rs78523446,rs1537374,rs3782357,rs73199391,rs78475561,rs28672910,rs11919795,rs9788139,rs16962676,rs28521373,rs7417465,rs67719147,rs1056875,rs11598854,rs72786180,rs3752993,rs7636227,rs4984786,rs2673051,rs8030707,rs55815229,rs114250646,rs115442093,rs7157126,rs4723045,rs7238397,rs12037970,rs7755437,rs76033005,rs1378295,rs10133676,rs1390943,rs12244293,rs7141225,rs74229922,rs56061067,rs11762318,rs55772024,rs9325145,rs7227951,rs1473732,rs2753053,rs7553095,rs7773700,rs1497525,rs10988449,rs1889470,rs11720243,rs68178754,rs3792146,rs12936007,rs6550435,rs73429745,rs13253777,rs214976,rs1890831,rs13085775,rs58175526,rs17104095,rs6670974,rs10182458,rs7597045,rs6711073,rs12233126,rs2742393,rs587893,rs214949,rs10409274,rs35094010,rs1877932,rs8019603,rs10149615,rs12496476,rs6500914,rs1883096,rs10406787,rs7542068,rs36122812,rs75003387,rs7563462,rs1562435,rs506181,rs3761033,rs28803540,rs2230535,rs6963266,rs12582124,rs7793276,rs9943992,rs11123786,rs9468015,rs4912474,rs74012433,rs62207685,rs11584761,rs78812335,rs4911296,rs11928651,rs78834269,rs2241726,rs12138787,rs2290255,rs201456,rs12153640,rs1873212,rs214961,rs7083973,rs1156086,rs9371601,rs11587606,rs56711864,rs10138505,rs10875915,rs17555735,rs62255364,rs60992701,rs2164116,rs6954589,rs12099663,rs10875914,rs12104697,rs8003769,rs12952264,rs10945987,rs9885649,rs60411872,rs3732384,rs4282054,rs5995478,rs2522833,rs12307652,rs522437,rs34247954,rs115801159,rs56321241,rs9425615,rs6057717,rs6467912,rs73394715,rs4704564,rs2742420,rs12637912,rs858964,rs17052259,rs13192969,rs79245241,rs7169897,rs9371254,rs6573758,rs3793345,rs4673072,rs13216575,rs77274206,rs6787154,rs4583981,rs9593490,rs9788140,rs66989829,rs113302861,rs9819304,rs12486847,rs2673058,rs34893137,rs3733045,rs11714030,rs114235605,rs13208369,rs1126757,rs114101595,rs4618640,rs35027055,rs7246833,rs117657934,rs45540936,rs74807176,rs45547639,rs12951802,rs77715729,rs11548267,rs201471,rs6141362,rs9884299,rs11720008,rs1073605,rs7574135,rs11598341,rs9601461,rs13011424,rs7916038,rs12044778,rs678,rs12052986,rs12026379,rs59842359,rs7591212,rs11808242,rs2914876,rs16893533,rs3732293,rs7919589,rs2083180,rs9930626,rs11101487,rs60676431,rs7355157,rs312500,rs72717364,rs214995,rs2715158,rs2673035,rs17122036,rs10065906,rs1451243</t>
  </si>
  <si>
    <t>ENSG00000134001.8,CATG00000078024.1,ENSG00000246228.2,ENSG00000160472.4,CATG00000107884.1,ENSG00000256969.1,ENSG00000120549.11,ENSG00000198954.4,ENSG00000101251.7,ENSG00000137766.12,ENSG00000237686.2,CATG00000024963.1,ENSG00000235962.4,ENSG00000105186.10,ENSG00000251574.2,ENSG00000165732.8,ENSG00000173621.8,ENSG00000234378.1,ENSG00000117360.8,ENSG00000117362.8,CATG00000025798.1,ENSG00000068697.6,CATG00000012311.1,ENSG00000187145.10,ENSG00000139636.11,ENSG00000173715.11,ENSG00000101782.10,ENSG00000204422.7,ENSG00000233387.1,CATG00000038838.1,CATG00000076492.1,ENSG00000244405.3,ENSG00000134490.9,ENSG00000104447.7,CATG00000075456.1,ENSG00000130304.12,ENSG00000175040.4,CATG00000066352.1,ENSG00000183111.7,ENSG00000181929.7,CATG00000017605.1,ENSG00000163938.12,ENSG00000179058.5,ENSG00000261425.1,ENSG00000112812.11,ENSG00000078328.15,CATG00000118434.1,CATG00000026215.1,CATG00000053028.1,ENSG00000186472.15,ENSG00000010327.6,CATG00000046834.1,ENSG00000161888.7,ENSG00000237424.1,CATG00000002693.1,ENSG00000229001.1,ENSG00000136014.7,CATG00000043910.1,ENSG00000226193.1,ENSG00000162650.11,ENSG00000118971.3,ENSG00000250003.2,ENSG00000261083.1,ENSG00000163125.11,ENSG00000077063.6,ENSG00000144214.5,CATG00000087870.1,CATG00000019377.1,ENSG00000134516.11,CATG00000103397.1,ENSG00000148335.10,ENSG00000205045.4,ENSG00000100083.14,ENSG00000189283.5,CATG00000022980.1,CATG00000008846.1,ENSG00000078549.10,CATG00000012609.1,CATG00000107866.1,ENSG00000167548.10,CATG00000078316.1,ENSG00000260657.1,CATG00000021417.1,ENSG00000228408.1,ENSG00000135945.5,ENSG00000005469.7,ENSG00000255552.3,ENSG00000055955.11,CATG00000087873.1,CATG00000058602.1,CATG00000087866.1,ENSG00000181418.7,ENSG00000257346.1,ENSG00000265125.1,ENSG00000166206.9,CATG00000039077.1,ENSG00000198133.4,CATG00000062083.1,ENSG00000131018.18,ENSG00000100554.7,ENSG00000226673.1,CATG00000103518.1,CATG00000098023.1,ENSG00000055957.6,CATG00000058595.1,ENSG00000115137.7,ENSG00000114993.11,CATG00000075427.1,ENSG00000241962.5,CATG00000044649.1,CATG00000058591.1,ENSG00000212452.1,ENSG00000145191.7,ENSG00000114902.9,ENSG00000006016.6,ENSG00000138190.12,ENSG00000065135.7,ENSG00000257398.2,CATG00000019372.1,ENSG00000137809.12,ENSG00000128805.10,CATG00000005914.1,ENSG00000257913.1,ENSG00000254143.1,ENSG00000204420.4,CATG00000037230.1,ENSG00000229765.2,ENSG00000143106.8,ENSG00000171773.2,ENSG00000069667.11,ENSG00000198838.7,CATG00000115498.1,ENSG00000038427.11,ENSG00000105877.13,CATG00000015227.1,ENSG00000173653.3,CATG00000080290.1,CATG00000043906.1,ENSG00000243696.4,ENSG00000211456.6,ENSG00000130876.7,ENSG00000100097.7,ENSG00000224318.1,ENSG00000156097.8,ENSG00000100151.11,ENSG00000233321.1,ENSG00000233493.3,ENSG00000047936.6,ENSG00000199047.1,ENSG00000204424.8,CATG00000049413.1,CATG00000090795.1,ENSG00000157388.9,ENSG00000123473.11,CATG00000040659.1,CATG00000100379.1,CATG00000089731.1,ENSG00000134243.7,ENSG00000138031.10,ENSG00000267714.1,CATG00000115252.1,ENSG00000167552.9,CATG00000021416.1,CATG00000092189.1,ENSG00000153885.10,ENSG00000115514.7,ENSG00000227619.1,ENSG00000158417.6,ENSG00000176907.3,CATG00000085467.1,CATG00000118440.1,ENSG00000229155.1,ENSG00000240498.2,ENSG00000082781.7,ENSG00000100156.6,CATG00000075358.1,ENSG00000248592.3,ENSG00000100092.16,ENSG00000229656.2,ENSG00000197153.3,ENSG00000016391.6,ENSG00000186197.8,ENSG00000122870.7,CATG00000019375.1,ENSG00000260750.1,CATG00000099680.1,ENSG00000272721.1,ENSG00000100106.15,ENSG00000189350.8,ENSG00000215264.4,CATG00000038791.1,CATG00000083320.1,CATG00000055276.1,ENSG00000163817.11,ENSG00000229201.1,CATG00000060189.1,CATG00000079541.1,ENSG00000137090.7,ENSG00000249738.2,ENSG00000197256.6,ENSG00000016864.12,CATG00000031130.1,ENSG00000155846.12,CATG00000066906.1,CATG00000002705.1,ENSG00000198339.3,CATG00000093320.1,ENSG00000148331.7,ENSG00000073331.13,CATG00000075260.1,CATG00000077362.1,CATG00000080416.1,ENSG00000137216.14,CATG00000057669.1,ENSG00000005448.12,ENSG00000161202.13,ENSG00000118298.6,ENSG00000233822.3,ENSG00000173064.6,ENSG00000185674.5,CATG00000058592.1,ENSG00000105696.4,ENSG00000180992.5,ENSG00000137198.5,ENSG00000227947.1,ENSG00000228624.3,ENSG00000168268.6,ENSG00000175390.8,CATG00000115496.1,CATG00000107470.1,ENSG00000128298.12,ENSG00000257150.1,ENSG00000257923.5,ENSG00000072415.4,ENSG00000168811.2,ENSG00000212493.1,ENSG00000143344.11,CATG00000083355.1,ENSG00000225506.2,ENSG00000143374.10,ENSG00000161203.9,ENSG00000186564.5,ENSG00000124635.7,ENSG00000147416.6,CATG00000021414.1,CATG00000022492.1,CATG00000077150.1,ENSG00000060339.9,ENSG00000005471.11,ENSG00000116337.11,CATG00000083353.1,CATG00000060349.1,ENSG00000140941.8,ENSG00000167553.10,ENSG00000250641.1,ENSG00000123416.11,ENSG00000128815.13,ENSG00000167550.6,CATG00000118438.1,ENSG00000260710.1,ENSG00000255302.3,ENSG00000244040.1,ENSG00000118292.4,ENSG00000162267.8,ENSG00000228126.1,ENSG00000169018.5,ENSG00000107625.8,CATG00000086492.1,ENSG00000140948.7,ENSG00000230530.1,CATG00000076388.1,ENSG00000253154.1,ENSG00000173898.7,CATG00000086495.1,ENSG00000163939.14,ENSG00000134183.7,CATG00000087586.1,CATG00000002689.1,CATG00000038550.1,ENSG00000172717.11,ENSG00000236591.1,CATG00000019364.1,ENSG00000164465.14,ENSG00000064218.4,ENSG00000185634.7,ENSG00000171723.11,ENSG00000139549.2,ENSG00000269113.3,CATG00000016162.1,ENSG00000095752.2,ENSG00000223734.2,ENSG00000166262.11,ENSG00000241549.4,ENSG00000146674.10,ENSG00000196553.9,CATG00000012184.1,ENSG00000259747.1,ENSG00000006015.13,ENSG00000152413.10,ENSG00000224843.2,CATG00000109922.1,CATG00000070588.1,CATG00000015432.1,CATG00000042135.1,CATG00000008842.1,ENSG00000168016.9,ENSG00000173933.15,ENSG00000224165.1,ENSG00000100101.13,CATG00000083313.1,ENSG00000143369.10,ENSG00000087510.5,ENSG00000145681.6,ENSG00000152056.12,ENSG00000107643.11,ENSG00000159208.11,ENSG00000258561.1,ENSG00000150093.14,ENSG00000180043.7,ENSG00000180861.5,CATG00000015508.1,CATG00000111381.1,ENSG00000156958.10,ENSG00000197903.6,ENSG00000219487.2,CATG00000035307.1,CATG00000027485.1,CATG00000058593.1,ENSG00000100558.4,ENSG00000104047.10,ENSG00000114904.8,ENSG00000174080.6,CATG00000011063.1,ENSG00000105866.9,ENSG00000258017.1,CATG00000089730.1,CATG00000057917.1,ENSG00000168273.3,CATG00000021415.1,ENSG00000165730.10,ENSG00000171951.4,ENSG00000173200.8,ENSG00000173599.9,CATG00000109920.1,CATG00000075416.1,ENSG00000231881.1</t>
  </si>
  <si>
    <t>20516156,20360315,21042317,23377640,20800221,19736353,23857890,20125088,22041458,19065144,21521612,19107115,20673876,22915352,23149448,23290196,pha002850,20038947,22584459,21621269,22472876</t>
  </si>
  <si>
    <t>Response to antidepressants,Major depressive disorder,Response to antidepressant treatment,Major depressive disorder (broad),Depression (quantitative trait)</t>
  </si>
  <si>
    <t>MESH:D003875</t>
  </si>
  <si>
    <t>Drug Eruptions</t>
  </si>
  <si>
    <t>Adverse cutaneous reactions caused by ingestion, parenteral use, or local application of a drug. These may assume various morphologic patterns and produce various types of lesions.</t>
  </si>
  <si>
    <t>rs205816,rs11061973,rs10510829,rs6574348,rs4903536,rs11715209,rs73040736,rs77387647,rs8019227,rs183266,rs205817,rs1029629,rs75831066,rs10848552,rs10156244,rs74885123,rs12811035,rs275601,rs205811</t>
  </si>
  <si>
    <t>ENSG00000173157.12,ENSG00000189283.5,ENSG00000151062.10,ENSG00000258819.1,ENSG00000111186.8,ENSG00000246548.3,ENSG00000046889.14,ENSG00000129317.10,ENSG00000254130.1,ENSG00000119669.3,CATG00000021645.1,ENSG00000006831.9</t>
  </si>
  <si>
    <t>Adverse response to lamotrigine and phenytoin</t>
  </si>
  <si>
    <t>MESH:D003928</t>
  </si>
  <si>
    <t>Diabetic Nephropathies</t>
  </si>
  <si>
    <t>KIDNEY injuries associated with diabetes mellitus and affecting KIDNEY GLOMERULUS; ARTERIOLES; KIDNEY TUBULES; and the interstitium. Clinical signs include persistent PROTEINURIA, from microalbuminuria progressing to ALBUMINURIA of greater than 300 mg/24 h, leading to reduced GLOMERULAR FILTRATION RATE and END-STAGE RENAL DISEASE.</t>
  </si>
  <si>
    <t>rs11900482,rs41402554,rs1366765,rs12805915,rs3807163,rs614226,rs117774597,rs2273249,rs11167189,rs395188,rs438384,rs12421922,rs7285619,rs591992,rs6100864,rs56156148,rs12417389,rs5749222,rs114739774,rs1505366,rs2001006,rs421196,rs451041,rs4758502,rs5749682,rs6492208,rs7425117,rs80872,rs2018285,rs366422,rs4820951,rs434114,rs4758621,rs5753659,rs2071103,rs6984873,rs11700264,rs5753615,rs377765,rs1411765,rs402276,rs739401,rs7956998,rs9609264,rs714909,rs10131495,rs9606831,rs10833024,rs1468102,rs401707,rs11698042,rs436580,rs17115591,rs80134811,rs8135344,rs7841234,rs7174,rs417957,rs7111857,rs5753631,rs5997902,rs7320497,rs1034589,rs117425980,rs115164515,rs2391778,rs3782069,rs1167725,rs329917,rs117949011,rs9555618,rs13045180,rs5753623,rs8141150,rs440130,rs3778709,rs5997893,rs12805661,rs12805426,rs11024708,rs7968871,rs4603880,rs35787538,rs12789474,rs17412858,rs1167726,rs11812708,rs9559618,rs4146051,rs541126,rs9609297,rs9609254,rs11123800,rs399565,rs2413043,rs2413047,rs117491355,rs80871,rs10281169,rs397919,rs11817364,rs572373,rs4720227,rs9622371,rs10956091,rs7948848,rs2519165,rs117603565,rs136197,rs9515084,rs787832,rs428726,rs12802296,rs756693,rs6027504,rs418832,rs12786344,rs1558688,rs11692867,rs715510,rs515481,rs580016,rs10483550,rs12574391,rs2413035,rs369461,rs9606830,rs16925010,rs451060,rs542189,rs11123810,rs5753698,rs1077335,rs105686,rs4871297,rs2273251,rs56067343,rs11681227,rs12366373,rs2228619,rs5753632,rs735853,rs3759025,rs5753621,rs7972244,rs2239898,rs17115573,rs737684,rs118042664,rs11698685,rs4820043,rs117556313,rs5749270,rs1858821,rs7335910,rs2391777,rs12310837,rs693687,rs5753628,rs9521439,rs12793371,rs13054220,rs73300326,rs13003982,rs7981339,rs12859153,rs12857,rs7997116,rs8505,rs905882,rs2583435,rs1001680,rs77955762,rs449164,rs13053930,rs6027502,rs6100863,rs11171485,rs12307148,rs57768581,rs756692,rs9606843,rs5749248,rs4758623,rs1167727,rs2106229,rs11024759,rs5753543,rs9606839,rs4870808,rs2235222,rs12798150,rs7132076,rs136200,rs5997913,rs7577906,rs2583442,rs17431717,rs114253798,rs695438,rs5997939,rs114996676,rs511990,rs5749229,rs375579,rs1614223,rs2183611,rs6015725,rs406598,rs117811477,rs5749279,rs116722683,rs11024766,rs59126628,rs5753612,rs10483551,rs413368,rs2296041,rs5749265,rs8138525,rs12803828,rs905880,rs2583424,rs13032454,rs787824,rs7963543,rs741301,rs2150481,rs2413046,rs2413049,rs3887875,rs616157,rs7954081,rs432585,rs12804412,rs755950,rs449466,rs6518737,rs79294185,rs5754731,rs1794748,rs1861361,rs6027506,rs12797969,rs420127,rs12712064,rs117872129,rs563920,rs75300282,rs7601309,rs2253063,rs4851252,rs399467,rs6581044,rs11123809,rs6995698,rs2283874,rs2283952,rs412842,rs7481584,rs11770746,rs2106294,rs2073857,rs10483552,rs11699918,rs7574181,rs2583425,rs7981487,rs3814964,rs10281918,rs5753609,rs2071104,rs4141404,rs2071110,rs116971392,rs11681966,rs2040533,rs4820962,rs5997912,rs5997933,rs11913992,rs429289,rs1952394,rs2150480,rs423236,rs114151397,rs2583438,rs5998058,rs9553433,rs5749268,rs787827,rs3778708,rs738657,rs2899164,rs412149,rs7137953,rs11603638,rs34545960,rs2078803,rs35182547,rs7293171,rs12327932,rs4820042,rs117343337,rs9559619,rs35528122,rs2237905,rs9515085,rs516443,rs729662,rs9609296,rs117791606,rs117228762,rs329918,rs5753601,rs737887,rs7935422,rs12806061,rs115075753,rs33966532,rs5749227</t>
  </si>
  <si>
    <t>ENSG00000213888.2,ENSG00000088986.6,CATG00000001378.1,ENSG00000205531.8,ENSG00000185721.7,ENSG00000172159.11,ENSG00000165115.10,CATG00000103889.1,CATG00000108815.1,CATG00000001382.1,ENSG00000228340.1,ENSG00000022840.11,ENSG00000184708.13,CATG00000001379.1,ENSG00000257218.1,ENSG00000167272.6,ENSG00000120658.8,ENSG00000248008.2,ENSG00000198089.10,ENSG00000258487.1,ENSG00000198832.6,CATG00000009087.1,CATG00000020880.1,ENSG00000148680.11,ENSG00000139155.4,ENSG00000241878.5,CATG00000001384.1,CATG00000009086.1,ENSG00000240591.1,ENSG00000165588.12,ENSG00000264141.1,ENSG00000242137.1,ENSG00000179899.7,CATG00000016223.1,ENSG00000182541.13,ENSG00000100105.13,ENSG00000253819.1,CATG00000057470.1,ENSG00000100345.16,CATG00000004631.1,ENSG00000111780.8,ENSG00000110619.12,ENSG00000155849.11,ENSG00000236242.1,CATG00000001377.1,ENSG00000111786.4,ENSG00000201616.1,ENSG00000228839.1,ENSG00000247473.1,ENSG00000183963.14,ENSG00000100100.8,ENSG00000215529.8,ENSG00000172572.6,CATG00000001381.1,ENSG00000110871.10,CATG00000008258.1,ENSG00000258998.1,CATG00000043914.1,CATG00000014051.1,ENSG00000133424.16,ENSG00000138942.11,ENSG00000178568.9,ENSG00000144218.14</t>
  </si>
  <si>
    <t>pha002852,pha002864,19252134,21150874,23028342,20347642,15793258,pha002866</t>
  </si>
  <si>
    <t>Type 1 diabetes nephropathy,Diabetic nephropathy</t>
  </si>
  <si>
    <t>MESH:D003956</t>
  </si>
  <si>
    <t>Dialysis</t>
  </si>
  <si>
    <t>A process of selective diffusion through a membrane. It is usually used to separate low-molecular-weight solutes which diffuse through the membrane from the colloidal and high-molecular-weight solutes which do not. (McGraw-Hill Dictionary of Scientific and Technical Terms, 4th ed)</t>
  </si>
  <si>
    <t>rs62222042,rs11702106,rs11144871,rs4416242,rs112122189,rs12896393,rs74102060,rs4853006,rs58891582,rs11886928,rs7560668,rs3763947,rs11128347,rs5763857,rs4719697,rs4425758,rs10198884,rs74102059,rs6714186,rs6483880,rs17110768,rs17110761,rs12713806,rs10956051,rs815807,rs11702121,rs17232754,rs1023381,rs4147864,rs73883354,rs16988304,rs6717896,rs4147870,rs6713313,rs11702078,rs742276,rs2191690,rs6071641,rs7243299,rs16988148,rs6745576,rs3902790,rs35609589,rs6751198,rs41278853,rs11804211,rs2830875,rs11898903,rs12991318,rs36036195,rs35469014,rs1009170,rs6546887,rs12713810,rs4663177,rs12879355,rs4147867,rs4422181,rs2286808,rs7593050,rs12713805,rs59396776,rs7818894,rs6461647,rs78801978,rs2501925,rs11844487,rs111566585,rs4904947,rs77581416,rs7127004,rs13014576,rs6546884,rs6961413,rs74943946,rs712022,rs74102058,rs73883355,rs12070278,rs7568898,rs62140343,rs1723484,rs2281204,rs2412980,rs16881814,rs10192993,rs13001089,rs11884748,rs2830876,rs4147871,rs10168249,rs4147868,rs12713809,rs16988291,rs11822698,rs11805627,rs10168408,rs4270374,rs34145809,rs1019216,rs73883359,rs2269006,rs4852326,rs878665,rs73883367,rs5753042,rs12070273,rs4853007,rs74102057,rs78969307,rs7584777,rs11991792,rs1801359,rs6754218,rs12713804,rs10833825,rs17110736,rs1932016,rs10956050,rs5763856,rs57922149,rs28450901,rs12328927,rs4745541,rs2159668,rs11165060,rs11983856,rs13413697,rs1801555,rs2490586,rs13426799,rs60759987,rs12070195,rs10164943,rs78081171,rs12878662,rs16988244,rs815817,rs13013211,rs1723493,rs11885172,rs4814612,rs10766971,rs7284951,rs890609,rs6546885,rs11804569,rs28422025,rs4147869,rs2830874,rs7287233,rs12879273,rs6518681,rs78002299,rs7595401,rs74102062,rs1019217,rs16988143,rs13030414,rs1404770,rs60279245,rs77700609,rs17232789,rs2490584,rs35592918,rs118138190,rs13127904,rs5763873,rs73883360,rs5753039,rs4364046,rs2286810,rs61976605,rs4374402,rs74102054,rs12086793,rs56406718,rs6546889,rs73085131,rs80318330,rs12419860,rs6721399,rs5753043,rs10184542,rs13027288,rs16844716,rs9309478,rs13052258,rs12590449,rs2501927,rs815815,rs2276601,rs10833824,rs1693869,rs815816,rs12988533,rs2490583,rs4147865,rs56014528,rs3759722,rs12995468,rs2025070,rs1055321,rs11160044,rs9876036,rs2251604,rs2295726,rs10186781,rs4372070,rs815802,rs11026804,rs7108863,rs11805625,rs9978787,rs6129160,rs115819404,rs6732999,rs4814611,rs57639620,rs78131192,rs35538169,rs74102061,rs34136450,rs4853005,rs10766969,rs4719698,rs13003431,rs10874827,rs16988149,rs5763858,rs17648208,rs4406399,rs73883349,rs3789374,rs41281623,rs4328662,rs58262377,rs16980399,rs28376049,rs17127980,rs11552852,rs6546886,rs1723483,rs55645000,rs1557366,rs962322,rs7112397,rs13027623,rs13396777,rs4853003,rs4371381,rs5753038,rs7820838,rs4482601,rs5029482,rs2501923,rs2454081,rs11702075,rs5763878,rs13021880,rs63176261,rs7141379,rs6743073,rs5763855,rs11125126,rs2002423,rs1023382,rs10505408,rs17110743,rs78745746,rs3739729,rs5763870,rs6755711,rs13016198,rs13387412,rs60833032,rs35038948,rs4073048,rs713916,rs12070274,rs76432525,rs59327809,rs28369519,rs78915468,rs4663534,rs12713803,rs7149665,rs2286809,rs10191539,rs6080661</t>
  </si>
  <si>
    <t>ENSG00000130147.11,ENSG00000157168.14,ENSG00000236468.1,ENSG00000143933.12,CATG00000102147.1,ENSG00000187605.11,ENSG00000198168.4,CATG00000102148.1,ENSG00000173482.12,ENSG00000121440.10,ENSG00000255359.2,ENSG00000231236.2,ENSG00000170961.6,CATG00000057415.1,CATG00000060577.1,ENSG00000227117.2,ENSG00000165934.8,CATG00000057414.1,CATG00000068903.1,ENSG00000101452.10,ENSG00000252955.1,ENSG00000239605.4,CATG00000058427.1,ENSG00000234690.2,ENSG00000135002.7,ENSG00000183648.5,ENSG00000148935.6,CATG00000021872.1,ENSG00000234618.1,ENSG00000125851.5,ENSG00000136237.14,ENSG00000273269.1,ENSG00000100330.11,ENSG00000198691.7,ENSG00000105889.10,ENSG00000176635.13,ENSG00000225676.1,CATG00000042708.1,ENSG00000246225.2</t>
  </si>
  <si>
    <t>Dialysis-related mortality</t>
  </si>
  <si>
    <t>MESH:D004307</t>
  </si>
  <si>
    <t>Dose Response Relationship Radiation</t>
  </si>
  <si>
    <t>The relationship between the dose of administered radiation and the response of the organism or tissue to the radiation.</t>
  </si>
  <si>
    <t>rs77818310,rs76421334,rs6987741,rs35206652,rs77902741,rs2016644,rs6934991,rs67603730,rs114687023,rs2760165,rs9467231,rs72768097,rs9478311,rs16889391,rs7554126,rs2894085,rs72834964,rs17657291,rs1951931,rs9383993,rs7765515,rs56332549,rs2744543,rs75604066,rs114526784,rs7002233,rs67848159,rs4742266,rs56380667,rs3761793,rs1853665,rs16889440,rs56007279,rs7748068,rs17657370,rs55957932,rs2189774,rs7760930,rs16924852,rs2894086,rs4742269,rs7767225,rs2817245,rs72768092,rs73402679,rs9479308,rs4870163,rs17598579,rs57900397,rs4646834,rs2583365</t>
  </si>
  <si>
    <t>ENSG00000230581.2,ENSG00000111981.4,ENSG00000112294.8,ENSG00000112293.10,ENSG00000231764.4,CATG00000107596.1,ENSG00000137251.11,ENSG00000107077.13,ENSG00000137261.9,CATG00000100051.1,ENSG00000156170.8</t>
  </si>
  <si>
    <t>Radiation response</t>
  </si>
  <si>
    <t>MESH:D004327</t>
  </si>
  <si>
    <t>Drinking Behavior</t>
  </si>
  <si>
    <t>Behaviors associated with the ingesting of water and other liquids; includes rhythmic patterns of drinking (time intervals - onset and duration), frequency and satiety.</t>
  </si>
  <si>
    <t>rs1858887,rs11065747,rs11065758,rs671,rs2074356,rs10849920,rs2339635,rs10850088,rs11065766,rs12297293,rs3741982,rs55742475,rs11610779,rs1468131,rs4767017,rs4141253,rs11065750,rs4766549,rs7488411,rs4766521,rs12818548,rs11065773,rs10849914,rs10849917,rs6489844,rs2238149,rs10774668,rs2106407,rs737216,rs7963258,rs11065764,rs10850087,rs4766660,rs11836582,rs2879518,rs10083213,rs2057779,rs60648747,rs2339598,rs12580337,rs3809283,rs3782888,rs10774606,rs4766566,rs2157873,rs61226717,rs12311834,rs756823,rs916683,rs6489822,rs11065753,rs2106409,rs10849918,rs1056618,rs916164,rs3858704,rs11612480,rs78900292,rs2301610,rs2106406,rs3919447,rs7957842,rs3782889,rs886478,rs6489835,rs11065780,rs757399,rs12425190,rs4766518,rs2891411,rs2072124,rs2106404,rs10774609,rs6489821,rs7956143,rs756838,rs4766522,rs4766523,rs1029486,rs117139109,rs2189587,rs2299666,rs4767016,rs11065733,rs11065751,rs10219717,rs2283349,rs3825389,rs4766659,rs7979081,rs12825471,rs7135295,rs4766432,rs2339636,rs2028005,rs7958358,rs11065763,rs11065774,rs2071629,rs10774610,rs1056620,rs11066001,rs12231049,rs10744784,rs4646776,rs11065752,rs12828640,rs11838131,rs2283353,rs61943010,rs117528052,rs7957741,rs10774667,rs4766567,rs10850089,rs2040571,rs7958347,rs117607209,rs2339718,rs2384069,rs11065770,rs11065769,rs7962233,rs2283348,rs2240194,rs2106408,rs7315734,rs3782886,rs4509829,rs7979186,rs2238148,rs886476,rs7312231,rs11612727,rs7973272,rs886125,rs10774611,rs11066015,rs10849915,rs2106405,rs61390774,rs11065756,rs3809288,rs57074071,rs3782871,rs10849919,rs1859337,rs11065762,rs7966149,rs2299667,rs886479,rs17550549,rs7315593,rs61942999,rs2339706,rs7979656,rs4767021,rs116873087,rs886132,rs71442743,rs1029487,rs1858881,rs6489834,rs7980320,rs4766517,rs11065827,rs61943000,rs7303257,rs11065749,rs11832104,rs2189586,rs7301172,rs7305904,rs10492013</t>
  </si>
  <si>
    <t>ENSG00000089169.10,ENSG00000258240.1,ENSG00000089234.11,CATG00000013317.1,ENSG00000185847.3,ENSG00000111249.9,ENSG00000111245.10,ENSG00000111275.8,ENSG00000111300.5,ENSG00000173064.6,ENSG00000111271.10,ENSG00000173093.8</t>
  </si>
  <si>
    <t>21372407,23364009</t>
  </si>
  <si>
    <t>Drinking behavior</t>
  </si>
  <si>
    <t>MESH:D004452</t>
  </si>
  <si>
    <t>Echocardiography</t>
  </si>
  <si>
    <t>Ultrasonic recording of the size, motion, and composition of the heart and surrounding tissues. The standard approach is transthoracic.</t>
  </si>
  <si>
    <t>rs76916995,rs72727205,rs806428,rs9784075,rs16862096,rs1435173,rs12471062,rs806429,rs192399,rs684278,rs806427,rs35256324,rs6810790,rs11683927,rs1379659,rs11689122,rs508683,rs639631,rs806426,rs438890,rs476611,rs12471145,rs73993817,rs1935881,rs16862098,rs12470860,rs10504543,rs9784076,rs73993813,rs508791,rs1435174,rs10104536,rs269429,rs7600022,rs269430,rs543593,rs806425,rs478351</t>
  </si>
  <si>
    <t>ENSG00000118434.4,CATG00000051592.1,ENSG00000145147.15,CATG00000086941.1,ENSG00000162670.8,ENSG00000253784.1,ENSG00000184588.13,CATG00000084772.1</t>
  </si>
  <si>
    <t>Echocardiographic traits</t>
  </si>
  <si>
    <t>MESH:D004562</t>
  </si>
  <si>
    <t>Electrocardiography</t>
  </si>
  <si>
    <t>Recording of the moment-to-moment electromotive forces of the HEART as projected onto various sites on the body's surface, delineated as a scalar function of time. The recording is monitored by a tracing on slow moving chart paper or by observing it on a cardioscope, which is a CATHODE RAY TUBE DISPLAY.</t>
  </si>
  <si>
    <t>rs1456389,rs2268753,rs12740555,rs2243463,rs1473804,rs37041,rs3815459,rs1984312,rs13191610,rs4147025,rs2154778,rs950843,rs10457342,rs37053,rs2269001,rs5020754,rs13074025,rs33959111,rs11866002,rs7433277,rs740952,rs9860525,rs440466,rs12741766,rs4696492,rs28307,rs37062,rs34479834,rs34258593,rs7640050,rs6857680,rs3762788,rs2834498,rs763254,rs7157716,rs6433537,rs412768,rs11968351,rs9845438,rs6792762,rs2070489,rs6853435,rs72958930,rs12044487,rs16863218,rs40188,rs7373828,rs114453855,rs7373779,rs9932944,rs7199856,rs17427116,rs3734381,rs4946350,rs13097628,rs4637381,rs365990,rs2798321,rs6936178,rs3749386,rs9924805,rs6433536,rs67832971,rs9512592,rs6535949,rs13063978,rs72952771,rs154431,rs11926767,rs1046048,rs1403372,rs10457337,rs55872442,rs11752626,rs6499960,rs78757409,rs8056620,rs928813,rs37057,rs28397238,rs12644640,rs7143356,rs6569020,rs2241570,rs12668582,rs2207790,rs12197337,rs246258,rs2300668,rs35231307,rs246194,rs3807376,rs3762791,rs12661338,rs72622279,rs2356491,rs7658797,rs13085153,rs3796387,rs12096347,rs40187,rs13072731,rs34657537,rs1997571,rs11968176,rs6853522,rs765020,rs11755121,rs37054,rs1473805,rs2186457,rs10918790,rs2070488,rs12053903,rs6851855,rs9838614,rs4696491,rs7758614,rs7429945,rs7772214,rs11711260,rs12199346,rs4371464,rs6851366,rs1007607,rs11129795,rs4147024,rs37034,rs2356183,rs7645178,rs7751467,rs4073797,rs6764551,rs12598088,rs6799868,rs13079757,rs2241569,rs12490047,rs758890,rs41315485,rs1997572,rs12198461,rs1522832,rs11099901,rs11540994,rs343860,rs4679053,rs3792527,rs7565236,rs1073505,rs4407366,rs2090727,rs1568399,rs9320665,rs8047769,rs28414157,rs9930898,rs452036,rs6599204,rs6489956,rs4657158,rs10865879,rs6793245,rs1879955,rs4696489,rs2798322,rs37061,rs17825652,rs57446135,rs12691876,rs12102878,rs60129000,rs3807989,rs6433535,rs1805126,rs79896317,rs13092473,rs2370840,rs72952795,rs58391860,rs2207791,rs41312391,rs66672811,rs1424071,rs7647657,rs7189568,rs2405203,rs2109517,rs246196,rs1895596,rs11914389,rs116302834,rs181951,rs9924724,rs13145266,rs2213857,rs7642472,rs9921370,rs17030434,rs4915741,rs2207789,rs7638909,rs13074160,rs12445577,rs758891,rs1132064,rs7372849,rs37039,rs41315501,rs11153763,rs2067082,rs11207739,rs1549605,rs3823587,rs35029749,rs12645134,rs1598632,rs9877282,rs6913012,rs35760656,rs2051391,rs4725385,rs11727144,rs2051216,rs37060,rs13093640,rs4679066,rs727957,rs2366123,rs173475,rs12446307,rs7316919,rs3200575,rs37055,rs1805120,rs12214483,rs12084165,rs2269000,rs8054895,rs4784960,rs1519528,rs37040,rs6499962,rs11099902,rs3749387,rs1065800,rs12090585,rs11773845,rs1073506,rs35553573,rs7630012,rs55880069,rs1817364,rs1879956,rs59671368,rs4145339,rs6587924,rs66761782,rs13105921,rs3809596,rs4073796,rs42947,rs16863217,rs6771881,rs28580327,rs7374458,rs1870915,rs2213856,rs2070988,rs3864884,rs2300669,rs762317,rs2280397,rs12199463,rs1549606,rs9926577,rs78638854,rs13092164,rs2897253,rs2284651,rs28479997,rs1858740,rs7686027,rs13384517,rs7373805,rs1549607,rs11710498,rs376439,rs6802071,rs3792528,rs3743567,rs13116053,rs11099899,rs12512426,rs2284820,rs6849882,rs7649984,rs9320663,rs13064938,rs6838237,rs4945623,rs12660455,rs12102473,rs1194743,rs3798420,rs11720166,rs37036,rs10457338,rs12706096,rs7188697,rs10009567,rs11099900,rs6762565,rs13092539,rs1870914,rs45505695,rs10032475,rs7277610,rs11153748,rs2207793,rs13333216,rs41315507,rs12709001,rs62239356,rs1646010,rs9829192,rs10456917,rs6499961,rs1058945,rs767139,rs37051,rs6852465,rs11965985,rs12643219,rs7184114,rs55787218,rs27097,rs6587925,rs6535950,rs6599206,rs9843500,rs6781009,rs12497866,rs9939133,rs6599207,rs4696493,rs37056,rs6804918,rs6780349,rs3809594,rs6796845,rs2356492,rs7373816,rs10270072,rs403739,rs56283404,rs3810765</t>
  </si>
  <si>
    <t>ENSG00000145428.10,CATG00000029426.1,ENSG00000138639.13,ENSG00000231210.2,ENSG00000093217.5,CATG00000094593.1,ENSG00000250771.2,ENSG00000162745.6,ENSG00000144655.10,CATG00000097514.1,ENSG00000258444.1,ENSG00000089225.15,CATG00000044711.1,CATG00000029427.1,ENSG00000122035.6,ENSG00000231131.2,ENSG00000213500.3,CATG00000018307.1,ENSG00000198523.5,ENSG00000157036.8,ENSG00000229589.1,ENSG00000229066.1,ENSG00000055118.10,CATG00000016597.1,ENSG00000111860.9,ENSG00000266421.1,ENSG00000162599.11,ENSG00000232439.1,ENSG00000103034.10,ENSG00000114739.9,ENSG00000103037.7,ENSG00000168026.12,ENSG00000053918.11,CATG00000089740.1,CATG00000083746.1,ENSG00000198929.8,ENSG00000180509.7,ENSG00000114745.9,ENSG00000125107.12,ENSG00000197616.7,CATG00000027469.1,ENSG00000183873.11,CATG00000044709.1,ENSG00000092054.12,CATG00000096926.1,ENSG00000145423.4</t>
  </si>
  <si>
    <t>23463857,20062063,17903306,19389651,20062061</t>
  </si>
  <si>
    <t>Electrocardiographic conduction measures,Electrocardiographic traits</t>
  </si>
  <si>
    <t>MESH:D004569</t>
  </si>
  <si>
    <t>Electroencephalography</t>
  </si>
  <si>
    <t>Recording of electric currents developed in the brain by means of electrodes applied to the scalp, to the surface of the brain, or placed within the substance of the brain.</t>
  </si>
  <si>
    <t>rs480874,rs4816567,rs73220486,rs2835906,rs73220495,rs976894,rs62402002,rs5018459,rs2757531,rs34203872,rs72751281,rs10897449,rs2835835,rs4816568,rs2898318,rs73220488,rs61993679,rs4256430,rs9379697,rs115765853,rs10873515,rs7151517,rs116150214,rs67688448,rs73220494,rs8995,rs2835840,rs60662886,rs73220491,rs73220480,rs80000115,rs2766690,rs11231591,rs73220479,rs9366587,rs12286800,rs626333,rs35696661,rs2835839,rs612010,rs13046760,rs75938265,rs68071696,rs10897450,rs2757532,rs35022210,rs3809409,rs7143776,rs73220482,rs8030202,rs11231596,rs2835834,rs2835831,rs35788933,rs4817877,rs2835836,rs702858,rs623444,rs2835833,rs111576572,rs2835837,rs2835838,rs9393593,rs702859,rs857980,rs72751257,rs1957452,rs66584379</t>
  </si>
  <si>
    <t>ENSG00000258504.2,ENSG00000168005.4,ENSG00000157542.8,CATG00000056036.1,ENSG00000247809.3,ENSG00000185551.8,ENSG00000111913.11,ENSG00000197119.8,ENSG00000258982.1,ENSG00000100811.6</t>
  </si>
  <si>
    <t>Electroencephalographic traits in alcoholism</t>
  </si>
  <si>
    <t>MESH:D004604</t>
  </si>
  <si>
    <t>Elephantiasis</t>
  </si>
  <si>
    <t>Hypertrophy and thickening of tissues from causes other than filarial infection, the latter being described as ELEPHANTIASIS, FILARIAL.</t>
  </si>
  <si>
    <t>rs9273373,rs3828790,rs9272725,rs9273499,rs9273386,rs72852265,rs9274207,rs9274660,rs9272962,rs9272350,rs9274564,rs9273376,rs9272346,rs9272618,rs9273352,rs9273020,rs9272611,rs9272958,rs9273241,rs1047989,rs9272574,rs9272613,rs9272442,rs9274187,rs72800651,rs1130034,rs9273483,rs72852267,rs3104364,rs9273509,rs9274537,rs9272567,rs1063345,rs9273427,rs9272647,rs9272355,rs9272662,rs9273136,rs9274607,rs9272994,rs9274336,rs9273473,rs9273441,rs9273322,rs9273416,rs2906965,rs9271382,rs9272609,rs9272584,rs1049057,rs9273230,rs9273185,rs75682559,rs9273350,rs9273338,rs9273074,rs9272468,rs9272491,rs9274186,rs9274536,rs9273479,rs9273426,rs9272339,rs9273354,rs9273013,rs1063349,rs2906964,rs9273328,rs9272981,rs9272625,rs9272583,rs9274669,rs9273086,rs9273194,rs9274562,rs9272614,rs9274529,rs9274554,rs9273462,rs9274546,rs111881653,rs9273242,rs9274565,rs112692669,rs9272628,rs9273510,rs9274575,rs1140347,rs9272712,rs77849763,rs9273261,rs9273505,rs112714448,rs1063355,rs9272578,rs9273445,rs9273084,rs9274550,rs28724260,rs9273405,rs9272546,rs9273443,rs9273056,rs9273475,rs9272416,rs9273331,rs9272568,rs111371403,rs1129740,rs9273415,rs1129808,rs113663338,rs9273069,rs9274552,rs9272441,rs9273497,rs9274594,rs9273324,rs72852269,rs3104363,rs11644557,rs3828789,rs2906966,rs9273288,rs9273046,rs9273409,rs9273467,rs9273474,rs9272723,rs9273021,rs9272722,rs72852266,rs3828798,rs9273444,rs9273493,rs1142333,rs1130430,rs77394587,rs17211510,rs3117099,rs9273326,rs9272411,rs9272629,rs9274173,rs9274470,rs9273339,rs9273482,rs9272553,rs9272482,rs9273356,rs9272656,rs6926894,rs9273024,rs9273351,rs9272581,rs9272467,rs9272484,rs9273353,rs9273337,rs79304200,rs9272545,rs9272357,rs112391576,rs36206058,rs9272497,rs9273330,rs1049060,rs115867015,rs9273172,rs9274605,rs9273800,rs9272661,rs9273349,rs9272494,rs9273374,rs3828811,rs9272637,rs9273559,rs1071630,rs9273407,rs9273038,rs9273417,rs3828791,rs9274561,rs9273053,rs34826728,rs9272488,rs9273329,rs9272617,rs9273382,rs9273355,rs9273524,rs9273372,rs9273406,rs9273469</t>
  </si>
  <si>
    <t>ENSG00000259024.2,ENSG00000179344.12,ENSG00000228962.1,CATG00000083581.1,ENSG00000129636.8,ENSG00000196126.6,ENSG00000260281.1,CATG00000088075.1,CATG00000088072.1,ENSG00000223534.1,ENSG00000196735.7</t>
  </si>
  <si>
    <t>Podoconiosis</t>
  </si>
  <si>
    <t>MESH:D004646</t>
  </si>
  <si>
    <t>Emphysema</t>
  </si>
  <si>
    <t>A pathological accumulation of air in tissues or organs.</t>
  </si>
  <si>
    <t>rs11815268,rs341695,rs1977325,rs78424929,rs11239254,rs11593530,rs11239255,rs1998056,rs1977326,rs6489060,rs2721280,rs10900118,rs10040305,rs926144,rs2604143,rs7911712,rs341677,rs3827895,rs758545,rs341693,rs115650191,rs11763301,rs341672,rs1956178,rs17414426,rs115712767,rs10900114,rs10900119,rs1984864,rs7912668,rs11239256,rs2736887,rs61980636,rs10844154,rs261877,rs12146205,rs12357368,rs2721282,rs189317,rs7901009,rs2978348</t>
  </si>
  <si>
    <t>ENSG00000258134.1,ENSG00000253853.1,CATG00000101441.1,CATG00000079401.1,ENSG00000224812.2,CATG00000019993.1,CATG00000092325.1,ENSG00000170099.5,CATG00000010808.1,CATG00000013729.1,ENSG00000151746.9</t>
  </si>
  <si>
    <t>Emphysema-related traits</t>
  </si>
  <si>
    <t>MESH:D004827</t>
  </si>
  <si>
    <t>Epilepsy</t>
  </si>
  <si>
    <t>A disorder characterized by recurrent episodes of paroxysmal brain dysfunction due to a sudden, disorderly, and excessive neuronal discharge. Epilepsy classification systems are generally based upon: (1) clinical features of the seizure episodes (e.g., motor seizure), (2) etiology (e.g., post-traumatic), (3) anatomic site of seizure origin (e.g., frontal lobe seizure), (4) tendency to spread to other structures in the brain, and (5) temporal patterns (e.g., nocturnal epilepsy). (From Adams et al., Principles of Neurology, 6th ed, p313)</t>
  </si>
  <si>
    <t>rs6758659,rs1529386,rs3756873,rs7423423,rs13275168,rs12735702,rs10911968,rs16847284,rs496571,rs6668908,rs12951323,rs1527173,rs2043231,rs3753953,rs72991962,rs570504,rs7007987,rs4852445,rs73544945,rs10106749,rs11126643,rs56320434,rs13281981,rs2275192,rs12742404,rs13274205,rs990847,rs114814758,rs12720662,rs7571204,rs1427508,rs2114760,rs1019722,rs2601828,rs10167228,rs56407566,rs74992250,rs11884723,rs972362,rs17062561,rs7574618,rs10185007,rs2195144,rs12620940,rs3777863,rs56182562,rs577306,rs1896453,rs72711885,rs6472219,rs12997222,rs1427652,rs12756886,rs1461193,rs7012578,rs72823592,rs5006656,rs1531380,rs13022554,rs35099259,rs40571,rs7526103,rs6761347,rs72825517,rs72823530,rs7828699,rs508585,rs72823601,rs1433197,rs4852443,rs4667865,rs6432859,rs1674900,rs12104619,rs6432860,rs4853355,rs77306214,rs2076256,rs56140782,rs12760892,rs2683634,rs66530019,rs7602046,rs35755401,rs992894,rs12128380,rs235713,rs2275194,rs4667862,rs2390321,rs76950846,rs6716346,rs6472225,rs28501341,rs4895967,rs7014676,rs66769776,rs76351419,rs1568450,rs12748136,rs28360637,rs523119,rs1278259,rs72746859,rs7562561,rs986512,rs6729993,rs16847251,rs1531378,rs6719899,rs6719077,rs504059,rs2859817,rs567652,rs706625,rs2678905,rs1834840,rs7606573,rs10018062,rs1549588,rs4650708,rs922227,rs113187178,rs7589765,rs1005878,rs12990792,rs545238,rs12139172,rs7555140,rs1531379,rs16953461,rs11125727,rs10496078,rs7829434,rs1465195,rs2390322,rs75593700,rs77140348,rs35442900,rs10034879,rs11894283,rs6547170,rs80185628,rs3812719,rs6994889,rs34893530,rs4667863,rs12736176,rs6415604,rs1529387,rs12144159,rs72823591,rs7519192,rs16847267,rs6547169,rs12128551,rs7595154,rs6735104,rs35687916,rs545331,rs4794321,rs1346343,rs2020318,rs35172567,rs6732789,rs6427860,rs1405585,rs12125857,rs6497700,rs72709881,rs66530521,rs7608793,rs17396080,rs490317,rs1527191,rs2601827,rs41280120,rs7580482,rs6683515,rs12736722,rs2292096,rs2126152,rs72825504,rs16932346,rs235735,rs6432858,rs7598539,rs61440197,rs13421166,rs72823599,rs3736741,rs4424306,rs75934561,rs1986693,rs12755686,rs60561757,rs7584210,rs12407699,rs2292095,rs17792698,rs1433198,rs6753355,rs10911969,rs1841547,rs28515659,rs6472222,rs994399,rs1834839,rs10496968,rs2678906,rs12756996,rs12733378,rs7601520,rs10930201,rs6661980,rs16830092,rs6472226,rs12731136,rs72711877,rs7606888,rs7514501,rs11650615,rs7822627,rs62174124,rs6922694,rs72746858,rs72746876,rs4667861,rs1019724,rs2678915,rs706624,rs4651343,rs78938461,rs56255908,rs2275193,rs869151,rs7199531,rs28691172,rs12129917,rs569745,rs2143998,rs6719462,rs961522,rs12720557,rs1427507,rs6761757,rs10111844,rs908730,rs12720639,rs2298771,rs552878</t>
  </si>
  <si>
    <t>ENSG00000254081.1,ENSG00000272192.1,ENSG00000271615.1,ENSG00000231333.2,ENSG00000236107.3,ENSG00000234567.1,CATG00000099189.1,ENSG00000141293.11,CATG00000050219.1,CATG00000044871.1,CATG00000031635.1,CATG00000031631.1,CATG00000026893.1,ENSG00000148848.10,ENSG00000082641.11,CATG00000026895.1,ENSG00000112319.13,ENSG00000123607.10,CATG00000030529.1,ENSG00000234828.3,ENSG00000167183.2,CATG00000042922.1,ENSG00000116711.8,ENSG00000069020.14,ENSG00000263798.1,ENSG00000205268.6,CATG00000050213.1,ENSG00000233605.1,ENSG00000066855.11,CATG00000042932.1,CATG00000044875.1,CATG00000042929.1,ENSG00000104442.5,ENSG00000162104.5,ENSG00000144285.11,ENSG00000108468.10,CATG00000048572.1,CATG00000049110.1,ENSG00000226674.4,CATG00000088838.1,ENSG00000108439.5,ENSG00000263412.1,ENSG00000118200.10,ENSG00000144278.10,ENSG00000207947.1,ENSG00000005243.5,CATG00000048576.1,CATG00000116804.1,ENSG00000028116.12,ENSG00000228482.1,CATG00000044878.1,CATG00000048536.1</t>
  </si>
  <si>
    <t>22949513,22116939</t>
  </si>
  <si>
    <t>Epilepsy,Epilepsy (generalized)</t>
  </si>
  <si>
    <t>MESH:D004828</t>
  </si>
  <si>
    <t>Epilepsies Partial</t>
  </si>
  <si>
    <t>Conditions characterized by recurrent paroxysmal neuronal discharges which arise from a focal region of the brain. Partial seizures are divided into simple and complex, depending on whether consciousness is unaltered (simple partial seizure) or disturbed (complex partial seizure). Both types may feature a wide variety of motor, sensory, and autonomic symptoms. Partial seizures may be classified by associated clinical features or anatomic location of the seizure focus. A secondary generalized seizure refers to a partial seizure that spreads to involve the brain diffusely. (From Adams et al., Principles of Neurology, 6th ed, pp317)</t>
  </si>
  <si>
    <t>rs34604888,rs9881055,rs9839129,rs1490157,rs2769615,rs12491351,rs9828403,rs986503,rs2601828,rs1320292,rs7630501,rs4471124,rs2601827,rs2335812,rs7610303,rs1021351</t>
  </si>
  <si>
    <t>CATG00000105955.1,ENSG00000225542.1,CATG00000108835.1,ENSG00000162104.5</t>
  </si>
  <si>
    <t>Partial epilepsies</t>
  </si>
  <si>
    <t>MESH:D004909</t>
  </si>
  <si>
    <t>Erythrocyte Indices</t>
  </si>
  <si>
    <t>ERYTHROCYTE size and HEMOGLOBIN content or concentration, usually derived from ERYTHROCYTE COUNT; BLOOD hemoglobin concentration; and HEMATOCRIT. The indices include the mean corpuscular volume (MCV), the mean corpuscular hemoglobin (MCH), and the mean corpuscular hemoglobin concentration (MCHC).</t>
  </si>
  <si>
    <t>rs131807,rs10751449,rs55770518,rs135167,rs2876282,rs3887266,rs2009218,rs3788449,rs13072608,rs7789635,rs4712952,rs422772,rs9402694,rs1061554,rs41300431,rs10487157,rs150551,rs2032450,rs11085818,rs2231172,rs2727103,rs3218114,rs7155275,rs79607990,rs6978646,rs1053872,rs3799373,rs4586342,rs78273613,rs2572210,rs8042366,rs28522490,rs6969697,rs3743171,rs2032449,rs2239641,rs131814,rs3752419,rs2239640,rs5749445,rs12899850,rs2543514,rs13196486,rs12910525,rs9321493,rs1324084,rs3819410,rs9381095,rs9379821,rs28475561,rs1540273,rs11545071,rs28557173,rs11071848,rs742132,rs2228445,rs62394288,rs55668741,rs1320961,rs3760049,rs2009610,rs10751451,rs62482239,rs8029478,rs4520025,rs6936293,rs12192649,rs9357371,rs2300775,rs2076085,rs129128,rs1022506,rs74435840,rs2967897,rs5749449,rs11965249,rs62394271,rs9471667,rs2246434,rs2235325,rs9487052,rs2727101,rs631095,rs115573179,rs449850,rs12525376,rs2743824,rs41301371,rs603621,rs10451496,rs9372205,rs3785307,rs6494531,rs7753253,rs10872428,rs2281092,rs551118,rs1408272,rs9393675,rs2293682,rs10736845,rs377436,rs6902650,rs28574727,rs2743820,rs79881182,rs1040419,rs114891703,rs2572207,rs412754,rs9610646,rs228129,rs2230655,rs8141597,rs198853,rs9379814,rs7179378,rs12899659,rs2926776,rs7772312,rs9358894,rs12660713,rs9393681,rs2072847,rs3804105,rs1008084,rs2281090,rs56034365,rs12909009,rs9381093,rs62394292,rs2305796,rs9374070,rs10758656,rs17091582,rs1146246,rs28621005,rs9467636,rs11751953,rs6940878,rs6903695,rs9920201,rs2060455,rs733655,rs62429819,rs10424001,rs3903852,rs9461188,rs79933456,rs17698823,rs10815094,rs830554,rs3752416,rs2289045,rs1029299,rs28575576,rs72834647,rs1541255,rs198848,rs28733369,rs58839383,rs131801,rs9402696,rs17772071,rs210949,rs3827633,rs2274089,rs396000,rs2071978,rs6964823,rs2899709,rs2965214,rs7766342,rs11632310,rs9356996,rs218260,rs11089821,rs3788450,rs3218084,rs79615955,rs199750,rs3752383,rs3827500,rs741702,rs8038209,rs7178584,rs28477708,rs79149155,rs2253961,rs62396748,rs77030234,rs351731,rs8393,rs2269501,rs11153161,rs7775000,rs13203155,rs5756504,rs13209277,rs2071300,rs1369313,rs9386784,rs6518786,rs9467656,rs2064127,rs4366668,rs7171289,rs837763,rs7747371,rs8384,rs115170319,rs28360509,rs9926112,rs76167489,rs1800702,rs6969584,rs10484496,rs12767823,rs12718785,rs5750378,rs12609744,rs12533940,rs2013063,rs12591647,rs75949939,rs2572205,rs1260596,rs9374080,rs6697384,rs925484,rs2543521,rs2414883,rs115853572,rs12210098,rs2300778,rs8023716,rs2876691,rs6456708,rs62394297,rs210950,rs10946785,rs2858996,rs9635366,rs2572213,rs13214669,rs28523581,rs3799371,rs13203365,rs2072851,rs1049481,rs10484432,rs2418568,rs6511842,rs352837,rs11754021,rs6494520,rs470119,rs806976,rs17318575,rs9483798,rs9386795,rs13196590,rs61466555,rs4580893,rs1321248,rs12913171,rs2856646,rs72834621,rs1761608,rs9467550,rs9367112,rs9348698,rs3861397,rs5756506,rs2974755,rs2395795,rs12718730,rs1033407,rs6511840,rs56002646,rs3804103,rs1569483,rs7250751,rs8063034,rs11759062,rs3819409,rs707899,rs5756492,rs2022002,rs2974752,rs2077544,rs28513670,rs1341271,rs2033611,rs74293932,rs7450342,rs16948871,rs3804114,rs10946788,rs7249143,rs2543511,rs2019848,rs28687655,rs12669559,rs8030562,rs1062198,rs10751452,rs6931863,rs2025951,rs660931,rs198846,rs13064,rs77919048,rs111948785,rs2111833,rs12199626,rs9480924,rs210938,rs555412,rs2242514,rs4614850,rs2293683,rs11085823,rs9384,rs422113,rs857691,rs17091585,rs707894,rs11965277,rs11239541,rs9386779,rs72843579,rs2235321,rs16948859,rs16891325,rs41271823,rs870022,rs16948947,rs2236498,rs2142718,rs9400272,rs2254936,rs76591343,rs4351999,rs11964516,rs73156234,rs5749447,rs6938233,rs429534,rs3218108,rs199752,rs12664455,rs2032444,rs2031847,rs3759852,rs56397034,rs10900220,rs28384513,rs1800562,rs28648615,rs210943,rs74812490,rs9381097,rs7749342,rs10900218,rs6940258,rs74571768,rs3747749,rs131794,rs4427037,rs10815095,rs7751329,rs2413451,rs7773490,rs11153168,rs707893,rs35771797,rs4895437,rs6930844,rs8031179,rs1260594,rs2727098,rs116977132,rs1799918,rs118050826,rs1436310,rs41303510,rs3747750,rs56246159,rs17809330,rs11153167,rs3928450,rs2852634,rs715567,rs62394291,rs9606957,rs114186328,rs10947987,rs11071849,rs28368718,rs12523672,rs7757280,rs9931005,rs2572217,rs115548648,rs1369314,rs7761964,rs4434553,rs12205050,rs3218097,rs9384704,rs1406927,rs62394299,rs75574814,rs3752421,rs6938173,rs8006419,rs11865960,rs10807268,rs2300776,rs2290689,rs4301336,rs2231170,rs7754722,rs732756,rs9467556,rs7354804,rs9400262,rs2743825,rs5756508,rs5754115,rs5756512,rs4451150,rs79348850,rs351735,rs1546722,rs56270606,rs77398106,rs8138791,rs2327586,rs6908390,rs4951081,rs115816096,rs738265,rs7189020,rs3804112,rs62394294,rs198834,rs8111370,rs114374015,rs2518493,rs1150663,rs2071298,rs59606579,rs75947499,rs3824430,rs218259,rs11770117,rs4899159,rs113738048,rs11759077,rs6931542,rs6900218,rs1078264,rs12901660,rs352476,rs2076086,rs4804209,rs2229768,rs11085825,rs140522,rs198851,rs74525158,rs75327537,rs11764045,rs16948719,rs949881,rs6930733,rs9487053,rs2285089,rs2572208,rs1010222,rs9398192,rs2572206,rs9400273,rs723388,rs1003688,rs2072860,rs3804106,rs28665840,rs1051130,rs34221479,rs9487058,rs738981,rs448496,rs68142025,rs12906196,rs7744284,rs7176565,rs2328891,rs7745289,rs2235323,rs707891,rs62394274,rs6920559,rs28507448,rs28657784,rs7167567,rs9402691,rs9381096,rs9461229,rs12914034,rs2727102,rs2974750,rs131806,rs56329220,rs61512373,rs9467664,rs7738267,rs2543509,rs4328728,rs2242512,rs361725,rs61593090,rs12592280,rs61738647,rs861409,rs1029301,rs28640237,rs932223,rs2213284,rs449736,rs56026359,rs11753673,rs8028238,rs9386780,rs111633603,rs228904,rs7772031,rs409987,rs5756510,rs2032446,rs738295,rs351723,rs115810,rs3761717,rs2032018,rs2300774,rs9295673,rs5754117,rs593647,rs7349507,rs6919423,rs7812235,rs11767547,rs4804738,rs4729601,rs11154791,rs2479724,rs2072814,rs1029083,rs56107510,rs9877119,rs9356995,rs6569986,rs28817420,rs2572218,rs55945931,rs2727100,rs9859401,rs55925606,rs6927569,rs949882,rs12594547,rs9349202,rs1436309,rs2518491,rs1041479,rs2235324,rs12110735,rs12664898,rs9374071,rs6494532,rs34571450,rs1150658,rs6903765,rs80176492,rs11763774,rs7383628,rs12914495,rs7175692,rs925483,rs2482963,rs11153165,rs2414884,rs12527646,rs28687977,rs6655965,rs73399723,rs2685123,rs10484591,rs17091657,rs6494537,rs62482237,rs41266791,rs11915082,rs198852,rs76577602,rs5754111,rs3804108,rs9990392,rs9386797,rs9386796,rs77383092,rs9461230,rs3804139,rs77346695,rs7155454,rs9858727,rs9358893,rs9379819,rs295258,rs738982,rs35571217,rs80211072,rs17342717,rs6928951,rs353052,rs199755,rs9487048,rs4338743,rs12161932,rs3176416,rs760719,rs10758657,rs74871623,rs6494521,rs28508049,rs9487051,rs11627485,rs12594061,rs8110787,rs35014299,rs1054334,rs9399141,rs2267178,rs7203560,rs714602,rs6905887,rs9385719,rs3846838,rs3788448,rs114287623,rs55868763,rs28537807,rs603267,rs3218092,rs1550026,rs860762,rs707896,rs112961043,rs635728,rs9920210,rs6913093,rs3817672,rs62394272,rs352479,rs198820,rs11962024,rs12916843,rs9379820,rs72834627,rs7167740,rs131813,rs28661781,rs2543513,rs2974749,rs9369313,rs5749448,rs11757723,rs2437145,rs9610647,rs627804,rs6932113,rs9467658,rs75580845,rs12902500,rs12663447,rs12719019,rs351729,rs9394834,rs2157050,rs707890,rs115451541,rs736852,rs79797986,rs7167810,rs9487060,rs79479462,rs71557318,rs11107,rs6903449,rs1891453,rs10456326,rs112262841,rs9320282,rs10751450,rs2071301,rs35959442,rs1410492,rs6942072,rs55730975,rs9349204,rs28377658,rs1003967,rs1130000,rs79377806,rs2236496,rs1133129,rs3825891,rs210962,rs4318867,rs5005289,rs198810,rs7291957,rs9321490,rs60583942,rs113948862,rs116374652,rs380774,rs7227,rs3091397,rs2727104,rs9846149,rs17810074,rs2413450,rs11983745,rs16948959,rs1369312,rs74726039,rs12476132,rs11636148,rs1260595,rs7496362,rs2072846,rs4466998,rs2794720,rs77803857,rs62394296,rs62394289,rs7757054,rs715542,rs13336641,rs2572212,rs12592786,rs79220007,rs855788,rs10807006,rs118084882,rs1541252,rs77389,rs351727,rs12663543,rs7166453,rs2518489,rs2782,rs2009222,rs6920829,rs9384705,rs131808,rs7754155,rs863327,rs17803780,rs1773284,rs2779116,rs7180725,rs2064126,rs76176848,rs9938041,rs9859260,rs12718910,rs17706858,rs1060218,rs1321247,rs7908745,rs12528262,rs9467662,rs9384701,rs11265005,rs9471653,rs7172335,rs964686,rs351730,rs9461189,rs2060454,rs6901039,rs2185798,rs10425,rs10420014,rs12435835,rs2856645,rs7853365,rs79274058,rs9726,rs11864655,rs8041579,rs2239488,rs11545072,rs3827335,rs77903365,rs116698525,rs855791,rs2267176,rs419106,rs11240733,rs11966072,rs28671582,rs9348704,rs28654378,rs28533914,rs62108438,rs115928125,rs1122794,rs7289616,rs2160906,rs2572211,rs9398191,rs79775818,rs1321252,rs2235320,rs8182006,rs12205603,rs2543515,rs9394837,rs2242517,rs78975171,rs16891344,rs4548045,rs11718657,rs11912963,rs351756,rs34121578,rs5998500,rs199751,rs111535158,rs7148590,rs1546723,rs7868737,rs2281091,rs351737,rs8042807,rs2269503,rs28754459,rs60057661,rs581430,rs74293938,rs5756505,rs7496335,rs2077393,rs2251655,rs6930698,rs71558769,rs13200047,rs28474963,rs9379815,rs112519549,rs830556,rs2543520,rs3326,rs12148,rs5749450,rs2269502,rs13197750,rs1124820,rs11770389,rs1543680,rs56329496,rs113515013,rs7775140,rs210942,rs56748859,rs452306,rs743589,rs140523,rs6925777,rs11637431,rs2017764,rs12663810,rs2032445,rs68192600,rs131795,rs28556680,rs35587059,rs3218086,rs2032443,rs12172465,rs10419408,rs963029,rs78189029,rs2237261,rs11770534,rs4820268,rs7178686,rs4646870,rs11913600,rs919999,rs7756117,rs2852635,rs13191948,rs73170760,rs7199562,rs2251963,rs10946789,rs13336827,rs2852637,rs28613841,rs1061482,rs78113327,rs2251964,rs56932717,rs131798,rs12204800,rs35398242,rs28661744,rs12670555,rs56852782,rs2518490,rs351736,rs2466949,rs877908,rs75688563,rs13196219,rs9384703,rs7165102,rs35880970,rs1699937,rs198812,rs16890900,rs2968479,rs2284890,rs2275748,rs3747753,rs2290688,rs9487020,rs2543510,rs6494528,rs3804281,rs12718731,rs4804737,rs1853591,rs11860412,rs2572209,rs3752420,rs28727558,rs28457012,rs7457024,rs12201678,rs10498752,rs2254805,rs3799372,rs1773285,rs114938973,rs11864059,rs5754109,rs2543519,rs590958,rs5756509,rs6922603,rs7786877,rs16948954,rs5756507,rs7770139,rs351726,rs10426080,rs34981677,rs1341272,rs857689,rs10411443,rs62429816,rs3806113,rs6969942,rs2022003,rs4594969,rs79920061,rs9467552,rs9487049,rs6600226,rs112146912,rs2414885,rs6511843,rs55683605,rs7286184,rs7757347,rs210939,rs6905726,rs198847,rs2236495,rs600664,rs9374069,rs7812123,rs28444423,rs10807007,rs6922903,rs10407116,rs11085822,rs7163482,rs732755,rs12905244,rs12898708,rs10974815,rs8113575,rs396635,rs17271121,rs11628273,rs28587460,rs198839,rs591980,rs210796,rs12346,rs113355794,rs3804142,rs1211375,rs7752351,rs75381459,rs2267179,rs3830057,rs7740510,rs10947995,rs12216125,rs198850,rs707898,rs6902892,rs857725,rs446974,rs2414882,rs1421312,rs12524429,rs9467663,rs6899616,rs1203973,rs74526462,rs73407376,rs8048662,rs4820079,rs28528947,rs3745648,rs11154794,rs2794719,rs2300780,rs2858011,rs351732,rs2926775,rs707892,rs707901,rs2032447,rs75065714,rs10404876,rs56164974,rs726668,rs11627531,rs56328569,rs62394275,rs6903655,rs3826233,rs2266928,rs2858993,rs2157691,rs2727099,rs56180823,rs1150659,rs1997672,rs28484623,rs198815,rs35806739,rs2968478,rs28602458,rs4821066,rs2075674,rs2014639,rs2274578,rs410449,rs8048222,rs1029302,rs2281075,rs9295674,rs9358895,rs56027330,rs72843569,rs131804,rs5998513,rs28651806,rs131805,rs75080831,rs198855,rs6494529,rs2300777,rs5987027,rs353053,rs2071297,rs28522606,rs1865760,rs56215622,rs5754110,rs9374072,rs2247590,rs1029298,rs112506310,rs5754116,rs198818,rs61740410,rs28674909,rs11153166,rs8110185,rs79691301,rs35241445,rs738264,rs8027260,rs2072850,rs12529390,rs12101597,rs8139988,rs3789135,rs7178242,rs17706531,rs2284889,rs7167657,rs9389278,rs7761700,rs73415539,rs566164,rs707889,rs9607412,rs6511841,rs62394295,rs11071846,rs7291067,rs11455,rs6918512,rs59673,rs5750373,rs2071299,rs7162974,rs1419114,rs2967893,rs9400276,rs3804109,rs9494167,rs7874244,rs11757567,rs34410145,rs2236497,rs16948965,rs12909511,rs2267177,rs77398860,rs13202939,rs55677234,rs6922788,rs8035639,rs5756511,rs5749446,rs198805,rs12532878,rs198845,rs3784448,rs11085824,rs9394831,rs857721,rs11240734,rs6925339,rs9374081,rs7251196,rs199754,rs3804140,rs131793,rs9934705,rs11185506,rs75472244,rs2858942,rs131816</t>
  </si>
  <si>
    <t>ENSG00000025708.8,CATG00000087828.1,ENSG00000199065.2,ENSG00000074696.8,ENSG00000106333.8,CATG00000083264.1,CATG00000026162.1,ENSG00000096088.12,CATG00000072573.1,ENSG00000164663.9,CATG00000058559.1,ENSG00000112576.8,ENSG00000118514.9,ENSG00000198366.5,ENSG00000128309.12,ENSG00000201078.1,ENSG00000079689.9,ENSG00000232876.1,ENSG00000025770.14,ENSG00000007392.12,ENSG00000184459.4,ENSG00000165406.11,ENSG00000106327.8,ENSG00000177989.9,ENSG00000161860.7,ENSG00000185666.10,ENSG00000234816.2,ENSG00000196176.7,ENSG00000266721.1,CATG00000040340.1,CATG00000090117.1,CATG00000083320.1,ENSG00000236703.1,ENSG00000100379.13,CATG00000030292.1,CATG00000025290.1,ENSG00000079691.15,ENSG00000179262.5,ENSG00000180573.8,ENSG00000167930.11,ENSG00000267424.1,ENSG00000112812.11,ENSG00000203799.6,ENSG00000132026.9,ENSG00000224729.4,ENSG00000174485.10,ENSG00000112578.5,CATG00000048636.1,CATG00000088310.1,ENSG00000105612.4,CATG00000028391.1,ENSG00000105613.5,ENSG00000257365.3,CATG00000087870.1,ENSG00000105607.8,ENSG00000130830.10,CATG00000088304.1,CATG00000089574.1,ENSG00000272462.2,ENSG00000231467.2,ENSG00000179218.9,CATG00000095892.1,ENSG00000103326.6,ENSG00000197061.3,ENSG00000180596.7,ENSG00000243587.6,ENSG00000100225.13,CATG00000090094.1,ENSG00000187475.4,ENSG00000074603.14,ENSG00000135535.10,ENSG00000106330.7,ENSG00000120158.7,ENSG00000266975.1,ENSG00000112343.8,ENSG00000163554.7,ENSG00000187045.12,ENSG00000077080.5,ENSG00000010704.14,ENSG00000188536.8,ENSG00000138614.10,ENSG00000118513.14,CATG00000025291.1,ENSG00000103148.11,ENSG00000196226.2,CATG00000086051.1,ENSG00000200807.1,CATG00000028303.1,ENSG00000231434.1,ENSG00000125954.8,CATG00000093267.1,ENSG00000207371.1,CATG00000088309.1,CATG00000019279.1,ENSG00000124593.10,ENSG00000124610.3,ENSG00000267735.1,CATG00000093273.1,CATG00000114024.1,CATG00000117975.1,ENSG00000124529.3,ENSG00000179115.6,ENSG00000259924.1,ENSG00000137218.6,ENSG00000112339.10,ENSG00000124564.13,ENSG00000105610.4,ENSG00000226571.1,ENSG00000124693.2,ENSG00000130489.8,CATG00000063492.1,ENSG00000124641.10,ENSG00000187837.2,ENSG00000185811.12,ENSG00000241549.4,ENSG00000137259.2,CATG00000028304.1,ENSG00000072274.8,ENSG00000103742.7,CATG00000087827.1,CATG00000026163.1,ENSG00000214736.3,ENSG00000074621.9,ENSG00000137166.10,ENSG00000223929.1,ENSG00000124568.6,CATG00000068610.1,CATG00000083853.1,ENSG00000103769.5,ENSG00000103152.7,ENSG00000269881.1,ENSG00000090565.11,ENSG00000058668.10,CATG00000088306.1,ENSG00000112337.6,ENSG00000196532.4</t>
  </si>
  <si>
    <t>Mean corpuscular hemoglobin concentration,Mean corpuscular hemoglobin,Mean corpuscular volume</t>
  </si>
  <si>
    <t>MESH:D004913</t>
  </si>
  <si>
    <t>Erythrocytes Abnormal</t>
  </si>
  <si>
    <t>Oxygen-carrying RED BLOOD CELLS in mammalian blood that are abnormal in structure or function.</t>
  </si>
  <si>
    <t>rs1165182,rs10247980,rs131807,rs135167,rs933199,rs2876282,rs4712959,rs3887266,rs10946835,rs2009218,rs13072608,rs3218098,rs7789635,rs4712952,rs9461270,rs28648456,rs422772,rs9402694,rs131820,rs41300431,rs150551,rs9366637,rs115854812,rs2282848,rs2032450,rs11085818,rs2231172,rs743750,rs3218114,rs713710,rs7155275,rs10069990,rs1407045,rs9356984,rs5770941,rs6978646,rs1053872,rs3799373,rs4586342,rs78273613,rs1977201,rs2032449,rs2239641,rs131814,rs3752419,rs1977198,rs35844460,rs2239640,rs61854156,rs4360119,rs6918360,rs2543514,rs13196486,rs9321493,rs59566208,rs1324084,rs1892248,rs11760602,rs3819410,rs9381095,rs9379821,rs4824114,rs1540273,rs742132,rs1408271,rs62394288,rs55668741,rs1320961,rs9467677,rs4711095,rs2009610,rs1056668,rs6927689,rs4520025,rs6936293,rs12192649,rs9357371,rs2300775,rs2076085,rs129128,rs1022506,rs74435840,rs2967897,rs11965249,rs62394271,rs9471667,rs5756462,rs9467774,rs2172007,rs2246434,rs2235325,rs9487052,rs1317817,rs470115,rs115573179,rs449850,rs12525376,rs2743824,rs9461276,rs41301371,rs1796520,rs5750356,rs10451496,rs9372205,rs3799340,rs7753253,rs10872428,rs2281092,rs9393675,rs2293682,rs7767847,rs377436,rs6902650,rs11979818,rs1165190,rs60401468,rs2275904,rs2743820,rs11520986,rs32797,rs79881182,rs1040419,rs11772849,rs114891703,rs1165153,rs1165172,rs9348696,rs13055107,rs56311009,rs412754,rs6910899,rs9610646,rs228129,rs9366633,rs2230655,rs72839015,rs8141597,rs114447277,rs198853,rs9379814,rs12207059,rs7772312,rs1040441,rs9358894,rs11756859,rs4712960,rs12660713,rs12526680,rs9393681,rs79867288,rs2072847,rs3804105,rs1008084,rs2281090,rs56034365,rs6918854,rs5756471,rs77592903,rs9381093,rs62394292,rs2305796,rs9374070,rs9393658,rs10758656,rs17091582,rs1146246,rs10774625,rs9467636,rs11751953,rs1165181,rs6940878,rs6903695,rs9369325,rs243072,rs9467675,rs9379826,rs6908263,rs62396165,rs733655,rs933219,rs62429819,rs10424001,rs9467779,rs9348689,rs3903852,rs717551,rs9461188,rs2208331,rs1978040,rs12627832,rs8179712,rs10815094,rs830554,rs3752416,rs131749,rs131760,rs11089818,rs79142045,rs963980,rs760698,rs72834647,rs198848,rs7746481,rs7773255,rs9295665,rs131801,rs12203927,rs9402696,rs210949,rs6932865,rs4554318,rs11239532,rs2413448,rs3827633,rs2274089,rs396000,rs6964823,rs2965214,rs7766342,rs2504566,rs9356996,rs6933176,rs1800708,rs218260,rs11089821,rs13193974,rs3218084,rs6924838,rs3800303,rs79615955,rs199750,rs3752383,rs3827500,rs741702,rs2498392,rs1078679,rs79149155,rs2253961,rs62396748,rs1012223,rs9461234,rs77030234,rs10946798,rs3853511,rs3734540,rs351731,rs8393,rs12201071,rs2504540,rs4622832,rs9358886,rs1165155,rs11153161,rs12665424,rs6925895,rs7775000,rs13203155,rs5756504,rs56320845,rs10947996,rs13209277,rs916213,rs2071300,rs10142987,rs9386784,rs199741,rs8136495,rs228919,rs9467656,rs2064127,rs738986,rs7747371,rs8384,rs115170319,rs10953302,rs28360509,rs1800702,rs10484496,rs12767823,rs6925703,rs12718785,rs7780012,rs5750378,rs12609744,rs12533940,rs2013063,rs75949939,rs1260596,rs9374080,rs9379785,rs925484,rs5756481,rs1165200,rs2543521,rs55930917,rs115853572,rs12210098,rs2300778,rs2072597,rs7766267,rs11969866,rs2876691,rs6456708,rs62394297,rs1624440,rs210950,rs9467782,rs10946785,rs2858996,rs61854096,rs7764187,rs2001061,rs13214669,rs131767,rs3799371,rs6913541,rs13203365,rs942379,rs12531792,rs210798,rs2072851,rs1049481,rs10484432,rs2418568,rs73443336,rs130599,rs6922541,rs6511842,rs352837,rs11754021,rs9367126,rs470119,rs4712961,rs17318575,rs9483798,rs9386795,rs1535276,rs13196590,rs228921,rs61466555,rs2428614,rs4580893,rs1321248,rs12469024,rs2856646,rs17331017,rs72834621,rs198801,rs12209856,rs1761608,rs738985,rs9467550,rs2525487,rs2255070,rs35814746,rs67840739,rs9367112,rs2000351,rs9348698,rs3861397,rs5756506,rs2974755,rs2395795,rs2504599,rs12718730,rs6511840,rs10130037,rs56002646,rs3804103,rs1569483,rs7250751,rs11759062,rs228918,rs3819409,rs686036,rs5756492,rs6595919,rs2022002,rs2974752,rs10948003,rs2077544,rs1341271,rs74293932,rs566530,rs7450342,rs3804114,rs17027967,rs11066188,rs9394855,rs2246392,rs10946788,rs7749149,rs7249143,rs2543511,rs2019848,rs12669559,rs1165178,rs71559061,rs12621957,rs2025951,rs198846,rs13064,rs6000550,rs5750354,rs111948785,rs1892249,rs6942733,rs2111833,rs1465686,rs9471643,rs12199626,rs9480924,rs9467788,rs1165151,rs210938,rs555412,rs2242514,rs4614850,rs2293683,rs10947994,rs11085823,rs12994495,rs228920,rs3778272,rs9358885,rs9384,rs422113,rs857691,rs17091585,rs11965277,rs11239541,rs9386779,rs72843579,rs2235321,rs2413445,rs41271823,rs2236498,rs6924794,rs9467676,rs9400272,rs2254936,rs9393682,rs76591343,rs17163171,rs11964516,rs73156234,rs17034641,rs1321480,rs743749,rs2051542,rs6938233,rs77244967,rs9358873,rs429534,rs7738554,rs2293769,rs3218108,rs12257549,rs11974395,rs199752,rs295262,rs12664455,rs12201170,rs2032444,rs2031847,rs11815151,rs9379783,rs56397034,rs10900220,rs28384513,rs210943,rs72830103,rs74812490,rs9381097,rs12526570,rs7749342,rs9379817,rs10900218,rs4672393,rs6940258,rs3747749,rs17270561,rs62482249,rs131794,rs4427037,rs10815095,rs7751329,rs2413451,rs7773490,rs11153168,rs1884948,rs9381100,rs35771797,rs9379778,rs4895437,rs6930844,rs6569999,rs1260594,rs1799918,rs1165205,rs1436310,rs3747750,rs56246159,rs11153167,rs2852634,rs62394291,rs2291429,rs1054486,rs62483567,rs10062519,rs114186328,rs10947987,rs12523672,rs7757280,rs9394830,rs115548648,rs12192077,rs2275905,rs7761964,rs3218097,rs1165176,rs9384704,rs1406927,rs62394299,rs3752421,rs75574814,rs6938173,rs8006419,rs1321479,rs10807268,rs2300776,rs2290689,rs6924865,rs4301336,rs6937800,rs7754722,rs732756,rs9467556,rs933220,rs9400262,rs2743825,rs5756508,rs1937132,rs5756512,rs35851175,rs4451150,rs351735,rs1546722,rs56270606,rs2781371,rs2327586,rs6908390,rs115816096,rs3804112,rs1318016,rs12479307,rs62394294,rs198834,rs5756460,rs8111370,rs114374015,rs4671391,rs1027203,rs2518493,rs2071298,rs59606579,rs75947499,rs1185976,rs3824430,rs56145077,rs4714549,rs218259,rs5750364,rs11770117,rs4899159,rs113738048,rs11759077,rs1165207,rs28645997,rs72664259,rs6900218,rs1078264,rs9327530,rs9348695,rs2076086,rs5756463,rs4804209,rs12190612,rs2229768,rs9461235,rs2075671,rs9358875,rs3757130,rs11085825,rs1317510,rs4363055,rs12477846,rs140522,rs198851,rs74525158,rs949881,rs6930733,rs9487053,rs4711093,rs482308,rs10953300,rs2504592,rs9494168,rs1010222,rs9398192,rs2000350,rs9400273,rs723388,rs1003688,rs2072860,rs1573672,rs3804106,rs1051130,rs34221479,rs9487058,rs489830,rs448496,rs3853512,rs9356989,rs8136338,rs1937127,rs4712971,rs7744284,rs2328891,rs7745289,rs78151190,rs2235323,rs62394274,rs6920559,rs793144,rs9402691,rs6896924,rs9381096,rs2205936,rs9461229,rs2974750,rs131806,rs56329220,rs9366638,rs9467664,rs7738267,rs2543509,rs929011,rs4712970,rs3736782,rs4328728,rs131785,rs2242512,rs2413446,rs361725,rs61593090,rs10946834,rs61738647,rs3752418,rs3923,rs12194699,rs12609353,rs861409,rs10900232,rs198816,rs1179086,rs932223,rs2213284,rs449736,rs56026359,rs11753673,rs55728843,rs6932156,rs9386780,rs111633603,rs228904,rs7772031,rs5756510,rs2032446,rs738295,rs351723,rs115810,rs5756478,rs3761717,rs2300774,rs395935,rs4711097,rs3218106,rs9295673,rs7349507,rs6919423,rs71559084,rs4804738,rs6903973,rs62483592,rs4729601,rs11154791,rs2479724,rs1029083,rs1799945,rs56107510,rs12467056,rs9877119,rs9356995,rs4714520,rs1051713,rs13056405,rs6569986,rs1184804,rs55945931,rs6734197,rs73265749,rs9859401,rs6927569,rs12209125,rs949882,rs10146164,rs9349202,rs1436309,rs2518491,rs2504571,rs1041479,rs5756461,rs9393685,rs2235324,rs633382,rs6918506,rs12110735,rs12664898,rs9374071,rs72832602,rs17639758,rs1150658,rs1320960,rs17630235,rs6903765,rs80176492,rs9358883,rs11763774,rs7383628,rs925483,rs9358871,rs2482963,rs11153165,rs12527646,rs6913877,rs9379784,rs11770083,rs73399723,rs10484591,rs17091657,rs41266791,rs7771690,rs198852,rs11915082,rs76577602,rs12200962,rs9348697,rs3804108,rs9990392,rs9386797,rs1408273,rs56273135,rs9386796,rs629835,rs9461230,rs3804139,rs77346695,rs7155454,rs1185567,rs9858727,rs9358893,rs9379819,rs295258,rs77262212,rs35571217,rs17028290,rs79444255,rs17342717,rs6928951,rs353052,rs5756477,rs10495930,rs199755,rs12192635,rs9487048,rs11794,rs1796521,rs760719,rs131784,rs10758657,rs1978041,rs74871623,rs9986382,rs9487051,rs9381120,rs3780359,rs11627485,rs1317816,rs1165180,rs8110787,rs1183200,rs7769908,rs2413449,rs9399141,rs6476915,rs13028627,rs10159477,rs11983334,rs198833,rs2296916,rs4464787,rs714602,rs6905887,rs9385719,rs3846838,rs12990867,rs78772341,rs1549892,rs3218092,rs16926249,rs1573671,rs3922842,rs1165215,rs112961043,rs6913093,rs3817672,rs62394272,rs58150014,rs451413,rs198820,rs11962024,rs9379820,rs35355150,rs72834627,rs6926173,rs9356985,rs34899043,rs1141034,rs131813,rs7746609,rs2543513,rs2974749,rs9369313,rs11757723,rs9295689,rs9610647,rs6932113,rs34409925,rs9467658,rs75580845,rs12719019,rs12663447,rs351729,rs9394834,rs2157050,rs131788,rs736852,rs79797986,rs10900235,rs9487060,rs79479462,rs71557318,rs1056667,rs531750,rs9616786,rs6903449,rs35696517,rs1165201,rs1891453,rs10456326,rs112262841,rs12215823,rs9320282,rs140521,rs2071301,rs6903653,rs35507444,rs35959442,rs1410492,rs314295,rs6942072,rs55730975,rs9349204,rs1003967,rs10774624,rs5750355,rs1130000,rs1892245,rs9467796,rs5756470,rs2236496,rs1133129,rs210962,rs4318867,rs5005289,rs6456735,rs9467783,rs198810,rs10953303,rs1165195,rs3817621,rs9321490,rs13219787,rs116374652,rs380774,rs3091397,rs2413450,rs9846149,rs78297347,rs9461259,rs74726039,rs12476132,rs762669,rs72796498,rs1260595,rs2072846,rs1747550,rs4672394,rs470118,rs4466998,rs2794720,rs77803857,rs62394296,rs62394289,rs7757054,rs2294346,rs855788,rs7760713,rs10807006,rs118084882,rs1165156,rs198823,rs351727,rs2001060,rs12663543,rs228922,rs9367125,rs2518489,rs2782,rs2009222,rs6920829,rs6926629,rs9384705,rs7747040,rs131808,rs7754155,rs4766578,rs9393659,rs6922556,rs863327,rs16926252,rs17803780,rs131753,rs2779116,rs3802548,rs112001527,rs762670,rs11239528,rs9357384,rs2064126,rs60021445,rs131761,rs4711098,rs12718910,rs9859260,rs12174903,rs17706858,rs1060218,rs1321247,rs7908745,rs9295695,rs12528262,rs2762353,rs9467662,rs9384701,rs7746198,rs9471653,rs742090,rs964686,rs351730,rs9461189,rs243071,rs6901039,rs12628330,rs2185798,rs10425,rs10420014,rs4871,rs2856645,rs12435835,rs7853365,rs79274058,rs12990701,rs1570059,rs1165150,rs3799352,rs1747522,rs77903365,rs855791,rs1884946,rs80211614,rs1185569,rs419106,rs11966072,rs429964,rs9348704,rs2413441,rs62108438,rs115928125,rs7289616,rs12243153,rs3184504,rs1165213,rs17839592,rs2160906,rs4727459,rs9398191,rs79580305,rs1321252,rs10900229,rs12209885,rs9467596,rs12205603,rs3830054,rs62483599,rs2543515,rs4573,rs9394837,rs2242517,rs2293767,rs78975171,rs1570060,rs1165196,rs4548045,rs11718657,rs351756,rs12663894,rs199751,rs1205171,rs7148590,rs9366627,rs1546723,rs7868737,rs2281091,rs351737,rs34481509,rs2413442,rs114731913,rs66711509,rs12529272,rs4712976,rs5756505,rs1408270,rs9358887,rs5756467,rs2251655,rs2077393,rs6930698,rs71558769,rs13200047,rs4145221,rs5756479,rs9379815,rs112519549,rs830556,rs2543520,rs3326,rs12148,rs6905614,rs71559077,rs13197750,rs1124820,rs131743,rs1543680,rs131822,rs56329496,rs1165152,rs2413440,rs113515013,rs130598,rs9358872,rs7775140,rs210942,rs5756482,rs56748859,rs10974808,rs743589,rs140523,rs6925777,rs2017764,rs2282444,rs12663810,rs396554,rs10232130,rs2032445,rs131795,rs912449,rs9356988,rs35587059,rs3218086,rs4953320,rs2032443,rs12172465,rs10419408,rs10427180,rs963029,rs1165206,rs1165157,rs2237261,rs4820268,rs11770534,rs4646870,rs77343532,rs7756117,rs2852635,rs13191948,rs1165211,rs7770037,rs111347943,rs6913462,rs2251963,rs10946789,rs2852637,rs1061482,rs78113327,rs2251964,rs56932717,rs3799369,rs131798,rs12204800,rs3747751,rs35398242,rs12670555,rs2518490,rs351736,rs75688563,rs877908,rs13196219,rs9384703,rs13436218,rs35880970,rs198812,rs9471669,rs16890900,rs34117575,rs2284890,rs2275748,rs3747753,rs11815129,rs1884949,rs2290688,rs9487020,rs2543510,rs4729602,rs1892246,rs55967101,rs12718731,rs3804281,rs4804737,rs3853513,rs1853591,rs9393672,rs3752420,rs12201678,rs10498752,rs3799372,rs2254805,rs2073526,rs2413443,rs114938973,rs79447522,rs9467797,rs2543519,rs5756509,rs17267614,rs6922603,rs15583,rs3923725,rs5756507,rs7770139,rs351726,rs10426080,rs34981677,rs11765509,rs1341272,rs12477097,rs857689,rs10411443,rs62429816,rs3806113,rs6969942,rs2022003,rs4594969,rs9467552,rs9487049,rs16895095,rs62482252,rs112146912,rs6511843,rs55683605,rs7286184,rs7757347,rs210939,rs198847,rs6905726,rs2236495,rs9374069,rs75572930,rs10807007,rs6913228,rs6922903,rs9357010,rs10407116,rs11085822,rs1185977,rs1165177,rs732755,rs2237231,rs12211184,rs3761781,rs10974815,rs8113575,rs396635,rs198839,rs17271121,rs11628273,rs210796,rs12346,rs1165160,rs3828855,rs3804142,rs7752351,rs13054326,rs7743957,rs3830057,rs9467787,rs4360128,rs6939597,rs7740510,rs10947995,rs12216125,rs198850,rs9461267,rs6902892,rs32798,rs857725,rs446974,rs2413444,rs3807028,rs199753,rs1421312,rs12524429,rs9467663,rs6899616,rs6906330,rs2413447,rs2070642,rs8136339,rs1165216,rs2051543,rs765285,rs4836470,rs74526462,rs4478405,rs246443,rs3745648,rs11154794,rs2794719,rs2300780,rs351732,rs130596,rs2032447,rs75065714,rs10404876,rs56164974,rs726668,rs11627531,rs62394275,rs6903655,rs2154218,rs6971700,rs2858993,rs762671,rs1020445,rs9379786,rs2157691,rs1150659,rs56180823,rs1997672,rs3884607,rs198815,rs2075669,rs9619658,rs645279,rs2153878,rs739028,rs1165179,rs1020446,rs2014639,rs2274578,rs4711096,rs410449,rs2291428,rs9295674,rs2281075,rs11756844,rs9358895,rs56027330,rs6928971,rs1056347,rs72843569,rs131804,rs131805,rs198855,rs75080831,rs12663883,rs3922699,rs60675137,rs2300777,rs353053,rs2071297,rs12661819,rs1865760,rs56215622,rs2001062,rs17696736,rs9374072,rs11754288,rs112506310,rs16895020,rs4821580,rs198818,rs61740410,rs6910703,rs1183201,rs653178,rs11153166,rs8110185,rs2149275,rs2072850,rs12529390,rs8139988,rs62482250,rs3789135,rs17706531,rs2284889,rs9376098,rs9389278,rs7761700,rs566164,rs9607412,rs574933,rs707889,rs3736781,rs6511841,rs62394295,rs2393669,rs9393728,rs6918512,rs1027204,rs32796,rs9358884,rs59673,rs1001687,rs5750373,rs2071299,rs1150660,rs73426219,rs2967893,rs9400276,rs4713008,rs3804109,rs9494167,rs7874244,rs12665431,rs11757567,rs2236497,rs6924782,rs77398860,rs13202939,rs55677234,rs6922788,rs12195503,rs5756511,rs4712968,rs198805,rs17068852,rs2280742,rs198845,rs11085824,rs56056026,rs9394831,rs11973874,rs857721,rs6925339,rs9374081,rs7251196,rs1321481,rs199754,rs3804140,rs131793,rs11185506,rs2498351,rs75472244,rs131816</t>
  </si>
  <si>
    <t>ENSG00000025708.8,CATG00000087828.1,ENSG00000199065.2,CATG00000042991.1,ENSG00000273272.1,ENSG00000145808.4,ENSG00000205560.8,CATG00000083264.1,ENSG00000187987.5,ENSG00000096088.12,CATG00000072573.1,ENSG00000164663.9,CATG00000058559.1,ENSG00000135148.7,ENSG00000112576.8,CATG00000096609.1,CATG00000087857.1,ENSG00000118514.9,ENSG00000198366.5,ENSG00000128309.12,ENSG00000079689.9,CATG00000114046.1,ENSG00000232876.1,ENSG00000197153.3,ENSG00000172671.15,ENSG00000025770.14,ENSG00000119866.16,ENSG00000165406.11,ENSG00000106327.8,CATG00000087850.1,ENSG00000146839.14,ENSG00000177989.9,ENSG00000161860.7,ENSG00000234816.2,ENSG00000196176.7,ENSG00000266721.1,CATG00000090117.1,CATG00000040340.1,CATG00000083295.1,CATG00000083320.1,ENSG00000236703.1,ENSG00000128311.9,ENSG00000100379.13,ENSG00000008735.10,ENSG00000167815.7,ENSG00000164508.3,CATG00000083261.1,ENSG00000228223.1,ENSG00000079691.15,ENSG00000182952.4,ENSG00000217442.3,ENSG00000179262.5,ENSG00000180573.8,ENSG00000124557.8,ENSG00000267424.1,ENSG00000112812.11,ENSG00000254413.4,ENSG00000203799.6,ENSG00000132026.9,CATG00000087822.1,ENSG00000111252.6,ENSG00000112578.5,ENSG00000233224.1,ENSG00000105612.4,CATG00000048636.1,CATG00000088310.1,ENSG00000012779.6,ENSG00000171132.9,ENSG00000233822.3,ENSG00000217539.2,CATG00000038610.1,ENSG00000173064.6,ENSG00000105613.5,ENSG00000257365.3,ENSG00000105607.8,CATG00000087870.1,CATG00000088304.1,ENSG00000104889.4,ENSG00000233117.2,CATG00000089574.1,ENSG00000272462.2,ENSG00000231467.2,ENSG00000185264.7,ENSG00000179218.9,ENSG00000204842.10,CATG00000083293.1,CATG00000095892.1,ENSG00000197061.3,ENSG00000180596.7,ENSG00000172336.4,ENSG00000243587.6,ENSG00000226738.1,ENSG00000196331.5,CATG00000090094.1,ENSG00000181315.6,ENSG00000187475.4,ENSG00000137413.11,ENSG00000272666.1,ENSG00000135535.10,ENSG00000237840.2,CATG00000083854.1,ENSG00000120158.7,ENSG00000266975.1,ENSG00000187045.12,ENSG00000112343.8,ENSG00000163554.7,ENSG00000100258.13,ENSG00000242387.1,ENSG00000077080.5,ENSG00000111300.5,ENSG00000010704.14,ENSG00000118513.14,ENSG00000146109.3,CATG00000077485.1,ENSG00000267062.1,ENSG00000196226.2,CATG00000086051.1,ENSG00000200807.1,CATG00000087853.1,ENSG00000125954.8,ENSG00000207371.1,CATG00000093267.1,CATG00000019279.1,CATG00000088309.1,ENSG00000124593.10,ENSG00000124610.3,ENSG00000267735.1,CATG00000093273.1,CATG00000114024.1,ENSG00000026950.12,ENSG00000205559.3,CATG00000048641.1,ENSG00000112763.11,CATG00000117975.1,ENSG00000124529.3,CATG00000087927.1,CATG00000083294.1,ENSG00000179115.6,ENSG00000137218.6,ENSG00000112339.10,ENSG00000186470.9,ENSG00000186367.5,ENSG00000111801.11,ENSG00000178762.3,ENSG00000124549.10,CATG00000093276.1,ENSG00000124564.13,ENSG00000226571.1,ENSG00000105610.4,ENSG00000189298.9,ENSG00000124693.2,ENSG00000125952.14,ENSG00000130489.8,CATG00000063492.1,ENSG00000187837.2,ENSG00000124641.10,ENSG00000146830.9,ENSG00000199289.1,ENSG00000185811.12,ENSG00000241549.4,ENSG00000137259.2,CATG00000086193.1,CATG00000096611.1,ENSG00000257595.2,ENSG00000104774.8,ENSG00000072274.8,ENSG00000216436.2,ENSG00000235109.3,ENSG00000146039.6,ENSG00000100288.15,CATG00000090114.1,CATG00000088311.1,ENSG00000124508.12,ENSG00000146047.4,ENSG00000172354.5,CATG00000087827.1,ENSG00000214736.3,ENSG00000137166.10,ENSG00000223929.1,ENSG00000156515.17,ENSG00000124568.6,ENSG00000137338.4,CATG00000068610.1,CATG00000083853.1,CATG00000088306.1,ENSG00000112337.6,ENSG00000196532.4,CATG00000087855.1</t>
  </si>
  <si>
    <t>Other erythrocyte phenotypes</t>
  </si>
  <si>
    <t>MESH:D004938</t>
  </si>
  <si>
    <t>Esophageal Neoplasms</t>
  </si>
  <si>
    <t>Tumors or cancer of the ESOPHAGUS.</t>
  </si>
  <si>
    <t>rs11557466,rs62457012,rs153106,rs11861230,rs55792032,rs2074356,rs56404791,rs28383408,rs7192665,rs17526590,rs11051195,rs5762752,rs2804283,rs113724633,rs1229966,rs9613963,rs9547958,rs9816382,rs7932833,rs6560279,rs912296,rs12217597,rs6710885,rs6083853,rs3002698,rs999458,rs62307318,rs7190890,rs7871653,rs1614972,rs115377566,rs2493599,rs3740360,rs56655874,rs9272463,rs2236950,rs34584935,rs7224995,rs11864107,rs7667849,rs2257991,rs2241116,rs13226650,rs10815382,rs9271432,rs1596658,rs9272318,rs67148387,rs114153839,rs76775557,rs28383429,rs17355543,rs9988971,rs4256917,rs80082360,rs4864998,rs1662053,rs45587239,rs9271519,rs7632758,rs16952025,rs11869819,rs28790098,rs7040951,rs10931944,rs10931936,rs10509672,rs10757257,rs907092,rs7099485,rs10464932,rs9408156,rs8120594,rs13385292,rs3890690,rs1631460,rs36095411,rs13113,rs753544,rs72796149,rs2261747,rs10280220,rs490423,rs6471435,rs11983997,rs74638570,rs151303,rs6779083,rs117607209,rs12942774,rs10882437,rs67541348,rs6751543,rs6062931,rs9411050,rs112659139,rs2270315,rs1115567,rs7188071,rs35207525,rs74752114,rs2589610,rs11143314,rs2856816,rs3815515,rs10115313,rs4443889,rs4065275,rs17027258,rs9312664,rs6714736,rs28987095,rs1872645,rs17493997,rs4303719,rs114288414,rs7193733,rs11187901,rs9271411,rs12650180,rs1520853,rs11169539,rs57074071,rs2268526,rs114833479,rs2037124,rs12611730,rs9910826,rs1789924,rs11947623,rs6435082,rs11187895,rs4796603,rs10783372,rs7020794,rs1135089,rs2057490,rs9863992,rs9517528,rs114249316,rs41308623,rs398036,rs7842215,rs12629773,rs11935806,rs61943000,rs777242,rs75498499,rs62086043,rs76041667,rs4791300,rs28505206,rs9875078,rs2361836,rs55991577,rs10876076,rs12647592,rs7305904,rs10882422,rs12452089,rs76846888,rs12428,rs62307298,rs11187899,rs873022,rs10904863,rs6817663,rs2111771,rs1468131,rs9829461,rs495853,rs5762795,rs28383434,rs28410083,rs2540449,rs45536634,rs752140,rs10005290,rs3769821,rs2238149,rs6050707,rs8049439,rs2390129,rs3012504,rs4788074,rs10811623,rs2290400,rs7868783,rs76643719,rs2258884,rs55747707,rs2284749,rs4149389,rs3895104,rs6735656,rs36038753,rs115904597,rs4148642,rs1888997,rs9891146,rs11187882,rs28535485,rs911856,rs737975,rs116358035,rs9995799,rs2258769,rs987901,rs701464,rs62034318,rs12351661,rs2005402,rs4240233,rs11169493,rs56393562,rs78394605,rs11187876,rs700635,rs2257461,rs79746649,rs1927568,rs12217792,rs1035140,rs4149398,rs1789900,rs5752776,rs576779,rs10016506,rs10058861,rs499863,rs6050630,rs113888335,rs4815425,rs2071629,rs888271,rs9272425,rs1453559,rs4148644,rs113484779,rs74786672,rs12999364,rs5752799,rs497020,rs1789915,rs4072402,rs6138613,rs11640627,rs11187866,rs10969427,rs11133379,rs6083828,rs133291,rs11876290,rs12505816,rs7669784,rs9273009,rs11642449,rs1693480,rs12997119,rs116173188,rs8072824,rs28514423,rs12540011,rs2387891,rs9313480,rs117842863,rs8061590,rs7039461,rs9929088,rs2179458,rs16987799,rs4553990,rs62067034,rs10852606,rs111693298,rs6138571,rs9272492,rs2793166,rs3782886,rs6050727,rs17027255,rs2474766,rs17145713,rs447808,rs10882430,rs2227892,rs7312231,rs6050726,rs4140710,rs16908695,rs6690492,rs59981877,rs2080320,rs56315139,rs7624746,rs6037159,rs7565431,rs2240638,rs10849915,rs9272485,rs9271624,rs4473378,rs2540438,rs2885868,rs61914865,rs116171428,rs9857570,rs7981699,rs449370,rs2244438,rs11691865,rs1126737,rs3901490,rs112262084,rs17027060,rs913432,rs969205,rs114700763,rs11187850,rs1789921,rs1693476,rs75840293,rs656000,rs1083244,rs2925630,rs1229984,rs2542162,rs433352,rs13102385,rs904095,rs116822900,rs10490204,rs1789916,rs73339379,rs728982,rs11065749,rs114951502,rs7292782,rs7611541,rs113282787,rs2809263,rs9272528,rs6037158,rs7612371,rs1075063,rs10876056,rs6132822,rs76629768,rs1476999,rs9271532,rs4573342,rs12636876,rs2267147,rs2072586,rs7032885,rs6565300,rs6107047,rs2066701,rs1250222,rs7296995,rs660895,rs16948048,rs2424699,rs9411048,rs9617680,rs80144478,rs2258563,rs10783373,rs8060365,rs6487421,rs3787079,rs67385458,rs11169498,rs524220,rs1362633,rs62036622,rs969,rs12611084,rs14415,rs2240466,rs35248896,rs28383418,rs2110684,rs6115101,rs7072000,rs7084988,rs6476162,rs12552404,rs2851299,rs17071957,rs7022441,rs6658341,rs41475647,rs405822,rs28383312,rs17707300,rs10852936,rs3926539,rs75920811,rs9272417,rs75005362,rs3012510,rs3743963,rs7563089,rs1789920,rs115746695,rs116275561,rs1968752,rs9303280,rs7861370,rs2487466,rs75273069,rs4941783,rs6565259,rs181209,rs2356836,rs11124132,rs2793170,rs113414682,rs6657365,rs4686453,rs28744409,rs10264790,rs7187776,rs7084339,rs118106341,rs9271542,rs2287197,rs1837121,rs762705,rs7092226,rs113131349,rs7074717,rs4790905,rs850045,rs79729122,rs13250210,rs80207582,rs113208333,rs2305479,rs9608781,rs487180,rs1555569,rs61943010,rs7184597,rs6504550,rs62258095,rs9271521,rs11719416,rs116565209,rs6050477,rs2492614,rs2193876,rs4687163,rs4132906,rs4832654,rs114880286,rs4132905,rs9272785,rs735914,rs77461468,rs28412876,rs10445361,rs2409764,rs28366201,rs3827014,rs8076131,rs11914630,rs11615933,rs28383359,rs1006140,rs4687161,rs2424710,rs2103661,rs35175818,rs372678,rs6435081,rs1789906,rs10192378,rs2080302,rs6076358,rs1008723,rs12472273,rs2080504,rs2833473,rs115297319,rs28383402,rs9271637,rs12443881,rs13247874,rs10058728,rs62084237,rs3764695,rs3012503,rs8051216,rs4147541,rs28383378,rs62258132,rs2031447,rs5762854,rs2589608,rs10804111,rs6714430,rs78594054,rs2220270,rs6825994,rs4788085,rs1522106,rs8046545,rs5996069,rs11859512,rs7221814,rs242133,rs62036657,rs9407354,rs115546388,rs4141060,rs7856874,rs67184896,rs1522111,rs7200961,rs4785204,rs11187863,rs7898460,rs76273193,rs2589630,rs9272362,rs72691561,rs10264958,rs2466354,rs6050482,rs72679893,rs6498089,rs1264616,rs2889800,rs9273026,rs34346326,rs7622771,rs2236948,rs2353483,rs2261785,rs10882436,rs7397999,rs10247761,rs79536844,rs12647357,rs77636867,rs1882348,rs2257985,rs1471844,rs149271,rs28824208,rs2280204,rs11078925,rs454723,rs3771171,rs56186137,rs2146185,rs511908,rs2847277,rs6824955,rs13152650,rs742436,rs4745185,rs76241968,rs753700,rs75537540,rs11078926,rs2271634,rs7578970,rs417110,rs2257988,rs2592306,rs1324987,rs75126998,rs76204822,rs10184867,rs75103487,rs34977583,rs114119959,rs4908343,rs11650661,rs55818555,rs34658195,rs114950435,rs1047171,rs2236951,rs10011137,rs4851570,rs2500433,rs519877,rs1924294,rs9986,rs76612575,rs6504608,rs7566780,rs2239815,rs7500623,rs115806083,rs12438490,rs1493997,rs4832656,rs1035130,rs3773950,rs28383441,rs11187883,rs2501919,rs1801380,rs13184089,rs13017455,rs7853894,rs1966423,rs6583934,rs2261720,rs9548003,rs6504555,rs1128141,rs7018,rs12976534,rs10123829,rs35617631,rs7785479,rs10774610,rs909172,rs12450118,rs1065048,rs2259837,rs3805325,rs6138575,rs7203348,rs1108457,rs1054277,rs72793809,rs115437463,rs8087237,rs62259332,rs4675000,rs2292676,rs7813567,rs2494519,rs3749550,rs1469005,rs4580704,rs10783383,rs9532090,rs80180464,rs1789911,rs56833879,rs12083595,rs6037196,rs11691118,rs558976,rs1250217,rs9547986,rs8723,rs1789912,rs11680694,rs11870965,rs16865708,rs80179986,rs17145732,rs26712,rs4795405,rs79499880,rs4147531,rs2925629,rs5752795,rs12492472,rs1031458,rs79128373,rs4785381,rs6050629,rs10783381,rs3827017,rs58877578,rs9272980,rs12263737,rs11867401,rs28383380,rs7192056,rs9273036,rs3771150,rs2261784,rs1444825,rs28383428,rs55707752,rs4768889,rs34581855,rs2390187,rs1250258,rs1546840,rs6532815,rs1250247,rs6115118,rs6776145,rs8079291,rs4432141,rs737981,rs931635,rs61942999,rs981441,rs56380902,rs2809278,rs9912770,rs11694360,rs9271472,rs4931401,rs7191384,rs1250244,rs777241,rs7303257,rs35189763,rs2260997,rs2080324,rs6743149,rs9272407,rs6560287,rs714052,rs111251172,rs2684908,rs7570487,rs11656743,rs3825402,rs4307773,rs26528,rs151174,rs4788102,rs1008815,rs10164502,rs71556715,rs4768892,rs7660808,rs2984532,rs10202963,rs526784,rs61052177,rs6834676,rs1437787,rs2037125,rs4851583,rs7982141,rs12648443,rs9998146,rs376742,rs59674665,rs10813194,rs7866304,rs7677526,rs74818935,rs40836,rs114426477,rs2070898,rs45456495,rs11528676,rs116660816,rs2261794,rs40834,rs13022344,rs701467,rs6132819,rs17027037,rs11726609,rs2280166,rs6656979,rs9271426,rs114404525,rs6812042,rs11065753,rs496141,rs2144547,rs10513321,rs1653239,rs2301610,rs7577057,rs1987472,rs16903810,rs11683700,rs10966,rs4319933,rs113933084,rs59381868,rs72849277,rs1442480,rs7866185,rs12642526,rs869402,rs777232,rs9891174,rs72679874,rs4679140,rs6489821,rs12642639,rs9272461,rs149299,rs35073649,rs117139109,rs67680401,rs16901553,rs6037199,rs11974409,rs12602912,rs4075966,rs60301981,rs4507084,rs7873761,rs2847285,rs10464930,rs56383788,rs62034351,rs80293125,rs7568770,rs495318,rs12639833,rs7541905,rs7266130,rs11169538,rs5752775,rs4012169,rs111433569,rs4646776,rs12939457,rs564762,rs716984,rs4791091,rs1799859,rs738722,rs114307676,rs4865018,rs13042395,rs6002494,rs33988198,rs12495722,rs1789908,rs357271,rs1629270,rs3823595,rs1693426,rs9513522,rs77698195,rs521826,rs8123680,rs7453,rs57403347,rs112105559,rs11169561,rs73597809,rs11590961,rs6853192,rs1800538,rs431579,rs2258066,rs6487420,rs7575721,rs6829182,rs6083844,rs4914971,rs57151617,rs112053914,rs5762753,rs56354901,rs12600941,rs9271464,rs4865010,rs3910516,rs12233245,rs4595666,rs4768850,rs11130640,rs10431486,rs12635518,rs2208745,rs2804284,rs6949149,rs4131769,rs13289044,rs62258074,rs9271433,rs482205,rs1322482,rs6554286,rs1075061,rs67341560,rs11735267,rs921650,rs62258104,rs9603229,rs1625439,rs3742064,rs73612661,rs7854607,rs9270161,rs78696310,rs3859172,rs7615468,rs112063507,rs34625194,rs11646653,rs6850524,rs6751053,rs11557467,rs1789914,rs2543951,rs4420888,rs10969428,rs114291341,rs12709365,rs34149246,rs35890325,rs113521434,rs1361531,rs58377678,rs4797709,rs1051921,rs28383431,rs28383372,rs1796976,rs728987,rs6050725,rs28670674,rs9271430,rs10280937,rs11143366,rs3769818,rs8062405,rs10128933,rs28726308,rs12451721,rs6005881,rs61010704,rs4147547,rs35838839,rs7038764,rs10255700,rs55860809,rs981440,rs3782888,rs41269955,rs28364304,rs1250240,rs9273062,rs9557138,rs12468063,rs1448112,rs62259820,rs2239612,rs114742549,rs13128582,rs8125002,rs2080289,rs115974809,rs4427256,rs9273025,rs17109875,rs4430164,rs111941374,rs6659704,rs4398860,rs73197956,rs12424860,rs7549026,rs10172734,rs113934061,rs8102476,rs12631656,rs6037166,rs56044378,rs12648974,rs753724,rs9290939,rs79094559,rs77048596,rs113150735,rs117827620,rs35332062,rs3795966,rs74658374,rs73343255,rs11642579,rs2075633,rs112485576,rs9613943,rs5762853,rs12612362,rs34391117,rs16987820,rs56361602,rs3935869,rs2261753,rs3780522,rs116491369,rs2901164,rs113333037,rs2866153,rs79645520,rs2146184,rs79132386,rs1861662,rs34763247,rs6050791,rs115816856,rs28383435,rs2589627,rs35624969,rs11169481,rs2160202,rs9273031,rs738248,rs60043588,rs80136597,rs7174600,rs9271549,rs28383407,rs60797008,rs3103560,rs746786,rs2847298,rs9271469,rs4796602,rs6769100,rs6815516,rs10965145,rs1229970,rs461307,rs61970775,rs13121235,rs7037094,rs1789898,rs6968170,rs6050632,rs28383411,rs16987789,rs10869183,rs8047742,rs4794820,rs3805322,rs8120065,rs112175921,rs7560328,rs3821204,rs11265282,rs77989629,rs2413822,rs75558581,rs7669776,rs2356837,rs6776541,rs11786144,rs12602655,rs5007483,rs2293225,rs35767091,rs1054279,rs111556513,rs41268942,rs62085993,rs6033557,rs116754525,rs116873087,rs3088224,rs3020805,rs12468504,rs4795400,rs10821515,rs7673908,rs700636,rs1888998,rs6050710,rs9889262,rs114601626,rs10687,rs10005989,rs2714480,rs113104509,rs7023680,rs4851612,rs114317604,rs2482911,rs115477903,rs6500280,rs4393752,rs34761493,rs56166614,rs426563,rs2257712,rs73602147,rs4389139,rs6062448,rs13221253,rs13235543,rs3787122,rs1641222,rs4271626,rs3198082,rs73800272,rs57838764,rs1340,rs4851005,rs10849917,rs7026304,rs11065783,rs57165531,rs62036626,rs2059021,rs8065777,rs362009,rs4625243,rs2589609,rs2258879,rs113459411,rs9613940,rs4991659,rs2193877,rs4687162,rs3012506,rs10123860,rs458546,rs62086044,rs1813977,rs9422326,rs6037121,rs8180726,rs10464929,rs2542167,rs916164,rs11843893,rs8117181,rs12490706,rs74704321,rs12448902,rs12553768,rs2097461,rs473005,rs28713343,rs7223813,rs74499211,rs112207759,rs10876061,rs11931061,rs3817444,rs74921881,rs1420098,rs1444826,rs7704271,rs7571761,rs3012508,rs149301,rs67915154,rs12615112,rs2349078,rs62084246,rs34839,rs3826557,rs2286276,rs12622300,rs3818432,rs6050795,rs116280501,rs422424,rs7187604,rs478582,rs2257982,rs3940296,rs79700584,rs2072301,rs1662057,rs34565749,rs1065043,rs4796691,rs72691563,rs2847258,rs10882416,rs7864744,rs9271416,rs9271628,rs62036658,rs374701,rs72679827,rs40831,rs114913182,rs111432098,rs62085992,rs904094,rs2283353,rs2216524,rs1430048,rs5758479,rs9272957,rs4611646,rs7644457,rs6050481,rs8045689,rs9271516,rs7692358,rs6504549,rs7359397,rs2160212,rs2271635,rs12379445,rs1558813,rs7330679,rs12495873,rs6487419,rs2249868,rs11065769,rs115177236,rs7198606,rs2542160,rs2847281,rs10088394,rs4768907,rs4788099,rs74463517,rs4442334,rs12646468,rs11184734,rs116410646,rs2336016,rs762706,rs11187893,rs7561048,rs3107393,rs56358680,rs1796975,rs8001709,rs7566781,rs7668147,rs2482948,rs61797087,rs11123923,rs56256913,rs75017201,rs73597810,rs3816470,rs2287196,rs9411051,rs17027166,rs79193572,rs11684505,rs111369829,rs11861174,rs6583935,rs28724008,rs7597850,rs2227890,rs8142111,rs2424708,rs1135354,rs3740365,rs55724153,rs1789910,rs3895103,rs10002541,rs79149896,rs231976,rs4240232,rs17426593,rs4686454,rs6083856,rs2793169,rs739689,rs117266747,rs6107019,rs1033667,rs2287035,rs6705845,rs10454127,rs2140077,rs6037193,rs1469006,rs2487465,rs1178979,rs6050714,rs79245005,rs4768888,rs62259302,rs1693430,rs4851011,rs4813557,rs5762788,rs79862839,rs6435074,rs151179,rs7193138,rs12928404,rs2024119,rs9533020,rs11065750,rs12857151,rs7500321,rs11679181,rs7622497,rs447722,rs28572116,rs1858828,rs2301639,rs6138550,rs9613992,rs2387887,rs10783384,rs1229969,rs28364333,rs6037195,rs13027669,rs6006178,rs1968751,rs9998038,rs13300244,rs1065047,rs3398,rs10049469,rs9547953,rs3012516,rs67292640,rs13233571,rs62259330,rs12311834,rs11947476,rs28383381,rs117273314,rs6737085,rs7210027,rs7498555,rs9608787,rs62037369,rs7226132,rs2259928,rs115794128,rs4795399,rs3736545,rs28914770,rs7085378,rs11066008,rs2080323,rs240704,rs11187851,rs55819003,rs3133158,rs6050628,rs13038834,rs7970383,rs8115742,rs6476171,rs8046856,rs3762896,rs34013089,rs2847261,rs35865697,rs1884392,rs9271465,rs10459235,rs67867367,rs12931497,rs12444810,rs9271438,rs2257420,rs4026593,rs6037161,rs3846449,rs3806708,rs12451707,rs1789919,rs3781266,rs9408675,rs73612666,rs10771127,rs72819593,rs448396,rs1474309,rs4787458,rs17027071,rs9845705,rs10743521,rs9547968,rs2243571,rs12220420,rs7684914,rs3934220,rs114773114,rs112574272,rs4507108,rs28914775,rs116331885,rs3769820,rs72691562,rs7173265,rs2040571,rs7907720,rs762633,rs3785354,rs2540331,rs9272443,rs1000668,rs67302518,rs5752798,rs6710974,rs28463765,rs910996,rs6503524,rs9272995,rs9993675,rs13045620,rs7614726,rs2070897,rs6037125,rs4147542,rs2859766,rs2500436,rs1229976,rs72542466,rs35337526,rs2353482,rs2348677,rs4318247,rs1737076,rs2324981,rs9879343,rs1046073,rs2758466,rs28383453,rs8179786,rs10487887,rs643889,rs114308130,rs11066015,rs4832657,rs2161061,rs80182174,rs2925628,rs11065756,rs11187837,rs10882424,rs116018922,rs117542613,rs11133399,rs55939964,rs11065762,rs1250241,rs6089909,rs6874489,rs4788068,rs7216389,rs6107046,rs1789904,rs12469506,rs9852677,rs7650424,rs17550549,rs4788073,rs17640009,rs1662048,rs116813230,rs6037062,rs6062929,rs113129660,rs3176926,rs55921159,rs116014248,rs617938,rs58184048,rs116763049,rs7956591,rs10115308,rs2847286,rs9684708,rs12782673,rs9271434,rs112784359,rs9303277,rs896570,rs527111,rs1471843,rs10172553,rs61957483,rs6050599,rs2261790,rs111409670,rs6560290,rs11087520,rs111944465,rs11169515,rs7721529,rs2282751,rs67359112,rs4687160,rs114448410,rs10786161,rs6140144,rs913431,rs11065766,rs1924298,rs10118744,rs28383361,rs8115287,rs3771177,rs6050732,rs75255003,rs35666277,rs2282749,rs11169560,rs27723,rs62405631,rs9271400,rs6062444,rs111268124,rs2298282,rs2975099,rs73333512,rs4788083,rs55896768,rs2298753,rs61737565,rs9613942,rs9271474,rs1250248,rs2412646,rs17085889,rs115384831,rs10965144,rs113027967,rs1444831,rs72793818,rs2793171,rs3902920,rs3771172,rs6761291,rs9408155,rs3732126,rs41465450,rs12971201,rs1913714,rs73312360,rs3813916,rs12580479,rs2145126,rs28445925,rs12981216,rs74940995,rs6701748,rs2287034,rs56041256,rs9422323,rs11187853,rs7615294,rs12504321,rs2252641,rs6560289,rs1064993,rs12121642,rs6672434,rs3782889,rs4149390,rs56750287,rs3821203,rs10876047,rs1541061,rs12952581,rs2543949,rs1546841,rs3796111,rs41278158,rs115377191,rs1789903,rs3206817,rs62036617,rs5752774,rs2298283,rs2692233,rs1688945,rs11187869,rs6107015,rs1789902,rs2941522,rs34178057,rs1663741,rs3012517,rs7023329,rs77599748,rs34703650,rs7824819,rs2257432,rs79353823,rs111554896,rs6859561,rs7388977,rs357283,rs850117,rs6140125,rs1250227,rs10277878,rs4790981,rs2258201,rs115841744,rs1250220,rs114754567,rs3769823,rs10260837,rs2305480,rs6050788,rs12645632,rs28383186,rs17598311,rs75127228,rs10969429,rs3781265,rs6037131,rs877639,rs7316864,rs1452291,rs1789913,rs6560281,rs12685691,rs488637,rs7811265,rs424487,rs2233474,rs75223378,rs11169552,rs10120249,rs1015705,rs2424700,rs1546842,rs34624872,rs9271517,rs1989839,rs73300665,rs115632661,rs13234378,rs8100926,rs6860112,rs1837931,rs4453321,rs2847262,rs9272323,rs13408188,rs1054281,rs1058642,rs28383427,rs7692974,rs11090569,rs2078555,rs10464892,rs449703,rs2008514,rs62034323,rs391795,rs9273007,rs74378198,rs7186983,rs28550260,rs6976930,rs2261795,rs1662060,rs6037164,rs4548245,rs12603332,rs116196531,rs35493868,rs7502307,rs111384198,rs34005214,rs9844472,rs2080322,rs2424704,rs6817267,rs2297497,rs114394945,rs3809319,rs4699734,rs115420444,rs9313482,rs7187350,rs6498091,rs9618223,rs409853,rs13001194,rs17028375,rs13400399,rs10876097,rs3773949,rs6115109,rs1430049,rs67864609,rs12905,rs114675246,rs2420938,rs4357380,rs7638447,rs1159918,rs75315017,rs6560277,rs10232299,rs11123929,rs28383406,rs116154425,rs2268528,rs6050793,rs4581900,rs9271461,rs56263881,rs12023340,rs10852935,rs7498665,rs12947658,rs7848136,rs58240276,rs181206,rs1444827,rs9271540,rs2847299,rs2339598,rs3749551,rs7854527,rs62258105,rs112120130,rs7260843,rs61226717,rs9613986,rs10115504,rs9854917,rs4788095,rs28383401,rs9272337,rs60561577,rs3922711,rs115848534,rs422844,rs56267535,rs7854451,rs8124539,rs6115140,rs6138546,rs9298344,rs12636803,rs10747587,rs112026353,rs1807609,rs17016630,rs10494034,rs2882160,rs2349074,rs3773012,rs11187844,rs7571487,rs9272990,rs114515013,rs33951980,rs113693217,rs28611053,rs2984516,rs242130,rs113824321,rs9271488,rs13232120,rs7860184,rs62259769,rs7022577,rs116332080,rs35882815,rs2904880,rs12629939,rs6487561,rs112968327,rs6692290,rs112433619,rs3924376,rs4809555,rs2540330,rs910997,rs887971,rs111871101,rs9272353,rs13040655,rs1306476,rs12647378,rs1250239,rs11065752,rs34835,rs12936231,rs117528052,rs35659126,rs41268938,rs2037122,rs12672020,rs9410687,rs2909513,rs113353196,rs849138,rs2903199,rs79233017,rs1011095,rs701466,rs2071803,rs2890769,rs4796694,rs114509360,rs15653,rs1716619,rs2252257,rs7185232,rs115187291,rs2391787,rs12486031,rs6846835,rs7630752,rs496957,rs482162,rs114973966,rs2474777,rs7094474,rs1031460,rs4768893,rs9517593,rs111837003,rs7187575,rs7208663,rs55830740,rs2227894,rs4796601,rs10464931,rs9272444,rs6504551,rs113785384,rs116670839,rs113289860,rs181207,rs1663763,rs532965,rs2257705,rs2642000,rs9311672,rs10033960,rs4465317,rs1281947,rs13279611,rs2241894,rs7033802,rs11169537,rs12623034,rs7821065,rs59217375,rs151301,rs28729187,rs72796115,rs77455335,rs739431,rs10464891,rs1547478,rs2077031,rs41269945,rs56090458,rs4941761,rs78847762,rs28730619,rs12450028,rs1229967,rs6138588,rs6037083,rs13384770,rs116009307,rs35797675,rs1452289,rs357272,rs72793811,rs79406228,rs57319506,rs3077,rs1015704,rs12512053,rs17033,rs12444171,rs79318962,rs2353481,rs11730075,rs11681399,rs74825688,rs2179459,rs12498658,rs115298552,rs7935408,rs849140,rs13009885,rs58141639,rs6504548,rs2424719,rs1042026,rs11078928,rs62259314,rs11065773,rs1533308,rs11870068,rs6132835,rs73096846,rs12712142,rs6730666,rs9272420,rs6717641,rs11486852,rs12507078,rs367666,rs151182,rs4745187,rs1229977,rs78209333,rs911857,rs11619443,rs6425558,rs884613,rs112296425,rs6115146,rs67723747,rs416745,rs17586163,rs1558637,rs2041918,rs7863570,rs9875079,rs3765524,rs10114559,rs10785842,rs76414536,rs2502098,rs13231516,rs78900292,rs114978972,rs9613990,rs28496622,rs17145750,rs118136827,rs7267979,rs12531645,rs2482919,rs1118963,rs6050724,rs78671882,rs10876080,rs12450907,rs6050709,rs73597811,rs28383365,rs6050631,rs909174,rs111892599,rs2257808,rs9273103,rs7100870,rs907091,rs4240231,rs6115200,rs4619688,rs11065763,rs9303279,rs114581726,rs2500432,rs1693431,rs4791299,rs6754084,rs11187840,rs7210961,rs12231049,rs6050472,rs2231811,rs1965467,rs35317317,rs11678975,rs2220269,rs34189114,rs28591336,rs2793172,rs3771162,rs6866324,rs116781516,rs7527516,rs9271643,rs2009181,rs11585836,rs80141261,rs114074434,rs116253018,rs35569035,rs2024118,rs11076512,rs7808877,rs1662058,rs7527418,rs6083899,rs3736544,rs56148300,rs1077889,rs12113477,rs116693497,rs60148247,rs62122693,rs12771709,rs2411453,rs11860513,rs74636204,rs3755832,rs9862934,rs7966762,rs7793710,rs17493738,rs12649365,rs1523204,rs113138877,rs904093,rs111965977,rs6832769,rs9272433,rs35406341,rs761025,rs9422348,rs2542157,rs7871644,rs11975104,rs5762803,rs16901549,rs9271409,rs558858,rs6041884,rs4768975,rs12615520,rs35587648,rs3819197,rs2847257,rs1869167,rs10506295,rs72796146,rs2543714,rs4795403,rs3812316,rs17124930,rs117062662,rs1968186,rs9312662,rs6723097,rs12781451,rs12646412,rs6050651,rs4851585,rs7622688,rs887972,rs11185318,rs4436828,rs75242831,rs6050789,rs17090828,rs77155602,rs113182435,rs5997488,rs361917,rs9271470,rs6761777,rs16865696,rs153109,rs9273052,rs3188543,rs11187852,rs77749396,rs56028117,rs560530,rs2257496,rs2852151,rs10509670,rs1024946,rs28383397,rs79088981,rs7869000,rs13248358,rs72691564,rs111361258,rs139558,rs17761837,rs2258617,rs536810,rs2259956,rs12231737,rs34200056,rs4768911,rs28383382,rs7897678,rs10771128,rs17028914,rs6683309,rs12643413,rs2349070,rs12446550,rs6083855,rs34977123,rs1230027,rs1250219,rs11143362,rs117323132,rs4115668,rs1230020,rs2642006,rs2336015,rs4351493,rs1838486,rs6050515,rs1011082,rs4815424,rs7173956,rs428278,rs11133382,rs12449442,rs2200509,rs1663738,rs1662051,rs7270835,rs72796151,rs3888190,rs74620740,rs77685459,rs11187894,rs6107045,rs75409190,rs9554548,rs28460597,rs7579853,rs6005872,rs4263114,rs9406941,rs66919607,rs4915111,rs6090414,rs117526005,rs1250229,rs1885986,rs80189144,rs11681526,rs2542152,rs78474935,rs16987786,rs11642695,rs73598373,rs9271544,rs2107803,rs9907088,rs6560293,rs2274899,rs73602146,rs116146969,rs1442479,rs77217288,rs180744,rs2073499,rs13244268,rs231977,rs9411052,rs2577294,rs402120,rs6554292,rs28383439,rs1465614,rs114158560,rs7261537,rs116107168,rs614348,rs114303873,rs404775,rs66488545,rs2160568,rs489882,rs9272742,rs4651038,rs56258475,rs111838566,rs1989522,rs115032920,rs12987977,rs9272319,rs8052492,rs10281214,rs62307295,rs58069930,rs61957472,rs10798671,rs2090851,rs718567,rs11556025,rs62036616,rs28688476,rs9904624,rs7800944,rs11558740,rs28655196,rs2589632,rs41500851,rs4289875,rs361553,rs55719896,rs79192142,rs1019299,rs6884677,rs2714488,rs9271644,rs62036624,rs1006416,rs501862,rs7914672,rs9517519,rs67679582,rs75152341,rs6811520,rs10813193,rs112526259,rs75153294,rs3732125,rs9288316,rs4148640,rs2540334,rs9931989,rs777225,rs2474769,rs10026860,rs10494033,rs35330527,rs115714701,rs957330,rs12632422,rs6543119,rs6583083,rs118160556,rs11864750,rs4441472,rs617578,rs2899037,rs28724162,rs7357666,rs9272456,rs12445154,rs6089910,rs28383377,rs409401,rs3012507,rs2390130,rs11187847,rs74981472,rs12220125,rs4851569,rs3012505,rs1693428,rs3088215,rs3761117,rs4768913,rs10445300,rs1323135,rs2363686,rs7310300,rs2216000,rs7100626,rs10492013,rs72796169,rs3901939,rs1872644,rs11861132,rs11592014,rs1662033,rs35971290,rs503064,rs4791212,rs2058656,rs4851582,rs34368675,rs11610779,rs12710731,rs4768852,rs7488411,rs6050787,rs1546607,rs3020803,rs4815404,rs1471842,rs1837930,rs4768906,rs3744270,rs1250259,rs4503181,rs9608785,rs6690308,rs9272973,rs6583937,rs6580761,rs482044,rs7296211,rs2269577,rs17016624,rs2412663,rs4373587,rs4822983,rs3781264,rs12930079,rs2356835,rs7851577,rs2714487,rs6050602,rs8072225,rs2543953,rs13240065,rs67049380,rs41268940,rs76650283,rs6489822,rs12056034,rs7134619,rs3742063,rs1250228,rs2276332,rs1520852,rs6503658,rs7216558,rs10490203,rs9272486,rs904096,rs4788069,rs404394,rs4699738,rs35094845,rs2769965,rs10876096,rs1250242,rs13001714,rs3744246,rs7189927,rs28419411,rs9547985,rs9407358,rs3103562,rs9824565,rs67482703,rs2046524,rs34763586,rs4149393,rs115472351,rs7096037,rs10049319,rs3771156,rs3805147,rs4400889,rs62034324,rs78166434,rs1130694,rs113060503,rs1693483,rs28377791,rs28582059,rs2259873,rs7100430,rs12825471,rs6560291,rs9270406,rs10516439,rs1554126,rs2885869,rs6444440,rs7224129,rs6726823,rs1906677,rs6050658,rs1947582,rs1693481,rs1796993,rs4747293,rs9313481,rs117898460,rs9272347,rs11066001,rs12645747,rs67352161,rs4768921,rs12998521,rs12610267,rs7096883,rs7035644,rs7134871,rs77741025,rs72793812,rs437635,rs6743068,rs75941687,rs35736272,rs6050544,rs17578381,rs73341305,rs11187845,rs9890629,rs3818719,rs2540328,rs6138572,rs10201191,rs4795397,rs12647319,rs9273014,rs4324883,rs9272422,rs409322,rs113329671,rs2975098,rs1469007,rs2412647,rs2866151,rs113354353,rs9613991,rs7216064,rs55645612,rs80137464,rs114487778,rs9273022,rs2543715,rs13234157,rs28698667,rs11674814,rs2241118,rs1662049,rs888269,rs72796155,rs3114048,rs1789901,rs34774688,rs116368002,rs6062927,rs28383413,rs12507573,rs113601976,rs6140149,rs2298755,rs2879672,rs1858881,rs7305794,rs17738530,rs7559,rs34965214,rs446649,rs514324,rs62034319,rs2297496,rs10743522,rs762634,rs7019,rs74906711,rs11187890,rs4815426,rs2292675,rs12634132,rs73339387,rs151226,rs11065747,rs12715528,rs12451844,rs2500448,rs114810983,rs11065758,rs12647448,rs28449958,rs4451951,rs80127885,rs4977734,rs7798357,rs78020607,rs390123,rs12613096,rs777237,rs2482913,rs9517520,rs9513521,rs453329,rs13104485,rs12504365,rs12647512,rs397119,rs56386507,rs10849914,rs11187900,rs11096586,rs2793167,rs55650803,rs2492613,rs7174253,rs114855991,rs443009,rs4147532,rs114294579,rs1076872,rs6138600,rs4140711,rs6560288,rs113518441,rs116542785,rs8102454,rs1569617,rs2037123,rs2424716,rs28724033,rs7191618,rs9547965,rs6724830,rs592390,rs12497256,rs75513198,rs9613975,rs9997288,rs10738601,rs11133376,rs1431613,rs28772958,rs1693477,rs4240234,rs28403629,rs12768005,rs114856130,rs1911919,rs7849626,rs401166,rs9533003,rs9269863,rs10245053,rs3731962,rs9272987,rs4796693,rs11087521,rs34872586,rs7552,rs8119719,rs76414690,rs361814,rs72749238,rs62466264,rs7624317,rs3740359,rs16908663,rs6445965,rs41291724,rs11187842,rs2071802,rs917112,rs903225,rs7098659,rs12922541,rs929729,rs7579617,rs7048031,rs11065751,rs12005469,rs4796600,rs2046323,rs9408677,rs3732129,rs9273008,rs12644194,rs750155,rs2257233,rs17578845,rs4752174,rs10464890,rs9272435,rs2424698,rs9571506,rs13246490,rs1693424,rs4386177,rs9407353,rs4832652,rs12946510,rs480479,rs2160571,rs10506294,rs7871472,rs8123949,rs4851615,rs11123928,rs6560278,rs73339383,rs1154415,rs11133394,rs3773003,rs34819964,rs4132907,rs2056121,rs7632862,rs12211942,rs10026692,rs2261115,rs6515626,rs737980,rs4515637,rs8079754,rs1092108,rs3850926,rs11143269,rs7684810,rs2847276,rs28406364,rs4488663,rs12647034,rs9271773,rs17636819,rs55910743,rs56047443,rs3847369,rs3787131,rs743590,rs10876060,rs112528767,rs9298343,rs9315891,rs7219923,rs17027006,rs4364717,rs59716545,rs11860941,rs4795402,rs8062668,rs7966783,rs6138593,rs2500424,rs72693403,rs28383400,rs2347447,rs28665088,rs6050513,rs7272959,rs1612735,rs12683972,rs9271523,rs2058813,rs6661077,rs7573656,rs7188083,rs66983770,rs9273040,rs11860827,rs9547964,rs4584203,rs7597017,rs34060476,rs7020,rs2258719,rs114545203,rs3788409,rs34664835,rs7134734,rs28383405,rs28914783,rs1693456,rs1042157,rs114158220,rs2261109,rs66615039,rs34152576,rs17057904,rs9271404,rs6884504,rs1711618,rs1109100,rs11133383,rs11187897,rs8071463,rs240702,rs27741,rs13056992,rs35348663,rs17834627,rs543713,rs112021043,rs4371676,rs10965164,rs1693427,rs80225417,rs11169544,rs2856,rs77867566,rs7023954,rs2259926,rs62036620,rs10876095,rs11699203,rs35368205,rs17027179,rs62037367,rs62037371,rs12988368,rs114608461,rs4795404,rs926487,rs181204,rs4610058,rs79624003,rs78042085,rs45506395,rs111919185,rs12161054,rs7850241,rs6050626,rs4636295,rs12023095,rs9422349,rs1158376,rs1076690,rs35984981,rs55896079,rs9866258,rs1083243,rs7138604,rs11100,rs4388959,rs12446589,rs2146895,rs12623282,rs6874328,rs641085,rs1035142,rs115712333,rs2080325,rs4436084,rs4686848,rs3935969,rs13380815,rs3825389,rs6115232,rs6138553,rs114202279,rs7135295,rs975833,rs10869170,rs9272363,rs9315894,rs11123927,rs1789917,rs56305452,rs78167786,rs2287037,rs8055982,rs8056890,rs73612664,rs2543950,rs11147662,rs12643926,rs114561288,rs1494000,rs62444471,rs62031607,rs111375871,rs1663757,rs7230,rs12542990,rs1663745,rs79976806,rs2236952,rs7140,rs11150609,rs11065770,rs11051196,rs13117371,rs2257464,rs10460403,rs12052257,rs7035968,rs11776675,rs7853303,rs11078927,rs4768866,rs112372067,rs9271554,rs12552863,rs151181,rs7022443,rs115320365,rs34034628,rs35845404,rs4148641,rs12028202,rs4149394,rs11187877,rs5762784,rs2184000,rs11187881,rs1385342,rs6037128,rs7096678,rs4832655,rs62259315,rs2793168,rs10843871,rs10876058,rs7578456,rs6085922,rs180743,rs13384571,rs13016963,rs9272335,rs2257809,rs62465144,rs2274223,rs28676837,rs6560292,rs2381687,rs8074419,rs28383313,rs4687159,rs819271,rs8051902,rs12674026,rs4379510,rs6037167,rs2287054,rs6697442,rs72796159,rs12508502,rs66591653,rs11733864,rs11691859,rs77805300,rs9272358,rs2261698,rs4301626,rs6115191,rs6500282,rs442834,rs117868128,rs671,rs116407343,rs9271520,rs34824357,rs6925,rs7174436,rs12638947,rs497004,rs10804114,rs61272267,rs12991600,rs116723504,rs763073,rs11667256,rs6089911,rs34532954,rs28480369,rs7330438,rs4785377,rs12325113,rs6050733,rs417130,rs4768922,rs11065764,rs701465,rs8055138,rs57925583,rs11546151,rs2252264,rs11936869,rs229038,rs2106480,rs5753220,rs34582151,rs9826726,rs115260061,rs9289285,rs10980897,rs73331878,rs9517546,rs62036621,rs9272955,rs1662059,rs78613234,rs2074755,rs4832653,rs66813885,rs6732993,rs12220091,rs2193875,rs1444848,rs3749693,rs16987767,rs13027605,rs3020804,rs283415,rs1230028,rs1985737,rs11187864,rs57198275,rs114901942,rs10774609,rs10206231,rs7094783,rs11169532,rs12622433,rs481139,rs4075965,rs4931402,rs11187870,rs9912084,rs12083967,rs17586023,rs9273063,rs73341397,rs115308342,rs35313040,rs17330738,rs883770,rs6476172,rs7023338,rs55927292,rs11169554,rs4768914,rs6054605,rs59804446,rs11048586,rs13038092,rs2243791,rs111901109,rs9271776,rs7860799,rs1861270,rs4815423,rs11465633,rs4865008,rs28383383,rs1693471,rs12629572,rs1250221,rs6656168,rs9613667,rs40837,rs4768912,rs1406122,rs12339961,rs10459372,rs28383379,rs6758077,rs698,rs4803934,rs9272983,rs73333513,rs1888999,rs1250218,rs1547014,rs12655995,rs10499,rs1178977,rs56404918,rs40833,rs1442481,rs9532093,rs2258728,rs114256638,rs9271408,rs716028,rs75231441,rs28383403,rs114700859,rs8057524,rs114422491,rs11612727,rs10882435,rs742435,rs8075315,rs10965143,rs4699739,rs3002702,rs10509671,rs2258135,rs4619403,rs9411049,rs16987934,rs4788070,rs6050598,rs67471622,rs1885987,rs5752773,rs74014814,rs9303281,rs9613984,rs960550,rs7343481,rs2502097,rs2714486,rs6050712,rs7269584,rs74460092,rs6050717,rs10444547,rs501679,rs3910713,rs84816,rs535852,rs2073498,rs2270298,rs7662955,rs9270416,rs9272466,rs6115224,rs13423742,rs1028728,rs9422319,rs34954534,rs9273048,rs10876053,rs4366042,rs13014235,rs57877467,rs9939688,rs1662052,rs2881994,rs17637472,rs4851608</t>
  </si>
  <si>
    <t>ENSG00000133110.10,CATG00000055760.1,ENSG00000175170.10,CATG00000107464.1,ENSG00000111271.10,CATG00000058418.1,ENSG00000197329.7,ENSG00000196735.7,ENSG00000115602.12,ENSG00000167641.6,ENSG00000088387.13,ENSG00000134852.10,ENSG00000226471.2,ENSG00000184502.3,ENSG00000164327.8,ENSG00000101276.10,ENSG00000060982.10,ENSG00000186665.8,CATG00000066008.1,ENSG00000230551.3,CATG00000060128.1,CATG00000033595.1,CATG00000049492.1,CATG00000083573.1,ENSG00000100029.13,ENSG00000213090.2,ENSG00000101210.6,ENSG00000188603.12,ENSG00000076641.4,ENSG00000226674.4,ENSG00000144057.11,CATG00000099547.1,CATG00000072598.1,CATG00000054532.1,ENSG00000173805.11,ENSG00000133107.10,ENSG00000158714.6,CATG00000054545.1,ENSG00000260796.1,ENSG00000161813.16,ENSG00000261067.2,CATG00000108553.1,CATG00000088075.1,ENSG00000184730.6,ENSG00000183111.7,ENSG00000114383.5,ENSG00000179564.3,ENSG00000126705.9,ENSG00000196301.3,ENSG00000106397.7,CATG00000054549.1,ENSG00000272969.1,ENSG00000125531.5,ENSG00000268894.2,CATG00000024842.1,ENSG00000196502.7,ENSG00000246090.2,ENSG00000111245.10,ENSG00000230695.1,CATG00000060292.1,CATG00000092618.1,ENSG00000136813.10,ENSG00000198911.7,CATG00000054531.1,CATG00000047734.1,ENSG00000236539.3,ENSG00000125246.11,CATG00000060290.1,ENSG00000198099.4,ENSG00000079112.5,CATG00000014419.1,CATG00000011295.1,ENSG00000167720.8,CATG00000105595.1,ENSG00000130684.9,ENSG00000088832.10,CATG00000118019.1,ENSG00000167077.8,ENSG00000231389.3,CATG00000088071.1,ENSG00000260992.1,ENSG00000196126.6,ENSG00000251916.1,ENSG00000134516.11,CATG00000058417.1,ENSG00000248533.1,CATG00000052951.1,ENSG00000177455.7,CATG00000084063.1,ENSG00000163684.7,ENSG00000197894.6,CATG00000031299.1,ENSG00000225434.2,ENSG00000154319.10,ENSG00000260014.1,ENSG00000234336.2,ENSG00000214706.6,ENSG00000089234.11,ENSG00000163687.9,ENSG00000115607.5,CATG00000066430.1,ENSG00000114395.6,ENSG00000215271.6,ENSG00000184979.9,CATG00000083579.1,ENSG00000073605.14,ENSG00000106384.6,CATG00000107960.1,CATG00000054538.1,ENSG00000111300.5,CATG00000034351.1,CATG00000083575.1,ENSG00000205423.7,ENSG00000156299.8,ENSG00000227855.3,ENSG00000165091.11,ENSG00000101213.5,CATG00000055764.1,ENSG00000092096.10,ENSG00000267748.2,ENSG00000179344.12,ENSG00000261766.1,ENSG00000233916.1,ENSG00000265194.1,ENSG00000170191.4,ENSG00000214253.4,CATG00000008896.1,ENSG00000231074.4,ENSG00000155754.10,CATG00000069315.1,CATG00000083577.1,ENSG00000115414.14,ENSG00000181036.9,ENSG00000138193.10,ENSG00000107104.14,ENSG00000223865.6,ENSG00000075043.13,ENSG00000203615.2,ENSG00000172057.5,ENSG00000012171.13,ENSG00000165025.10,ENSG00000114353.12,CATG00000011925.1,ENSG00000163686.9,CATG00000032177.1,ENSG00000264545.1,ENSG00000236838.2,ENSG00000176476.4,CATG00000108559.1,CATG00000092614.1,ENSG00000198740.4,ENSG00000066084.8,ENSG00000009950.11,ENSG00000248587.2,ENSG00000248714.2,CATG00000052962.1,ENSG00000196083.5,CATG00000105788.1,CATG00000032796.1,ENSG00000225166.1,ENSG00000099810.14,ENSG00000111275.8,ENSG00000167642.8,ENSG00000198502.5,ENSG00000229391.3,ENSG00000272104.1,ENSG00000134851.8,ENSG00000188338.10,ENSG00000258240.1,ENSG00000159873.5,CATG00000108545.1,ENSG00000125534.5,ENSG00000123104.7,CATG00000054535.1,ENSG00000161405.12,ENSG00000106635.3,ENSG00000241361.4,CATG00000060135.1,CATG00000083581.1,CATG00000116586.1,ENSG00000177548.8,ENSG00000226465.1,ENSG00000136068.10,ENSG00000180251.4,ENSG00000267654.1,ENSG00000198284.5,ENSG00000197586.8,CATG00000011929.1,ENSG00000171634.12,CATG00000029009.1,ENSG00000256482.1,ENSG00000186792.11,ENSG00000244161.1,ENSG00000230454.1,CATG00000118017.1,CATG00000108541.1,ENSG00000115993.7,ENSG00000154734.10,CATG00000035185.1,ENSG00000115604.6,ENSG00000135148.7,ENSG00000186575.13,ENSG00000187676.7,CATG00000052961.1,ENSG00000145623.8,ENSG00000106400.7,CATG00000067155.1,CATG00000060865.1,ENSG00000261832.1,CATG00000088072.1,ENSG00000114388.8,CATG00000064781.1,ENSG00000260442.1,ENSG00000250921.1,ENSG00000100296.9,ENSG00000264968.1,CATG00000054534.1,ENSG00000109255.7,CATG00000027047.1,ENSG00000168306.8,CATG00000034353.1,ENSG00000261835.1,ENSG00000110900.10,ENSG00000172955.13,ENSG00000169682.13,ENSG00000230772.1,ENSG00000168301.8,ENSG00000178952.4,ENSG00000009954.6,ENSG00000266176.1,CATG00000083574.1,ENSG00000168297.11,CATG00000088070.1,ENSG00000183765.16,CATG00000092610.1,ENSG00000078053.12,ENSG00000107611.10,ENSG00000128039.6,ENSG00000185847.3,ENSG00000107372.8,ENSG00000173064.6,CATG00000008363.1,ENSG00000004838.9,CATG00000100760.1,ENSG00000168291.8,ENSG00000197872.7,ENSG00000249740.1,ENSG00000178188.10,ENSG00000264455.1,ENSG00000102780.12,ENSG00000248144.1,ENSG00000106546.8,ENSG00000259018.1,ENSG00000213742.2,ENSG00000120694.15,ENSG00000109667.7,ENSG00000101003.8,ENSG00000249065.2,CATG00000105590.1,CATG00000058727.1,ENSG00000225084.1,CATG00000016698.1,CATG00000083445.1,ENSG00000175354.14,ENSG00000068028.13,ENSG00000106638.11,ENSG00000162779.16,ENSG00000187758.3,ENSG00000168488.14,CATG00000094598.1,CATG00000028998.1,ENSG00000119973.3,ENSG00000073849.10,ENSG00000175161.9,CATG00000060277.1,CATG00000116071.1,CATG00000052219.1,CATG00000065995.1,ENSG00000249700.4,ENSG00000006071.7,ENSG00000196296.9,ENSG00000163440.6,ENSG00000184117.7,ENSG00000155393.8,ENSG00000173145.7,ENSG00000100842.8,ENSG00000070476.10,CATG00000014234.1,CATG00000105594.1,CATG00000092613.1,CATG00000088077.1,ENSG00000064012.17,ENSG00000104044.11,CATG00000053992.1,ENSG00000176046.7,CATG00000063191.1,ENSG00000196616.8,ENSG00000213658.6,ENSG00000100997.14,ENSG00000235058.1,ENSG00000123268.4,ENSG00000153814.7,ENSG00000159685.6,ENSG00000113712.12,CATG00000032183.1,CATG00000052954.1,ENSG00000197272.2,CATG00000008912.1,ENSG00000155749.8,ENSG00000267013.1,ENSG00000234684.2,CATG00000091607.1,ENSG00000007402.7,ENSG00000130589.12,CATG00000046221.1,CATG00000083570.1,ENSG00000100147.9,ENSG00000186075.8,ENSG00000226472.3,CATG00000088073.1,ENSG00000234509.1,ENSG00000101004.10,CATG00000001057.1,CATG00000088063.1,CATG00000056575.1,ENSG00000197165.6,CATG00000116585.1,CATG00000088069.1,CATG00000079334.1,ENSG00000260853.1,ENSG00000100219.12,ENSG00000232352.1,ENSG00000259843.2,CATG00000108544.1,ENSG00000197763.8,CATG00000039219.1,ENSG00000260302.1,ENSG00000070366.9,ENSG00000173093.8,ENSG00000176953.6,ENSG00000126062.3,CATG00000108161.1,ENSG00000082146.8,CATG00000083580.1,ENSG00000225264.3,CATG00000095261.1,ENSG00000134020.6,CATG00000076006.1,ENSG00000100994.7</t>
  </si>
  <si>
    <t>20833657,22323360,20729853,22960999,21642993,19698717</t>
  </si>
  <si>
    <t>Esophageal cancer,Esophageal cancer (squamous cell),Esophageal cancer  (alcohol interaction)</t>
  </si>
  <si>
    <t>MESH:D004958</t>
  </si>
  <si>
    <t>Estradiol</t>
  </si>
  <si>
    <t>The 17-beta-isomer of estradiol, an aromatized C18 steroid with hydroxyl group at 3-beta- and 17-beta-position. Estradiol-17-beta is the most potent form of mammalian estrogenic steroids.</t>
  </si>
  <si>
    <t>rs6028643,rs6028642,rs12592697,rs727479,rs609311,rs654091,rs611076,rs669195,rs672364,rs612500,rs78680740,rs643039,rs76856232,rs10281148,rs13033271,rs651166,rs676392,rs2414095,rs618558,rs680034,rs10242039,rs617163,rs77077786,rs17056274,rs10231351,rs10227745,rs11694688,rs76231213,rs10282327,rs17703883,rs672739,rs1061149,rs78316862,rs79672939,rs597800,rs57802735,rs3769632,rs6028644,rs669292,rs4646,rs671403,rs77072689,rs6028641,rs4775935,rs602037,rs17800079,rs10256675,rs590557,rs659396,rs649509,rs7175531,rs117934571,rs10226876,rs12595627,rs672734,rs6493487,rs7173595,rs115269295,rs2414097,rs74640403,rs56170250,rs1534842,rs644503,rs11880316,rs6028647,rs6711401,rs2899470,rs75859521,rs55705197</t>
  </si>
  <si>
    <t>CATG00000095565.1,ENSG00000106086.14,CATG00000048045.1,ENSG00000214711.5,ENSG00000167994.7,ENSG00000013016.10,ENSG00000106080.6,ENSG00000136193.12,CATG00000053235.1,ENSG00000215421.5,ENSG00000227014.1,ENSG00000137869.9,ENSG00000122574.6,CATG00000095564.1,CATG00000042289.1,ENSG00000267662.1</t>
  </si>
  <si>
    <t>Estradiol levels</t>
  </si>
  <si>
    <t>MESH:D005234</t>
  </si>
  <si>
    <t>Fatty Liver</t>
  </si>
  <si>
    <t>Lipid infiltration of the hepatic parenchymal cells resulting in a yellow-colored liver. The abnormal lipid accumulation is usually in the form of TRIGLYCERIDES, either as a single large droplet or multiple small droplets. Fatty liver is caused by an imbalance in the metabolism of FATTY ACIDS.</t>
  </si>
  <si>
    <t>rs7002551,rs75615732,rs2072905,rs35869328,rs13142133,rs9312329,rs12484700,rs2294922,rs7744685,rs3747207,rs12022704,rs2281137,rs894177,rs73236914,rs4823109,rs6448732,rs926633,rs7324845,rs2130136,rs9693355,rs59502820,rs80252525,rs6006473,rs6006469,rs6006474,rs2896019,rs4841132,rs73236908,rs2319854,rs1181186,rs76353601,rs35966749,rs56373884,rs7323373,rs12744108,rs11864146,rs4941543,rs73236922,rs76357642,rs1010023,rs787796,rs67450864,rs2401513,rs59440374,rs2076207,rs11912828,rs114798927,rs11090620,rs34120986,rs2634952,rs9534335,rs56661923,rs16918262,rs3737835,rs2281298,rs2645424,rs962366,rs61283342,rs2281292,rs2712142,rs13146248,rs2073082,rs2294916,rs2072906,rs2294927,rs11589713,rs2235777,rs2712154,rs4823180,rs643608,rs73236910,rs6487668,rs13056638,rs77755373,rs2235773,rs11783641,rs9389230,rs75641881,rs7972426,rs1027123,rs9987289,rs112374451,rs1994529,rs6577661,rs4146667,rs58751272,rs2073085,rs2073084,rs11090617,rs9626079,rs555922,rs2294923,rs2281296,rs3827385,rs9693603,rs12021519,rs2712114,rs12738083,rs3761077,rs16918255,rs34589111,rs2073086,rs11705218,rs787799,rs3761472,rs4823177,rs1293315,rs1977080,rs111231701,rs12483959,rs73236921,rs2281135,rs117386346,rs79913066,rs73236904,rs75919326,rs2143571,rs12163794,rs61473277,rs7015195,rs1994526,rs80037748,rs111256182,rs5764045,rs1181145,rs61614407,rs35787968,rs913094,rs2294921,rs7015547,rs3788603,rs2092501,rs34523847,rs11611658,rs17716118,rs2235776,rs56219234,rs113050427,rs2710833,rs738408,rs13144750,rs13056555,rs59697975,rs55949318,rs4823173,rs2712140,rs1010022,rs1692798,rs16918259,rs983311,rs78004709,rs59417188,rs10492111,rs10032452,rs61774825,rs787447,rs76776153,rs73810130,rs12649479,rs738491,rs2634951,rs478484,rs2073081,rs73234404,rs6079398,rs61774809,rs7975722,rs7587,rs11206228,rs61774804,rs34403348,rs2073080,rs6079396,rs79147958,rs1181178,rs10874910,rs5764044,rs36043919,rs4823179,rs6850611,rs2294433,rs983309,rs2235772,rs73234500,rs6577662,rs36069781,rs68040658,rs78468022,rs36055245,rs1181156,rs7289329,rs4823176,rs2645426,rs57993749,rs12746412,rs2401514,rs73234406,rs2319853,rs12033572,rs2294919,rs7556247,rs1181146,rs1883349,rs2073079,rs9625962,rs6006468,rs17661330,rs34535017,rs16918261,rs41302750,rs12028193,rs4345134,rs6006602,rs71637818,rs13132670,rs5764047,rs787795,rs9614293,rs1474745,rs34597048,rs61774830,rs34912062,rs2634953,rs11206230,rs5764451,rs78952243,rs2294510,rs2076211,rs11704562,rs9614300,rs11206227,rs73234481,rs73176497,rs78000457,rs2235775,rs73236911,rs8001605,rs2686204,rs1305088,rs13124771,rs16918268,rs13055874,rs983308,rs34684081,rs35621602,rs5764430,rs12744846,rs738409,rs2008451,rs1997693,rs17756892,rs61774824,rs34362,rs14315,rs1181201,rs73234477,rs1127931,rs9693612,rs13335951,rs16918263,rs6577663,rs4823178,rs2712132,rs2179642,rs34879941,rs9526151,rs7009302,rs11609486,rs2294136,rs11165348,rs2228603,rs7744034,rs4942487,rs16918266,rs2634961,rs6984305,rs12484809,rs1692799,rs73236909,rs1883348,rs35647900,rs77758061,rs34352134,rs61774823,rs61774817,rs2073088,rs2126263,rs7521654,rs10099512,rs2072907,rs11609858,rs35463759,rs12729768,rs57399520,rs2076208,rs10888815,rs16991175,rs2896020,rs2710834,rs71516504,rs2294915,rs2073083,rs4292726,rs2235778,rs16991158,rs1007863,rs16918265,rs4823182,rs2281138,rs11206226,rs12580230,rs4823181,rs2401512,rs12676995,rs1977081,rs12727907,rs4823108,rs3788604,rs2243724,rs73234494,rs13055900,rs2281297,rs4841133,rs4909305</t>
  </si>
  <si>
    <t>ENSG00000254237.1,ENSG00000166558.6,ENSG00000081870.7,CATG00000071806.1,ENSG00000122481.12,CATG00000014661.1,ENSG00000079459.8,ENSG00000130287.9,ENSG00000058804.10,ENSG00000237248.3,CATG00000070912.1,CATG00000113163.1,ENSG00000126838.5,ENSG00000165733.7,ENSG00000181381.9,ENSG00000058799.9,CATG00000014145.1,ENSG00000257322.1,CATG00000071804.1,ENSG00000231503.3,ENSG00000139508.10,CATG00000056197.1,CATG00000007912.1,ENSG00000100347.10,ENSG00000188677.10,ENSG00000226026.1,CATG00000074470.1,ENSG00000244171.3,ENSG00000254235.1,ENSG00000136167.9,CATG00000067789.1,CATG00000058781.1,CATG00000101116.1,ENSG00000091490.6,ENSG00000172264.12,ENSG00000251152.1,ENSG00000100344.6,CATG00000090100.1,ENSG00000211452.6</t>
  </si>
  <si>
    <t>20708005,21423719,23213074,22719876</t>
  </si>
  <si>
    <t>Nonalcoholic fatty liver disease,Non-alcoholic fatty liver disease histology (AST),Non-alcoholic fatty liver disease histology (other)</t>
  </si>
  <si>
    <t>MESH:D005272</t>
  </si>
  <si>
    <t>Femur Neck</t>
  </si>
  <si>
    <t>The constricted portion of the thigh bone between the femur head and the trochanters.</t>
  </si>
  <si>
    <t>rs885485,rs9849400,rs7621549,rs9827559,rs1823070,rs2062717,rs6808142,rs17780175,rs34334514,rs11130094,rs6800163,rs2176861,rs6786704,rs9839075,rs67814017,rs11067267,rs2081106,rs9810340,rs9848648,rs11959132,rs1520483,rs10865942,rs10865941,rs62550118,rs17037864,rs6772937,rs12518773,rs10850371,rs12496623,rs34478154,rs34200989,rs7430431,rs11067268,rs674639,rs12486039,rs12498847,rs6789283,rs534330,rs9879526,rs17289076,rs4700328,rs57222164,rs10774765,rs1031197,rs259567,rs7203451,rs11713015,rs17528522,rs10940644,rs62247795,rs12308036,rs10774766,rs11130093,rs12302975,rs2037391,rs13158346,rs1402152,rs9311391,rs10850373,rs999411,rs62357977,rs11130092,rs4683243,rs2280407,rs12519611,rs9848284,rs11859916,rs2373255,rs35303057,rs6791703,rs116168096,rs12492797,rs13154277,rs6891161,rs671236,rs259565,rs1947090,rs885486,rs1879328,rs68018913,rs2062716,rs55950019,rs3934896,rs35714147,rs1867712,rs111282013,rs78558654,rs112687852,rs7198000,rs7632776,rs55990714</t>
  </si>
  <si>
    <t>ENSG00000248988.1,ENSG00000163825.3,ENSG00000113448.12,ENSG00000163827.8,ENSG00000012223.8,CATG00000108112.1,ENSG00000223351.1,CATG00000076009.1,ENSG00000169344.11,ENSG00000164123.6,CATG00000060012.1,ENSG00000257817.1,CATG00000076006.1</t>
  </si>
  <si>
    <t>22087292,20175129</t>
  </si>
  <si>
    <t>Femoral neck bone geometry</t>
  </si>
  <si>
    <t>MESH:D005319</t>
  </si>
  <si>
    <t>Fetal Hemoglobin</t>
  </si>
  <si>
    <t>The major component of hemoglobin in the fetus. This HEMOGLOBIN has two alpha and two gamma polypeptide subunits in comparison to normal adult hemoglobin, which has two alpha and two beta polypeptide subunits. Fetal hemoglobin concentrations can be elevated (usually above 0.5%) in children and adults affected by LEUKEMIA and several types of ANEMIA.</t>
  </si>
  <si>
    <t>rs3822098,rs6569986,rs10833125,rs8040868,rs71577453,rs7924684,rs6734197,rs6421034,rs61897259,rs920805,rs11136613,rs10128555,rs3734941,rs7116002,rs6037828,rs1041479,rs10742579,rs2723380,rs12807743,rs7127443,rs9402694,rs7480197,rs79728049,rs12664898,rs75274968,rs400036,rs11024687,rs2914151,rs4910737,rs4758458,rs432090,rs925483,rs10769790,rs407807,rs4529736,rs431409,rs34161300,rs16932124,rs76577602,rs1541937,rs61892120,rs1124113,rs4910771,rs385925,rs56273135,rs7936823,rs4758576,rs11036641,rs12788941,rs13196486,rs12788102,rs10160740,rs10838357,rs9321493,rs35571217,rs2341423,rs17028290,rs3819410,rs7950766,rs6037858,rs2231978,rs61899662,rs11590678,rs17331129,rs382979,rs11753985,rs1320961,rs7948668,rs968856,rs1505200,rs6578506,rs1186868,rs6594727,rs2347126,rs4520025,rs11118615,rs6065905,rs4758492,rs55680570,rs74052462,rs4758505,rs7115987,rs7934275,rs11657355,rs6578319,rs12417960,rs6673498,rs4910518,rs17008806,rs7530074,rs9399141,rs13028627,rs10769061,rs7553447,rs7951206,rs74052463,rs6578596,rs4402323,rs7104342,rs12361922,rs7939559,rs6578658,rs7544735,rs17484524,rs67639678,rs76644062,rs11036455,rs9385719,rs1806151,rs7517350,rs11031106,rs10872428,rs79134963,rs7480507,rs79227000,rs7932841,rs35765555,rs2234455,rs116792799,rs13172774,rs4758462,rs74712532,rs1541938,rs16917882,rs7121765,rs11774310,rs10037429,rs26982,rs59143167,rs1609812,rs34149786,rs111624259,rs1035409,rs10519203,rs10863567,rs2064101,rs2855038,rs408409,rs7113131,rs8034191,rs4910738,rs1003586,rs72872549,rs17650107,rs78700188,rs1028314,rs11757723,rs67881502,rs720106,rs11747062,rs13161969,rs368019,rs34741959,rs17484235,rs1057208,rs6673877,rs12663447,rs2445272,rs4910765,rs6578507,rs1498479,rs10837643,rs1059829,rs56358308,rs715792,rs7107218,rs6903449,rs35696517,rs12131897,rs4910649,rs6940878,rs1123991,rs2341426,rs4910883,rs35507444,rs1186834,rs243072,rs35959442,rs1318558,rs61897257,rs17270776,rs10954626,rs7104462,rs26980,rs210962,rs3813727,rs56207419,rs434777,rs401426,rs1864966,rs4910739,rs8179712,rs445728,rs9321490,rs12786766,rs55676755,rs1117840,rs6073972,rs2298955,rs9666982,rs12286120,rs4758459,rs7951442,rs12476132,rs2855125,rs7576824,rs16969968,rs68131815,rs6697859,rs12795819,rs1060574,rs9402696,rs210949,rs3823501,rs4672394,rs78002215,rs4758562,rs74799554,rs13271747,rs12222763,rs12788935,rs116528755,rs11033295,rs59837266,rs7749106,rs4910566,rs17596850,rs61681282,rs79232628,rs408362,rs35624669,rs12283559,rs7180002,rs11037193,rs762897,rs7124301,rs12119920,rs6578317,rs17320271,rs61871197,rs2445271,rs11774749,rs6073966,rs1541940,rs3941170,rs6939543,rs8039449,rs1186872,rs4646871,rs1012223,rs1541939,rs58469620,rs4758590,rs1504550,rs17324609,rs6546826,rs7119567,rs12364664,rs17706858,rs4529740,rs56320845,rs4910651,rs7119432,rs10769246,rs2341425,rs1211751,rs12914385,rs6578312,rs10769101,rs11126399,rs12576387,rs2910017,rs243071,rs10072577,rs35554754,rs13266065,rs34388582,rs4705554,rs1186835,rs11036475,rs4910650,rs10742583,rs10484496,rs1661052,rs112771476,rs9788721,rs72738736,rs55853698,rs35196705,rs6546829,rs4465830,rs61830270,rs2236794,rs11030841,rs925484,rs12575331,rs10852916,rs2255519,rs13167659,rs35274088,rs2499953,rs2236981,rs115928125,rs1054204,rs11744710,rs79814561,rs7121082,rs210950,rs61871184,rs4636703,rs2855126,rs7945933,rs10838356,rs34189058,rs10839779,rs4958278,rs430197,rs12205603,rs348939,rs4143773,rs2445270,rs67426328,rs13214669,rs1694676,rs34394840,rs113940471,rs60179850,rs3794050,rs1809862,rs12132138,rs77876477,rs916111,rs13328868,rs11754021,rs9483798,rs2071348,rs11118609,rs424299,rs4580893,rs7109587,rs12465867,rs12469024,rs6578303,rs7482144,rs17008835,rs1368697,rs17331017,rs35156960,rs1443799,rs1186871,rs4910770,rs10768683,rs713040,rs7733793,rs2499946,rs2105819,rs10769100,rs3776959,rs12996463,rs17355626,rs2658446,rs11777777,rs2017433,rs11037191,rs9666981,rs56002646,rs7552384,rs60083599,rs2236953,rs12798120,rs430252,rs6578592,rs7949007,rs34758607,rs11759062,rs13197750,rs3819409,rs76889281,rs12095163,rs17483548,rs11939159,rs75897841,rs7110263,rs2499970,rs13161610,rs1123990,rs7775140,rs210942,rs2284448,rs57437632,rs56748859,rs6578318,rs10769098,rs7111669,rs743589,rs17027967,rs11030948,rs3763141,rs4910766,rs3759071,rs2072826,rs12806612,rs35077609,rs12663810,rs11036238,rs6073971,rs112508538,rs2959068,rs737872,rs11036474,rs34554590,rs12792898,rs13027700,rs12621957,rs12363855,rs4758501,rs7480005,rs34762184,rs8082040,rs13064,rs4646870,rs12574989,rs4243961,rs74052461,rs35595876,rs6578590,rs67382821,rs74052459,rs77699349,rs10768737,rs11036415,rs12902904,rs16929415,rs210938,rs1503283,rs2236955,rs12805212,rs57101521,rs60449395,rs445586,rs1368696,rs35207925,rs1463373,rs2073496,rs4910768,rs12129004,rs4910572,rs61997192,rs348935,rs10766497,rs3843736,rs1493743,rs58479323,rs10767827,rs71480714,rs1505194,rs7719521,rs4243084,rs1561876,rs2855039,rs12787404,rs111779375,rs2445267,rs7484007,rs12132139,rs4758622,rs2855036,rs76053052,rs1874828,rs61738492,rs71459863,rs1463374,rs8031948,rs78698915,rs2017434,rs78664215,rs434320,rs6073952,rs2294321,rs12124030,rs405680,rs407487,rs430769,rs28384513,rs210943,rs61830289,rs12477097,rs12363207,rs13166822,rs62429816,rs4672393,rs16989513,rs6940258,rs872751,rs366533,rs4910543,rs4594969,rs79119923,rs1117841,rs34413445,rs4895437,rs77557655,rs17487223,rs17525396,rs4910652,rs4910515,rs12276948,rs11037866,rs74052458,rs3848436,rs2236965,rs11071960,rs16933260,rs404280,rs11024672,rs210939,rs903156,rs10500643,rs6065904,rs7103860,rs75268780,rs10837630,rs7483789,rs2914152,rs2284449,rs7940694,rs11036476,rs2445268,rs903319,rs58952297,rs7739722,rs11031004,rs6569982,rs2445266,rs4910544,rs431117,rs1735068,rs446099,rs1694674,rs7736165,rs10743023,rs7761964,rs2187608,rs7934892,rs210796,rs1186873,rs2236954,rs951266,rs4320977,rs72738786,rs931794,rs7119060,rs12222503,rs3741343,rs734767,rs762895,rs11744737,rs7754722,rs2047456,rs7530176,rs17332053,rs61892121,rs1978707,rs4758461,rs11033298,rs4910735,rs10767828,rs423501,rs10851907,rs11858836,rs77062934,rs72743158,rs67385638,rs2290000,rs4758504,rs3816015,rs2442422,rs3800569,rs17065905,rs34158516,rs7679,rs4451150,rs12787645,rs10768113,rs17270818,rs2327586,rs2341424,rs55781567,rs833528,rs1463372,rs12479307,rs56164974,rs4758512,rs12363853,rs1368695,rs61218021,rs114374015,rs6903655,rs4671391,rs7110060,rs10769378,rs12945589,rs2445269,rs4910882,rs12577059,rs417854,rs4705467,rs2072825,rs4910822,rs12796962,rs418125,rs56180823,rs411933,rs7530493,rs11759077,rs7933164,rs4283007,rs16929410,rs881995,rs4910516,rs968857,rs77836109,rs2647602,rs2736554,rs7946134,rs3759074,rs2340353,rs6541161,rs4910648,rs77881771,rs11037011,rs12477846,rs61897258,rs66838021,rs435810,rs1044392,rs11577715,rs76437609,rs429957,rs723388,rs2268165,rs112317718,rs1455952,rs1022491,rs1541936,rs35730037,rs10488676,rs12803023,rs77257972,rs6861486,rs11037196,rs7928788,rs6578440,rs11939062,rs10281207,rs55958997,rs7745289,rs80035042,rs6693017,rs111602331,rs586967,rs4338558,rs74052453,rs1051730,rs11821912,rs371761,rs9402691,rs2012591,rs74884715,rs2499956,rs396341,rs17497,rs1662162,rs10768707,rs35939397,rs4910767,rs2347113,rs11852372,rs11657361,rs1519,rs725937,rs9389278,rs6578591,rs10495152,rs4758624,rs78165163,rs6578505,rs61738647,rs6918512,rs6578306,rs4758510,rs10769023,rs589465,rs4628657,rs408897,rs11753673,rs10833079,rs3759070,rs4910517,rs35364742,rs4705829,rs10128556,rs7772031,rs10768687,rs4758506,rs4243962,rs9494167,rs17405217,rs7130110,rs11024646,rs3910245,rs62312682,rs116256889,rs4910736,rs6578588,rs13180262,rs6065908,rs2142725,rs61892014,rs61830288,rs3213614,rs6706235,rs7948416,rs11154791,rs76710533,rs1541941,rs4910647,rs12789987,rs1317286,rs12467056,rs13011809,rs3759069</t>
  </si>
  <si>
    <t>CATG00000042991.1,ENSG00000080644.11,ENSG00000167323.5,CATG00000001379.1,ENSG00000249035.2,ENSG00000213931.1,ENSG00000186205.8,ENSG00000244734.2,ENSG00000167333.8,CATG00000049007.1,ENSG00000251364.2,CATG00000023745.1,ENSG00000118513.14,ENSG00000185483.7,ENSG00000103148.11,ENSG00000100982.7,CATG00000086051.1,ENSG00000118514.9,ENSG00000200807.1,ENSG00000239920.1,ENSG00000112902.7,ENSG00000175518.6,CATG00000025651.1,ENSG00000212122.3,ENSG00000232876.1,ENSG00000170743.12,CATG00000001429.1,ENSG00000119866.16,CATG00000048641.1,ENSG00000110619.12,ENSG00000188266.9,CATG00000053363.1,CATG00000090117.1,ENSG00000167346.3,ENSG00000136381.8,ENSG00000236703.1,ENSG00000196565.8,CATG00000001433.1,ENSG00000112339.10,CATG00000043013.1,ENSG00000247473.1,ENSG00000113140.6,CATG00000004644.1,CATG00000001381.1,ENSG00000167325.10,ENSG00000167355.3,ENSG00000224091.1,ENSG00000184544.7,ENSG00000180785.8,ENSG00000117971.7,ENSG00000251741.1,ENSG00000101266.12,CATG00000077048.1,ENSG00000171444.13,CATG00000048679.1,ENSG00000007402.7,CATG00000004658.1,CATG00000080922.1,ENSG00000229988.1,CATG00000001378.1,ENSG00000205531.8,CATG00000003036.1,CATG00000025648.1,ENSG00000230261.1,ENSG00000207008.1,CATG00000001418.1,CATG00000003048.1,CATG00000061002.1,CATG00000054031.1,ENSG00000236248.1,CATG00000004643.1,ENSG00000047188.11,CATG00000004651.1,CATG00000048636.1,ENSG00000255257.1,CATG00000001430.1,ENSG00000257551.1,ENSG00000214978.6,ENSG00000138722.5,ENSG00000198026.6,ENSG00000169684.9,ENSG00000223929.1,CATG00000054942.1,CATG00000004661.1,ENSG00000183117.13,ENSG00000175520.8,CATG00000043014.1,ENSG00000100979.10,ENSG00000105929.11,CATG00000001377.1,ENSG00000116127.13,ENSG00000260581.1,ENSG00000110628.9,ENSG00000227361.1,ENSG00000223609.3,ENSG00000103152.7,ENSG00000167332.7,ENSG00000137764.15,CATG00000078111.1,ENSG00000232633.3,ENSG00000229534.1</t>
  </si>
  <si>
    <t>20018918,21326311,18245381,17767159,22936743</t>
  </si>
  <si>
    <t>F-cell distribution,Fetal hemoglobin levels,Fetal Hemoglobin levels</t>
  </si>
  <si>
    <t>MESH:D005338</t>
  </si>
  <si>
    <t>Fibrin Fibrinogen Degradation Products</t>
  </si>
  <si>
    <t>Soluble protein fragments formed by the proteolytic action of plasmin on fibrin or fibrinogen. FDP and their complexes profoundly impair the hemostatic process and are a major cause of hemorrhage in intravascular coagulation and fibrinolysis.</t>
  </si>
  <si>
    <t>rs2282686,rs475419,rs7273734,rs2066865,rs58357937,rs57436966,rs867186,rs2069940,rs676457,rs17092215,rs2279822,rs10769205,rs56289894,rs9332666,rs6427196,rs12361673,rs17402334,rs505922,rs12077584,rs116552240,rs7118404,rs17198985,rs6060257,rs643434,rs1875696,rs13292932,rs6673184,rs75535620,rs56363533,rs500499,rs77437249,rs12067736,rs2295888,rs79837139,rs970740,rs4752808,rs2769071,rs73905041,rs6579210,rs6009,rs6060244,rs12806687,rs10838619,rs2420372,rs7124949,rs11039538,rs73903019,rs676996,rs2306032,rs55946144,rs3763963,rs6060242,rs11905081,rs612169,rs613534,rs11038993,rs10485508,rs4752806,rs74543591,rs659104,rs491626,rs2306029,rs514659,rs10769317,rs2295700,rs57690120,rs2213868,rs7111517,rs476410,rs495203,rs2047812,rs4606447,rs117616040,rs500498,rs6670848,rs6485696,rs17111206,rs17111161,rs1018827,rs10838805,rs2420370,rs529565,rs11039520,rs8117847,rs8124662,rs494242,rs4752791,rs77809681,rs4506602,rs55734215,rs111641740,rs57804402,rs12077639,rs2070852,rs6427194,rs12091344,rs2869531,rs11906318,rs6485702,rs554833,rs7932354,rs77073917,rs660340,rs11603850,rs1033799,rs11908100,rs657152,rs12105996,rs7129364,rs16861990,rs7948129,rs4752897,rs6687813,rs1566729,rs905475,rs6060245,rs687621,rs6120843,rs75287019,rs493246,rs582094,rs75537616,rs677355,rs2279823,rs7274866,rs905477,rs3136505,rs582118,rs7947811,rs75888794,rs6120844,rs79048371,rs7108770,rs1208134,rs73903017,rs17092297,rs3789691,rs28796027,rs79368019,rs687289,rs76507298,rs2270993,rs2420371,rs2066861,rs6485690,rs6579211,rs78704804,rs6485783,rs3136516,rs13448,rs80109502,rs581107,rs7261167,rs8123978,rs543968,rs114948279,rs34174778,rs645982,rs8118978,rs4752893,rs17317888,rs6579208,rs17791016,rs2305982,rs8119827,rs11906160,rs11905354,rs3741410,rs6050,rs60866116,rs11907438,rs545971,rs11908232,rs7113857,rs1503190,rs6682179,rs1411702,rs6427195,rs3789692,rs75112989,rs527210,rs7120737,rs544873,rs1208135,rs674302,rs11908683,rs56400038,rs17310467,rs12274785,rs644234,rs73903009,rs8118005,rs3136512,rs35552264,rs6677288,rs492488,rs75648520,rs12407108,rs11819979,rs2066864,rs74893744,rs1033797,rs7269138,rs17111205,rs6427197,rs75334064,rs73905030</t>
  </si>
  <si>
    <t>ENSG00000234437.1,ENSG00000175224.12,ENSG00000263693.1,ENSG00000100983.5,ENSG00000088298.8,CATG00000002256.1,CATG00000067103.1,ENSG00000030066.9,CATG00000053087.1,CATG00000054662.1,ENSG00000175216.10,ENSG00000171560.10,CATG00000005569.1,ENSG00000101000.4,ENSG00000171557.12,ENSG00000165923.11,ENSG00000143153.8,ENSG00000137962.8,ENSG00000198734.6,ENSG00000117477.8,ENSG00000134569.5,ENSG00000180210.10,ENSG00000175213.2,ENSG00000233482.1,CATG00000008945.1,CATG00000005527.1,ENSG00000100991.7,ENSG00000175220.7,ENSG00000078814.11,CATG00000054663.1,ENSG00000117479.8,ENSG00000143156.9,ENSG00000109920.8,ENSG00000149177.8,ENSG00000175164.9</t>
  </si>
  <si>
    <t>D-dimer levels</t>
  </si>
  <si>
    <t>MESH:D005340</t>
  </si>
  <si>
    <t>Fibrinogen</t>
  </si>
  <si>
    <t>Plasma glycoprotein clotted by thrombin, composed of a dimer of three non-identical pairs of polypeptide chains (alpha, beta, gamma) held together by disulfide bonds. Fibrinogen clotting is a sol-gel change involving complex molecular arrangements: whereas fibrinogen is cleaved by thrombin to form polypeptides A and B, the proteolytic action of other enzymes yields different fibrinogen degradation products.</t>
  </si>
  <si>
    <t>rs3803658,rs2066865,rs62049814,rs115407394,rs1109646,rs6060,rs7189240,rs7819099,rs3923387,rs8052956,rs1558682,rs2252775,rs2042642,rs7308872,rs12592161,rs10239974,rs1800925,rs11553452,rs7946992,rs10740128,rs1394092,rs4705863,rs3788988,rs1044292,rs6678033,rs2299013,rs6933134,rs10515503,rs11070809,rs548288,rs11605427,rs62158854,rs6860806,rs1904296,rs3771585,rs12595118,rs7977690,rs1800787,rs72837056,rs12034502,rs9435168,rs56052835,rs11075899,rs9365681,rs12596717,rs11208687,rs61791721,rs28433352,rs272855,rs4394299,rs28617621,rs4546372,rs367805,rs11265613,rs60632435,rs900818,rs1468199,rs1476698,rs4498117,rs62480406,rs7358152,rs10213701,rs56188865,rs6687726,rs71583471,rs8043931,rs1618889,rs75103511,rs13247324,rs8056394,rs6757876,rs4925659,rs2227423,rs72955361,rs2405528,rs7759775,rs11783799,rs2684889,rs611418,rs13175394,rs73020143,rs35809179,rs56301443,rs10761773,rs4655743,rs11823551,rs9052,rs907,rs2847666,rs34754328,rs12909012,rs12917005,rs35322907,rs9971294,rs17114345,rs315922,rs2706395,rs1294015,rs556917,rs13167994,rs2154384,rs72950891,rs71583478,rs10733788,rs55903341,rs7203398,rs4038578,rs2631368,rs72679193,rs7190909,rs10995541,rs55896126,rs671473,rs62523994,rs1892534,rs2731443,rs60209440,rs62049771,rs10925025,rs2227411,rs2227403,rs4393147,rs12541377,rs272853,rs11230194,rs12596238,rs62049764,rs60466849,rs272892,rs107903,rs9854328,rs3800963,rs7644346,rs869943,rs2240728,rs2522051,rs270619,rs3800523,rs270607,rs4845622,rs58356851,rs13180295,rs72797378,rs12151655,rs2522063,rs3734882,rs9832813,rs724553,rs794114,rs35497612,rs75893502,rs12641958,rs3823456,rs7518632,rs6988767,rs12903915,rs6722922,rs73590892,rs11815969,rs4845619,rs6439638,rs6931376,rs72837019,rs7719499,rs4466712,rs2706379,rs61771812,rs7082076,rs1711161,rs62190407,rs2227418,rs72693398,rs1894904,rs71583482,rs7673982,rs156322,rs55786556,rs62193207,rs13388333,rs574704,rs7915779,rs8052283,rs4493811,rs2522056,rs4492839,rs3792883,rs12911938,rs7201867,rs6791611,rs10279864,rs55764424,rs839,rs602396,rs2549005,rs12416349,rs874954,rs60490216,rs2706393,rs17386555,rs62048016,rs10761741,rs6993953,rs11778018,rs10761722,rs4925546,rs79474186,rs57536424,rs8048169,rs2549009,rs77143352,rs7098181,rs62330409,rs10188292,rs4845372,rs7910927,rs60422142,rs6743171,rs4939320,rs2731434,rs2304081,rs273899,rs11855605,rs958572,rs4129267,rs2227422,rs35256094,rs2073643,rs12549853,rs34786243,rs2706370,rs4646204,rs1938484,rs1003533,rs2706362,rs11630054,rs7078456,rs2847664,rs1154988,rs13161860,rs2106854,rs11208690,rs2287077,rs57255677,rs9355467,rs4655740,rs12910371,rs1613835,rs631853,rs2706383,rs4925657,rs7700005,rs9920162,rs75390063,rs35353454,rs10761771,rs56241013,rs12662380,rs7463897,rs11819167,rs4655564,rs2897443,rs60732160,rs12642770,rs6804194,rs2340910,rs10761727,rs60666900,rs6894249,rs12597253,rs2070727,rs10995543,rs17386695,rs11601689,rs2038239,rs10761728,rs3846731,rs62186433,rs838202,rs12453,rs10852504,rs2631362,rs10761731,rs62385261,rs2250752,rs56287412,rs460271,rs4260530,rs2175197,rs1477027,rs10065633,rs7083823,rs3805669,rs56996855,rs13180186,rs2286509,rs6499510,rs9848883,rs11784762,rs73078337,rs78003854,rs4877,rs4675811,rs7085621,rs3213590,rs9832056,rs71583480,rs1133261,rs11786934,rs58579887,rs73078332,rs11915629,rs62190370,rs10465990,rs2548994,rs10935184,rs635619,rs62190410,rs7003580,rs28365897,rs12619647,rs61789561,rs2706373,rs17693348,rs2227399,rs960757,rs7654425,rs11993233,rs6984820,rs2038240,rs11865438,rs12149749,rs8049550,rs2700479,rs7097698,rs75472890,rs35373795,rs6055,rs10191488,rs2548997,rs6058,rs9820513,rs35496488,rs2522394,rs4486511,rs11136334,rs28501308,rs1800961,rs274570,rs3792879,rs2227401,rs7461753,rs10761761,rs7979165,rs8061611,rs73008126,rs6499536,rs4655566,rs17622991,rs1140522,rs55754956,rs2286498,rs12665666,rs62330413,rs3749753,rs34330586,rs56129392,rs62049780,rs71520387,rs1558643,rs2270108,rs8044969,rs12596226,rs78572961,rs1805096,rs62186378,rs1118823,rs11817169,rs72918674,rs71583483,rs4646304,rs7960015,rs12592851,rs17252498,rs9282763,rs10463893,rs36108085,rs7618518,rs1938496,rs2631359,rs11814792,rs2292260,rs2706374,rs17394680,rs12596466,rs1153877,rs274571,rs34602896,rs8057688,rs9356197,rs12599349,rs61853589,rs4719716,rs80103856,rs35719560,rs7557535,rs12532922,rs2246176,rs10268632,rs580064,rs2706389,rs270608,rs12525909,rs72641828,rs74270736,rs7977742,rs2070731,rs270612,rs7928895,rs28660425,rs1110,rs62049810,rs3772390,rs2522414,rs696081,rs272887,rs6700896,rs7182865,rs7422339,rs60604866,rs3755636,rs7188463,rs4508864,rs72641129,rs7092784,rs11946200,rs12915708,rs11946124,rs17127849,rs17528859,rs4655557,rs7546242,rs11208689,rs112979447,rs62049783,rs67006560,rs2855017,rs1145101,rs794134,rs34042201,rs6750559,rs62049768,rs13165038,rs272885,rs59412796,rs2041791,rs2706339,rs7909960,rs4705864,rs2070722,rs2070970,rs3805667,rs11745587,rs7574787,rs1881457,rs7549338,rs12637102,rs35834048,rs10269414,rs78159211,rs272878,rs12597254,rs12916038,rs1044291,rs10053046,rs72797701,rs2251603,rs7191436,rs7449456,rs34604423,rs1474349,rs270601,rs10950922,rs10740131,rs3792876,rs12330635,rs13163451,rs4845623,rs10733787,rs1047891,rs12573212,rs61855497,rs62330415,rs11777402,rs17303177,rs315921,rs10740107,rs2304440,rs4310508,rs9282761,rs273901,rs2522403,rs1029740,rs10224244,rs10761739,rs2522064,rs34452667,rs12024269,rs10479002,rs6799699,rs1548278,rs7939882,rs4722189,rs62047987,rs270615,rs11208685,rs8045,rs10740133,rs518972,rs3211105,rs4452981,rs4537545,rs610932,rs6990361,rs2073839,rs11786903,rs3805672,rs7668014,rs66947035,rs624663,rs11818738,rs6991364,rs57600888,rs71583475,rs55811034,rs67052379,rs3792880,rs2706384,rs11783772,rs7666918,rs2548999,rs11817689,rs67701624,rs272883,rs41266959,rs62193221,rs71583470,rs9415680,rs55646585,rs696516,rs7734334,rs4705953,rs2057655,rs72580628,rs274556,rs273917,rs7189455,rs78330488,rs62190413,rs62193162,rs3771587,rs13189284,rs2522047,rs4543441,rs4722188,rs2684901,rs11864306,rs55645375,rs6992333,rs13184379,rs2106984,rs4333166,rs3778665,rs7358191,rs214959,rs7100372,rs6479897,rs9692432,rs11208692,rs72799630,rs2549002,rs6558405,rs12917408,rs4708614,rs59496049,rs912648,rs11136337,rs6894017,rs12438326,rs2616629,rs8028610,rs2286503,rs1029738,rs7897326,rs2300802,rs11935584,rs57292098,rs7518199,rs17771891,rs11603507,rs12489577,rs10950690,rs2322433,rs7736328,rs7013938,rs7700346,rs2306772,rs7549250,rs272872,rs11136339,rs2227395,rs11865886,rs3805665,rs7926954,rs589092,rs62330417,rs7516341,rs512495,rs62193209,rs5005217,rs2070724,rs916383,rs8053150,rs10190033,rs487997,rs74355961,rs1896995,rs11855370,rs56798121,rs886286,rs1484250,rs3828673,rs5022760,rs8055218,rs169256,rs1800788,rs10253651,rs62193210,rs1533068,rs4073082,rs9868120,rs62049766,rs78616514,rs10822175,rs12644346,rs28452147,rs4845373,rs59160806,rs12902741,rs2070728,rs9866535,rs272856,rs2631369,rs11856886,rs480162,rs2070726,rs7935829,rs115911400,rs62186411,rs71583477,rs56077246,rs871690,rs2522062,rs7002002,rs67346102,rs12040007,rs10520114,rs55895668,rs11123908,rs61812598,rs8063660,rs56117011,rs12413730,rs610860,rs6667434,rs2158177,rs11242111,rs10072571,rs61218976,rs3792882,rs56401829,rs72829170,rs13185655,rs2522050,rs1061259,rs7721296,rs16952141,rs2700485,rs502581,rs61642292,rs7002152,rs4678438,rs34489085,rs2522054,rs8053198,rs9647335,rs10822179,rs2393969,rs58761191,rs12196380,rs79440308,rs73002111,rs4646200,rs272868,rs981792,rs1688072,rs1133262,rs10512597,rs59104589,rs2549004,rs3823457,rs10509189,rs10761723,rs273912,rs9347002,rs4646302,rs6989119,rs10822150,rs460089,rs11208693,rs11136333,rs115008099,rs10802502,rs3788987,rs10900807,rs76974894,rs10925026,rs7197925,rs62190373,rs272854,rs35489971,rs11782433,rs2270105,rs62193197,rs7017644,rs4453032,rs12187537,rs6664201,rs34757387,rs1861282,rs2616628,rs2847667,rs57196672,rs2059502,rs4379723,rs10092179,rs12025906,rs11165374,rs113627792,rs2616631,rs3805673,rs1894903,rs10080188,rs10068129,rs667920,rs4553185,rs2286501,rs6689393,rs10822148,rs11865052,rs10740129,rs3956912,rs12593998,rs8053957,rs62158853,rs13068119,rs6558406,rs1009984,rs9282762,rs6994460,rs2066861,rs2286500,rs7016416,rs2583476,rs580817,rs58607665,rs2227421,rs200837,rs62330406,rs1065837,rs2857829,rs7701588,rs2287078,rs2040704,rs8050349,rs2227424,rs7704457,rs7679991,rs12598505,rs7933202,rs4075818,rs4642230,rs13439519,rs7920159,rs7075205,rs7170303,rs4622985,rs2706353,rs12911578,rs3814909,rs4675944,rs1800790,rs3771570,rs162886,rs12143966,rs764859,rs11784417,rs7660120,rs11784501,rs11075755,rs2228145,rs61322732,rs11778026,rs6479899,rs272882,rs7750881,rs6771713,rs62193171,rs56273223,rs10224533,rs6694817,rs7155,rs28396702,rs13071085,rs7082470,rs56156035,rs13180169,rs8058093,rs2240032,rs35566767,rs12596829,rs66597435,rs3761659,rs75501914,rs12598372,rs4655729,rs7668818,rs3856637,rs59215788,rs2839461,rs4845625,rs10995540,rs1981524,rs16844401,rs667897,rs12596696,rs57941031,rs10463894,rs2847655,rs1441586,rs62522555,rs12067936,rs10274260,rs8192284,rs8049913,rs10484121,rs10822172,rs2286507,rs1539019,rs13409371,rs7531867,rs2227407,rs35948329,rs10176274,rs62385262,rs8053033,rs3815262,rs71583469,rs10889570,rs7910662,rs270606,rs502419,rs59536819,rs12599784,rs10733792,rs62186400,rs77129112,rs67218241,rs6056,rs7529229,rs4746244,rs4845620,rs11208686,rs10761779,rs2270103,rs12730036,rs62193175,rs35316456,rs28526185,rs34362950,rs71583485,rs17394498,rs7833924,rs2899461,rs3792885,rs6865305,rs521952,rs3790439,rs3821285,rs7232,rs77974221,rs6499550,rs2070723,rs34590412,rs503973,rs6690625,rs61855465,rs12915052,rs72837070,rs10068266,rs2038241,rs2227398,rs2631364,rs4845618,rs6439640,rs10254365,rs2549006,rs6983908,rs1688077,rs9347833,rs1820428,rs8057932,rs10159609,rs1981525,rs273911,rs4646194,rs6700421,rs2684898,rs634475,rs9854084,rs11932760,rs2706381,rs11265612,rs9295263,rs62049769,rs1938485,rs6967917,rs2245460,rs77478677,rs662196,rs3821445,rs2706372,rs62186361,rs10740125,rs272880,rs404771,rs10761721,rs2706390,rs72493178,rs619605,rs79205390,rs12543539,rs57750646,rs56383829,rs10995530,rs73004354,rs7549647,rs67090117,rs1279086,rs73004382,rs2073645,rs7932740,rs3771590,rs11208691,rs13171895,rs2549008,rs900048,rs12414159,rs2549007,rs74270732,rs10889569,rs6050,rs10761732,rs59568225,rs1938497,rs2278867,rs7680155,rs7909269,rs4655555,rs12903561,rs115613469,rs1325406,rs7073753,rs11553453,rs1579045,rs9971352,rs7822511,rs59632925,rs62383750,rs12240740,rs8051655,rs55831924,rs10866916,rs1681816,rs7166544,rs581968,rs10822146,rs1279840,rs4746974,rs1291921,rs829112,rs4220,rs4420065,rs274572,rs7075901,rs11136336,rs315928,rs7006770,rs6906754,rs12910233,rs2684900,rs11208688,rs6929637,rs632016,rs59246603,rs77984694,rs78641784,rs2070730,rs11230201,rs13405290,rs12149692,rs56334578,rs4709838,rs7439150,rs6752050,rs2286505,rs61175929,rs74876974,rs7014582,rs3743771,rs10761729,rs2240726,rs56189574,rs2616630,rs10822155,rs4655556,rs6588153,rs7183014,rs13240023,rs4511475,rs3846732,rs12619369,rs10509186,rs2700480,rs6734238,rs56357056,rs2070725,rs16886314,rs16952170,rs6924053,rs2041790,rs13179900,rs2719815,rs4746149,rs931972,rs4073081,rs2631371,rs7092539,rs4451042,rs10236037,rs1867830,rs2583471,rs7462197,rs1004234,rs77119902,rs7896677,rs794133,rs2631372,rs3805668,rs715,rs1056801,rs6864922,rs6872131,rs9691076,rs8035452,rs7968440,rs632185,rs60198817,rs2549003,rs62048054,rs695983,rs2074369,rs114597978,rs4346380,rs7668341,rs3135109,rs35418151,rs916382,rs2286499,rs12753193,rs1080313,rs10761760,rs34689843,rs553018,rs7068144,rs12596211,rs11075923,rs3805676,rs7092139,rs72955346,rs6949233,rs62330414,rs17602572,rs8132555,rs2066875,rs4745729,rs2706386,rs7464572,rs1659387,rs272891,rs2847663,rs757105,rs4845371,rs10740126,rs7929589,rs2073838,rs11919030,rs68171620,rs71583486,rs13409360,rs73032782,rs10214312,rs757104,rs10479001,rs115024379,rs4646298,rs10072700,rs2227402,rs2466128,rs73788656,rs3771564,rs6873426,rs2393976,rs73078329,rs12413415,rs58129395,rs7671792,rs4681,rs2073644,rs9810089,rs62190367,rs9365683,rs10199363,rs1984598,rs4646305,rs73258761,rs4576655,rs62049782,rs55984967,rs2251024,rs72955364,rs7553796,rs1938495,rs62330399,rs272888,rs71583474,rs2393980,rs13180043,rs1016988,rs2066864,rs13164856,rs12597624,rs10761778,rs72955359,rs4521165,rs7915680,rs115629816,rs4705952,rs1279425,rs56034811,rs10035166,rs617135,rs10761776,rs942723,rs1832654,rs8033354,rs56363214,rs7540268,rs183898,rs11954518,rs75450563,rs7920768,rs2227426,rs12415984,rs4544985,rs11859353,rs9828068,rs71583484,rs35874192,rs71583479,rs2847668,rs57281432,rs2059503,rs55812715,rs6878253,rs2301713,rs4646301,rs2706394,rs7099425,rs7074735,rs2270107,rs17848418,rs55634485,rs10995453,rs35295663,rs13196000,rs13170412,rs11940724,rs62522556,rs28799344,rs11136338,rs2081547,rs1426253,rs483465,rs12906839,rs7203402,rs10935182,rs3805666,rs75697638,rs635620,rs7737470,rs516478,rs116470308,rs6054,rs1681818,rs11930672,rs16952168,rs115781928,rs4690102,rs12599823,rs11165375,rs61853635,rs270614,rs62330408,rs4747045,rs62049781,rs71583481,rs2007015,rs9812319,rs1025154,rs16886299,rs34034297,rs7735073,rs7016860,rs11782890,rs315920,rs583791,rs73006381,rs12777,rs11165366,rs11826180,rs6894655,rs6878192,rs10157379,rs2893323,rs6427658,rs6467797,rs12239046,rs6596086,rs7085862,rs11782331,rs12532938,rs55836855,rs7832643,rs10224419,rs1417,rs59508186,rs12141410,rs1054471,rs76639747,rs2066870,rs11832315,rs2700482,rs62190415,rs1362440,rs1017881,rs1935,rs1019670,rs10761725,rs17166050,rs2706385,rs12900658,rs7542446,rs73008106,rs11749376,rs17529983,rs3805678,rs273903,rs9883916,rs571513,rs7765005,rs61855876,rs4925547,rs1349667,rs273916,rs582490,rs273915,rs1813217,rs7017789,rs6993938,rs28479922,rs10276099,rs2070016,rs62330410,rs34695718,rs2569265,rs2073642,rs696517,rs77975982</t>
  </si>
  <si>
    <t>ENSG00000174579.3,ENSG00000168385.13,ENSG00000075213.6,ENSG00000169194.5,ENSG00000177398.14,CATG00000052161.1,CATG00000081246.1,CATG00000066195.1,ENSG00000178685.9,ENSG00000006607.9,CATG00000077556.1,ENSG00000244740.1,ENSG00000131018.18,CATG00000091611.1,CATG00000047339.1,CATG00000101331.1,CATG00000052158.1,ENSG00000171560.10,CATG00000005665.1,ENSG00000148572.10,CATG00000049698.1,CATG00000066206.1,CATG00000008896.1,CATG00000047340.1,CATG00000118331.1,ENSG00000115677.12,CATG00000101330.1,ENSG00000238160.1,ENSG00000162711.12,ENSG00000125347.9,CATG00000066200.1,ENSG00000175920.11,ENSG00000115694.10,CATG00000061316.1,ENSG00000204876.4,ENSG00000123268.4,ENSG00000110077.10,ENSG00000109758.4,ENSG00000261758.1,ENSG00000233006.2,ENSG00000165476.8,ENSG00000049239.8,ENSG00000072682.14,CATG00000066197.1,CATG00000077356.1,ENSG00000223442.1,CATG00000074235.1,ENSG00000161813.16,ENSG00000149534.4,ENSG00000105889.10,CATG00000011925.1,ENSG00000171566.7,ENSG00000235816.2,ENSG00000118007.8,CATG00000044221.1,ENSG00000234577.1,ENSG00000234290.2,ENSG00000115594.7,CATG00000101329.1,CATG00000091609.1,ENSG00000021826.10,ENSG00000066084.8,ENSG00000178209.10,ENSG00000101076.12,CATG00000095404.1,CATG00000115361.1,ENSG00000214787.4,ENSG00000166900.10,ENSG00000160712.8,CATG00000118317.1,CATG00000009100.1,CATG00000061927.1,ENSG00000250609.1,ENSG00000197536.6,ENSG00000116678.14,ENSG00000071189.17,CATG00000077563.1,CATG00000091455.1,ENSG00000171988.13,ENSG00000073711.6,CATG00000044216.1,ENSG00000044115.16,CATG00000070668.1,ENSG00000138600.5,CATG00000066209.1,ENSG00000228504.1,ENSG00000130396.16,ENSG00000171557.12,ENSG00000166902.4,CATG00000049697.1,ENSG00000168813.12,CATG00000029291.1,CATG00000091612.1,CATG00000118323.1,CATG00000066211.1,CATG00000090792.1,ENSG00000186074.14,CATG00000024911.1,ENSG00000268485.1,ENSG00000114054.9,CATG00000081243.1,ENSG00000105929.11,CATG00000118316.1,ENSG00000258532.1,ENSG00000171564.7,CATG00000066212.1,ENSG00000272767.1,CATG00000066191.1,ENSG00000197375.8,CATG00000077554.1,ENSG00000071203.5,ENSG00000197208.5,CATG00000003133.1,CATG00000008904.1,ENSG00000136689.14,ENSG00000113522.9,CATG00000066210.1,ENSG00000196683.6,ENSG00000177200.11,ENSG00000163956.6,CATG00000077557.1,CATG00000101398.1,ENSG00000131435.8,CATG00000049699.1</t>
  </si>
  <si>
    <t>20978265,20031577,21757653,17255346,23969696,pha003068,20031576,23505291</t>
  </si>
  <si>
    <t>MESH:D005436</t>
  </si>
  <si>
    <t>Floxacillin</t>
  </si>
  <si>
    <t>Antibiotic analog of CLOXACILLIN.</t>
  </si>
  <si>
    <t>rs2220267,rs11168978,rs35626255,rs10783330,rs4768240,rs62268890,rs6765257,rs76345608,rs7977200,rs7957376,rs13061952,rs11169482,rs7952795,rs34180584,rs62267375,rs12493118,rs72937170,rs4882355,rs11169094,rs10506126,rs62267220,rs10875951,rs2395029,rs12629487,rs62267376,rs11715344,rs7977738,rs62267374,rs12424190,rs1566166,rs9851194,rs6582607,rs7296576,rs10875961,rs59949657,rs10783329,rs12595593,rs7971075,rs9818943,rs61243566,rs2387843,rs62267373,rs6580718,rs35376159,rs1497539,rs62267194,rs11168819,rs4616077,rs35923019,rs1603605,rs11928290,rs1497540,rs11169100,rs11716393,rs11169258,rs13093424,rs11711183,rs9814011,rs11928260,rs62267222,rs62267196,rs10937275,rs35461422,rs986167,rs62292576,rs60249448,rs62267366,rs12314639,rs9851033,rs62267365,rs6786806,rs4857372,rs62267368,rs7970273,rs10506125,rs7955162,rs4882283,rs61578197,rs9855228,rs7960616,rs12812406,rs9855253,rs62267195,rs76948322,rs4882284,rs10783333,rs3759139,rs7630734,rs9850737,rs2062758,rs6582599,rs62267377,rs964855,rs11169087,rs59191375,rs35102841,rs61483213,rs7647396</t>
  </si>
  <si>
    <t>ENSG00000175548.4,CATG00000067147.1,CATG00000065334.1,ENSG00000206337.6,CATG00000065336.1,ENSG00000251088.1,CATG00000008606.1,CATG00000108031.1,ENSG00000140563.10,ENSG00000073849.10,ENSG00000139117.9</t>
  </si>
  <si>
    <t>Drug-induced liver injury (flucloxacillin)</t>
  </si>
  <si>
    <t>MESH:D005494</t>
  </si>
  <si>
    <t>Folic Acid Deficiency</t>
  </si>
  <si>
    <t>A nutritional condition produced by a deficiency of FOLIC ACID in the diet. Many plant and animal tissues contain folic acid, abundant in green leafy vegetables, yeast, liver, and mushrooms but destroyed by long-term cooking. Alcohol interferes with its intermediate metabolism and absorption. Folic acid deficiency may develop in long-term anticonvulsant therapy or with use of oral contraceptives. This deficiency causes anemia, macrocytic anemia, and megaloblastic anemia. It is indistinguishable from vitamin B 12 deficiency in peripheral blood and bone marrow findings, but the neurologic lesions seen in B 12 deficiency do not occur. (Merck Manual, 16th ed)</t>
  </si>
  <si>
    <t>rs7744595,rs1704773,rs1827293,rs2448707,rs3806988,rs516316,rs504963,rs1141321,rs9296617,rs838144,rs1256335,rs112854952,rs33988101,rs8102288,rs507711,rs3823114,rs2638282,rs12202075,rs2638280,rs427248,rs3729619,rs9473555,rs485073,rs7750918,rs9473563,rs2448701,rs4469291,rs7769646,rs1688264,rs603985,rs117507208,rs9463483,rs679574,rs2004380,rs526934,rs4267943,rs569970,rs55714137,rs516246,rs9473566,rs418464,rs11672900,rs838147,rs12978752,rs681343,rs78490415,rs507766,rs7525521,rs6458693,rs2448702,rs9473561,rs6426713,rs2038028,rs10818828,rs9463480,rs633372,rs77704109,rs6901278,rs12979278,rs632111,rs838133,rs1801222,rs9296616,rs6923124,rs4715129,rs1801133,rs2501962,rs12122443,rs4715130,rs12978750,rs676388,rs692854,rs4348317,rs602662,rs6458690,rs2501963,rs503279,rs973579,rs9473560,rs78416250,rs485186,rs9473559,rs374886,rs492602,rs6458694,rs1780318,rs281379,rs3820296,rs35866622,rs153734,rs9473557</t>
  </si>
  <si>
    <t>ENSG00000105523.3,ENSG00000142794.14,ENSG00000116685.11,ENSG00000105483.12,ENSG00000105479.11,ENSG00000177000.6,ENSG00000104852.10,CATG00000039609.1,ENSG00000162551.9,ENSG00000233431.1,ENSG00000176920.10,ENSG00000063176.11,ENSG00000182264.4,ENSG00000176909.7,CATG00000041280.1,ENSG00000117298.10,ENSG00000105550.4,ENSG00000146085.7,ENSG00000136928.4,ENSG00000031691.6,ENSG00000011021.17,CATG00000050103.1,ENSG00000105538.4,ENSG00000134827.3,ENSG00000163637.7,ENSG00000107611.10,CATG00000039607.1</t>
  </si>
  <si>
    <t>19744961,19303062</t>
  </si>
  <si>
    <t>Folate pathway vitamin levels</t>
  </si>
  <si>
    <t>MESH:D005723</t>
  </si>
  <si>
    <t>gamma Glutamyltransferase</t>
  </si>
  <si>
    <t>An enzyme, sometimes called GGT, with a key role in the synthesis and degradation of GLUTATHIONE; (GSH, a tripeptide that protects cells from many toxins). It catalyzes the transfer of the gamma-glutamyl moiety to an acceptor amino acid.</t>
  </si>
  <si>
    <t>rs1169313,rs72778130,rs1169299,rs7678352,rs10849828,rs1169303,rs6734197,rs2074356,rs71556715,rs2273618,rs2244608,rs11038415,rs5760489,rs2260399,rs72706640,rs13221253,rs13235543,rs35348663,rs2259852,rs2264782,rs792416,rs59458588,rs1169294,rs12373325,rs7151779,rs12915986,rs73456054,rs2259816,rs17027967,rs2257962,rs7925979,rs35368205,rs2274685,rs10144543,rs14415,rs2240466,rs1169289,rs13240065,rs7953249,rs4835263,rs12056034,rs79624003,rs12621957,rs7979473,rs13231516,rs4503880,rs2302827,rs1169306,rs13226650,rs1182933,rs59643720,rs2258227,rs7135337,rs2154611,rs10006310,rs17145750,rs2251468,rs7682289,rs10003835,rs2393791,rs1028583,rs17028290,rs60977164,rs12531645,rs6031593,rs77071436,rs2286276,rs4309483,rs1169286,rs5760485,rs2259883,rs2070477,rs1169311,rs2255531,rs11974409,rs9790,rs1169284,rs6485623,rs3213545,rs2257813,rs1169314,rs7150997,rs8039189,rs56383788,rs1183910,rs11065373,rs11628185,rs243073,rs72778138,rs1027841,rs11983997,rs10849829,rs7808877,rs12477097,rs1028584,rs4672393,rs11065376,rs2464196,rs7811265,rs5760486,rs7793710,rs3818247,rs34755629,rs73438074,rs13234378,rs13247874,rs2393775,rs8017161,rs2297066,rs13234157,rs6031598,rs6073435,rs3812316,rs2259697,rs7970695,rs6130614,rs2708101,rs10131298,rs1169307,rs6976930,rs12645940,rs7954039,rs7569946,rs35493868,rs62465144,rs3999413,rs7782495,rs61462345,rs1169309,rs2264779,rs6031594,rs3746574,rs35696517,rs10838458,rs7954331,rs11065393,rs36027406,rs1169315,rs1178979,rs243072,rs6031595,rs77759817,rs10774579,rs2259693,rs7866443,rs7798357,rs34346326,rs79862839,rs1169304,rs61418148,rs1051921,rs1169310,rs8179712,rs2259820,rs4835265,rs1920792,rs2243616,rs61010704,rs4820599,rs6130613,rs67613802,rs7127704,rs2297067,rs13233571,rs36126664,rs1530872,rs4672394,rs4671391,rs55747707,rs2074755,rs7310409,rs35749556,rs6489786,rs7798412,rs56180823,rs2264778,rs4835023,rs2257764,rs874852,rs2708081,rs2073398,rs735396,rs2264750,rs80189144,rs9959832,rs75682063,rs12591786,rs62466264,rs33951980,rs116412808,rs11152071,rs11065385,rs1169292,rs35345891,rs1012223,rs77048596,rs2701180,rs12477846,rs10278107,rs7930779,rs35332062,rs116445243,rs13244268,rs13232120,rs36007872,rs7662069,rs11065375,rs11624069,rs3784600,rs7979478,rs339969,rs1169300,rs7305618,rs56320845,rs7785479,rs5760493,rs36086195,rs1306476,rs13246490,rs6031596,rs243071,rs12902840,rs35659126,rs1169312,rs34763247,rs2258287,rs7800944,rs5751904,rs35624969,rs12540011,rs1169302,rs1178977,rs11065384,rs1169296,rs944002,rs17145732,rs2259690,rs12596890,rs1169288,rs17145713,rs12814766,rs111837003,rs6968170,rs2694006,rs17101241,rs7305428,rs35864917,rs2258043,rs56956502,rs75220725,rs35330527,rs17661237,rs2260445,rs62006947,rs2464195,rs12910514,rs525425,rs2001180,rs12819210,rs314089,rs12469024,rs2330805,rs9324058,rs35797675,rs34060476,rs1169301,rs6553202,rs10142200,rs714052,rs7662070,rs13225302</t>
  </si>
  <si>
    <t>CATG00000092614.1,CATG00000042991.1,ENSG00000157895.7,ENSG00000101076.12,ENSG00000009950.11,ENSG00000167984.12,ENSG00000227959.1,ENSG00000009954.6,CATG00000092618.1,CATG00000071470.1,ENSG00000069667.11,CATG00000093832.1,CATG00000010636.1,CATG00000048636.1,ENSG00000259444.1,ENSG00000135100.13,ENSG00000135114.8,CATG00000010640.1,CATG00000092613.1,CATG00000092610.1,ENSG00000049759.12,ENSG00000173064.6,ENSG00000100028.7,CATG00000005475.1,ENSG00000241388.3,ENSG00000255267.2,ENSG00000223929.1,ENSG00000119866.16,ENSG00000134160.9,CATG00000037659.1,CATG00000048641.1,CATG00000058320.1,CATG00000025177.1,ENSG00000215481.4,ENSG00000106635.3,ENSG00000106638.11,ENSG00000178026.8,ENSG00000151612.11,ENSG00000157837.11,ENSG00000205436.3,ENSG00000103351.8,ENSG00000100031.14,ENSG00000148219.12</t>
  </si>
  <si>
    <t>21909109,22010049</t>
  </si>
  <si>
    <t>Gamma glutamyl transpeptidase,Gamma gluatamyl transferase levels (interaction with age),Gamma gluatamyl transferase levels</t>
  </si>
  <si>
    <t>MESH:D005902</t>
  </si>
  <si>
    <t>Glaucoma Open Angle</t>
  </si>
  <si>
    <t>Glaucoma in which the angle of the anterior chamber is open and the trabecular meshwork does not encroach on the base of the iris.</t>
  </si>
  <si>
    <t>rs8041642,rs10811647,rs7027048,rs17128943,rs12680578,rs13207149,rs2376259,rs6704973,rs10495246,rs10117816,rs6486339,rs7027950,rs573687,rs61271866,rs10859469,rs2275422,rs4641898,rs10503380,rs564398,rs559580,rs11158285,rs12372358,rs523297,rs7964974,rs10811640,rs671765,rs79169305,rs4243042,rs12434902,rs4730748,rs697843,rs76348165,rs11790231,rs73496912,rs1008878,rs7036656,rs11082768,rs1957898,rs79666073,rs2278649,rs2067110,rs17098453,rs11783635,rs2169608,rs1043640,rs3731198,rs2069416,rs1463048,rs3808846,rs1841837,rs2518723,rs115448194,rs56369100,rs7036505,rs75290186,rs7822904,rs2811713,rs11238889,rs604674,rs11855863,rs66588164,rs8099385,rs8034017,rs2383207,rs11638944,rs2191498,rs34295495,rs1254293,rs7840706,rs8034403,rs73092644,rs79962983,rs80257687,rs7049105,rs2350892,rs1263390,rs17098544,rs11631579,rs59995170,rs16871186,rs76184305,rs10117757,rs3217992,rs6547864,rs1955695,rs2255370,rs7117262,rs17522524,rs74400540,rs56309428,rs12489301,rs10965234,rs912619,rs10881403,rs1412559,rs35150172,rs115534703,rs1263398,rs4144664,rs7814014,rs28617339,rs4337252,rs73446314,rs12338810,rs1152435,rs599452,rs4713336,rs6955882,rs1151804,rs4908272,rs79741816,rs10777499,rs4713335,rs4626603,rs4840427,rs7028570,rs2252267,rs57402998,rs579058,rs7030641,rs4841206,rs116287682,rs10814259,rs10833363,rs4652455,rs75733496,rs6995495,rs10123948,rs4841175,rs7105879,rs7533764,rs2169609,rs3742709,rs12676827,rs80245394,rs7844450,rs4905060,rs7296999,rs2286653,rs6486336,rs3753841,rs72712342,rs10757263,rs76122387,rs747275,rs79828463,rs3218012,rs10464998,rs3825942,rs1144839,rs118080850,rs974336,rs17279712,rs4492461,rs13263409,rs522293,rs8023330,rs8041685,rs1890590,rs1886461,rs10965215,rs78685936,rs10777498,rs73129879,rs1269027,rs2253026,rs74709229,rs8012826,rs59805672,rs17761446,rs61855739,rs35062002,rs10964625,rs11164632,rs13276965,rs114141826,rs118162826,rs10903318,rs12500214,rs16886018,rs4517930,rs10115049,rs6775863,rs6475604,rs1052990,rs116311734,rs6495085,rs10811645,rs2151280,rs74026313,rs77435141,rs855586,rs7158868,rs10757265,rs4841173,rs10833362,rs11238890,rs3772601,rs17279559,rs4841174,rs12886957,rs1932331,rs3802504,rs10258482,rs10738609,rs4977753,rs6677574,rs11785987,rs7148517,rs1894163,rs7155448,rs6989126,rs3768376,rs13271097,rs1004638,rs4237355,rs1078967,rs1537378,rs503859,rs1254316,rs1270630,rs77706751,rs75377589,rs12722976,rs1063192,rs13249683,rs870978,rs665855,rs7588567,rs76444092,rs10133771,rs7140762,rs7006785,rs78554123,rs1332548,rs1360590,rs10138913,rs662463,rs7461376,rs492152,rs545226,rs61788242,rs17370826,rs1550437,rs11564422,rs1550436,rs6413464,rs1841841,rs2165241,rs7465249,rs28588430,rs11164633,rs1017097,rs3796407,rs944796,rs78170999,rs117914182,rs2188127,rs77015102,rs10120806,rs6486340,rs11249942,rs72712340,rs4908273,rs117561861,rs2077569,rs7157201,rs945326,rs8042039,rs59145289,rs78777686,rs10136407,rs2811712,rs7028268,rs34424131,rs7154000,rs17370847,rs17588687,rs3218010,rs13269437,rs28362535,rs11515,rs76668758,rs6980831,rs75151083,rs944799,rs7815817,rs13235183,rs7016839,rs11980719,rs7865618,rs116715359,rs10811643,rs1556515,rs6601336,rs11623695,rs3783770,rs12668473,rs35248152,rs605445,rs63011360,rs11785927,rs117218557,rs12905253,rs4621895,rs10833364,rs13176760,rs12023984,rs61788243,rs74026308,rs11082765,rs11784704,rs61991551,rs10758311,rs79232548,rs2285327,rs2191499,rs2811708,rs6601361,rs11983865,rs12954469,rs8098775,rs77312765,rs28503222,rs750460,rs17834457,rs4886778,rs1333037,rs116178241,rs915083,rs6979182,rs76615136,rs79948993,rs1088683,rs4560880,rs62560774,rs1333045,rs10814256,rs79460071,rs13210677,rs10757267,rs76810097,rs7853090,rs11779335,rs8181050,rs3218005,rs6994557,rs13298881,rs990607,rs115833934,rs76147680,rs615552,rs2579396,rs2255343,rs4711221,rs77588214,rs1092183,rs1537374,rs7155442,rs4840428,rs2466,rs3820635,rs4128199,rs16885991,rs4841202,rs78766516,rs11030168,rs7015963,rs8027022,rs116214096,rs10465002,rs518594,rs7834823,rs7341786,rs2615980,rs12886896,rs114584264,rs496892,rs10874662,rs6977460,rs2229783,rs7013500,rs77824679,rs12436579,rs4902063,rs75272051,rs3218020,rs10142927,rs2069418,rs116876910,rs687175,rs55701446,rs7866783,rs9945946,rs9871763,rs559469,rs679038,rs3218007,rs74599268,rs1152439,rs67933359,rs117761422,rs1839632,rs35320790,rs6486342,rs3218002,rs833672,rs10832722,rs10733376,rs75193124,rs77953206,rs116085980,rs534079,rs112807515,rs6983608,rs7015787,rs4977433,rs16871204,rs59784668,rs10766699,rs4886782,rs622956,rs10281637,rs7796429,rs543830,rs10738604,rs12032113,rs1144840,rs2082170,rs11164629,rs554568,rs16958477,rs1886464,rs4344889,rs11025648,rs12545912,rs613312,rs944797,rs504318,rs35037267,rs11164630,rs13270518,rs10757274,rs11664741,rs1537376,rs77792598,rs28522673,rs10965219,rs6729802,rs17834532,rs77467777,rs1018533,rs11127181,rs80248631,rs1092184,rs11848616,rs4923220,rs554565,rs74872161,rs116216780,rs73206052,rs6486344,rs10757266,rs504799,rs17098542,rs7706419,rs10811641,rs75529318,rs17150237,rs2157719,rs7020122,rs2383204,rs114135176,rs6721990,rs11082767,rs684521,rs634537,rs72626642,rs1333039,rs75227345,rs1018532,rs993471,rs4626604,rs1091679,rs6601337,rs118105009,rs10758316,rs9886215,rs10138124,rs2383205,rs11547258,rs7297019,rs35159871,rs11172068,rs115183583,rs28362534,rs11989409,rs944801,rs6486341,rs2028386,rs74978981,rs670056,rs16871184,rs7016561,rs1950317,rs77563194,rs79943945,rs11184906,rs1092751,rs12441130,rs77661456,rs7341791,rs501120,rs7462054,rs12669740,rs1268845,rs116234600,rs2579387,rs6983762,rs10811644,rs11172069,rs67980065,rs61789848,rs2099202,rs78545330,rs4305907,rs10964657,rs4419813,rs3820637,rs1443548,rs1537375,rs10758313,rs7462910,rs35155027,rs11164628,rs4841211,rs1831458,rs1088684,rs17128941,rs4757493,rs6486343,rs79673264,rs3808845,rs1055328,rs899149,rs535949,rs12878738,rs33912345,rs10103426,rs73652846,rs10511701,rs11983864,rs76521274,rs11184907,rs7035484,rs117124829,rs28587043,rs17279684,rs2024211,rs7462115,rs12657171,rs56298491,rs10120688,rs17834367,rs6547862,rs6486337,rs12440667,rs1091678,rs607760,rs2184061,rs944800,rs8008798,rs3731201,rs7159840,rs1144838,rs2106115,rs8181047,rs11025646,rs1254319,rs10965235,rs11011991,rs76695799,rs6689160,rs76990680,rs10782447,rs79351126,rs3779511,rs11164637,rs3783774,rs598664,rs2383206,rs73129882,rs2069422,rs78264155,rs4841212,rs1591136,rs36011826,rs10738605,rs7462055,rs2241942,rs118159501,rs2463117,rs73446312,rs4530322,rs11172067,rs11564421</t>
  </si>
  <si>
    <t>ENSG00000020426.6,ENSG00000257815.1,ENSG00000013375.11,CATG00000096923.1,CATG00000005130.1,ENSG00000166689.10,ENSG00000184302.6,ENSG00000169905.8,CATG00000113656.1,CATG00000060356.1,ENSG00000204740.5,ENSG00000153002.7,ENSG00000135643.4,CATG00000094012.1,ENSG00000240096.1,ENSG00000166268.6,ENSG00000137101.8,ENSG00000240498.2,ENSG00000227279.1,CATG00000021326.1,ENSG00000163618.13,ENSG00000147889.12,ENSG00000101670.7,CATG00000087360.1,ENSG00000171843.11,CATG00000058199.1,ENSG00000207701.1,CATG00000096921.1,ENSG00000215187.5,ENSG00000143340.6,CATG00000021324.1,CATG00000057131.1,ENSG00000139974.11,ENSG00000012963.9,ENSG00000248112.1,ENSG00000165970.7,CATG00000010871.1,ENSG00000258670.1,ENSG00000261801.1,ENSG00000173273.11,ENSG00000107140.11,ENSG00000119688.16,ENSG00000264545.1,ENSG00000243083.1,ENSG00000188352.8,ENSG00000170270.4,CATG00000094183.1,ENSG00000105974.7,ENSG00000198853.7,ENSG00000179008.4,ENSG00000258427.3,ENSG00000237813.3,ENSG00000237590.1,ENSG00000230730.1,CATG00000011501.1,ENSG00000247345.2,CATG00000044652.1,CATG00000037790.1,ENSG00000259066.1,ENSG00000237460.2,ENSG00000113448.12,ENSG00000163803.8,ENSG00000258892.1,ENSG00000145536.11,ENSG00000266446.1,ENSG00000170558.4,ENSG00000215221.2,CATG00000019186.1,CATG00000079868.1,ENSG00000247131.1,ENSG00000258989.1,CATG00000021327.1,CATG00000021325.1,CATG00000096918.1,ENSG00000143772.5,ENSG00000184669.6,CATG00000010836.1,ENSG00000111859.12,ENSG00000129038.11,ENSG00000143337.14,CATG00000021307.1,ENSG00000109819.4,CATG00000019207.1,ENSG00000027075.9,ENSG00000118420.12,CATG00000019480.1,ENSG00000135837.11,ENSG00000105971.10,ENSG00000227071.1,CATG00000084154.1,ENSG00000100614.13,ENSG00000257252.1,ENSG00000060718.14,ENSG00000126778.7,ENSG00000147883.9,CATG00000001819.1,ENSG00000065413.12,CATG00000096924.1,CATG00000001727.1,ENSG00000170426.1,CATG00000104959.1,CATG00000096926.1</t>
  </si>
  <si>
    <t>22922875,22570617,20835238,22419738,22605921,19625618,22428042</t>
  </si>
  <si>
    <t>Glaucoma (primary open-angle)</t>
  </si>
  <si>
    <t>MESH:D005909</t>
  </si>
  <si>
    <t>Glioblastoma</t>
  </si>
  <si>
    <t>A malignant form of astrocytoma histologically characterized by pleomorphism of cells, nuclear atypia, microhemorrhage, and necrosis. They may arise in any region of the central nervous system, with a predilection for the cerebral hemispheres, basal ganglia, and commissural pathways. Clinical presentation most frequently occurs in the fifth or sixth decade of life with focal neurologic signs or seizures.</t>
  </si>
  <si>
    <t>rs6659485,rs521348,rs6062298,rs12754747,rs6010986,rs79181048,rs7027048,rs10924558,rs505933,rs12042049,rs7556372,rs3787098,rs6669604,rs2760074,rs17121825,rs3001269,rs687513,rs78301458,rs7027950,rs573687,rs17267491,rs2236510,rs10802344,rs10890214,rs12752670,rs4083754,rs2810423,rs61271866,rs510370,rs323718,rs2297440,rs4498823,rs483217,rs564398,rs2427533,rs4654093,rs36195710,rs76497095,rs74839329,rs6701655,rs6672034,rs10811640,rs56166058,rs115934432,rs1008878,rs349406,rs12188441,rs6010721,rs2690015,rs641458,rs6683143,rs10493921,rs11485298,rs3738504,rs17110757,rs1570431,rs2810419,rs17121972,rs834164,rs41309367,rs4253936,rs2362252,rs12727498,rs2760069,rs115586409,rs1770570,rs2811713,rs12041683,rs1623866,rs17122001,rs56234700,rs1395333,rs6011016,rs17188937,rs7518943,rs580611,rs17189000,rs3787090,rs528969,rs659030,rs17121644,rs349405,rs6540681,rs7049105,rs6666947,rs6089953,rs644835,rs2807547,rs2473813,rs1395332,rs7531070,rs117251211,rs554742,rs10924538,rs79253638,rs3795461,rs2810418,rs1046690,rs11578881,rs11166424,rs7532378,rs561735,rs6684697,rs6010720,rs6062492,rs575323,rs76753718,rs599452,rs12568189,rs114204888,rs6789970,rs11166412,rs3845517,rs1856746,rs6703167,rs4809323,rs7028570,rs77134167,rs10890212,rs834163,rs2297438,rs116767333,rs11166407,rs2803398,rs7030641,rs684519,rs78637929,rs495871,rs405445,rs34256746,rs482466,rs28651134,rs2816596,rs12742885,rs12141086,rs4907900,rs564562,rs2777941,rs4659862,rs6669548,rs79887429,rs10757263,rs6697816,rs76353046,rs115133454,rs57826955,rs11166396,rs12036284,rs6702358,rs17122062,rs10875286,rs2816594,rs6685526,rs79747455,rs1465483,rs12730828,rs6660019,rs17121831,rs12569232,rs6658712,rs4809397,rs17122057,rs8114049,rs1151623,rs10965215,rs10924690,rs2760072,rs6062630,rs41287250,rs57901403,rs12035706,rs7530361,rs834278,rs3787092,rs67616625,rs59519183,rs577539,rs624270,rs41275358,rs4660668,rs2367020,rs2810425,rs2236507,rs114534514,rs10802350,rs1295810,rs17418475,rs74769216,rs12146139,rs12047398,rs568451,rs2236506,rs17121792,rs2893426,rs74439105,rs511309,rs10115049,rs3806160,rs2810421,rs4955677,rs534252,rs472498,rs6475604,rs6682639,rs1892212,rs10811645,rs1051122,rs1148719,rs2151280,rs12754607,rs11581889,rs58417395,rs506044,rs17121900,rs10757265,rs114378029,rs7541105,rs7535372,rs2236508,rs10890210,rs12130834,rs34585230,rs277369,rs61848984,rs5021683,rs6699449,rs4977753,rs6681810,rs2427532,rs4377388,rs6577152,rs700532,rs323716,rs2690016,rs1570433,rs79458573,rs965953,rs1892211,rs2784176,rs114029574,rs115854706,rs6577157,rs2345436,rs115072018,rs452242,rs79206717,rs114751930,rs17121940,rs1537378,rs1291209,rs111964459,rs4955678,rs7514752,rs2807545,rs631977,rs496798,rs115840260,rs1063192,rs2784177,rs559833,rs17600823,rs12046458,rs575971,rs11485555,rs11919269,rs564938,rs2249632,rs3208008,rs1360590,rs2738783,rs3738200,rs6062490,rs12133399,rs2274569,rs62207047,rs7519073,rs2253829,rs6577145,rs78873927,rs2816603,rs77097724,rs2473814,rs12077589,rs2810424,rs834277,rs67772854,rs10779505,rs116584584,rs1892213,rs115484638,rs4659861,rs581097,rs80025604,rs7554748,rs79788736,rs2690017,rs2736100,rs1340232,rs17267554,rs11166384,rs10120806,rs12130070,rs277374,rs75057473,rs6122158,rs17267561,rs2178401,rs571697,rs6011018,rs700529,rs7734992,rs11166391,rs6010998,rs10924556,rs7530204,rs4145871,rs17121842,rs12564436,rs4659521,rs28568334,rs76533361,rs12569063,rs1151624,rs4556326,rs4975538,rs76902654,rs35791308,rs6677998,rs580678,rs4422999,rs10783128,rs10737785,rs12126596,rs277368,rs58739288,rs526331,rs3787091,rs4809321,rs5021682,rs2149190,rs944799,rs2985441,rs12407413,rs868047,rs877245,rs35771425,rs6062302,rs349410,rs4809320,rs78079041,rs10924554,rs834575,rs909334,rs547241,rs6062596,rs1291206,rs7865618,rs10811643,rs1556515,rs79856022,rs17121889,rs2878077,rs17121829,rs6577158,rs6679980,rs115878436,rs3753492,rs2760078,rs116795376,rs78826170,rs3787088,rs6704125,rs277402,rs12065700,rs6010621,rs700533,rs73151219,rs12187089,rs1151622,rs11738172,rs3750149,rs6089763,rs28583318,rs12118470,rs10802349,rs4143056,rs3816069,rs58555027,rs2807552,rs2289015,rs3208007,rs12566802,rs59418901,rs75982482,rs7532782,rs2738785,rs10737786,rs7361098,rs1333037,rs7725218,rs659514,rs6882,rs72774461,rs62560774,rs4660665,rs531174,rs529244,rs2784173,rs10757267,rs76834240,rs6122159,rs72967698,rs115655999,rs34440485,rs12021720,rs914559,rs5021681,rs481660,rs8181050,rs78501482,rs1291210,rs12563381,rs74421629,rs12411250,rs615552,rs3763491,rs12408715,rs2690018,rs12733952,rs10802347,rs7531066,rs2258056,rs1770567,rs113618067,rs1109770,rs116260124,rs10802348,rs1048665,rs997871,rs6062301,rs1291207,rs6691123,rs10924545,rs10802351,rs349409,rs1920116,rs12727653,rs74647865,rs9787046,rs7732320,rs76738795,rs6010620,rs2760070,rs79209443,rs17296479,rs323714,rs78344978,rs6699888,rs3819946,rs11166416,rs10159376,rs12073609,rs2881153,rs2253823,rs10924557,rs10737787,rs12760117,rs79471979,rs2069418,rs4955676,rs3931020,rs7866783,rs12403783,rs72965775,rs2304306,rs679038,rs67764962,rs58068806,rs2784174,rs6681721,rs490669,rs10779506,rs114775204,rs35711226,rs6696764,rs75453456,rs12131455,rs559428,rs72899606,rs116023270,rs482778,rs2784175,rs3787089,rs560659,rs525487,rs543830,rs7552138,rs6662945,rs484615,rs75119298,rs77822456,rs613312,rs4243806,rs1702014,rs10924539,rs17121850,rs2760081,rs2257440,rs6577156,rs522696,rs4809324,rs66967207,rs10965219,rs6011033,rs10158777,rs7539358,rs1750492,rs576351,rs116207798,rs28482086,rs114396551,rs41298529,rs1741708,rs4654221,rs2297441,rs12406327,rs78333053,rs12133404,rs10757266,rs3761124,rs968358,rs12035782,rs693045,rs28879157,rs349386,rs72743233,rs455032,rs12743163,rs11166408,rs10733108,rs2157719,rs485619,rs17253615,rs2383204,rs555778,rs10494090,rs12403817,rs7556054,rs634537,rs59950316,rs7522428,rs1333039,rs3737247,rs11210705,rs2816597,rs75095270,rs115823056,rs17121827,rs561119,rs2383205,rs9803929,rs10924552,rs57879882,rs2333994,rs77287281,rs571579,rs79129117,rs2738778,rs482873,rs12137787,rs944801,rs12070304,rs115998071,rs2658648,rs10754497,rs12733930,rs640030,rs2304309,rs35617436,rs6677080,rs1157819,rs114793320,rs501700,rs116687743,rs526128,rs10924559,rs35899462,rs12143941,rs7547717,rs116143961,rs10890142,rs10811644,rs111567828,rs2760075,rs11166409,rs6426285,rs542508,rs111719136,rs2297433,rs6010994,rs17188916,rs6665958,rs12729996,rs28671241,rs6700036,rs2304304,rs1070281,rs58722767,rs7532911,rs2294938,rs11805428,rs7528471,rs12411272,rs114169149,rs34538116,rs115868416,rs13374373,rs10924555,rs56102412,rs12043287,rs17110755,rs277396,rs12743458,rs11166389,rs2760084,rs76964725,rs114118651,rs10924553,rs12760396,rs10875281,rs7035484,rs277375,rs79493311,rs4809322,rs1764447,rs10054203,rs10120688,rs115140513,rs11210707,rs2184061,rs2257885,rs6011291,rs944800,rs12126083,rs67607946,rs2230307,rs79127597,rs6664781,rs3848669,rs72764847,rs114895875,rs8181047,rs2362253,rs17121622,rs12034019,rs7515169,rs12188878,rs11709840,rs1570432,rs629340,rs11580728,rs16847897,rs12737127,rs11580205,rs909341,rs7726159,rs6657820,rs34027321,rs1291205,rs6089789,rs6676031,rs74147727,rs34787051,rs114600647,rs3859579,rs12404020,rs12035163,rs17452162,rs1591136,rs11577134,rs10738605,rs6577155,rs77402806,rs611421,rs2803396,rs2803399,rs4659864,rs6658001,rs12567224</t>
  </si>
  <si>
    <t>ENSG00000172497.4,ENSG00000026036.16,CATG00000001614.1,ENSG00000162623.11,ENSG00000085491.11,ENSG00000164008.9,ENSG00000153363.8,ENSG00000125510.11,ENSG00000273154.1,CATG00000056333.1,ENSG00000197457.5,ENSG00000162897.10,ENSG00000162688.11,ENSG00000137992.10,ENSG00000162390.13,ENSG00000230937.5,ENSG00000116791.9,ENSG00000240498.2,CATG00000059124.1,CATG00000092846.1,ENSG00000171695.6,ENSG00000156876.8,ENSG00000147889.12,CATG00000055464.1,ENSG00000203706.4,CATG00000092822.1,ENSG00000101210.6,CATG00000064507.1,ENSG00000101203.12,ENSG00000101152.6,ENSG00000258366.3,ENSG00000171703.12,ENSG00000164007.6,ENSG00000162391.7,CATG00000055462.1,ENSG00000145687.11,ENSG00000229299.2,ENSG00000196421.3,ENSG00000203896.5,ENSG00000122435.5,ENSG00000114248.5,ENSG00000264545.1,ENSG00000101246.15,CATG00000055463.1,ENSG00000226986.3,ENSG00000198276.9,CATG00000055461.1,ENSG00000271723.1,ENSG00000243509.4,ENSG00000156875.9,ENSG00000164362.14,ENSG00000143469.12,ENSG00000267848.1,ENSG00000082512.10,ENSG00000273047.1,ENSG00000225169.1,CATG00000040913.1,ENSG00000117385.11,ENSG00000230184.1,ENSG00000082497.7,CATG00000047993.1,CATG00000041891.1,ENSG00000266446.1,ENSG00000235054.1,ENSG00000231684.2,ENSG00000215221.2,ENSG00000164010.9,ENSG00000185420.14,ENSG00000197114.7,ENSG00000117625.9,ENSG00000228084.1,ENSG00000101161.6,ENSG00000065978.13,ENSG00000101204.11,CATG00000040912.1,ENSG00000125522.3,ENSG00000117620.8,ENSG00000162849.11,ENSG00000177868.7,ENSG00000137996.8,ENSG00000130584.6,ENSG00000147883.9,CATG00000092342.1,ENSG00000241073.1,ENSG00000125520.9,ENSG00000122477.8</t>
  </si>
  <si>
    <t>24908248,22472174,19578366</t>
  </si>
  <si>
    <t>Glioma (high-grade),Glioblastoma</t>
  </si>
  <si>
    <t>MESH:D005910</t>
  </si>
  <si>
    <t>Glioma</t>
  </si>
  <si>
    <t>Benign and malignant central nervous system neoplasms derived from glial cells (i.e., astrocytes, oligodendrocytes, and ependymocytes). Astrocytes may give rise to astrocytomas (ASTROCYTOMA) or glioblastoma multiforme (see GLIOBLASTOMA). Oligodendrocytes give rise to oligodendrogliomas (OLIGODENDROGLIOMA) and ependymocytes may undergo transformation to become EPENDYMOMA; CHOROID PLEXUS NEOPLASMS; or colloid cysts of the third ventricle. (From Escourolle et al., Manual of Basic Neuropathology, 2nd ed, p21)</t>
  </si>
  <si>
    <t>rs944799,rs6062298,rs6010986,rs6062302,rs10811647,rs4809320,rs7027048,rs45540840,rs909334,rs6062596,rs1291206,rs7027950,rs7865618,rs573687,rs2236510,rs10811643,rs12362152,rs613243,rs11216930,rs1556515,rs4083754,rs61271866,rs115878436,rs2297440,rs7936556,rs564398,rs2427533,rs3787088,rs117218557,rs6010621,rs11217016,rs28573307,rs73151219,rs10811640,rs10892257,rs2276065,rs1151622,rs56166058,rs2285327,rs6089763,rs2811708,rs1008878,rs6010721,rs7036656,rs3208007,rs17834457,rs2738785,rs79666073,rs7361098,rs1333037,rs7725218,rs2069416,rs483598,rs3808846,rs41309367,rs2236661,rs62560774,rs1333045,rs2518723,rs10757267,rs6122159,rs115586409,rs76810097,rs7853090,rs2811713,rs2277296,rs914559,rs1623866,rs8181050,rs3218005,rs1291210,rs2383207,rs615552,rs496547,rs11216960,rs6011016,rs3787090,rs77588214,rs1537374,rs2258056,rs11216934,rs113618067,rs7049105,rs116260124,rs494560,rs6089953,rs1048665,rs6062301,rs59995170,rs1291207,rs114131091,rs78766516,rs12803321,rs76184305,rs3217992,rs577396,rs7341786,rs74400540,rs67307131,rs496892,rs10965234,rs6010620,rs644273,rs11216956,rs517124,rs6010720,rs4144664,rs3218020,rs73446314,rs2253823,rs599452,rs116876910,rs2069418,rs11217014,rs10790255,rs7866783,rs4809323,rs7028570,rs13256078,rs679038,rs74599268,rs3218007,rs2297438,rs7030641,rs117761422,rs3218002,rs10245472,rs4639966,rs10733376,rs77953206,rs11216961,rs75733496,rs17172437,rs2777941,rs10892256,rs116023270,rs10757263,rs10892246,rs7110526,rs3787089,rs3218012,rs543830,rs10738604,rs4245184,rs77822456,rs613312,rs2853676,rs944797,rs118080850,rs974336,rs504318,rs2257440,rs4809397,rs8114049,rs10757274,rs11216937,rs1151623,rs1537376,rs10965215,rs77792598,rs6011033,rs10965219,rs77467777,rs10892247,rs6062630,rs654423,rs3787092,rs67616625,rs80248631,rs1741708,rs10790256,rs2297441,rs2236507,rs17761446,rs3761124,rs3825057,rs10757266,rs1295810,rs2277297,rs7124498,rs10811641,rs114465516,rs2236506,rs2157719,rs2383204,rs10115049,rs6475604,rs634537,rs1333039,rs75227345,rs10811645,rs2151280,rs11217018,rs115823056,rs4636162,rs1077236,rs10757265,rs2383205,rs2738778,rs944801,rs2236508,rs633683,rs77563194,rs2427532,rs4977753,rs10738609,rs10790261,rs4377388,rs7341791,rs17172436,rs12225548,rs114029574,rs116687743,rs1004638,rs114751930,rs73001406,rs1291209,rs1537378,rs75726430,rs10811644,rs28374832,rs78545330,rs73001486,rs77706751,rs10892258,rs2297433,rs1063192,rs6010994,rs1537375,rs112959066,rs573905,rs3208008,rs1360590,rs2738783,rs662463,rs114169149,rs6062490,rs34538116,rs115868416,rs545226,rs3808845,rs480958,rs56102412,rs2253829,rs114118651,rs73652846,rs10511701,rs115484638,rs17748,rs76521274,rs7035484,rs944796,rs10054203,rs11216938,rs10120688,rs117914182,rs17834367,rs2736100,rs11603023,rs6011291,rs2257885,rs2184061,rs10892282,rs10120806,rs944800,rs171125,rs6122158,rs45565037,rs3848669,rs12225399,rs3731201,rs2106115,rs114895875,rs8181047,rs117561861,rs10965235,rs6011018,rs17172435,rs7734992,rs78777686,rs909341,rs6010998,rs2811712,rs7028268,rs7726159,rs1151624,rs598664,rs4975538,rs1291205,rs6089789,rs498872,rs3218010,rs2383206,rs77683570,rs114600647,rs3859579,rs7928371,rs11515,rs2069422,rs78264155,rs1591136,rs10892248,rs10738605,rs3787091,rs118159501,rs4809321,rs73446312,rs62525580</t>
  </si>
  <si>
    <t>ENSG00000267848.1,ENSG00000026036.16,ENSG00000019144.12,CATG00000007150.1,ENSG00000273047.1,ENSG00000125510.11,ENSG00000118094.7,ENSG00000146648.11,ENSG00000273154.1,ENSG00000197457.5,ENSG00000266446.1,ENSG00000255422.1,ENSG00000240498.2,ENSG00000215221.2,ENSG00000171695.6,ENSG00000147889.12,ENSG00000147697.4,ENSG00000110367.7,CATG00000055464.1,ENSG00000264680.1,ENSG00000197114.7,CATG00000027173.1,CATG00000007149.1,ENSG00000101161.6,ENSG00000101210.6,ENSG00000101203.12,ENSG00000101204.11,CATG00000007151.1,ENSG00000125522.3,ENSG00000101152.6,ENSG00000258366.3,CATG00000055462.1,ENSG00000171703.12,ENSG00000229299.2,ENSG00000196421.3,ENSG00000203896.5,ENSG00000130584.6,ENSG00000147883.9,ENSG00000264545.1,ENSG00000101246.15,CATG00000055463.1,ENSG00000198276.9,ENSG00000095139.9,CATG00000055461.1,ENSG00000125520.9,ENSG00000243509.4,CATG00000104959.1,ENSG00000164362.14</t>
  </si>
  <si>
    <t>21827660,21531791,22886559,19578367</t>
  </si>
  <si>
    <t>MESH:D005951</t>
  </si>
  <si>
    <t>Glucose Tolerance Test</t>
  </si>
  <si>
    <t>A test to determine the ability of an individual to maintain HOMEOSTASIS of BLOOD GLUCOSE. It includes measuring blood glucose levels in a fasting state, and at prescribed intervals before and after oral glucose intake (75 or 100 g) or intravenous infusion (0.5 g/kg).</t>
  </si>
  <si>
    <t>rs1260330,rs4665969,rs6547521,rs28513564,rs1260326,rs1217396,rs10423928,rs4147594,rs12910541,rs1528533,rs10858017,rs853791,rs551754,rs12806569,rs780104,rs2797412,rs7586601,rs1425270,rs1260334,rs2650099,rs2950835,rs16856252,rs12566340,rs1436966,rs2580761,rs569829,rs11684134,rs1217233,rs2599656,rs780100,rs3845686,rs2298525,rs1104,rs482508,rs1217407,rs527150,rs566879,rs72964564,rs3739095,rs3729709,rs2685806,rs484066,rs11634163,rs7613951,rs11925190,rs61749187,rs2359170,rs4833694,rs2544360,rs11880446,rs12277675,rs10205219,rs4145859,rs34090145,rs34642857,rs2580759,rs4774427,rs1313566,rs2911711,rs1230685,rs10737515,rs4657456,rs13022659,rs72680434,rs1260329,rs780108,rs12044534,rs6663679,rs16849917,rs933807,rs10169261,rs1260342,rs722105,rs2358994,rs7945617,rs79747994,rs1554316,rs813592,rs8034335,rs10918223,rs1799884,rs17125414,rs1451680,rs1230646,rs10857076,rs11695549,rs780093,rs9856607,rs2722419,rs62007368,rs1395,rs1647266,rs6781464,rs12797524,rs3784634,rs1344601,rs8395,rs508506,rs9981885,rs2121649,rs78768108,rs6743819,rs2358995,rs1217237,rs2599652,rs2722415,rs59569393,rs1230649,rs10838192,rs2238691,rs1217421,rs1647276,rs2414753,rs1450353,rs12438803,rs494874,rs2093436,rs1275537,rs2599644,rs80147522,rs4147596,rs2599657,rs1004558,rs7941837,rs4565712,rs1217234,rs503931,rs1599971,rs1777237,rs339416,rs62130714,rs35073769,rs3761936,rs56087297,rs2359167,rs2303370,rs2599645,rs7575245,rs13427272,rs12804082,rs780117,rs2075066,rs1217413,rs12421319,rs2685803,rs74655516,rs7593448,rs497692,rs11685326,rs4147593,rs560887,rs2295853,rs1275522,rs1230679,rs4775458,rs6716894,rs508743,rs1260345,rs853790,rs7482199,rs2167364,rs1936398,rs1275530,rs11037710,rs4935776,rs10205592,rs809058,rs4147599,rs704795,rs569805,rs11682621,rs1260320,rs2685813,rs11037713,rs11719201,rs1230659,rs2271819,rs565412,rs1777238,rs780106,rs58965570,rs1217410,rs4665960,rs77005271,rs56076827,rs3845687,rs4665959,rs79393891,rs11608,rs1260328,rs1141313,rs4587915,rs1217388,rs8039651,rs758982,rs495714,rs3784633,rs1217203,rs11071649,rs8039105,rs1260341,rs2599650,rs1037351,rs8038932,rs12899801,rs6760828,rs552976,rs4665963,rs704791,rs1217235,rs17552136,rs73713160,rs11672660,rs6729709,rs1981319,rs4607517,rs6451130,rs2685807,rs519887,rs11037702,rs11126934,rs11681351,rs2599653,rs4838997,rs2722414,rs1230661,rs58512362,rs12285364,rs10830962,rs4423005,rs1581397,rs2250677,rs2797408,rs17271403,rs12916052,rs6893779,rs1647265,rs4564516,rs1975384,rs7112662,rs12285564,rs34138933,rs2685814,rs17005956,rs34857458,rs1217199,rs4775453,rs2971668,rs780102,rs2599659,rs485094,rs10858019,rs2685804,rs472614,rs1030859,rs1349334,rs11126918,rs2908282,rs10830961,rs2685810,rs2303369,rs116761287,rs2014252,rs12041547,rs1495594,rs9429730,rs33911995,rs11552449,rs11037698,rs8034914,rs12475426,rs2722417,rs4665958,rs2257036,rs809673,rs4331050,rs2797409,rs12362664,rs2599648,rs1436963,rs60631624,rs4147592,rs12594658,rs2908286,rs7537189,rs1217232,rs72817536,rs1800437,rs2121650,rs1146182,rs780112,rs6537792,rs3729708,rs7529353,rs1217204,rs5006593,rs73070668,rs1217192,rs12912348,rs11126936,rs61817589,rs780107,rs78994792,rs478333,rs1217201,rs2162062,rs11037718,rs579275,rs567074,rs2272417,rs2488457,rs1230678,rs12900645,rs12431748,rs1217236,rs2293571,rs79111037,rs780110,rs10800118,rs579060,rs2280737,rs13388159,rs12040685,rs13391837,rs853772,rs1230647,rs11693052,rs4755755,rs11102702,rs1217412,rs1113523,rs3739092,rs16889787,rs809059,rs13472,rs11037720,rs1217389,rs2292888,rs7107050,rs11037714,rs35501825,rs2685808,rs2599649,rs1235687,rs12565589,rs6749393,rs12912208,rs519035,rs1921617,rs3828628,rs10080058,rs11693660,rs1049817,rs114597899,rs4839335,rs1217395,rs8032433,rs11127013,rs1230645,rs2971667,rs56120917,rs2078616,rs2599643,rs1436964,rs12593844,rs1530799,rs1647284,rs11501162,rs6778682,rs573225,rs7172967,rs496550,rs10510634,rs715326,rs1275538,rs7602534,rs72817542,rs2977451,rs3755157,rs28411984,rs72944193,rs1275528,rs72860013,rs2599647,rs12104357,rs11126935,rs1260333,rs13052098,rs10830963,rs555975,rs10466351,rs1260327,rs7614016,rs33984624,rs1450459,rs11720108,rs987482,rs11571943,rs34783010,rs10858018,rs11887784,rs11679220,rs479682,rs73051388,rs2636014,rs13408252,rs7177173,rs3769143,rs10857075,rs1406295,rs9298599,rs715325,rs1992291,rs732360,rs2556416,rs2685811,rs60210746,rs3740983,rs473351,rs1122227,rs55671509,rs917793,rs11126932,rs480562,rs1647267,rs2544367,rs1778842,rs4665965,rs6716850,rs2293572,rs8034216,rs11102661,rs1217416,rs116260467,rs11071642,rs60228070,rs4833187,rs76532479,rs116920913,rs77601801,rs486981,rs57505943,rs8029942,rs35123892,rs724311,rs8027751,rs6698586,rs3755158,rs2722416,rs1262430,rs2685812,rs59675216,rs11126999,rs1237682,rs1230640,rs1217193,rs62130713,rs72944130,rs4803,rs35967150,rs2685805,rs72819536,rs11915471,rs10182937,rs6803401,rs6717980,rs63380762,rs12898423,rs2589927,rs11102691,rs4682484,rs2298813,rs17271193,rs1511314,rs1230658,rs4665978,rs531772,rs575671,rs10497997,rs1217200,rs72817533,rs4775457,rs3824948,rs11102669,rs17271305,rs2488458,rs11639482,rs4582,rs10858021,rs8179252,rs73235080,rs113353646,rs2636013</t>
  </si>
  <si>
    <t>ENSG00000010310.4,ENSG00000197176.3,ENSG00000206530.4,ENSG00000186895.2,ENSG00000213453.3,CATG00000069998.1,ENSG00000081019.9,CATG00000042777.1,CATG00000047979.1,ENSG00000134640.2,ENSG00000148737.11,ENSG00000259466.1,CATG00000075172.1,ENSG00000115194.6,ENSG00000173175.10,CATG00000059666.1,ENSG00000267577.1,ENSG00000138100.9,CATG00000081498.1,ENSG00000259564.1,ENSG00000138074.10,ENSG00000236206.1,ENSG00000244926.2,ENSG00000138738.6,ENSG00000115211.11,ENSG00000080031.5,ENSG00000116793.11,CATG00000075531.1,CATG00000020091.1,ENSG00000159618.11,ENSG00000157992.8,ENSG00000115226.5,ENSG00000084774.9,CATG00000042205.1,ENSG00000163793.8,CATG00000039832.1,CATG00000051440.1,CATG00000064087.1,CATG00000081511.1,ENSG00000123908.7,ENSG00000115207.9,ENSG00000138002.10,CATG00000098636.1,ENSG00000081026.14,ENSG00000165061.10,ENSG00000132437.13,ENSG00000234945.3,ENSG00000118655.4,CATG00000046496.1,ENSG00000243849.1,ENSG00000115216.9,CATG00000013312.1,ENSG00000137642.8,ENSG00000096401.7,ENSG00000129003.11,ENSG00000115241.9,ENSG00000129991.8,ENSG00000213693.4,ENSG00000166199.8,CATG00000039833.1,CATG00000042207.1,ENSG00000106633.11,ENSG00000134242.11,ENSG00000188761.7,ENSG00000106636.3,CATG00000081190.1,CATG00000046501.1,ENSG00000267110.1,ENSG00000259758.1,ENSG00000143198.8,CATG00000043553.1,ENSG00000115204.10,ENSG00000134262.8,ENSG00000163794.6,ENSG00000115234.6,CATG00000059671.1,ENSG00000259251.2,ENSG00000129990.10,ENSG00000138085.12,ENSG00000246250.2,ENSG00000235267.1,ENSG00000233438.1,ENSG00000234072.1,ENSG00000078295.11,CATG00000081521.1,ENSG00000198535.5,ENSG00000163795.9,CATG00000006600.1,CATG00000069999.1,ENSG00000058404.15,ENSG00000152254.6,ENSG00000105048.12,ENSG00000231128.1,ENSG00000084734.4,CATG00000092123.1,CATG00000055642.1,ENSG00000073734.8</t>
  </si>
  <si>
    <t>19060909,18451265,19060907,22508271,17903298,19651812,20081857,18521185</t>
  </si>
  <si>
    <t>Fasting plasma glucose,Two-hour glucose challenge</t>
  </si>
  <si>
    <t>MESH:D006080</t>
  </si>
  <si>
    <t>Ovarian Follicle</t>
  </si>
  <si>
    <t>An OOCYTE-containing structure in the cortex of the OVARY. The oocyte is enclosed by a layer of GRANULOSA CELLS providing a nourishing microenvironment (FOLLICULAR FLUID). The number and size of follicles vary depending on the age and reproductive state of the female. The growing follicles are divided into five stages: primary, secondary, tertiary, Graafian, and atretic. Follicular growth and steroidogenesis depend on the presence of GONADOTROPINS.</t>
  </si>
  <si>
    <t>rs9476594,rs9370763,rs66716710,rs7649213,rs4685064,rs9396524,rs6778731,rs9476596,rs12490233,rs10949250,rs1984249,rs2607779,rs59775566,rs2168718,rs6776709,rs9476598,rs17038741,rs2733555,rs1108341,rs2878160,rs9382985,rs9476597,rs1579551,rs2733559,rs2731305,rs28865280,rs1386932,rs9476595,rs10949249,rs4546490,rs2879889,rs1433358,rs56115125,rs35485647,rs1488375,rs56216962,rs2878159,rs7614430,rs13097822,rs12497139,rs9296946,rs7648619,rs12213875</t>
  </si>
  <si>
    <t>CATG00000063828.1,CATG00000063826.1,CATG00000087533.1,ENSG00000234261.1,ENSG00000180438.10,CATG00000059224.1,ENSG00000250439.3</t>
  </si>
  <si>
    <t>Ovarian reserve</t>
  </si>
  <si>
    <t>MESH:D006332</t>
  </si>
  <si>
    <t>Cardiomegaly</t>
  </si>
  <si>
    <t>Enlargement of the HEART, usually indicated by a cardiothoracic ratio above 0.50. Heart enlargement may involve the right, the left, or both HEART VENTRICLES or HEART ATRIA. Cardiomegaly is a nonspecific symptom seen in patients with chronic systolic heart failure (HEART FAILURE) or several forms of CARDIOMYOPATHIES.</t>
  </si>
  <si>
    <t>rs73331568,rs2344825,rs7161833,rs74068506,rs2596825,rs56357768,rs2246390,rs4142285,rs61776916,rs805699,rs6561525,rs1542848,rs2454437,rs61776946,rs2407692,rs299644,rs3729931,rs73329737,rs11639006,rs10460973,rs1824493,rs17636733,rs904453,rs7337488,rs73333239,rs9316453,rs2454429,rs2454432,rs74070174,rs13322614,rs2633443,rs7068987,rs11818298,rs6561529,rs74070172,rs6561527,rs1853771,rs4684867,rs7912052,rs6694040,rs3821611,rs2596819,rs79977303,rs11986212,rs7321228,rs59745912,rs6561528,rs4684871,rs2442803,rs805698,rs805706,rs959421,rs10851376,rs2648308,rs5746240,rs805897,rs116002,rs12634077,rs73333208,rs2035061,rs299643,rs1532533,rs7166250,rs1038367,rs4942835,rs1874942,rs118103474,rs2648307,rs2442812,rs57269525,rs805696,rs15997,rs7086515,rs1552484,rs7996852,rs2596820,rs7319587,rs10883965,rs963959,rs11637063,rs2596822,rs2442819,rs13106,rs2596830,rs8000149,rs2442807,rs1824492,rs4377481,rs1543514,rs11632632,rs904464,rs12239598,rs2255648,rs2450855,rs805705,rs4417458,rs7328782,rs805711,rs2274104,rs1804822,rs3806661,rs959088,rs2454431,rs7175659,rs56700368,rs7992603,rs6481167,rs2442820,rs74070166,rs13086363,rs2633442,rs9526564,rs805713,rs10947055,rs7898140,rs11070169,rs2442809,rs10851375,rs77681374,rs1821380,rs2164010,rs11815703,rs2057413,rs10851377,rs9849171,rs58742727,rs7069736,rs1320448,rs1552485,rs1886273,rs2055311,rs7982297,rs805703,rs7981627,rs7982598,rs1824494,rs2454421,rs2442804,rs12907914,rs7321670,rs1962515,rs3773354,rs10825560,rs805707,rs2454435,rs12910064,rs3794378,rs10763222,rs58712770,rs674311,rs7069952,rs805700,rs2274106,rs2596831,rs805702,rs12899419,rs1574191,rs2255655,rs1347270,rs56301202,rs11853413,rs2442818,rs6695238,rs2031532,rs1325232,rs2442808,rs13375593,rs60431327,rs2035060,rs74070165,rs77287043</t>
  </si>
  <si>
    <t>ENSG00000259278.1,ENSG00000154743.13,ENSG00000136169.12,ENSG00000117395.6,CATG00000059203.1,ENSG00000197748.8,ENSG00000259345.1,ENSG00000259747.1,ENSG00000225526.4,ENSG00000136147.12,ENSG00000132155.7,CATG00000063776.1,CATG00000099023.1,ENSG00000236993.2,ENSG00000102547.14,CATG00000061263.1,CATG00000063775.1,ENSG00000186973.6,ENSG00000065618.12,ENSG00000206190.7,CATG00000063771.1,ENSG00000243710.3,CATG00000087980.1,CATG00000116317.1,CATG00000117311.1,ENSG00000075975.11,CATG00000059204.1,CATG00000022659.1,CATG00000116315.1</t>
  </si>
  <si>
    <t>Cardiac hypertrophy</t>
  </si>
  <si>
    <t>MESH:D006333</t>
  </si>
  <si>
    <t>Heart Failure</t>
  </si>
  <si>
    <t>A heterogeneous condition in which the heart is unable to pump out sufficient blood to meet the metabolic need of the body. Heart failure can be caused by structural defects, functional abnormalities (VENTRICULAR DYSFUNCTION), or a sudden overload beyond its capacity. Chronic heart failure is more common than acute heart failure which results from sudden insult to cardiac function, such as MYOCARDIAL INFARCTION.</t>
  </si>
  <si>
    <t>rs72819334,rs4979913,rs72817448,rs3742668,rs11596173,rs12449817,rs73068744,rs10276369,rs72819352,rs72817429,rs4501345,rs11845329,rs8021881,rs34101249,rs8009785,rs11628906,rs60574719,rs2241032,rs59167462,rs72817501,rs10941075,rs17402962,rs113818160,rs11844225,rs59444150,rs3795874,rs11172782,rs4785578,rs729202,rs72803313,rs11172785,rs9604358,rs11842105,rs2277514,rs11882084,rs72819318,rs4076945,rs10278420,rs3736319,rs7806811,rs10052473,rs7668242,rs3795873,rs9324310,rs17019660,rs2956596,rs7150378,rs9603908,rs2270415,rs11624890,rs2287358,rs12884698,rs11845950,rs76701102,rs11621820,rs16997800,rs2964519,rs79341274,rs12534930,rs2282030,rs2561812,rs72821305,rs2731979,rs72817464,rs60431652,rs6704281,rs72803317,rs73068706,rs6500518,rs729201,rs55767973,rs3742672,rs7469146,rs72819337,rs72819401,rs7973111,rs74496922,rs73570467,rs72819355,rs12473617,rs74659525,rs7337632,rs4904659,rs73068763,rs11880092,rs1047551,rs4263503,rs2287355,rs13401458,rs56135239,rs12110037,rs66786322,rs4904662,rs56013820,rs2274298,rs3109108,rs112196155,rs662265,rs2731968,rs17260827,rs67783177,rs1925888,rs56216139,rs8015510,rs10928994,rs55663028,rs17121253,rs9604367,rs72819317,rs11181742,rs2561808,rs77549524,rs72819332,rs72821306,rs56207237,rs9604357,rs4076946,rs9603912,rs2251120,rs59438097,rs17121303,rs61270144,rs8022531,rs11882112,rs740363,rs4879541,rs6737793,rs7030008,rs11849641,rs11172750,rs10812611,rs2277515,rs9604360,rs541601,rs954179,rs12638540,rs2241034,rs4482064,rs36038669,rs11624246,rs6862356,rs7150093,rs72819312,rs76035765,rs72821355,rs72817434,rs2964535,rs2291316,rs3887583,rs11533653,rs6008440,rs79581146,rs4417181,rs61758985,rs60548738,rs2561804,rs10507006,rs79876478,rs2270416,rs2914344,rs1063310,rs117844811,rs17188598,rs9324315,rs73210810,rs72819311,rs2048788,rs11628952,rs10167924,rs57761666,rs11181718,rs11880065,rs7810734,rs7145398,rs10967973,rs2236403,rs7158180,rs6862337,rs9604368,rs1358258,rs6008436,rs2285732,rs4380665,rs13401753,rs72817431,rs72817438,rs73066793,rs3097246,rs3109106,rs6008439,rs7160304,rs7144335,rs2241035,rs11172781,rs3743821,rs117273249,rs12896540,rs17645084,rs67582918,rs56206329,rs3202601,rs73570418,rs72817452,rs73197338,rs72821356,rs11880198,rs61989980,rs61937079,rs1681725,rs16903982,rs1469438,rs6969176,rs11591751,rs2274299,rs111459991,rs8577,rs11623736,rs4904663,rs3109116,rs12508168,rs72821328,rs12596885,rs4500520,rs79299209,rs3742667,rs11172776,rs1614092,rs72819356,rs4785728,rs4785780,rs6947063,rs4639236,rs72821312,rs4382729,rs13411697,rs10812610,rs72817445,rs10757664,rs113693994,rs72817502,rs3805456,rs73068767,rs11582990,rs6704485,rs11880825,rs7329167,rs17428904,rs28371980,rs72819331,rs12157656,rs73570407,rs72819336,rs60733936,rs1626678,rs2561805,rs6685717,rs66509881,rs6668385,rs7144070,rs4785629,rs60339152,rs80167706,rs68156405,rs72821327,rs10887932,rs10941074,rs72821307,rs3743817,rs67391608,rs12069527,rs2956597,rs58687753,rs10203501,rs9604356,rs2293660,rs72819313,rs72819303,rs72819383,rs75132468,rs73214515,rs72819326,rs6868223,rs4603489,rs2914345,rs41281060,rs7735629,rs72819319,rs72750905,rs117607956,rs7317114,rs6685472,rs72819400,rs73066795,rs9604369,rs903603,rs10812609,rs12532522,rs57395688,rs7159289,rs1681723,rs6674289,rs3805455,rs8046438,rs72819325,rs4076944,rs3802657,rs11738724,rs7519712,rs111685749,rs34865724,rs11589898,rs1576621,rs72819354,rs6892556,rs9603909,rs10274016,rs72817435,rs73068704,rs6868084,rs2468543,rs7334670,rs7922269,rs12110020,rs6892111,rs3935845,rs4242079,rs3783838,rs3825662,rs4076947,rs10967976,rs73208896,rs66539169,rs10184,rs2894646,rs62000377,rs115864696,rs12937005,rs55974122,rs72817441,rs12186661,rs41288616,rs11737912,rs73153783,rs3109117,rs1544706,rs35529483,rs10848383,rs7997172,rs111373667,rs729200,rs10787730,rs4785579,rs72819322,rs72803310,rs2149647,rs7151776,rs72819330,rs10147186,rs4904661,rs68106678,rs7987539,rs67064485,rs2914331,rs55962513,rs2561828,rs73530033,rs12752586,rs72983041,rs9604354,rs72819358,rs9604355,rs72821311,rs4078488,rs72819365,rs72817437,rs2048787,rs9604371,rs77517639,rs11737983,rs2277517,rs67438395,rs67132999,rs72819316,rs11002252,rs11532405,rs72817430,rs6493740,rs2914346,rs114583024,rs1609790,rs11159960,rs4357534,rs2216589,rs7337780,rs116089467,rs10281805,rs4979912,rs55943381,rs3805454,rs77698824,rs11743454,rs73197349,rs73197363,rs1054747,rs17491423,rs6575120,rs55756754,rs73066789,rs61741725,rs1681721,rs2277516,rs17188605,rs3737035,rs3805458,rs17159640,rs7968443,rs72819323,rs72817450,rs3935844,rs59983092,rs4785632,rs4866352,rs72819395,rs17121271,rs1972097,rs503441,rs72817455,rs73214514,rs9635540,rs68011157,rs72819328,rs11159959,rs72819362,rs8005870,rs72817472,rs4785628,rs4242080,rs2492816,rs1047550,rs2274300,rs55697857,rs56362038,rs11848894,rs72819306,rs4474477,rs74403280,rs61937080,rs6500517,rs2274297</t>
  </si>
  <si>
    <t>ENSG00000225302.1,CATG00000030356.1,ENSG00000147894.10,ENSG00000121067.13,ENSG00000224271.1,ENSG00000129910.3,ENSG00000226851.1,ENSG00000258224.1,CATG00000115940.1,ENSG00000257114.1,CATG00000045798.1,CATG00000105110.1,ENSG00000204764.8,ENSG00000176715.11,ENSG00000164318.13,ENSG00000234754.1,ENSG00000107798.13,ENSG00000180422.3,ENSG00000138135.5,ENSG00000091317.7,ENSG00000164438.5,ENSG00000100764.9,ENSG00000169918.5,CATG00000004245.1,ENSG00000119720.13,CATG00000030314.1,CATG00000023273.1,ENSG00000126216.8,CATG00000036185.1,CATG00000010922.1,CATG00000016350.1,ENSG00000150625.12,CATG00000036188.1,CATG00000030320.1,CATG00000095519.1,CATG00000049900.1,ENSG00000256484.1,ENSG00000120162.9,CATG00000104847.1,ENSG00000251257.1,ENSG00000170100.9,CATG00000028329.1,ENSG00000237524.3,ENSG00000156113.16,ENSG00000261257.1,ENSG00000060558.3,ENSG00000257849.1,CATG00000012839.1,CATG00000028363.1,ENSG00000198839.5,ENSG00000153551.9,ENSG00000259803.2,ENSG00000094755.12,CATG00000013808.1,CATG00000013802.1,ENSG00000147896.3,ENSG00000139263.7,ENSG00000151388.6,ENSG00000222019.3,ENSG00000167522.10,ENSG00000141013.10,CATG00000028335.1,ENSG00000260279.1,CATG00000030323.1,ENSG00000257893.2,CATG00000025244.1,ENSG00000258526.1</t>
  </si>
  <si>
    <t>17903304,pha002885,pha002884,20445134,20400778</t>
  </si>
  <si>
    <t>Heart failure,Heart Failure</t>
  </si>
  <si>
    <t>MESH:D006400</t>
  </si>
  <si>
    <t>Hematocrit</t>
  </si>
  <si>
    <t>The volume of packed RED BLOOD CELLS in a blood specimen. The volume is measured by centrifugation in a tube with graduated markings, or with automated blood cell counters. It is an indicator of erythrocyte status in disease. For example, ANEMIA shows a low value; POLYCYTHEMIA, a high value.</t>
  </si>
  <si>
    <t>rs5756506,rs35959442,rs11065991,rs1294418,rs1294436,rs828849,rs73265749,rs1294424,rs56002646,rs113427613,rs55925606,rs135167,rs1294432,rs10159477,rs74467355,rs1294425,rs1294437,rs1294413,rs828864,rs1294428,rs1294417,rs828848,rs9504915,rs11065987,rs1800562,rs3099823,rs1745341,rs2075672,rs2413450,rs56748859,rs201061,rs8138791,rs11177654,rs1667622,rs13025827,rs855791,rs62429816,rs1294423,rs79920061,rs58839383,rs1024246,rs7385804,rs1294419,rs16926249,rs1408272,rs1294433,rs74258864,rs3099822,rs828846,rs73415539,rs828843,rs1667615,rs1294427,rs702463,rs1294400,rs4820268,rs828847,rs1024245,rs11913600,rs4755797,rs111347943,rs79220007,rs744056,rs828850,rs228129,rs1294426,rs1723290,rs3108162,rs11912963,rs1294412,rs1294421,rs1294420,rs2076086,rs828845,rs111535158,rs2235321,rs56852782,rs877908,rs1294434,rs1294429,rs1294416,rs75327537,rs760719,rs1294431,rs6758220,rs1294430,rs5756505,rs1026150,rs4729597,rs17706858,rs1294435,rs828865,rs702464,rs5756504,rs2076085,rs1667616,rs2072860,rs828841</t>
  </si>
  <si>
    <t>ENSG00000151348.9,ENSG00000261572.1,ENSG00000187045.12,ENSG00000163170.7,ENSG00000106327.8,ENSG00000156515.17,CATG00000049033.1,ENSG00000010704.14,ENSG00000187605.11,ENSG00000226281.2,CATG00000058559.1,CATG00000082558.1,ENSG00000100379.13,ENSG00000180596.7,ENSG00000112339.10,ENSG00000089234.11,ENSG00000052850.5,ENSG00000124564.13,CATG00000086051.1,ENSG00000257800.1,ENSG00000170293.4,ENSG00000201078.1,ENSG00000187475.4,CATG00000093267.1,ENSG00000127337.2</t>
  </si>
  <si>
    <t>22560525,19862010,pha003097</t>
  </si>
  <si>
    <t>MESH:D006401</t>
  </si>
  <si>
    <t>Hematologic Agents</t>
  </si>
  <si>
    <t>Drugs that act on blood and blood-forming organs and those that affect the hemostatic system.</t>
  </si>
  <si>
    <t>rs5756506,rs35959442,rs9895948,rs2313640,rs17696736,rs3902024,rs56002646,rs55925606,rs135167,rs4947015,rs9889711,rs8136338,rs7209742,rs8136339,rs62068175,rs9914973,rs9889716,rs7212944,rs35851175,rs1800562,rs2075672,rs2413450,rs1563103,rs56748859,rs855791,rs3218092,rs3218114,rs2295837,rs62429816,rs79920061,rs7385804,rs1408272,rs62068174,rs12213341,rs3218086,rs8076474,rs7223318,rs2072813,rs7207600,rs12193345,rs4820268,rs6000550,rs13055107,rs79220007,rs56396280,rs11153170,rs228129,rs9609562,rs12192279,rs2076086,rs28618095,rs111535158,rs2235321,rs1007655,rs8081437,rs877908,rs760719,rs61466555,rs1007654,rs5756505,rs4458030,rs4729597,rs17706858,rs60667221,rs2076085,rs5756504,rs76928132,rs10947995,rs11964516,rs2072860,rs17609240</t>
  </si>
  <si>
    <t>CATG00000031305.1,ENSG00000135535.10,ENSG00000124641.10,ENSG00000203799.6,ENSG00000187045.12,ENSG00000184459.4,CATG00000033613.1,ENSG00000106327.8,ENSG00000167914.6,ENSG00000111300.5,ENSG00000185666.10,ENSG00000010704.14,ENSG00000164663.9,ENSG00000112367.6,ENSG00000112578.5,CATG00000058559.1,ENSG00000100379.13,ENSG00000180596.7,ENSG00000112339.10,ENSG00000112576.8,ENSG00000264968.1,ENSG00000100225.13,ENSG00000124564.13,CATG00000086051.1,CATG00000088306.1,ENSG00000128309.12,ENSG00000187475.4,CATG00000093267.1</t>
  </si>
  <si>
    <t>Hematological parameters</t>
  </si>
  <si>
    <t>MESH:D006402</t>
  </si>
  <si>
    <t>Hematologic Diseases</t>
  </si>
  <si>
    <t>Disorders of the blood and blood forming tissues.</t>
  </si>
  <si>
    <t>rs5756506,rs35959442,rs4792798,rs174576,rs174560,rs11229,rs3811487,rs3789634,rs12035955,rs55925606,rs79377806,rs135167,rs390974,rs415426,rs2700987,rs4560868,rs357608,rs389884,rs1203973,rs435206,rs4846945,rs174574,rs4657616,rs450828,rs6427632,rs79348850,rs2413450,rs3751991,rs77398106,rs3767636,rs440212,rs381815,rs174584,rs2858011,rs373266,rs174549,rs6678813,rs3811488,rs4979223,rs2685123,rs174592,rs4846849,rs3751995,rs34562254,rs17259252,rs174536,rs652888,rs3789629,rs6692490,rs4820268,rs115089010,rs3748011,rs13336641,rs58647797,rs72643559,rs10436881,rs79220007,rs77383092,rs108499,rs4792795,rs3789630,rs74998556,rs3794776,rs174548,rs13336827,rs1394066,rs392500,rs55672385,rs3751999,rs4757446,rs380655,rs174561,rs3751989,rs174541,rs2076086,rs174533,rs72643557,rs2235321,rs11078354,rs174580,rs3748009,rs877908,rs12045320,rs102275,rs10759637,rs174559,rs3176416,rs8048222,rs420975,rs1078484,rs174529,rs760719,rs2057788,rs174581,rs12045859,rs10917876,rs4561508,rs417406,rs10759636,rs9938041,rs28508049,rs6541305,rs3751984,rs74892229,rs9897611,rs174599,rs400458,rs174554,rs2076085,rs5756504,rs2279432,rs2072860,rs35966917,rs392509,rs5987027,rs174544,rs11871721,rs4846850,rs357610,rs35074529,rs1535,rs4500785,rs12076454,rs174594,rs445205,rs174545,rs174578,rs74143143,rs398216,rs434899,rs174566,rs9926112,rs7203560,rs35060330,rs4129395,rs3115663,rs406937,rs1800562,rs28648615,rs2296064,rs174600,rs12097712,rs855791,rs397343,rs174570,rs406109,rs4846942,rs3752005,rs174568,rs79920061,rs4846848,rs10739390,rs4792799,rs7517119,rs1408272,rs97384,rs36039116,rs385943,rs7859354,rs174601,rs1011328,rs10739388,rs3767637,rs3751985,rs10766359,rs11122470,rs3751993,rs174535,rs389967,rs370671,rs4792797,rs114341500,rs3748012,rs57994525,rs57382045,rs6541304,rs99780,rs3751998,rs174530,rs406890,rs174547,rs3829586,rs228129,rs174583,rs79351202,rs3761944,rs6673619,rs174556,rs174534,rs12563741,rs409354,rs509360,rs174555,rs174562,rs174598,rs4273077,rs111535158,rs17112008,rs393633,rs431208,rs9931005,rs7850357,rs35256722,rs174546,rs173349,rs55701306,rs174537,rs446518,rs102274,rs174577,rs5756505,rs357614,rs4757445,rs174528,rs3130618,rs1211375,rs174553,rs357612,rs174550,rs454869,rs4792800,rs2858942,rs174538</t>
  </si>
  <si>
    <t>ENSG00000149485.12,ENSG00000204348.5,ENSG00000168496.3,CATG00000038755.1,ENSG00000204435.9,ENSG00000187045.12,ENSG00000119321.4,CATG00000026162.1,ENSG00000010704.14,ENSG00000188536.8,ENSG00000166689.10,ENSG00000204344.10,CATG00000058559.1,ENSG00000163565.14,ENSG00000204469.8,CATG00000002481.1,CATG00000005705.1,CATG00000005706.1,ENSG00000237080.1,ENSG00000143641.8,ENSG00000103148.11,CATG00000079027.1,ENSG00000124920.9,ENSG00000118217.5,ENSG00000240505.4,ENSG00000176386.4,ENSG00000136868.9,CATG00000097602.1,ENSG00000134824.9,CATG00000026163.1,ENSG00000007392.12,ENSG00000130830.10,ENSG00000134825.9,ENSG00000226889.3,ENSG00000155849.11,CATG00000088034.1,ENSG00000207601.1,ENSG00000263020.1,ENSG00000204438.6,ENSG00000100379.13,ENSG00000180596.7,ENSG00000112339.10,ENSG00000123643.8,ENSG00000204371.7,CATG00000082280.1,ENSG00000103152.7,ENSG00000124564.13,CATG00000038752.1,CATG00000097601.1,ENSG00000187475.4</t>
  </si>
  <si>
    <t>19853236,23303382,23263863</t>
  </si>
  <si>
    <t>Hematology traits</t>
  </si>
  <si>
    <t>MESH:D006442</t>
  </si>
  <si>
    <t>Hemoglobin A Glycosylated</t>
  </si>
  <si>
    <t>Minor hemoglobin components of human erythrocytes designated A1a, A1b, and A1c. Hemoglobin A1c is most important since its sugar moiety is glucose covalently bound to the terminal amino acid of the beta chain. Since normal glycohemoglobin concentrations exclude marked blood glucose fluctuations over the preceding three to four weeks, the concentration of glycosylated hemoglobin A is a more reliable index of the blood sugar average over a long period of time.</t>
  </si>
  <si>
    <t>rs5756506,rs2277871,rs174576,rs12038481,rs73265749,rs853791,rs551754,rs7255902,rs12038203,rs55925606,rs135167,rs228767,rs16856252,rs57459970,rs79296687,rs2518491,rs7072268,rs569829,rs2273832,rs73675109,rs2022002,rs482508,rs12121805,rs527150,rs566879,rs73617325,rs73675110,rs2685806,rs484066,rs2544360,rs16856247,rs4737010,rs2075166,rs2482963,rs12048077,rs72638983,rs174549,rs3829183,rs1046917,rs609292,rs174592,rs66593272,rs10752615,rs10908494,rs4737009,rs12027103,rs2285953,rs12022194,rs174536,rs12118238,rs10908501,rs59592125,rs73617322,rs4820268,rs11264469,rs2608604,rs7945617,rs2304877,rs2852635,rs111347943,rs72643559,rs11264475,rs12947062,rs2251963,rs2241106,rs1799884,rs2852637,rs28372828,rs12040868,rs2251964,rs114140679,rs78682417,rs2230194,rs857691,rs76971031,rs174541,rs2235321,rs17540154,rs174580,rs2518490,rs877908,rs508506,rs2121649,rs76913347,rs12138564,rs12347133,rs174529,rs760719,rs6679145,rs11558471,rs174581,rs12024813,rs174599,rs76627364,rs2076085,rs494874,rs12023704,rs9460540,rs2296375,rs174544,rs16940582,rs1004558,rs3806407,rs7941837,rs2246434,rs16940539,rs12449739,rs503931,rs12029695,rs3806408,rs9909940,rs56087297,rs10159477,rs174578,rs2075066,rs12563631,rs2685803,rs170637,rs1060730,rs2305198,rs497692,rs2273833,rs560887,rs1800562,rs2285954,rs11264463,rs174600,rs508743,rs857689,rs853790,rs10908500,rs34193789,rs2022003,rs174568,rs7766070,rs79920061,rs16926249,rs1408272,rs6456364,rs75159846,rs569805,rs12139321,rs2685813,rs72638986,rs565412,rs12041164,rs34664882,rs282606,rs99780,rs12023438,rs77575047,rs2852634,rs228129,rs174556,rs66965793,rs10733851,rs758982,rs495714,rs12037778,rs174598,rs12130361,rs12036837,rs8052231,rs117567416,rs72710222,rs552976,rs12126696,rs59468948,rs77263373,rs4607517,rs174537,rs2685807,rs79217142,rs519887,rs12117903,rs79497010,rs79507273,rs76926880,rs58512362,rs174553,rs10830962,rs1581397,rs2250677,rs35959442,rs1046896,rs857725,rs174560,rs2270291,rs2685814,rs8052370,rs2305199,rs10908499,rs2971668,rs12141236,rs485094,rs2685804,rs472614,rs12603404,rs7522948,rs111472031,rs2908282,rs10830961,rs2685810,rs174574,rs55935493,rs2413450,rs12134983,rs10762287,rs10908503,rs4331050,rs174584,rs12045339,rs2908286,rs74635090,rs55846950,rs34265667,rs10494304,rs2121650,rs2277870,rs2256339,rs2518493,rs13266634,rs115419051,rs12142808,rs2157691,rs79227184,rs79220007,rs567243,rs12022657,rs478333,rs108499,rs73617320,rs174548,rs579275,rs113279830,rs567074,rs2518489,rs113163847,rs12601855,rs174561,rs58895504,rs118163236,rs2304879,rs12132919,rs2076086,rs174533,rs72643557,rs579060,rs16940540,rs863327,rs853772,rs16926252,rs2779116,rs3802177,rs102275,rs79900408,rs174559,rs10762286,rs570876,rs6800,rs1402837,rs2685808,rs2285952,rs11264473,rs174554,rs519035,rs10998730,rs5756504,rs114424320,rs6474359,rs2072860,rs7208565,rs10908496,rs11264464,rs492594,rs2521602,rs1535,rs2971667,rs174594,rs10908498,rs80008824,rs174545,rs12142634,rs496550,rs12602486,rs573225,rs3755157,rs174566,rs12117947,rs78952659,rs555975,rs10830963,rs10466351,rs12038217,rs855791,rs174570,rs479682,rs97384,rs74456742,rs174601,rs79032147,rs12132794,rs16890776,rs2685811,rs732360,rs78673779,rs174535,rs473351,rs12117951,rs917793,rs480562,rs80338618,rs57017888,rs861409,rs10908495,rs12047994,rs2230195,rs2544367,rs80209606,rs7561903,rs174530,rs116260467,rs174547,rs174583,rs491443,rs77601801,rs77081685,rs174534,rs486981,rs16940585,rs509360,rs79605584,rs174562,rs174555,rs6684514,rs3755158,rs79077040,rs2685812,rs10908502,rs73617337,rs111535158,rs2685805,rs73016686,rs6474360,rs10445033,rs117820542,rs1046875,rs174546,rs857721,rs102274,rs174577,rs5756505,rs531772,rs575671,rs10823354,rs1029083,rs7912524,rs12027741,rs174528,rs78867692,rs5036,rs11264462,rs12122180,rs174550,rs3806409,rs174538</t>
  </si>
  <si>
    <t>ENSG00000149485.12,ENSG00000165066.11,ENSG00000198715.7,ENSG00000168496.3,ENSG00000187045.12,ENSG00000163554.7,ENSG00000108312.10,ENSG00000134640.2,ENSG00000010704.14,ENSG00000160781.11,ENSG00000158669.7,ENSG00000267394.1,ENSG00000148737.11,ENSG00000163472.14,CATG00000058559.1,ENSG00000267080.1,CATG00000031483.1,CATG00000033740.1,ENSG00000106633.11,CATG00000002481.1,CATG00000106578.1,ENSG00000168591.11,CATG00000005705.1,CATG00000005706.1,CATG00000102312.1,ENSG00000106636.3,ENSG00000163468.10,ENSG00000145996.7,ENSG00000124920.9,ENSG00000087152.11,CATG00000028303.1,ENSG00000134824.9,ENSG00000164756.8,CATG00000020292.1,ENSG00000134825.9,CATG00000103728.1,ENSG00000167363.9,ENSG00000156515.17,CATG00000006600.1,ENSG00000207601.1,ENSG00000161664.2,CATG00000018112.1,ENSG00000100379.13,ENSG00000180596.7,ENSG00000112339.10,ENSG00000058404.15,CATG00000098664.1,ENSG00000152254.6,ENSG00000152253.4,ENSG00000124564.13,ENSG00000141560.10,ENSG00000125319.10,ENSG00000004939.9,ENSG00000103335.15,ENSG00000187475.4,ENSG00000099331.9,ENSG00000253133.1,ENSG00000198952.7,ENSG00000163467.7,CATG00000092123.1,ENSG00000029534.15,ENSG00000073734.8,ENSG00000108840.11</t>
  </si>
  <si>
    <t>22290723,19096518,24405752,24244560,20849430,20858683,22885924,24647736</t>
  </si>
  <si>
    <t>Glycated hemoglobin levels,Glycated Hemoglobin levels</t>
  </si>
  <si>
    <t>MESH:D006454</t>
  </si>
  <si>
    <t>Hemoglobins</t>
  </si>
  <si>
    <t>The oxygen-carrying proteins of ERYTHROCYTES. They are found in all vertebrates and some invertebrates. The number of globin subunits in the hemoglobin quaternary structure differs between species. Structures range from monomeric to a variety of multimeric arrangements.</t>
  </si>
  <si>
    <t>rs5756506,rs73265749,rs12134016,rs113427613,rs55925606,rs73161267,rs135167,rs4756332,rs74467355,rs228918,rs2219271,rs9923349,rs77216765,rs5756492,rs6735172,rs1294428,rs9926458,rs6669886,rs3827528,rs728875,rs11209101,rs2048098,rs72832602,rs13122262,rs7193783,rs56261863,rs1558628,rs12562794,rs2075636,rs12569084,rs34775529,rs3820387,rs12921187,rs6686817,rs828846,rs77024852,rs57274627,rs1294427,rs17137286,rs4820268,rs198846,rs11913600,rs74482866,rs79975256,rs111347943,rs11786690,rs4755797,rs12781344,rs882235,rs6662130,rs2979792,rs1294426,rs9886448,rs7545911,rs1723290,rs3736988,rs8056889,rs1294421,rs3799369,rs228920,rs74788963,rs828845,rs994182,rs2235321,rs2456779,rs56852782,rs877908,rs10918607,rs1827983,rs7214,rs13112324,rs2466296,rs198812,rs12782593,rs760719,rs6695609,rs12091897,rs8053790,rs8048709,rs1294430,rs1026150,rs7928,rs12775061,rs2076085,rs129128,rs2072595,rs7734561,rs2466299,rs11644917,rs828841,rs11065991,rs2075467,rs401004,rs10159477,rs6673622,rs1476347,rs3185547,rs56919624,rs56093705,rs198833,rs2660241,rs2588121,rs1800562,rs1745341,rs72830103,rs6696203,rs11177654,rs2466170,rs1667622,rs13025827,rs1566245,rs2063101,rs79920061,rs73161280,rs1024246,rs72637221,rs11076854,rs16926249,rs1408272,rs76748106,rs2296837,rs112961043,rs3099822,rs828843,rs12446456,rs6500635,rs1294400,rs6758633,rs41269702,rs6686812,rs1024245,rs72834627,rs6681571,rs73161277,rs61817699,rs228129,rs7123291,rs6743846,rs8141597,rs12768280,rs12116418,rs9938805,rs7533688,rs34934650,rs12709120,rs6745569,rs11209103,rs6427049,rs2075637,rs2233701,rs11955318,rs55638790,rs828865,rs7752351,rs7734433,rs702464,rs6681562,rs56196587,rs1667616,rs228907,rs6755410,rs11780047,rs1294418,rs1294436,rs1056403,rs828849,rs1294424,rs12062326,rs12093114,rs10918605,rs1294413,rs1049205,rs8048701,rs1294417,rs3747613,rs9504915,rs12131832,rs3099823,rs61447801,rs2037912,rs6665341,rs6660048,rs2413450,rs8138791,rs17551703,rs72834647,rs71491108,rs58839383,rs1294433,rs2075466,rs74258864,rs11076857,rs1876359,rs702463,rs828847,rs79220007,rs112416021,rs7581642,rs1041238,rs3108162,rs228922,rs56011627,rs7191123,rs6758955,rs57128023,rs2076086,rs12782196,rs11591038,rs11579987,rs345790,rs1558629,rs1395602,rs11891604,rs75327537,rs198851,rs7528849,rs2466300,rs2427713,rs2466297,rs6682062,rs1294435,rs741769,rs5756504,rs6586620,rs11209102,rs1049207,rs7107222,rs1049212,rs6673720,rs2072860,rs12767853,rs5745696,rs228919,rs1294432,rs1294425,rs1294437,rs12596053,rs7599354,rs10918606,rs828864,rs6500637,rs17155447,rs4657617,rs7511933,rs828848,rs11065987,rs6699520,rs7554962,rs2015319,rs12102426,rs13402238,rs201061,rs855791,rs5745774,rs1294423,rs11576455,rs6655947,rs1294419,rs7766267,rs2075946,rs11076856,rs4714780,rs73415539,rs13133465,rs6751416,rs1667615,rs6699159,rs6484869,rs73161279,rs5750373,rs2464591,rs7200395,rs760118,rs744056,rs828850,rs2660243,rs1049208,rs11076860,rs6656999,rs28375268,rs3813749,rs10836573,rs11912963,rs1294412,rs2251666,rs1294420,rs111535158,rs2517194,rs960006,rs1294434,rs1294429,rs1294416,rs7518155,rs80326084,rs35039025,rs67913138,rs228921,rs198805,rs1294431,rs6758220,rs12133327,rs5756505,rs7557360,rs11578336,rs1049206,rs1799945,rs72834621,rs6699294,rs12328290,rs8056320,rs3740955,rs60661460</t>
  </si>
  <si>
    <t>ENSG00000151348.9,ENSG00000187045.12,ENSG00000112343.8,ENSG00000118900.10,ENSG00000188002.6,ENSG00000010704.14,ENSG00000187605.11,ENSG00000226281.2,ENSG00000067836.8,CATG00000058559.1,ENSG00000248905.4,ENSG00000196226.2,ENSG00000152382.5,ENSG00000143157.7,ENSG00000257800.1,ENSG00000249481.2,ENSG00000140632.12,ENSG00000128309.12,ENSG00000118898.11,ENSG00000201078.1,CATG00000092863.1,ENSG00000124610.3,ENSG00000164756.8,CATG00000003777.1,CATG00000026361.1,ENSG00000185986.10,CATG00000049033.1,ENSG00000136732.10,ENSG00000234816.2,ENSG00000196176.7,ENSG00000153064.7,ENSG00000100379.13,ENSG00000124564.13,ENSG00000271119.1,CATG00000083261.1,ENSG00000129422.9,ENSG00000166352.11,ENSG00000127337.2,ENSG00000180573.8,ENSG00000187837.2,CATG00000070462.1,CATG00000101757.1,ENSG00000143195.8,ENSG00000052850.5,ENSG00000240694.4,ENSG00000170293.4,CATG00000087827.1,ENSG00000152463.10,ENSG00000254498.1,ENSG00000115756.8,ENSG00000261572.1,ENSG00000163170.7,ENSG00000272462.2,ENSG00000156515.17,ENSG00000143194.8,CATG00000102036.1,ENSG00000267795.1,CATG00000082558.1,ENSG00000175097.3,ENSG00000180596.7,ENSG00000197061.3,ENSG00000089234.11,ENSG00000104765.10,ENSG00000019991.11,ENSG00000112337.6,ENSG00000187475.4,ENSG00000196532.4,ENSG00000166349.5</t>
  </si>
  <si>
    <t>pha003096,22560525,pha003098,19862010,19820698</t>
  </si>
  <si>
    <t>Hemoglobin</t>
  </si>
  <si>
    <t>MESH:D006617</t>
  </si>
  <si>
    <t>Hip Dislocation</t>
  </si>
  <si>
    <t>Displacement of the femur bone from its normal position at the HIP JOINT.</t>
  </si>
  <si>
    <t>rs2840336,rs922949,rs6795389,rs4681951,rs77294241,rs11064227,rs11249395,rs10849482,rs1227842,rs10780039,rs1377302,rs72761170,rs117029878,rs2003134,rs11921326,rs7324216,rs2054987,rs2109426,rs12060031,rs13097030,rs11064198,rs3764077,rs11130536,rs2041386,rs11782304,rs2035798,rs6805469,rs11559082,rs6563550,rs2278600,rs9985254,rs7813321,rs10849484,rs9634002,rs58061357,rs2291499,rs7996210,rs594122,rs679745,rs7612599,rs10948546,rs9845655,rs12636773,rs6468060,rs1986111,rs11715395,rs617236,rs13253342,rs2054988,rs1045926,rs17842570,rs2323487,rs2029464,rs61946575,rs10849483,rs10100952,rs9862490,rs7626378,rs6802051,rs10865650,rs10098252,rs1393952,rs2134619,rs6769509,rs2019003,rs7014206,rs13189566,rs1045546,rs2320010,rs10942299,rs11064218,rs12426815,rs4259688,rs73237514,rs9881005,rs6674392,rs2513242,rs2004199,rs560214,rs12131379,rs660274,rs595435,rs2291501,rs7325567,rs1503488,rs6986657,rs9846282,rs3732512,rs1227843,rs6600745,rs4144252,rs2012720,rs875082,rs80027302,rs13251192,rs7749528,rs1570387,rs6987310,rs12371184,rs1377303,rs12205644,rs10506821,rs10865999,rs9858728,rs9634003,rs17378840,rs12584046,rs9603213,rs6797697,rs9634018,rs9634004,rs2317133,rs17312595,rs11776163,rs10492096,rs567594,rs9814003,rs12874878,rs7995726,rs10503891,rs9985253,rs11130538,rs67718113,rs6563551,rs114075534,rs1503487,rs60547087,rs9532063,rs10849462,rs675217,rs6693211,rs12422771,rs568330,rs9820759,rs11064210,rs4715169,rs9881154,rs4855313,rs6928740,rs114106823,rs6458720,rs12715490,rs114096928,rs28729946,rs1107244,rs1890662,rs12656026,rs9831196,rs73239835,rs1238728,rs6992723,rs12070603,rs675160</t>
  </si>
  <si>
    <t>ENSG00000157168.14,ENSG00000139190.12,ENSG00000230390.1,ENSG00000178175.7,ENSG00000112137.12,ENSG00000180376.12,ENSG00000114541.10,ENSG00000231752.1,ENSG00000251108.1,ENSG00000272583.1,ENSG00000139192.7,CATG00000014387.1,ENSG00000230291.4,ENSG00000111639.3,ENSG00000010292.8,CATG00000006449.1,ENSG00000227082.1,ENSG00000139193.3,ENSG00000215039.2,ENSG00000163946.9,CATG00000073761.1,CATG00000007813.1,CATG00000087480.1,ENSG00000256913.1,CATG00000073733.1,CATG00000064716.1,CATG00000098445.1</t>
  </si>
  <si>
    <t>Hip geometry</t>
  </si>
  <si>
    <t>MESH:D006624</t>
  </si>
  <si>
    <t>Hippocampus</t>
  </si>
  <si>
    <t>A curved elevation of GRAY MATTER extending the entire length of the floor of the TEMPORAL HORN of the LATERAL VENTRICLE (see also TEMPORAL LOBE). The hippocampus proper, subiculum, and DENTATE GYRUS constitute the hippocampal formation. Sometimes authors include the ENTORHINAL CORTEX in the hippocampal formation.</t>
  </si>
  <si>
    <t>rs116199837,rs6581613,rs12300945,rs115461125,rs60213676,rs115691862,rs115275223,rs116683978,rs80267639,rs17178139,rs1861880,rs114627382,rs17101179,rs7301320,rs1446528,rs4837613,rs115603348,rs1467554,rs115507745,rs11611334,rs116737770,rs73318446,rs73318452,rs2281627,rs116080183,rs11175696,rs115711209,rs115262854,rs12682684,rs73318448,rs1026025,rs1142467,rs113086692,rs117425351,rs28458412,rs116129712,rs12342207,rs112161747,rs969028,rs2034262,rs73318444</t>
  </si>
  <si>
    <t>ENSG00000156076.5,CATG00000012294.1,ENSG00000174099.6,ENSG00000174106.2,ENSG00000230894.1,CATG00000009339.1,CATG00000012271.1,ENSG00000256915.1,ENSG00000174989.8,ENSG00000119401.10,ENSG00000256268.1,ENSG00000250748.2,CATG00000009338.1,ENSG00000229105.1,ENSG00000148219.12</t>
  </si>
  <si>
    <t>Hippocampal volume</t>
  </si>
  <si>
    <t>MESH:D006710</t>
  </si>
  <si>
    <t>Homocysteine</t>
  </si>
  <si>
    <t>A thiol-containing amino acid formed by a demethylation of METHIONINE.</t>
  </si>
  <si>
    <t>rs59521601,rs13046827,rs1704773,rs3780961,rs35528636,rs13207345,rs34196306,rs4785580,rs838144,rs258332,rs12375075,rs9467618,rs2259852,rs34371502,rs2073530,rs34539222,rs41269265,rs1169294,rs9461219,rs34295134,rs67505314,rs3799350,rs7912093,rs10904893,rs67340775,rs115225723,rs200954,rs2259816,rs7894268,rs2077808,rs35169013,rs2257962,rs603985,rs1337902,rs117507208,rs45615636,rs449882,rs1165148,rs35781323,rs56394211,rs4846055,rs74948999,rs12771477,rs7953249,rs1177441,rs11018613,rs317140,rs36109883,rs35627490,rs66790453,rs59911871,rs9393727,rs34243448,rs34166054,rs397891,rs55706012,rs1182933,rs9393718,rs1889293,rs3757132,rs3752417,rs7135337,rs13208096,rs548987,rs35902873,rs10484439,rs3857546,rs111618106,rs34107459,rs34676049,rs9467600,rs2501966,rs34788973,rs13191474,rs154656,rs116201501,rs61742093,rs2356559,rs1169286,rs200952,rs34588114,rs13196552,rs10490962,rs12770238,rs7783199,rs2255531,rs4659741,rs114118218,rs401763,rs503279,rs117367762,rs55834529,rs9348716,rs1169314,rs13195401,rs1408268,rs6456703,rs13205211,rs200981,rs72839477,rs9467622,rs493161,rs6586282,rs12773642,rs1134956,rs4846047,rs1892252,rs942378,rs115398536,rs3753587,rs4634439,rs10779765,rs9379871,rs34351439,rs13203673,rs42614,rs504963,rs4660868,rs556339,rs10904887,rs67040724,rs317141,rs35716472,rs12082256,rs164746,rs8102288,rs41266839,rs17587597,rs1978,rs34246779,rs35001169,rs7912064,rs35506517,rs317186,rs3799383,rs4846039,rs35883476,rs17587226,rs2464196,rs10904892,rs74779216,rs258323,rs2437957,rs13214169,rs56777435,rs12290322,rs9379856,rs13202688,rs200485,rs7534467,rs7100163,rs1954598,rs17466418,rs7089849,rs681343,rs2434858,rs6602178,rs2501965,rs3884025,rs6586283,rs117369571,rs13211947,rs56314943,rs11254411,rs2393775,rs942377,rs2251115,rs6913879,rs1165164,rs7536446,rs2747054,rs7085742,rs11559040,rs12979278,rs68072215,rs7970695,rs6973816,rs35353359,rs4576235,rs2072806,rs12122443,rs7954039,rs9379864,rs2073529,rs7085460,rs445537,rs164745,rs1182814,rs602662,rs1169309,rs42609,rs7543076,rs9393710,rs1892251,rs12772690,rs17421511,rs13212534,rs2232426,rs7954331,rs67662114,rs4660864,rs114779419,rs13204572,rs34706883,rs1169315,rs1165189,rs651578,rs8589,rs2273736,rs35768595,rs10774579,rs41275462,rs3761804,rs67457459,rs465507,rs2275565,rs17693963,rs13199906,rs72841536,rs34525648,rs33988101,rs507711,rs13211507,rs9379875,rs35744819,rs2259820,rs2638280,rs35120058,rs7090965,rs2243616,rs3823151,rs9358937,rs11121832,rs1688264,rs501220,rs42656,rs679574,rs1977,rs13199775,rs9366655,rs35307327,rs13207689,rs60123863,rs13192365,rs13197176,rs10158822,rs35202262,rs34505829,rs9393714,rs7310409,rs9379858,rs7525347,rs7759071,rs317191,rs6489786,rs972087,rs1184498,rs10251227,rs7533315,rs6696752,rs17598658,rs114633780,rs4712969,rs2257764,rs908951,rs1557650,rs1015402,rs36162392,rs735396,rs75730045,rs9381789,rs2264750,rs234708,rs164749,rs13206443,rs1088099,rs34961555,rs6456701,rs35062783,rs56293318,rs1801133,rs1169292,rs10925262,rs7096692,rs692854,rs117014321,rs9467621,rs200949,rs16891235,rs74843342,rs973579,rs485186,rs34064842,rs1045537,rs56075693,rs10864536,rs7979478,rs72775092,rs6900665,rs460879,rs7305618,rs68188794,rs1169300,rs7749823,rs42668,rs34662244,rs523383,rs114257825,rs6602180,rs9393715,rs1165158,rs6951894,rs17750747,rs114744276,rs6667720,rs12772275,rs60512607,rs34691223,rs34878803,rs483143,rs9357006,rs42644,rs1044717,rs258321,rs719038,rs645019,rs72834677,rs35819751,rs200950,rs34605993,rs6662190,rs115891768,rs34661125,rs9467615,rs34546986,rs2638282,rs2296199,rs7546268,rs13198809,rs9379863,rs28412066,rs58213669,rs11813099,rs425335,rs2124458,rs17528178,rs648548,rs68194335,rs13195279,rs34043431,rs13190888,rs1169288,rs71557334,rs390764,rs2027965,rs1747551,rs9358938,rs1184802,rs7749305,rs2151655,rs569970,rs2124460,rs6915187,rs882803,rs16891315,rs418464,rs9379857,rs1324087,rs12978752,rs55912630,rs258317,rs72845070,rs13197574,rs200948,rs12119092,rs13216828,rs2232429,rs5027032,rs9804306,rs16891725,rs13239439,rs68149500,rs13217984,rs13195692,rs13192965,rs17140062,rs9366656,rs154657,rs35072899,rs9348712,rs1324088,rs1471539,rs13220395,rs34950484,rs1165165,rs33932084,rs13193685,rs74689501,rs1937126,rs33993216,rs28362606,rs2014564,rs9381784,rs45527431,rs78626603,rs13214027,rs116733861,rs10925261,rs11121829,rs9358939,rs7527957,rs13200784,rs459920,rs13217620,rs3799346,rs71559051,rs1169301,rs2124459,rs116126003,rs34765154,rs10904884,rs11254413,rs1169313,rs35984974,rs460984,rs9461223,rs2076030,rs17464824,rs2285399,rs45472399,rs66823108,rs35749575,rs2244608,rs719037,rs42659,rs1892253,rs188015,rs10490958,rs4785581,rs4846056,rs72834617,rs4660306,rs80142648,rs42651,rs2273734,rs1979,rs2851391,rs9467623,rs9473568,rs7084476,rs13194781,rs2264782,rs9393712,rs1165168,rs4712972,rs3823158,rs7786771,rs2295593,rs12135232,rs2328893,rs10795452,rs77529449,rs35249036,rs34105070,rs1015403,rs42660,rs1165162,rs2124461,rs3799341,rs11813029,rs9368531,rs11586659,rs61773953,rs34710782,rs13201341,rs4660867,rs35402046,rs67844427,rs67554133,rs13198474,rs1169289,rs42613,rs13219354,rs13200797,rs66886492,rs9358935,rs55690788,rs10864540,rs7979473,rs2393667,rs34871267,rs7900703,rs6699881,rs2232423,rs6970750,rs72845428,rs4660860,rs9467614,rs1169306,rs34878490,rs2115401,rs632111,rs13205911,rs2251468,rs2393791,rs116846145,rs66757203,rs66868086,rs6918347,rs13195040,rs10234301,rs42635,rs57751544,rs35264795,rs17381998,rs9381787,rs715,rs200483,rs1165187,rs676388,rs13220488,rs1169311,rs4846040,rs1169284,rs3823155,rs42648,rs3213545,rs12174623,rs115559258,rs1179087,rs42641,rs492602,rs67296946,rs1183910,rs35162296,rs13203816,rs467035,rs3768153,rs200481,rs10795451,rs35030260,rs35016036,rs10484433,rs72846780,rs516316,rs9393713,rs12134663,rs114852762,rs1165167,rs10266179,rs9467626,rs61776071,rs4846048,rs319032,rs2229384,rs6913795,rs200989,rs7422339,rs77666565,rs42664,rs34194357,rs1165161,rs485073,rs13191445,rs258319,rs10484435,rs1892250,rs234709,rs13213986,rs258328,rs555460,rs35098436,rs34434809,rs13212318,rs35875210,rs9358936,rs12704518,rs34500464,rs12132479,rs9379859,rs36092177,rs725355,rs838147,rs114383464,rs6939997,rs115970240,rs35630951,rs7537955,rs42611,rs35339855,rs28360595,rs34332556,rs2448705,rs56037701,rs16891334,rs633372,rs72846794,rs200482,rs13195636,rs838133,rs13204012,rs1801222,rs198396,rs9467613,rs34071253,rs2708101,rs13220495,rs201002,rs3752950,rs34391493,rs937290,rs3734542,rs56874662,rs17526722,rs6910549,rs1885393,rs1973500,rs7539253,rs11254406,rs10925250,rs10501703,rs11818636,rs13213152,rs9381788,rs374886,rs10795462,rs17749927,rs463938,rs6667191,rs1494813,rs36033628,rs1047891,rs34709865,rs11802532,rs28360634,rs2295809,rs3737964,rs115311693,rs35680819,rs8055162,rs3810890,rs71557308,rs78998319,rs4846041,rs2851393,rs352939,rs6458688,rs164747,rs603089,rs6860,rs1169310,rs17695758,rs45608437,rs10904904,rs7767725,rs56294283,rs34558323,rs370155,rs42615,rs11254419,rs1920792,rs427248,rs72854513,rs67297533,rs13199649,rs2849729,rs13201681,rs12174631,rs13201308,rs72847313,rs35017208,rs115387042,rs116248721,rs2434872,rs1165191,rs200995,rs67998226,rs6660700,rs2448704,rs17586553,rs13201821,rs516246,rs72762130,rs11672900,rs61517255,rs13191227,rs10925273,rs200484,rs11254394,rs1804742,rs72832596,rs200990,rs10795454,rs2264778,rs17350396,rs2356561,rs7753366,rs6680385,rs35942482,rs7082376,rs9395493,rs4845875,rs35983202,rs7803012,rs13214280,rs2072803,rs67859638,rs56189111,rs13217619,rs34218844,rs2460448,rs467357,rs13218875,rs72762132,rs11065385,rs401754,rs12978750,rs7900163,rs12360050,rs2073531,rs2501959,rs45504202,rs12921383,rs6920256,rs3788051,rs1780966,rs35565446,rs973307,rs34396849,rs10795459,rs1165163,rs12918773,rs281379,rs10262472,rs75839664,rs9461218,rs4660862,rs17381591,rs3748643,rs1304320,rs2066471,rs3734528,rs13206501,rs3780962,rs11805138,rs1169312,rs234714,rs6902211,rs3810891,rs1165169,rs77720166,rs34104395,rs2258287,rs13197334,rs10904903,rs13214023,rs57739734,rs4728879,rs200501,rs6904596,rs200996,rs7072634,rs10925257,rs117911571,rs17751184,rs10795460,rs6940698,rs68112369,rs45449597,rs3734523,rs10158222,rs13199772,rs35825164,rs35932553,rs175597,rs9395492,rs75782365,rs11065384,rs35555795,rs12138911,rs112107543,rs1015404,rs7096079,rs9393711,rs1788466,rs1885396,rs42658,rs58825580,rs36116761,rs12920969,rs41266779,rs13195402,rs75220368,rs507766,rs17599657,rs35345226,rs61773952,rs1805087,rs6586281,rs56195001,rs10736426,rs3949215,rs73372367,rs12174639,rs2501968,rs13212651,rs6948139,rs258330,rs2501960,rs2464195,rs2460451,rs6970376,rs2235251,rs200977,rs17763089,rs2273735,rs12176317,rs66827971,rs9379855,rs10262603,rs3758418,rs59375726,rs42649,rs45509595,rs114570945,rs9379873,rs447735,rs2073527,rs1165159,rs12173854,rs2237228,rs12174602,rs36012762,rs34273322,rs417323,rs3788052,rs164748,rs67564104,rs12145526,rs13195509,rs972086,rs35037868,rs12123964,rs4236040,rs2152077,rs114333877,rs35866622,rs9295675,rs34436535</t>
  </si>
  <si>
    <t>CATG00000087828.1,ENSG00000086991.8,ENSG00000220875.1,CATG00000083264.1,ENSG00000187987.5,ENSG00000184348.2,CATG00000096388.1,ENSG00000182264.4,ENSG00000105793.11,ENSG00000015413.5,CATG00000010640.1,ENSG00000198366.5,CATG00000040815.1,CATG00000087892.1,ENSG00000168298.4,ENSG00000196747.3,CATG00000087905.1,CATG00000083335.1,ENSG00000198315.6,ENSG00000158373.7,ENSG00000242349.1,ENSG00000236624.4,ENSG00000256018.1,ENSG00000234816.2,ENSG00000196176.7,CATG00000083320.1,ENSG00000197062.7,ENSG00000217646.1,CATG00000083261.1,ENSG00000197279.3,ENSG00000182952.4,CATG00000083373.1,ENSG00000185130.4,ENSG00000188987.2,ENSG00000180573.8,ENSG00000124557.8,ENSG00000215979.1,ENSG00000182572.2,CATG00000118048.1,CATG00000087916.1,ENSG00000104852.10,CATG00000087909.1,CATG00000039609.1,CATG00000087822.1,ENSG00000272278.1,ENSG00000063176.11,CATG00000010636.1,ENSG00000011021.17,ENSG00000135100.13,CATG00000087896.1,CATG00000087900.1,ENSG00000219392.1,ENSG00000204789.3,ENSG00000107611.10,CATG00000096386.1,ENSG00000233822.3,ENSG00000124613.4,CATG00000083347.1,ENSG00000105523.3,ENSG00000237425.1,CATG00000087870.1,ENSG00000105479.11,ENSG00000272462.2,ENSG00000176920.10,ENSG00000187626.7,ENSG00000184357.3,ENSG00000219891.2,CATG00000041280.1,ENSG00000197061.3,ENSG00000180596.7,CATG00000083365.1,ENSG00000070759.12,CATG00000087824.1,CATG00000087883.1,ENSG00000187475.4,ENSG00000117450.9,ENSG00000197846.3,CATG00000087920.1,ENSG00000157895.7,CATG00000083387.1,CATG00000083353.1,ENSG00000112343.8,ENSG00000187741.10,CATG00000087873.1,CATG00000087866.1,ENSG00000177000.6,ENSG00000226314.3,ENSG00000010704.14,CATG00000087881.1,CATG00000087830.1,ENSG00000146109.3,ENSG00000196226.2,CATG00000087853.1,ENSG00000124610.3,ENSG00000182611.3,ENSG00000260259.1,ENSG00000229124.2,ENSG00000197914.2,ENSG00000198374.3,ENSG00000026950.12,ENSG00000112763.11,ENSG00000124529.3,CATG00000083294.1,CATG00000087927.1,ENSG00000160200.13,ENSG00000105550.4,ENSG00000167523.9,ENSG00000031691.6,CATG00000083349.1,ENSG00000111801.11,ENSG00000186470.9,ENSG00000105538.4,ENSG00000124549.10,ENSG00000124564.13,ENSG00000196866.2,ENSG00000116984.8,ENSG00000189298.9,ENSG00000269293.2,CATG00000083361.1,CATG00000107346.1,ENSG00000124693.2,CATG00000087941.1,ENSG00000021826.10,ENSG00000187837.2,ENSG00000199289.1,ENSG00000241549.4,ENSG00000197409.6,ENSG00000137259.2,ENSG00000158691.10,ENSG00000196374.5,ENSG00000131165.10,ENSG00000235109.3,CATG00000083271.1,CATG00000083393.1,ENSG00000146039.6,ENSG00000135114.8,CATG00000039607.1,ENSG00000107614.17,CATG00000096387.1,ENSG00000124508.12,ENSG00000241388.3,ENSG00000105792.15,CATG00000107334.1,CATG00000083332.1,CATG00000087827.1,ENSG00000185324.17,ENSG00000215910.3,ENSG00000232040.2,ENSG00000096654.11,ENSG00000124568.6,ENSG00000137338.4,ENSG00000176909.7,ENSG00000146085.7,ENSG00000198558.2,ENSG00000132763.10,ENSG00000137185.7,CATG00000087888.1,ENSG00000112337.6,ENSG00000216331.1,ENSG00000196532.4</t>
  </si>
  <si>
    <t>23696881,20154341,20031578,23824729</t>
  </si>
  <si>
    <t>Homocysteine levels,homocysteine levels</t>
  </si>
  <si>
    <t>MESH:D006719</t>
  </si>
  <si>
    <t>Homovanillic Acid</t>
  </si>
  <si>
    <t>rs12561821,rs9370750,rs6494975,rs1277751,rs2415128,rs1881744,rs12148078,rs11639282,rs66520586,rs35713471,rs12595464,rs11678646,rs116249924,rs71647933,rs2723342,rs55763892,rs2929508,rs34918214,rs11786952,rs12047859,rs12592364,rs1000281,rs3784309,rs117128737,rs11183938,rs9302260,rs12593134,rs2054601,rs10851847,rs2278987,rs4652898,rs9974459,rs57469281,rs10175222,rs4904625,rs35802512,rs10987605,rs12140558,rs79424573,rs7179427,rs55647411,rs6940298,rs7586702,rs4506844,rs7588538,rs34792425,rs2957750,rs9367845,rs10272283,rs2625529,rs12045441,rs768929,rs10275978,rs7162299,rs3763440,rs11072339,rs10914738,rs10798959,rs8028115,rs56103540,rs16953769,rs112994560,rs35603965,rs7182776,rs4238449,rs11634622,rs56296871,rs4411469,rs2954793,rs11630170,rs12899485,rs2099852,rs7497104,rs1384007,rs61645505,rs11072349,rs1277752,rs8747,rs11159933,rs11633167,rs11183937,rs10495184,rs12898868,rs2929511,rs11627827,rs3759902,rs1552133,rs2957742,rs76471266,rs8016724,rs72663937,rs56152134,rs3743224,rs4233205,rs2052713,rs9296949,rs13261692,rs10782476,rs1074330,rs35260355,rs17011319,rs982752,rs8025504,rs10198562,rs4837147,rs72663933,rs62023343,rs7306873,rs11072350,rs16956623,rs3784310,rs7309557,rs1952774,rs16956381,rs73103610,rs12760034,rs8008412,rs12902006,rs12916951,rs12908882,rs76895668,rs7496582,rs16956444,rs2957724,rs79538247,rs6678715,rs9120,rs3795958,rs117785439,rs3750265,rs11637611,rs2128112,rs2836329,rs2384362,rs2246225,rs2306576,rs13002153,rs4274735,rs2929525,rs9382982,rs11634608,rs9382989,rs4837148,rs11776090,rs6494992,rs2336244,rs11126483,rs7602910,rs7177242,rs2306489,rs2957743,rs10865412,rs1481862,rs8192362,rs2957368,rs2930069,rs13858,rs3784313,rs13065389,rs8023788,rs11183943,rs11072338,rs16956634,rs11686204,rs6494973,rs10167109,rs2836331,rs9296935,rs9396526,rs2415120,rs8040828,rs75635281,rs73628692,rs16956273,rs3793435,rs3889480,rs7183810,rs4007242,rs1277756,rs972029,rs972028,rs8017352,rs13260487,rs12050794,rs11630611,rs4653183,rs7179942,rs1552134,rs8025939,rs10250808,rs55679065,rs16956452,rs8027647,rs16875127,rs11691698,rs34436433,rs1008150,rs62022788,rs2306488,rs8016372,rs73103608,rs2957745,rs11072332,rs12916694,rs6459362,rs16875212,rs35112434,rs2836326,rs4777480,rs4072407,rs8557,rs3759900,rs12592044,rs2929513,rs2010250,rs7175792,rs12548608,rs73628650,rs2957725,rs7132005,rs3759820,rs16956328,rs12046307,rs12898728,rs726359,rs7173626,rs2280516,rs1823526,rs13251954,rs16956369,rs7029536,rs8021963,rs2489199,rs6494997,rs1001539,rs7175197,rs2053513,rs4431687,rs2482109,rs8036307,rs6750634,rs4870111,rs4837144,rs2279283,rs2742323,rs11691666,rs11678574,rs12903484,rs2723343,rs8178,rs6998704,rs10987619,rs72693774,rs7298217,rs62022789,rs11183939,rs16956241,rs11690462,rs2306490,rs8040216,rs12914070,rs77569977,rs3795419,rs55854204,rs79960455,rs2957740</t>
  </si>
  <si>
    <t>ENSG00000226421.1,ENSG00000273025.1,ENSG00000131023.8,ENSG00000120265.12,CATG00000056864.1,ENSG00000067225.13,CATG00000109917.1,ENSG00000261632.1,ENSG00000260729.1,ENSG00000261460.1,ENSG00000165995.14,CATG00000109916.1,ENSG00000227619.1,ENSG00000257906.1,ENSG00000121903.10,ENSG00000232679.1,ENSG00000260576.1,ENSG00000179915.16,ENSG00000213614.5,ENSG00000138018.13,ENSG00000175318.7,ENSG00000066933.11,CATG00000042171.1,ENSG00000234261.1,ENSG00000154678.12,ENSG00000140025.11,CATG00000023547.1,ENSG00000166192.10,ENSG00000140396.8,ENSG00000121904.13,ENSG00000106355.5,ENSG00000235020.2,ENSG00000140488.10,CATG00000082875.1,CATG00000011845.1,ENSG00000157856.6,ENSG00000203722.3,CATG00000021829.1,CATG00000056048.1,CATG00000023562.1,ENSG00000031544.10,ENSG00000197892.8,CATG00000036436.1,CATG00000023542.1,ENSG00000137817.12,CATG00000087533.1,ENSG00000136895.14,ENSG00000237456.3,ENSG00000268592.2,CATG00000109919.1,CATG00000023548.1</t>
  </si>
  <si>
    <t>Metabolite levels (HVA/5-HIAA ratio),Metabolite levels (HVA/MHPG ratio),Metabolite levels (HVA),Metabolite levels (HVA-5-HIAA Factor score)</t>
  </si>
  <si>
    <t>MESH:D006897</t>
  </si>
  <si>
    <t>Hydroxyindoleacetic Acid</t>
  </si>
  <si>
    <t>rs7118624,rs17834425,rs3897566,rs71481854,rs10893966,rs10894016,rs71481841,rs11645724,rs11646031,rs10894015,rs11078884,rs3740831,rs10790990,rs11221520,rs7121528,rs7939116,rs34782108,rs216194,rs11645726,rs7946629,rs77067228,rs34782217,rs11221522</t>
  </si>
  <si>
    <t>CATG00000029959.1,ENSG00000070366.9,ENSG00000134909.14,ENSG00000236838.2,ENSG00000186153.12</t>
  </si>
  <si>
    <t>Metabolite levels (5-HIAA)</t>
  </si>
  <si>
    <t>MESH:D006946</t>
  </si>
  <si>
    <t>Hyperinsulinism</t>
  </si>
  <si>
    <t>A syndrome with excessively high INSULIN levels in the BLOOD. It may cause HYPOGLYCEMIA. Etiology of hyperinsulinism varies, including hypersecretion of a beta cell tumor (INSULINOMA); autoantibodies against insulin (INSULIN ANTIBODIES); defective insulin receptor (INSULIN RESISTANCE); or overuse of exogenous insulin or HYPOGLYCEMIC AGENTS.</t>
  </si>
  <si>
    <t>rs6701713,rs7935829,rs596864,rs157580,rs7662644,rs2965169,rs10863418,rs1046316,rs10751134,rs5157,rs2458500,rs7946992,rs78273125,rs4803779,rs9997552,rs1882752,rs519961,rs13130845,rs2508691,rs12649341,rs157590,rs4308429,rs7247227,rs11605427,rs502581,rs12610605,rs7585533,rs2070926,rs3760628,rs1575213,rs4688986,rs4262051,rs6714558,rs11729672,rs10426423,rs10426750,rs7682879,rs11894266,rs636355,rs60572885,rs28367893,rs6838400,rs6446479,rs565031,rs683340,rs66771331,rs9331896,rs72838287,rs4688989,rs4234733,rs11669173,rs611418,rs28420833,rs7247551,rs893433,rs10009208,rs10002743,rs654194,rs10401823,rs1513390,rs2847666,rs11558471,rs4689393,rs10863420,rs10937720,rs13108780,rs676733,rs4323179,rs603615,rs7114331,rs556917,rs10002653,rs3016327,rs2847667,rs12718425,rs11723602,rs7951988,rs1046317,rs489486,rs416041,rs2508692,rs72838284,rs4689397,rs1801206,rs7257916,rs11083752,rs2288912,rs565566,rs9996640,rs543293,rs11230194,rs7774516,rs744373,rs4803743,rs2075649,rs4688991,rs107903,rs35670684,rs13103357,rs573167,rs59097112,rs668287,rs72838288,rs2509608,rs10779336,rs7766070,rs2238682,rs35080293,rs588084,rs6456364,rs642949,rs9993624,rs3745150,rs2583476,rs580817,rs1996108,rs10937717,rs1079216,rs5167,rs5018647,rs3760629,rs2713556,rs616555,rs3760625,rs7938033,rs7933202,rs542167,rs3889821,rs10804976,rs12508672,rs893434,rs3786505,rs10898439,rs544848,rs2508688,rs881796,rs764859,rs11556505,rs60876330,rs600258,rs157588,rs574704,rs4492839,rs4668163,rs2713553,rs56273223,rs4802240,rs11732208,rs1130742,rs13345563,rs501505,rs12972156,rs602396,rs4803774,rs74846209,rs588076,rs10018437,rs12709889,rs10792830,rs580887,rs577731,rs894019,rs1305062,rs595972,rs10898440,rs3821943,rs1046314,rs9331908,rs204467,rs475639,rs667897,rs532470,rs10402642,rs2847655,rs6661489,rs4458523,rs1441586,rs597446,rs12162222,rs4939320,rs1871047,rs2279590,rs13126603,rs473266,rs55778858,rs4689389,rs664050,rs75145337,rs1408077,rs11725500,rs502419,rs7248162,rs2847664,rs2508381,rs10755148,rs4467645,rs613222,rs61709999,rs9457,rs9998835,rs10001190,rs6830765,rs3760626,rs618679,rs934427,rs66867801,rs72838285,rs4320200,rs659801,rs4343789,rs10792831,rs4481292,rs893432,rs55646068,rs3802177,rs471470,rs6557478,rs631853,rs6824720,rs521952,rs58402148,rs1160985,rs474479,rs204468,rs10009312,rs1801213,rs59253801,rs634719,rs3821941,rs604085,rs673141,rs2075620,rs1820428,rs7252480,rs75751,rs10423208,rs4342257,rs528109,rs11601689,rs634475,rs12642481,rs2888903,rs12453,rs8111069,rs4580722,rs553141,rs2508696,rs10937714,rs4308430,rs2041262,rs662196,rs2077815,rs111958034,rs673996,rs11725494,rs592297,rs2927439,rs1408078,rs892101,rs602222,rs7932740,rs1801214,rs7258345,rs564658,rs2278867,rs1949221,rs4326085,rs11136000,rs10012946,rs4236673,rs4273545,rs599862,rs9998519,rs657928,rs1079214,rs75196852,rs3016786,rs540422,rs493254,rs648270,rs10937719,rs4513637,rs34214051,rs472486,rs769450,rs760136,rs56803710,rs6446482,rs3755856,rs35604891,rs2582370,rs547767,rs405509,rs4689394,rs7682228,rs4629534,rs600743,rs73047643,rs6446481,rs10010131,rs612738,rs10937721,rs73071177,rs2075618,rs585820,rs11230201,rs670139,rs10937713,rs8103315,rs2713557,rs73047641,rs56189574,rs3821940,rs4803748,rs4689398,rs2028338,rs2075650,rs552536,rs56357056,rs627818,rs1532277,rs72918674,rs7129687,rs7110631,rs3915642,rs10008312,rs6436620,rs4293850,rs157584,rs579406,rs4558932,rs2583471,rs9446434,rs576956,rs7689656,rs10422273,rs669556,rs13128674,rs1038026,rs661271,rs7113976,rs4844610,rs1048699,rs1046320,rs632185,rs440446,rs11787077,rs10010682,rs28469095,rs1898895,rs59176034,rs511147,rs682928,rs55762617,rs4234730,rs580064,rs587038,rs9371966,rs7251503,rs635168,rs561646,rs10016157,rs603568,rs2075619,rs4689395,rs609903,rs564724,rs734312,rs741780,rs7655482,rs673751,rs2296160,rs7928895,rs3844143,rs13107720,rs488134,rs17602572,rs6446480,rs4501291,rs56193035,rs6833959,rs925735,rs10401157,rs2847663,rs76719109,rs77260225,rs17528859,rs6912769,rs2855017,rs2713552,rs9442690,rs2155051,rs519238,rs7929589,rs10898438,rs34342646,rs4732729,rs13101355,rs2927437,rs484154,rs4803781,rs2070970,rs157585,rs1132899,rs680119,rs577803,rs10792832,rs77238094,rs636772,rs561690,rs4944560,rs4546502,rs34878901,rs4234731,rs620612,rs9787874,rs545111,rs1532276,rs688460,rs5018648,rs10002727,rs10937718,rs2458496,rs2306149,rs2509609,rs617135,rs405697,rs1237230,rs7251501,rs618001,rs10001426,rs34647054,rs909134,rs10018350,rs2458499,rs655641,rs7939882,rs3200,rs3851178,rs10018521,rs6859,rs9304646,rs13107806,rs652303,rs7257476,rs35577563,rs7982,rs4689391,rs645299,rs2847668,rs610932,rs8106922,rs622220,rs624663,rs13266634,rs1532278,rs2927438,rs556562,rs13147655,rs544458,rs2081547,rs3818361,rs1426253,rs11234556,rs34346847,rs2093760,rs3851179,rs529904,rs908252,rs617836,rs516478,rs6817447,rs61308109,rs9804630,rs1871046,rs11083755,rs4416547,rs867230,rs2288911,rs659023,rs618629,rs116109951,rs3760627,rs10026334,rs28625666,rs28548584,rs7259679,rs13127445,rs670854,rs4382107,rs494369,rs11234493,rs2239375,rs664034,rs7255063,rs4688987,rs583791,rs601185,rs2093761,rs6436615,rs11826180,rs7246900,rs541674,rs7257468,rs5120,rs2508690,rs682366,rs13114527,rs41290098,rs576029,rs7253458,rs567075,rs390952,rs600550,rs666555,rs670606,rs11234555,rs1515096,rs11603507,rs730482,rs584469,rs11732178,rs4688993,rs504129,rs7941541,rs204905,rs7926954,rs117877932,rs1285231,rs666682,rs512495,rs6820509,rs17529983,rs34404554,rs527162,rs71352238,rs487997,rs11672748,rs12972970,rs114669221,rs576016,rs1349667,rs10930377,rs1515116,rs1813217,rs8180681,rs10415096,rs4280818,rs631611,rs4452060,rs894020,rs1830763,rs7114401</t>
  </si>
  <si>
    <t>ENSG00000104866.6,ENSG00000235070.3,CATG00000098315.1,CATG00000006484.1,ENSG00000234906.4,ENSG00000224916.4,ENSG00000214787.4,ENSG00000203710.6,ENSG00000109501.9,CATG00000041150.1,CATG00000045466.1,CATG00000044529.1,CATG00000003162.1,ENSG00000173406.11,CATG00000041154.1,CATG00000006490.1,CATG00000039482.1,ENSG00000267282.1,ENSG00000145996.7,ENSG00000074211.9,CATG00000005665.1,ENSG00000136717.10,CATG00000041148.1,ENSG00000202069.1,CATG00000003157.1,ENSG00000130202.5,CATG00000006489.1,ENSG00000164756.8,CATG00000084374.1,CATG00000071708.1,CATG00000103728.1,ENSG00000110077.10,ENSG00000104853.11,ENSG00000069399.8,ENSG00000130204.8,ENSG00000267114.1,ENSG00000254479.1,ENSG00000130203.5,CATG00000090564.1,ENSG00000104856.9,ENSG00000267467.2,ENSG00000168077.9,CATG00000098318.1,CATG00000041149.1,ENSG00000149534.4,CATG00000044530.1,ENSG00000073921.13,CATG00000003158.1,CATG00000006482.1,ENSG00000007255.6,ENSG00000120915.9,ENSG00000266903.1,ENSG00000120885.15,ENSG00000179846.7</t>
  </si>
  <si>
    <t>Type 2 diabetes and other traits</t>
  </si>
  <si>
    <t>MESH:D006969</t>
  </si>
  <si>
    <t>Hypersensitivity Immediate</t>
  </si>
  <si>
    <t>Hypersensitivity reactions which occur within minutes of exposure to challenging antigen due to the release of histamine which follows the antigen-antibody reaction and causes smooth muscle contraction and increased vascular permeability.</t>
  </si>
  <si>
    <t>rs67343486,rs9292961,rs11089013,rs2791942,rs4952587,rs4819128,rs55642223,rs746580,rs4952398,rs79551951,rs2508746,rs4496483,rs4147170,rs1051296,rs4952584,rs7664452,rs4952565,rs13250346,rs11720348,rs2030444,rs2501611,rs12470582,rs4652461,rs9836009,rs1846030,rs12472780,rs2838957,rs9883988,rs114006940,rs79437178,rs72679750,rs15989,rs115278825,rs9860508,rs9425853,rs6425602,rs7016076,rs12659,rs729558,rs1127348,rs2501614,rs2793797,rs2513517,rs322117,rs7509663,rs2793800,rs1131596,rs2493124,rs7835153,rs11702537,rs115498839,rs2793794,rs971913,rs57299708,rs3821506,rs72694119,rs1050351,rs7652023,rs4833837,rs3123521,rs12475676,rs4854687,rs716501,rs12499753,rs55896948,rs9726961,rs11712562,rs4379644,rs4651055,rs9306132,rs2816196,rs7775228,rs7629719,rs3788190,rs3813643,rs45605540,rs12495856,rs66808694,rs10955230,rs3788201,rs729559,rs6561505,rs2793802,rs7583016,rs11205817,rs72694176,rs9286931,rs7619393,rs7569033,rs17106409,rs9425858,rs2793801,rs4952590,rs4819129,rs6692394,rs62323898,rs914231,rs10913696,rs2330182,rs2791941,rs1858551,rs55953436,rs12075450,rs9727252,rs4952585,rs3210839,rs3788199,rs2069763,rs2477111,rs76755639,rs6682558,rs116141955,rs11721233,rs13147049,rs73868680,rs12475650,rs45515895,rs2330183,rs4854680,rs4075500,rs2039278,rs1391046,rs3829794,rs2501618,rs6659911,rs12328618,rs2319773,rs1904522,rs55971224,rs12482346,rs869368,rs10913697,rs2236484,rs4952400,rs13052294,rs72687029,rs7414033,rs322118,rs9728480,rs13274662,rs114300842,rs735868,rs2501610,rs3788191,rs4952588,rs1568478,rs1856968,rs75514524,rs2636274,rs4651012,rs3813642,rs2297291,rs114656621,rs75272756,rs1051266,rs9425859,rs2793798,rs73930807,rs7867,rs9289373,rs10913690,rs3930305,rs2030443,rs4819130,rs16855164,rs2816167,rs4952589,rs3857881,rs55919113,rs61583674,rs1383046,rs4505848,rs3827265,rs9977610,rs76730493,rs1888530,rs45610037,rs55969942,rs9662858,rs2319676,rs72687036,rs2486995,rs1568481,rs2477107,rs2039277,rs111639813,rs7835920,rs75884992,rs2636276,rs55903212,rs2069772,rs11722421,rs2501613,rs2636265,rs10032644,rs3136534,rs1981314,rs2838956,rs9857509,rs7671357,rs7278332,rs3788203,rs2289410,rs8199,rs1051298,rs2816187,rs2838955,rs2501617,rs11701436,rs11727369,rs1550431,rs4147171,rs2477117,rs10913692,rs971915,rs6995861,rs7525460,rs3788200,rs75660123,rs115481010,rs78572108,rs7544467,rs2501616,rs2319677,rs7693745,rs9984436,rs79304933,rs4651013,rs2791943,rs116096775,rs7521948,rs4818790,rs2501615,rs6676989,rs55904957,rs2501608,rs4604657,rs1325195,rs12033811,rs2816166,rs2171959,rs45454992,rs2477106,rs73868682,rs1888529,rs1398553,rs1213205,rs9729199,rs9425857,rs2793799,rs2501619,rs965933,rs9887843,rs17388568,rs3788189,rs2477109,rs4688764,rs9727861,rs2816193,rs914232,rs9982301,rs9976727,rs971914,rs73930806,rs4952586,rs9286932,rs10808333,rs7699742,rs2221903,rs2077169,rs4622030,rs4263962,rs7510226,rs10913695,rs4145717,rs9967887,rs12130276,rs1044305,rs2793803</t>
  </si>
  <si>
    <t>ENSG00000251629.2,ENSG00000085831.11,ENSG00000261817.1,ENSG00000162878.8,ENSG00000123091.4,ENSG00000227145.1,CATG00000061850.1,ENSG00000261664.1,ENSG00000158636.12,ENSG00000117859.14,ENSG00000226398.1,CATG00000102520.1,ENSG00000260071.1,ENSG00000164113.6,CATG00000048245.1,CATG00000088077.1,ENSG00000138688.11,ENSG00000186283.9,ENSG00000172728.11,ENSG00000144868.9,ENSG00000174226.4,ENSG00000138684.3,ENSG00000206384.6,ENSG00000172752.10,CATG00000048246.1,CATG00000066135.1,ENSG00000109471.4,ENSG00000085832.12,CATG00000098986.1,CATG00000058384.1,ENSG00000135837.11,ENSG00000173638.14,CATG00000026811.1,CATG00000026609.1,ENSG00000204006.4,ENSG00000182871.10,ENSG00000143322.15,ENSG00000102531.12,CATG00000070034.1,ENSG00000186106.7,ENSG00000227070.1,CATG00000102152.1,CATG00000070055.1</t>
  </si>
  <si>
    <t>19961619,22036096,21094521,21625490</t>
  </si>
  <si>
    <t>Atopy,IgE grass sensitization</t>
  </si>
  <si>
    <t>MESH:D007172</t>
  </si>
  <si>
    <t>Erectile Dysfunction</t>
  </si>
  <si>
    <t>The inability in the male to have a PENILE ERECTION due to psychological or organ dysfunction.</t>
  </si>
  <si>
    <t>rs116079162,rs305089,rs12172,rs12342874,rs13417334,rs2292982,rs11113841,rs1320149,rs10971457,rs62258009,rs1415212,rs10993443,rs60368538,rs60693047,rs10922152,rs58147284,rs1531150,rs6907533,rs73116328,rs5009838,rs9378816,rs11896178,rs13401945,rs57132167,rs10202244,rs3087500,rs10923164,rs1317911,rs55695110,rs57045514,rs35086707,rs10971462,rs12485625,rs35084808,rs10993450,rs79525463,rs757978,rs17024276,rs4856299,rs10861905,rs17119598,rs62152834,rs73116317,rs17021872,rs10971456,rs28693552,rs478263,rs77762745,rs10201872,rs10188207,rs836589,rs305093,rs3748076,rs11901110,rs11072110,rs7770737,rs4140473,rs3732276,rs59104589,rs62258010,rs79562022,rs57456326,rs1946410,rs10993451,rs11632745,rs1332666,rs17540621,rs111237064,rs2878690,rs7585429,rs7567092,rs1396028,rs28490262,rs1365171,rs950146,rs11901586,rs6911389,rs1320146,rs115360269,rs35102815,rs13032692,rs1018463,rs6753987,rs3771577,rs59630616,rs9989746,rs41342147,rs116464297,rs2110673,rs74571015,rs17842373,rs17024154,rs2160207,rs59196510,rs10162751,rs116445943,rs1050976,rs1426079,rs7180567,rs950148,rs3816536,rs6752257,rs12228753,rs9391997,rs6756482,rs7580942,rs3820068,rs305090,rs11887454,rs2990510,rs11649318,rs1982410,rs10209615,rs10283733,rs59088018,rs1853883,rs638747,rs62152795,rs305080,rs11710386,rs391525,rs1520589,rs10202550,rs28445040,rs588001,rs78753622,rs12053002,rs10971469,rs13426106,rs9810233,rs11889050,rs11897786,rs10971461,rs10427315,rs619305,rs7633748,rs13023751,rs75389853,rs7582746,rs9989899,rs919054,rs6576986,rs13010205,rs6927537,rs305091,rs878064,rs1520590,rs61571577,rs115394889,rs7601738,rs7639808,rs2295202,rs11072113,rs4777177,rs7608621,rs13388338,rs74111789,rs2001874,rs10861904,rs10993445,rs11681497,rs62169270,rs5007615,rs305094,rs9652483,rs10197678,rs7563433,rs7557418,rs2540234,rs6663083,rs9816851,rs34123564,rs6708232,rs13064870,rs75179301,rs10498246,rs16860696,rs2058621,rs11113840,rs534622,rs35319025,rs10754210,rs7875287,rs35665064,rs10923163,rs4776471,rs4776469,rs34855578,rs12227075,rs9948,rs2073215,rs2074771,rs551315,rs7867908,rs80085676,rs950147,rs115086675,rs6743984,rs35923643,rs73116319,rs72811627,rs62257999,rs79390512,rs16860697,rs35008063,rs59602719,rs1971352,rs4777179,rs2276654,rs735665,rs111943976,rs9818650,rs10203346,rs872071,rs75079490,rs10971450,rs74904942,rs72811629,rs6716262,rs76155024,rs11113843,rs9652482,rs73116320,rs1520582,rs114356926,rs76443574,rs9989735,rs34227388,rs13385151,rs7181030,rs2716706,rs13323950,rs3748074,rs6576989,rs78355687,rs11113839,rs10220831,rs71423932,rs114742258,rs13413407,rs6436922,rs12846,rs6931865,rs7604790,rs17024299,rs34382224,rs62156216,rs17842374,rs62259248,rs10511908,rs57186895,rs10861903,rs79562419,rs11581917,rs10198539,rs11896032,rs11689496,rs28655530,rs13007707,rs62152794,rs4428917,rs999745,rs10193261,rs2292980,rs12351915,rs72811623,rs10993448,rs114977142,rs59244622,rs77395687,rs10048692,rs73924934,rs2578305,rs3753326,rs305092,rs72899094,rs11113842,rs10121459,rs3613,rs722754,rs73116340,rs79246016,rs35809888,rs116131523,rs10993447,rs73116332,rs7594727,rs6676084,rs62152860,rs72901016,rs2861484,rs10210546,rs35547925,rs7643304,rs10194115,rs72865183,rs7616612,rs11684403,rs11585808,rs6912445,rs6757567,rs28366745,rs10971460,rs3731941,rs7411291,rs10971458,rs17021846,rs10993446,rs115933707,rs6716753,rs10922142,rs2639238,rs1036479,rs10971466,rs10923165,rs13009291,rs115443212,rs13318054,rs10196993,rs12693007,rs75708426,rs12336160,rs10922153,rs12714516,rs13419073,rs9989835,rs7754387,rs35857956,rs6550429,rs112833617,rs13401980,rs1042010,rs13384787,rs72901010,rs10512250,rs62259249,rs78695051,rs12340788,rs627529,rs59624055,rs6807975,rs1050979,rs10178654,rs9870246,rs1446299,rs6738805,rs62152783,rs9973492,rs10186869,rs4777190,rs60757145,rs2144223,rs6745129,rs2901964,rs62152790,rs80339560,rs10201129,rs7566884,rs7423615,rs4077343,rs6576987,rs10208151,rs115271170,rs2110672,rs74539603,rs62152793,rs305077,rs17024325,rs60712622,rs2052702,rs4520444</t>
  </si>
  <si>
    <t>ENSG00000235848.2,ENSG00000168385.13,ENSG00000228016.1,ENSG00000163673.6,ENSG00000242781.1,CATG00000013234.1,ENSG00000185404.12,ENSG00000006607.9,ENSG00000231382.1,ENSG00000137265.10,ENSG00000177888.7,ENSG00000068724.11,CATG00000065445.1,ENSG00000142615.7,ENSG00000152256.9,ENSG00000168763.11,ENSG00000148120.10,CATG00000028180.1,ENSG00000115677.12,ENSG00000143278.3,CATG00000049366.1,CATG00000023443.1,ENSG00000023171.10,CATG00000010343.1,ENSG00000115694.10,ENSG00000107262.12,ENSG00000135899.12,CATG00000023444.1,CATG00000065180.1,ENSG00000086065.9,ENSG00000114988.7,ENSG00000152154.6,CATG00000049364.1,ENSG00000134365.8,CATG00000087083.1,ENSG00000134247.9,ENSG00000170820.7,ENSG00000272715.1,ENSG00000079263.14,ENSG00000168754.9,ENSG00000259641.1,ENSG00000131149.13,ENSG00000132906.13,CATG00000043859.1,ENSG00000243694.2,CATG00000025394.1,ENSG00000122711.4,CATG00000065460.1,CATG00000045529.1,ENSG00000138050.10,ENSG00000112419.10,ENSG00000140968.6,ENSG00000225205.1,CATG00000109095.1,ENSG00000086102.14,ENSG00000215704.5,ENSG00000163126.10,ENSG00000115841.15,CATG00000087082.1,ENSG00000158158.7,ENSG00000066279.12,ENSG00000134389.8,CATG00000087968.1,ENSG00000213337.4,CATG00000025392.1,CATG00000045524.1</t>
  </si>
  <si>
    <t>20932654,22704111</t>
  </si>
  <si>
    <t>Erectile dysfunction and prostate cancer treatment,Erectile dysfunction</t>
  </si>
  <si>
    <t>MESH:D007175</t>
  </si>
  <si>
    <t>Impulsive Behavior</t>
  </si>
  <si>
    <t>An act performed without delay, reflection, voluntary direction or obvious control in response to a stimulus.</t>
  </si>
  <si>
    <t>rs255,rs254,rs11667407,rs256,rs8100154,rs1212547,rs10427146,rs7248000,rs10959121,rs1992286,rs10411941,rs111456112,rs2289355,rs2119692,rs1543297,rs72703239,rs271,rs2014572,rs77899453,rs13345715,rs11084492,rs10426580,rs7313073,rs10421632,rs10414299,rs11879048,rs7578904,rs4801452,rs10418480,rs66570840,rs8109882,rs17641078,rs1202198,rs8111661,rs35658377,rs2278584,rs2479092,rs7304264,rs11049319,rs74304285,rs12758837,rs10423613,rs4953641,rs3779787,rs8106734,rs8107516,rs7259978,rs10104051,rs12460381,rs3779788,rs8176337,rs10405008,rs10413671,rs7867675,rs11049317,rs3746231,rs7134771,rs10412975,rs10412465,rs12733192,rs10426174,rs8111977,rs893735,rs11049318,rs56321069,rs8112572,rs1534649,rs72703234,rs170715,rs12732455,rs965374,rs6936554,rs264,rs10413037,rs56255892</t>
  </si>
  <si>
    <t>ENSG00000175445.10,ENSG00000173253.10,ENSG00000162882.10,ENSG00000204524.5,CATG00000087643.1,ENSG00000162881.5,ENSG00000105146.8,ENSG00000083844.6,CATG00000101820.1,CATG00000011593.1,CATG00000101821.1,ENSG00000172197.9,ENSG00000057935.9,CATG00000041500.1,CATG00000101813.1,CATG00000013219.1</t>
  </si>
  <si>
    <t>Hyperactive-impulsive symptoms</t>
  </si>
  <si>
    <t>MESH:D007248</t>
  </si>
  <si>
    <t>Infertility Male</t>
  </si>
  <si>
    <t>The inability of the male to effect FERTILIZATION of an OVUM after a specified period of unprotected intercourse. Male sterility is permanent infertility.</t>
  </si>
  <si>
    <t>rs946524,rs9934301,rs2103444,rs782984,rs7187948,rs76612182,rs445316,rs1622208,rs1618891,rs11640722,rs10751449,rs5745465,rs8063403,rs309950,rs222060,rs74268053,rs17097695,rs75578876,rs5745353,rs12926300,rs4973368,rs8176672,rs2305358,rs643434,rs2823270,rs3797312,rs903391,rs72795867,rs28482847,rs5745454,rs7282503,rs178415,rs10966821,rs10801151,rs785472,rs17603936,rs8176747,rs6655965,rs61789988,rs2032918,rs896307,rs946525,rs4788564,rs11641721,rs12044211,rs61102033,rs2329994,rs676996,rs415009,rs5745544,rs72791115,rs117340090,rs3807556,rs3922887,rs3893725,rs12548937,rs512921,rs1768803,rs454171,rs3213423,rs28419077,rs11589562,rs17836263,rs785480,rs8176725,rs4973364,rs393725,rs12487785,rs1768808,rs11036641,rs1834035,rs12788102,rs2335714,rs4973372,rs12139630,rs13170208,rs80211072,rs3819949,rs16842410,rs2029680,rs6697830,rs59709630,rs731838,rs1146587,rs5745477,rs4788557,rs72791974,rs2228445,rs2275426,rs9643276,rs186322,rs5019550,rs8047881,rs785508,rs10751451,rs2878492,rs1303870,rs12444829,rs372500,rs34548579,rs10192422,rs428345,rs8051439,rs7553924,rs28844317,rs4788459,rs315262,rs785512,rs35014299,rs11747714,rs5745347,rs8057124,rs7538978,rs8176741,rs12447045,rs5745464,rs7469576,rs9292862,rs76531470,rs1423983,rs677355,rs785473,rs72787077,rs3014238,rs4606,rs10036916,rs1543061,rs504404,rs79287512,rs5745334,rs2151734,rs9942686,rs2329995,rs55868763,rs687289,rs316404,rs447358,rs79564803,rs72795864,rs8176759,rs7045111,rs12124847,rs241969,rs1251560,rs74268052,rs577068,rs6950777,rs10481088,rs10736845,rs2247603,rs6892422,rs10243511,rs11810993,rs745902,rs1770889,rs782971,rs9302630,rs4788822,rs418003,rs782987,rs488069,rs6695421,rs7578978,rs9934715,rs8176730,rs1768809,rs11211248,rs12732495,rs12929547,rs565761,rs2100473,rs6883097,rs12935795,rs8051968,rs12060274,rs61900292,rs2088102,rs316395,rs946529,rs4660906,rs6677777,rs512040,rs2823271,rs28594331,rs7193731,rs10036952,rs1815070,rs4954778,rs10500615,rs3013595,rs527210,rs8176751,rs7204608,rs12485530,rs56159153,rs62218383,rs8176632,rs11211202,rs674302,rs4084645,rs17391761,rs3014218,rs644234,rs76001118,rs10901250,rs4973367,rs4788550,rs2376339,rs499436,rs2136477,rs3779078,rs1250876,rs4073847,rs10751450,rs12697439,rs371288,rs643307,rs2060762,rs11896012,rs6687882,rs7715065,rs9934789,rs9921412,rs676457,rs10064003,rs4972980,rs78556436,rs9929840,rs12033058,rs8051038,rs9292867,rs12024086,rs309926,rs7855255,rs2548336,rs7043853,rs394893,rs453163,rs16972808,rs4440807,rs12401729,rs785469,rs1146656,rs454189,rs10789478,rs28378621,rs2008675,rs11161795,rs12921084,rs544402,rs72787078,rs1541255,rs2769071,rs6889150,rs6451660,rs2467219,rs968018,rs9919007,rs4660336,rs2242828,rs316400,rs1574407,rs2028212,rs2060763,rs785478,rs9931074,rs61290758,rs7195059,rs612169,rs785510,rs2879360,rs8054403,rs1796827,rs309948,rs491626,rs8176703,rs946527,rs1541252,rs935795,rs785465,rs2746072,rs79343853,rs76260657,rs896309,rs417382,rs2603644,rs2073823,rs117260236,rs11649672,rs745043,rs1796815,rs57074373,rs117805222,rs11795283,rs78748984,rs12031600,rs11211217,rs8054111,rs1630587,rs7204708,rs13010621,rs1146649,rs316422,rs75179845,rs4073846,rs12599192,rs4973366,rs7046863,rs17324609,rs6890469,rs2029682,rs1904667,rs8052910,rs10841496,rs12926041,rs657152,rs567884,rs12024645,rs316411,rs10092091,rs8176749,rs880029,rs74809889,rs4947437,rs11783777,rs2335710,rs17470089,rs2060761,rs785468,rs6499530,rs316416,rs687621,rs7540578,rs3849698,rs8176671,rs2603630,rs493246,rs2242829,rs1058750,rs1001160,rs785511,rs9934812,rs11862723,rs10873804,rs582118,rs1628063,rs11786139,rs3812985,rs13169690,rs11244079,rs12233614,rs6661910,rs114946160,rs12102548,rs76753935,rs2103445,rs2603656,rs6499529,rs2548356,rs112685218,rs402182,rs1523126,rs4660900,rs3013580,rs6697384,rs414154,rs451326,rs12567390,rs9889011,rs394620,rs979790,rs11240733,rs316408,rs10230343,rs7715313,rs10801152,rs5745448,rs10522,rs1424167,rs10901251,rs5745543,rs3735273,rs11075898,rs4954769,rs543968,rs12049588,rs11161790,rs2307077,rs8053745,rs4667002,rs79775818,rs16904551,rs72787093,rs1707317,rs17764522,rs9429088,rs1707339,rs7105156,rs6750277,rs4788614,rs10901252,rs11244044,rs112439757,rs4788828,rs4092294,rs7206470,rs4788449,rs946528,rs4973365,rs515970,rs7422788,rs4947980,rs1399646,rs3795251,rs427381,rs8053186,rs6499538,rs2548353,rs7048647,rs1515177,rs10890382,rs8054175,rs4788582,rs544873,rs1981874,rs56387295,rs2924819,rs8176722,rs8176719,rs8044342,rs2151735,rs6890457,rs6899257,rs1707322,rs315263,rs6046001,rs34832584,rs2991985,rs4788605,rs4788571,rs78784345,rs449408,rs447575,rs785499,rs9937936,rs6597615,rs17714360,rs186324,rs35048233,rs1355642,rs8062946,rs1768818,rs73660468,rs12021750,rs34758607,rs11865456,rs422743,rs4092293,rs3886947,rs1542369,rs505922,rs316413,rs6750230,rs11575320,rs9411468,rs12097761,rs12021587,rs79322031,rs2307078,rs317785,rs7516477,rs2746071,rs420405,rs2458400,rs8176693,rs428196,rs12376894,rs13022941,rs316402,rs6503319,rs11211223,rs1137827,rs2548334,rs980770,rs2991412,rs11036238,rs7280199,rs12497427,rs11075901,rs4788584,rs3205136,rs389754,rs11036474,rs75435600,rs12792898,rs10751452,rs2325029,rs112431348,rs78189029,rs613534,rs5745485,rs9934803,rs3922886,rs2329366,rs34102169,rs1085243,rs2113223,rs3100606,rs1694677,rs5745314,rs724430,rs3779074,rs514659,rs444819,rs114457542,rs11747015,rs6796161,rs11750239,rs2288029,rs7188675,rs5745469,rs1768816,rs7034353,rs426886,rs5745451,rs12144263,rs35455791,rs494242,rs6750580,rs2603629,rs3849699,rs1707321,rs9411471,rs377304,rs785467,rs4660335,rs1431867,rs4947510,rs2403966,rs71480714,rs554833,rs1966079,rs11954543,rs10232974,rs2991409,rs2855039,rs6517422,rs6859096,rs17300176,rs2151736,rs9411369,rs13022681,rs1689270,rs8176746,rs1707338,rs4973369,rs9888748,rs2243315,rs6684156,rs7525919,rs115699298,rs4973362,rs2855036,rs10793962,rs309914,rs6687301,rs7532204,rs6671802,rs10192428,rs4788585,rs1146648,rs582094,rs2991413,rs2882295,rs4788553,rs392884,rs7545057,rs613825,rs809775,rs7715069,rs2288031,rs6879130,rs241972,rs7734884,rs4788443,rs2136475,rs421126,rs420010,rs13001615,rs6451662,rs11640016,rs3735275,rs6656501,rs60144605,rs13165504,rs160330,rs785503,rs7539932,rs2603628,rs334,rs4972981,rs6451661,rs76416835,rs10789487,rs1250880,rs56112447,rs1707303,rs1768815,rs62053803,rs35808069,rs116977132,rs1376524,rs7279911,rs34932094,rs11588643,rs4788566,rs9411472,rs5745517,rs1807066,rs12030041,rs2297883,rs9429183,rs72787070,rs1796812,rs28697038,rs77693339,rs72787094,rs454727,rs3737574,rs11075911,rs5745492,rs925524,rs785479,rs785470,rs4788576,rs369016,rs74534251,rs368661,rs925398,rs10789479,rs7820382,rs2131558,rs1689271,rs2175149,rs4788615,rs8176743,rs392736,rs11958008,rs9297851,rs10941605,rs72791112,rs5745523,rs75381459,rs5745518,rs72787091,rs3807555,rs7202479,rs12188691,rs372091,rs9806882,rs2603295,rs6656279,rs4788573,rs12082448,rs11738907,rs9411467,rs8176688,rs76192904,rs1146647,rs785504,rs67385638,rs4788581,rs731837,rs116552240,rs6597618,rs1072822,rs13292932,rs4973370,rs555276,rs6880163,rs9411464,rs4973363,rs2991411,rs35370634,rs8050651,rs2136476,rs72795881,rs4951081,rs3794692,rs309908,rs4973373,rs7204967,rs12143096,rs2548350,rs316396,rs12185656,rs7045909,rs2746073,rs10732724,rs6694340,rs1707308,rs1367904,rs1707337,rs11575463,rs9932922,rs9939458,rs2548349,rs6889271,rs495203,rs4454479,rs889568,rs5745532,rs2991410,rs7204992,rs785471,rs529565,rs368246,rs4949684,rs36054685,rs35947267,rs4033115,rs10941604,rs1418718,rs648801,rs9411367,rs4947954,rs768441,rs116832981,rs5745331,rs7550746,rs1804984,rs3849697,rs13178479,rs420239,rs80059220,rs160709,rs12612723,rs785500,rs785498,rs6683795,rs3014216,rs316414,rs8058118,rs11747435,rs7206422,rs13028140,rs4972979,rs5745325,rs7531911,rs8044144,rs2879359,rs444878,rs77257972,rs11161887,rs8176644,rs4788563,rs6429576,rs7790758,rs11743246,rs2253450,rs316398,rs241974,rs12216891,rs9989376,rs6669522,rs309934,rs3909456,rs4788570,rs6661500,rs543569,rs8063324,rs11075908,rs782972,rs6499528,rs11579634,rs1908089,rs9411470,rs1768817,rs79691301,rs57336992,rs79835994,rs17649675,rs3807552,rs6675259,rs113274464,rs7034706,rs11772714,rs1811752,rs11075894,rs785509,rs7853989,rs9328545,rs13050104,rs1902101,rs383387,rs9635524,rs2486447,rs904764,rs72795869,rs7855466,rs4973371,rs2876993,rs6672898,rs409915,rs5745542,rs1768807,rs3852785,rs1867800,rs7184486,rs570391,rs79559492,rs11745499,rs57885786,rs2052584,rs785464,rs10239830,rs2876829,rs452713,rs1419114,rs309909,rs34175029,rs11646364,rs1707336,rs545971,rs9411469,rs1251558,rs12564541,rs1707340,rs2032018,rs11647889,rs9930015,rs1498311,rs7280188,rs2052585,rs6499545,rs12410373,rs604033,rs10064089,rs11648353,rs7499576,rs11240734,rs7790230,rs6499534,rs1085242,rs8176662,rs492488,rs316403,rs1707304,rs1144337,rs6517423,rs4788820,rs931506,rs5745507,rs9411368</t>
  </si>
  <si>
    <t>CATG00000105078.1,ENSG00000102967.7,ENSG00000213931.1,ENSG00000244734.2,ENSG00000040199.14,ENSG00000261611.3,CATG00000075724.1,ENSG00000137955.11,ENSG00000172262.7,CATG00000079660.1,ENSG00000260886.1,ENSG00000247324.2,ENSG00000140830.4,ENSG00000271875.1,ENSG00000261701.2,ENSG00000256879.1,CATG00000118146.1,ENSG00000157429.11,CATG00000092298.1,ENSG00000207124.1,CATG00000015178.1,ENSG00000250722.1,ENSG00000227245.1,ENSG00000204031.3,CATG00000001429.1,ENSG00000177453.3,ENSG00000117448.9,ENSG00000224470.3,ENSG00000177738.3,ENSG00000201487.1,ENSG00000173699.11,ENSG00000167346.3,CATG00000029750.1,ENSG00000272382.1,ENSG00000260593.1,ENSG00000144647.5,CATG00000029307.1,CATG00000079662.1,ENSG00000196565.8,CATG00000001433.1,CATG00000087401.1,ENSG00000271788.1,ENSG00000172572.6,ENSG00000167355.3,CATG00000087430.1,ENSG00000224091.1,CATG00000044783.1,ENSG00000144535.15,ENSG00000159596.6,ENSG00000132437.13,ENSG00000140832.5,CATG00000044778.1,CATG00000075726.1,ENSG00000117054.9,ENSG00000118557.11,CATG00000030080.1,ENSG00000253394.1,CATG00000079668.1,ENSG00000185052.7,ENSG00000166747.8,ENSG00000159588.10,ENSG00000170396.6,CATG00000001430.1,ENSG00000177721.3,CATG00000050141.1,ENSG00000159592.6,ENSG00000250711.1,ENSG00000057468.6,ENSG00000154007.6,ENSG00000086015.16,ENSG00000099139.9,CATG00000118063.1,ENSG00000116741.6,CATG00000044787.1,ENSG00000102984.10,ENSG00000132780.12,ENSG00000255149.1,ENSG00000198650.6,ENSG00000167377.13,ENSG00000261513.1,ENSG00000130038.5,CATG00000079667.1,CATG00000055568.1,ENSG00000117461.10,ENSG00000215068.3,ENSG00000132436.7,ENSG00000167332.7,ENSG00000251131.1,ENSG00000058668.10,CATG00000075718.1,ENSG00000187008.2,ENSG00000258844.1,ENSG00000182149.16,ENSG00000197429.6,CATG00000075725.1,ENSG00000133028.6,ENSG00000175164.9</t>
  </si>
  <si>
    <t>22895189,19478329,22633400,23717212,19465909</t>
  </si>
  <si>
    <t>Male fertility,Male infertility,Malaria</t>
  </si>
  <si>
    <t>MESH:D007249</t>
  </si>
  <si>
    <t>Inflammation</t>
  </si>
  <si>
    <t>A pathological process characterized by injury or destruction of tissues caused by a variety of cytologic and chemical reactions. It is usually manifested by typical signs of pain, heat, redness, swelling, and loss of function.</t>
  </si>
  <si>
    <t>rs2683037,rs475419,rs643442,rs7237344,rs12469822,rs360729,rs11118209,rs160803,rs2303303,rs212739,rs73257238,rs1834481,rs479333,rs2366736,rs6676002,rs12532964,rs116912734,rs36111470,rs13398125,rs385076,rs4326616,rs643434,rs35525457,rs2453565,rs17708232,rs11045390,rs34269359,rs111770735,rs6738349,rs12639598,rs7519119,rs11265205,rs5744258,rs116793622,rs56343119,rs10797041,rs2683043,rs7549785,rs812858,rs11579070,rs3027013,rs676996,rs12151464,rs12757487,rs1408079,rs2417861,rs6687175,rs4579753,rs2683051,rs2518570,rs635634,rs7119114,rs35557175,rs854544,rs774356,rs476410,rs1915379,rs579459,rs216544,rs12734030,rs7592356,rs212748,rs6723154,rs212758,rs212721,rs76146217,rs3806185,rs9628657,rs10169599,rs55796887,rs12995952,rs212703,rs6743376,rs9824886,rs3027012,rs3769602,rs4239612,rs212717,rs1559486,rs11214105,rs6687518,rs2427828,rs2477523,rs532436,rs4682806,rs13389457,rs212731,rs2494262,rs4646530,rs1467523,rs646817,rs11694630,rs6946938,rs12496322,rs1775246,rs10175250,rs10751037,rs4988359,rs115020571,rs649129,rs677355,rs6794475,rs6578596,rs12028134,rs11789520,rs11130080,rs115073977,rs212737,rs212726,rs430759,rs4682810,rs2494265,rs687289,rs1131538,rs2190517,rs12477867,rs1654592,rs1293344,rs2511214,rs999082,rs863002,rs4646526,rs466126,rs76676728,rs160805,rs11682107,rs2252226,rs7631598,rs7789697,rs10891339,rs6709048,rs3849942,rs6129084,rs11227332,rs17556665,rs11676475,rs408813,rs12535287,rs6717209,rs57903075,rs3767155,rs3758348,rs189667,rs114291535,rs4952209,rs1752688,rs17138879,rs12539513,rs77369522,rs2071444,rs2808629,rs12796114,rs9711,rs1005857,rs10477550,rs10770702,rs17186848,rs212698,rs55759160,rs2683030,rs954866,rs2683036,rs11891557,rs550057,rs527210,rs1467528,rs6764042,rs1290624,rs3093077,rs674302,rs117925261,rs3809209,rs601356,rs68184415,rs644234,rs1473993,rs1915380,rs1546077,rs7466962,rs4143904,rs212695,rs78395008,rs212718,rs774357,rs1030184,rs9326998,rs2733751,rs3733097,rs7561519,rs7131094,rs676457,rs78414421,rs2947240,rs862989,rs11101085,rs822039,rs115392736,rs3849945,rs2733750,rs212723,rs10908710,rs12470196,rs80000823,rs7121554,rs58694726,rs2453552,rs4019751,rs111299969,rs6894471,rs11803956,rs2733760,rs9411370,rs2769071,rs112472273,rs601410,rs10439444,rs13427170,rs11124274,rs4952252,rs12722605,rs2072604,rs11979476,rs659239,rs34940390,rs2814780,rs1976366,rs28636722,rs6708411,rs56283216,rs854547,rs612169,rs11678375,rs75584535,rs822040,rs160801,rs6898524,rs6467243,rs4952220,rs6761276,rs659104,rs491626,rs7915976,rs12420140,rs5744222,rs2250417,rs6953598,rs28438770,rs212715,rs1604069,rs6778896,rs11677043,rs3796375,rs9411473,rs10248810,rs11214127,rs212699,rs13386602,rs6517147,rs61079448,rs12617290,rs12797880,rs12522977,rs1382342,rs559723,rs10770701,rs9851060,rs61821537,rs2808630,rs730983,rs657152,rs55923265,rs8107923,rs11265142,rs3093068,rs1467529,rs904317,rs212752,rs12041437,rs12131358,rs56861054,rs11576522,rs687621,rs212762,rs9364701,rs11803366,rs73027965,rs6725184,rs360718,rs493246,rs67044455,rs7726794,rs12567990,rs7592239,rs1909595,rs2518569,rs212686,rs11265204,rs9659222,rs2427836,rs10075192,rs646816,rs28371538,rs582118,rs212738,rs59583434,rs1746659,rs61822978,rs7521382,rs114056293,rs10743390,rs1976367,rs72862282,rs4512645,rs2511213,rs5744256,rs12532955,rs223661,rs11117959,rs1500005,rs212734,rs9411474,rs212760,rs3093075,rs112418827,rs2566886,rs7900669,rs360712,rs12034243,rs17682410,rs581107,rs543968,rs2566483,rs455060,rs12403552,rs7588883,rs2294179,rs2519093,rs7748991,rs12477866,rs11214128,rs6467241,rs3751218,rs57971483,rs11118131,rs931704,rs117134384,rs360720,rs212759,rs6467242,rs691807,rs212749,rs1392290,rs2808628,rs4258846,rs10429943,rs12075,rs700828,rs7849280,rs75030591,rs4808326,rs10908709,rs544873,rs2427827,rs57263220,rs7047076,rs11789207,rs12143656,rs2283603,rs41313908,rs1290625,rs12465351,rs75271287,rs59521415,rs2220678,rs11101086,rs360719,rs212714,rs3767153,rs2886393,rs56044923,rs822038,rs7551346,rs1417938,rs4844599,rs35138163,rs2056694,rs7605242,rs3849266,rs11124276,rs360717,rs650877,rs505922,rs78436300,rs751553,rs1909596,rs2203493,rs61822977,rs586608,rs28371487,rs2794520,rs17641108,rs6752375,rs500499,rs17046851,rs2566885,rs12711750,rs507666,rs212687,rs6772051,rs10770706,rs1915381,rs115996756,rs6946288,rs3093059,rs9411364,rs117283736,rs4440569,rs8107240,rs66479871,rs2453554,rs3769606,rs10736740,rs774359,rs115978693,rs28371493,rs4145013,rs613534,rs115478735,rs2190516,rs55892993,rs12614686,rs10181720,rs11647058,rs514659,rs7553515,rs5744276,rs10954231,rs62104401,rs428002,rs1290618,rs36233781,rs72863940,rs2071424,rs12047230,rs2683028,rs10908725,rs494242,rs11214112,rs2251746,rs6597616,rs6716179,rs12025623,rs17767988,rs6759676,rs3093066,rs11117956,rs795467,rs3851310,rs554833,rs854555,rs76731314,rs62106282,rs700782,rs5744249,rs2764326,rs6691117,rs57552008,rs9637425,rs17172042,rs68187585,rs12039306,rs11689817,rs735265,rs9752651,rs2102960,rs9638963,rs2031061,rs6809381,rs55877106,rs28371492,rs187238,rs3849943,rs582094,rs10184259,rs2683033,rs10076543,rs904318,rs681417,rs2484319,rs651007,rs11124277,rs7532282,rs1467524,rs10505868,rs360730,rs2274567,rs7025839,rs443609,rs59226168,rs212724,rs10172468,rs614709,rs10076661,rs11673070,rs3886100,rs17138866,rs4682809,rs12997026,rs645982,rs2280967,rs494569,rs700791,rs3882892,rs212743,rs10751038,rs11693750,rs11678119,rs435572,rs4363269,rs7370704,rs212679,rs10736741,rs11101132,rs74337980,rs117711550,rs7566162,rs2131091,rs212735,rs599948,rs1205,rs12470143,rs2683029,rs10908711,rs2373110,rs116295897,rs6737500,rs58650325,rs3751464,rs12034383,rs79637296,rs212701,rs16842559,rs3794271,rs115003310,rs17471855,rs212753,rs11683760,rs7074999,rs212746,rs62142080,rs10967965,rs11118166,rs28371521,rs7623460,rs12036785,rs13077923,rs112873743,rs10829713,rs12032275,rs11606049,rs585680,rs3769604,rs223621,rs1272585,rs11124278,rs3027008,rs10208246,rs1130864,rs11045385,rs6966595,rs116552240,rs466125,rs13292932,rs73472312,rs11045392,rs1290349,rs11214115,rs9328546,rs12617289,rs2683040,rs7718483,rs212745,rs4443888,rs2190515,rs617436,rs2283613,rs600038,rs1805041,rs12466799,rs2453555,rs212757,rs3752252,rs2357114,rs1382341,rs10789862,rs3849941,rs56114955,rs73013355,rs4683180,rs12711752,rs2683034,rs4666374,rs495203,rs7542544,rs6748621,rs17854357,rs2427837,rs630014,rs4415532,rs11676938,rs500498,rs4909764,rs549908,rs529565,rs9311386,rs73253250,rs11677088,rs10770704,rs8022690,rs2268797,rs11130085,rs360715,rs13065737,rs2683039,rs212727,rs41280625,rs10478293,rs660340,rs11118167,rs3737002,rs12635657,rs4921069,rs16880576,rs75440393,rs1546078,rs3849939,rs7581432,rs926634,rs959346,rs3752916,rs6784214,rs8062335,rs10429953,rs10797040,rs2794521,rs469305,rs61821510,rs3027009,rs1022413,rs6597617,rs58799271,rs6482777,rs12124964,rs12567973,rs1129495,rs59429923,rs795468,rs2683041,rs9405112,rs62134021,rs2683035,rs28371527,rs212755,rs360721,rs79596781,rs2366297,rs12034598,rs7572964,rs9311387,rs212756,rs11118196,rs212716,rs12566875,rs7718843,rs3752917,rs13073861,rs7610518,rs79795098,rs72765999,rs11887823,rs667386,rs78818156,rs212733,rs11683842,rs56387457,rs6800484,rs61828219,rs4646507,rs59966205,rs62242796,rs35537559,rs17138861,rs2274566,rs2814707,rs7130110,rs545971,rs1467522,rs62135566,rs9876587,rs602300,rs212744,rs7794622,rs1290619,rs737452,rs4540655,rs6689654,rs751552,rs1874795,rs2814779,rs6808074,rs2683050,rs4849150,rs12475443,rs10770707,rs223665,rs12711751,rs4239617,rs177083,rs11130086,rs160804,rs17078495,rs2494263,rs492488,rs212730,rs495828,rs16842568,rs11265174,rs630510</t>
  </si>
  <si>
    <t>ENSG00000132693.8,ENSG00000005421.4,ENSG00000172757.8,ENSG00000162959.9,ENSG00000172803.13,ENSG00000147894.10,ENSG00000232916.1,ENSG00000203710.6,ENSG00000162961.9,CATG00000079205.1,ENSG00000255292.2,CATG00000077117.1,ENSG00000163565.14,CATG00000026017.1,CATG00000042452.1,ENSG00000171724.2,ENSG00000250514.1,CATG00000064485.1,CATG00000064486.1,ENSG00000186529.10,CATG00000042034.1,CATG00000042301.1,ENSG00000271875.1,ENSG00000255178.1,ENSG00000173578.6,CATG00000086834.1,CATG00000105110.1,CATG00000024148.1,CATG00000042296.1,ENSG00000225067.3,ENSG00000172732.7,ENSG00000139155.4,ENSG00000225830.6,ENSG00000139926.11,CATG00000097080.1,ENSG00000197580.7,ENSG00000186526.8,ENSG00000179639.6,ENSG00000143869.5,CATG00000042059.1,CATG00000059990.1,ENSG00000260676.1,CATG00000118054.1,CATG00000064487.1,CATG00000042293.1,ENSG00000163568.9,ENSG00000172572.6,ENSG00000248442.2,ENSG00000229086.3,CATG00000079107.1,ENSG00000228560.1,ENSG00000152683.10,ENSG00000179242.11,ENSG00000231100.1,CATG00000003061.1,ENSG00000152268.8,ENSG00000223647.1,CATG00000083570.1,ENSG00000136697.8,ENSG00000235226.1,CATG00000049696.1,CATG00000059988.1,ENSG00000162706.8,ENSG00000120162.9,CATG00000059995.1,ENSG00000162551.9,CATG00000045447.1,CATG00000105112.1,ENSG00000108010.7,ENSG00000145781.4,ENSG00000225670.3,ENSG00000158467.12,ENSG00000165606.4,CATG00000004651.1,CATG00000077120.1,CATG00000059992.1,ENSG00000091106.14,ENSG00000213088.5,ENSG00000021574.7,ENSG00000147724.7,ENSG00000236208.1,CATG00000044216.1,CATG00000064482.1,ENSG00000118960.8,CATG00000021878.1,CATG00000059985.1,ENSG00000148248.9,CATG00000049697.1,ENSG00000049319.2,CATG00000048060.1,ENSG00000158528.7,CATG00000064488.1,ENSG00000128578.5,CATG00000079285.1,ENSG00000150782.7,ENSG00000258537.1,ENSG00000177354.7,CATG00000095756.1,ENSG00000147896.3,ENSG00000134460.11,ENSG00000170367.4,ENSG00000136689.14,ENSG00000150783.5,ENSG00000163820.10,ENSG00000224943.1,ENSG00000254638.1,CATG00000059994.1,ENSG00000269516.2,ENSG00000272716.1,ENSG00000175164.9,ENSG00000077420.11</t>
  </si>
  <si>
    <t>22569225,22228203,18615156,22291609,24182552,21061259</t>
  </si>
  <si>
    <t>Response to TNF-alpha inhibitors in rheumatoid arthritis,Inflammatory biomarkers,Response to TNF antagonist treatment</t>
  </si>
  <si>
    <t>MESH:D007319</t>
  </si>
  <si>
    <t>Sleep Initiation and Maintenance Disorders</t>
  </si>
  <si>
    <t>Disorders characterized by impairment of the ability to initiate or maintain sleep. This may occur as a primary disorder or in association with another medical or psychiatric condition.</t>
  </si>
  <si>
    <t>rs7930305,rs12050435,rs2288772,rs8014232,rs10830964,rs12895096,rs2065779,rs1791933,rs77582682</t>
  </si>
  <si>
    <t>ENSG00000049759.12,ENSG00000175785.8,ENSG00000175591.7,CATG00000116417.1,ENSG00000134640.2</t>
  </si>
  <si>
    <t>Insomnia (caffeine-induced)</t>
  </si>
  <si>
    <t>MESH:D007360</t>
  </si>
  <si>
    <t>Intelligence</t>
  </si>
  <si>
    <t>The ability to learn and to deal with new situations and to deal effectively with tasks involving abstractions.</t>
  </si>
  <si>
    <t>rs34842242,rs34584372,rs456853,rs28693045,rs4729128,rs236316,rs10416155,rs3816912,rs10422382,rs17030212,rs10023088,rs11815186,rs33229,rs59058856,rs7476820,rs39638,rs1472226,rs7900903,rs2027983,rs57797788,rs988741,rs71477515,rs62339286,rs7895079,rs3824762,rs28688580,rs10414371,rs1519312,rs12510638,rs12024733,rs1825712,rs2012917,rs2104322,rs7896836,rs3767969,rs7894829,rs2374718,rs12972857,rs13332514,rs443167,rs3754190,rs17112395,rs6074637,rs951623,rs62129083,rs11927705,rs67729868,rs6042319,rs9790317,rs62129076,rs26309,rs62129072,rs323075,rs7336399,rs2115100,rs1880057,rs17112380,rs766887,rs3789339,rs1022855,rs10081286,rs28412947,rs13332547,rs16835742,rs6572117,rs2374716,rs59718187,rs9621346,rs10436976,rs563589,rs13034273,rs33225,rs3745084,rs73201113,rs12650737,rs10228974,rs12979967,rs7923346,rs35378447,rs62089503,rs10412203,rs2307128,rs55670915,rs988805,rs4904978,rs12746096,rs116003045,rs728151,rs12570364,rs3088088,rs4243699,rs34744995,rs10904454,rs240651,rs4951581,rs10413957,rs4000695,rs1246985,rs9930249,rs77308668,rs6948901,rs17675309,rs481002,rs4729124,rs12572593,rs5994434,rs8096298,rs33228,rs7616454,rs11119884,rs1389371,rs35792818,rs7792596,rs457252,rs10248388,rs13387221,rs80132608,rs10086744,rs10414328,rs62129080,rs4608848,rs12727239,rs11922715,rs3742266,rs10415300,rs1970933,rs107551,rs12073206,rs7901719,rs59232182,rs26308,rs1389370,rs1329572,rs2153376,rs61516976,rs11119883,rs10410633,rs12980668,rs10416064,rs895508,rs6668866,rs7894961,rs323030,rs2153375,rs68015206,rs4787277,rs7788014,rs6079143,rs2181736,rs1601404,rs1277311,rs12598641,rs55837282,rs2093799,rs34129198,rs1022951,rs62129074,rs12597115,rs17038048,rs323072,rs9534306,rs6042318,rs55801200,rs3813081,rs72778465,rs1417884,rs11663060,rs1617590,rs1957874,rs6042352,rs6679064,rs7525522,rs1009374,rs6790251,rs62129077,rs988740,rs7656882,rs10263858,rs1880056,rs11763733,rs34647554,rs463449,rs11625940,rs6679796,rs104982,rs11848944,rs12981264,rs2265549,rs6702206,rs61854627,rs6033809,rs7916938,rs56145594,rs11878773,rs33224,rs10229065,rs7603548,rs12556578,rs9954764,rs240647,rs1139250,rs1271970,rs75039518,rs17578422,rs10415347,rs10411797,rs1957868,rs707966,rs10415184,rs33227,rs6662891,rs34008653,rs107550,rs2026058,rs7896729,rs35209719,rs7915879,rs2087946,rs10241133,rs62089506,rs12120971,rs1376307,rs11119885,rs11867129,rs62129070,rs33223,rs10081176,rs903121,rs59187673,rs6540729,rs323073,rs465696,rs79028766,rs7912037,rs10436962,rs903120,rs115207193,rs78083846,rs61854629,rs1246982,rs7001307,rs1485349,rs34343228,rs11859337,rs62129078,rs323067,rs7917116,rs9644004,rs7923323,rs74504279,rs57035834,rs460911,rs3815908,rs1541059,rs10415274,rs969965,rs10401488,rs7236756,rs2209993,rs2185348,rs7917455,rs28701696,rs12776602,rs754796,rs12570391,rs11703808,rs11922502,rs7808780,rs6970279,rs459791,rs2120364,rs4786271,rs35175967,rs6536413,rs12783010,rs4362041,rs7900860,rs455494,rs4931385,rs61854626,rs3826652,rs17092303,rs33252,rs2244206,rs7539407,rs4953038,rs459013,rs17304561,rs7744457,rs2120365,rs481005,rs10142615,rs240657,rs6857361,rs7917859,rs8015744,rs10025560,rs2884512,rs323069,rs9567620,rs57073257,rs1957869,rs11119887,rs3936340,rs4729126,rs1389369,rs7518329,rs1470721,rs7904154,rs74403397,rs4953696,rs240654,rs34216511,rs12990278,rs16927981,rs12982110,rs12770815,rs11878872,rs1277312,rs8020905,rs6657900,rs12972091,rs6465411,rs1830456,rs71355783,rs3813080,rs61854628,rs1246989,rs4942472,rs4865169,rs73046173,rs11760992,rs8022872,rs12779361,rs62089507,rs11894177,rs3818477,rs17675358,rs6419610,rs12979309,rs9562637,rs55674917,rs62129073,rs7544225,rs10084914,rs431060,rs1749158,rs6540735,rs2278237,rs7290856,rs7921213,rs77116977,rs493883,rs34190156,rs11615115,rs240655,rs10414924,rs2081822,rs62129082,rs396839,rs10015258,rs11659761,rs28556894,rs737003,rs2358452,rs1858823,rs412444,rs10142438,rs2185349,rs33226,rs1246988,rs1749144,rs6841086,rs3796531,rs6042314,rs2185350,rs10410638,rs7910285,rs1417885,rs62040682,rs6741066,rs1485348,rs1246990,rs2588941,rs2209994,rs7897615,rs17283454,rs17675338,rs463128,rs4813139,rs7901845,rs2486836</t>
  </si>
  <si>
    <t>ENSG00000166224.12,ENSG00000109756.4,ENSG00000166220.8,ENSG00000272142.1,ENSG00000235437.3,ENSG00000179520.6,CATG00000053486.1,CATG00000020827.1,CATG00000000053.1,ENSG00000250850.2,CATG00000063343.1,ENSG00000245067.2,ENSG00000167972.9,ENSG00000198089.10,ENSG00000133019.7,ENSG00000163453.7,ENSG00000047315.10,ENSG00000169393.4,ENSG00000230316.2,CATG00000018749.1,ENSG00000231366.1,ENSG00000226251.1,ENSG00000143476.13,ENSG00000233643.2,ENSG00000241878.5,ENSG00000226439.3,CATG00000059703.1,ENSG00000164342.8,CATG00000093115.1,ENSG00000121904.13,CATG00000098023.1,ENSG00000105829.7,ENSG00000150471.11,ENSG00000224034.1,ENSG00000152642.6,ENSG00000137942.12,ENSG00000138095.14,ENSG00000080618.9,CATG00000096484.1,ENSG00000264116.1,ENSG00000165379.9,ENSG00000124787.9,ENSG00000253775.1,CATG00000008503.1,ENSG00000057935.9,ENSG00000105507.2,ENSG00000137936.12,ENSG00000089048.10,ENSG00000100150.12,CATG00000036596.1</t>
  </si>
  <si>
    <t>22449649,23358156,21826061</t>
  </si>
  <si>
    <t>Intelligence (childhood),Intelligence</t>
  </si>
  <si>
    <t>MESH:D007674</t>
  </si>
  <si>
    <t>Kidney Diseases</t>
  </si>
  <si>
    <t>Pathological processes of the KIDNEY or its component tissues.</t>
  </si>
  <si>
    <t>rs16840419,rs16840639,rs4823073,rs1499373,rs114749093,rs2016988,rs3766404,rs731557,rs115428476,rs1883414,rs4821466,rs11721941,rs34833349,rs78585796,rs7290462,rs60642321,rs1001293,rs33982697,rs2064456,rs7285167,rs2720662,rs12144939,rs2720659,rs115318825,rs4733829,rs6677604,rs9357155,rs7533270,rs6677460,rs116067664,rs713875,rs7548070,rs115094736,rs4820223,rs2071543,rs4821469,rs114955314,rs35881325,rs4086175,rs6006356,rs5763767,rs7519758,rs2412971,rs2608054,rs56322345,rs9622352,rs34924297,rs739201,rs12127759,rs1472483,rs7542235,rs4823074,rs2648865,rs16840422,rs1853882,rs4821467,rs115250625,rs6689009,rs7538501,rs35253683,rs16840522,rs77502048,rs1532560,rs2648880,rs2648875</t>
  </si>
  <si>
    <t>CATG00000057588.1,ENSG00000128335.9,ENSG00000128284.15,ENSG00000249859.3,ENSG00000168394.9,ENSG00000134365.8,ENSG00000240065.3,CATG00000088082.1,ENSG00000204261.4,ENSG00000000971.11,ENSG00000204264.4,ENSG00000204267.9,CATG00000087968.1,ENSG00000224557.3,CATG00000029759.1,CATG00000088087.1,ENSG00000176635.13,CATG00000083589.1,CATG00000057587.1,CATG00000057414.1,CATG00000073801.1</t>
  </si>
  <si>
    <t>20595679,17903292,21399633,20532800,17395743</t>
  </si>
  <si>
    <t>Nephropathy,Kidney function and endocine traits,End-stage renal disease (non-diabetic),End-stage renal disease</t>
  </si>
  <si>
    <t>MESH:D007962</t>
  </si>
  <si>
    <t>Leukocytes</t>
  </si>
  <si>
    <t>White blood cells. These include granular leukocytes (BASOPHILS; EOSINOPHILS; and NEUTROPHILS) as well as non-granular leukocytes (LYMPHOCYTES and MONOCYTES).</t>
  </si>
  <si>
    <t>rs35959442,rs12905,rs12542190,rs4851011,rs709591,rs56002646,rs873022,rs56166614,rs4851582,rs823114,rs11123929,rs61453473,rs3771177,rs823116,rs10938107,rs709592,rs60137005,rs56386507,rs12548063,rs4851583,rs4851005,rs1341249,rs1952505,rs56748859,rs3771171,rs56326707,rs3806792,rs708725,rs7000372,rs17027179,rs17027037,rs115640250,rs3771172,rs3732126,rs67723747,rs6782812,rs6982553,rs4396169,rs4794822,rs2332484,rs2287034,rs3935280,rs823095,rs16904119,rs823110,rs7536483,rs2241116,rs10490203,rs2227336,rs71471032,rs11683700,rs1772145,rs12041318,rs2080289,rs4851570,rs7214085,rs66919607,rs3821203,rs3213762,rs7000230,rs7000289,rs4794824,rs10140833,rs823099,rs823144,rs1035130,rs56044378,rs11078934,rs3771156,rs7011870,rs8078723,rs12040340,rs1594774,rs11580015,rs55927292,rs3732129,rs729368,rs17706858,rs708726,rs2227322,rs1474309,rs823155,rs11123927,rs17027071,rs887971,rs7021,rs1893319,rs57065891,rs11465633,rs16904121,rs56258475,rs1371795,rs11678975,rs12748961,rs823141,rs59292525,rs3771162,rs115248740,rs11123928,rs11785889,rs8081692,rs1433580,rs3747973,rs3826331,rs974845,rs951366,rs2160202,rs708724,rs823096,rs708723,rs11652139,rs1866755,rs823137,rs62429816,rs4794823,rs1772159,rs823094,rs12988934,rs17027255,rs1433577,rs11122100,rs9303283,rs4951261,rs17027258,rs1772148,rs1371799,rs3805,rs57968500,rs55645612,rs55846942,rs3732125,rs12760552,rs3821204,rs17027006,rs59925331,rs1371798,rs3771150,rs2004925,rs9642890,rs11240569,rs873102,rs2293225,rs72750964,rs4795412,rs17027166,rs12642974,rs17027060,rs12469506,rs17231094,rs12564209,rs9131,rs4851585,rs1775154,rs7502514,rs823143,rs887972,rs11694360,rs1135354,rs823097,rs2270298,rs11587438,rs1042658,rs10490204,rs4795418,rs7597017,rs2287035,rs7008811,rs71633561</t>
  </si>
  <si>
    <t>ENSG00000108342.8,ENSG00000167914.6,CATG00000066050.1,ENSG00000115602.12,CATG00000068951.1,CATG00000056065.1,ENSG00000229140.4,ENSG00000115604.6,CATG00000033615.1,ENSG00000133065.6,ENSG00000173662.15,ENSG00000117280.8,CATG00000018362.1,CATG00000086051.1,ENSG00000069275.12,ENSG00000077616.6,CATG00000031307.1,CATG00000018363.1,ENSG00000265799.1,ENSG00000115232.9,ENSG00000081041.8,ENSG00000168952.11,ENSG00000112339.10,ENSG00000108344.10,CATG00000032515.1,ENSG00000115607.5,ENSG00000163738.14,ENSG00000008838.13,CATG00000072814.1,CATG00000068953.1,CATG00000020528.1,CATG00000045106.1,ENSG00000180251.4</t>
  </si>
  <si>
    <t>White blood cell types</t>
  </si>
  <si>
    <t>MESH:D008052</t>
  </si>
  <si>
    <t>Lipid Metabolism Inborn Errors</t>
  </si>
  <si>
    <t>Errors in the metabolism of LIPIDS resulting from inborn genetic MUTATIONS that are heritable.</t>
  </si>
  <si>
    <t>rs6547521,rs4434440,rs1528533,rs114650503,rs11051836,rs6587980,rs1046938,rs2580761,rs62415601,rs2299941,rs3739095,rs72888734,rs4948093,rs11207984,rs11825181,rs7007609,rs9362092,rs157590,rs6448818,rs4680343,rs1168102,rs964184,rs920588,rs4680340,rs35529421,rs4608625,rs78442268,rs4948085,rs2901125,rs1255961,rs834835,rs6770144,rs8111044,rs3846663,rs1168031,rs115008215,rs12894671,rs3208305,rs1168023,rs12503673,rs1150146,rs12190789,rs7007797,rs10788569,rs11542053,rs6441116,rs10083224,rs2302142,rs2781378,rs12209001,rs6988140,rs1410171,rs74425885,rs11485618,rs7236309,rs2009493,rs17489373,rs4350231,rs813592,rs635634,rs6091118,rs55856280,rs2410618,rs10889332,rs17116455,rs6441122,rs11753082,rs11695549,rs4607236,rs17410962,rs1395,rs1168017,rs12682115,rs10889335,rs8045855,rs34693282,rs11618338,rs2074948,rs1647276,rs7753896,rs2410629,rs2383194,rs6974707,rs16902507,rs55792845,rs4128744,rs1336975,rs1275537,rs13081036,rs13084522,rs1255968,rs2070895,rs7647643,rs517110,rs9362085,rs35073769,rs4804146,rs10889339,rs6589566,rs780117,rs1995304,rs1696834,rs1727747,rs1748200,rs1255948,rs11760039,rs1275522,rs11764929,rs2075649,rs4523270,rs6716894,rs814295,rs8925,rs10503669,rs1441764,rs73270543,rs16858327,rs11989309,rs1060543,rs4947529,rs1275530,rs17411168,rs34775546,rs17191306,rs10965025,rs2429917,rs9362099,rs41334947,rs571340,rs10509532,rs6932892,rs16981140,rs4371471,rs55646487,rs10889357,rs1661176,rs12716440,rs9918396,rs56182713,rs61906113,rs58965570,rs597076,rs1924442,rs2980862,rs8087410,rs77005271,rs2146952,rs11754663,rs2279544,rs9341998,rs59210914,rs6941277,rs9436661,rs1260328,rs547483,rs17491647,rs6506916,rs11986942,rs4320330,rs10936062,rs6920505,rs1800775,rs959259,rs7257135,rs4482950,rs2954020,rs7259513,rs550057,rs704791,rs1433099,rs7518497,rs6986010,rs62276475,rs9819529,rs13702,rs6863335,rs6788214,rs11944908,rs2083636,rs10455437,rs7466962,rs10842765,rs1441753,rs115080149,rs469363,rs1150144,rs11207998,rs2174460,rs1403103,rs9436223,rs55828309,rs35739466,rs1184865,rs328,rs1168028,rs1581675,rs7794115,rs34620476,rs4464984,rs2410632,rs10889352,rs2303369,rs17707446,rs271,rs8091579,rs984976,rs10889343,rs9411370,rs4665958,rs2898495,rs892084,rs34327087,rs1992443,rs34564316,rs10789112,rs707129,rs12062275,rs10755436,rs9918363,rs1255952,rs76259755,rs73154633,rs6820718,rs468852,rs325,rs469253,rs10811552,rs10936064,rs4978120,rs7004149,rs10789119,rs17410914,rs60153077,rs55757420,rs34166400,rs4335137,rs2272417,rs11508026,rs10889337,rs630144,rs6993414,rs11207974,rs2980878,rs6589564,rs1837843,rs3087689,rs780110,rs61117200,rs1441762,rs287426,rs6858566,rs9353215,rs4144149,rs13391837,rs1919484,rs1372341,rs12967407,rs9344429,rs7258420,rs61905116,rs35617716,rs1160985,rs11076175,rs6749393,rs11207977,rs714990,rs11207981,rs12678603,rs78963197,rs6982636,rs34055812,rs73154682,rs114366307,rs9962740,rs12196111,rs1647284,rs1667384,rs2980875,rs7602534,rs34413928,rs1275528,rs72860013,rs1260333,rs2410620,rs9848409,rs9947296,rs2075290,rs8107192,rs3112539,rs11577840,rs17411024,rs1184547,rs11887784,rs12630209,rs637723,rs9411474,rs3769143,rs34942551,rs769449,rs10936066,rs7849575,rs28927680,rs12541912,rs1122227,rs2954022,rs3734678,rs11126932,rs641540,rs2293572,rs1441758,rs79236614,rs75802599,rs10939368,rs6805989,rs62274156,rs11991231,rs12403207,rs3825041,rs6902058,rs13240729,rs2153477,rs11081691,rs1661171,rs7849280,rs56115463,rs10485375,rs1532625,rs1114552,rs62276471,rs75469215,rs62414800,rs10182937,rs11704899,rs34499461,rs7750487,rs944926,rs56006932,rs7047076,rs10159255,rs60761694,rs1748195,rs72817533,rs4383468,rs12153231,rs6904567,rs80073370,rs11051073,rs1727759,rs287,rs1260326,rs7586601,rs1260334,rs6441119,rs4978123,rs10260031,rs11207980,rs12027778,rs2165558,rs1168114,rs11684134,rs1441754,rs35495249,rs7237370,rs75258859,rs17423016,rs476194,rs114566157,rs1372344,rs62276461,rs112994260,rs2954026,rs507666,rs9848261,rs7236225,rs56208574,rs9411364,rs2911711,rs7828113,rs2026983,rs17135711,rs1168021,rs10789113,rs289,rs7991217,rs12287066,rs3765140,rs2279545,rs10263766,rs115478735,rs711752,rs35382145,rs7412,rs72888748,rs78220142,rs7846466,rs116081973,rs1348182,rs59485606,rs826262,rs157584,rs56080874,rs468019,rs1433002,rs6787870,rs62457265,rs17558056,rs1047333,rs56166672,rs6597616,rs12945851,rs8395,rs4922119,rs12488480,rs1038026,rs116728951,rs114854353,rs1626475,rs1644645,rs12037659,rs79636290,rs765549,rs5003893,rs7013777,rs276695,rs6946065,rs13230292,rs73814883,rs2072560,rs12916,rs117026536,rs2303370,rs6781991,rs74855321,rs1890908,rs10438930,rs76186356,rs7866844,rs7593448,rs301,rs78313790,rs7234854,rs76975037,rs3749214,rs1255951,rs651007,rs2569538,rs7236370,rs17499394,rs73230143,rs1260345,rs2530656,rs10424584,rs35237252,rs13314543,rs1441760,rs1227563,rs12492801,rs7687628,rs74615535,rs7775832,rs8091934,rs331,rs2366638,rs78390579,rs17091905,rs6983430,rs1544880,rs57831621,rs780092,rs651821,rs9436221,rs9811195,rs7819706,rs1059611,rs17794529,rs3845687,rs10806276,rs4665959,rs1077835,rs9858544,rs1168089,rs11608,rs7770380,rs6593296,rs7231346,rs4644277,rs7766982,rs4375019,rs510757,rs9351010,rs41470747,rs2087769,rs3745255,rs7330307,rs75870176,rs634341,rs1305521,rs7930786,rs662799,rs4680344,rs1255960,rs12636125,rs1441756,rs4406409,rs7016880,rs80213893,rs1168042,rs1647265,rs6453133,rs2026638,rs765548,rs1569213,rs2410628,rs17005956,rs2253831,rs3813687,rs6972415,rs73873800,rs7968312,rs4804567,rs2199301,rs11126918,rs2954027,rs11207999,rs6587976,rs79411329,rs17792285,rs9250,rs1727749,rs6441114,rs17793785,rs17792195,rs5763300,rs9328546,rs12475426,rs12963302,rs579452,rs16827308,rs9787151,rs2878417,rs4329540,rs55928470,rs72817536,rs600038,rs966376,rs2001845,rs8106922,rs3741297,rs1727760,rs6878990,rs11207986,rs10889330,rs1168010,rs34932218,rs4784741,rs780107,rs11752694,rs12823647,rs2360750,rs1995034,rs4628269,rs826303,rs12206004,rs75278536,rs73332888,rs73208815,rs2267152,rs7741113,rs61906079,rs11965327,rs2280737,rs11051837,rs7609,rs7499892,rs1168044,rs7256876,rs11693052,rs57511361,rs12039115,rs62087700,rs8088445,rs8135828,rs112401881,rs11756013,rs62414798,rs7233743,rs10101032,rs1661173,rs17499531,rs114853333,rs72886878,rs9918395,rs11081690,rs4922117,rs17489226,rs12090886,rs7258433,rs1800588,rs2078616,rs256,rs6509165,rs56161518,rs35687633,rs1919487,rs17411126,rs1426311,rs715326,rs11875560,rs2410630,rs17411045,rs1234250,rs11126935,rs17410983,rs28675909,rs114794739,rs7431849,rs1168009,rs7237419,rs1327760,rs9362102,rs9341997,rs11663676,rs17414086,rs1160983,rs15892,rs2980882,rs597078,rs76681539,rs12023489,rs11679220,rs289713,rs12820714,rs10887758,rs73428457,rs11914473,rs17410996,rs6874470,rs17120029,rs2007149,rs7841189,rs4680342,rs6716850,rs1667343,rs7655803,rs73588403,rs3844510,rs2165556,rs1953743,rs75288210,rs1873714,rs6801876,rs10488699,rs1644710,rs61905108,rs78013771,rs11622858,rs2219582,rs4680353,rs4803,rs9341990,rs35369244,rs6717980,rs1168040,rs7461115,rs7816447,rs7548877,rs3135506,rs656297,rs314,rs638305,rs16858329,rs4665978,rs17792478,rs1058427,rs9956026,rs74444640,rs12292921,rs1629869,rs10944040,rs115223271,rs8179252,rs113353646,rs7259455,rs6556817,rs4665969,rs1260330,rs2531849,rs4679790,rs12151313,rs287423,rs780104,rs1475429,rs12030293,rs12678604,rs2950835,rs1154851,rs1748201,rs60498108,rs9950622,rs1372340,rs17489185,rs459351,rs16971886,rs17558175,rs780100,rs2304376,rs6982502,rs115186098,rs1104,rs11871926,rs11872734,rs5744672,rs75082673,rs551717,rs116988210,rs744134,rs7235354,rs7153376,rs2980870,rs509728,rs12978976,rs10205219,rs1441763,rs2580759,rs2954021,rs1313566,rs2146951,rs12285095,rs10889356,rs1260329,rs780108,rs11667146,rs10169261,rs75707277,rs62415572,rs8087621,rs2119690,rs1150147,rs1255955,rs62274155,rs3912887,rs9939224,rs1629122,rs6770679,rs78128836,rs579459,rs1057603,rs5763305,rs659656,rs1661175,rs58946909,rs10140978,rs1647266,rs469230,rs10789118,rs17489268,rs11053080,rs7761935,rs6448819,rs1014409,rs532436,rs11207985,rs17244834,rs41272613,rs62276474,rs1781212,rs2410623,rs62414789,rs2273096,rs8110696,rs4420638,rs2295011,rs1803924,rs12042319,rs16981145,rs753376,rs11621487,rs1727751,rs2954028,rs9318542,rs62130714,rs1255964,rs649129,rs1168029,rs7575245,rs78680773,rs1168032,rs1150145,rs13061214,rs11685326,rs9351007,rs10889353,rs287431,rs77219697,rs1183260,rs2083637,rs783291,rs3745770,rs12138177,rs631106,rs1726724,rs1727748,rs1726719,rs5763301,rs10164077,rs1608127,rs834834,rs2980879,rs1323678,rs116918033,rs61471917,rs926091,rs7764757,rs1262241,rs6874787,rs10205592,rs9436224,rs809058,rs114964604,rs920589,rs35120633,rs4704227,rs8091151,rs6441123,rs1560688,rs10498947,rs7849420,rs3817588,rs597470,rs7652298,rs3816117,rs9444205,rs6744393,rs10889334,rs11704049,rs4665960,rs327,rs1168099,rs56076827,rs73600084,rs66614050,rs1372343,rs4915840,rs2114269,rs62276505,rs1141313,rs10790162,rs9787156,rs642845,rs10936065,rs826304,rs261332,rs35775870,rs17834325,rs9520447,rs3745244,rs62456653,rs10788568,rs11048622,rs1260341,rs12215224,rs17489282,rs1532624,rs6760828,rs62276465,rs2410627,rs157588,rs56224630,rs9559047,rs3810008,rs598253,rs263,rs11681351,rs55634856,rs80236974,rs6441115,rs1837842,rs2131926,rs264,rs78458743,rs62415582,rs636497,rs7205804,rs17091909,rs12303865,rs6589565,rs10163619,rs254,rs7621912,rs80355595,rs60223219,rs956653,rs77069344,rs15285,rs36062478,rs12136083,rs1305062,rs74595545,rs3733176,rs9362086,rs9959406,rs1727757,rs17411133,rs1002687,rs16931326,rs6809394,rs1460599,rs1727750,rs9950209,rs6562535,rs10889340,rs809673,rs2383193,rs60631624,rs78299715,rs12286037,rs10936067,rs1157823,rs7329795,rs111827672,rs4518614,rs780112,rs17414757,rs7255595,rs74983646,rs1168097,rs326,rs12430267,rs2530664,rs17119878,rs1255973,rs62276470,rs4964712,rs7833274,rs11207969,rs2029763,rs17552941,rs71445154,rs2293571,rs12678919,rs6785321,rs17192223,rs636523,rs286,rs9644637,rs3735964,rs9411473,rs1924441,rs13472,rs6665145,rs2410621,rs1219497,rs7534572,rs2980880,rs4571536,rs305,rs2954024,rs2133193,rs2980876,rs11693660,rs11540540,rs1049817,rs10757222,rs6767619,rs9587395,rs73039188,rs17800625,rs3846662,rs4549504,rs75677081,rs4320561,rs11127013,rs62414803,rs3798434,rs4871603,rs468254,rs78300069,rs468795,rs7762917,rs62276462,rs12274192,rs1992442,rs9444209,rs12696045,rs2103325,rs3813684,rs11207983,rs465742,rs3850634,rs1260327,rs7687786,rs2178296,rs7625059,rs7683246,rs11207982,rs11252046,rs11748027,rs75457829,rs5763303,rs57641217,rs9587393,rs7004158,rs11771756,rs1168026,rs6573544,rs114206962,rs10936063,rs467912,rs1406295,rs1168013,rs79407399,rs9947444,rs1403104,rs16971873,rs924516,rs9362071,rs62414791,rs10260048,rs10493322,rs2519093,rs11729831,rs77826523,rs6662515,rs35217153,rs6813656,rs45497991,rs111812832,rs10889354,rs56225305,rs12720922,rs7854116,rs74374351,rs72634003,rs78810414,rs3779788,rs9520462,rs8007972,rs12635088,rs1903860,rs269,rs12818144,rs11126999,rs13436857,rs2302141,rs56143464,rs13084070,rs11789207,rs9828373,rs291,rs11207976,rs11875510,rs79198716,rs1168030,rs4310980,rs1834582,rs9344428,rs12572106,rs4582,rs37241,rs10157265,rs2410625,rs113988682,rs2781377,rs3916027,rs760136,rs116071850,rs13113451,rs4517864,rs2153478,rs76496571,rs6453131,rs7633004,rs12606,rs405509,rs3845686,rs1114553,rs1255950,rs4495740,rs834831,rs10889350,rs708272,rs12962355,rs7068405,rs116083376,rs61145644,rs6988964,rs297,rs62415599,rs6783595,rs10889331,rs7654642,rs13022659,rs17091891,rs56128104,rs583609,rs35257361,rs12294259,rs9514694,rs9341991,rs1260342,rs573294,rs467555,rs9346020,rs73039109,rs17489539,rs626787,rs74869266,rs8088418,rs76514671,rs10887759,rs4356544,rs12444012,rs746735,rs1168041,rs9436222,rs780093,rs35194512,rs11207995,rs78358410,rs4680352,rs9344430,rs4447285,rs6743819,rs34345068,rs11758976,rs6859994,rs1150143,rs1168027,rs10939367,rs28372688,rs5763297,rs1441766,rs112305679,rs11660608,rs1077834,rs10158897,rs1979722,rs10135588,rs10889349,rs977719,rs78368937,rs4333617,rs741780,rs3745768,rs2569543,rs7235975,rs1168113,rs322,rs11820589,rs28641195,rs10936068,rs1168036,rs34465969,rs2001844,rs10806277,rs7733436,rs4126104,rs2047648,rs17414687,rs6586886,rs12607370,rs1560679,rs1441757,rs12074528,rs62274159,rs7025839,rs11758543,rs11730971,rs1690761,rs1441755,rs2162273,rs4707084,rs7520810,rs704795,rs11682621,rs1260320,rs6898373,rs8108727,rs457335,rs2160669,rs12720926,rs73814868,rs578655,rs62276480,rs1168020,rs17414729,rs115849089,rs7248693,rs115129770,rs780106,rs4363269,rs6475537,rs10490920,rs703530,rs624660,rs2551047,rs114205951,rs61906117,rs157585,rs4407684,rs10045497,rs2963698,rs10038095,rs6833771,rs765547,rs484001,rs61905088,rs2954025,rs4665963,rs62276460,rs6729709,rs9644638,rs117779442,rs34878901,rs2119689,rs1587535,rs4544876,rs4083261,rs11126934,rs10438909,rs12679834,rs1168015,rs707130,rs75675187,rs255,rs75551077,rs1975384,rs12029068,rs6923122,rs780102,rs114292719,rs17411031,rs1890907,rs10750096,rs1426310,rs10965026,rs1661167,rs6763322,rs3935750,rs2014252,rs894211,rs8091847,rs10146667,rs1460600,rs295,rs13290967,rs6780210,rs457295,rs7157993,rs1168098,rs11207970,rs10419405,rs7203984,rs3913007,rs7235951,rs1168107,rs9351009,rs5744680,rs62414824,rs2266788,rs6771309,rs485034,rs3810007,rs6806232,rs11663622,rs61906114,rs77237194,rs11126936,rs57200947,rs7234662,rs62090169,rs56263456,rs17641312,rs4413278,rs79801921,rs7231460,rs112761125,rs11208007,rs563786,rs74854623,rs13388159,rs6993392,rs11051842,rs3739092,rs10936061,rs4593558,rs809059,rs2219583,rs4680345,rs1822200,rs1644711,rs2531848,rs3111164,rs1924445,rs834829,rs11823543,rs9676450,rs74928908,rs116131876,rs6506914,rs6506915,rs72886846,rs765054,rs1873715,rs4409689,rs35465966,rs73159006,rs76737188,rs56120917,rs6972414,rs7260386,rs1661169,rs17482753,rs9362093,rs1154850,rs6597617,rs1275538,rs72817542,rs79407615,rs6999813,rs6593290,rs2026639,rs1168022,rs6805601,rs491326,rs2878419,rs9644568,rs115188821,rs1168018,rs2980860,rs4978122,rs74511360,rs6781682,rs1727753,rs13408252,rs7237383,rs73852844,rs12628784,rs60972755,rs12654264,rs1533772,rs715325,rs116107867,rs1179765,rs1992291,rs320,rs6809003,rs17116489,rs78404258,rs1426309,rs159969,rs2901124,rs1647267,rs5763306,rs4665965,rs1661174,rs58152294,rs75801420,rs1168034,rs62274129,rs61906078,rs10889333,rs13108438,rs11252052,rs4543558,rs68122740,rs9362079,rs11570891,rs6809307,rs2410619,rs12497891,rs2527336,rs724311,rs6965614,rs13226516,rs55921822,rs1262430,rs638714,rs4336630,rs34818360,rs62130713,rs17411113,rs59878109,rs72819536,rs9849168,rs11722485,rs12817695,rs4425772,rs2131925,rs1049534,rs6805114,rs1781221,rs495828,rs4922118,rs6586884,rs56078410,rs72886879</t>
  </si>
  <si>
    <t>ENSG00000153140.4,ENSG00000107669.13,ENSG00000213453.3,CATG00000067211.1,ENSG00000196967.6,ENSG00000083067.18,ENSG00000128045.5,ENSG00000249859.3,ENSG00000197415.7,CATG00000101820.1,ENSG00000115194.6,CATG00000089126.1,ENSG00000249773.3,ENSG00000186575.13,ENSG00000082515.12,CATG00000080231.1,ENSG00000271875.1,ENSG00000236437.1,ENSG00000130734.5,ENSG00000115211.11,CATG00000045207.1,CATG00000080486.1,ENSG00000164199.11,ENSG00000112701.13,CATG00000037317.1,ENSG00000196586.9,ENSG00000237937.1,ENSG00000177675.4,ENSG00000241770.1,ENSG00000113163.11,CATG00000107848.1,ENSG00000152192.6,ENSG00000163793.8,ENSG00000100296.9,CATG00000084678.1,CATG00000080230.1,CATG00000081920.1,CATG00000015198.1,CATG00000017403.1,CATG00000055085.1,ENSG00000267345.1,ENSG00000115207.9,ENSG00000138002.10,ENSG00000226650.4,ENSG00000134760.5,ENSG00000146733.9,ENSG00000138670.12,ENSG00000233028.1,CATG00000095941.1,ENSG00000153234.9,ENSG00000223820.5,ENSG00000188001.5,ENSG00000185869.9,ENSG00000178031.11,ENSG00000130208.5,ENSG00000128918.10,CATG00000084271.1,ENSG00000161888.7,CATG00000084484.1,ENSG00000137656.7,CATG00000042207.1,ENSG00000259293.1,ENSG00000129347.15,ENSG00000109917.6,ENSG00000147408.10,CATG00000089131.1,CATG00000060742.1,CATG00000088934.1,ENSG00000171885.9,ENSG00000163794.6,ENSG00000163660.7,ENSG00000115234.6,ENSG00000230666.1,ENSG00000138085.12,CATG00000068592.1,ENSG00000228290.2,ENSG00000235267.1,ENSG00000234072.1,ENSG00000204442.2,CATG00000058417.1,ENSG00000163795.9,ENSG00000130204.8,ENSG00000253111.1,CATG00000076219.1,CATG00000062416.1,ENSG00000254401.1,CATG00000099156.1,CATG00000101822.1,ENSG00000164494.7,CATG00000081724.1,ENSG00000198453.8,ENSG00000245680.5,ENSG00000248300.1,ENSG00000134765.5,ENSG00000118407.10,CATG00000032792.1,ENSG00000087237.6,ENSG00000153283.8,ENSG00000235545.1,CATG00000047979.1,CATG00000089122.1,ENSG00000124126.9,ENSG00000263345.1,ENSG00000266729.1,ENSG00000184117.7,ENSG00000222675.1,ENSG00000162607.8,CATG00000032795.1,ENSG00000138100.9,ENSG00000054654.11,ENSG00000138074.10,ENSG00000254066.1,ENSG00000247213.2,ENSG00000113356.6,ENSG00000110243.7,ENSG00000254101.1,CATG00000101813.1,ENSG00000239789.1,ENSG00000175445.10,ENSG00000122008.11,CATG00000060738.1,ENSG00000082516.8,ENSG00000112837.12,ENSG00000141258.8,ENSG00000115226.5,ENSG00000157992.8,CATG00000042205.1,ENSG00000084774.9,ENSG00000130203.5,ENSG00000267360.2,ENSG00000233895.1,CATG00000007846.1,ENSG00000226645.1,ENSG00000129103.13,CATG00000084680.1,CATG00000038530.1,ENSG00000171862.5,ENSG00000113161.11,ENSG00000166035.6,ENSG00000198626.11,CATG00000084677.1,ENSG00000177374.8,ENSG00000234945.3,CATG00000076300.1,CATG00000053541.1,CATG00000003943.1,ENSG00000155508.9,CATG00000038547.1,ENSG00000112304.6,ENSG00000243176.1,ENSG00000115216.9,CATG00000035649.1,ENSG00000155506.12,ENSG00000178665.10,CATG00000117086.1,CATG00000060595.1,CATG00000045206.1,ENSG00000115241.9,CATG00000084267.1,ENSG00000130164.7,ENSG00000249631.1,CATG00000016136.1,ENSG00000213613.2,ENSG00000146729.5,ENSG00000170271.6,ENSG00000227268.3,ENSG00000247372.2,CATG00000055020.1,CATG00000081694.1,ENSG00000115204.10,ENSG00000129355.6,CATG00000081723.1,CATG00000021138.1,ENSG00000112308.8,ENSG00000251247.5,ENSG00000233438.1,CATG00000089129.1,ENSG00000070366.9,ENSG00000123104.7,ENSG00000224164.1,CATG00000083238.1,ENSG00000189045.9,ENSG00000184178.11,ENSG00000180828.1,ENSG00000084734.4,ENSG00000116641.11,ENSG00000197050.6,ENSG00000175164.9,ENSG00000171889.3</t>
  </si>
  <si>
    <t>24023261,24386095,24023260,17903299,21777205,22028671</t>
  </si>
  <si>
    <t>Lipid traits</t>
  </si>
  <si>
    <t>MESH:D008068</t>
  </si>
  <si>
    <t>Lipomatosis</t>
  </si>
  <si>
    <t>A disorder characterized by the accumulation of encapsulated or unencapsulated tumor-like fatty tissue resembling LIPOMA.</t>
  </si>
  <si>
    <t>rs4760524,rs4760525,rs62221260,rs7279358,rs2282335,rs17111460,rs2275430,rs34690115,rs11059971,rs1981223,rs2275431,rs10744391,rs9410796,rs10488765,rs12785660,rs2282334,rs2398439</t>
  </si>
  <si>
    <t>ENSG00000119139.12,ENSG00000156299.8,ENSG00000137727.8,CATG00000013774.1</t>
  </si>
  <si>
    <t>Renal sinus fat</t>
  </si>
  <si>
    <t>MESH:D008076</t>
  </si>
  <si>
    <t>Cholesterol HDL</t>
  </si>
  <si>
    <t>Cholesterol which is contained in or bound to high-density lipoproteins (HDL), including CHOLESTEROL ESTERS and free cholesterol.</t>
  </si>
  <si>
    <t>rs533617,rs17880056,rs9867963,rs114406109,rs157580,rs3808454,rs2074356,rs289741,rs2242262,rs7943508,rs10872311,rs78133850,rs114943849,rs73597581,rs12549417,rs10264769,rs7218956,rs11825181,rs12741472,rs964184,rs34996773,rs6713419,rs8063278,rs79565990,rs10852440,rs76098294,rs174592,rs11827682,rs655044,rs3816529,rs9932414,rs7960403,rs3760628,rs55993842,rs6988140,rs13226650,rs2009493,rs4688757,rs753992,rs4319113,rs78069747,rs76696155,rs174541,rs3776720,rs11057326,rs1975802,rs35396069,rs8045855,rs11783641,rs2410629,rs112086775,rs13313219,rs9889191,rs12630592,rs56220547,rs35576939,rs784704,rs11057397,rs3088303,rs73586989,rs571047,rs1055510,rs13261242,rs6772095,rs2729815,rs3741301,rs7308234,rs3734626,rs2119692,rs74085176,rs3289,rs58561056,rs7309528,rs114523281,rs7729427,rs3747093,rs17821322,rs4523270,rs10054623,rs28363482,rs10503669,rs77578821,rs2594981,rs77806154,rs114459671,rs17411168,rs3758853,rs112191416,rs78515145,rs10115928,rs9938020,rs12631819,rs2934967,rs11555809,rs74798779,rs11067376,rs4930721,rs4821116,rs34523847,rs2980862,rs75909028,rs1527471,rs7138209,rs702483,rs10490694,rs10423129,rs2706721,rs73591961,rs2941504,rs114447277,rs7958693,rs28526159,rs4983559,rs7732139,rs76384938,rs79902690,rs55956142,rs346071,rs74377788,rs76466775,rs4987942,rs13702,rs2266959,rs2083636,rs113896227,rs7118569,rs868213,rs1864163,rs10744157,rs10850139,rs112220129,rs11924792,rs12692735,rs1441753,rs55957504,rs7133734,rs3808434,rs80355662,rs5745571,rs12743862,rs5802,rs76531758,rs12246506,rs2744937,rs68027451,rs1483582,rs2290146,rs10305706,rs6073972,rs28363487,rs11057826,rs7015401,rs2898495,rs3808460,rs34327087,rs1992443,rs3789967,rs34564316,rs12578371,rs7294984,rs435306,rs551444,rs35432211,rs78343493,rs10409265,rs10413216,rs1865063,rs2301814,rs114348646,rs12306206,rs7135624,rs17356923,rs6485692,rs8136747,rs3779787,rs8057119,rs7956788,rs11057824,rs7004149,rs2800708,rs3017779,rs16957443,rs71456309,rs59254395,rs12670520,rs76975020,rs56833752,rs174533,rs2389858,rs3808416,rs12798408,rs1441762,rs102275,rs72663520,rs11076175,rs114858155,rs79955933,rs174554,rs2729778,rs493052,rs11579993,rs1535,rs75409230,rs7978447,rs1569210,rs12313762,rs2289118,rs7398152,rs3799156,rs12819746,rs12042999,rs2410620,rs12540011,rs12808002,rs920917,rs7956194,rs11644360,rs10742801,rs79075118,rs57188913,rs991209,rs7666097,rs1240513,rs10734549,rs2833006,rs174570,rs74558535,rs1800978,rs2306033,rs3808428,rs115739886,rs6884936,rs114201721,rs40480,rs116196253,rs10846522,rs34171271,rs7181141,rs7133359,rs12720917,rs17482338,rs61854096,rs73990497,rs2952803,rs13344835,rs2178949,rs2281721,rs57933653,rs3808449,rs4251891,rs11991231,rs509360,rs35087225,rs9644636,rs75957286,rs11637852,rs2814993,rs9931366,rs17766692,rs1532625,rs75469215,rs9462014,rs2967608,rs7307008,rs31228,rs57992358,rs116682135,rs174577,rs4921684,rs9863,rs34534928,rs7252574,rs77667693,rs7000460,rs287,rs3176463,rs58023804,rs9821675,rs2517951,rs2281718,rs75896452,rs623908,rs115345919,rs2652824,rs3816380,rs1441754,rs7313140,rs115805013,rs34696599,rs3025393,rs3093267,rs2134265,rs1565922,rs80182988,rs34514856,rs12823740,rs73119306,rs2833014,rs73205062,rs8063291,rs115006111,rs6073971,rs34585496,rs2240466,rs7828113,rs56693020,rs80175918,rs2729827,rs3866471,rs28615996,rs174536,rs289,rs140489,rs2729823,rs711752,rs7201591,rs62090055,rs41309798,rs7846466,rs6485751,rs114729479,rs6436620,rs11236565,rs2967612,rs2008173,rs2164743,rs7974279,rs28914831,rs112103766,rs374050,rs3781619,rs12447990,rs10418759,rs3740850,rs66968227,rs2606749,rs58173592,rs28592032,rs115639473,rs4650993,rs11640308,rs41307935,rs2242261,rs11065552,rs117026536,rs74855321,rs12303933,rs35892915,rs73614247,rs289715,rs7963968,rs17240876,rs1719891,rs115311468,rs2856234,rs12296259,rs10773048,rs35615194,rs13081232,rs74615535,rs6469603,rs7132115,rs3917816,rs1689802,rs2606735,rs10157555,rs3738676,rs115310619,rs11670119,rs7189704,rs13247874,rs6065904,rs17860560,rs114917337,rs71636795,rs115887532,rs9666671,rs687424,rs4644277,rs11944297,rs4970836,rs3781620,rs58952297,rs10913571,rs16963397,rs11553287,rs55780509,rs10407260,rs12720898,rs7395581,rs10457487,rs77020228,rs76663113,rs13315282,rs72679893,rs76009965,rs174597,rs10184004,rs8058517,rs34346326,rs830085,rs75658696,rs9975146,rs4783610,rs79924943,rs7925853,rs7758403,rs71636769,rs11057823,rs28522139,rs983309,rs1018246,rs2226378,rs6700266,rs11130241,rs4938309,rs35962879,rs118005841,rs174584,rs34538958,rs59559366,rs11065681,rs2001845,rs116510274,rs60807675,rs11538549,rs1800182,rs2498786,rs9482769,rs11861362,rs4784741,rs12071641,rs75225010,rs7899453,rs12574081,rs77977301,rs7823575,rs13050869,rs17695224,rs72994363,rs1020057,rs115795704,rs3730390,rs10798612,rs34722146,rs7499892,rs7205935,rs2975634,rs2306026,rs79682148,rs35416308,rs77345122,rs28477157,rs908252,rs10744160,rs11072883,rs10734906,rs2279023,rs7188995,rs79956128,rs7785479,rs114286460,rs921226,rs12597002,rs73422799,rs565607,rs13306679,rs12051752,rs78018091,rs12548221,rs3810307,rs2306028,rs10090948,rs17411045,rs61431557,rs3826164,rs17410983,rs11804107,rs116258593,rs4660293,rs13050624,rs17145732,rs61781392,rs3858074,rs4987953,rs11941250,rs17410996,rs75321546,rs11747281,rs7841189,rs17239074,rs4969182,rs10099512,rs9913758,rs93923,rs12574512,rs9303274,rs11057400,rs16957265,rs71352238,rs180327,rs1079822,rs17162311,rs10488699,rs34183407,rs255755,rs61905108,rs10305680,rs4148000,rs28741402,rs28573238,rs7199480,rs55675218,rs12599876,rs116348663,rs10405178,rs56122753,rs691960,rs562756,rs73613962,rs7201742,rs7398641,rs892066,rs58360980,rs77376130,rs10744158,rs16979595,rs11946095,rs3752692,rs57207396,rs6511729,rs4783557,rs78821299,rs3741300,rs11823869,rs7193713,rs4468558,rs1441763,rs2954021,rs12482887,rs174591,rs2042900,rs16882051,rs76637303,rs10019888,rs76832686,rs270,rs11967262,rs11860308,rs78018500,rs10501321,rs76833176,rs56193151,rs800879,rs34876056,rs4252627,rs3890182,rs4127124,rs112099181,rs13046544,rs1144041,rs78261752,rs11669173,rs2068663,rs12445396,rs114069431,rs12545849,rs903504,rs11974409,rs10773030,rs79518687,rs12436325,rs12051249,rs12107508,rs8140370,rs9976941,rs6792572,rs73219037,rs17120007,rs56071820,rs1569212,rs11949550,rs602633,rs5176,rs113905543,rs73667470,rs12738345,rs12940986,rs2777888,rs116844083,rs116037400,rs1351745,rs1133483,rs77219697,rs114453518,rs10846738,rs786444,rs11706990,rs7953014,rs1558804,rs11817931,rs11225488,rs193694,rs11057401,rs6425486,rs8046857,rs2292318,rs11932606,rs117579298,rs836480,rs2594966,rs34681611,rs1936809,rs10520136,rs79075855,rs12549165,rs3776721,rs10790162,rs692003,rs481843,rs74590747,rs115952301,rs73597580,rs289714,rs6810819,rs78689541,rs1126312,rs17489282,rs2092344,rs60876330,rs41270829,rs496958,rs10900235,rs3776715,rs10172099,rs157588,rs9930908,rs78480944,rs3776705,rs10160842,rs7132655,rs9469860,rs4803774,rs1837842,rs117886201,rs12300081,rs3776716,rs35804181,rs7306549,rs2187126,rs115843075,rs174560,rs60223219,rs1800590,rs1569211,rs6499121,rs12056626,rs7621026,rs1051921,rs2814973,rs75924208,rs291044,rs1347591,rs78788374,rs35525373,rs10402642,rs74061754,rs4076557,rs12307716,rs2483058,rs8177358,rs71458814,rs11039166,rs33980385,rs2968778,rs28530647,rs3782287,rs20549,rs9656588,rs11057320,rs55968019,rs72796498,rs56888944,rs7983372,rs76771752,rs79610625,rs66690784,rs10899128,rs603446,rs55856208,rs58801121,rs75297654,rs12445993,rs35426314,rs77112220,rs10200587,rs34201939,rs2814994,rs34360866,rs4253440,rs4474673,rs11920676,rs17131304,rs4921683,rs73591955,rs3176134,rs11807824,rs3176446,rs12678919,rs34597048,rs9644637,rs3735964,rs9462007,rs2227287,rs2472386,rs60258676,rs62035956,rs3802548,rs78558633,rs2091590,rs4821130,rs2410621,rs6819735,rs4774472,rs7092702,rs31229,rs77085168,rs2697923,rs17608993,rs79114507,rs1415146,rs2358019,rs3802220,rs5746068,rs1483583,rs17860567,rs3785111,rs8061810,rs2035068,rs7898873,rs1992442,rs56679346,rs74976553,rs7298909,rs79346788,rs11649091,rs599839,rs890858,rs8039346,rs6551,rs4424270,rs73790337,rs111867300,rs6993253,rs4795376,rs7312323,rs6486291,rs78666604,rs6968170,rs3889368,rs11236511,rs2833022,rs2229357,rs77080178,rs60652351,rs3786623,rs34037978,rs7258345,rs12720922,rs12912721,rs174534,rs78810414,rs174555,rs114785240,rs28510273,rs117520197,rs7131882,rs3200218,rs7185308,rs12448372,rs76967647,rs34786874,rs3848289,rs12821219,rs719422,rs2008476,rs11076176,rs158480,rs102274,rs2245365,rs8026850,rs79198716,rs9923710,rs77402363,rs8048364,rs16963412,rs2624819,rs6601615,rs1800776,rs73877760,rs277,rs593480,rs486394,rs760136,rs2013208,rs12924125,rs441346,rs6446189,rs6488883,rs34761493,rs1154416,rs4939875,rs2957873,rs3829940,rs405509,rs13221253,rs7073533,rs73588903,rs10419307,rs7279476,rs77723696,rs76599133,rs2072134,rs1719894,rs12222995,rs4987940,rs74740204,rs9491699,rs12948394,rs111350630,rs7940441,rs75364271,rs11670118,rs17091891,rs3742614,rs3017778,rs10414859,rs11077801,rs113594072,rs7047523,rs2652792,rs11057407,rs1180624,rs13292582,rs11946179,rs12039531,rs11858481,rs8077172,rs116193741,rs76103783,rs4647726,rs1138429,rs3744493,rs57189461,rs1590120,rs116069226,rs4970837,rs11039148,rs75262865,rs78358410,rs1689803,rs16860409,rs56056022,rs28619464,rs59488039,rs3808430,rs9923188,rs62498166,rs1542167,rs79753103,rs112235589,rs10913570,rs7351098,rs174529,rs36124048,rs75295105,rs11657987,rs4775046,rs4334836,rs289744,rs12446689,rs7302788,rs112039804,rs4775625,rs72679827,rs6932207,rs77119202,rs1565920,rs115733437,rs79577483,rs116443958,rs7709247,rs3730399,rs12739698,rs77971272,rs76419201,rs322,rs11820589,rs7692358,rs114217950,rs9653282,rs2001844,rs1051793,rs6450176,rs736344,rs2275543,rs525643,rs4366775,rs660240,rs59677654,rs11057224,rs174568,rs367070,rs7351103,rs12482805,rs11075672,rs1441755,rs4579782,rs10940493,rs17072020,rs2967607,rs17240378,rs753993,rs78441747,rs2286614,rs2254708,rs12163639,rs2833017,rs34339345,rs836559,rs116932832,rs99780,rs13263007,rs11611354,rs115129770,rs114361653,rs3729693,rs6499114,rs565256,rs10852934,rs10773004,rs61746794,rs544479,rs61905088,rs10219339,rs116017866,rs12596776,rs11065633,rs117779442,rs1672907,rs7609045,rs10406282,rs4083261,rs9971695,rs2885477,rs7191129,rs12317176,rs326222,rs115759348,rs12679834,rs73990483,rs11920734,rs2270801,rs11078896,rs61781393,rs60358760,rs7301953,rs3780543,rs4074015,rs9930792,rs4816373,rs1139789,rs113184563,rs4149303,rs12035330,rs666718,rs62568181,rs881844,rs5013866,rs28364333,rs9931987,rs4251884,rs13233571,rs2304481,rs2503326,rs2266788,rs255756,rs575280,rs77237194,rs115393656,rs28741401,rs108499,rs28914770,rs533668,rs117178894,rs10150209,rs9325979,rs3808444,rs2165557,rs2178946,rs72764750,rs117986964,rs11039018,rs7845015,rs56303270,rs4593558,rs11835839,rs75035386,rs7692461,rs4766602,rs16860535,rs1210978,rs28371439,rs13258187,rs80318796,rs62090040,rs9980606,rs60545348,rs983308,rs4688042,rs72663521,rs4294527,rs2833021,rs10406522,rs7957429,rs4987867,rs11064961,rs11057822,rs112280073,rs17875829,rs13256785,rs7940578,rs2980860,rs12970228,rs1020056,rs4986970,rs174601,rs11915405,rs77188937,rs1372345,rs17561950,rs77478719,rs17513135,rs2167079,rs76394154,rs10271556,rs4713865,rs7932705,rs17162333,rs7933246,rs563796,rs1187415,rs77573897,rs12222542,rs9980875,rs61059595,rs838879,rs174583,rs1180648,rs2777793,rs838882,rs3204635,rs9974865,rs73422752,rs16957831,rs59663860,rs1809049,rs2924584,rs9813864,rs12817576,rs4988035,rs4149311,rs80323472,rs928392,rs5882,rs9908890,rs12448598,rs9621715,rs174576,rs7120118,rs2013867,rs3025070,rs2275545,rs34928216,rs11651365,rs346079,rs720661,rs5998672,rs2229019,rs11989250,rs7310918,rs75037518,rs62035955,rs58203904,rs2271294,rs61888888,rs17237820,rs504268,rs2744939,rs115658781,rs920588,rs78970517,rs55757091,rs1106412,rs836516,rs10850141,rs1445888,rs7249520,rs17860578,rs1515815,rs77437185,rs784705,rs3208305,rs12504321,rs61756111,rs57948908,rs10750217,rs11666003,rs34576193,rs12165603,rs73597578,rs7137946,rs1561302,rs9921308,rs3782894,rs2410618,rs4647737,rs7190070,rs71636770,rs60161087,rs1541680,rs7302441,rs4752927,rs11742692,rs6488913,rs7873387,rs7928073,rs115493162,rs10411786,rs79633799,rs34693282,rs4389957,rs11064960,rs9926440,rs2223103,rs174599,rs2594965,rs10407980,rs60633545,rs4128744,rs2353579,rs77027197,rs3800457,rs12280456,rs79641592,rs35825716,rs12691052,rs9826085,rs3847302,rs12819677,rs17361251,rs12451990,rs4816372,rs4149271,rs2290884,rs7640358,rs66466742,rs11039155,rs3776712,rs112189124,rs1441764,rs1483585,rs73120022,rs115267098,rs2232410,rs3758673,rs2238682,rs8062085,rs12708970,rs11826440,rs12447620,rs4804155,rs80200174,rs62292948,rs920916,rs7187476,rs61906113,rs2472390,rs11837144,rs115170545,rs76536905,rs7625184,rs312,rs75045814,rs62292951,rs7692974,rs8099312,rs2644615,rs10899127,rs34673996,rs2644606,rs8182201,rs258,rs114165817,rs8048034,rs983311,rs35493868,rs2606736,rs13306848,rs17240392,rs3808436,rs35158437,rs10493037,rs12051247,rs4699734,rs1075851,rs2833009,rs1130742,rs80099922,rs2768767,rs114515089,rs3176450,rs8138057,rs13058769,rs35739466,rs61593058,rs55990776,rs2000812,rs9332648,rs4464984,rs6094216,rs2410632,rs115575400,rs4417316,rs271,rs11130228,rs7205421,rs78402051,rs4501833,rs73594554,rs901746,rs7634917,rs6889847,rs11130224,rs3808456,rs8078476,rs391448,rs56247792,rs10940357,rs319,rs17410914,rs1370276,rs58340821,rs7101374,rs12695875,rs4335137,rs610675,rs60111445,rs836477,rs3025079,rs76616082,rs3760626,rs28850399,rs6073966,rs10151500,rs7307343,rs3808450,rs3138191,rs12114740,rs7957024,rs3732941,rs10517194,rs2222060,rs17007618,rs2070624,rs35882815,rs3776717,rs3802999,rs55980617,rs676210,rs116430329,rs12828408,rs78206158,rs74024145,rs4988032,rs10769253,rs2298429,rs10422101,rs2863978,rs5663,rs2729813,rs174594,rs2075620,rs35659126,rs11264535,rs1541682,rs2058807,rs12280464,rs952439,rs10419114,rs289743,rs78319004,rs2231555,rs1530645,rs2075290,rs10503667,rs17411024,rs3748269,rs1017713,rs72947672,rs72997616,rs9651786,rs34942551,rs34575744,rs12820195,rs4387136,rs28927680,rs1000879,rs71636779,rs892101,rs3020208,rs113289860,rs8078228,rs1470612,rs9332675,rs1007075,rs4688690,rs7707547,rs4765611,rs11917172,rs67656636,rs10899123,rs963893,rs7170462,rs28873836,rs7128198,rs2448,rs75393320,rs61433348,rs7118567,rs75796305,rs4795377,rs2095637,rs673548,rs28730619,rs2643194,rs34211025,rs6467371,rs7197756,rs708273,rs8044558,rs12598630,rs79398303,rs12297069,rs12317103,rs11831913,rs80073370,rs35797675,rs861857,rs2941505,rs13306066,rs11875522,rs2526754,rs1828186,rs117594705,rs3861397,rs4660877,rs4351101,rs12512053,rs17033,rs75450962,rs7002551,rs3822076,rs6726798,rs7302449,rs8045306,rs7313032,rs434124,rs66647364,rs2165558,rs35233375,rs75258859,rs4648086,rs928391,rs11700,rs1372344,rs112994260,rs2954026,rs9954969,rs117473238,rs4854559,rs9355296,rs16942881,rs8058690,rs11057273,rs2713557,rs2004638,rs2305280,rs12708969,rs3218671,rs13231516,rs77616366,rs62248260,rs10097668,rs2252833,rs2338104,rs12328675,rs114798927,rs74317255,rs11075673,rs17145750,rs117559364,rs7316863,rs12546386,rs115939447,rs732084,rs11925382,rs17221740,rs1483589,rs115505744,rs1038026,rs11857380,rs7133199,rs1565923,rs35234854,rs35715143,rs78204186,rs10422079,rs115847095,rs116782365,rs174589,rs4743764,rs765549,rs174544,rs78703406,rs261333,rs7315453,rs115182560,rs34569632,rs2070765,rs11612551,rs7947143,rs74819407,rs76975037,rs10913568,rs75348510,rs5998599,rs12827074,rs10900220,rs4142995,rs59511712,rs112556034,rs9788441,rs2305625,rs3890213,rs7837677,rs9462016,rs12829951,rs836478,rs7793710,rs8101802,rs17091905,rs6983430,rs4821108,rs2952152,rs34348991,rs2562126,rs2898494,rs58081851,rs7819706,rs1543896,rs11350,rs28581850,rs73612297,rs3847300,rs7975233,rs964551,rs12321904,rs1406501,rs7122226,rs611917,rs2170741,rs2291429,rs11912554,rs16938581,rs4375019,rs7640175,rs28668592,rs2275542,rs116080881,rs2768766,rs931992,rs3743735,rs60704627,rs3783567,rs11785504,rs1470186,rs11605738,rs115425861,rs116877083,rs4044435,rs79064518,rs4406410,rs11057413,rs62079153,rs1441756,rs12077878,rs4774475,rs1441765,rs28532037,rs75960393,rs1044250,rs9861633,rs2833012,rs2410628,rs2744955,rs56961021,rs74843458,rs405697,rs33985974,rs13059407,rs2240326,rs7251501,rs1943973,rs3776706,rs11216230,rs4752936,rs66495554,rs3744492,rs378114,rs78468022,rs10305668,rs10930133,rs61753412,rs17276513,rs1800165,rs11236508,rs2071207,rs6494392,rs1892172,rs2594973,rs8106922,rs4385425,rs66471742,rs3794650,rs116056508,rs7445,rs76682246,rs10099971,rs11642015,rs5760189,rs7516434,rs6606734,rs1527474,rs10100640,rs58841710,rs12549191,rs76533702,rs8056954,rs9932087,rs8176337,rs75291055,rs12351480,rs75278536,rs73208815,rs61906079,rs115302712,rs8058861,rs7187289,rs9958947,rs35065728,rs114353648,rs35060365,rs4650995,rs9630309,rs76554351,rs991210,rs2271309,rs17115866,rs12436302,rs11568746,rs1800588,rs16834436,rs10850137,rs4382293,rs17411126,rs12629337,rs11160819,rs13816,rs10097784,rs79929952,rs74541133,rs8103829,rs113258243,rs11057399,rs5743616,rs7964443,rs62090048,rs3765787,rs36018806,rs7246900,rs59643265,rs76797606,rs11612479,rs80207833,rs7257468,rs115105255,rs2980882,rs10409395,rs4969142,rs4252273,rs876036,rs289713,rs76381165,rs114828382,rs7118199,rs8055809,rs77996485,rs2333834,rs10769208,rs74061769,rs115265662,rs1051006,rs34589259,rs11608501,rs4637851,rs2814944,rs6488893,rs56234712,rs10876968,rs72992311,rs3781622,rs3785100,rs204905,rs75998705,rs1058735,rs2884366,rs6488890,rs13238780,rs4752940,rs78013771,rs12463177,rs7398851,rs617777,rs3808321,rs114723297,rs34772420,rs1515116,rs675849,rs7461115,rs7816447,rs4765176,rs3135506,rs34660894,rs174582,rs12785488,rs9981176,rs2313171,rs9491698,rs74444640,rs838876,rs2418739,rs73431673,rs12030654,rs3730403,rs2241212,rs12735140,rs31227,rs1031045,rs3824477,rs2230590,rs2238894,rs34065661,rs2241210,rs4148008,rs118063986,rs11828157,rs2290700,rs17489185,rs11466018,rs58868012,rs55918120,rs13271228,rs10899126,rs12096732,rs3905001,rs3816614,rs2980870,rs2913967,rs6866586,rs10955751,rs9928605,rs3107669,rs836539,rs4490057,rs3808415,rs4652306,rs116514413,rs3829632,rs12056034,rs73990481,rs16942349,rs34460334,rs61602448,rs2347377,rs34156497,rs75689700,rs2119690,rs920915,rs60340200,rs10099160,rs865716,rs74061759,rs12311114,rs13339471,rs58946909,rs13313211,rs963894,rs17006555,rs4617684,rs80323862,rs12593746,rs11786044,rs10402729,rs35692796,rs75970817,rs7941964,rs180326,rs10734548,rs2410623,rs2305686,rs2967605,rs7633214,rs2271308,rs1803924,rs2279239,rs35758545,rs7305838,rs10850358,rs2941506,rs174578,rs2281722,rs2809270,rs4657836,rs174575,rs11083752,rs67927198,rs2288912,rs2222061,rs2898496,rs2934956,rs2083637,rs11834141,rs73992517,rs34003087,rs10093833,rs1351744,rs2472388,rs4765305,rs2866592,rs2246841,rs920589,rs784706,rs62246446,rs1445887,rs78963613,rs74127012,rs11742688,rs12317452,rs28689946,rs72556537,rs8053613,rs116179674,rs6000588,rs76244218,rs2290699,rs79099405,rs876038,rs10852765,rs10838686,rs79807288,rs3729802,rs60497336,rs1532624,rs3760001,rs11938113,rs10850380,rs12659966,rs2744938,rs66872223,rs116308207,rs174553,rs2833020,rs114275505,rs401449,rs264,rs12496973,rs10242866,rs7205804,rs12709889,rs10149080,rs34952002,rs35330363,rs15285,rs17128033,rs13047588,rs16884251,rs12504365,rs10899114,rs10416730,rs17411133,rs4988068,rs28445835,rs1541681,rs903506,rs78297347,rs11236534,rs61905689,rs3758854,rs174593,rs10414535,rs10512843,rs2049749,rs6717858,rs8106189,rs2913973,rs384989,rs57435926,rs8044823,rs17440396,rs10769210,rs76495944,rs59913369,rs4149299,rs12721613,rs10935011,rs115902306,rs2606758,rs3917821,rs12452031,rs1905376,rs10838620,rs1596102,rs9332632,rs6785049,rs326224,rs800888,rs5662,rs2243083,rs1007076,rs56403339,rs1140648,rs1969272,rs12760759,rs56964917,rs7174661,rs16994255,rs918106,rs112090968,rs10144972,rs7200932,rs11239528,rs2744956,rs76594793,rs9931565,rs921919,rs2166767,rs2980880,rs55793998,rs76771815,rs2954024,rs4354501,rs75072762,rs2176152,rs28660993,rs12824567,rs8134758,rs11609591,rs61740454,rs10120653,rs11172147,rs1059507,rs78300069,rs492182,rs7248183,rs35946281,rs10769254,rs2308939,rs7199443,rs2103325,rs8111069,rs2240327,rs60466355,rs9282541,rs61460037,rs4987963,rs12637033,rs7118999,rs11644728,rs58473820,rs6754919,rs113421252,rs7298831,rs73599506,rs16946416,rs13290420,rs2624853,rs7301641,rs3785129,rs2254819,rs8044014,rs4988024,rs6876198,rs79454291,rs470324,rs2292316,rs3779788,rs10773105,rs71516504,rs2706737,rs7135267,rs61781391,rs36109400,rs4752933,rs836487,rs55968030,rs68147365,rs7516532,rs2934951,rs291,rs11815266,rs4775085,rs7177977,rs34060476,rs10418688,rs7814717,rs4688689,rs113988682,rs3916027,rs3060,rs67025543,rs56205943,rs59351723,rs3776718,rs12242772,rs16942887,rs11875600,rs11126598,rs25858,rs75186174,rs786422,rs8044843,rs6983170,rs115610484,rs35892161,rs7736354,rs111707709,rs74915889,rs3826539,rs2290883,rs7312145,rs75468181,rs12241228,rs7308398,rs67548051,rs2178948,rs7444,rs6820119,rs3808446,rs838913,rs62117513,rs16860411,rs1810132,rs8056649,rs2247862,rs17860590,rs116533538,rs34345068,rs66907233,rs10846553,rs174581,rs11575892,rs394643,rs118004082,rs3808423,rs9624782,rs343,rs7485577,rs7138503,rs111518767,rs3789679,rs12809125,rs73613952,rs499790,rs9311446,rs9619386,rs11614506,rs60761479,rs2833015,rs838877,rs16880248,rs117903946,rs13062308,rs1441757,rs12815746,rs1110572,rs2744954,rs62117205,rs7311556,rs12225230,rs11833604,rs3730397,rs11264533,rs2713552,rs34473788,rs34292685,rs3822499,rs3799160,rs12303671,rs4988051,rs115849089,rs4743763,rs11236533,rs17716118,rs4270122,rs28745575,rs907090,rs117459122,rs3799148,rs12801636,rs79954704,rs11777358,rs4647741,rs737337,rs4149269,rs17360994,rs3785098,rs7186360,rs10742799,rs3136447,rs111735355,rs11039024,rs41480445,rs113945467,rs16942344,rs9332682,rs12508502,rs1139320,rs12548905,rs34338511,rs7276895,rs838880,rs73615919,rs2517959,rs75675187,rs75672095,rs12145743,rs67473746,rs2866593,rs115626664,rs3810308,rs2279238,rs10846739,rs4695266,rs34647054,rs116808962,rs7679,rs62929565,rs755249,rs17162330,rs17119975,rs34090729,rs62292959,rs12981318,rs4930706,rs12544152,rs9304646,rs116616860,rs114683837,rs75026462,rs7134594,rs4405410,rs11651497,rs14050,rs61906114,rs8047119,rs7399128,rs3808435,rs11216136,rs12222581,rs3785113,rs12966382,rs480028,rs115204445,rs7931970,rs6000589,rs74825034,rs7398082,rs10404077,rs79944472,rs6446187,rs17699030,rs1877031,rs80185535,rs2472682,rs2301216,rs75734162,rs7478730,rs2291428,rs3802219,rs76294834,rs111227007,rs11711175,rs6488892,rs7162391,rs16853043,rs1458836,rs7515228,rs11216168,rs11083755,rs10838687,rs2288911,rs116819497,rs2346676,rs3760627,rs12317519,rs10838681,rs4650992,rs28404785,rs17482753,rs115488925,rs174566,rs13306677,rs583104,rs2114707,rs2594972,rs111602331,rs72650168,rs56374641,rs9644568,rs653178,rs2624825,rs2275544,rs10774708,rs2358021,rs4647754,rs1449627,rs11556908,rs877710,rs76601254,rs60972755,rs61817176,rs7298565,rs7838829,rs6499112,rs35963767,rs320,rs6494393,rs34892460,rs140491,rs2681780,rs61744620,rs79543001,rs4040225,rs3813636,rs61906078,rs9436735,rs11824953,rs4543558,rs79665195,rs4784730,rs11057393,rs12580486,rs55874167,rs732083,rs2943651,rs55993392,rs34875285,rs16881969,rs12074085,rs2853579,rs710177,rs74518450,rs17411113,rs72554689,rs7120158,rs115579523,rs2033254,rs7960951,rs8094085,rs74551422,rs1534649,rs12089132,rs11057223,rs6857,rs10838690,rs2001003,rs6450175,rs63263962,rs11613632,rs8050731,rs1918375,rs836527,rs5157,rs12521454,rs16963520,rs4803779,rs7249624,rs10774696,rs9688715,rs157590,rs11071721,rs7247227,rs8060690,rs735144,rs66588031,rs7175185,rs4775628,rs7585533,rs4759375,rs2681781,rs9974530,rs2602836,rs78336728,rs17489373,rs3791980,rs2075432,rs73667469,rs11644475,rs12543608,rs66771331,rs115927649,rs7364240,rs12682115,rs115662751,rs76595854,rs174580,rs56331745,rs1527472,rs10838628,rs10212938,rs1558901,rs2706722,rs17548308,rs80087500,rs10514227,rs34989676,rs4930726,rs34336949,rs77189509,rs3808422,rs41466547,rs10305685,rs7085709,rs6499119,rs1160333,rs11648751,rs28728226,rs2070895,rs11706903,rs2517956,rs11983997,rs6589566,rs3806417,rs6700047,rs11844799,rs76672487,rs78744359,rs485638,rs1495101,rs4784745,rs2075649,rs12923922,rs11645944,rs4147313,rs2913972,rs11860407,rs2596397,rs12138561,rs117676142,rs7289630,rs952594,rs11989309,rs115579447,rs35080293,rs10082867,rs34825050,rs4743762,rs28410096,rs1942478,rs7938380,rs10838612,rs2058805,rs2833010,rs2285910,rs7219625,rs3760629,rs28987095,rs2952155,rs7308864,rs60492935,rs2211890,rs1552481,rs2278426,rs55897859,rs2241588,rs1373068,rs12301673,rs58542611,rs77246533,rs34575783,rs13306436,rs7221974,rs35381288,rs117393842,rs79295595,rs10403808,rs838912,rs1800775,rs7518440,rs17106165,rs114494053,rs2303790,rs11954766,rs800869,rs2954020,rs737338,rs11556505,rs10805455,rs9929395,rs7968029,rs2166768,rs8039217,rs4969184,rs5743546,rs76117556,rs11874841,rs3804205,rs72990500,rs116451622,rs4817351,rs3808440,rs11869286,rs4253642,rs115618070,rs1499119,rs35641646,rs10895372,rs73593810,rs4149314,rs11657860,rs2122031,rs888192,rs2833024,rs4988040,rs7826306,rs7486387,rs3808457,rs9939768,rs74621027,rs11643718,rs11061322,rs3744495,rs78966988,rs112256187,rs3760782,rs11239532,rs4765127,rs3741521,rs80270210,rs10846580,rs55747707,rs76108476,rs2178297,rs935134,rs16957210,rs7115089,rs10798616,rs3745683,rs2718843,rs112527502,rs1406502,rs2814985,rs11264552,rs7296044,rs4149300,rs3794655,rs2886793,rs4987897,rs2517958,rs663129,rs1562616,rs10422058,rs73990478,rs625145,rs7313261,rs35617716,rs1551744,rs6694527,rs2410626,rs67040494,rs3858075,rs11571087,rs6858148,rs571312,rs6898870,rs4783621,rs255052,rs114739976,rs2863980,rs710913,rs28445964,rs2333839,rs10899115,rs8057577,rs2594968,rs116323313,rs10412101,rs7252480,rs10423208,rs12505816,rs7252172,rs12767823,rs255761,rs12544485,rs1395779,rs56845922,rs17688076,rs75396213,rs4318902,rs6884760,rs2729833,rs73205059,rs13306745,rs114950575,rs2278236,rs61781363,rs17145713,rs6488900,rs115036165,rs3808425,rs2336938,rs61421564,rs346074,rs6499855,rs60640129,rs1441758,rs11680233,rs11172124,rs80017443,rs75802599,rs4369653,rs7187202,rs59567949,rs13270968,rs174562,rs4795390,rs12446275,rs180322,rs12790427,rs4752932,rs7279617,rs9979085,rs1968757,rs7963498,rs7311187,rs34499461,rs12366872,rs567209,rs3136457,rs7901017,rs3904998,rs28729307,rs114577977,rs12720889,rs79764488,rs1384812,rs9984995,rs73604238,rs56406870,rs10471884,rs9687611,rs28765179,rs12685,rs78864618,rs13254929,rs17340509,rs7528419,rs35619327,rs7964021,rs75615732,rs10838629,rs7204974,rs10850435,rs2833018,rs10864727,rs3822497,rs10160937,rs73990493,rs7518546,rs2249051,rs35495249,rs1800961,rs11809494,rs78464518,rs35499210,rs6676155,rs10899116,rs62292945,rs2660422,rs114952239,rs61781364,rs8017226,rs12807111,rs7302649,rs61142059,rs836558,rs10838689,rs14415,rs79564522,rs8046355,rs75833060,rs76213257,rs77833090,rs9675194,rs60677263,rs12097137,rs7182618,rs12484001,rs7106662,rs2934971,rs73362331,rs524467,rs76705003,rs71636777,rs157584,rs9929488,rs3218687,rs11637194,rs9811658,rs11231740,rs17264866,rs117439704,rs10913563,rs61896050,rs74051003,rs11858089,rs4711750,rs6938763,rs117007985,rs73790351,rs117427818,rs1963677,rs4585763,rs34433002,rs3776724,rs7405284,rs7013777,rs78486141,rs1373067,rs113679218,rs66600020,rs76555405,rs7974331,rs11900980,rs3776719,rs7212502,rs10846535,rs9932251,rs7188963,rs41303629,rs4930737,rs73594556,rs5030339,rs11926095,rs11916613,rs8544,rs331,rs3904997,rs6998448,rs73431671,rs8074603,rs346075,rs115562173,rs34342646,rs74538801,rs7973253,rs79953491,rs57704144,rs11602073,rs1059611,rs28537072,rs4507780,rs10769252,rs75862870,rs480823,rs903502,rs55682260,rs2515629,rs1132899,rs2271662,rs12314392,rs5953073,rs3824866,rs4684065,rs4930725,rs17411294,rs662799,rs57170119,rs4406409,rs7016880,rs16827120,rs9951928,rs62090043,rs80033351,rs12298484,rs174573,rs3776703,rs11216129,rs765548,rs78296522,rs3741414,rs2274501,rs3808438,rs2954027,rs11827248,rs11810321,rs11862968,rs111821169,rs12979813,rs2276014,rs28575919,rs7252085,rs10416054,rs56119834,rs35577563,rs114757383,rs4968970,rs2509110,rs77702710,rs17276527,rs4281511,rs3732360,rs573985,rs5142,rs114109045,rs3768321,rs10215838,rs80302237,rs62035952,rs66864335,rs1546230,rs7024300,rs4922115,rs28703808,rs13264064,rs77745437,rs35591684,rs12544171,rs73420392,rs4752973,rs3824201,rs861369,rs6854169,rs7043081,rs3731199,rs11826068,rs10179126,rs12257093,rs78094148,rs34716293,rs75511668,rs4922117,rs12821242,rs2369801,rs2070850,rs61682243,rs3805325,rs2043691,rs12047530,rs79567528,rs256,rs35687633,rs1919487,rs174545,rs575906,rs2652796,rs1495099,rs55718123,rs76479991,rs7397745,rs4453193,rs1534650,rs1131933,rs4238372,rs35464166,rs786449,rs6004047,rs3025063,rs10744826,rs907089,rs7184821,rs898604,rs7222232,rs12813346,rs5888,rs11089629,rs894212,rs7000184,rs2126263,rs10734908,rs12654393,rs10900232,rs73588403,rs12793347,rs34889971,rs3844510,rs2165556,rs7398391,rs9928653,rs7011494,rs7124958,rs114835292,rs79110162,rs9934232,rs6532815,rs7302198,rs6499857,rs406621,rs76335319,rs12972970,rs11613352,rs62011161,rs62048402,rs918143,rs1028274,rs6065908,rs314,rs35646935,rs6488897,rs57217461,rs7283784,rs2075291,rs714052,rs12444313,rs34026565,rs12444188,rs2721936,rs6488899,rs71556715,rs5994638,rs74581822,rs513533,rs12678604,rs73612222,rs4968973,rs391470,rs3764352,rs2517955,rs9332663,rs35481807,rs2269434,rs480878,rs3751903,rs7578326,rs2606738,rs17119963,rs75083354,rs12831081,rs13425330,rs2306037,rs56043715,rs113162813,rs4930708,rs11002386,rs16881971,rs12951460,rs75221691,rs12140437,rs8141663,rs4841132,rs6651485,rs17120003,rs10075,rs4511075,rs114224864,rs836503,rs77084259,rs73430282,rs34422347,rs3740849,rs10417310,rs75854698,rs11057394,rs1456649,rs2833008,rs1449626,rs303,rs10426750,rs11658219,rs33953566,rs75902744,rs622604,rs113315313,rs7516521,rs6499118,rs879606,rs4344684,rs738127,rs2849179,rs10500543,rs1052373,rs72679874,rs11827044,rs17489268,rs7973683,rs1545119,rs77644746,rs907088,rs7552110,rs28380085,rs79375985,rs6065905,rs11078919,rs56383788,rs9939280,rs7135542,rs1470613,rs8033974,rs79606962,rs6438552,rs4968968,rs115812868,rs2954028,rs7302458,rs35101167,rs35879051,rs61779359,rs1917368,rs9929577,rs688456,rs4968825,rs1321655,rs1060639,rs12435395,rs77399385,rs11604876,rs35670684,rs11236507,rs3733135,rs13326165,rs10798617,rs2980879,rs11926694,rs140492,rs113764419,rs114964604,rs9869977,rs2178298,rs75407382,rs5167,rs10846506,rs56079121,rs3816117,rs62293981,rs2594971,rs79015821,rs2170740,rs3760625,rs1366544,rs112982536,rs12447640,rs34586028,rs327,rs73600084,rs7953599,rs41294396,rs9884830,rs10305679,rs28374656,rs2075431,rs74652041,rs76759009,rs34365974,rs77490338,rs59967673,rs289719,rs10742784,rs2410627,rs316,rs2066714,rs56229230,rs17821310,rs79951115,rs56224630,rs174537,rs483747,rs8061631,rs7993724,rs73667468,rs112109856,rs263,rs11264534,rs7397746,rs56139710,rs12972156,rs7137923,rs113794648,rs78458743,rs2515602,rs11035019,rs2290547,rs254,rs10774624,rs77069344,rs702486,rs1305062,rs11873890,rs2070851,rs35090903,rs891144,rs2333838,rs3808426,rs10955753,rs76647549,rs11568026,rs4660808,rs60752181,rs8034620,rs2452904,rs968203,rs9849485,rs73165507,rs966331,rs56806829,rs78537727,rs61010704,rs60111275,rs10935013,rs4804154,rs56220628,rs1495100,rs78299715,rs1050443,rs117606792,rs28364304,rs10773026,rs2606762,rs12598274,rs326,rs671976,rs113632242,rs17119878,rs2487065,rs7979528,rs77516617,rs77836884,rs7958037,rs12798333,rs11039014,rs28475392,rs174561,rs75727096,rs77279887,rs75358506,rs7519794,rs2200218,rs934427,rs4766578,rs12317997,rs115484650,rs67114979,rs115635818,rs12752711,rs3808448,rs77048596,rs7254882,rs7199588,rs35332062,rs116027434,rs76070713,rs4251583,rs114643068,rs58135491,rs2241208,rs838881,rs41264487,rs4821124,rs73271845,rs7250870,rs2660404,rs174587,rs2980876,rs3779878,rs61232586,rs10846537,rs4320561,rs75629222,rs938351,rs4804576,rs10852439,rs1800774,rs4871603,rs115235470,rs156838,rs12040058,rs3817160,rs12575609,rs34763247,rs4149313,rs12274192,rs1848195,rs35624969,rs4334835,rs4817352,rs10895373,rs12599791,rs12158299,rs4803750,rs7943866,rs11043,rs2250026,rs838886,rs16860432,rs6603041,rs7004158,rs11089637,rs3744494,rs2652789,rs97384,rs580063,rs2934953,rs12243153,rs9940665,rs3809630,rs10900229,rs6488914,rs2280406,rs878825,rs11039144,rs3808461,rs2088126,rs11230090,rs2297400,rs10104051,rs10406341,rs80320762,rs528806,rs6997330,rs269,rs9788204,rs10846579,rs12637318,rs390420,rs75524423,rs4577974,rs10734903,rs2517957,rs3804206,rs75751682,rs3847303,rs12742376,rs62293988,rs116686978,rs56322906,rs77211623,rs17618203,rs1042034,rs2729826,rs11555832,rs2735657,rs28700885,rs2863981,rs516043,rs6710896,rs9297541,rs10499863,rs10899120,rs874565,rs11216162,rs73433503,rs3768320,rs13235543,rs3809870,rs6094214,rs73047643,rs1531517,rs7188350,rs9856572,rs11713193,rs9853222,rs708272,rs60056696,rs12749822,rs13266941,rs12150603,rs34278513,rs297,rs4939866,rs1919486,rs11225485,rs10478730,rs7976512,rs11806554,rs3806415,rs963029,rs10083905,rs14016,rs11102967,rs117949309,rs17489539,rs10422238,rs111914499,rs74869266,rs12102971,rs2319399,rs4939864,rs35980686,rs116863751,rs12444012,rs10798618,rs17120016,rs78888110,rs2003643,rs13284054,rs28445692,rs715,rs2286276,rs35810840,rs903501,rs11829958,rs10955752,rs78500566,rs35256560,rs45616432,rs4930724,rs3923113,rs9987289,rs2274873,rs59061738,rs7300721,rs10769212,rs2815005,rs4775614,rs79628101,rs506222,rs8059916,rs77213358,rs114462507,rs112557094,rs731240</t>
  </si>
  <si>
    <t>ENSG00000266970.1,ENSG00000255282.2,ENSG00000168496.3,CATG00000083829.1,ENSG00000145244.7,ENSG00000234498.2,CATG00000110152.1,ENSG00000170677.5,ENSG00000119242.4,ENSG00000038358.10,CATG00000052228.1,ENSG00000265460.2,ENSG00000255398.2,ENSG00000111231.4,CATG00000065840.1,CATG00000073954.1,ENSG00000178726.6,ENSG00000110693.11,ENSG00000139697.7,CATG00000060120.1,ENSG00000236437.1,ENSG00000165029.11,ENSG00000196639.6,ENSG00000175324.5,ENSG00000149294.12,CATG00000063738.1,ENSG00000172671.15,ENSG00000157193.10,ENSG00000151164.14,ENSG00000149428.14,ENSG00000185009.8,ENSG00000198382.4,ENSG00000180210.10,ENSG00000160695.10,ENSG00000143437.16,ENSG00000237937.1,ENSG00000173457.6,ENSG00000182450.8,ENSG00000133805.11,CATG00000072155.1,ENSG00000120725.8,ENSG00000114738.6,CATG00000029307.1,CATG00000040539.1,ENSG00000183531.1,ENSG00000159720.7,ENSG00000127804.8,ENSG00000159753.9,ENSG00000221887.4,CATG00000101821.1,ENSG00000217130.1,ENSG00000025434.14,ENSG00000185088.8,ENSG00000124067.12,ENSG00000116039.7,ENSG00000261114.1,CATG00000021181.1,ENSG00000149781.8,ENSG00000230698.1,ENSG00000159714.6,ENSG00000149968.7,ENSG00000132906.13,CATG00000032777.1,ENSG00000178202.8,ENSG00000100385.9,CATG00000029679.1,ENSG00000140939.10,ENSG00000246090.2,ENSG00000084674.9,ENSG00000136238.13,ENSG00000130208.5,ENSG00000111252.6,ENSG00000141646.9,ENSG00000010327.6,ENSG00000185149.5,ENSG00000130287.9,CATG00000003624.1,ENSG00000143379.8,ENSG00000155816.15,ENSG00000111229.11,ENSG00000109917.6,ENSG00000124205.11,CATG00000103665.1,CATG00000040222.1,ENSG00000181555.15,ENSG00000167261.9,CATG00000013674.1,ENSG00000173153.9,ENSG00000134824.9,ENSG00000105835.7,CATG00000033583.1,ENSG00000105676.9,ENSG00000143452.11,ENSG00000159792.5,ENSG00000207875.1,ENSG00000134825.9,ENSG00000213398.3,ENSG00000126456.11,ENSG00000091831.17,ENSG00000173113.2,ENSG00000258001.1,ENSG00000132600.12,ENSG00000135744.7,CATG00000029661.1,ENSG00000259797.1,ENSG00000256746.1,ENSG00000241973.6,ENSG00000186951.12,ENSG00000253111.1,ENSG00000112715.16,CATG00000003759.1,ENSG00000225434.2,ENSG00000167711.9,ENSG00000136244.7,CATG00000101822.1,CATG00000065842.1,CATG00000064611.1,ENSG00000247867.2,ENSG00000198929.8,ENSG00000235016.1,ENSG00000019991.11,ENSG00000003756.12,ENSG00000253404.1,ENSG00000174456.9,ENSG00000164077.9,CATG00000087173.1,ENSG00000159723.4,ENSG00000157766.11,CATG00000027630.1,ENSG00000149654.5,CATG00000060114.1,ENSG00000182810.5,ENSG00000103056.7,ENSG00000109323.4,CATG00000041150.1,CATG00000000211.1,ENSG00000174607.6,ENSG00000139428.7,CATG00000032762.1,ENSG00000164024.7,ENSG00000131748.11,ENSG00000054654.11,ENSG00000164251.4,ENSG00000166323.8,CATG00000095888.1,CATG00000077728.1,ENSG00000184992.10,CATG00000013663.1,CATG00000029301.1,ENSG00000183773.11,ENSG00000060642.6,ENSG00000196155.8,ENSG00000175445.10,ENSG00000171532.4,ENSG00000122986.9,CATG00000114024.1,ENSG00000243970.1,ENSG00000115414.14,ENSG00000099991.12,ENSG00000265390.1,CATG00000033585.1,ENSG00000151148.9,CATG00000058595.1,CATG00000007172.1,ENSG00000203615.2,ENSG00000143321.14,ENSG00000080618.9,ENSG00000226645.1,ENSG00000132965.5,ENSG00000125122.10,CATG00000092823.1,CATG00000064615.1,ENSG00000171862.5,ENSG00000186350.8,ENSG00000135913.6,ENSG00000106100.6,ENSG00000111364.11,ENSG00000138246.11,ENSG00000174123.6,ENSG00000172824.10,ENSG00000141098.8,ENSG00000182379.9,ENSG00000235237.1,CATG00000092614.1,CATG00000003943.1,ENSG00000122970.11,ENSG00000009950.11,CATG00000025231.1,ENSG00000224916.4,ENSG00000255504.1,ENSG00000160712.8,ENSG00000185344.9,ENSG00000237102.2,ENSG00000257595.2,ENSG00000112033.9,ENSG00000106633.11,CATG00000000666.1,ENSG00000269131.1,ENSG00000143641.8,ENSG00000134574.7,ENSG00000267282.1,ENSG00000261386.2,ENSG00000044115.16,CATG00000027670.1,CATG00000056687.1,ENSG00000149136.3,CATG00000029361.1,ENSG00000012124.10,ENSG00000198026.6,CATG00000092287.1,ENSG00000169252.4,ENSG00000249624.4,ENSG00000186166.4,ENSG00000176890.11,ENSG00000247381.2,ENSG00000159761.10,ENSG00000116127.13,ENSG00000183908.5,ENSG00000143126.7,ENSG00000141096.4,ENSG00000223799.1,CATG00000074844.1,ENSG00000197408.4,CATG00000066122.1,ENSG00000087085.9,ENSG00000008056.8,ENSG00000257069.1,ENSG00000153815.12,ENSG00000221526.1,ENSG00000140350.11,ENSG00000163104.13,CATG00000065860.1,CATG00000010703.1,ENSG00000101473.12,ENSG00000064545.10,CATG00000100379.1,ENSG00000254237.1,ENSG00000065060.12,ENSG00000272186.1,ENSG00000141084.6,ENSG00000127831.6,ENSG00000214770.2,CATG00000058832.1,ENSG00000173264.9,ENSG00000134812.3,ENSG00000131771.9,ENSG00000115568.11,CATG00000038743.1,ENSG00000205250.4,CATG00000013708.1,ENSG00000100982.7,ENSG00000124920.9,CATG00000037523.1,ENSG00000239726.2,ENSG00000027869.7,ENSG00000236069.1,ENSG00000155158.16,ENSG00000010322.11,ENSG00000184792.11,ENSG00000067955.9,ENSG00000174175.12,ENSG00000159708.13,ENSG00000007237.14,ENSG00000263201.1,CATG00000053363.1,ENSG00000035403.12,ENSG00000197632.4,ENSG00000070915.5,ENSG00000143294.10,CATG00000029357.1,ENSG00000096433.6,CATG00000053602.1,ENSG00000166595.7,ENSG00000161179.9,ENSG00000243988.1,ENSG00000105889.10,ENSG00000150977.9,ENSG00000188778.3,ENSG00000160584.11,ENSG00000057593.9,ENSG00000168071.17,ENSG00000149761.4,ENSG00000028137.12,ENSG00000086598.6,CATG00000061799.1,ENSG00000143839.12,ENSG00000128918.10,ENSG00000226419.2,CATG00000058831.1,ENSG00000259804.1,ENSG00000155380.7,CATG00000027639.1,CATG00000002232.1,ENSG00000146374.9,CATG00000084929.1,ENSG00000167772.7,CATG00000005706.1,CATG00000029664.1,ENSG00000012779.6,ENSG00000075223.9,ENSG00000140718.14,ENSG00000128039.6,ENSG00000107611.10,CATG00000092610.1,ENSG00000251171.1,ENSG00000196655.5,ENSG00000270095.1,ENSG00000196850.4,ENSG00000173064.6,CATG00000041148.1,ENSG00000255121.2,ENSG00000156413.9,ENSG00000135723.9,CATG00000089910.1,ENSG00000099889.9,ENSG00000154127.5,ENSG00000228918.3,CATG00000005774.1,ENSG00000270028.1,CATG00000027634.1,CATG00000020723.1,ENSG00000261302.1,ENSG00000256940.1,ENSG00000248144.1,ENSG00000179627.9,ENSG00000117713.13,ENSG00000102900.8,ENSG00000110245.7,CATG00000058292.1,ENSG00000242550.1,ENSG00000100979.10,CATG00000025233.1,ENSG00000171121.12,CATG00000057187.1,ENSG00000254235.1,ENSG00000204842.10,ENSG00000142751.10,ENSG00000130204.8,ENSG00000267114.1,ENSG00000125149.7,ENSG00000103642.7,ENSG00000124562.5,CATG00000115704.1,ENSG00000106638.11,ENSG00000187758.3,ENSG00000185633.6,ENSG00000161551.8,ENSG00000177614.5,CATG00000109320.1,CATG00000037709.1,ENSG00000237840.2,ENSG00000185482.3,ENSG00000087237.6,ENSG00000120659.10,CATG00000100377.1,ENSG00000172765.12,ENSG00000163131.6,CATG00000034724.1,ENSG00000174437.12,ENSG00000196821.5,ENSG00000186174.8,ENSG00000143320.4,ENSG00000062282.10,ENSG00000074181.4,ENSG00000081760.12,ENSG00000142583.13,CATG00000065849.1,CATG00000058300.1,ENSG00000128052.8,ENSG00000110243.7,ENSG00000164535.10,CATG00000027659.1,ENSG00000138821.8,ENSG00000082438.11,CATG00000075850.1,ENSG00000172828.8,CATG00000101813.1,ENSG00000179912.15,CATG00000009164.1,ENSG00000134352.15,ENSG00000141627.9,ENSG00000102904.10,ENSG00000261884.2,ENSG00000156110.9,CATG00000013296.1,CATG00000083624.1,CATG00000117975.1,CATG00000033584.1,ENSG00000175213.2,ENSG00000131979.14,ENSG00000263126.1,ENSG00000256116.1,ENSG00000160223.12,ENSG00000237476.1,CATG00000013305.1,ENSG00000259627.1,ENSG00000144130.7,ENSG00000226571.1,ENSG00000197136.4,ENSG00000183150.3,ENSG00000166035.6,ENSG00000262160.1,ENSG00000180772.6,ENSG00000007402.7,ENSG00000149485.12,ENSG00000218819.3,ENSG00000124104.14,ENSG00000110324.5,ENSG00000198670.7,ENSG00000141736.9,ENSG00000183682.7,ENSG00000188038.3,ENSG00000011422.7,ENSG00000101470.5,ENSG00000243646.4,ENSG00000267620.1,ENSG00000206897.1,ENSG00000088543.10,ENSG00000164078.8,ENSG00000156735.6,ENSG00000072840.8,CATG00000003948.1,ENSG00000175189.3,ENSG00000114349.5,CATG00000057183.1,ENSG00000149311.13,ENSG00000172216.4,ENSG00000102898.7,ENSG00000231742.1,ENSG00000204160.7,CATG00000089895.1,ENSG00000090273.9,ENSG00000213085.5,CATG00000061840.1,ENSG00000126432.9,ENSG00000127191.13,ENSG00000260063.1,CATG00000106456.1,ENSG00000185651.10,ENSG00000159433.7,ENSG00000226698.1,ENSG00000163106.6,CATG00000027660.1,CATG00000012129.1,CATG00000022191.1,ENSG00000143418.15,ENSG00000135929.4,ENSG00000176387.6,ENSG00000187790.6,ENSG00000179195.11,ENSG00000106799.8,ENSG00000011465.12,ENSG00000225984.1,ENSG00000247675.2,ENSG00000174527.5,CATG00000033589.1,ENSG00000110906.8,CATG00000052248.1,ENSG00000267607.1,ENSG00000224259.1,CATG00000054949.1,ENSG00000234906.4,CATG00000033586.1,CATG00000104430.1,ENSG00000134817.9,CATG00000036255.1,CATG00000072318.1,ENSG00000111276.6,ENSG00000134852.10,ENSG00000141086.13,CATG00000031295.1,ENSG00000130173.9,CATG00000029662.1,CATG00000002481.1,ENSG00000204217.8,CATG00000005705.1,ENSG00000183955.8,CATG00000030450.1,ENSG00000081479.8,ENSG00000175216.10,CATG00000046908.1,ENSG00000141744.3,ENSG00000128228.4,CATG00000013673.1,CATG00000037783.1,ENSG00000126453.5,ENSG00000179044.11,CATG00000064650.1,ENSG00000160868.10,CATG00000012124.1,CATG00000038689.1,ENSG00000184909.8,CATG00000025043.1,ENSG00000111328.2,ENSG00000167258.9,ENSG00000113812.9,ENSG00000157152.12,ENSG00000104856.9,ENSG00000241360.1,ENSG00000173805.11,CATG00000013680.1,ENSG00000039523.13,ENSG00000106565.13,ENSG00000104447.7,ENSG00000103876.7,ENSG00000154269.10,ENSG00000267444.1,ENSG00000154258.12,ENSG00000023839.6,ENSG00000272969.1,ENSG00000101076.12,ENSG00000026508.12,ENSG00000137745.7,ENSG00000173511.5,CATG00000058239.1,ENSG00000002330.9,ENSG00000128881.12,ENSG00000109320.7,ENSG00000164076.12,ENSG00000061337.11,CATG00000057185.1,CATG00000092618.1,ENSG00000124074.7,ENSG00000223343.1,CATG00000042833.1,ENSG00000178467.13,ENSG00000085552.12,ENSG00000137656.7,ENSG00000259293.1,ENSG00000138640.10,ENSG00000109991.4,ENSG00000170893.3,ENSG00000198099.4,ENSG00000073060.11,ENSG00000108306.7,ENSG00000163486.8,CATG00000105595.1,ENSG00000100234.11,ENSG00000176624.9,CATG00000097602.1,CATG00000090728.1,ENSG00000116741.6,ENSG00000134569.5,CATG00000033587.1,ENSG00000126461.10,ENSG00000259357.1,ENSG00000049192.10,ENSG00000240303.3,ENSG00000126767.13,ENSG00000144560.9,ENSG00000111358.9,ENSG00000100083.14,ENSG00000197894.6,ENSG00000142208.11,ENSG00000087087.14,CATG00000033590.1,ENSG00000103066.8,CATG00000002214.1,CATG00000057257.1,ENSG00000107554.11,ENSG00000240021.5,ENSG00000082175.10,ENSG00000235070.3,ENSG00000248166.1,ENSG00000134222.12,ENSG00000167264.13,ENSG00000253368.3,ENSG00000121879.3,ENSG00000230585.2,ENSG00000082701.10,ENSG00000118432.11,ENSG00000259417.2,ENSG00000270049.1,ENSG00000197182.8,ENSG00000099942.8,ENSG00000051108.10,ENSG00000258809.1,ENSG00000109381.15,CATG00000012133.1,ENSG00000143314.8,CATG00000065871.1,ENSG00000147889.12,ENSG00000243802.2,ENSG00000235910.1,ENSG00000172350.5,CATG00000029656.1,ENSG00000103067.7,ENSG00000143303.7,ENSG00000175591.7,ENSG00000126218.7,ENSG00000114735.5,ENSG00000141027.16,ENSG00000112282.13,ENSG00000130203.5,ENSG00000198074.5,ENSG00000197653.10,CATG00000027658.1,CATG00000091803.1,ENSG00000166888.6,CATG00000041149.1,ENSG00000078401.6,ENSG00000160796.12,ENSG00000141458.8,ENSG00000132170.15,ENSG00000170866.7,ENSG00000099940.7,ENSG00000123454.6,CATG00000059197.1,ENSG00000178882.9,ENSG00000103313.7,CATG00000108559.1,ENSG00000144891.13,ENSG00000004399.8,ENSG00000021826.10,ENSG00000175224.12,ENSG00000148606.8,ENSG00000111452.8,CATG00000092825.1,ENSG00000141338.9,ENSG00000255507.1,CATG00000087443.1,ENSG00000102890.10,ENSG00000135740.12,ENSG00000198001.9,ENSG00000140326.8,ENSG00000071189.17,ENSG00000166391.10,ENSG00000107614.17,CATG00000019261.1,ENSG00000246283.2,ENSG00000168701.14,ENSG00000101425.8,ENSG00000139151.10,ENSG00000198734.6,CATG00000010410.1,ENSG00000171124.8,ENSG00000018625.10,ENSG00000251431.1,ENSG00000134851.8,ENSG00000266978.1,ENSG00000140853.11,ENSG00000265489.1,ENSG00000236266.1,ENSG00000110395.4,ENSG00000113971.14,ENSG00000123080.6,ENSG00000213625.4,ENSG00000134575.5,ENSG00000137845.10,ENSG00000106635.3,ENSG00000075239.9,ENSG00000136689.14,ENSG00000100292.12,ENSG00000261469.1,CATG00000035934.1,ENSG00000164136.12,CATG00000052891.1,ENSG00000239322.1,CATG00000097601.1,ENSG00000174125.3,CATG00000064532.1,ENSG00000256269.2,ENSG00000182109.3,ENSG00000130158.9,ENSG00000170962.8,CATG00000078376.1,ENSG00000102265.7,ENSG00000228060.1,ENSG00000181035.9,ENSG00000163909.6,CATG00000101820.1,ENSG00000171791.10,ENSG00000123384.9,ENSG00000228013.1,ENSG00000079459.8,CATG00000017791.1,ENSG00000172831.7,CATG00000029648.1,ENSG00000151014.4,CATG00000004144.1,ENSG00000169609.9,ENSG00000161395.8,ENSG00000173486.8,ENSG00000223803.1,CATG00000089908.1,ENSG00000110921.7,ENSG00000116761.7,ENSG00000110011.9,CATG00000114046.1,CATG00000092863.1,ENSG00000100092.16,CATG00000109197.1,ENSG00000049089.9,ENSG00000142166.8,ENSG00000197241.3,ENSG00000165406.11,ENSG00000004534.10,ENSG00000090621.9,ENSG00000144895.7,ENSG00000272288.1,ENSG00000140416.15,ENSG00000207601.1,ENSG00000168778.7,ENSG00000187474.4,ENSG00000182199.6,ENSG00000267467.2,CATG00000083814.1,ENSG00000198218.6,ENSG00000265345.1,CATG00000066125.1,ENSG00000115556.9,ENSG00000109255.7,CATG00000088143.1,ENSG00000021461.12,ENSG00000130856.11,ENSG00000259672.1,ENSG00000233360.4,ENSG00000175707.7,ENSG00000002726.15,CATG00000010774.1,ENSG00000173991.5,ENSG00000172955.13,ENSG00000140009.14,ENSG00000087157.14,CATG00000010370.1,ENSG00000269386.1,ENSG00000260441.1,CATG00000068636.1,ENSG00000137275.9,ENSG00000009954.6,ENSG00000170989.8,ENSG00000134245.13,ENSG00000224077.1,ENSG00000150667.6,ENSG00000090104.7,ENSG00000135218.13,ENSG00000198746.8,ENSG00000147408.10,CATG00000053364.1,CATG00000092121.1,ENSG00000107372.8,CATG00000052294.1,ENSG00000090339.4,ENSG00000102755.6,CATG00000083710.1,ENSG00000072736.14,ENSG00000007171.12,ENSG00000185305.6,CATG00000054942.1,ENSG00000254979.1,ENSG00000263276.1,ENSG00000064607.12,CATG00000072599.1,ENSG00000069399.8,ENSG00000056736.5,ENSG00000205220.7,ENSG00000149308.12,ENSG00000110514.14,ENSG00000175220.7,CATG00000037782.1,ENSG00000137700.12,ENSG00000250538.1,CATG00000027673.1,ENSG00000112541.9,CATG00000068125.1,ENSG00000150991.10,CATG00000013678.1,CATG00000027648.1,ENSG00000111361.8,ENSG00000196123.8,ENSG00000157168.14,CATG00000088145.1,CATG00000033592.1,ENSG00000253553.1,ENSG00000159459.7,ENSG00000249700.4,ENSG00000197548.8,ENSG00000125257.9,ENSG00000141510.11,ENSG00000163440.6,ENSG00000185236.7,CATG00000101811.1,ENSG00000143319.12,ENSG00000112242.10,CATG00000092613.1,ENSG00000139173.5,ENSG00000147852.11,ENSG00000257086.1,ENSG00000134775.11,ENSG00000102977.9,ENSG00000145996.7,ENSG00000038945.10,ENSG00000138326.14,ENSG00000101670.7,ENSG00000130202.5,ENSG00000108576.5,ENSG00000164342.8,ENSG00000196616.8,ENSG00000229124.2,CATG00000029652.1,CATG00000029677.1,ENSG00000104853.11,ENSG00000254826.1,ENSG00000173327.3,ENSG00000167346.3,CATG00000045354.1,ENSG00000093010.7,ENSG00000102901.8,ENSG00000145246.9,CATG00000007117.1,ENSG00000141052.13,ENSG00000245975.2,CATG00000087430.1,ENSG00000143457.6,ENSG00000185104.15,CATG00000038752.1,ENSG00000139436.16,ENSG00000149782.7,CATG00000010778.1,ENSG00000118520.9,ENSG00000219435.3,CATG00000020742.1,ENSG00000213057.4,ENSG00000049246.10,ENSG00000266507.1,ENSG00000134571.6,ENSG00000111331.8,ENSG00000102878.11,ENSG00000143387.8,CATG00000008033.1,ENSG00000163481.3,CATG00000111166.1,ENSG00000228008.1,CATG00000046566.1,CATG00000055084.1,ENSG00000247373.2,ENSG00000139998.10,ENSG00000196498.9,ENSG00000084073.4,ENSG00000144852.12,ENSG00000065882.11,CATG00000030451.1,ENSG00000245248.3,ENSG00000236935.1,ENSG00000065621.10,ENSG00000240970.1,ENSG00000159713.6,ENSG00000204852.11,ENSG00000103061.7,ENSG00000114302.11,ENSG00000143549.15,ENSG00000103064.9,ENSG00000172893.11,CATG00000005541.1,ENSG00000131910.4,ENSG00000226754.1,ENSG00000155621.10,ENSG00000139515.5,ENSG00000122971.4,ENSG00000047648.17,CATG00000029665.1,ENSG00000150455.9,ENSG00000258830.1,ENSG00000030110.8,ENSG00000167716.14,ENSG00000162631.14,ENSG00000149115.9</t>
  </si>
  <si>
    <t>21589926,23202125,18193043,20864672,20686565,23505323,23063622,18193046,23696881,20031564,22885922,19060906,22629316,pha003074,23236364,23726366,23031429,19359809,20031538,18193044,22417934,24097068,19060910,21909109,pha003075,24886709,19060911</t>
  </si>
  <si>
    <t>HDL cholesterol,Body mass index and cholesterol (psychopharmacological treatment),Cholesterol and Triglycerides</t>
  </si>
  <si>
    <t>MESH:D008078</t>
  </si>
  <si>
    <t>Cholesterol LDL</t>
  </si>
  <si>
    <t>Cholesterol which is contained in or bound to low density lipoproteins (LDL), including CHOLESTEROL ESTERS and free cholesterol.</t>
  </si>
  <si>
    <t>rs6857,rs533617,rs79610020,rs17249064,rs9893901,rs17001475,rs157580,rs117875015,rs17510959,rs2175290,rs649964,rs3786722,rs73320311,rs6587980,rs3812987,rs117297328,rs11563251,rs2259852,rs117782866,rs34593358,rs10418804,rs5157,rs17217098,rs9993109,rs4803779,rs12917999,rs531701,rs78491203,rs11825181,rs74072687,rs12741472,rs117638181,rs157590,rs6939175,rs114031483,rs61775192,rs4703675,rs74851284,rs7646425,rs60389450,rs964184,rs7247227,rs17517509,rs6713419,rs10832949,rs35529421,rs16891227,rs75977757,rs4968318,rs10066772,rs2206689,rs174592,rs116907812,rs35203651,rs4794053,rs655044,rs3846663,rs10212320,rs78575122,rs3816529,rs2075642,rs3760628,rs73667060,rs60669116,rs4245791,rs6988140,rs7259971,rs79972507,rs8138404,rs2074550,rs3791980,rs17111671,rs2738456,rs635634,rs8143066,rs1980456,rs2116898,rs7284687,rs6772972,rs10889332,rs7135337,rs11703564,rs16957552,rs66771331,rs9928014,rs76577836,rs115246318,rs2495482,rs10406553,rs10986910,rs114692125,rs174541,rs12173076,rs34125138,rs74073044,rs1168017,rs11574636,rs34052647,rs174580,rs10219224,rs2227622,rs113533236,rs79830783,rs2030745,rs28374572,rs117017165,rs61061000,rs3890384,rs35633988,rs10889335,rs7737288,rs10422256,rs80104522,rs62111029,rs2163805,rs9933009,rs12052201,rs17111575,rs1169314,rs11783641,rs2412979,rs28654079,rs35446728,rs34491689,rs34820178,rs4793978,rs79431623,rs9615983,rs7808262,rs77189509,rs2317826,rs74073034,rs74076686,rs35576939,rs116736217,rs784704,rs11065991,rs8102912,rs9912450,rs6065332,rs5744703,rs73016694,rs74458806,rs10889339,rs3212052,rs79332569,rs12812980,rs9936642,rs6589566,rs62523994,rs78519211,rs7205390,rs3761077,rs34645805,rs57157462,rs16946410,rs28580313,rs1748200,rs9658465,rs1387005,rs4803743,rs2075649,rs6065328,rs9534174,rs4808961,rs77578821,rs7289630,rs5030359,rs1363232,rs3093584,rs117571960,rs195529,rs73033899,rs9534323,rs11241703,rs3758853,rs12253821,rs2642439,rs10128711,rs1408272,rs6661764,rs5196,rs3749054,rs10987047,rs16996119,rs35343405,rs4803766,rs11555809,rs79492747,rs10406119,rs3760629,rs34523847,rs7330914,rs1854706,rs597076,rs2254537,rs2980862,rs2769431,rs28436593,rs550480,rs60892288,rs8054480,rs72911441,rs118008021,rs2274265,rs75533247,rs10912693,rs12038371,rs11704639,rs75528901,rs7970695,rs6922289,rs10986957,rs35381288,rs6008601,rs79149257,rs79407301,rs10403731,rs9829197,rs114110576,rs4788610,rs111984436,rs7928851,rs7712330,rs17511616,rs2303790,rs2954020,rs550057,rs11556505,rs73167652,rs9832329,rs41371446,rs7518497,rs11860115,rs77385263,rs7835079,rs643257,rs8039217,rs9534275,rs11249251,rs60796956,rs73522979,rs2965180,rs11224591,rs7466962,rs195527,rs17512204,rs797209,rs112220129,rs4665492,rs12127701,rs11924792,rs12692735,rs9912592,rs55957504,rs73015011,rs41279762,rs3780181,rs9839959,rs112526325,rs117001563,rs11024743,rs72990500,rs80355662,rs117612339,rs12743862,rs4808208,rs116378076,rs114372880,rs10986962,rs72702521,rs9436223,rs10422819,rs77147124,rs4253642,rs5763681,rs11879715,rs1184865,rs73720672,rs1168028,rs9534342,rs10895372,rs10889352,rs16928445,rs36047821,rs12917874,rs4402881,rs984976,rs688,rs2902942,rs12162222,rs73899705,rs2243616,rs3804231,rs1047361,rs12445401,rs10986872,rs10789112,rs11860141,rs7214468,rs1570385,rs6008684,rs16973716,rs58519566,rs2965193,rs1807800,rs7310409,rs7488264,rs2099334,rs17356923,rs57357765,rs7246007,rs10412787,rs8108647,rs253393,rs2718843,rs5763769,rs5744636,rs8052287,rs2792735,rs34368668,rs8051632,rs174533,rs2368557,rs751856,rs2332328,rs9559759,rs73990478,rs102275,rs74078661,rs6892566,rs117620519,rs56160141,rs5742911,rs75801019,rs34647936,rs17403634,rs57112643,rs1800779,rs13167183,rs2717877,rs174554,rs11207981,rs5744545,rs10038945,rs7463897,rs72834316,rs59437736,rs1535,rs6464522,rs9923344,rs9866124,rs17248769,rs8044122,rs10423208,rs12087003,rs10087178,rs55729369,rs57022388,rs78582151,rs3794993,rs7666097,rs2359833,rs73002956,rs75396213,rs114085323,rs9488822,rs6503796,rs10077427,rs41329344,rs174570,rs114950575,rs35497030,rs533375,rs6504872,rs2479409,rs419010,rs59449170,rs1169288,rs2052487,rs4703671,rs6499564,rs1337248,rs35585404,rs17035630,rs73001065,rs7201491,rs115009642,rs540416,rs2072881,rs283813,rs10405673,rs73990497,rs5744533,rs11680233,rs8135997,rs72838023,rs12444701,rs78033175,rs2819371,rs4473378,rs72660967,rs3852782,rs4704178,rs585362,rs509360,rs174562,rs13263105,rs10422298,rs7201225,rs2902940,rs8081717,rs2658727,rs6072263,rs117736549,rs1460816,rs1143678,rs62110985,rs4580230,rs597331,rs2070937,rs10160726,rs1543324,rs55766724,rs67919208,rs3809868,rs7047076,rs10916704,rs57992358,rs7543163,rs8070759,rs1748195,rs10168093,rs17243032,rs465067,rs174577,rs3798236,rs11800265,rs7214799,rs2227777,rs2136750,rs1169301,rs514230,rs3829850,rs17510763,rs11703435,rs1054284,rs11573256,rs12685,rs3764314,rs6129760,rs7528419,rs17340509,rs1260326,rs75615732,rs1260334,rs17123712,rs2311597,rs2456549,rs17242843,rs4808965,rs17031710,rs55727654,rs67898294,rs113258957,rs904743,rs8078880,rs1168114,rs73990493,rs5742904,rs10854854,rs34696599,rs2264782,rs1250222,rs3093267,rs6129762,rs2015729,rs34537623,rs12930702,rs2058567,rs9635762,rs62292945,rs7557501,rs10474434,rs1107767,rs6724056,rs7863951,rs7308698,rs507666,rs59660303,rs34514856,rs61142059,rs12829907,rs117068139,rs17031687,rs34585496,rs12067569,rs419925,rs7725066,rs7828113,rs1169289,rs584626,rs73922888,rs174536,rs1168021,rs10789113,rs76213257,rs7724832,rs7979473,rs11897480,rs1759497,rs8072430,rs7412,rs283810,rs7846466,rs10515197,rs75843134,rs3796123,rs1051795,rs4289035,rs629001,rs2074299,rs79946933,rs78417761,rs157584,rs71636777,rs76705003,rs4135361,rs3812984,rs72633965,rs2829976,rs17645031,rs11670740,rs10986944,rs41279732,rs2965183,rs10950856,rs2315610,rs116886316,rs12746961,rs3778497,rs41279716,rs11485070,rs6665027,rs6008384,rs112449120,rs72834384,rs1169284,rs2238163,rs2254287,rs35782329,rs10418759,rs1837121,rs79257528,rs10407250,rs2878519,rs7222225,rs12037659,rs34571177,rs58173592,rs8059303,rs115639473,rs117172396,rs41307935,rs10404669,rs9941087,rs9615356,rs1279195,rs10986953,rs2163835,rs116286038,rs17508904,rs11900980,rs117168092,rs3087462,rs115129172,rs3808607,rs10485107,rs11619038,rs78815073,rs4527597,rs73811823,rs74651494,rs12670286,rs73004967,rs73922883,rs12167567,rs41303629,rs195532,rs35615194,rs5030339,rs11926095,rs10986900,rs1863935,rs67734975,rs9658508,rs73244564,rs17884841,rs11916613,rs2227341,rs613855,rs66907536,rs45576734,rs1165228,rs78390579,rs12280675,rs9555680,rs73431671,rs6008749,rs76510644,rs1912482,rs8179180,rs6102045,rs115310619,rs76359116,rs10221876,rs34342646,rs6561334,rs12708979,rs12237076,rs11569302,rs17860560,rs71636795,rs17101763,rs2927437,rs1165282,rs17508045,rs60450968,rs28537072,rs3794990,rs1168089,rs73924805,rs77378083,rs1422702,rs9856270,rs4970836,rs77077813,rs17526895,rs11704350,rs76528989,rs4148217,rs1132899,rs114309300,rs10912687,rs9838049,rs10419026,rs113101219,rs17837476,rs10986927,rs3212086,rs672889,rs10411275,rs72662516,rs4836021,rs13465,rs76215469,rs72838036,rs693668,rs115093960,rs662799,rs387976,rs4239163,rs2905435,rs174573,rs6453133,rs2717862,rs11800231,rs174597,rs3213087,rs9559758,rs10184004,rs75658696,rs8062041,rs75755326,rs2287998,rs2954027,rs11827248,rs2587534,rs7925853,rs11810321,rs7758403,rs71636769,rs15622,rs7304831,rs12325142,rs12979813,rs983309,rs2905424,rs6739804,rs3791981,rs118186764,rs72838008,rs9328546,rs35962879,rs11908397,rs7991196,rs174584,rs117799737,rs6657811,rs77822932,rs4808959,rs2315024,rs7539251,rs4329540,rs2509110,rs10400963,rs1801689,rs4632147,rs2001845,rs28635943,rs12809883,rs6861279,rs60807675,rs114989957,rs73831583,rs6602747,rs7687648,rs2291909,rs73667069,rs34590034,rs11207986,rs11538549,rs28528366,rs2569549,rs61386199,rs6991364,rs10056177,rs1168010,rs2017964,rs13344439,rs9939297,rs12943464,rs75225010,rs17875705,rs35243054,rs9477314,rs116705730,rs73071167,rs76144913,rs7726128,rs75794111,rs11865935,rs3212071,rs10819091,rs75414319,rs6544713,rs74076653,rs115185934,rs394221,rs12720851,rs484084,rs11833126,rs1133090,rs5930,rs8051882,rs1168044,rs7246748,rs73420392,rs12039115,rs12830853,rs17739580,rs2858819,rs17120434,rs61017294,rs17123694,rs76592024,rs80243022,rs117322327,rs2287711,rs11571136,rs2076576,rs7595740,rs11826068,rs8105984,rs73071150,rs10179126,rs7286155,rs8176445,rs73244551,rs114970554,rs78094148,rs641995,rs617314,rs12973258,rs2369801,rs61682243,rs195520,rs12090886,rs7573756,rs77032624,rs73422799,rs6698843,rs59662235,rs7192848,rs8047631,rs6679420,rs8050238,rs3212112,rs174545,rs6520010,rs10986913,rs3810307,rs10854011,rs74078610,rs11668104,rs9615979,rs76479991,rs1168009,rs11065987,rs10306121,rs1250217,rs3093111,rs112042081,rs2337383,rs5185,rs17111578,rs5763701,rs1160983,rs10986877,rs1165287,rs28857211,rs2116897,rs7036489,rs1800783,rs77858830,rs7000184,rs9615955,rs2699431,rs8110975,rs10986884,rs10888898,rs1144301,rs2126263,rs10099512,rs5763766,rs9913758,rs73588403,rs28534406,rs34889971,rs8043606,rs93923,rs2288002,rs16996163,rs77390323,rs115238014,rs10986975,rs1537399,rs76151641,rs2229613,rs114835292,rs12746776,rs312970,rs11150615,rs2074089,rs1250258,rs12814550,rs1250247,rs7251884,rs11577931,rs71352238,rs17162311,rs34183407,rs61905108,rs12972970,rs76406044,rs2073548,rs11585666,rs1168040,rs7548877,rs117447021,rs3793797,rs4251856,rs7737959,rs9615934,rs1250244,rs17645143,rs16872232,rs57217461,rs159851,rs10832962,rs17114555,rs45530931,rs5763774,rs2523063,rs9869743,rs630510,rs74073058,rs2254532,rs35358959,rs114094075,rs34026565,rs80067423,rs6007761,rs892066,rs17569034,rs859153,rs2010916,rs1748201,rs17123688,rs9658736,rs74817508,rs41309011,rs57912102,rs28668361,rs1437787,rs10241515,rs114166666,rs7973747,rs116580887,rs111690133,rs1169294,rs8047377,rs75765402,rs5744704,rs72834319,rs56397647,rs2295733,rs206079,rs6511729,rs10986904,rs2259816,rs12813872,rs17248776,rs60019750,rs3909541,rs8141663,rs4841132,rs2954021,rs6882076,rs1313566,rs41360247,rs6909,rs10422289,rs174591,rs9938862,rs10889356,rs1895233,rs471705,rs114353488,rs7247263,rs553741,rs11833183,rs11616893,rs10156121,rs57677983,rs1456649,rs10419245,rs11864453,rs76833176,rs10426750,rs909834,rs7206971,rs2569559,rs9627409,rs10412953,rs12448315,rs1629122,rs6008600,rs75866762,rs97458,rs3844425,rs9644950,rs2301786,rs55653926,rs116369009,rs74073047,rs9293652,rs10078671,rs9332464,rs11587071,rs12977937,rs11669173,rs6886841,rs1800781,rs11085261,rs8048035,rs6581129,rs34720549,rs12271853,rs11827044,rs12929749,rs6008662,rs8074451,rs7334269,rs532436,rs10819077,rs117199628,rs6007823,rs6007891,rs12107508,rs3761739,rs3212078,rs10986961,rs4542784,rs10986901,rs10986885,rs17101767,rs55660224,rs1050362,rs35486699,rs496800,rs3212049,rs12042319,rs11668319,rs28600030,rs602633,rs3809863,rs5176,rs1534954,rs4804568,rs74076699,rs464218,rs67269326,rs11865098,rs2954028,rs10092179,rs72875407,rs113655459,rs12738345,rs649129,rs3793341,rs8075411,rs1063966,rs7250658,rs75152752,rs77825237,rs115028185,rs10889353,rs74766656,rs34736676,rs1321655,rs2717859,rs10411943,rs2866372,rs783291,rs715518,rs2269918,rs8142101,rs8100768,rs631106,rs16988123,rs17584786,rs79566065,rs3822858,rs1801702,rs12613071,rs2738459,rs73066485,rs35670684,rs74600860,rs3846666,rs12720826,rs10455872,rs11870935,rs117270611,rs116871159,rs2980879,rs78050320,rs11926694,rs11817931,rs11225488,rs9436224,rs113764419,rs10986952,rs58121832,rs4808955,rs2303285,rs3745150,rs73013198,rs17671591,rs4704227,rs6877334,rs10495399,rs2792751,rs9895746,rs12818208,rs114213467,rs112180401,rs597470,rs3910516,rs67017939,rs2569539,rs34681611,rs62293981,rs114314935,rs10889334,rs570877,rs3760625,rs2393775,rs36051594,rs4808199,rs3729640,rs1168099,rs7076036,rs2878956,rs4757674,rs4915840,rs3093632,rs10790162,rs61775208,rs17111576,rs4844383,rs56273306,rs74590747,rs9615938,rs74652041,rs11568373,rs73016685,rs2074626,rs17110922,rs7703507,rs2074551,rs35225089,rs78480075,rs7186829,rs4953023,rs6129733,rs17395512,rs157588,rs56224630,rs56130071,rs74700387,rs174537,rs3788422,rs13277801,rs1134027,rs7993724,rs6511720,rs77664555,rs1030431,rs73066492,rs6891475,rs6007747,rs6511038,rs9615958,rs2116899,rs12972156,rs10415636,rs56139710,rs4803774,rs2131926,rs1169315,rs73069193,rs11224590,rs9477208,rs8191030,rs636497,rs28391653,rs58975834,rs2769434,rs1865034,rs174560,rs72633963,rs57322636,rs11800243,rs10774624,rs10774579,rs116098614,rs1305062,rs115436720,rs10987061,rs75956130,rs115235028,rs7540048,rs55730499,rs115108047,rs12150231,rs115391623,rs1146516,rs17111591,rs2052486,rs60752181,rs10402642,rs287741,rs4598904,rs11619113,rs33980385,rs10935013,rs7210738,rs9615975,rs10986907,rs10987046,rs17583641,rs56888944,rs534347,rs7983372,rs72561466,rs11220462,rs2043319,rs118015137,rs62252796,rs74522352,rs11573259,rs1165236,rs11582881,rs1250240,rs11914509,rs34201939,rs76337800,rs2359834,rs72633966,rs116700863,rs769267,rs17119878,rs2539980,rs4253440,rs67801643,rs6029549,rs11920676,rs79220007,rs8027544,rs57765605,rs2257764,rs1469051,rs77836884,rs428696,rs12165597,rs9626814,rs11192141,rs610248,rs1179093,rs7273698,rs2738454,rs16988145,rs34791230,rs7214410,rs7194397,rs2738447,rs174561,rs75727096,rs11807824,rs112309769,rs115453596,rs34597048,rs3091240,rs4766578,rs11118387,rs2642442,rs115124226,rs1073632,rs6029636,rs78863423,rs12752711,rs571468,rs116460502,rs478691,rs11224388,rs16928504,rs7193595,rs112418189,rs360807,rs4251583,rs9923137,rs112683304,rs8053274,rs17511227,rs892022,rs2243112,rs2016886,rs4704825,rs9615953,rs11656855,rs116985722,rs7979478,rs8105094,rs9917108,rs12708926,rs4297946,rs62623713,rs174587,rs2980876,rs3852781,rs66769022,rs59090917,rs11136341,rs11871606,rs77085168,rs11090871,rs117013824,rs78646027,rs79114507,rs3846662,rs4549504,rs76583011,rs10986926,rs57186116,rs1338720,rs2163837,rs115823613,rs10493178,rs4871603,rs17860567,rs9306512,rs7206169,rs1010679,rs41392044,rs11206515,rs72633975,rs16946456,rs8110289,rs9927609,rs12274192,rs2099333,rs5744575,rs10895373,rs17111684,rs17238484,rs1427924,rs11224571,rs10986873,rs11207983,rs4803750,rs73015033,rs11998461,rs76409044,rs658694,rs599839,rs12052058,rs11207982,rs4794016,rs8139035,rs77634074,rs56027514,rs8039346,rs115523792,rs41294819,rs9833600,rs2228603,rs10037054,rs97384,rs112094215,rs55703214,rs10426883,rs115826390,rs17111650,rs78698867,rs1168013,rs521662,rs4647600,rs9615933,rs976976,rs6823148,rs6007732,rs2136751,rs8044868,rs2519093,rs2285628,rs28668419,rs2738466,rs2965191,rs10986886,rs2965198,rs7258345,rs174534,rs80320762,rs55649657,rs14842,rs11254228,rs10986932,rs174555,rs2074303,rs9908049,rs12667186,rs111535158,rs9824286,rs8052408,rs10500212,rs113526471,rs12254757,rs1995267,rs8177318,rs657420,rs10282,rs12235427,rs10036682,rs557933,rs11789207,rs2030746,rs10212542,rs75056606,rs11207976,rs12742376,rs102274,rs62293988,rs1168030,rs3773777,rs2523057,rs6016511,rs9808925,rs55831924,rs35945278,rs8061282,rs1042034,rs10157265,rs41427746,rs114454163,rs17111648,rs760136,rs7252220,rs73017023,rs111989435,rs11849022,rs113420705,rs28434154,rs10986914,rs11703245,rs73433503,rs10405613,rs73607021,rs405509,rs11771808,rs3212058,rs17512972,rs74676741,rs10199059,rs7973687,rs1853528,rs73811824,rs8135363,rs12714102,rs74746163,rs267733,rs1531517,rs76599133,rs9927526,rs10889350,rs9615965,rs9658496,rs78023664,rs74740204,rs9838771,rs28441433,rs12749822,rs34278513,rs10986941,rs72633976,rs62110979,rs9589993,rs1933737,rs9627387,rs11225485,rs10478730,rs6129640,rs3782195,rs10889331,rs7253807,rs583609,rs6891476,rs2283622,rs1165223,rs552101,rs11686154,rs4803748,rs17037726,rs7646510,rs8047161,rs77103957,rs3212121,rs6029149,rs11102967,rs2241411,rs17128817,rs10987016,rs7191127,rs116423438,rs8138097,rs114194624,rs35980686,rs2240117,rs11085259,rs113720206,rs12828558,rs11835647,rs10510415,rs746735,rs60312440,rs314256,rs36125344,rs55797513,rs4239162,rs11075922,rs1168041,rs1993453,rs78335263,rs2251468,rs57189461,rs35731200,rs7615062,rs6505049,rs3760371,rs2393791,rs6007779,rs4970837,rs12459476,rs12459676,rs959908,rs57067619,rs2487294,rs12720875,rs174529,rs34200664,rs3824260,rs1168027,rs6892568,rs4812497,rs35256560,rs75436606,rs45448095,rs630853,rs116220423,rs2419604,rs72694393,rs13434249,rs7194346,rs3923113,rs10074747,rs9987289,rs62836260,rs17567214,rs11786083,rs8049622,rs10433493,rs10158897,rs114594206,rs6008545,rs540796,rs1979722,rs2792744,rs17243641,rs118106500,rs10474433,rs116383286,rs17599629,rs116767163,rs741780,rs12739698,rs74612022,rs1168113,rs116867513,rs1047662,rs28641195,rs2058566,rs9653282,rs59343240,rs34465969,rs11668300,rs10406653,rs2001844,rs2321168,rs11806129,rs10417916,rs6129795,rs41306199,rs2070744,rs2228671,rs6556495,rs625619,rs12074528,rs35472514,rs2287999,rs7025839,rs660240,rs62073966,rs8052191,rs78037914,rs174568,rs16860953,rs4579782,rs3852859,rs17072020,rs17240378,rs78441747,rs35108146,rs28822164,rs2292346,rs2270690,rs12163639,rs34614287,rs73422774,rs11574728,rs2160669,rs3794991,rs34339345,rs1540908,rs3826810,rs78419576,rs115955175,rs1168020,rs116148822,rs73269580,rs12027135,rs9645452,rs99780,rs253409,rs74596038,rs11953864,rs117641513,rs4363269,rs602705,rs2965182,rs624660,rs565256,rs12295937,rs3219060,rs3026862,rs385982,rs5012467,rs12983082,rs2708101,rs61906117,rs76483578,rs12830939,rs116201899,rs62076461,rs10045497,rs10038095,rs11888727,rs2074298,rs35738419,rs61905088,rs74073050,rs2238162,rs12238530,rs9615913,rs2954025,rs10038345,rs117313981,rs10402451,rs113255907,rs7950050,rs9888839,rs7609045,rs41355347,rs17123705,rs745879,rs17111605,rs72838028,rs5744696,rs56987601,rs12029068,rs73990483,rs11920734,rs11824755,rs2270801,rs11192247,rs114938914,rs2287710,rs195523,rs34630693,rs7952037,rs9615968,rs1912485,rs2523080,rs1169310,rs8052859,rs10750096,rs10925483,rs77698789,rs28385704,rs28589296,rs10199768,rs116352383,rs62110981,rs17510363,rs640022,rs1168098,rs2965197,rs75843016,rs6859,rs594677,rs3913007,rs553427,rs12234032,rs60981409,rs12035430,rs72838030,rs2523081,rs71636786,rs5744680,rs4970833,rs8077106,rs60440713,rs2266788,rs55654160,rs11108040,rs12078797,rs6008339,rs3918169,rs2523066,rs9425413,rs66510859,rs10426159,rs74073057,rs580396,rs6511721,rs11583723,rs57200947,rs2523064,rs62110986,rs11957913,rs9689,rs17511331,rs6007727,rs9615949,rs1339496,rs108499,rs3818753,rs2927438,rs34082782,rs3752151,rs1230309,rs6728178,rs195531,rs11208007,rs72643557,rs76938138,rs16957784,rs10819067,rs556107,rs7249319,rs62636658,rs62111027,rs9834932,rs174559,rs6008613,rs16942199,rs77335546,rs78012035,rs10037048,rs62074055,rs11655943,rs11823543,rs79954596,rs367162,rs10493179,rs79326701,rs7201431,rs4409689,rs56373728,rs117198545,rs7525407,rs115388691,rs3212064,rs983308,rs74073039,rs41279831,rs4374884,rs6007819,rs12023150,rs1169312,rs7259679,rs6597617,rs6029568,rs499883,rs35453549,rs116705863,rs62252789,rs12691188,rs10067900,rs859157,rs2258287,rs2717863,rs34698427,rs7200950,rs10406522,rs12828313,rs12270547,rs115910617,rs72834377,rs12873154,rs41476751,rs115312910,rs7252550,rs10421505,rs7857215,rs60636572,rs8061195,rs644186,rs6129820,rs3846665,rs8044555,rs2980860,rs253392,rs324982,rs499718,rs2523075,rs80124998,rs1042031,rs6029153,rs55681136,rs35297094,rs11703021,rs9615338,rs4543980,rs17050272,rs12924413,rs76611476,rs174601,rs7832643,rs11224606,rs57907925,rs11915405,rs117752832,rs579826,rs17001244,rs12236554,rs10986974,rs10271556,rs590502,rs78737171,rs11651643,rs9921054,rs28584534,rs2570935,rs706845,rs7100433,rs75104408,rs17162333,rs1168034,rs4045166,rs174530,rs3212072,rs13380301,rs174583,rs3212031,rs45550937,rs74414553,rs17111595,rs2803619,rs73422752,rs6029126,rs2081223,rs9584224,rs1250241,rs2270924,rs10895062,rs11583680,rs638714,rs28490940,rs531819,rs1050363,rs13333317,rs12603582,rs10832950,rs8111835,rs174546,rs7132562,rs62110988,rs73271392,rs80196178,rs4452060,rs6102287,rs679899,rs7104286,rs5744544,rs7024888,rs495828,rs174550,rs59079285,rs62292952,rs77729344,rs174576,rs12446480,rs6590195,rs2281894,rs12731760,rs10986887,rs11571135,rs55882046,rs12460764,rs5763648,rs75785931,rs11207984,rs2717858,rs35749514,rs60253983,rs17511561,rs4810312,rs17508059,rs72958420,rs883707,rs1250248,rs1168102,rs116092675,rs6008616,rs195518,rs11090866,rs1106412,rs16996185,rs4927193,rs76809885,rs12162274,rs6499560,rs17569710,rs17860578,rs2076575,rs784705,rs11919810,rs1168031,rs7953249,rs79677065,rs1168023,rs57128261,rs11571147,rs4375701,rs10819086,rs2235362,rs34576193,rs9933520,rs77291335,rs11485618,rs11569321,rs4350231,rs3764311,rs11668605,rs1143683,rs10986875,rs56226803,rs78809829,rs71636770,rs9464939,rs4302331,rs73004962,rs496654,rs1009136,rs11921179,rs2288000,rs35403885,rs7192730,rs1169286,rs12721109,rs2074300,rs7259434,rs2255531,rs751858,rs17242381,rs2692233,rs11136343,rs78896059,rs174599,rs11571130,rs115854864,rs174590,rs117875362,rs2227359,rs17395333,rs10986978,rs3795175,rs11206514,rs12054085,rs9924767,rs8120614,rs6008362,rs35969362,rs114065969,rs76047595,rs10912688,rs67276129,rs767676,rs10986908,rs1250227,rs116687714,rs1571980,rs73066466,rs9559757,rs61501887,rs72633964,rs8178926,rs2523067,rs7257916,rs66476925,rs1250220,rs17512831,rs111233315,rs7938449,rs9627295,rs1553318,rs75126935,rs79679841,rs4704228,rs6878680,rs693,rs73073177,rs7252380,rs369599,rs78976844,rs6511316,rs11904960,rs72838037,rs112165350,rs56952963,rs464060,rs1250238,rs4804144,rs115267098,rs79029126,rs55653327,rs73004926,rs9615969,rs8176433,rs56289821,rs6511321,rs45528736,rs62074054,rs11826440,rs41372847,rs115366498,rs74076695,rs80200174,rs9282879,rs62292948,rs2738467,rs4844614,rs10889357,rs4298239,rs12169526,rs757000,rs9341059,rs34499590,rs2235367,rs56182713,rs61906113,rs4665179,rs79354880,rs2198550,rs113596532,rs10986915,rs9680606,rs28894669,rs11090859,rs5925,rs11806638,rs74344636,rs28373001,rs9883376,rs9436661,rs62292951,rs2301671,rs598962,rs1054930,rs6124323,rs9304960,rs6124314,rs61163343,rs34531749,rs760242,rs6008361,rs116819844,rs113736330,rs983311,rs7954039,rs1165280,rs11573258,rs8192871,rs9905583,rs114865872,rs6499562,rs55786556,rs76297551,rs75487879,rs8110969,rs11912295,rs11704586,rs1800481,rs1165227,rs10493037,rs4253776,rs75947707,rs10986960,rs494198,rs10774625,rs629301,rs10241642,rs6659176,rs80099922,rs2315022,rs8078686,rs2523060,rs2738446,rs526936,rs1050361,rs1146586,rs34403348,rs57009615,rs9615343,rs73424822,rs11207998,rs10986937,rs17111573,rs8138057,rs634272,rs76649027,rs12982276,rs12684516,rs4510150,rs72633974,rs11704878,rs3812986,rs421812,rs12721046,rs12981405,rs10067641,rs12686532,rs7258508,rs10889343,rs584367,rs9411370,rs2495477,rs60798877,rs12744003,rs115615483,rs10987015,rs6752978,rs79992973,rs74073049,rs78120576,rs5753015,rs6007748,rs1874148,rs12549853,rs11079783,rs12102580,rs12062275,rs114376569,rs661665,rs35666856,rs10492814,rs3807370,rs9923146,rs17883880,rs10986942,rs7248162,rs9889092,rs413582,rs10163469,rs535471,rs9913503,rs56959743,rs10789119,rs2738460,rs17860594,rs76505529,rs735396,rs10889337,rs2007797,rs630144,rs6029602,rs11207974,rs2483205,rs1080043,rs117968841,rs3760626,rs2980878,rs6589564,rs66867801,rs4838544,rs79859184,rs5744667,rs13336280,rs117859680,rs56094630,rs72838082,rs1367117,rs76261935,rs58175211,rs12684530,rs14843,rs17162313,rs61905116,rs7219303,rs1160985,rs559723,rs56218586,rs34997029,rs4808196,rs11207977,rs117707759,rs676210,rs78206158,rs6982636,rs11075663,rs1250239,rs9615972,rs9936572,rs2255400,rs67239864,rs5663,rs6678692,rs6072279,rs174594,rs2980875,rs739164,rs1469513,rs45576140,rs12833586,rs2699428,rs62292944,rs2577289,rs1260333,rs6706968,rs10187501,rs2699426,rs17508721,rs55696093,rs2075290,rs3736438,rs17875658,rs73015007,rs11577840,rs1184547,rs12566265,rs7625685,rs41294825,rs17032348,rs113181112,rs3093113,rs74693906,rs10986902,rs637723,rs9411474,rs12237298,rs78384300,rs12233358,rs8078309,rs1012129,rs116582601,rs74179951,rs73069196,rs3752451,rs3819578,rs115474467,rs28927680,rs115218506,rs1000879,rs754255,rs71636779,rs892101,rs2954022,rs34517956,rs67845377,rs641540,rs114576827,rs3742461,rs1347694,rs3962616,rs1052639,rs7074434,rs11656856,rs77481241,rs10986893,rs10858096,rs12403207,rs11917172,rs3757354,rs2241412,rs11571131,rs58579887,rs77350182,rs11570255,rs115164041,rs8065669,rs6072249,rs3825041,rs116649480,rs11090863,rs8111854,rs12814561,rs6029641,rs74650614,rs1859287,rs7849280,rs56115463,rs28362458,rs13964,rs10419912,rs9905308,rs61433348,rs2315025,rs314253,rs11925701,rs2479413,rs4970834,rs28408106,rs2095637,rs673548,rs13380780,rs10159255,rs7640978,rs9820818,rs17071977,rs4804569,rs74073053,rs115885807,rs2916068,rs6007795,rs67238925,rs873308,rs6459512,rs8054034,rs10986925,rs59816054,rs4841133,rs117605896,rs12277117,rs3793342,rs8059110,rs1169313,rs12825744,rs117280295,rs58152051,rs58361354,rs4808964,rs7002551,rs6008632,rs77038576,rs2244608,rs28367503,rs12288780,rs12027778,rs11207980,rs28536091,rs67886319,rs34556682,rs7256462,rs2235366,rs7250368,rs35738294,rs17399838,rs822928,rs63011360,rs6008625,rs2954026,rs74076691,rs6753142,rs113926448,rs10987026,rs7567923,rs6008612,rs2072141,rs4854559,rs72839603,rs117417273,rs62111030,rs114480578,rs12171124,rs6008622,rs6029638,rs9411364,rs2911711,rs17123740,rs11569325,rs2391086,rs9813284,rs10874845,rs73897099,rs662138,rs267734,rs7205949,rs17860566,rs77435420,rs75522961,rs11574514,rs12686621,rs2042519,rs10986909,rs12287066,rs10986881,rs10489892,rs115478735,rs75404944,rs8104483,rs73004959,rs1169306,rs7554255,rs3219150,rs34951175,rs8061459,rs114798927,rs10038586,rs73440433,rs9627428,rs10986973,rs1077737,rs16856314,rs12265727,rs1820049,rs76159863,rs115092896,rs10402308,rs61616678,rs114948654,rs9789302,rs5031002,rs6738627,rs11925382,rs6597616,rs17647543,rs3923912,rs7700468,rs8006570,rs1169311,rs1038026,rs61176209,rs77572260,rs6008770,rs4257328,rs58488410,rs73015034,rs10986869,rs56090741,rs12683881,rs2699429,rs17111567,rs8072100,rs486142,rs7723531,rs115847095,rs78948922,rs1878512,rs2232701,rs11703848,rs174589,rs11862813,rs72875403,rs74073052,rs9932062,rs12670798,rs9555679,rs174544,rs16941807,rs58255540,rs7581564,rs56306424,rs2072560,rs6065311,rs12916,rs762692,rs4148214,rs73537429,rs1564348,rs3764567,rs77247871,rs1972627,rs6468699,rs10986898,rs639750,rs1800562,rs34548137,rs651007,rs2569538,rs2301669,rs7252023,rs10418757,rs174600,rs715515,rs2305625,rs174572,rs10986882,rs2717896,rs2738445,rs4253772,rs10987062,rs61368683,rs78449177,rs508293,rs4794057,rs9534270,rs7938702,rs62133262,rs17111704,rs9674670,rs28609217,rs2366638,rs8101802,rs79437914,rs10986871,rs62110989,rs41305070,rs55926596,rs5753002,rs2717867,rs34348991,rs6505048,rs6029588,rs651821,rs58081851,rs9436221,rs58408589,rs12615520,rs7303681,rs73004966,rs520354,rs4803781,rs67969809,rs12027110,rs62111028,rs12609722,rs10413784,rs5030361,rs5753014,rs611917,rs112468228,rs11912554,rs1129555,rs1365771,rs661955,rs6513669,rs3736911,rs77210082,rs2074090,rs1250246,rs325465,rs684818,rs6519993,rs115743550,rs116080881,rs78336060,rs62110863,rs117164273,rs5744712,rs62110987,rs389261,rs174579,rs3760370,rs195522,rs60704627,rs1068884,rs3783567,rs609320,rs79120854,rs78610189,rs10986911,rs634341,rs1305521,rs1250249,rs72836301,rs2692234,rs16916733,rs7930786,rs2710637,rs77725792,rs2084220,rs118037799,rs679804,rs757001,rs2070939,rs1168042,rs114096164,rs159853,rs9615977,rs4794048,rs4808939,rs513055,rs73591936,rs505151,rs6545973,rs8070273,rs113549125,rs56961021,rs12708927,rs2927453,rs6429427,rs8070463,rs2577290,rs405697,rs6694813,rs72992044,rs2229459,rs3211852,rs115291189,rs7251501,rs4970843,rs11207999,rs644000,rs6587976,rs2829978,rs12976025,rs12928732,rs35782247,rs1092184,rs1920792,rs4808967,rs7943121,rs78468022,rs11466654,rs11705051,rs12520739,rs28786710,rs892021,rs74073036,rs10930133,rs1250219,rs61753412,rs10407173,rs8060770,rs114337044,rs73886791,rs9787151,rs8039438,rs636229,rs79700435,rs8052338,rs17101760,rs2878417,rs45552534,rs7979360,rs115355192,rs6699896,rs600038,rs7960451,rs10493325,rs9293656,rs11671619,rs78903490,rs8177327,rs1277930,rs11573244,rs8106922,rs56266464,rs6878990,rs75188057,rs57427906,rs28484968,rs73667098,rs8107974,rs73004933,rs975704,rs10099971,rs55925119,rs55923603,rs7547133,rs79497298,rs28385702,rs56034249,rs10889330,rs924452,rs10987045,rs4264433,rs2264778,rs2031723,rs11591147,rs12452796,rs12985142,rs4942486,rs9615349,rs41378347,rs998154,rs114191770,rs1853527,rs1250229,rs2255141,rs58243822,rs497159,rs10421382,rs9615960,rs8135519,rs61906079,rs9615330,rs3797534,rs11065385,rs479910,rs12828041,rs114598143,rs4649086,rs6913696,rs2115838,rs73667092,rs115785198,rs61775209,rs10207245,rs2717913,rs6581127,rs73440404,rs1093077,rs116602821,rs2577294,rs79452353,rs7356637,rs17111714,rs2769437,rs17569222,rs60832391,rs115047253,rs16996155,rs73024733,rs4647641,rs4808960,rs17242395,rs2738450,rs585131,rs75269301,rs11568746,rs10007119,rs10406551,rs73668728,rs10038723,rs66764858,rs1569372,rs3212056,rs11085761,rs62135036,rs11699577,rs9895776,rs74072686,rs60980715,rs2854725,rs12394306,rs2239375,rs74437543,rs11574121,rs77065140,rs1475701,rs9477211,rs7194225,rs7246900,rs76797606,rs9859815,rs3768012,rs5120,rs7257468,rs2980882,rs7339932,rs597078,rs1041968,rs12023489,rs9926156,rs76866386,rs12275177,rs1165222,rs76381165,rs115710862,rs116908316,rs115971531,rs77275755,rs7254230,rs12713450,rs2710647,rs4793842,rs78587942,rs17120029,rs28917504,rs12692737,rs62129108,rs4803767,rs815312,rs116611120,rs28607733,rs7013938,rs17725246,rs11241705,rs17410238,rs57820984,rs73071133,rs72992007,rs41313155,rs7328654,rs174547,rs2287997,rs72992311,rs10154348,rs9894905,rs204905,rs57368710,rs6892449,rs75788262,rs111701515,rs11833759,rs12086687,rs34404554,rs56871159,rs72834373,rs9438904,rs14158,rs9438905,rs10425828,rs3764312,rs6029145,rs6008774,rs58296755,rs11225486,rs10986897,rs34618114,rs8182472,rs472495,rs2285626,rs3783406,rs2185254,rs17127608,rs73127363,rs67720221,rs7190995,rs3135506,rs12994674,rs68020227,rs656297,rs6007726,rs35886763,rs34660894,rs638305,rs724617,rs8064853,rs174582,rs62110992,rs74078643,rs8075058,rs74444640,rs5744663,rs12292921,rs603247,rs73431673,rs12983940,rs79981537,rs9436742,rs9899859,rs9913014,rs2297991,rs77670311,rs174538,rs10408596,rs12237283,rs1123072,rs2143877,rs2965169,rs78864133,rs12030293,rs10854010,rs55925606,rs35793548,rs2950835,rs11828157,rs2523059,rs859154,rs72837690,rs6008784,rs195521,rs10408150,rs2523068,rs6982502,rs73401890,rs1250259,rs3218688,rs5744672,rs11907637,rs4804145,rs4704229,rs2792703,rs2304097,rs73017063,rs6656663,rs115010430,rs2980870,rs509728,rs56046090,rs10195252,rs283809,rs6102334,rs12238211,rs2074301,rs2257962,rs77481217,rs7706857,rs10007223,rs174549,rs12285095,rs7719423,rs1863049,rs3091242,rs62076549,rs2642438,rs16996161,rs10423457,rs7899096,rs6464528,rs7637435,rs12084213,rs73990481,rs4703670,rs485701,rs1250228,rs34460334,rs34035644,rs9615935,rs58995029,rs116909368,rs3213642,rs580485,rs72643559,rs117436074,rs4622720,rs1182933,rs698912,rs12610191,rs60340200,rs77184506,rs579459,rs1250242,rs17242787,rs659656,rs113103629,rs6970667,rs2304098,rs1113232,rs35103370,rs6499559,rs7221224,rs12811283,rs10462517,rs80323862,rs11704979,rs6008546,rs77179413,rs3093614,rs62620177,rs10858082,rs7247551,rs10789118,rs2238675,rs60972631,rs114059879,rs116297600,rs9658150,rs10402729,rs75399276,rs10060260,rs17049197,rs4665178,rs6499561,rs11207985,rs75331444,rs76295273,rs17244834,rs58198139,rs7536292,rs180326,rs11235973,rs79358125,rs62110990,rs17412738,rs1781212,rs7200615,rs11703173,rs8072644,rs4420638,rs7633214,rs72838038,rs12713956,rs3764706,rs6453134,rs13336998,rs12324244,rs17575427,rs11465759,rs10504062,rs11704614,rs12565895,rs4810311,rs2081222,rs8179169,rs10241663,rs12708928,rs10986888,rs3737810,rs57825321,rs72838003,rs76698454,rs74459667,rs1912486,rs1168029,rs174578,rs73985171,rs67337506,rs78395976,rs10419672,rs1053438,rs1168032,rs58506324,rs2902941,rs9936831,rs11083752,rs174575,rs36003018,rs2288912,rs1036320,rs253413,rs5008148,rs118113356,rs1183260,rs2076146,rs12138177,rs9627324,rs267738,rs2250802,rs73992517,rs174585,rs8079142,rs3087501,rs7809080,rs8075843,rs114558609,rs9615364,rs2464196,rs61471917,rs61457762,rs521985,rs12691202,rs74879643,rs7973850,rs35120633,rs12078471,rs6007830,rs2550876,rs7900388,rs4808203,rs432483,rs7338097,rs784706,rs12610185,rs8104144,rs28651533,rs9930949,rs934197,rs479832,rs734359,rs17586966,rs17035665,rs73918008,rs114369787,rs4704727,rs66614050,rs75873266,rs3737890,rs11571151,rs9787156,rs642845,rs10782981,rs4722551,rs56231818,rs2163203,rs14178,rs34391152,rs73071164,rs174598,rs10986876,rs7184169,rs2223745,rs11887534,rs114995041,rs77797820,rs7194326,rs2745867,rs6029552,rs117705890,rs2717897,rs6867563,rs16957590,rs2072183,rs11920918,rs1169309,rs10282545,rs75733050,rs766011,rs3918174,rs598253,rs4649085,rs9627350,rs3820667,rs11693870,rs10986977,rs17410294,rs7968488,rs563641,rs12452315,rs7954331,rs174553,rs2066880,rs10986895,rs11090865,rs2803611,rs2807834,rs28387039,rs6589565,rs565436,rs8138231,rs58542926,rs7932976,rs73069186,rs2195597,rs36043919,rs12136083,rs8178944,rs6736017,rs7221345,rs117268981,rs6016534,rs12646,rs79835740,rs2644349,rs10306137,rs760633,rs9854574,rs34104251,rs1002687,rs4496372,rs2259820,rs12636380,rs3758854,rs62111032,rs174593,rs10889340,rs6581126,rs56132765,rs117655774,rs12710260,rs1457043,rs10512843,rs6717858,rs2301784,rs12286037,rs59376497,rs6556494,rs867772,rs7734476,rs74602581,rs9837622,rs11085254,rs114074009,rs12721613,rs10935011,rs11703038,rs17661330,rs3733907,rs11705624,rs1168097,rs58190593,rs11687710,rs1180</t>
  </si>
  <si>
    <t>ENSG00000168496.3,CATG00000040553.1,CATG00000094596.1,CATG00000110152.1,ENSG00000256500.5,ENSG00000187987.5,ENSG00000143382.9,ENSG00000038358.10,CATG00000052228.1,ENSG00000095303.10,CATG00000049790.1,ENSG00000215114.3,ENSG00000178685.9,CATG00000006731.1,ENSG00000197445.2,CATG00000065840.1,ENSG00000110693.11,CATG00000063766.1,ENSG00000242515.1,ENSG00000236437.1,ENSG00000113302.4,ENSG00000129170.4,CATG00000014692.1,ENSG00000267872.1,ENSG00000175324.5,ENSG00000183091.15,CATG00000070348.1,ENSG00000198315.6,ENSG00000157193.10,CATG00000050929.1,ENSG00000169403.7,ENSG00000185009.8,ENSG00000259207.3,ENSG00000143437.16,ENSG00000237937.1,ENSG00000164305.13,ENSG00000108846.11,ENSG00000273259.1,ENSG00000228782.3,ENSG00000260880.2,ENSG00000134086.7,ENSG00000119927.9,ENSG00000214415.3,ENSG00000159753.9,ENSG00000133657.10,ENSG00000221887.4,ENSG00000124067.12,CATG00000003581.1,ENSG00000160161.5,ENSG00000144635.4,CATG00000030990.1,CATG00000029679.1,ENSG00000242689.1,ENSG00000188672.12,ENSG00000163431.11,ENSG00000084674.9,ENSG00000130208.5,ENSG00000111252.6,ENSG00000010610.5,CATG00000017625.1,CATG00000053250.1,ENSG00000130287.9,ENSG00000143379.8,ENSG00000155816.15,ENSG00000109917.6,ENSG00000124205.11,CATG00000011123.1,ENSG00000167261.9,ENSG00000162650.11,ENSG00000224037.2,ENSG00000197721.12,ENSG00000134824.9,ENSG00000153790.7,ENSG00000105835.7,ENSG00000152558.10,CATG00000104450.1,ENSG00000143452.11,ENSG00000159792.5,ENSG00000181355.16,ENSG00000134825.9,CATG00000060059.1,ENSG00000213398.3,ENSG00000126456.11,ENSG00000091831.17,CATG00000042089.1,ENSG00000133116.6,ENSG00000186951.12,CATG00000019207.1,ENSG00000253111.1,ENSG00000142192.16,ENSG00000112715.16,ENSG00000089234.11,ENSG00000198929.8,ENSG00000178093.12,ENSG00000105717.9,ENSG00000178193.5,ENSG00000233005.1,ENSG00000149654.5,ENSG00000111300.5,ENSG00000117528.7,CATG00000066249.1,CATG00000041150.1,CATG00000061261.1,CATG00000038863.1,ENSG00000270672.1,ENSG00000162607.8,ENSG00000241635.3,ENSG00000175564.8,ENSG00000258674.5,ENSG00000181754.6,CATG00000038543.1,CATG00000097320.1,ENSG00000140093.5,ENSG00000167613.11,ENSG00000060642.6,ENSG00000122008.11,ENSG00000178732.4,ENSG00000164867.6,ENSG00000115414.14,ENSG00000140678.12,ENSG00000126214.16,CATG00000058595.1,ENSG00000080618.9,ENSG00000255073.4,ENSG00000226645.1,ENSG00000065675.10,ENSG00000165895.13,ENSG00000110330.4,ENSG00000138134.7,ENSG00000125633.6,ENSG00000186350.8,ENSG00000135913.6,ENSG00000026103.15,ENSG00000138246.11,ENSG00000174123.6,ENSG00000141098.8,ENSG00000259984.1,ENSG00000117593.8,CATG00000003943.1,ENSG00000101017.9,ENSG00000100739.6,CATG00000038547.1,ENSG00000224916.4,ENSG00000255504.1,ENSG00000213904.4,ENSG00000204231.6,ENSG00000143106.8,ENSG00000120278.10,ENSG00000171502.10,ENSG00000257595.2,CATG00000053253.1,ENSG00000196083.5,ENSG00000162402.8,ENSG00000112033.9,CATG00000039467.1,ENSG00000225166.1,ENSG00000267282.1,ENSG00000261386.2,ENSG00000105877.13,CATG00000027670.1,ENSG00000215193.8,ENSG00000162543.5,ENSG00000054282.11,CATG00000107059.1,CATG00000029361.1,CATG00000054804.1,ENSG00000171557.12,ENSG00000241119.1,ENSG00000267660.1,CATG00000098840.1,CATG00000059729.1,ENSG00000111424.6,ENSG00000247381.2,ENSG00000116127.13,CATG00000054839.1,ENSG00000143126.7,ENSG00000129351.13,ENSG00000141096.4,CATG00000070512.1,CATG00000076301.1,CATG00000074844.1,ENSG00000197408.4,CATG00000066122.1,CATG00000058837.1,ENSG00000189045.9,ENSG00000008056.8,ENSG00000186010.14,ENSG00000174151.10,CATG00000040550.1,ENSG00000084734.4,ENSG00000144554.6,ENSG00000101473.12,ENSG00000254237.1,ENSG00000101306.6,ENSG00000141084.6,ENSG00000127831.6,ENSG00000240338.1,ENSG00000104365.9,ENSG00000226648.1,ENSG00000203710.6,ENSG00000233058.1,ENSG00000186205.8,ENSG00000169169.10,ENSG00000234741.3,ENSG00000253408.1,CATG00000049830.1,CATG00000083252.1,CATG00000025046.1,CATG00000094813.1,ENSG00000117601.9,ENSG00000124920.9,CATG00000101331.1,CATG00000049771.1,CATG00000033856.1,ENSG00000145700.5,ENSG00000113163.11,ENSG00000007237.14,ENSG00000263201.1,ENSG00000035403.12,ENSG00000204287.9,ENSG00000197632.4,ENSG00000183726.6,ENSG00000263293.1,CATG00000091709.1,CATG00000024280.1,CATG00000098986.1,ENSG00000244122.2,ENSG00000113249.8,ENSG00000070501.7,CATG00000042081.1,ENSG00000064989.8,ENSG00000180176.10,ENSG00000132535.14,CATG00000040597.1,CATG00000051865.1,ENSG00000225676.1,ENSG00000176635.13,ENSG00000249738.2,ENSG00000157131.10,ENSG00000188778.3,ENSG00000223838.1,ENSG00000050820.12,ENSG00000057593.9,CATG00000038914.1,CATG00000061799.1,ENSG00000089639.6,ENSG00000259804.1,ENSG00000111642.10,ENSG00000076321.6,CATG00000010636.1,CATG00000008777.1,ENSG00000135100.13,ENSG00000116678.14,CATG00000005706.1,ENSG00000075223.9,ENSG00000107611.10,ENSG00000256282.1,ENSG00000187664.8,ENSG00000127955.11,CATG00000041148.1,ENSG00000156413.9,ENSG00000117616.13,ENSG00000117525.9,ENSG00000075234.12,CATG00000008640.1,ENSG00000175538.6,ENSG00000175390.8,ENSG00000132793.7,ENSG00000117713.13,ENSG00000089820.11,ENSG00000242550.1,ENSG00000205643.6,ENSG00000166170.9,ENSG00000100711.9,ENSG00000254235.1,ENSG00000204842.10,ENSG00000142751.10,ENSG00000130204.8,ENSG00000267114.1,ENSG00000027075.9,ENSG00000228538.1,ENSG00000204520.8,ENSG00000073734.8,ENSG00000074660.11,ENSG00000139618.10,ENSG00000127472.6,ENSG00000087237.6,ENSG00000102967.7,ENSG00000172765.12,ENSG00000010704.14,ENSG00000163131.6,ENSG00000166670.5,ENSG00000244040.1,ENSG00000163781.8,CATG00000029081.1,ENSG00000261701.2,ENSG00000222612.1,ENSG00000128052.8,ENSG00000110243.7,ENSG00000091513.10,ENSG00000100416.8,CATG00000027659.1,ENSG00000230801.1,ENSG00000064489.17,ENSG00000082438.11,ENSG00000137962.8,CATG00000009164.1,ENSG00000091317.7,CATG00000060738.1,CATG00000027862.1,ENSG00000204248.6,ENSG00000102904.10,ENSG00000261884.2,ENSG00000156110.9,ENSG00000137486.12,ENSG00000263126.1,ENSG00000162434.7,ENSG00000117298.10,CATG00000058836.1,ENSG00000259627.1,ENSG00000100330.11,ENSG00000213996.8,CATG00000044397.1,ENSG00000256053.3,ENSG00000144130.7,ENSG00000211752.3,ENSG00000213339.4,ENSG00000166035.6,ENSG00000143412.5,ENSG00000262160.1,ENSG00000184588.13,ENSG00000133121.16,ENSG00000015520.10,ENSG00000204178.5,ENSG00000149485.12,ENSG00000175806.10,ENSG00000218819.3,ENSG00000124104.14,ENSG00000198670.7,ENSG00000196136.12,ENSG00000188038.3,ENSG00000157227.8,ENSG00000011422.7,ENSG00000103528.12,ENSG00000198900.5,ENSG00000224063.1,ENSG00000105705.11,ENSG00000158816.11,CATG00000060595.1,ENSG00000233276.2,ENSG00000156735.6,ENSG00000130164.7,CATG00000003315.1,ENSG00000083642.14,ENSG00000127616.13,ENSG00000126895.9,ENSG00000149311.13,ENSG00000172216.4,ENSG00000102898.7,ENSG00000108424.5,ENSG00000247372.2,ENSG00000241388.3,ENSG00000231742.1,ENSG00000227630.2,ENSG00000204160.7,ENSG00000075218.14,ENSG00000153551.9,ENSG00000243955.1,ENSG00000090273.9,ENSG00000213085.5,CATG00000061840.1,ENSG00000160613.8,ENSG00000145040.3,ENSG00000127191.13,ENSG00000260063.1,ENSG00000159433.7,ENSG00000226698.1,ENSG00000198691.7,ENSG00000143418.15,CATG00000107308.1,ENSG00000112280.11,CATG00000087582.1,ENSG00000114268.7,ENSG00000197134.7,ENSG00000171903.12,ENSG00000106799.8,ENSG00000065970.4,ENSG00000123496.3,ENSG00000266903.1,CATG00000052248.1,ENSG00000267607.1,ENSG00000224259.1,CATG00000029768.1,ENSG00000234906.4,ENSG00000247853.2,ENSG00000141086.13,ENSG00000130173.9,CATG00000002481.1,CATG00000005705.1,CATG00000010640.1,CATG00000001676.1,ENSG00000081479.8,CATG00000116428.1,ENSG00000160111.8,CATG00000037783.1,ENSG00000126453.5,ENSG00000127129.5,CATG00000060061.1,CATG00000101330.1,ENSG00000213999.11,ENSG00000185038.10,CATG00000054845.1,ENSG00000173692.8,ENSG00000272622.1,ENSG00000241360.1,CATG00000060081.1,ENSG00000227492.1,ENSG00000168765.11,ENSG00000039523.13,ENSG00000247595.2,CATG00000080230.1,ENSG00000178719.12,ENSG00000258793.1,CATG00000063428.1,ENSG00000259476.1,ENSG00000154269.10,ENSG00000114270.11,ENSG00000240224.1,ENSG00000111816.6,ENSG00000267629.2,CATG00000076334.1,ENSG00000169047.5,ENSG00000178209.10,CATG00000040546.1,CATG00000098860.1,ENSG00000170266.11,CATG00000057935.1,ENSG00000137745.7,ENSG00000128881.12,CATG00000053275.1,CATG00000094595.1,CATG00000033858.1,CATG00000054813.1,ENSG00000117054.9,ENSG00000230695.1,CATG00000104458.1,ENSG00000127884.4,ENSG00000124074.7,ENSG00000161888.7,ENSG00000186115.8,ENSG00000085552.12,ENSG00000137656.7,ENSG00000270933.1,CATG00000041154.1,ENSG00000242366.2,ENSG00000163705.8,ENSG00000170893.3,CATG00000054808.1,CATG00000060742.1,ENSG00000211751.3,ENSG00000079435.5,ENSG00000115504.10,ENSG00000163513.13,CATG00000008781.1,ENSG00000126461.10,ENSG00000240303.3,CATG00000049779.1,ENSG00000078295.11,CATG00000022152.1,CATG00000059355.1,ENSG00000071205.7,ENSG00000100083.14,CATG00000042069.1,ENSG00000143028.7,ENSG00000255171.1,ENSG00000103066.8,ENSG00000235908.1,ENSG00000221986.2,ENSG00000187475.4,ENSG00000143420.13,CATG00000012118.1,ENSG00000120254.11,ENSG00000082175.10,ENSG00000120334.11,CATG00000020462.1,ENSG00000134222.12,ENSG00000167081.12,ENSG00000167264.13,ENSG00000253368.3,ENSG00000235545.1,ENSG00000226314.3,ENSG00000068305.13,ENSG00000165526.4,ENSG00000082701.10,ENSG00000088325.11,ENSG00000118432.11,ENSG00000138075.7,ENSG00000163960.7,ENSG00000186566.7,CATG00000006729.1,ENSG00000129933.16,ENSG00000103067.7,ENSG00000169896.12,CATG00000107063.1,ENSG00000258851.1,ENSG00000055118.10,ENSG00000175920.11,ENSG00000149591.12,ENSG00000126218.7,ENSG00000141027.16,ENSG00000132549.14,ENSG00000169174.9,CATG00000021324.1,ENSG00000112282.13,ENSG00000130203.5,ENSG00000259242.2,ENSG00000198933.5,ENSG00000117215.10,ENSG00000159640.10,ENSG00000183098.6,CATG00000041149.1,CATG00000029676.1,ENSG00000166888.6,ENSG00000031698.8,ENSG00000078401.6,ENSG00000124564.13,ENSG00000113161.11,ENSG00000132170.15,CATG00000047017.1,ENSG00000144891.13,CATG00000011165.1,CATG00000027654.1,ENSG00000004399.8,ENSG00000126215.9,CATG00000076300.1,CATG00000076302.1,ENSG00000065135.7,CATG00000049770.1,CATG00000087443.1,ENSG00000198001.9,CATG00000003129.1,ENSG00000135914.5,ENSG00000140326.8,ENSG00000135114.8,ENSG00000231090.1,ENSG00000162594.10,ENSG00000175063.12,ENSG00000204128.5,ENSG00000089250.14,ENSG00000246283.2,ENSG00000160321.10,ENSG00000018625.10,ENSG00000171124.8,ENSG00000266978.1,ENSG00000265489.1,ENSG00000175003.8,ENSG00000007944.10,ENSG00000113971.14,ENSG00000213625.4,CATG00000012948.1,ENSG00000156097.8,ENSG00000166402.4,ENSG00000250067.7,ENSG00000261469.1,ENSG00000151292.13,CATG00000011134.1,CATG00000004984.1,ENSG00000116641.11,ENSG00000224967.1,ENSG00000088205.8,ENSG00000174125.3,ENSG00000130158.9,ENSG00000175164.9,CATG00000012113.1,ENSG00000134243.7,ENSG00000174306.17,ENSG00000179119.10,ENSG00000132855.4,ENSG00000102265.7,ENSG00000091583.6,ENSG00000205978.5,ENSG00000187498.10,ENSG00000123384.9,CATG00000040293.1,CATG00000017791.1,CATG00000080231.1,CATG00000063720.1,CATG00000025703.1,ENSG00000271875.1,ENSG00000005961.13,ENSG00000240498.2,ENSG00000169083.11,ENSG00000100092.16,CATG00000109197.1,ENSG00000003436.10,ENSG00000140416.15,ENSG00000207601.1,ENSG00000267467.2,ENSG00000185278.10,CATG00000089150.1,CATG00000066125.1,CATG00000080233.1,ENSG00000010626.10,CATG00000027119.1,ENSG00000236581.4,ENSG00000004939.9,CATG00000040547.1,ENSG00000233360.4,ENSG00000255062.1,ENSG00000175707.7,ENSG00000102974.10,ENSG00000075275.12,CATG00000040549.1,ENSG00000260441.1,CATG00000068636.1,ENSG00000109501.9,CATG00000099955.1,CATG00000102520.1,ENSG00000104687.8,ENSG00000135218.13,ENSG00000198746.8,ENSG00000242198.1,ENSG00000185737.8,ENSG00000145850.4,ENSG00000253522.2,ENSG00000227117.2,ENSG00000090339.4,CATG00000052294.1,CATG00000057414.1,ENSG00000258989.1,ENSG00000257017.4,ENSG00000249993.1,ENSG00000072736.14,ENSG00000244474.1,ENSG00000229582.2,CATG00000052770.1,CATG00000071708.1,ENSG00000263276.1,ENSG00000143799.8,ENSG00000069399.8,ENSG00000205220.7,ENSG00000140829.7,CATG00000037782.1,CATG00000097316.1,ENSG00000180596.7,ENSG00000187258.9,ENSG00000221365.1,ENSG00000187008.2,CATG00000024284.1,ENSG00000254901.3,ENSG00000163956.6,CATG00000064110.1,ENSG00000168925.6,CATG00000044322.1,ENSG00000127533.3,ENSG00000157895.7,ENSG00000141279.11,CATG00000027662.1,ENSG00000167491.13,ENSG00000159459.7,ENSG00000164306.6,ENSG00000112242.10,ENSG00000140830.4,ENSG00000147852.11,ENSG00000145996.7,ENSG00000130202.5,ENSG00000124181.10,ENSG00000164342.8,ENSG00000164919.6,ENSG00000104853.11,ENSG00000202105.1,ENSG00000102901.8,ENSG00000141052.13,CATG00000047873.1,ENSG00000143457.6,ENSG00000198626.11,ENSG00000118520.9,CATG00000038859.1,ENSG00000067560.6,ENSG00000070748.13,CATG00000012184.1,CATG00000031598.1,ENSG00000266507.1,ENSG00000211753.2,ENSG00000079805.12,ENSG00000118557.11,CATG00000070500.1,ENSG00000215515.2,ENSG00000091592.11,CATG00000038535.1,ENSG00000259753.1,ENSG00000197798.4,ENSG00000088808.12,ENSG00000197249.8,CATG00000070588.1,ENSG00000235109.3,ENSG00000167910.3,ENSG00000244703.3,ENSG00000080345.13,CATG00000055084.1,ENSG00000139998.10,ENSG00000144852.12,ENSG00000236255.1,ENSG00000263766.1,ENSG00000118308.10,ENSG00000226098.3,ENSG00000130943.5,ENSG00000178852.11,ENSG00000111674.4,ENSG00000233438.1,ENSG00000103064.9,ENSG00000131910.4,ENSG00000149577.11,ENSG00000172893.11,ENSG00000143921.6,ENSG00000226754.1,CATG00000107058.1,CATG00000092814.1,ENSG00000139515.5,ENSG00000167165.14,CATG00000057936.1,ENSG00000110063.4,ENSG00000150455.9,ENSG00000248027.1,ENSG00000232667.5,ENSG00000196350.7,ENSG00000253729.3</t>
  </si>
  <si>
    <t>23202125,18802019,18193043,20864672,20686565,pha003076,23063622,23696881,22885922,19060906,22629316,21059979,21977987,23236364,23726366,22460556,18193044,23100282,23067351,18179892,pha003077,24097068,19060910,18262040,19060911</t>
  </si>
  <si>
    <t>ldl cholesterol,LDL cholesterol</t>
  </si>
  <si>
    <t>MESH:D008103</t>
  </si>
  <si>
    <t>Liver Cirrhosis</t>
  </si>
  <si>
    <t>rs887304,rs1692798,rs3741380,rs948578,rs11606601,rs2986971,rs6591182,rs12676995,rs7009302,rs686827,rs2645426,rs2294136,rs34120986,rs7015195,rs11227229,rs17756892,rs7941126,rs59697975,rs1692799,rs962366,rs2645424,rs2686204,rs35787968,rs66796078,rs10515295,rs3006515,rs1293315,rs9582216,rs7015547</t>
  </si>
  <si>
    <t>ENSG00000152767.11,ENSG00000271687.1,ENSG00000264839.1,CATG00000117734.1,CATG00000110243.1,ENSG00000270225.1,ENSG00000173327.3,ENSG00000173442.7,ENSG00000271207.1,ENSG00000270230.1,ENSG00000130038.5,ENSG00000079459.8,ENSG00000270906.1,ENSG00000271480.1,CATG00000117736.1,ENSG00000270388.1</t>
  </si>
  <si>
    <t>Non-alcoholic fatty liver disease histology (lobular)</t>
  </si>
  <si>
    <t>MESH:D008136</t>
  </si>
  <si>
    <t>Longevity</t>
  </si>
  <si>
    <t>The normal length of time of an organism's life.</t>
  </si>
  <si>
    <t>rs13069724,rs34922657,rs9838618,rs7027048,rs4721122,rs348884,rs7500114,rs10435026,rs77895245,rs1882105,rs10967779,rs7027950,rs573687,rs2296467,rs395188,rs7022575,rs4148553,rs61271866,rs74485471,rs2826883,rs564398,rs3811153,rs6967100,rs12417389,rs4721184,rs1555805,rs113963217,rs17288671,rs71614967,rs3735686,rs9992952,rs10260585,rs6972994,rs10811640,rs451041,rs4758502,rs12858868,rs6819597,rs80872,rs6952808,rs6979076,rs7524355,rs434114,rs6970034,rs1008878,rs10776908,rs9876781,rs73029180,rs922075,rs13071337,rs571391,rs4721185,rs377765,rs7996093,rs6915183,rs568297,rs739401,rs9517317,rs1504396,rs4841934,rs10833024,rs9849509,rs10904168,rs2518723,rs436580,rs2826890,rs11061291,rs813449,rs706202,rs2811713,rs7357740,rs35797753,rs4723649,rs7286601,rs113690074,rs1801368,rs10858282,rs60512868,rs2056478,rs4721135,rs71311698,rs4256490,rs1465473,rs4601204,rs10868982,rs6825045,rs4148549,rs17799244,rs10230383,rs7168365,rs2967139,rs440130,rs3827850,rs4420638,rs7994160,rs12647145,rs12699404,rs12805426,rs11024708,rs7049105,rs6467538,rs697859,rs551125,rs10276204,rs56145009,rs4721121,rs4719366,rs12789474,rs9513430,rs9616908,rs3770,rs12671113,rs12537914,rs4550961,rs4881271,rs116968007,rs1037773,rs10003382,rs73041022,rs4732038,rs80871,rs397919,rs12117565,rs9776263,rs35368417,rs8084155,rs6782620,rs41278431,rs3794928,rs7948848,rs2519165,rs2967137,rs115026813,rs12672286,rs11142748,rs6532078,rs1007766,rs73446314,rs428726,rs12616139,rs10263703,rs599452,rs6442118,rs1563736,rs756693,rs2362441,rs4241580,rs73041047,rs6486621,rs11083442,rs12786344,rs11771451,rs2516740,rs28712889,rs7853155,rs61698755,rs4484329,rs4593163,rs114316342,rs7028570,rs515481,rs6952727,rs4669260,rs12574391,rs4842170,rs9584857,rs7635522,rs16925010,rs2967173,rs7030641,rs2185650,rs10117928,rs9517319,rs4842171,rs4046190,rs1077335,rs35582663,rs1002456,rs8064597,rs13054468,rs1870444,rs7239053,rs1459250,rs6532083,rs10950448,rs4719318,rs3759025,rs6008052,rs241955,rs6947257,rs11556505,rs12699453,rs2185651,rs61834971,rs4580676,rs9975367,rs4611001,rs10757263,rs2276903,rs10754395,rs11856406,rs11061292,rs10239772,rs2427085,rs11252275,rs9883927,rs10868983,rs1128427,rs558275,rs6701915,rs3218012,rs4859588,rs693687,rs10865660,rs12972156,rs2280546,rs73048162,rs348872,rs6957894,rs115667214,rs75847005,rs10858283,rs1994201,rs6954521,rs6970033,rs45607744,rs13125558,rs4337760,rs17059379,rs2427083,rs10965215,rs2452551,rs6442119,rs8077394,rs10271082,rs4859415,rs4241578,rs8041208,rs4719311,rs2106229,rs2044609,rs11557347,rs11024759,rs2826889,rs6944877,rs4619915,rs6442120,rs16975963,rs2967145,rs9817615,rs12798150,rs116195915,rs4304003,rs12413082,rs17443836,rs10115049,rs11597838,rs1014049,rs1886089,rs4784862,rs511990,rs4859587,rs28584433,rs2031577,rs1056405,rs4719319,rs782538,rs7917771,rs11061295,rs11061293,rs6475604,rs61748564,rs241954,rs9307050,rs6802111,rs10811645,rs13008689,rs3827849,rs2151280,rs10950407,rs2273,rs10241998,rs10757265,rs12692353,rs72762677,rs690593,rs7636044,rs7792631,rs413368,rs2670234,rs10779992,rs610578,rs11768541,rs2583424,rs61530740,rs55884272,rs4977753,rs13234214,rs7847840,rs584001,rs473664,rs10888267,rs12485729,rs11161341,rs117397497,rs12669937,rs11061294,rs10950413,rs61834974,rs4724039,rs432585,rs10781000,rs7651407,rs10848270,rs7298564,rs6442124,rs586305,rs7665152,rs10003240,rs1537378,rs420127,rs3817576,rs12701970,rs9655345,rs11979275,rs17775934,rs4859581,rs1063192,rs7526981,rs348885,rs9928652,rs10967783,rs116035788,rs412842,rs9626957,rs1109227,rs10008757,rs4144953,rs4974604,rs77880351,rs9697186,rs3214041,rs4512021,rs1360590,rs2056479,rs2279077,rs2583425,rs10031452,rs3814964,rs73041004,rs2282032,rs6950151,rs10024996,rs2056481,rs1696363,rs12769283,rs2044608,rs4282209,rs7618883,rs10923803,rs4841933,rs4720158,rs2427084,rs7436646,rs4858795,rs9628185,rs2056480,rs2045554,rs2896129,rs6978048,rs10120806,rs9584856,rs13069367,rs3811151,rs1504397,rs2583438,rs7324134,rs72762678,rs12108456,rs58570168,rs35696159,rs3793757,rs11130170,rs6949794,rs11764960,rs2594109,rs34853396,rs2967140,rs6954930,rs71311699,rs56201167,rs578644,rs9876891,rs9626956,rs10229876,rs706201,rs3808350,rs76139392,rs2237905,rs8042939,rs2659005,rs9886857,rs11161342,rs551087,rs115723782,rs61834973,rs4443878,rs12184685,rs9616913,rs2911347,rs1582594,rs1151852,rs67567624,rs7664474,rs12806061,rs546105,rs9616914,rs944799,rs3829637,rs10275585,rs75442883,rs12701310,rs12805915,rs2280724,rs34269264,rs56015111,rs2242474,rs4585652,rs4841932,rs117651720,rs11797,rs55853202,rs12531315,rs10147513,rs60731897,rs10143036,rs7865618,rs348880,rs10811643,rs1556515,rs7655350,rs12421922,rs438384,rs2129769,rs6857372,rs541710,rs6532160,rs13091785,rs2274056,rs59063862,rs6482253,rs4236271,rs2280550,rs2001006,rs55763305,rs421196,rs10950400,rs683437,rs1881122,rs874505,rs1327533,rs366422,rs7850409,rs1975959,rs4758621,rs78233646,rs4859586,rs10227517,rs2075650,rs12210262,rs532703,rs662739,rs11130171,rs59248873,rs11931349,rs4610628,rs2071103,rs76134549,rs2826894,rs7219431,rs10951594,rs10256972,rs10868992,rs1333037,rs10017431,rs6955887,rs4859413,rs62560774,rs1468102,rs4504454,rs7035733,rs10757267,rs10233560,rs4148551,rs12667600,rs417957,rs7690727,rs11771973,rs6977733,rs9886732,rs8181050,rs7809203,rs78398679,rs2068431,rs1975958,rs10261532,rs482522,rs9616911,rs2242473,rs7812072,rs615552,rs4720249,rs3733995,rs561708,rs6553,rs6826085,rs75816060,rs516978,rs12805661,rs8103383,rs7811207,rs9645891,rs10336,rs4449693,rs3792574,rs1966139,rs4721097,rs1541703,rs7959582,rs9517320,rs7996629,rs6532121,rs9311428,rs348881,rs6532158,rs4388364,rs12864890,rs2292533,rs674021,rs1059751,rs399565,rs11732759,rs9995007,rs34580283,rs4841931,rs6532111,rs2280725,rs4974605,rs13224989,rs572373,rs547125,rs496892,rs76487918,rs348876,rs348861,rs877359,rs11792894,rs734071,rs2147940,rs10923923,rs7318327,rs9924215,rs11664190,rs4076706,rs11252260,rs10435145,rs11980081,rs12802296,rs75802547,rs2848958,rs17126641,rs7098303,rs7699624,rs9806340,rs2069418,rs34342646,rs10776910,rs2516726,rs2826893,rs9645890,rs7866783,rs4859584,rs497273,rs2031576,rs13128319,rs13236369,rs10848271,rs2886428,rs6576614,rs7856170,rs369461,rs1554013,rs679038,rs34961072,rs451060,rs3848624,rs114700133,rs10280993,rs34967784,rs4265085,rs105686,rs10967787,rs112628349,rs10967784,rs4421257,rs13118159,rs116817579,rs2239898,rs10243920,rs4721190,rs13147602,rs13314659,rs7656122,rs7138399,rs4236277,rs8049233,rs1459249,rs4356932,rs12540579,rs6560194,rs6964522,rs3742671,rs61849889,rs2362450,rs348879,rs543830,rs6794875,rs12793371,rs4456983,rs116910917,rs609487,rs7874142,rs3903127,rs613312,rs8505,rs1555801,rs56242442,rs2649998,rs4285396,rs4529698,rs10429502,rs504318,rs2583435,rs2027467,rs513154,rs449164,rs10965219,rs12594068,rs756692,rs13130018,rs10232234,rs4803528,rs6934656,rs4758623,rs74476971,rs1133043,rs10757266,rs1971070,rs4723338,rs7655119,rs12702029,rs7213540,rs17126642,rs2044610,rs74171463,rs11629509,rs3811149,rs2157719,rs61509065,rs55656603,rs4802234,rs2583442,rs2383204,rs7436021,rs10950456,rs13076076,rs2293630,rs12536062,rs11971790,rs4302486,rs11161343,rs375579,rs634537,rs2725405,rs11097189,rs1333039,rs406598,rs12869863,rs879745,rs11024766,rs2007806,rs2383205,rs2590271,rs3742106,rs58222895,rs944801,rs2242150,rs706205,rs2242471,rs10445407,rs75722521,rs6499912,rs10745387,rs45471798,rs12537348,rs13009356,rs12803828,rs6954673,rs4583787,rs1151850,rs486352,rs12135078,rs348873,rs17799220,rs13009141,rs10282584,rs11772205,rs12804412,rs10868994,rs755950,rs449466,rs76549504,rs4520407,rs10802146,rs6953693,rs7024365,rs4668567,rs7073584,rs12797969,rs10811644,rs13009134,rs12699449,rs11762834,rs1322048,rs4842169,rs75300282,rs11103537,rs2967144,rs12699477,rs6919988,rs399467,rs1105416,rs6801173,rs2094653,rs13111710,rs545463,rs16923014,rs9979040,rs679833,rs4721134,rs7997785,rs7481584,rs6532161,rs2148195,rs9987817,rs9812647,rs60605830,rs9588812,rs11761670,rs2148070,rs6950330,rs878637,rs67280577,rs79597840,rs9883759,rs7683657,rs2280548,rs7035975,rs10228520,rs9999755,rs9881491,rs7245864,rs2363285,rs13138223,rs10274300,rs2071110,rs7810038,rs9517322,rs56294784,rs7035484,rs9914093,rs6461005,rs79334826,rs874504,rs6532159,rs10120688,rs782876,rs7799391,rs6442123,rs114158956,rs7787818,rs2184061,rs944800,rs4859597,rs429289,rs3774808,rs7684461,rs9806331,rs73027451,rs4776155,rs7042697,rs7357805,rs2826891,rs8181047,rs34404554,rs11061290,rs3824081,rs7919629,rs4859582,rs412149,rs11603638,rs71352238,rs6565549,rs2382624,rs7978138,rs4719308,rs77971961,rs10848269,rs4490383,rs12972970,rs7175105,rs7679177,rs10470686,rs56252738,rs1151851,rs7799110,rs1555800,rs729662,rs516443,rs2516739,rs6776700,rs12536261,rs113406997,rs1113736,rs10140956,rs10257195,rs1591136,rs10738605,rs7168574,rs7935422,rs13126007,rs73446312,rs613823,rs1521353,rs79932775</t>
  </si>
  <si>
    <t>ENSG00000251322.3,ENSG00000240230.1,ENSG00000138744.10,ENSG00000176349.7,ENSG00000164053.13,ENSG00000169245.4,CATG00000001382.1,CATG00000001379.1,CATG00000108477.1,ENSG00000198301.7,ENSG00000105738.6,ENSG00000251323.2,CATG00000058921.1,ENSG00000090316.11,ENSG00000240498.2,ENSG00000256810.1,ENSG00000165124.13,ENSG00000163412.8,ENSG00000244380.1,CATG00000010632.1,CATG00000004631.1,ENSG00000138755.5,ENSG00000164051.9,ENSG00000247473.1,CATG00000001381.1,ENSG00000213689.5,ENSG00000243347.1,ENSG00000179242.11,CATG00000091007.1,ENSG00000205531.8,ENSG00000189144.9,CATG00000071579.1,ENSG00000130208.5,ENSG00000267640.1,ENSG00000163421.4,CATG00000015896.1,CATG00000062806.1,ENSG00000205412.5,CATG00000036608.1,ENSG00000148450.8,ENSG00000266446.1,ENSG00000230015.2,ENSG00000137513.5,ENSG00000236790.1,CATG00000099957.1,CATG00000041081.1,CATG00000057964.1,ENSG00000075240.12,ENSG00000065057.3,ENSG00000238085.1,CATG00000038048.1,CATG00000001377.1,CATG00000108483.1,ENSG00000130204.8,ENSG00000201616.1,ENSG00000157637.8,ENSG00000149256.10,ENSG00000163393.8,CATG00000068986.1,ENSG00000103197.12,ENSG00000054611.9,CATG00000010633.1,ENSG00000224079.1,ENSG00000173950.11,CATG00000108474.1,ENSG00000146540.10,ENSG00000102572.10,CATG00000091049.1,ENSG00000125257.9,ENSG00000238243.2,CATG00000060055.1,CATG00000086909.1,ENSG00000101493.6,ENSG00000166206.9,ENSG00000164050.8,CATG00000032626.1,ENSG00000130635.11,ENSG00000147889.12,ENSG00000225868.2,ENSG00000257607.1,ENSG00000130202.5,ENSG00000199023.1,ENSG00000164850.10,ENSG00000100764.9,CATG00000117623.1,ENSG00000110619.12,ENSG00000152495.6,CATG00000057961.1,ENSG00000073067.9,CATG00000041043.1,ENSG00000119720.13,CATG00000015689.1,CATG00000091009.1,ENSG00000157837.11,ENSG00000164849.7,ENSG00000081148.11,ENSG00000264545.1,CATG00000039206.1,ENSG00000164049.10,ENSG00000245928.2,ENSG00000185168.5,CATG00000068987.1,ENSG00000140859.11,ENSG00000164054.11,CATG00000001378.1,CATG00000038045.1,ENSG00000169248.8,ENSG00000166415.10,ENSG00000267422.1,CATG00000023067.1,ENSG00000156219.12,CATG00000110062.1,ENSG00000225146.1,ENSG00000100422.9,CATG00000060529.1,ENSG00000267282.1,ENSG00000187185.3,ENSG00000215221.2,CATG00000001384.1,ENSG00000227101.1,ENSG00000236204.1,ENSG00000171804.5,ENSG00000154654.10,ENSG00000232112.3,CATG00000072770.1,ENSG00000163945.11,ENSG00000227471.4,ENSG00000002822.11,ENSG00000120156.16,ENSG00000147883.9,ENSG00000235749.2,ENSG00000266903.1,ENSG00000244585.1</t>
  </si>
  <si>
    <t>22279548,20834067,20304771,21740922,21612516,17903295,21418511</t>
  </si>
  <si>
    <t>Longevity,Longevity and age-related phenotypes</t>
  </si>
  <si>
    <t>MESH:D008171</t>
  </si>
  <si>
    <t>Lung Diseases</t>
  </si>
  <si>
    <t>Pathological processes involving any part of the LUNG.</t>
  </si>
  <si>
    <t>rs219335,rs568526,rs28448271,rs6849143,rs2765524,rs1032578,rs2232428,rs9634835,rs853676,rs13423714,rs308989,rs11168049,rs1626268,rs4993969,rs16909902,rs72673860,rs2029974,rs11885523,rs78085996,rs115619714,rs78738776,rs6818637,rs12998823,rs17696696,rs8048677,rs10189040,rs7532151,rs115307578,rs11724839,rs1320407,rs56355079,rs2447861,rs7707786,rs169883,rs115727950,rs8192575,rs114117520,rs1560218,rs61822531,rs6906468,rs62387669,rs9384299,rs10178728,rs16856186,rs219342,rs115708758,rs3800325,rs10770528,rs2838799,rs10754258,rs8054769,rs60461929,rs9384262,rs4243111,rs10520330,rs429637,rs368229,rs4888418,rs9461450,rs16893552,rs55931535,rs36035578,rs2838813,rs10199655,rs73204236,rs4393147,rs17864742,rs79885202,rs977987,rs73131826,rs4887816,rs60841092,rs1062169,rs6547375,rs10188770,rs72972357,rs4845622,rs34021527,rs9461448,rs308995,rs75530353,rs1150725,rs12749373,rs10007915,rs34428576,rs9322255,rs75197101,rs8034191,rs12221133,rs9371830,rs116095803,rs2299031,rs2399797,rs11746167,rs56000747,rs9310995,rs9383747,rs4888378,rs11733093,rs9671856,rs2187015,rs116592004,rs4368711,rs1466535,rs80245547,rs72673853,rs8063068,rs28394360,rs219404,rs1917126,rs1551943,rs1497084,rs59630650,rs968402,rs1254029,rs114564314,rs6837671,rs4762637,rs72669993,rs115484360,rs116226959,rs2891111,rs11726094,rs79412014,rs4416442,rs2271804,rs28729240,rs11044779,rs441282,rs11583395,rs9646720,rs114200940,rs4328268,rs55750792,rs116227756,rs16969968,rs76463649,rs2118018,rs11732629,rs28688155,rs6477537,rs17696831,rs12930452,rs55713398,rs1419183,rs34301717,rs7594505,rs4453304,rs13433809,rs56041614,rs3817490,rs7180002,rs2241774,rs2036963,rs116100968,rs1600621,rs4579985,rs3934885,rs55740938,rs2454205,rs8039449,rs3753683,rs7517036,rs2863747,rs4887825,rs11088983,rs400997,rs11166361,rs16909856,rs11465222,rs116099232,rs2704587,rs934005,rs12910873,rs72982590,rs2229813,rs9384259,rs28527460,rs72787160,rs10866685,rs10735336,rs918949,rs17036027,rs6922607,rs2166630,rs150688,rs114984862,rs2854992,rs4888415,rs390132,rs397561,rs12927562,rs2302153,rs6738375,rs72987332,rs17118262,rs7244798,rs2743555,rs3784935,rs55838312,rs2286431,rs116026314,rs3752895,rs62502092,rs10841316,rs3825594,rs1325923,rs13393894,rs9568441,rs13264325,rs2856437,rs75696354,rs10170399,rs28633936,rs1991161,rs6663465,rs35748782,rs219298,rs12928898,rs2059257,rs213002,rs9435731,rs1036429,rs10490014,rs11044785,rs55681268,rs1537123,rs11865004,rs8055609,rs160224,rs114332558,rs8004329,rs4819034,rs3743607,rs219398,rs56227677,rs219368,rs12918797,rs79571438,rs1030262,rs7076717,rs75614054,rs6884431,rs77213903,rs9923834,rs435826,rs1946164,rs10922528,rs12213892,rs34673655,rs28742268,rs2396435,rs4888390,rs10841321,rs11751487,rs6881590,rs9397234,rs76182675,rs114780211,rs2098670,rs7202284,rs2108926,rs11755032,rs962554,rs1054413,rs7137751,rs1956274,rs1390965,rs115512862,rs7715901,rs4234065,rs10871312,rs983157,rs117022277,rs11728716,rs219372,rs1975058,rs219408,rs308993,rs1476286,rs2906965,rs73135222,rs11466822,rs11609261,rs10516528,rs28673156,rs6456812,rs72987309,rs112066551,rs8006224,rs2045517,rs380342,rs1109341,rs73740878,rs7765989,rs13268624,rs73814834,rs8051407,rs309006,rs4887828,rs17054657,rs114637560,rs12149063,rs116832590,rs4233636,rs2161967,rs9383732,rs9468337,rs10153256,rs10466368,rs2925355,rs4759277,rs219367,rs11733223,rs10203363,rs1778510,rs1442573,rs79182074,rs100912,rs2302155,rs11759653,rs4713139,rs11465226,rs3750280,rs115860703,rs79770071,rs445692,rs11149812,rs28446116,rs2723149,rs606239,rs77487352,rs308998,rs1708667,rs388713,rs12522418,rs17118206,rs10515752,rs11149831,rs13279670,rs80028957,rs11645691,rs2447865,rs1949807,rs376391,rs72982596,rs2163041,rs55886641,rs72671815,rs10777741,rs180273,rs219384,rs11171714,rs7530513,rs111248783,rs11758337,rs3896732,rs28493225,rs309002,rs58580037,rs61918282,rs4993970,rs3820927,rs6810579,rs1035672,rs115817461,rs7729274,rs219401,rs4909034,rs115041398,rs4507125,rs116244418,rs758275,rs12933281,rs1667535,rs11155716,rs6709005,rs115540432,rs4675121,rs4511740,rs11954771,rs6899147,rs11727189,rs10167422,rs416211,rs2454206,rs7157010,rs72673870,rs160238,rs1051367,rs28558946,rs10193404,rs36042706,rs931794,rs4675132,rs2294775,rs114810088,rs34058921,rs4845623,rs11149833,rs7733088,rs4888411,rs218641,rs73814843,rs3851736,rs116685783,rs1867978,rs2340870,rs34507011,rs6657613,rs2552520,rs1159267,rs72671863,rs7202596,rs2229046,rs116620438,rs4888393,rs4888396,rs7116173,rs6487020,rs11860284,rs1898177,rs12662622,rs9403383,rs7561378,rs60991969,rs28655617,rs9980766,rs219328,rs72673834,rs10512249,rs13278140,rs11563060,rs6900087,rs2039113,rs80155616,rs1778508,rs10199715,rs7728609,rs72985387,rs115574982,rs219317,rs400566,rs2235359,rs2579761,rs9928232,rs11732650,rs1917123,rs4704865,rs72742464,rs2799079,rs10922530,rs13200462,rs59465235,rs4887821,rs28758260,rs10777749,rs35961650,rs7241287,rs9461432,rs9496374,rs77692516,rs12590,rs11609226,rs7233908,rs11726124,rs934455,rs917432,rs28418339,rs4675101,rs3788183,rs219339,rs61994671,rs12918974,rs16909922,rs34072732,rs117036796,rs422870,rs10204368,rs4888400,rs13266919,rs2242405,rs4888377,rs6735069,rs4283056,rs74980997,rs3863445,rs219292,rs7244803,rs219392,rs1051730,rs114662949,rs11640473,rs1148189,rs7022858,rs11641249,rs6903652,rs59347518,rs11641587,rs6942030,rs28676757,rs11731386,rs28455964,rs371423,rs4909017,rs219364,rs612406,rs7561954,rs737636,rs9468345,rs7973006,rs3170740,rs8134836,rs56131013,rs2367994,rs4306345,rs1436426,rs219324,rs219399,rs2838800,rs4564400,rs73742521,rs456833,rs7138393,rs3731593,rs77988914,rs1364079,rs9916241,rs9805911,rs2544527,rs40217,rs72671836,rs9654587,rs1254036,rs116152370,rs7742858,rs2177594,rs4888383,rs2241530,rs36119524,rs4845373,rs1540700,rs2456205,rs2609265,rs11550558,rs16822905,rs73465003,rs55897955,rs1941692,rs10484404,rs72671826,rs72946341,rs1767415,rs73204235,rs2282041,rs2647250,rs9468287,rs9350405,rs72987319,rs3743606,rs6918043,rs74711208,rs61812598,rs4762767,rs247432,rs17036076,rs28457693,rs56198112,rs394373,rs11644306,rs3995090,rs1623792,rs11750662,rs427388,rs308994,rs41264155,rs6711120,rs4268574,rs3822692,rs811496,rs219373,rs2282040,rs6564259,rs977986,rs13403281,rs114811002,rs59462153,rs28390100,rs117938320,rs6823536,rs1899752,rs10799576,rs115641965,rs34906880,rs115556740,rs7185640,rs78293353,rs2854047,rs4469792,rs3008798,rs3844219,rs7648704,rs68141011,rs71459334,rs7174472,rs79615215,rs1544810,rs219336,rs219405,rs13353878,rs113497020,rs72671885,rs1540702,rs7973180,rs117242093,rs4453032,rs6664201,rs10876964,rs115610895,rs8180562,rs34539062,rs56053755,rs72987304,rs10929309,rs11970439,rs1318002,rs6908459,rs35683383,rs1766164,rs9397229,rs35068645,rs1003540,rs3822585,rs2447862,rs1030261,rs10165767,rs9912210,rs392256,rs2017854,rs9979235,rs10071997,rs34904236,rs308988,rs72669992,rs1442572,rs411880,rs17178787,rs12051137,rs62229441,rs60725167,rs2177596,rs115200193,rs17121403,rs219322,rs10922529,rs1409148,rs56176151,rs2865531,rs2125409,rs9468344,rs11861810,rs112654776,rs11695077,rs6570509,rs153915,rs6927023,rs61127718,rs11257613,rs2647244,rs2228145,rs1329707,rs4243112,rs4675133,rs114386932,rs6946408,rs3824488,rs7190910,rs7192155,rs3757180,rs2456199,rs4888425,rs2289621,rs11076213,rs2447859,rs9468325,rs10194663,rs11782230,rs114755882,rs11862095,rs9384270,rs13419076,rs114246664,rs7232636,rs7526419,rs150685,rs10202239,rs7753001,rs1246642,rs11701929,rs6556089,rs2279619,rs12447579,rs73780219,rs10104895,rs6879084,rs2241773,rs114199181,rs2708931,rs2235358,rs16909892,rs17036139,rs10871313,rs407133,rs219395,rs12935787,rs6564261,rs28621556,rs2249814,rs6556090,rs77076406,rs4307783,rs4704742,rs7529229,rs1975820,rs150687,rs28767239,rs12470666,rs2276593,rs55831267,rs9371831,rs12760975,rs6662686,rs2399796,rs219389,rs7203157,rs2059256,rs11683383,rs7298818,rs76091039,rs57229403,rs3769118,rs6830970,rs2723167,rs11157873,rs11134828,rs37596,rs1188927,rs12449170,rs3759692,rs4675137,rs17658198,rs2076605,rs35141734,rs2121534,rs13404750,rs74984315,rs1188933,rs9568442,rs10875595,rs399535,rs73814807,rs17178750,rs74649513,rs219402,rs11044783,rs8056080,rs153913,rs11604909,rs1536259,rs57080728,rs37605,rs7670522,rs116250036,rs11257619,rs10063083,rs1917127,rs10166736,rs180278,rs1981359,rs4373160,rs12589031,rs9468350,rs388389,rs6860257,rs2880661,rs9322254,rs403694,rs11149821,rs1153582,rs72742465,rs180277,rs309008,rs67426328,rs10906106,rs9295770,rs6901575,rs4146810,rs468079,rs2071873,rs7759855,rs116099509,rs1559339,rs8055974,rs2383024,rs1114562,rs153918,rs2637263,rs2555469,rs28665141,rs10929319,rs9380064,rs167437,rs416914,rs56171158,rs114400440,rs1150722,rs6813090,rs7974796,rs381237,rs56340711,rs11134891,rs10801698,rs985547,rs11858992,rs2039112,rs219406,rs7767176,rs28485160,rs9295769,rs153919,rs7563644,rs17566555,rs62378371,rs247443,rs8046416,rs34071823,rs4453303,rs149692,rs11644592,rs35023423,rs11149832,rs1254028,rs28557010,rs11723225,rs155259,rs11563216,rs8057203,rs7896487,rs2232422,rs11856830,rs114398321,rs2609264,rs219370,rs703017,rs7576081,rs438529,rs35816817,rs414700,rs462258,rs10933165,rs72987315,rs6890471,rs7316542,rs11727500,rs6929449,rs11133641,rs7976294,rs2038905,rs4399384,rs219381,rs3754512,rs114629349,rs4243084,rs10871307,rs2838820,rs11257615,rs7604471,rs3820928,rs219388,rs73742520,rs114880603,rs308992,rs4777301,rs62503675,rs57583267,rs17036327,rs12586602,rs7963590,rs75627027,rs2202507,rs4521068,rs12999257,rs772923,rs2906966,rs56004344,rs11641532,rs1254037,rs2304948,rs2693026,rs10050159,rs80136959,rs9926547,rs7570869,rs7741443,rs7896600,rs17487223,rs4888392,rs6671148,rs4461255,rs309007,rs114702065,rs984791,rs10841314,rs10178396,rs4909032,rs116522352,rs918950,rs1390966,rs2658479,rs116025789,rs2893083,rs2693019,rs34007467,rs11643209,rs219377,rs7308921,rs6936990,rs28642350,rs117031061,rs11108310,rs74294002,rs2579760,rs219327,rs10459859,rs1339899,rs12820313,rs2281043,rs28446878,rs3769125,rs28515939,rs13280891,rs1778511,rs2726521,rs437986,rs2185955,rs114850272,rs71447768,rs10078178,rs61294013,rs1795720,rs2456204,rs11700834,rs276203,rs11257600,rs28377268,rs2166633,rs4993971,rs12779647,rs115276660,rs3117577,rs6921919,rs247454,rs72987336,rs11723639,rs1147611,rs72982598,rs10745734,rs2362290,rs59499060,rs7227148,rs466191,rs11752073,rs219318,rs2285225,rs853678,rs2447866,rs1254033,rs219319,rs116372300,rs10183633,rs72671854,rs9895280,rs12447804,rs8046697,rs3851735,rs11149818,rs4888430,rs17036142,rs4594070,rs10475585,rs219323,rs4888376,rs12098410,rs72671835,rs10859966,rs116277032,rs10871311,rs6899205,rs11081816,rs219314,rs6598822,rs62062564,rs3008804,rs1109342,rs28475822,rs9468321,rs8046184,rs1010631,rs12928036,rs17036123,rs2456525,rs11749144,rs6570508,rs61753322,rs62502094,rs4887824,rs11730354,rs4846498,rs4663988,rs2440374,rs2637260,rs114501284,rs61248775,rs9350404,rs7757571,rs1364078,rs2294764,rs17130657,rs11985124,rs34624768,rs11726569,rs3747865,rs114457723,rs4423583,rs9812082,rs6923170,rs9922008,rs11852372,rs16909865,rs2305152,rs10050333,rs72671849,rs6456817,rs853685,rs111813903,rs78843682,rs17121319,rs35370743,rs4570658,rs4421813,rs12468325,rs9384264,rs914206,rs1474589,rs1366756,rs1371109,rs4799707,rs28583690,rs6754155,rs28535536,rs156697,rs11751702,rs4870392,rs2294771,rs180276,rs34822294,rs6889203,rs8048816,rs4888389,rs11845138,rs3734029,rs4704864,rs7674369,rs35885223,rs118000427,rs917435,rs720501,rs7189407,rs10947233,rs8040868,rs441557,rs219321,rs1766163,rs13361606,rs7132774,rs1254041,rs72669995,rs7752721,rs28510415,rs11739081,rs12374256,rs10178202,rs2161684,rs62378405,rs219403,rs42472,rs11902599,rs10193316,rs3851734,rs72671853,rs7740487,rs11965538,rs2440316,rs247450,rs4675118,rs150665,rs3757188,rs2637264,rs11756111,rs72671805,rs56295386,rs115903528,rs8083020,rs4675119,rs11265613,rs114312980,rs1032455,rs3732215,rs309000,rs9435662,rs308978,rs6694661,rs72742466,rs115215092,rs35415181,rs12465,rs11643410,rs114668056,rs11777115,rs17776284,rs6922326,rs1364077,rs853688,rs6564260,rs7550758,rs11646677,rs381839,rs12413646,rs12180820,rs72961945,rs12098734,rs3934883,rs1035673,rs71459326,rs3743609,rs10015415,rs219394,rs3769646,rs79382647,rs11731417,rs115778401,rs17484524,rs1150723,rs12521595,rs6922302,rs8086676,rs35787595,rs72985397,rs10490012,rs115636180,rs72673832,rs2396433,rs6892478,rs34222958,rs2894627,rs11649638,rs35875412,rs443128,rs1805155,rs805284,rs772922,rs11166383,rs8090361,rs1964516,rs72987327,rs456548,rs7733410,rs56259240,rs923885,rs4141691,rs6456815,rs11862684,rs2113232,rs13383070,rs10519203,rs2079245,rs761421,rs1150714,rs28601668,rs2869966,rs2456206,rs7299632,rs6715311,rs116202923,rs219293,rs6584592,rs213243,rs1254038,rs16920607,rs309011,rs6428487,rs7201989,rs72671810,rs3734729,rs74967533,rs17484235,rs10514396,rs62253764,rs6922111,rs3008802,rs1264308,rs11728044,rs62330911,rs4307782,rs3008803,rs11860231,rs7188604,rs219333,rs397598,rs9468322,rs8051611,rs882516,rs1778477,rs4387792,rs279075,rs11795359,rs7199132,rs634392,rs6877434,rs1997352,rs12467810,rs153910,rs114575504,rs4845372,rs2447863,rs114432567,rs10484733,rs4776525,rs6557376,rs4129267,rs2647251,rs185052,rs13430941,rs219374,rs115801685,rs17079521,rs951958,rs10130626,rs11636698,rs116505389,rs28444613,rs1808693,rs1011121,rs56396448,rs1159266,rs116500479,rs17124972,rs56365531,rs373786,rs117909226,rs703016,rs10770526,rs180272,rs114544763,rs409866,rs4675134,rs76152842,rs7579961,rs72671828,rs7772827,rs28469297,rs1504550,rs160235,rs7163275,rs116389800,rs3191996,rs11465228,rs413015,rs10035961,rs1074961,rs17036129,rs4888422,rs4509851,rs2106843,rs1679709,rs12914385,rs3738055,rs79802316,rs12299115,rs9322253,rs12907519,rs115324445,rs1254030,rs114774714,rs55853698,rs80317870,rs7194035,rs2799077,rs6929442,rs180241,rs2865530,rs28631481,rs219369,rs4888405,rs6557375,rs1990951,rs219382,rs4675138,rs114434905,rs4887829,rs1512283,rs7423610,rs55699399,rs73780221,rs11757730,rs6929559,rs114913092,rs2165990,rs6740108,rs72671861,rs115392083,rs77448526,rs977985,rs11640018,rs77505915,rs2277027,rs4888412,rs35937717,rs2693024,rs9313606,rs59233002,rs1362777,rs376585,rs149356,rs373037,rs6673179,rs76419734,rs10182307,rs10072471,rs219337,rs61753323,rs10866659,rs4704867,rs2637261,rs370105,rs28488297,rs115608780,rs456443,rs28521901,rs17483548,rs11133640,rs2743554,rs219315,rs11601056,rs73131836,rs381521,rs11739924,rs9926705,rs2855812,rs75817507,rs28474857,rs72671886,rs95425,rs766522,rs378635,rs37606,rs2835344,rs3925019,rs28429270,rs7994628,rs7962359,rs1371108,rs114924733,rs11149813,rs3769124,rs3825844,rs247436,rs62253765,rs4888426,rs115566422,rs74708995,rs2284748,rs13393902,rs56324594,rs11172113,rs247442,rs56087929,rs80123514,rs114861977,rs12197866,rs10209564,rs9934007,rs219326,rs8038188,rs74947410,rs4846274,rs10166456,rs9468300,rs57062879,rs9496369,rs10777747,rs4887820,rs6740118,rs57132530,rs4888394,rs117834103,rs57699820,rs2395730,rs917434,rs160239,rs79760502,rs378326,rs2456203,rs60235007,rs1045435,rs219390,rs219294,rs8031948,rs867452,rs6990338,rs75259420,rs34238292,rs1010630,rs2191036,rs11465233,rs2456532,rs2571445,rs6717168,rs35214308,rs2284746,rs853679,rs2609282,rs4713140,rs153916,rs746672,rs115209687,rs16909904,rs76860059,rs114529549,rs72671809,rs28375267,rs4888386,rs219397,rs703693,rs2571461,rs72972364,rs641071,rs2544529,rs115378886,rs1409152,rs11133643,rs2647257,rs2228557,rs9461457,rs71394219,rs7204984,rs6876128,rs2440375,rs3784937,rs1422795,rs10745733,rs114256679,rs6912639,rs115755584,rs951266,rs72671824,rs28734794,rs72738786,rs2903033,rs10100681,rs116495853,rs1321505,rs4888375,rs113154802,rs115166252,rs10801697,rs11758148,rs10066571,rs10851907,rs11858836,rs13263917,rs72743158,rs10055180,rs1409149,rs17036052,rs8003744,rs16894116,rs2285977,rs11465225,rs10143490,rs72671858,rs76695999,rs3115960,rs11692572,rs55781567,rs28674131,rs78478696,rs6828137,rs78542629,rs11722225,rs12932606,rs213244,rs3743111,rs219296,rs4537545,rs11641430,rs12831703,rs57847444,rs2726459,rs2056777,rs4638613,rs4762249,rs4888416,rs6937121,rs10026373,rs6879450,rs309004,rs160232,rs73131820,rs219330,rs11639783,rs1254031,rs11988513,rs11686072,rs1105282,rs219365,rs219407,rs2159200,rs61663448,rs12817765,rs1050779,rs2112691,rs425565,rs6723774,rs111873045,rs1040525,rs1254027,rs2390675,rs56149656,rs55958997,rs3734030,rs10210763,rs308991,rs35155953,rs9468375,rs16893937,rs10841318,rs55915134,rs6860507,rs7528257,rs74707121,rs6538678,rs4896582,rs4488276,rs34962186,rs886422,rs1627044,rs61675507,rs77246010,rs76634358,rs9371852,rs4579242,rs7038341,rs1030786,rs7518199,rs9468342,rs4146809,rs448113,rs2071285,rs114569257,rs7206665,rs17301128,rs308997,rs2166632,rs76466385,rs2693027,rs17405217,rs72673873,rs10876965,rs11733150,rs34273234,rs75889632,rs55635824,rs2269157,rs12729558,rs1989154,rs115391641,rs16909859,rs12824321,rs3800326,rs17118208,rs56134361,rs17036308,rs1317286,rs74847374,rs78987844,rs35485002,rs115073852,rs1049633,rs11995686,rs13413235,rs72755481,rs114370980,rs1537122,rs116108619,rs1409151,rs6861047,rs6905368,rs2605611,rs1325924,rs75663150,rs72987328,rs2229812,rs3008801,rs6658267,rs8057084,rs404193,rs11172114,rs116652884,rs10745736,rs3784936,rs4331881,rs1150704,rs1936365,rs7597012,rs3780573,rs13413292,rs11044781,rs115073035,rs3769123,rs13423046,rs153911,rs6917759,rs17472779,rs2869967,rs112191650,rs1679732,rs75621300,rs79057214,rs59925771,rs28698170,rs6580550,rs9371833,rs72671811,rs6671163,rs12449177,rs219391,rs3749797,rs76453119,rs7592387,rs2765527,rs1254035,rs160223,rs2835345,rs2838806,rs4888388,rs2854050,rs6885962,rs1362778,rs12467261,rs4747191,rs951959,rs11854338,rs72671852,rs10502624,rs4655890,rs72671862,rs7730971,rs7661349,rs77914337,rs11865296,rs17071756,rs178133,rs11695110,rs9468328,rs918820,rs72671855,rs11748443,rs2637265,rs8056236,rs944445,rs62062568,rs6564252,rs6875939,rs391306,rs116598334,rs11640674,rs6990915,rs2073619,rs59015093,rs4704871,rs1346618,rs11927331,rs3851733,rs2159201,rs11155242,rs6903823,rs1941694,rs3934884,rs1032625,rs28446321,rs13361953,rs55706928,rs2215173,rs34996006,rs4704868,rs3845562,rs8050059,rs10037493,rs9288618,rs4759044,rs80201717,rs71459327,rs116480090,rs56400267,rs3820242,rs7718217,rs17036310,rs1325922,rs917433,rs16919829,rs12614648,rs7199062,rs114523326,rs1907299,rs7499872,rs7200053,rs2447860,rs1990950,rs11852335,rs6922161,rs10841315,rs3753486,rs11134775,rs72987321,rs247425,rs2304488,rs4888404,rs55676755,rs978909,rs115874801,rs11579178,rs11134819,rs371120,rs1035434,rs12815387,rs1736892,rs3088214,rs1560217,rs1549306,rs56343285,rs3743563,rs13415319,rs357523,rs12448947,rs10801696,rs114656700,rs6900233,rs28397204,rs113002803,rs28520225,rs1667536,rs11149815,rs410047,rs408079,rs4845620,rs12730036,rs77285596,rs609782,rs2726519,rs10841319,rs219400,rs1063281,rs4888413,rs4233335,rs1150713,rs10176882,rs180282,rs4799710,rs114036108,rs10516525,rs7282694,rs2130799,rs28734002,rs7202083,rs73080391,rs219341,rs11864102,rs380460,rs17036120,rs117026117,rs115549526,rs1385526,rs2927687,rs1542864,rs76100403,rs219334,rs72738736,rs11134770,rs9788721,rs17036258,rs12929673,rs6431648,rs16909898,rs35209155,rs219320,rs72671840,rs9299507,rs6456811,rs76104815,rs8094522,rs11642572,rs6938371,rs78047071,rs10178731,rs74917833,rs10456362,rs219338,rs16901846,rs7736804,rs12930768,rs11904390,rs6990491,rs113767110,rs913574,rs28372566,rs10770527,rs114837463,rs12999089,rs2447864,rs10179756,rs12144640,rs3935355,rs7090277,rs160233,rs12141262,rs4888391,rs773115,rs160240,rs74497593,rs160236,rs7728747,rs71541945,rs7676975,rs2838818,rs78264909,rs721807,rs1632040,rs60950736,rs2101919,rs28494679,rs1493616,rs12895597,rs9313617,rs72671808,rs36038530,rs6865742,rs4888387,rs72673866,rs397758,rs2456202,rs12241367,rs6937042,rs17696749,rs114487324,rs4367982,rs9435659,rs2286430,rs55829145,rs219295,rs9316500,rs2544526,rs7744788,rs34177861,rs276204,rs4888427,rs1701706,rs17036125,rs62502091,rs758398,rs1941693,rs11726674,rs9461446,rs113968422,rs13361882,rs8057849,rs17036177,rs2588334,rs1369822,rs913573,rs112528936,rs2158095,rs4888374,rs766521,rs4675131,rs72671856,rs17036105,rs11727735,rs7959677,rs11133642,rs219371,rs377991,rs6987075,rs1766162,rs7577171,rs1436124,rs10404,rs1154976,rs28711421,rs2464520,rs6905391,rs1159268,rs157077,rs76062908,rs17472737,rs4762633,rs115543707,rs12037944,rs213003,rs10516809,rs2121535,rs116739472,rs114256362,rs6910968,rs62388483,rs1537121,rs9371834,rs9397780,rs12138645,rs7570909,rs7038248,rs439332,rs7421491,rs9989421,rs957630,rs2285976,rs17036066,rs2284747,rs2108810,rs1254040,rs8016169,rs112292976,rs28706464,rs4454792,rs963740,rs853694,rs9461449,rs2708919,rs8048527,rs7075724,rs4888395,rs6682686,rs10906104,rs17733794,rs11149820,rs2246081,rs71459332,rs160230,rs2277948,rs462176,rs1917122,rs6910120,rs10777748,rs4576655,rs4663986,rs114364523,rs61332075,rs6684868,rs2108809,rs2726520,rs116603764,rs4257011,rs4888420,rs10777744,rs1435894,rs11149814,rs219316,rs116729351,rs13153959,rs3818186,rs9371843,rs6456814,rs12767576,rs9403386,rs2396452,rs4888414,rs4909035,rs55986470,rs11997827,rs13210258,rs1989153,rs28583647,rs3791979,rs16953138,rs115344853,rs9986596,rs2272198,rs2282043,rs76817161,rs308996,rs309001,rs2568875,rs1895490,rs11989912,rs1907300,rs116300399,rs309010,rs308990,rs72673858,rs4397742,rs1416920,rs11134779,rs35552529,rs10770524,rs1997484,rs308999,rs17772722,rs4817797,rs444930,rs28447116,rs3734730,rs72671837,rs2282326,rs186306,rs4888379,rs4675120,rs72673872,rs10177995,rs1795739,rs4663990,rs2906964,rs114171212,rs1040526,rs1966518,rs758276,rs35263058,rs2243790,rs1286647,rs8050769,rs9964810,rs3748069,rs28712355,rs1119211,rs247434,rs17054654,rs7752448,rs2070600,rs62503677,rs10076407,rs1867982,rs11645329,rs7198873,rs9380069,rs11171713,rs72671844,rs72671820,rs3752896,rs75467555,rs1390964,rs113339205,rs6749508,rs11746670,rs78184384,rs381172,rs114356281,rs72964074,rs9371362,rs11644741,rs57064749,rs160237,rs2838815,rs1898178,rs12917651,rs59155720,rs2738809,rs1996998,rs4904238,rs12929908,rs11723240,rs56262117,rs219386,rs1585258,rs309005,rs1225600,rs11643207,rs247447,rs2579762,rs4234066,rs74780347,rs6564258,rs11134789,rs9397777,rs10110018,rs219297,rs12467847,rs73309982,rs9435733,rs11134774,rs887061,rs7068966,rs11466790,rs115503383,rs219329,rs413402,rs74467859,rs72652592,rs432646,rs8054586,rs219331,rs1254043,rs17685540,rs115834633,rs12445726</t>
  </si>
  <si>
    <t>ENSG00000204366.3,CATG00000087923.1,ENSG00000197746.9,ENSG00000204580.7,CATG00000023511.1,ENSG00000156869.8,ENSG00000137411.12,ENSG00000257449.1,ENSG00000189134.3,ENSG00000187987.5,ENSG00000234695.1,CATG00000074022.1,ENSG00000204344.10,ENSG00000204304.7,CATG00000012959.1,ENSG00000196812.4,ENSG00000135074.11,ENSG00000139531.8,ENSG00000259044.1,ENSG00000198315.6,ENSG00000185664.10,ENSG00000235519.1,ENSG00000255729.1,ENSG00000259999.1,ENSG00000254221.1,ENSG00000204422.7,CATG00000046956.1,ENSG00000165325.9,ENSG00000138785.10,ENSG00000204387.8,ENSG00000271155.1,ENSG00000204301.5,ENSG00000187658.6,CATG00000083379.1,ENSG00000145757.11,ENSG00000233818.1,ENSG00000131951.6,CATG00000073317.1,ENSG00000158715.5,CATG00000087916.1,ENSG00000111540.11,CATG00000035234.1,ENSG00000231162.3,ENSG00000272278.1,CATG00000043600.1,CATG00000019176.1,ENSG00000258343.1,ENSG00000138640.10,ENSG00000233593.2,ENSG00000261476.1,ENSG00000217539.2,ENSG00000206557.5,ENSG00000183196.4,CATG00000027881.1,CATG00000078271.1,ENSG00000241404.2,CATG00000027882.1,ENSG00000228084.1,ENSG00000065665.16,ENSG00000164270.13,ENSG00000166002.2,ENSG00000204438.6,ENSG00000165972.8,ENSG00000187626.7,ENSG00000219891.2,ENSG00000102996.4,ENSG00000225731.1,ENSG00000126773.8,ENSG00000175449.9,CATG00000087936.1,ENSG00000065802.7,CATG00000074029.1,ENSG00000162923.10,ENSG00000236699.4,ENSG00000255990.1,ENSG00000147481.9,ENSG00000255552.3,ENSG00000204427.7,ENSG00000229915.1,ENSG00000198673.6,CATG00000043591.1,CATG00000044214.1,ENSG00000226314.3,ENSG00000213516.5,ENSG00000123411.10,CATG00000109909.1,CATG00000023745.1,ENSG00000226526.1,ENSG00000137944.12,ENSG00000204310.6,CATG00000078273.1,ENSG00000123485.7,ENSG00000133065.6,ENSG00000235663.1,ENSG00000204516.5,ENSG00000251586.1,CATG00000083378.1,ENSG00000254802.1,ENSG00000159363.13,ENSG00000087303.12,CATG00000025651.1,CATG00000106240.1,ENSG00000168769.8,CATG00000056822.1,ENSG00000107104.14,CATG00000087927.1,ENSG00000141668.5,ENSG00000136381.8,CATG00000077356.1,ENSG00000259024.2,ENSG00000213949.4,ENSG00000252122.1,ENSG00000141252.15,ENSG00000189298.9,CATG00000083553.1,CATG00000083557.1,ENSG00000204386.6,CATG00000087941.1,ENSG00000123374.6,ENSG00000204348.5,ENSG00000237857.2,ENSG00000225493.1,ENSG00000204420.4,ENSG00000160712.8,ENSG00000261839.1,CATG00000116323.1,ENSG00000120329.4,ENSG00000079308.12,ENSG00000204396.6,ENSG00000144481.12,CATG00000047090.1,ENSG00000243649.4,ENSG00000148834.8,ENSG00000232023.2,ENSG00000160194.13,ENSG00000081052.10,ENSG00000153820.8,ENSG00000221988.8,ENSG00000117122.9,ENSG00000201823.1,ENSG00000107736.15,ENSG00000178913.5,CATG00000025460.1,ENSG00000231031.2,CATG00000077984.1,ENSG00000137185.7,ENSG00000204424.8,CATG00000086280.1,ENSG00000029534.15,CATG00000000179.1,ENSG00000166278.10,ENSG00000204435.9,ENSG00000136688.6,CATG00000088255.1,ENSG00000123384.9,ENSG00000226403.1,CATG00000003454.1,ENSG00000069275.12,ENSG00000266852.1,CATG00000083385.1,ENSG00000213654.5,ENSG00000166822.8,ENSG00000188266.9,ENSG00000138780.10,ENSG00000169856.7,CATG00000094550.1,ENSG00000263020.1,ENSG00000252068.1,ENSG00000258896.1,ENSG00000141431.5,ENSG00000197062.7,ENSG00000153774.4,ENSG00000170180.15,ENSG00000148655.10,CATG00000083373.1,ENSG00000128739.16,ENSG00000197279.3,ENSG00000171316.7,ENSG00000229323.1,ENSG00000204389.8,CATG00000025648.1,CATG00000033137.1,ENSG00000224287.2,ENSG00000224586.2,ENSG00000234229.3,ENSG00000240053.8,ENSG00000151465.9,ENSG00000251175.1,ENSG00000169862.14,ENSG00000254245.1,ENSG00000271314.1,ENSG00000138646.4,ENSG00000219392.1,CATG00000069365.1,CATG00000052079.1,ENSG00000272070.1,ENSG00000204385.6,ENSG00000233822.3,CATG00000115678.1,ENSG00000227368.1,ENSG00000127928.8,ENSG00000136694.8,CATG00000078278.1,ENSG00000150054.14,ENSG00000039600.6,ENSG00000107738.15,ENSG00000117620.8,ENSG00000250522.1,ENSG00000246350.1,ENSG00000204305.9,ENSG00000230479.1,CATG00000083365.1,ENSG00000237493.3,ENSG00000044459.10,ENSG00000204394.8,CATG00000027880.1,ENSG00000081853.13,ENSG00000139641.8,ENSG00000204104.7,ENSG00000100612.9,ENSG00000168477.13,CATG00000117328.1,ENSG00000227744.4,ENSG00000168743.8,CATG00000069660.1,ENSG00000080644.11,ENSG00000251405.2,CATG00000083387.1,CATG00000029903.1,ENSG00000259237.1,ENSG00000213780.6,ENSG00000204308.6,ENSG00000138777.15,ENSG00000213719.4,ENSG00000250641.1,ENSG00000172548.10,ENSG00000176933.4,ENSG00000187720.10,ENSG00000204444.6,ENSG00000259203.1,ENSG00000258553.1,ENSG00000112414.10,CATG00000106242.1,ENSG00000162688.11,CATG00000083145.1,ENSG00000250240.1,CATG00000083367.1,ENSG00000204388.5,CATG00000051757.1,ENSG00000253537.1,CATG00000066776.1,CATG00000025410.1,CATG00000117326.1,CATG00000034341.1,ENSG00000065361.10,ENSG00000204351.7,ENSG00000204392.6,ENSG00000261717.1,ENSG00000236366.1,CATG00000083384.1,ENSG00000117971.7,ENSG00000143786.3,ENSG00000269293.2,ENSG00000255152.4,ENSG00000156875.9,CATG00000101709.1,ENSG00000198729.4,ENSG00000160179.14,ENSG00000158691.10,ENSG00000185920.11,ENSG00000197728.5,ENSG00000144468.12,CATG00000064030.1,ENSG00000204469.8,ENSG00000176124.7,CATG00000088039.1,ENSG00000235109.3,CATG00000000705.1,ENSG00000139343.6,CATG00000044210.1,CATG00000049690.1,ENSG00000244255.1,ENSG00000065621.10,ENSG00000137831.10,ENSG00000145868.12,ENSG00000169684.9,ENSG00000104723.16,ENSG00000232040.2,ENSG00000110975.4,ENSG00000271440.1,CATG00000008226.1,ENSG00000127920.5,ENSG00000204463.8,ENSG00000213676.6,ENSG00000137338.4,ENSG00000125538.7,ENSG00000135655.9,CATG00000078272.1,ENSG00000197381.11,ENSG00000204410.10,ENSG00000254777.1,CATG00000012087.1,ENSG00000258388.3</t>
  </si>
  <si>
    <t>22424883,21946350,20010834,19300500,23932459,17903307,20010835</t>
  </si>
  <si>
    <t>Pulmonary function decline,Pulmonary function</t>
  </si>
  <si>
    <t>MESH:D008175</t>
  </si>
  <si>
    <t>Lung Neoplasms</t>
  </si>
  <si>
    <t>rs115491205,rs56404791,rs11639049,rs28383408,rs114594795,rs4887070,rs111875855,rs560134,rs27996,rs113724633,rs115825497,rs12916801,rs342706,rs28744617,rs115619714,rs115225723,rs2477842,rs12639258,rs2495236,rs2477820,rs3743075,rs2292786,rs17407257,rs3813564,rs115377566,rs174592,rs114654404,rs9272463,rs115689396,rs115855818,rs115400288,rs3134942,rs116731546,rs9271432,rs34243448,rs12502070,rs9272318,rs112747670,rs75957109,rs114153839,rs7164665,rs116014963,rs116687745,rs174541,rs17487514,rs2869566,rs28383429,rs174580,rs4803683,rs4802215,rs7176915,rs10851414,rs9271519,rs115708758,rs11869819,rs8025429,rs62008194,rs6493062,rs61917797,rs11070385,rs7181405,rs9468199,rs75928817,rs72839477,rs116837008,rs112747517,rs36146269,rs115625763,rs112529870,rs114475231,rs3748522,rs3803932,rs112837060,rs806795,rs74638570,rs29029549,rs11632604,rs12101809,rs79319702,rs34422348,rs12942774,rs28564939,rs2495240,rs1799790,rs2956467,rs112659139,rs58414558,rs10757603,rs35883476,rs8036096,rs460073,rs6500777,rs1825085,rs4745,rs67412466,rs2746150,rs380145,rs9467703,rs7166373,rs61917788,rs452932,rs9271411,rs7759217,rs4957004,rs8034191,rs31484,rs13215072,rs114833479,rs2864963,rs16855122,rs9358919,rs116592004,rs2051764,rs4337577,rs114249316,rs12915652,rs7294341,rs12910100,rs3132580,rs75498499,rs62086043,rs4791300,rs57298545,rs114173983,rs766406,rs2361836,rs114671060,rs11571833,rs2244029,rs114164193,rs114394496,rs1321800,rs1400645,rs9385012,rs114564314,rs35768595,rs4823073,rs28633493,rs4398410,rs115484360,rs67457459,rs2864967,rs1805727,rs3813570,rs1705615,rs2705127,rs9829461,rs2147662,rs56226333,rs28383434,rs116414249,rs114755061,rs114200940,rs1805784,rs114187835,rs7771271,rs56130437,rs1504549,rs116227756,rs66681258,rs16969968,rs113961302,rs452384,rs12899135,rs35958032,rs13207689,rs76643719,rs34392664,rs12907425,rs2141524,rs12902294,rs115904597,rs7171916,rs2036533,rs3958025,rs115108718,rs9891146,rs116358035,rs6940237,rs7180002,rs2869565,rs111845922,rs112624563,rs117740268,rs9994655,rs174533,rs77226719,rs11571378,rs56393562,rs8039449,rs402710,rs78394605,rs102275,rs7251484,rs6902689,rs79752141,rs7250439,rs922064,rs34064842,rs34138960,rs11632720,rs174554,rs113888335,rs12507131,rs9272425,rs115165162,rs11072799,rs113484779,rs114565051,rs1535,rs116099232,rs79454074,rs140151,rs886424,rs35212593,rs35075575,rs12026113,rs1967093,rs200950,rs692780,rs1704983,rs116667074,rs9273009,rs115877582,rs1462855,rs116173188,rs8072824,rs34546986,rs9262143,rs3099758,rs8023524,rs6441998,rs174570,rs17840121,rs11168574,rs111693298,rs9272492,rs28383373,rs11047953,rs390764,rs387608,rs116026314,rs12502115,rs573169,rs111343881,rs6935954,rs4140710,rs114401482,rs56315139,rs13197574,rs116572578,rs7182650,rs2736100,rs9272485,rs9271624,rs4299116,rs509360,rs116171428,rs174562,rs116118889,rs13206219,rs1321798,rs116099342,rs1809419,rs12527127,rs518234,rs12903285,rs114700763,rs8053,rs6665822,rs2256543,rs2760993,rs174577,rs10908455,rs116822900,rs4924702,rs114019523,rs3743057,rs114951502,rs116132575,rs113282787,rs114971637,rs9272528,rs35984974,rs564946,rs168217,rs9380010,rs2731100,rs2496652,rs9271532,rs114193621,rs77532642,rs16957091,rs2072586,rs249400,rs1321815,rs4421576,rs660895,rs9393847,rs37011,rs115512862,rs2290367,rs115614325,rs77288847,rs28383418,rs1891325,rs56084662,rs1511299,rs2523554,rs174536,rs421629,rs115002281,rs2232423,rs28383312,rs77892297,rs13033632,rs9272417,rs9783713,rs9916944,rs115351533,rs13205911,rs8023462,rs114637560,rs2523987,rs3825845,rs7182583,rs116693634,rs6495307,rs2524005,rs414965,rs13181,rs73995050,rs6493059,rs10078017,rs113414682,rs28744409,rs9271542,rs9625935,rs572959,rs4246215,rs2731094,rs3813567,rs111278541,rs11072796,rs113131349,rs13034253,rs115860703,rs4790905,rs111542599,rs114319154,rs116072847,rs2292783,rs77487352,rs753953,rs56112907,rs6504550,rs114852762,rs9271521,rs11719416,rs2671916,rs2193876,rs4687163,rs623271,rs114880286,rs9272785,rs7169584,rs10445361,rs28366201,rs34916901,rs111517012,rs28383359,rs4687161,rs3746322,rs13213986,rs1976007,rs2517598,rs114097190,rs115243846,rs114059129,rs489964,rs36092177,rs115523581,rs114383464,rs518425,rs12441354,rs35738819,rs115970240,rs6933329,rs12437637,rs115297319,rs28383402,rs401681,rs9271637,rs2305085,rs115817461,rs4243083,rs115041398,rs62084237,rs8006178,rs1805248,rs115540432,rs116642681,rs72846794,rs524547,rs28383378,rs1805723,rs3096697,rs62010332,rs473016,rs78312195,rs10422609,rs115741741,rs10405281,rs115546388,rs2596574,rs41162,rs1476911,rs12903129,rs12907826,rs931794,rs114810088,rs31489,rs9272362,rs174573,rs117125588,rs115311693,rs174597,rs9273026,rs114199135,rs3099844,rs116685783,rs17695758,rs4971073,rs1373298,rs370155,rs116620438,rs12910984,rs67297533,rs6440060,rs174584,rs116248721,rs115236982,rs4956929,rs113549285,rs6509142,rs116492953,rs115498047,rs140105,rs9489152,rs567357,rs113437968,rs114893029,rs2477845,rs9580740,rs75126998,rs28438420,rs4975616,rs34977583,rs2535238,rs4412192,rs467095,rs2495241,rs3773950,rs115981424,rs28383441,rs4664045,rs4823074,rs7771637,rs115832454,rs116466726,rs2116964,rs10054259,rs114544755,rs116202751,rs6504555,rs16852086,rs34396849,rs8023822,rs6916289,rs1065048,rs174545,rs28366233,rs140135,rs9295746,rs28383404,rs7772046,rs1469005,rs6904596,rs80180464,rs34745458,rs114836099,rs200996,rs8041432,rs910049,rs454212,rs28724163,rs1051730,rs28732278,rs7170068,rs11564299,rs28559730,rs16865708,rs114490207,rs8042260,rs116211474,rs36116761,rs1805735,rs4957020,rs4956994,rs116509857,rs11756673,rs9272980,rs11867401,rs28383380,rs9273036,rs41179,rs11264311,rs93923,rs530683,rs114774311,rs28383428,rs34581855,rs13212651,rs11072774,rs41177,rs12902493,rs17763089,rs8079291,rs9912770,rs7726159,rs9271472,rs140125,rs9468203,rs451360,rs35838915,rs9272407,rs35037868,rs73465003,rs114333877,rs111251172,rs17774047,rs11656743,rs503464,rs114003834,rs27068,rs13207345,rs114053056,rs3798390,rs61917799,rs526784,rs10162939,rs12520059,rs7771437,rs12439240,rs34371502,rs41269265,rs115630465,rs11168594,rs34295134,rs74818935,rs67340775,rs115892761,rs9614162,rs2731097,rs116660816,rs6500776,rs114779255,rs114292861,rs12595350,rs9357045,rs174591,rs4957005,rs9271426,rs114404525,rs116901435,rs113933084,rs72849277,rs2056346,rs9385013,rs1321803,rs12913213,rs34676049,rs2656070,rs115556740,rs9272461,rs200952,rs530188,rs401763,rs12602912,rs3130564,rs5763640,rs116300326,rs28383345,rs16957020,rs62284561,rs10935453,rs3742987,rs6941337,rs28534575,rs79768489,rs2288950,rs116126058,rs716984,rs73385839,rs7163730,rs73934493,rs2243379,rs7609254,rs1125000,rs74712532,rs115200193,rs1150735,rs17408276,rs1805754,rs200485,rs112053914,rs28383360,rs2495237,rs116793060,rs12600941,rs9271464,rs2444256,rs111410640,rs116651383,rs737909,rs2747054,rs116292100,rs9271433,rs7169202,rs4713118,rs482205,rs4887072,rs12904234,rs35353359,rs113998099,rs12594391,rs1504545,rs12905740,rs114397253,rs2731103,rs11852830,rs174537,rs9270161,rs7775397,rs2495244,rs2232426,rs28383369,rs112063507,rs61917796,rs67662114,rs9358917,rs2477841,rs7747133,rs17134959,rs174560,rs12917189,rs115027462,rs114291341,rs2844773,rs113521434,rs887782,rs13199906,rs114199947,rs131278,rs406936,rs28383431,rs28383372,rs9580741,rs5997391,rs9271430,rs35744819,rs12451721,rs8026333,rs4683666,rs74970320,rs41269955,rs11634351,rs115226838,rs12903542,rs637137,rs4145878,rs12511878,rs1554003,rs8043472,rs113857565,rs9273062,rs27069,rs112585630,rs9468200,rs114742549,rs114633780,rs115974809,rs9273025,rs111941374,rs1321799,rs67706608,rs174561,rs12823100,rs380286,rs34186890,rs9290939,rs79094559,rs1610149,rs113150735,rs56007453,rs8039711,rs9385010,rs12593950,rs112485576,rs56075693,rs7254661,rs174587,rs28357082,rs7183673,rs114916195,rs34691223,rs11048023,rs684513,rs1805732,rs12537,rs9379843,rs1400644,rs10908454,rs74649513,rs1805721,rs9401006,rs9835951,rs115816856,rs7249809,rs28383435,rs11706480,rs116178227,rs2495239,rs13198809,rs9273031,rs116545108,rs1052555,rs9271549,rs28383407,rs12179134,rs1870939,rs9271469,rs41269951,rs11183184,rs114110515,rs28366244,rs116638725,rs8025479,rs97384,rs34664138,rs7749305,rs4664423,rs28383411,rs72845070,rs11458,rs4668035,rs112175921,rs1799787,rs113436343,rs77468226,rs462608,rs13217984,rs67426328,rs10433949,rs174534,rs114396212,rs174555,rs34950484,rs12602655,rs11571379,rs33932084,rs7163030,rs558702,rs111556513,rs8039765,rs36039522,rs41268942,rs116099509,rs62085993,rs4975538,rs10061563,rs3814864,rs102274,rs2672767,rs12914694,rs9271419,rs28379291,rs3743073,rs3816659,rs34765154,rs9368529,rs12371786,rs113104509,rs2170311,rs11229,rs12867179,rs7137866,rs115477903,rs115647623,rs518261,rs1150752,rs73532347,rs4845708,rs4271626,rs13163118,rs8107252,rs2059021,rs7181245,rs1995939,rs116329034,rs113459411,rs116829723,rs12912673,rs9368531,rs2193877,rs71585238,rs4687162,rs475261,rs9332461,rs62010327,rs115453294,rs113277162,rs116296008,rs35095850,rs62086044,rs2273602,rs7302417,rs115464411,rs114398321,rs116188106,rs1106562,rs114138262,rs1809424,rs7223813,rs12911334,rs11636605,rs2305084,rs2162872,rs117498479,rs112207759,rs9468217,rs12913173,rs112382456,rs114203361,rs13195040,rs62084246,rs2861539,rs28498264,rs174529,rs114629349,rs4243084,rs116488124,rs1065043,rs2036534,rs9877817,rs11630349,rs9271416,rs9271628,rs114880603,rs13203816,rs200481,rs647035,rs9359296,rs111432098,rs76770574,rs62085992,rs2216524,rs59774711,rs28383339,rs116006882,rs9272957,rs114250150,rs116569958,rs28724207,rs115623263,rs9271516,rs11636131,rs6504549,rs9380011,rs115177236,rs4390169,rs75693983,rs9788682,rs9357004,rs4362358,rs13155531,rs174568,rs37010,rs11948616,rs35098436,rs13212318,rs116410646,rs17487223,rs12910978,rs7173782,rs753954,rs3743063,rs71426964,rs11633178,rs115751506,rs114702065,rs99780,rs2017677,rs116738927,rs115374828,rs115790178,rs28811114,rs116025789,rs11072768,rs13204012,rs114169711,rs3798394,rs201002,rs574065,rs1891326,rs28724008,rs13180,rs114838817,rs556851,rs5763644,rs4760710,rs12867512,rs17426593,rs1407179,rs40182,rs347682,rs347686,rs1469006,rs12906846,rs10812382,rs117484453,rs12441998,rs578776,rs1795720,rs12917018,rs12915366,rs116632623,rs74498795,rs12900783,rs115375946,rs116127636,rs4957008,rs28383420,rs62013185,rs114967942,rs13403999,rs7166705,rs27070,rs13199649,rs4276914,rs115110712,rs6509147,rs115387042,rs7178270,rs1065047,rs115332056,rs10049469,rs12901971,rs200995,rs3743077,rs13173911,rs11879588,rs2067808,rs28383381,rs114915632,rs7210027,rs200484,rs4239933,rs34067845,rs200990,rs2109460,rs57451052,rs115425879,rs108499,rs35338015,rs950776,rs7169009,rs1412313,rs9468204,rs12898323,rs116382748,rs12915428,rs11726708,rs114733201,rs2354343,rs56189111,rs72643557,rs75211362,rs73407207,rs2306124,rs745068,rs28383340,rs933462,rs1705612,rs174559,rs9271465,rs116520599,rs9271438,rs41178,rs10048885,rs116330197,rs4887062,rs12451707,rs35565446,rs2412960,rs8043227,rs3742988,rs4678,rs114773114,rs3132610,rs112574272,rs116331885,rs7974213,rs12913618,rs17779494,rs3129941,rs200501,rs9614159,rs9272443,rs1062980,rs73564059,rs17751184,rs8067729,rs116573973,rs7359276,rs471122,rs2013994,rs259919,rs9272995,rs2938674,rs4318247,rs11852372,rs174601,rs57064725,rs28383453,rs7750641,rs4975615,rs643889,rs114308130,rs10054203,rs2377671,rs115098921,rs2161061,rs174530,rs174583,rs28383349,rs13023468,rs28798437,rs116018922,rs55939964,rs2187668,rs806977,rs2236282,rs116813230,rs113129660,rs174546,rs2179152,rs114817791,rs12904,rs3130618,rs9271434,rs9366649,rs79959853,rs114142794,rs2447853,rs174550,rs111409670,rs28723989,rs111944465,rs8040868,rs174576,rs4887057,rs114448410,rs34196306,rs4687160,rs1805733,rs28383361,rs1548096,rs62405631,rs9271400,rs3117582,rs55896768,rs7958521,rs9271474,rs9295663,rs10433948,rs113027967,rs938047,rs79304747,rs718772,rs987917,rs7182642,rs114546634,rs1021070,rs554001,rs4887084,rs114312980,rs1064993,rs7181447,rs8034447,rs68062403,rs1197548,rs5763767,rs13208096,rs35902873,rs62284574,rs715523,rs6731486,rs28446029,rs115215092,rs12505696,rs7769028,rs3206817,rs114118218,rs55834529,rs174599,rs7174041,rs73402536,rs116394116,rs174590,rs924840,rs13205211,rs77599748,rs493161,rs111554896,rs3733448,rs7259777,rs2257914,rs1809415,rs8080440,rs12906284,rs1049925,rs28383376,rs115372032,rs3777981,rs2853677,rs4790981,rs67040724,rs114754567,rs17484524,rs12440651,rs965604,rs3115663,rs28383186,rs2731108,rs116737990,rs115636180,rs9271431,rs2869055,rs116230556,rs2393592,rs4886572,rs4461039,rs2292785,rs1964516,rs5763674,rs36115365,rs7993131,rs115485115,rs1015705,rs5022780,rs34624872,rs9468201,rs116563511,rs9271517,rs115775635,rs115632661,rs10519203,rs11639347,rs5029904,rs6006356,rs9272323,rs112140494,rs116202923,rs5752993,rs116636123,rs2647072,rs7249992,rs28383427,rs2477816,rs41164,rs347685,rs9273007,rs1805736,rs28549876,rs28494835,rs17484235,rs115529279,rs8192478,rs116196531,rs7502307,rs4367140,rs114041423,rs114469371,rs1197550,rs75315201,rs7259688,rs112486018,rs115420444,rs115007581,rs114779419,rs34706883,rs11637635,rs3773949,rs16978836,rs2731091,rs12914380,rs737912,rs115007147,rs10842537,rs28383406,rs114011334,rs116154425,rs9401007,rs112791146,rs114575504,rs3814863,rs9271461,rs35900502,rs586610,rs114999843,rs115614600,rs28383344,rs12947658,rs9271540,rs1805722,rs4924692,rs112120130,rs41166,rs27071,rs115801685,rs115166855,rs59683676,rs115216195,rs114700644,rs13197176,rs35202262,rs28383401,rs113776942,rs9272337,rs114384056,rs35583595,rs116505389,rs115848534,rs79913558,rs7534162,rs3788423,rs1805761,rs2731092,rs9272990,rs114515013,rs34431655,rs73183475,rs2178342,rs113693217,rs1814880,rs28611053,rs200949,rs1504550,rs11617518,rs28724216,rs9271488,rs113824321,rs7771211,rs1886818,rs2477840,rs116332080,rs3766918,rs9348774,rs2243378,rs115496802,rs4803685,rs112968327,rs34662244,rs456366,rs4957006,rs12914385,rs9272353,rs8027427,rs12907764,rs8024902,rs79802316,rs174594,rs41268938,rs114447415,rs954144,rs35819751,rs3094127,rs12907519,rs475227,rs113353196,rs115891768,rs35031105,rs79233017,rs114774714,rs55853698,rs35128651,rs7762933,rs114509360,rs115187291,rs4923956,rs482162,rs5028811,rs114973966,rs11636753,rs504417,rs7208663,rs7163204,rs7166775,rs9272444,rs10406980,rs6504551,rs113785384,rs11705932,rs116670839,rs114434905,rs13192965,rs532965,rs113940471,rs3885951,rs952215,rs502157,rs9269,rs1281947,rs8026776,rs12050604,rs7734992,rs78814385,rs115392083,rs1316971,rs1564499,rs2175370,rs8111562,rs41269945,rs1321802,rs4713121,rs13217620,rs41172,rs71559051,rs12901331,rs11168580,rs7495616,rs78658767,rs1015704,rs1407185,rs555018,rs35749575,rs876538,rs188015,rs56276142,rs7309661,rs115608780,rs58141639,rs6504548,rs13194781,rs17483548,rs28374998,rs11870068,rs472054,rs9272420,rs421284,rs112296425,rs36606,rs114887921,rs11639166,rs115926079,rs6937083,rs3825844,rs114774938,rs7732291,rs7725218,rs9815292,rs2904228,rs12526215,rs938682,rs66868086,rs1124999,rs115157812,rs16978738,rs200483,rs114397228,rs513970,rs9625921,rs12450907,rs79449993,rs647041,rs74947410,rs11633351,rs2477839,rs28383365,rs115674263,rs111892599,rs35326878,rs7170376,rs9273103,rs174589,rs749658,rs4791299,rs1076137,rs113852364,rs174544,rs62010328,rs35030260,rs35016036,rs12206257,rs1935398,rs8031948,rs28591336,rs9368528,rs12906691,rs9271643,rs114600165,rs116253018,rs114074434,rs116583219,rs615470,rs2904130,rs59133824,rs112345165,rs37009,rs34752872,rs174600,rs174572,rs11637630,rs56148300,rs28383343,rs12910799,rs6493060,rs16969894,rs74636204,rs12286,rs4683668,rs1058846,rs4971088,rs113138877,rs114529549,rs1705613,rs111965977,rs9272433,rs7167392,rs4265781,rs9271409,rs3813572,rs35339855,rs115719056,rs56037701,rs13195636,rs114318558,rs1805737,rs6871034,rs4239932,rs4803686,rs34071253,rs115370182,rs4887088,rs1381855,rs9468195,rs8321,rs174579,rs12903295,rs1809412,rs4366683,rs116686512,rs115755584,rs17140074,rs113182435,rs9271470,rs16957104,rs16865696,rs115866444,rs951266,rs72738786,rs9273052,rs3188543,rs17749927,rs41175,rs560530,rs1270942,rs114605673,rs1024946,rs3199486,rs28383397,rs111361258,rs10851907,rs11858836,rs72743158,rs115127091,rs112968809,rs565658,rs536810,rs2349225,rs28383382,rs28511883,rs238418,rs72854513,rs2412741,rs6939048,rs72847313,rs34977123,rs13201308,rs7496079,rs76695999,rs55781567,rs114435757,rs2731102,rs1533292,rs75861276,rs12912524,rs13191227,rs501884,rs62085991,rs12449442,rs7652340,rs1825084,rs12594483,rs455433,rs77685459,rs8030587,rs2869544,rs78474935,rs1935390,rs34218844,rs9271544,rs401754,rs111695930,rs116146969,rs112127331,rs114528926,rs9749477,rs17879961,rs1878399,rs7776351,rs115432364,rs9942075,rs28645106,rs28383439,rs114158560,rs115039657,rs116107168,rs614348,rs114303873,rs7171578,rs3813565,rs28383338,rs9272742,rs12901300,rs34225855,rs111838566,rs115032920,rs59840241,rs9272319,rs2794521,rs11960116,rs114714696,rs13214023,rs55958997,rs111678927,rs41500851,rs12324886,rs79192142,rs2495243,rs13199772,rs6490821,rs9271644,rs72721511,rs75281969,rs9749618,rs116506235,rs117323989,rs35605600,rs13178866,rs112526259,rs1805725,rs899997,rs1805765,rs2179517,rs114569257,rs35345226,rs76396605,rs11062386,rs116135402,rs1809409,rs174547,rs115714701,rs342708,rs13206639,rs17806222,rs28383467,rs115022269,rs17405217,rs745069,rs11264333,rs12907169,rs11725938,rs617578,rs114570945,rs116432881,rs57766297,rs28724162,rs9272456,rs579651,rs1059486,rs28383377,rs1397763,rs174582,rs74981472,rs12593229,rs2354344,rs1805745,rs2844573,rs514743,rs1317286,rs6508526,rs115808462,rs174538,rs4637321,rs12594247,rs1948,rs4791212,rs35971290,rs944537,rs5763675,rs574856,rs389884,rs2731107,rs79583183,rs11072766,rs13193738,rs115115749,rs13023246,rs9272973,rs200954,rs748404,rs482044,rs116669008,rs765516,rs114573742,rs4714472,rs174549,rs57728226,rs8072225,rs2393593,rs35781323,rs115101719,rs115430062,rs115741842,rs76650283,rs41268940,rs11858230,rs12898346,rs72643559,rs6495309,rs111896154,rs34166054,rs9272486,rs13329271,rs2293448,rs10937396,rs7260588,rs28419411,rs2142703,rs114356937,rs9361278,rs9824565,rs13191474,rs34788973,rs115472351,rs34763586,rs10049319,rs61742093,rs12905385,rs3999544,rs34588114,rs78166434,rs9295742,rs116210899,rs113060503,rs8192477,rs4433388,rs6555059,rs4924705,rs115017380,rs9270406,rs2280048,rs200981,rs6444440,rs79643724,rs766407,rs61204066,rs9272347,rs466502,rs6874572,rs28366245,rs13156023,rs2523989,rs174578,rs7309654,rs5752968,rs381949,rs370348,rs35716472,rs140108,rs115889964,rs3132685,rs174575,rs1504546,rs34181478,rs28479391,rs35001169,rs12522605,rs114939096,rs74345372,rs9890629,rs10420465,rs9312984,rs174585,rs11639375,rs952216,rs9273014,rs9272422,rs113329671,rs12591557,rs1469007,rs5763680,rs2672770,rs1139226,rs10747547,rs11048414,rs4668037,rs116007677,rs78975175,rs28480606,rs116610450,rs114664489,rs7216064,rs116598334,rs2277532,rs80137464,rs9625919,rs9273022,rs7138715,rs13170453,rs61917800,rs34099810,rs76147056,rs174598,rs11629637,rs35675330,rs28383413,rs12438181,rs12916326,rs8031218,rs34965214,rs59956089,rs174553,rs7174190,rs465498,rs115362996,rs7773070,rs4886571,rs28383187,rs62008174,rs4971089,rs116004025,rs11168599,rs1994018,rs79808443,rs17693963,rs77122291,rs114473234,rs36045869,rs9297,rs13211507,rs1700006,rs7770923,rs3131379,rs55676755,rs9261290,rs35120058,rs115874801,rs174593,rs459961,rs114855991,rs41288089,rs4140711,rs113518441,rs9877536,rs115147058,rs3759792,rs28724033,rs2731099,rs75513198,rs2163868,rs115319438,rs111701877,rs34505829,rs9380012,rs12916999,rs4668048,rs555001,rs9269863,rs3798393,rs4845408,rs9272987,rs80167808,rs34872586,rs73402529,rs16978794,rs11639181,rs114361604,rs1886817,rs8065906,rs6457374,rs4923950,rs9461401,rs929729,rs2808630,rs2046323,rs115515221,rs11264339,rs7177143,rs174569,rs9273008,rs68188794,rs12916648,rs75924712,rs111986123,rs114257825,rs9272435,rs115652289,rs17750747,rs34878803,rs483143,rs1398942,rs9614160,rs115549526,rs34603230,rs12612465,rs72738736,rs9788721,rs34661125,rs116438822,rs1321816,rs12211942,rs8026233,rs28669908,rs7736361,rs8079754,rs36605,rs425335,rs31490,rs13190888,rs34512594,rs9271773,rs115945668,rs114867328,rs112528767,rs200948,rs10173597,rs2232429,rs118188472,rs112377274,rs3829786,rs11853991,rs2496655,rs4887083,rs35072899,rs114701055,rs28383367,rs114837463,rs3743074,rs28383358,rs2904223,rs498227,rs28383400,rs116268151,rs28383351,rs2002854,rs4887063,rs922063,rs111255686,rs9271523,rs4924691,rs2496647,rs28257,rs1650983,rs7427596,rs753955,rs116694381,rs7776244,rs9273040,rs174528,rs71541945,rs3094073,rs78716460,rs3743078,rs28383405,rs116314501,rs114158220,rs2495242,rs7176957,rs12441426,rs2861422,rs114961658,rs9271404,rs8071463,rs72613157,rs113734598,rs41174,rs34650585,rs543713,rs3742993,rs4145910,rs457130,rs116384287,rs112021043,rs12910910,rs8043119,rs80225417,rs77867566,rs34105070,rs3769408,rs114487324,rs37008,rs114649322,rs12915116,rs1705614,rs36578,rs3810862,rs13219354,rs809871,rs66886492,rs55690788,rs7166467,rs908117,rs34871267,rs66475381,rs111919185,rs3813571,rs8025188,rs35984981,rs9866258,rs342707,rs7175582,rs6903306,rs114046040,rs9507149,rs28383342,rs115712333,rs78548838,rs2869563,rs174581,rs3935969,rs114951444,rs115804240,rs36007540,rs2858870,rs28724164,rs1977357,rs33931110,rs9272363,rs4545789,rs28383316,rs56305452,rs1245371,rs28383347,rs530118,rs114561288,rs72846780,rs12906497,rs1847530,rs3971703,rs7579390,rs2394000,rs111375871,rs28383459,rs58643100,rs200989,rs116739472,rs6789998,rs34194357,rs2242104,rs502803,rs112372067,rs2292117,rs9271554,rs12910289,rs7746807,rs7743652,rs112036438,rs4274403,rs6908328,rs34332556,rs114241639,rs174556,rs200482,rs28383366,rs72625801,rs481134,rs131296,rs8111388,rs9272335,rs28383313,rs4687159,rs5019044,rs13217797,rs7972785,rs13213152,rs13205658,rs731984,rs116729351,rs9272358,rs55690619,rs114943077,rs36604,rs114152181,rs4886584,rs28360634,rs9271520,rs9304639,rs114852083,rs115344853,rs9393690,rs116723504,rs2412963,rs174574,rs115005508,rs2290368,rs115194307,rs12979984,rs116300399,rs8007058,rs13201681,rs10153465,rs35017208,rs115260061,rs67998226,rs1825082,rs75555768,rs6493068,rs713875,rs77827647,rs13022764,rs77741527,rs9272955,rs114662018,rs28823029,rs7365544,rs532098,rs111688526,rs114697499,rs116340174,rs116778869,rs28724161,rs4924690,rs116610729,rs2193875,rs6939589,rs7510705,rs114137397,rs7183604,rs174548,rs546722,rs11632120,rs2412971,rs12914570,rs115249964,rs114901942,rs67859638,rs13217619,rs3814866,rs13218875,rs481139,rs9912084,rs12899351,rs9273063,rs12909095,rs115308342,rs11635870,rs116383858,rs2731095,rs4627822,rs76202064,rs12151022,rs2858869,rs9271776,rs4957018,rs28732273,rs347684,rs28383383,rs115189515,rs35645934,rs3129791,rs174566,rs79622430,rs34798934,rs28383379,rs3756712,rs67407114,rs115078601,rs9272983,rs12906951,rs9393848,rs7309114,rs175597,rs4740698,rs12916483,rs78957675,rs41292624,rs5763689,rs35597264,rs9868117,rs9271408,rs75231441,rs1825083,rs28383403,rs115379091,rs114700859,rs114748268,rs66651343,rs174535,rs7999422,rs116609360,rs2295788,rs1585258,rs28661610,rs12442190,rs116254096,rs4845706,rs9919994,rs116522348,rs56943497,rs116617968,rs11638830,rs200977,rs115285910,rs45509595,rs34563625,rs535852,rs10851906,rs7164594,rs3932940,rs9270416,rs9272466,rs116010480,rs9273048,rs3129763,rs56054432,rs8042238,rs115834633,rs116589682,rs4887074,rs660652</t>
  </si>
  <si>
    <t>ENSG00000204366.3,ENSG00000139597.12,ENSG00000168496.3,CATG00000041128.1,ENSG00000220875.1,ENSG00000205683.7,CATG00000007902.1,ENSG00000137411.12,ENSG00000189134.3,ENSG00000187987.5,ENSG00000134285.6,ENSG00000196735.7,ENSG00000151532.9,ENSG00000204344.10,CATG00000087844.1,CATG00000002481.1,ENSG00000168242.3,CATG00000005705.1,ENSG00000104892.12,ENSG00000228962.1,ENSG00000100314.3,ENSG00000198648.6,CATG00000009375.1,ENSG00000158406.2,CATG00000087892.1,ENSG00000186665.8,ENSG00000183091.15,CATG00000087905.1,ENSG00000198315.6,ENSG00000158373.7,CATG00000087963.1,CATG00000083573.1,ENSG00000204422.7,ENSG00000267022.1,ENSG00000206044.3,ENSG00000131115.11,ENSG00000217646.1,ENSG00000204387.8,CATG00000088075.1,ENSG00000204301.5,CATG00000107732.1,ENSG00000185130.4,ENSG00000137310.7,ENSG00000233597.3,ENSG00000198518.5,ENSG00000196301.3,ENSG00000248925.1,ENSG00000255863.1,ENSG00000176998.3,ENSG00000182572.2,CATG00000077685.1,ENSG00000128881.12,CATG00000087916.1,CATG00000087909.1,ENSG00000271359.1,CATG00000078961.1,ENSG00000186026.6,ENSG00000272278.1,ENSG00000204619.3,ENSG00000138640.10,ENSG00000139223.1,CATG00000087900.1,CATG00000087896.1,ENSG00000260411.2,ENSG00000204789.3,ENSG00000166946.9,ENSG00000124613.4,ENSG00000134824.9,ENSG00000241404.2,ENSG00000204655.7,CATG00000088071.1,ENSG00000111206.8,ENSG00000137312.10,CATG00000087870.1,ENSG00000169242.7,ENSG00000134825.9,ENSG00000196126.6,ENSG00000251916.1,ENSG00000100319.11,ENSG00000204438.6,ENSG00000187626.7,ENSG00000184357.3,ENSG00000137842.2,ENSG00000136378.10,ENSG00000239257.1,ENSG00000233529.1,ENSG00000219891.2,CATG00000014020.1,ENSG00000257083.1,ENSG00000073282.8,ENSG00000159917.10,ENSG00000205955.3,ENSG00000206344.6,ENSG00000167384.6,CATG00000087920.1,ENSG00000206503.7,ENSG00000132693.8,ENSG00000273015.1,ENSG00000204613.6,CATG00000083579.1,ENSG00000204427.7,ENSG00000163463.7,ENSG00000139187.5,CATG00000087873.1,CATG00000087866.1,ENSG00000226314.3,CATG00000034351.1,CATG00000083575.1,ENSG00000204539.3,CATG00000023745.1,CATG00000071927.1,ENSG00000204310.6,ENSG00000179344.12,ENSG00000204531.11,ENSG00000233916.1,ENSG00000235663.1,ENSG00000238024.1,ENSG00000204356.7,ENSG00000261687.1,ENSG00000168631.7,CATG00000025651.1,ENSG00000197914.2,CATG00000083577.1,CATG00000088034.1,CATG00000087927.1,ENSG00000049656.9,ENSG00000136381.8,CATG00000022790.1,ENSG00000185028.3,CATG00000087834.1,ENSG00000263002.3,ENSG00000259106.1,ENSG00000234753.1,ENSG00000197376.2,ENSG00000196866.2,ENSG00000197459.2,ENSG00000186019.10,ENSG00000189298.9,CATG00000083557.1,CATG00000083361.1,ENSG00000204386.6,ENSG00000100325.10,CATG00000087941.1,ENSG00000164362.14,ENSG00000204616.6,ENSG00000204348.5,ENSG00000197409.6,ENSG00000114126.13,CATG00000083447.1,ENSG00000170949.13,CATG00000059988.1,ENSG00000196083.5,ENSG00000140326.8,ENSG00000204396.6,ENSG00000164366.3,CATG00000083393.1,ENSG00000230795.2,CATG00000064482.1,ENSG00000185774.10,ENSG00000243649.4,ENSG00000216915.2,ENSG00000246283.2,ENSG00000198502.5,ENSG00000229391.3,ENSG00000073910.15,ENSG00000273088.1,ENSG00000218690.1,ENSG00000096654.11,ENSG00000221988.8,CATG00000087978.1,ENSG00000163462.13,ENSG00000146112.7,ENSG00000201823.1,ENSG00000181126.9,ENSG00000167380.12,ENSG00000012223.8,ENSG00000047936.6,ENSG00000137185.7,ENSG00000104884.10,CATG00000083581.1,ENSG00000104055.10,CATG00000083449.1,CATG00000089731.1,ENSG00000204435.9,ENSG00000166278.10,ENSG00000171634.12,CATG00000066332.1,CATG00000087843.1,ENSG00000184348.2,ENSG00000204618.4,ENSG00000160808.5,ENSG00000272501.1,CATG00000085467.1,ENSG00000067369.9,ENSG00000173578.6,ENSG00000124920.9,ENSG00000066629.12,ENSG00000183579.11,ENSG00000213307.4,ENSG00000196747.3,CATG00000083335.1,ENSG00000213654.5,ENSG00000002016.12,ENSG00000041357.11,ENSG00000257735.1,CATG00000088022.1,ENSG00000137822.8,ENSG00000188266.9,ENSG00000256018.1,CATG00000088072.1,ENSG00000267680.1,CATG00000016522.1,ENSG00000204287.9,ENSG00000227262.3,ENSG00000207601.1,ENSG00000263020.1,CATG00000083320.1,ENSG00000204296.7,ENSG00000121807.5,CATG00000074964.1,ENSG00000197062.7,ENSG00000214922.5,CATG00000087845.1,ENSG00000256294.3,CATG00000034353.1,ENSG00000079691.15,ENSG00000225676.1,CATG00000083373.1,ENSG00000169241.13,ENSG00000176635.13,ENSG00000197279.3,ENSG00000188987.2,ENSG00000066379.10,ENSG00000100209.5,ENSG00000204389.8,CATG00000083562.1,CATG00000025648.1,ENSG00000240053.8,ENSG00000235226.1,CATG00000102764.1,CATG00000019904.1,CATG00000050387.1,CATG00000074959.1,ENSG00000266176.1,ENSG00000204574.8,CATG00000083574.1,ENSG00000163827.8,CATG00000005706.1,CATG00000088070.1,ENSG00000183765.16,ENSG00000219392.1,CATG00000069365.1,ENSG00000233822.3,ENSG00000204385.6,ENSG00000227117.2,CATG00000059985.1,ENSG00000261603.1,ENSG00000139537.6,ENSG00000272822.1,CATG00000057414.1,ENSG00000177627.5,ENSG00000230521.1,ENSG00000204540.6,CATG00000083347.1,CATG00000035422.1,ENSG00000204625.6,ENSG00000237425.1,CATG00000088018.1,CATG00000078960.1,ENSG00000204623.4,CATG00000083445.1,CATG00000083365.1,ENSG00000204394.8,ENSG00000260774.1,CATG00000087883.1,ENSG00000166762.12,ENSG00000168477.13,CATG00000019491.1,ENSG00000197846.3,ENSG00000139618.10,ENSG00000080644.11,CATG00000083387.1,CATG00000083353.1,ENSG00000063438.12,ENSG00000213719.4,ENSG00000111203.7,CATG00000035421.1,ENSG00000159459.7,ENSG00000204444.6,CATG00000087881.1,ENSG00000196230.8,ENSG00000147852.11,ENSG00000214894.2,CATG00000088077.1,ENSG00000273340.1,ENSG00000204388.5,CATG00000078963.1,ENSG00000182611.3,ENSG00000198374.3,ENSG00000137404.10,ENSG00000204351.7,CATG00000073096.1,ENSG00000204392.6,ENSG00000261303.1,CATG00000032183.1,CATG00000011194.1,ENSG00000164465.14,ENSG00000204644.5,ENSG00000100330.11,ENSG00000228432.1,ENSG00000205871.4,CATG00000083349.1,ENSG00000179399.9,ENSG00000227214.2,ENSG00000212226.1,ENSG00000025796.9,ENSG00000117971.7,CATG00000041127.1,ENSG00000269293.2,ENSG00000255152.4,ENSG00000204536.9,ENSG00000179085.7,ENSG00000268964.1,CATG00000083282.1,ENSG00000149485.12,CATG00000083570.1,ENSG00000166947.7,ENSG00000065717.10,ENSG00000158691.10,ENSG00000230309.1,ENSG00000221736.1,CATG00000088073.1,CATG00000045442.1,ENSG00000196374.5,ENSG00000184076.10,CATG00000050386.1,ENSG00000204469.8,ENSG00000143590.9,ENSG00000111752.6,ENSG00000249915.3,ENSG00000243753.1,ENSG00000235109.3,CATG00000088063.1,CATG00000088039.1,CATG00000083271.1,ENSG00000080345.13,CATG00000088069.1,ENSG00000003056.3,ENSG00000244255.1,CATG00000022783.1,CATG00000083332.1,ENSG00000169684.9,ENSG00000270604.1,ENSG00000232040.2,ENSG00000073578.12,ENSG00000225864.1,ENSG00000213676.6,ENSG00000204463.8,ENSG00000204642.9,ENSG00000137338.4,ENSG00000159433.7,ENSG00000159495.7,CATG00000083580.1,ENSG00000225914.1,ENSG00000198558.2,ENSG00000204410.10,CATG00000089730.1,ENSG00000185787.10,CATG00000058425.1,CATG00000087888.1,ENSG00000216331.1,CATG00000083284.1,ENSG00000258388.3,CATG00000083443.1</t>
  </si>
  <si>
    <t>18978790,18780872,23143601,22797724,21725308,18978787,19654303,22899653,20871597,18385738,18385676,23108145,24880342,20304703,19836008,19414679,20700438,21242121</t>
  </si>
  <si>
    <t>Lung Cancer (DNA repair capacity),Lung cancer,Lung adenocarcinoma</t>
  </si>
  <si>
    <t>MESH:D008224</t>
  </si>
  <si>
    <t>Lymphoma Follicular</t>
  </si>
  <si>
    <t>Malignant lymphoma in which the lymphomatous cells are clustered into identifiable nodules within the LYMPH NODES. The nodules resemble to some extent the GERMINAL CENTER of lymph node follicles and most likely represent neoplastic proliferation of lymph node-derived follicular center B-LYMPHOCYTES.</t>
  </si>
  <si>
    <t>rs2218430,rs2086252,rs36202959,rs116356575,rs116280962,rs112498791,rs28546069,rs114329825,rs4311549,rs113834902,rs67110942,rs74404950,rs111463829,rs268634,rs112005040,rs28582842,rs61670843,rs9274488,rs9274450,rs1049213,rs9274218,rs34113780,rs111261719,rs115210714,rs72850215,rs115890722,rs9273754,rs3830058,rs116029711,rs115930051,rs9273440,rs115917790,rs114247673,rs28592859,rs16870214,rs116235343,rs3828805,rs116045857,rs4380799,rs115291342,rs115403363,rs9274472,rs9273448,rs28633132,rs71534544,rs115128073,rs9274295,rs116062875,rs116740328,rs114856993,rs28724036,rs115084258,rs114171505,rs115017903,rs9274478,rs28895187,rs28724035,rs115809589,rs116424139,rs72850285,rs114378717,rs28675910,rs116578233,rs9274460,rs78754254,rs66919410,rs3830123,rs115058891,rs9273429,rs115633142,rs75400359,rs116537475,rs72845719,rs115202730,rs113647600,rs9274214,rs35899011,rs115229320,rs115888720,rs72850283,rs114905105,rs115331437,rs116016352,rs115553940,rs75562136,rs72850290,rs4476870,rs380090,rs9273841,rs114932108,rs116528287,rs116244998,rs1049053,rs114626330,rs28595021,rs28579642,rs716182,rs111481666,rs9274211,rs112445259,rs113124383,rs115426926,rs112688248,rs79088280,rs116664169,rs113910491,rs74792292,rs4382332,rs114477255,rs57817449,rs115197424,rs72845728,rs78560634,rs114374268,rs35056503,rs28630828,rs9274512,rs115195925,rs28707773,rs111834435,rs113376387,rs111939443,rs9274185,rs35043862,rs60216782,rs28707527,rs9274436,rs9274485,rs112168044,rs9274528,rs72845703,rs115010847,rs72850273,rs112036107,rs114137577,rs72850250,rs9274614,rs114520015,rs13198610,rs113011288,rs17095748,rs56112437,rs114856598,rs35515288,rs35305251,rs28638783,rs28656080,rs28637452,rs9274257,rs111816680,rs36218421,rs115338403,rs55827921,rs9272460,rs114564384,rs115386562,rs72850287,rs76226946,rs28586893,rs116355107,rs115748535,rs112591225,rs115624864,rs112500757,rs115269796,rs9274469,rs115400623,rs9274491,rs433017,rs61161997,rs114823234,rs115103320,rs9274579,rs114051707,rs35467127,rs34232590,rs116135379,rs116239728,rs115523138,rs9274321,rs36097962,rs716181,rs72850244,rs74961301,rs74403476,rs114278347,rs35923643,rs28708071,rs79002914,rs2157051,rs735665,rs9274112,rs114360309,rs72850029,rs72845704,rs268642,rs36217730,rs113128041,rs72847685,rs35406945,rs35848793,rs35762874,rs36233208,rs1049225,rs112064499,rs35092298,rs9274184,rs72847691,rs10886046,rs4403294,rs9274494,rs9274626,rs112114770,rs72850280,rs28437824,rs72850296,rs1063347,rs9274296,rs1049133,rs9274486,rs716183,rs112464913,rs35662241,rs12529049,rs76369274,rs36202958,rs28441428,rs72844251,rs115903357,rs116814953,rs56245106,rs111541957,rs66553215,rs115983931,rs116700547,rs115752743,rs9274507,rs114810456,rs115709389,rs115286105,rs116828794,rs9274637,rs115924774,rs111724557,rs111461278,rs72847688,rs9274535,rs78823360,rs28589559,rs9274495,rs72844135,rs9274264,rs74885839,rs28654242,rs113891305,rs9274482,rs115896307,rs4377824,rs441890,rs72850261,rs9273442,rs73403128,rs9274428,rs9273423,rs36022997,rs9274250,rs113851292,rs111997466,rs36218422,rs115407432,rs9274526,rs72850056,rs72850021,rs4588721,rs115615486,rs1049055,rs116061064,rs9274468,rs116734397,rs34118047,rs1143089,rs35129460,rs112488096,rs34811813,rs2854267,rs6536942,rs111498499,rs72850016,rs9274483,rs77893469,rs114131797,rs28666575,rs115920156,rs116048662,rs9274308,rs9274481,rs112265803,rs114569840,rs9274421,rs116668078,rs9273817,rs28409699,rs115212945,rs56851862,rs17426565,rs28718904,rs113277075,rs115643100,rs35696625,rs112025959,rs115841136,rs10749240,rs74635404,rs72850259,rs9274267,rs9274489,rs9270002,rs9273472,rs4516985,rs112074947,rs9271376,rs72850289,rs4566915,rs28545281,rs114687007,rs72850277,rs115902946,rs9273498,rs112809271,rs28693734</t>
  </si>
  <si>
    <t>CATG00000083579.1,CATG00000083570.1,ENSG00000241106.2,ENSG00000196735.7,ENSG00000038295.3,CATG00000088073.1,CATG00000083574.1,ENSG00000204267.9,CATG00000088063.1,ENSG00000179344.12,CATG00000088070.1,ENSG00000228962.1,ENSG00000234474.2,CATG00000088069.1,CATG00000088077.1,ENSG00000198502.5,ENSG00000147592.4,ENSG00000229391.3,CATG00000088071.1,ENSG00000023171.10,CATG00000083577.1,CATG00000083573.1,ENSG00000196126.6,CATG00000088072.1,ENSG00000251916.1,ENSG00000204287.9,CATG00000083580.1,CATG00000083581.1,CATG00000088075.1,CATG00000088062.1,ENSG00000223534.1,ENSG00000221947.3,ENSG00000246366.2,ENSG00000250264.1,ENSG00000196301.3</t>
  </si>
  <si>
    <t>19620980,23025665,21533074,20639881</t>
  </si>
  <si>
    <t>Follicular lymphoma</t>
  </si>
  <si>
    <t>MESH:D008268</t>
  </si>
  <si>
    <t>Macular Degeneration</t>
  </si>
  <si>
    <t>Degenerative changes in the RETINA usually of older adults which results in a loss of vision in the center of the visual field (the MACULA LUTEA) because of damage to the retina. It occurs in dry and wet forms.</t>
  </si>
  <si>
    <t>23455636,pha000001,pha002890,15761122,21909106,21665990,20385826,20385819,23577725,pha002869,20861866,22694956,pha002856,pha000002,22705344,23326517,22125219,21197116</t>
  </si>
  <si>
    <t>Age-related macular degeneration,Age-related macular degeneration (GA),Age-related macular degeneration (CNV vs. GA)</t>
  </si>
  <si>
    <t>MESH:D008279</t>
  </si>
  <si>
    <t>Magnetic Resonance Imaging</t>
  </si>
  <si>
    <t>Non-invasive method of demonstrating internal anatomy based on the principle that atomic nuclei in a strong magnetic field absorb pulses of radiofrequency energy and emit them as radiowaves which can be reconstructed into computerized images. The concept includes proton spin tomographic techniques.</t>
  </si>
  <si>
    <t>rs10843713,rs62122224,rs38734,rs62487918,rs2058549,rs80191287,rs117104882,rs62122215,rs62487921,rs10790448,rs2604298,rs759217,rs189030,rs16958398,rs10426700,rs4494642,rs2591848,rs11218363,rs1131499,rs7810757,rs10215245,rs77560645,rs77686928,rs12229579,rs2847474,rs2604293,rs2847473,rs7805060,rs55720380,rs2075046,rs1476868,rs28558231,rs11214946,rs9274,rs10892762,rs60237448,rs2604299,rs17623204,rs6662,rs10843709,rs7974760,rs1968140,rs62487920,rs328406,rs7929497,rs2847476,rs1009772,rs55875248,rs10224386,rs10843712,rs75408615,rs57143942,rs11671239,rs8191356,rs75282009,rs2930322,rs2965269,rs1476816,rs9676635,rs512177,rs10891649,rs10891651,rs56115934,rs7254168,rs1393914,rs8111058,rs60857340,rs61421775,rs56940988,rs1131497,rs580391,rs1133174,rs57620608,rs59183598,rs38730,rs16969326,rs57725920,rs6971577,rs77137951,rs7940850,rs17695935,rs328405,rs56055746,rs62122220,rs1941397,rs73378814,rs3133235,rs328402,rs4423269,rs1533933,rs56347011,rs3087925,rs117738225,rs117746480,rs2604300,rs949373,rs2041683,rs2023454,rs7253813,rs116915937,rs12229601,rs62484294,rs6852759,rs9633951,rs10892761,rs38726,rs1669263,rs422732,rs117660561,rs62487902,rs1532763,rs1941396,rs452902,rs8105306,rs2852429,rs12701008,rs2599558,rs10789997,rs71645993,rs38740,rs2847475,rs62485377,rs12793417,rs1970723,rs62487906,rs10790449,rs62487904,rs62484288,rs62487923,rs10891648,rs2852444,rs38739,rs10789996,rs1044927,rs75486053,rs7806794,rs579518,rs416602,rs1941393,rs41282721,rs2599553,rs13236704,rs2604274,rs59752276,rs73492596,rs397072,rs724576,rs17695341,rs1571163,rs38732</t>
  </si>
  <si>
    <t>ENSG00000157764.8,ENSG00000105220.10,CATG00000097294.1,ENSG00000267219.1,CATG00000036054.1,CATG00000074170.1,ENSG00000180354.11,ENSG00000236404.4,ENSG00000137642.8,CATG00000094268.1,ENSG00000126261.8,ENSG00000257756.1,ENSG00000261115.1,ENSG00000142279.8,CATG00000005243.1,ENSG00000090263.11,ENSG00000166741.3,CATG00000040756.1,ENSG00000166398.8,ENSG00000227017.1,CATG00000037597.1,ENSG00000101134.7,CATG00000094273.1</t>
  </si>
  <si>
    <t>17903297,20215924</t>
  </si>
  <si>
    <t>Functional MRI,Volumetric brain MRI</t>
  </si>
  <si>
    <t>MESH:D008568</t>
  </si>
  <si>
    <t>Memory</t>
  </si>
  <si>
    <t>Complex mental function having four distinct phases: (1) memorizing or learning, (2) retention, (3) recall, and (4) recognition. Clinically, it is usually subdivided into immediate, recent, and remote memory.</t>
  </si>
  <si>
    <t>rs6020127,rs117116002,rs11134512,rs4976603,rs11738811,rs9313411,rs6020125,rs9679781,rs60649179,rs113478147,rs17070145,rs7363432,rs6876635,rs112799961,rs6096788,rs9680012,rs118171126,rs35812816,rs6859300,rs73140734,rs928201,rs10061148,rs1477306,rs4135268,rs2344481,rs6020129,rs1477305,rs74500456,rs9313414,rs117335693,rs6020846,rs56068957,rs6095711,rs6020712,rs10866628,rs6898493,rs1477304,rs77804121,rs8067235,rs17036884,rs6877224,rs17724926,rs1543332,rs6020122,rs4135275,rs13158708,rs6125818,rs6013029,rs13168943,rs11740649,rs6555809,rs6012775,rs55872483,rs729387,rs1556197,rs4976601,rs928200,rs55950979,rs12653920,rs73142756,rs60084130,rs1556198,rs76071785,rs10077631,rs75055654,rs113623543,rs58337218,rs928199,rs6020130,rs77902097,rs10462974,rs2337223,rs4976599,rs729149,rs9313412,rs6095714,rs11651035,rs16986916,rs77635586,rs79732011,rs6095709,rs1797874,rs9313413,rs7265394,rs6095722,rs6012941,rs6125821,rs6881013,rs117816028,rs9679780</t>
  </si>
  <si>
    <t>ENSG00000154743.13,ENSG00000113645.9,CATG00000054732.1,ENSG00000132792.14,ENSG00000204117.1,ENSG00000118705.12,ENSG00000132170.15,ENSG00000175866.11</t>
  </si>
  <si>
    <t>24392092,17053149,22105620</t>
  </si>
  <si>
    <t>Memory performance</t>
  </si>
  <si>
    <t>MESH:D008599</t>
  </si>
  <si>
    <t>Menstruation Disturbances</t>
  </si>
  <si>
    <t>Variations of menstruation which may be indicative of disease.</t>
  </si>
  <si>
    <t>rs7603340,rs115927256,rs1260330,rs4665969,rs6592738,rs6547521,rs2239286,rs9439081,rs2151145,rs72941378,rs1528533,rs4534770,rs780104,rs12211045,rs114807762,rs28687846,rs4071559,rs11099601,rs1172816,rs1046089,rs2580761,rs9439079,rs780100,rs116411612,rs12198788,rs1104,rs2720194,rs8025528,rs8113016,rs299166,rs7950873,rs3739095,rs12213673,rs353478,rs2238300,rs10899394,rs10205219,rs402511,rs35332006,rs316616,rs35864840,rs2474680,rs6861925,rs2580759,rs7776184,rs472617,rs6715332,rs4355856,rs2749896,rs1260329,rs174387,rs34004615,rs780108,rs353493,rs10169261,rs574757,rs12195578,rs80354920,rs6842648,rs6468442,rs12209969,rs3770442,rs13003218,rs112974280,rs812246,rs621456,rs813592,rs2013628,rs10930453,rs10846773,rs55996750,rs6758331,rs16942918,rs12153498,rs1776131,rs10497379,rs11695549,rs35163846,rs9391254,rs72886381,rs6854739,rs1395,rs66986939,rs1190612,rs1647266,rs6495785,rs2336718,rs75028264,rs17355013,rs2238304,rs687037,rs314280,rs13203645,rs1443811,rs11639888,rs12649417,rs10117847,rs2072266,rs1647276,rs17606481,rs2292255,rs557424,rs1004904,rs758130,rs6881002,rs2526704,rs11603727,rs12997252,rs17058239,rs7673417,rs628668,rs1275537,rs77097930,rs174374,rs2791567,rs12200641,rs251843,rs174377,rs62130714,rs35073769,rs35515212,rs7575245,rs12209435,rs4806659,rs12215189,rs780117,rs1776147,rs1635515,rs353494,rs314265,rs2720193,rs2488471,rs2153157,rs11685326,rs28573320,rs316607,rs353463,rs7322160,rs1275522,rs10485124,rs118071464,rs6716894,rs7162771,rs117205661,rs12528131,rs9646785,rs2151146,rs2882557,rs7497351,rs2052808,rs2095812,rs1627006,rs1275530,rs115267098,rs735943,rs12645412,rs7165396,rs566372,rs1925678,rs72947668,rs10205592,rs809058,rs6858218,rs960222,rs12207399,rs17847825,rs9438979,rs10732691,rs72943018,rs2192645,rs2195116,rs897797,rs35698510,rs12612871,rs4693629,rs33639,rs72943021,rs16943011,rs3736830,rs1776180,rs890835,rs4355857,rs11645213,rs6433267,rs11645231,rs11606909,rs58965570,rs17606672,rs4665960,rs2555922,rs77005271,rs56076827,rs1776133,rs1838232,rs11237244,rs28492932,rs2962842,rs34554065,rs12200251,rs7653929,rs2132092,rs1260328,rs1141313,rs6750849,rs526527,rs3176205,rs8037574,rs11635906,rs10497378,rs1260341,rs6760828,rs482749,rs34509705,rs12278476,rs1190613,rs4843747,rs1443810,rs704791,rs9528136,rs2215928,rs9439093,rs12207339,rs7947350,rs941793,rs13124479,rs544124,rs1035828,rs13004273,rs11681351,rs17539875,rs6535477,rs1020307,rs1776132,rs316606,rs112547435,rs12196873,rs2529927,rs7325486,rs181330,rs558514,rs851782,rs413130,rs62022584,rs12190135,rs2072267,rs34040639,rs7694435,rs76110409,rs2962844,rs588217,rs1981623,rs1635512,rs8045421,rs33657,rs563680,rs480972,rs2195117,rs2384687,rs3851226,rs17283147,rs2180510,rs2303369,rs6496570,rs403667,rs4693625,rs11629979,rs6834335,rs1190609,rs1019814,rs1635502,rs4665958,rs57055061,rs809673,rs174381,rs1126971,rs1635509,rs149307,rs7776286,rs7147580,rs60631624,rs4245546,rs3176174,rs12192147,rs12286317,rs12998296,rs7155842,rs28653564,rs780112,rs4285553,rs7672834,rs10846772,rs1629051,rs12642149,rs299173,rs115557182,rs7117691,rs1443824,rs2454949,rs56300817,rs71415229,rs2868779,rs7541734,rs6535473,rs16991615,rs183686,rs2288547,rs17235629,rs1925679,rs2526697,rs2272417,rs1109368,rs1475120,rs12207774,rs7168431,rs11031052,rs236116,rs2293571,rs890836,rs780110,rs10773122,rs695046,rs13391837,rs7184008,rs976072,rs78234344,rs13472,rs2676151,rs4693089,rs4667673,rs4976889,rs4906172,rs10456872,rs7672304,rs1776178,rs6749393,rs28728213,rs7217491,rs189596789,rs17678681,rs11693660,rs7116893,rs73503585,rs1049817,rs7129556,rs12149833,rs2027007,rs2059724,rs11127013,rs17847822,rs950874,rs236167,rs1647284,rs316604,rs314262,rs59813697,rs11754600,rs3204853,rs7602534,rs11649623,rs12285765,rs2517388,rs1981624,rs17352824,rs17803620,rs1275528,rs11075027,rs562944,rs72860013,rs1172822,rs17229107,rs11099600,rs10835655,rs72739625,rs17756732,rs9806604,rs11854081,rs1260327,rs13749,rs12203741,rs17751426,rs2180509,rs10068703,rs718080,rs6714164,rs11604207,rs13142167,rs3851227,rs114950575,rs11852262,rs11887784,rs79716442,rs11854632,rs1635517,rs1617832,rs734518,rs1700490,rs1019813,rs12499395,rs3769143,rs1406295,rs12212085,rs12592258,rs2246900,rs1741155,rs7189510,rs10803853,rs1122227,rs11126932,rs28524555,rs12205046,rs10135027,rs2293572,rs12099559,rs4509797,rs353464,rs10889637,rs12147688,rs5028603,rs2526701,rs2720203,rs12207557,rs2277339,rs11668344,rs28498282,rs370771,rs4414011,rs11126999,rs1172821,rs10019908,rs11070328,rs12196955,rs12191195,rs10182937,rs2963292,rs10516689,rs3176238,rs10835638,rs12903127,rs564598,rs55833887,rs981823,rs72817533,rs11597615,rs1029285,rs4071558,rs4582,rs12505955,rs6815504,rs494620,rs7496308,rs244715,rs1990229,rs11153281,rs73319048,rs77104852,rs2807304,rs2307438,rs648601,rs2283432,rs7586601,rs35617922,rs12909792,rs12191726,rs11684134,rs3845686,rs1045327,rs6053811,rs4945220,rs35282568,rs7759938,rs67855514,rs1138465,rs12213967,rs7167513,rs6484479,rs2236919,rs7023168,rs11844113,rs33659,rs9920768,rs77101446,rs299175,rs4693088,rs12866444,rs4877149,rs868217,rs34017170,rs79728582,rs1776137,rs7559136,rs4475582,rs4693090,rs2339863,rs6857743,rs13022659,rs4806661,rs12208482,rs3824865,rs79788276,rs17752006,rs1260342,rs57025598,rs7998592,rs1978592,rs1635501,rs6496571,rs113922733,rs236171,rs575242,rs6838225,rs78051065,rs11851402,rs12988738,rs35322550,rs12199656,rs12915285,rs7164211,rs7164684,rs75034479,rs117876865,rs8395,rs4693627,rs6743819,rs897794,rs6841172,rs11731424,rs6834006,rs2720044,rs2307449,rs12363824,rs34831225,rs62395384,rs9535306,rs11668309,rs10412726,rs78490219,rs1899,rs353490,rs11858812,rs16859050,rs1599857,rs113443871,rs9438982,rs35626905,rs12215049,rs6575888,rs663674,rs115800646,rs3940291,rs1013444,rs34330182,rs3176202,rs2236918,rs7665103,rs4246511,rs55954117,rs17355265,rs74510204,rs2303370,rs691141,rs11057915,rs6053812,rs56114146,rs10846771,rs565602,rs10420693,rs7246479,rs7593448,rs7548892,rs7600914,rs2384689,rs2114595,rs3757714,rs17804009,rs62020354,rs1260345,rs2856268,rs947841,rs4906175,rs28687599,rs8040654,rs1760940,rs7671387,rs12211124,rs111262375,rs1132639,rs2557794,rs11635269,rs8023530,rs2302084,rs704795,rs2159081,rs113416007,rs10018741,rs2238297,rs1260320,rs11682621,rs353491,rs1635511,rs4532801,rs11674590,rs13380007,rs316611,rs314264,rs17006826,rs28712264,rs111377502,rs12200610,rs780106,rs10789213,rs4668355,rs11075030,rs1551562,rs7165914,rs4665959,rs3845687,rs527129,rs7162632,rs1760935,rs11553951,rs17512166,rs236114,rs11608,rs24356,rs12200758,rs1013445,rs3204953,rs2028688,rs79720667,rs7167930,rs10803855,rs1190610,rs2384690,rs11237280,rs2279658,rs116080881,rs72818526,rs17352803,rs56750915,rs2238303,rs11544193,rs35289216,rs4665963,rs6729709,rs2247233,rs536091,rs77549436,rs6729847,rs236127,rs28477406,rs17236573,rs7167706,rs12207616,rs11126934,rs17730589,rs76458297,rs16859081,rs13313520,rs1494961,rs1991370,rs117535657,rs77110134,rs6844460,rs6535478,rs1647265,rs56139069,rs251844,rs1975384,rs314263,rs17005956,rs7762054,rs2070494,rs3770428,rs4976890,rs780102,rs114634948,rs668701,rs9654153,rs3762974,rs72945598,rs11126918,rs2283430,rs6559493,rs236123,rs2557799,rs34620667,rs74529244,rs35279794,rs1190614,rs2014252,rs11731801,rs3204954,rs72739630,rs507746,rs12461110,rs34792013,rs3990403,rs2940521,rs28630674,rs28897479,rs545016,rs4668354,rs2230460,rs12475426,rs7162231,rs1565908,rs10207361,rs11099599,rs11899305,rs4906174,rs10899399,rs78011512,rs1054875,rs897796,rs11600998,rs115268649,rs6743201,rs623173,rs897798,rs11075032,rs17510381,rs72817536,rs3858429,rs79368327,rs16942893,rs12592110,rs28626425,rs515710,rs17510789,rs12899409,rs10889640,rs1061316,rs2488472,rs2153159,rs116523982,rs13108023,rs28770842,rs11126936,rs1049562,rs7122449,rs941792,rs10451019,rs2033160,rs7121963,rs9438972,rs4806660,rs2326679,rs780107,rs365132,rs7593186,rs12915838,rs8107664,rs12199233,rs3775089,rs251848,rs7178360,rs3744412,rs16859066,rs12471930,rs28360718,rs7333079,rs3770435,rs970254,rs299165,rs12278112,rs6433276,rs7118949,rs3770433,rs6961244,rs2280737,rs11075033,rs13388159,rs7170109,rs353495,rs12197149,rs10789212,rs4387054,rs11693052,rs3739092,rs58400555,rs2238296,rs75148713,rs809059,rs10411773,rs7666601,rs13141136,rs7168723,rs62038798,rs7163841,rs1504969,rs3743590,rs12278547,rs72739609,rs493410,rs72941381,rs11512201,rs78094148,rs2351003,rs59000092,rs547798,rs10425848,rs28535540,rs897795,rs79521537,rs7163655,rs221616,rs2078616,rs56120917,rs7178152,rs28463309,rs11570135,rs13115704,rs11237263,rs2720195,rs28422943,rs34911788,rs7495635,rs2292256,rs1275538,rs715326,rs72817542,rs2253998,rs72818522,rs6722537,rs12642536,rs12898357,rs34532258,rs1061388,rs11126935,rs2044259,rs12198556,rs12659379,rs72947625,rs2676131,rs221617,rs2283431,rs12904440,rs17539951,rs2526699,rs12900825,rs34393348,rs76797606,rs11740768,rs4693624,rs2238301,rs7031701,rs11679220,rs10027616,rs13408252,rs8013679,rs4986173,rs353479,rs715325,rs1992291,rs353496,rs7862187,rs10851978,rs6568682,rs11073104,rs6734542,rs3731991,rs2454952,rs395962,rs1647267,rs17804034,rs4665965,rs6716850,rs33636,rs9992543,rs76813116,rs35230775,rs3218591,rs4235062,rs13115736,rs10457237,rs2047210,rs2351002,rs114835292,rs8036026,rs724311,rs1190605,rs6826913,rs6961772,rs2251644,rs28557159,rs1262430,rs16939893,rs77743701,rs10516690,rs2159080,rs62130713,rs4803,rs17730888,rs59622946,rs73976229,rs72819536,rs1776135,rs12203093,rs6717980,rs7929660,rs2995544,rs2384691,rs62038777,rs12905101,rs12272134,rs4665978,rs35977534,rs890834,rs13128664,rs62020316,rs12639933,rs579771,rs10162979,rs314281,rs11237249,rs8179252,rs28584379,rs113353646,rs12192837</t>
  </si>
  <si>
    <t>ENSG00000254532.1,ENSG00000231046.1,CATG00000052401.1,ENSG00000213453.3,CATG00000078837.1,ENSG00000187772.6,ENSG00000198056.9,ENSG00000115806.8,ENSG00000187446.7,ENSG00000172530.15,ENSG00000115194.6,ENSG00000214114.4,ENSG00000230177.1,ENSG00000125872.7,ENSG00000163322.9,ENSG00000268729.1,ENSG00000115211.11,CATG00000085320.1,ENSG00000158315.6,ENSG00000131233.8,ENSG00000009413.11,ENSG00000234719.4,ENSG00000239739.1,ENSG00000137804.8,ENSG00000213608.5,ENSG00000087206.12,ENSG00000163793.8,ENSG00000118473.17,ENSG00000198805.7,ENSG00000233086.3,ENSG00000115207.9,ENSG00000268635.1,ENSG00000138002.10,ENSG00000048462.6,ENSG00000087884.10,ENSG00000137815.10,CATG00000024716.1,ENSG00000025423.7,ENSG00000197102.6,CATG00000042207.1,ENSG00000261441.1,CATG00000017294.1,ENSG00000204398.5,CATG00000050657.1,ENSG00000204385.6,ENSG00000248079.2,ENSG00000173214.5,ENSG00000102753.5,CATG00000018088.1,CATG00000050664.1,ENSG00000163794.6,ENSG00000160469.12,ENSG00000115234.6,ENSG00000151364.11,ENSG00000262117.1,ENSG00000138085.12,ENSG00000231889.3,ENSG00000048649.9,ENSG00000235267.1,ENSG00000228436.2,ENSG00000179873.10,ENSG00000138678.6,CATG00000022736.1,ENSG00000234072.1,CATG00000026651.1,ENSG00000254829.1,ENSG00000163795.9,ENSG00000104147.4,ENSG00000116954.7,CATG00000001102.1,ENSG00000125885.9,ENSG00000181513.10,ENSG00000105851.6,ENSG00000163312.6,ENSG00000247556.2,CATG00000047979.1,CATG00000003009.1,CATG00000020194.1,ENSG00000174371.12,ENSG00000140521.7,ENSG00000152219.4,ENSG00000153157.8,ENSG00000138100.9,ENSG00000112242.10,ENSG00000138074.10,ENSG00000103342.8,CATG00000089605.1,ENSG00000145996.7,ENSG00000258908.1,ENSG00000163319.6,ENSG00000271780.1,ENSG00000171490.8,ENSG00000178301.3,ENSG00000062524.11,ENSG00000140525.13,ENSG00000056972.14,ENSG00000020181.13,ENSG00000115226.5,ENSG00000157992.8,ENSG00000272162.1,CATG00000042205.1,ENSG00000084774.9,ENSG00000172878.9,CATG00000066816.1,CATG00000013714.1,ENSG00000180061.5,ENSG00000203809.5,ENSG00000013297.6,ENSG00000137825.6,ENSG00000180509.7,ENSG00000083544.9,ENSG00000186834.2,CATG00000100079.1,ENSG00000074201.4,ENSG00000239525.1,CATG00000026654.1,ENSG00000234945.3,ENSG00000266163.1,ENSG00000113761.7,ENSG00000137806.4,ENSG00000115216.9,ENSG00000146083.7,ENSG00000115241.9,CATG00000045483.1,ENSG00000267288.1,ENSG00000204469.8,ENSG00000128683.9,ENSG00000127616.13,ENSG00000263307.1,ENSG00000272356.1,ENSG00000115204.10,ENSG00000149262.12,ENSG00000129691.11,ENSG00000224505.2,CATG00000069232.1,ENSG00000233438.1,ENSG00000112394.12,ENSG00000168517.6,CATG00000022101.1,ENSG00000230131.1,ENSG00000089195.10,ENSG00000131808.6,ENSG00000074276.6,ENSG00000160883.6,CATG00000078830.1,ENSG00000134146.7,ENSG00000084734.4,CATG00000078836.1,ENSG00000147465.7,ENSG00000198586.9,ENSG00000106829.14</t>
  </si>
  <si>
    <t>23307926,19448621,19448619,24045676,23424626,22267201</t>
  </si>
  <si>
    <t>Menopause (age at onset),Menarche and menopause (age at onset)</t>
  </si>
  <si>
    <t>MESH:D008661</t>
  </si>
  <si>
    <t>Metabolism Inborn Errors</t>
  </si>
  <si>
    <t>Errors in metabolic processes resulting from inborn genetic mutations that are inherited or acquired in utero.</t>
  </si>
  <si>
    <t>rs205286,rs1280,rs1260330,rs4665969,rs7755926,rs6547521,rs174576,rs6694509,rs310760,rs1528533,rs11920090,rs780104,rs889140,rs10501320,rs2950835,rs10872311,rs889138,rs13108763,rs2580761,rs3734264,rs780100,rs7578326,rs13088452,rs12546931,rs1104,rs566879,rs72964564,rs3739095,rs4624858,rs484066,rs9877371,rs2820436,rs9469859,rs10195252,rs10205219,rs10513685,rs4841132,rs2580759,rs78970517,rs1313566,rs6713419,rs1664798,rs116957230,rs174549,rs35522627,rs174591,rs7774697,rs2744957,rs308955,rs174592,rs1260329,rs598747,rs7585533,rs780108,rs12034686,rs5406,rs3786901,rs7041847,rs10169261,rs35767,rs7945617,rs7646014,rs72643559,rs6906759,rs1694068,rs813592,rs17207196,rs35355828,rs6541228,rs71304097,rs1799884,rs6541225,rs2605094,rs205283,rs11695549,rs12487589,rs1998702,rs2292622,rs174541,rs61836180,rs35057507,rs1395,rs8109191,rs11711206,rs1647266,rs174580,rs8106165,rs508506,rs2121649,rs1558901,rs308950,rs2038841,rs11558471,rs6900847,rs11783641,rs1647276,rs1801282,rs174599,rs174590,rs847859,rs6686253,rs458741,rs9469914,rs1694067,rs3892354,rs1275537,rs35515350,rs10814918,rs114788573,rs1004558,rs7020673,rs9844367,rs11923383,rs62130714,rs35073769,rs7575245,rs174578,rs1425486,rs780117,rs11757370,rs2605091,rs1425492,rs1167793,rs174575,rs3734626,rs11685326,rs1982499,rs7250869,rs1275522,rs7752060,rs11759151,rs12088212,rs13066157,rs6716894,rs1167807,rs174585,rs4282407,rs11709119,rs7341267,rs976042,rs1275530,rs10205592,rs809058,rs2814974,rs569805,rs7752390,rs10123313,rs912716,rs10513686,rs1664793,rs2713556,rs2198550,rs34523847,rs58965570,rs12641088,rs4665960,rs1936809,rs77005271,rs11707746,rs56076827,rs7759227,rs11924362,rs10490694,rs17617028,rs4380994,rs1260328,rs12794698,rs1141313,rs12486657,rs17099496,rs2744949,rs174598,rs12045815,rs6833341,rs6768568,rs1260341,rs10116772,rs13388242,rs2814991,rs983311,rs6760828,rs6679784,rs704791,rs11755420,rs71419928,rs1979033,rs4607517,rs11118307,rs174537,rs2713553,rs35316189,rs11681351,rs11755393,rs9469867,rs10758593,rs4846302,rs174553,rs9394248,rs16855617,rs10830962,rs55989805,rs34403348,rs2489628,rs12692735,rs13071168,rs11918040,rs10758592,rs174560,rs2820464,rs459193,rs1167802,rs36043919,rs6899938,rs1574285,rs4488811,rs7607980,rs11720145,rs1425485,rs392794,rs10974438,rs2303369,rs6476836,rs55927885,rs2296360,rs6698475,rs2605098,rs1092834,rs10513688,rs174593,rs4665958,rs10513687,rs809673,rs4331050,rs6752978,rs2814969,rs878781,rs60631624,rs6717858,rs2908286,rs1167795,rs78343493,rs780112,rs75297654,rs4646926,rs17661330,rs13067702,rs2235568,rs7945565,rs2800708,rs3798352,rs9469885,rs6934662,rs2272417,rs3734268,rs17036160,rs174561,rs2293571,rs34597048,rs174533,rs780110,rs579060,rs11118311,rs308952,rs13391837,rs9462021,rs102275,rs3802177,rs1167799,rs6902080,rs2484192,rs13472,rs13070993,rs13204656,rs340875,rs10403360,rs6749393,rs10953792,rs174554,rs9462009,rs12029812,rs174569,rs2605096,rs174587,rs11693660,rs114274450,rs1049817,rs99365,rs13064760,rs1535,rs11127013,rs2971667,rs157512,rs6805092,rs1647284,rs174594,rs8103728,rs9469862,rs4805881,rs7602534,rs987469,rs1167801,rs7652088,rs412392,rs71304096,rs308953,rs1275528,rs7981942,rs72860013,rs6785803,rs1260333,rs10513689,rs7643425,rs10187501,rs9462019,rs1260327,rs11649091,rs7629805,rs4318902,rs7614016,rs75762942,rs114458369,rs895356,rs3931883,rs174570,rs7638998,rs11721319,rs11887784,rs118010687,rs116908325,rs97384,rs11118309,rs3769143,rs13065423,rs6754919,rs1406295,rs12487486,rs61791106,rs1469246,rs7769820,rs1167794,rs1122227,rs340835,rs917793,rs11126932,rs2293572,rs7258031,rs7652520,rs34856298,rs13215181,rs6541227,rs2235569,rs2814968,rs174534,rs55690679,rs509360,rs5402,rs174555,rs174562,rs11642841,rs71516504,rs6457796,rs80135045,rs11126999,rs2471469,rs4646949,rs6689100,rs2279750,rs60354090,rs10182937,rs2605097,rs7752522,rs2744959,rs1530559,rs12201281,rs174577,rs1668935,rs102274,rs10758591,rs72817533,rs521223,rs11917504,rs174528,rs17099494,rs4582,rs10814916,rs4841133,rs10974435,rs7546202,rs2162100,rs1260326,rs7002551,rs9469857,rs7768189,rs75615732,rs7586601,rs340839,rs3822076,rs1260334,rs2605101,rs569829,rs11684134,rs7945689,rs11916408,rs1867012,rs3845686,rs9469863,rs7613951,rs73128769,rs6753142,rs11920045,rs10738078,rs34685612,rs9491699,rs34642857,rs1167796,rs2911711,rs2713557,rs2605093,rs13022659,rs11708978,rs174536,rs12489177,rs3817004,rs1260342,rs1664795,rs7741437,rs7769961,rs58671447,rs1694071,rs12328675,rs8107837,rs114798927,rs6689021,rs71304089,rs57884925,rs6436620,rs780093,rs2605092,rs1664794,rs4259246,rs9469887,rs17035231,rs6738627,rs10814915,rs11605924,rs8395,rs6684169,rs2162679,rs6743819,rs5394,rs174529,rs6837319,rs174581,rs5393,rs11712085,rs2814967,rs7756405,rs6938763,rs4684841,rs2647256,rs11924648,rs3923113,rs9987289,rs174589,rs11100083,rs494874,rs6541223,rs71304093,rs6940395,rs6932207,rs174544,rs7941837,rs2764208,rs55679742,rs11924163,rs2605102,rs77889122,rs2303370,rs56087297,rs5400,rs2075066,rs6694150,rs6476839,rs188190,rs35552008,rs35297160,rs2814995,rs9653282,rs7593448,rs6442308,rs560887,rs6786675,rs11711437,rs11929535,rs174600,rs1260345,rs174572,rs13273088,rs6792867,rs925735,rs1167797,rs78518024,rs174568,rs66683764,rs11721223,rs12490159,rs4846303,rs704795,rs9469918,rs1260320,rs11682621,rs10814914,rs2713552,rs11719201,rs55641619,rs1167800,rs1499820,rs9808956,rs28675115,rs99780,rs79953491,rs10122677,rs794356,rs780106,rs12403994,rs464605,rs17716118,rs71304090,rs983473,rs4665959,rs4805878,rs3845687,rs174556,rs11608,rs1167798,rs7034200,rs7555150,rs35146940,rs61169219,rs758982,rs7755982,rs450278,rs66615477,rs9469884,rs340874,rs34657938,rs114122247,rs10000702,rs552976,rs174579,rs4665963,rs6729709,rs7609045,rs11126934,rs6684734,rs11039165,rs10457487,rs1201873,rs1996220,rs2814971,rs57951780,rs9829814,rs6855363,rs10779360,rs310765,rs11039182,rs10495121,rs2764207,rs174573,rs1647265,rs1975384,rs7756009,rs11720578,rs75265117,rs17005956,rs9462020,rs308965,rs117082374,rs174597,rs58284370,rs10184004,rs61791107,rs2971668,rs780102,rs485094,rs11126918,rs2908282,rs2814970,rs10830961,rs62331150,rs983309,rs2014252,rs174574,rs2600243,rs78468022,rs702634,rs4237150,rs9469917,rs2489629,rs2387752,rs12475426,rs9995178,rs10930133,rs2800709,rs174584,rs6476842,rs6712203,rs9462015,rs1664797,rs2605095,rs983310,rs465002,rs72817536,rs2503326,rs2121650,rs1892172,rs56791644,rs7649970,rs1664781,rs56819515,rs2943653,rs11642015,rs9482769,rs13266634,rs1334893,rs11126936,rs9296127,rs71304098,rs780107,rs7944584,rs9462010,rs1816164,rs108499,rs61791066,rs174548,rs7644513,rs30351,rs72643557,rs12403367,rs35877199,rs2280737,rs13388159,rs11693052,rs2764206,rs174559,rs3739092,rs9469870,rs809059,rs908252,rs2067819,rs173964,rs1401419,rs10179126,rs11928798,rs983308,rs2078616,rs56120917,rs79567528,rs71304092,rs889139,rs1201874,rs731839,rs308964,rs4382293,rs174545,rs1275538,rs715326,rs573225,rs1664796,rs174566,rs72817542,rs256903,rs7867224,rs3800458,rs11126935,rs7024686,rs11039149,rs9469883,rs10830963,rs10466351,rs12880654,rs2814992,rs6436615,rs75244809,rs2815001,rs8104606,rs11720108,rs11679220,rs13408252,rs174601,rs6984305,rs9462030,rs715325,rs1992291,rs732360,rs12692737,rs174535,rs1515096,rs7256564,rs2126263,rs1562877,rs10099512,rs1647267,rs4665965,rs6716850,rs9469871,rs93923,rs174530,rs116260467,rs10406327,rs174547,rs174583,rs1167836,rs4865796,rs486981,rs340876,rs6689370,rs724311,rs9469886,rs3786897,rs2943651,rs8101286,rs1262430,rs3817473,rs13083375,rs10433537,rs62130713,rs4803,rs62048402,rs3786898,rs72819536,rs2605100,rs6717980,rs7341253,rs1515116,rs12647922,rs174546,rs467022,rs2292621,rs6806926,rs4665978,rs174582,rs9491698,rs2292620,rs10422861,rs11923694,rs8179252,rs174550,rs113353646,rs6698625,rs1694070,rs5404,rs174538</t>
  </si>
  <si>
    <t>ENSG00000254237.1,ENSG00000065060.12,ENSG00000235070.3,ENSG00000168496.3,ENSG00000121671.7,ENSG00000228322.1,ENSG00000082258.8,ENSG00000213453.3,CATG00000088145.1,CATG00000047979.1,ENSG00000225026.1,ENSG00000134640.2,ENSG00000230024.1,ENSG00000148737.11,ENSG00000115194.6,ENSG00000196821.5,CATG00000117227.1,ENSG00000173175.10,ENSG00000138100.9,CATG00000002481.1,CATG00000044677.1,CATG00000005705.1,ENSG00000138074.10,ENSG00000064999.12,ENSG00000163581.9,CATG00000063766.1,ENSG00000137573.9,ENSG00000124920.9,ENSG00000251586.1,ENSG00000006606.4,CATG00000046908.1,CATG00000029301.1,ENSG00000176601.7,ENSG00000115211.11,ENSG00000082438.11,ENSG00000135213.8,CATG00000089908.1,ENSG00000164756.8,ENSG00000117707.11,ENSG00000127946.12,ENSG00000168769.8,ENSG00000157992.8,ENSG00000115226.5,ENSG00000236062.1,ENSG00000272288.1,ENSG00000084774.9,CATG00000042205.1,ENSG00000207601.1,ENSG00000157152.12,CATG00000045354.1,ENSG00000163793.8,ENSG00000157150.4,CATG00000002472.1,ENSG00000217130.1,ENSG00000064995.12,ENSG00000025434.14,CATG00000088143.1,ENSG00000132170.15,ENSG00000115207.9,ENSG00000138002.10,ENSG00000151320.6,CATG00000063762.1,CATG00000017585.1,CATG00000079860.1,ENSG00000011347.5,CATG00000073317.1,ENSG00000149485.12,ENSG00000107249.17,ENSG00000234945.3,CATG00000070724.1,ENSG00000225940.1,CATG00000088142.1,ENSG00000115216.9,ENSG00000017427.11,ENSG00000115241.9,ENSG00000146374.9,ENSG00000182077.6,CATG00000042207.1,ENSG00000106633.11,ENSG00000138640.10,CATG00000005706.1,ENSG00000226642.1,ENSG00000106636.3,ENSG00000140718.14,ENSG00000230461.4,CATG00000089910.1,ENSG00000115204.10,ENSG00000163794.6,ENSG00000115234.6,ENSG00000124299.9,ENSG00000134824.9,CATG00000089895.1,ENSG00000143353.7,ENSG00000185305.6,ENSG00000138085.12,ENSG00000134825.9,CATG00000103728.1,CATG00000015459.1,ENSG00000235267.1,ENSG00000233438.1,CATG00000051278.1,ENSG00000234072.1,ENSG00000254235.1,ENSG00000163795.9,CATG00000006600.1,ENSG00000110514.14,ENSG00000256746.1,ENSG00000124562.5,ENSG00000058404.15,ENSG00000152254.6,CATG00000017584.1,ENSG00000084734.4,ENSG00000145431.6,CATG00000092123.1,ENSG00000073734.8</t>
  </si>
  <si>
    <t>22885922,22885924,22581228,20081858</t>
  </si>
  <si>
    <t>Fasting insulin-related traits (interaction with BMI),Fasting insulin-related traits</t>
  </si>
  <si>
    <t>MESH:D008687</t>
  </si>
  <si>
    <t>Metformin</t>
  </si>
  <si>
    <t>A biguanide hypoglycemic agent used in the treatment of non-insulin-dependent diabetes mellitus not responding to dietary modification. Metformin improves glycemic control by improving insulin sensitivity and decreasing intestinal absorption of glucose. (From Martindale, The Extra Pharmacopoeia, 30th ed, p289)</t>
  </si>
  <si>
    <t>rs12600638,rs597788,rs34991817,rs11605442,rs11212543,rs583725,rs637064,rs1464937,rs645485,rs228595,rs11212551,rs2884030,rs228593,rs599406,rs228598,rs61913891,rs664677,rs10890848,rs1550609,rs601111,rs186593,rs664982,rs419716,rs3811655,rs11212616,rs672655,rs227066,rs12940942,rs4753834,rs11654852,rs60683001,rs10749918,rs10890849,rs600931,rs227054,rs10890819,rs6589006,rs8177213,rs2083707,rs1893813,rs10890821,rs8177217,rs4754298,rs227092,rs694376,rs609261,rs7108522,rs227062,rs673281,rs7221768,rs227077,rs3828347,rs600329,rs7207694,rs621947,rs7943063,rs172896,rs11212515,rs11212538,rs113995,rs606275,rs641312,rs1534166,rs8177198,rs647681,rs611646,rs1003623,rs12272183,rs8177221,rs10890822,rs227086,rs594153,rs12792979,rs4987982,rs618499,rs7118967,rs11653987,rs2356802,rs6589007,rs7943203,rs35244261,rs227040,rs893279,rs61913890,rs371406,rs1107413,rs228589,rs11212672,rs10789665,rs751343,rs12945522,rs11080325,rs7221097,rs662218,rs228594,rs11212525,rs228608,rs650128,rs227061,rs227075,rs654005,rs4753833,rs679782,rs920679,rs183459,rs641605,rs228606,rs227055,rs12794010,rs11212666,rs2070661,rs227073,rs11651305,rs676729,rs8177191,rs2056267,rs620613,rs228591,rs7114794,rs3901851,rs599558,rs11212579,rs227063,rs228592,rs592955,rs11212615,rs2118309,rs4754301,rs3781869,rs1607476,rs12940950,rs1850730,rs665293,rs634268,rs4623864,rs1150201,rs7222917,rs11212617,rs12787445,rs650173,rs172927,rs599164,rs227070,rs183460,rs10890820,rs12602407,rs3781868,rs11212661,rs186591,rs374443,rs227064,rs11212676,rs10789656,rs11212546,rs227067,rs179110,rs12226046,rs582157,rs7395528,rs3765632,rs227072,rs227078,rs608086,rs10789659,rs3824987,rs7931681,rs662578,rs425538,rs4237579,rs12602385,rs12801988,rs11212663,rs3817524,rs12575358,rs1519073,rs227087,rs34971817,rs609429,rs625120,rs605394,rs373759,rs12223381,rs228590,rs189037,rs627418,rs573890,rs12945972,rs11212614,rs660429,rs11653010,rs228599,rs227060,rs661467,rs6589004,rs609655,rs1003624,rs227041,rs227090,rs228588,rs595747,rs57708672,rs227074,rs680113,rs623860,rs12949588,rs4754305,rs12419828,rs172894,rs3811657,rs227076,rs672964,rs227088,rs652311,rs11212542,rs227068,rs642496,rs624366,rs2356801,rs186595,rs4754299,rs396552,rs227069,rs4585,rs609557,rs80078892,rs619972,rs7129527,rs5023001,rs228597</t>
  </si>
  <si>
    <t>ENSG00000075239.9,CATG00000003762.1,ENSG00000178202.8,ENSG00000144867.7,ENSG00000166323.8,ENSG00000149311.13,ENSG00000242337.1,ENSG00000091513.10,ENSG00000154917.6,ENSG00000266947.1,ENSG00000166750.5,ENSG00000149308.12,ENSG00000166266.9</t>
  </si>
  <si>
    <t>21845381,21186350</t>
  </si>
  <si>
    <t>Response to metformin</t>
  </si>
  <si>
    <t>MESH:D008734</t>
  </si>
  <si>
    <t>Methoxyhydroxyphenylglycol</t>
  </si>
  <si>
    <t>Synthesized from endogenous epinephrine and norepinephrine in vivo. It is found in brain, blood, CSF, and urine, where its concentrations are used to measure catecholamine turnover.</t>
  </si>
  <si>
    <t>rs16884746,rs12561821,rs13147975,rs10241303,rs9370750,rs6459363,rs9554462,rs6494975,rs1277751,rs2415128,rs12148078,rs11639282,rs66520586,rs35713471,rs12595464,rs2803939,rs116249924,rs2723342,rs55763892,rs10775415,rs2929508,rs12996,rs7241380,rs12592364,rs1000281,rs4516291,rs3784309,rs9302260,rs12593134,rs6822162,rs2054601,rs10851847,rs2278987,rs1875929,rs10175222,rs4904625,rs35802512,rs12140558,rs79424573,rs74022486,rs1122808,rs7179427,rs10080807,rs13028299,rs6940298,rs2865120,rs9382979,rs10220616,rs9556943,rs4506844,rs4143959,rs34792425,rs2957750,rs9367845,rs7407105,rs6932984,rs10272283,rs2625529,rs768929,rs10275978,rs7162299,rs3763440,rs11072339,rs2865130,rs8028115,rs56103540,rs16953769,rs112994560,rs73114594,rs7227167,rs35603965,rs7182776,rs4238449,rs11634622,rs16884733,rs6498070,rs12494561,rs4411469,rs1881089,rs11630170,rs8092939,rs79156074,rs2865127,rs74025249,rs12899485,rs4796905,rs2099852,rs7497104,rs1384007,rs7242408,rs61645505,rs9584825,rs11072349,rs1277752,rs8747,rs74022492,rs74025223,rs7327322,rs11159933,rs35033671,rs9367840,rs11633167,rs7144914,rs10495184,rs2062893,rs12898868,rs2929511,rs11627827,rs3759902,rs9382987,rs9396523,rs2957742,rs1552133,rs8016724,rs72663937,rs115365006,rs74025234,rs3743224,rs2052713,rs9296949,rs10782476,rs1074330,rs6498069,rs17011319,rs982752,rs8025504,rs10198562,rs3087620,rs72663933,rs6935522,rs12617010,rs883028,rs62023343,rs3848020,rs1491233,rs35212277,rs11072350,rs16956623,rs3784310,rs9689693,rs1135473,rs1952774,rs2772353,rs16956381,rs4640088,rs3732007,rs12605455,rs6505587,rs55828005,rs8008412,rs12902006,rs9358040,rs12916951,rs12908882,rs2865126,rs76895668,rs7496582,rs16956444,rs9556946,rs2957724,rs9367847,rs79538247,rs6678715,rs7194566,rs8088701,rs9120,rs11637611,rs4519388,rs3888073,rs2128112,rs2865128,rs2246225,rs10502403,rs61968415,rs2306576,rs13002153,rs1504884,rs13303128,rs2929525,rs4780938,rs9382982,rs11634608,rs9382989,rs6935638,rs8192425,rs13126513,rs6494992,rs7177242,rs2306489,rs2957743,rs9556945,rs1481862,rs10271491,rs8192362,rs2957368,rs1057613,rs5024299,rs8098584,rs2930069,rs9396502,rs4141788,rs13858,rs2865119,rs3784313,rs2929510,rs9584824,rs8023788,rs113256482,rs11072338,rs16956634,rs6494973,rs4699383,rs7184187,rs7665289,rs34022343,rs9296935,rs9396526,rs1881088,rs2415120,rs8040828,rs16956273,rs2415126,rs7183810,rs2865129,rs9582219,rs1277756,rs9476591,rs6498060,rs972029,rs4766646,rs972028,rs8017352,rs12050794,rs11630611,rs7179942,rs1552134,rs8025939,rs10250808,rs11873643,rs55679065,rs3848017,rs2103268,rs16956452,rs8027647,rs4432309,rs7228152,rs16875127,rs73434364,rs1941551,rs56241805,rs17107731,rs62022788,rs2306488,rs77154879,rs8016372,rs10498340,rs2957745,rs11072332,rs12916694,rs1875928,rs6459362,rs9370748,rs16875212,rs35112434,rs4777480,rs1544199,rs8557,rs3759900,rs4368610,rs60717166,rs12592044,rs8084621,rs2929513,rs2010250,rs6899842,rs2172138,rs7175792,rs56745064,rs2957725,rs7760197,rs35873780,rs3759820,rs16956328,rs726359,rs12898728,rs7173626,rs1823526,rs6498062,rs16956369,rs8021963,rs2279871,rs6498068,rs28587905,rs11622412,rs2489199,rs115324621,rs6494997,rs2865118,rs56404335,rs1001539,rs7175197,rs2053513,rs1941550,rs2482109,rs16875289,rs6750634,rs8036307,rs9349943,rs1891281,rs16884731,rs2279283,rs2742323,rs11678574,rs11156992,rs12903484,rs2723343,rs8178,rs1061271,rs72693774,rs62022789,rs2178100,rs16956241,rs2306490,rs7451206,rs8087370,rs1881090,rs8040216,rs12914070,rs77569977,rs55854204,rs9370749,rs2957740</t>
  </si>
  <si>
    <t>ENSG00000226421.1,ENSG00000152767.11,ENSG00000273025.1,ENSG00000176435.6,ENSG00000067225.13,ENSG00000246090.2,ENSG00000185008.13,ENSG00000261632.1,CATG00000087527.1,CATG00000031566.1,ENSG00000260729.1,ENSG00000261460.1,ENSG00000165995.14,ENSG00000236432.3,ENSG00000232679.1,ENSG00000260576.1,ENSG00000213853.5,ENSG00000179915.16,ENSG00000213614.5,ENSG00000256013.1,ENSG00000175318.7,ENSG00000154864.7,CATG00000042171.1,ENSG00000066933.11,ENSG00000234261.1,ENSG00000154678.12,ENSG00000140025.11,CATG00000023547.1,ENSG00000166192.10,ENSG00000140396.8,ENSG00000106355.5,ENSG00000235020.2,ENSG00000140488.10,CATG00000082875.1,CATG00000021829.1,ENSG00000138823.8,ENSG00000139874.5,CATG00000023562.1,ENSG00000231672.2,ENSG00000031544.10,CATG00000095605.1,ENSG00000145331.9,CATG00000036436.1,CATG00000023542.1,ENSG00000137817.12,ENSG00000223786.1,CATG00000087533.1,ENSG00000138813.5,ENSG00000139436.16,CATG00000107822.1,CATG00000023548.1</t>
  </si>
  <si>
    <t>Metabolite levels (MHPG),Metabolite levels (5-HIAA/ MHPG Ratio)</t>
  </si>
  <si>
    <t>MESH:D009080</t>
  </si>
  <si>
    <t>Mucocutaneous Lymph Node Syndrome</t>
  </si>
  <si>
    <t>An acute, febrile, mucocutaneous condition accompanied by swelling of cervical lymph nodes in infants and young children. The principal symptoms are fever, congestion of the ocular conjunctivae, reddening of the lips and oral cavity, protuberance of tongue papillae, and edema or erythema of the extremities.</t>
  </si>
  <si>
    <t>rs10405596,rs336548,rs2290851,rs6986692,rs497983,rs45545932,rs58581494,rs556468,rs2026006,rs4470535,rs11831946,rs13037326,rs7720668,rs2059717,rs2241527,rs6473606,rs56101381,rs7736963,rs6436081,rs4657041,rs2465100,rs9657551,rs336551,rs495855,rs1927139,rs6436072,rs11169654,rs12366756,rs1801274,rs832813,rs556497,rs9905945,rs10103621,rs6794601,rs13478,rs12614206,rs8008407,rs12577383,rs71582305,rs1021163,rs523937,rs16916355,rs35037088,rs6762645,rs11039392,rs7122182,rs2534872,rs3129871,rs2038479,rs2581047,rs1568391,rs1128536,rs9351811,rs7114011,rs11039244,rs2309647,rs4674328,rs35745796,rs4734712,rs1427445,rs116643656,rs928815,rs10138930,rs115479968,rs2306061,rs3815912,rs13108061,rs73546894,rs12192535,rs336541,rs7595901,rs524902,rs12541956,rs4295666,rs76748835,rs12226431,rs1965938,rs10091544,rs2023026,rs72965126,rs639534,rs2392900,rs849026,rs11833022,rs10838754,rs2618444,rs10955317,rs61895760,rs1384723,rs7866915,rs1927099,rs900522,rs7656244,rs17572485,rs7660116,rs2392757,rs4674321,rs67260912,rs114724863,rs72966020,rs4862406,rs2262658,rs35613786,rs17366684,rs9364167,rs7101597,rs4342141,rs75920652,rs833083,rs642520,rs72909882,rs10838731,rs4872537,rs4810485,rs12499156,rs1017730,rs2240890,rs73609696,rs10838703,rs7349905,rs7102205,rs2004862,rs59153080,rs2243911,rs2696034,rs12362318,rs2556384,rs13136504,rs2736353,rs12369639,rs6090907,rs532425,rs6131010,rs2881877,rs2258944,rs4872534,rs1826956,rs12108497,rs6902769,rs74604042,rs72677619,rs10020376,rs9898267,rs34226318,rs596076,rs35818633,rs7573999,rs13279760,rs11169667,rs4752792,rs12818033,rs74420443,rs7943213,rs1927129,rs2433738,rs7107244,rs2250788,rs10097208,rs7117426,rs10138687,rs1563820,rs17667932,rs7126378,rs1078803,rs1483723,rs2384950,rs2272189,rs114746204,rs3821031,rs6017733,rs75587772,rs28362512,rs11039225,rs56923478,rs73863195,rs1406826,rs12612395,rs11132254,rs12468043,rs1021161,rs4840568,rs10836498,rs1863704,rs12223013,rs11881124,rs10836496,rs1079177,rs4674338,rs7372667,rs12139150,rs3755042,rs78157453,rs4968779,rs3740699,rs6436086,rs7636369,rs2143698,rs7181013,rs7016512,rs7817860,rs2392899,rs10144801,rs4350933,rs56232122,rs3773985,rs2096978,rs1927137,rs2303566,rs7947450,rs10780067,rs7177317,rs3773984,rs12611632,rs10089978,rs36082771,rs2736332,rs62191658,rs12810596,rs1344645,rs2429431,rs35667758,rs12641975,rs4860590,rs11728389,rs55688744,rs539451,rs10838773,rs12682484,rs2281935,rs4968646,rs9364164,rs3176860,rs1405937,rs579610,rs4647616,rs13275868,rs3845835,rs3888879,rs6757772,rs9346470,rs336577,rs7604319,rs1052684,rs7631479,rs6710383,rs11243473,rs2433196,rs73609701,rs4862401,rs466399,rs4774979,rs3856548,rs591573,rs113699868,rs62191565,rs68039009,rs10189479,rs11783518,rs589967,rs4968643,rs11033440,rs3731867,rs2071473,rs55836731,rs10868752,rs1877672,rs73609694,rs115208716,rs4734714,rs11985290,rs6074012,rs76977368,rs462514,rs242201,rs3770218,rs7833909,rs6485773,rs59459325,rs62339863,rs9867582,rs3092502,rs6838703,rs13408305,rs12225134,rs2696050,rs500317,rs684776,rs2696036,rs10768184,rs72965147,rs12509106,rs2303565,rs3809721,rs4734717,rs1048230,rs7001710,rs10838740,rs17125137,rs576901,rs73212831,rs2720380,rs4290817,rs3770219,rs115088254,rs9342836,rs935168,rs585185,rs57605214,rs2871418,rs659185,rs4674314,rs7551957,rs4752796,rs56412802,rs11169644,rs7219930,rs10190250,rs9351809,rs12917942,rs9860360,rs9364165,rs549026,rs11039402,rs7942074,rs11169636,rs754064,rs3731866,rs16916269,rs6746080,rs459515,rs7027209,rs2710246,rs6658353,rs7846408,rs4968644,rs500422,rs12366476,rs3806796,rs876838,rs2287691,rs12225145,rs4557202,rs11784011,rs561570,rs7978723,rs336569,rs10769264,rs3731876,rs336567,rs4856714,rs10838771,rs524012,rs13256690,rs7571743,rs3758655,rs6729341,rs7134695,rs36056848,rs7120548,rs2288450,rs620596,rs10165754,rs10138532,rs4674553,rs7116970,rs114200924,rs6733892,rs6720403,rs1021164,rs12680638,rs34895851,rs11243471,rs1377416,rs12544699,rs10187066,rs9354999,rs11039377,rs58827325,rs2285228,rs15897,rs62191659,rs3770213,rs10768182,rs7118178,rs7718324,rs6999864,rs832799,rs490483,rs17649898,rs4279247,rs7111606,rs6552732,rs2425753,rs459697,rs7599568,rs336572,rs73260214,rs10428357,rs7014565,rs6436082,rs4873193,rs7965566,rs11169642,rs545460,rs7605055,rs7603709,rs1431634,rs1554622,rs80346118,rs9848239,rs115728055,rs7838138,rs4872536,rs9631774,rs12826153,rs13408427,rs6789388,rs2710251,rs7599945,rs6848538,rs613539,rs1883832,rs4752865,rs1382568,rs78469339,rs588770,rs7567622,rs3773983,rs11207179,rs2384803,rs581013,rs12830073,rs6485775,rs7836680,rs35972179,rs163328,rs6997795,rs10838774,rs4842859,rs2429432,rs532475,rs1483713,rs2062195,rs8055298,rs7664388,rs339114,rs2720379,rs4647610,rs6564504,rs73931345,rs1531577,rs690882,rs1056387,rs10103767,rs763354,rs35382617,rs689116,rs4674308,rs6853665,rs28362513,rs3931102,rs329499,rs6436071,rs1529382,rs4674310,rs2287692,rs12286721,rs10405633,rs2735401,rs13177716,rs79180699,rs10838705,rs2516390,rs12223593,rs2272190,rs4862407,rs10403040,rs2244234,rs55658481,rs3755041,rs2208590,rs1390376,rs72965103,rs17033311,rs2861999,rs80227421,rs34228231,rs2303561,rs1382426,rs2736344,rs529474,rs7699420,rs2293576,rs8065950,rs62339922,rs7469211,rs11896209,rs7005375,rs902174,rs2233152,rs4674323,rs76367721,rs1516086,rs189270,rs6436084,rs12550536,rs754434,rs72690551,rs3919234,rs7601872,rs4692658,rs2425751,rs655441,rs7582329,rs1898254,rs2270133,rs73821109,rs12276510,rs7679215,rs11547648,rs460508,rs17713068,rs3816605,rs6845294,rs522377,rs35451117,rs6788313,rs2395173,rs12369658,rs6473600,rs60234517,rs4610379,rs12811684,rs3886262,rs73662911,rs73212838,rs573555,rs2556386,rs11243482,rs7224147,rs7936948,rs2242081,rs336570,rs10769285,rs11039332,rs12822509,rs13161058,rs13132498,rs35442232,rs73863202,rs4812992,rs12287076,rs545779,rs874896,rs2310103,rs114528576,rs2460109,rs876840,rs76274053,rs899275,rs56282068,rs3770220,rs658378,rs3015224,rs10838732,rs4861629,rs7131262,rs12820966,rs755112,rs10109706,rs6032655,rs10200507,rs74608150,rs10506298,rs9324094,rs116098659,rs56967874,rs241068,rs10868801,rs58650092,rs485765,rs10742824,rs10137980,rs4597724,rs2023025,rs7842405,rs11786104,rs2058203,rs7833033,rs13143096,rs11627342,rs7699646,rs305069,rs12831269,rs2278529,rs6751527,rs456611,rs6436073,rs2705902,rs115988759,rs2305833,rs4518145,rs6822440,rs10769256,rs7196712,rs3758675,rs2180747,rs7815155,rs55900247,rs1569722,rs6560019,rs7950674,rs1881083,rs295491,rs471846,rs13412324,rs6816129,rs2732754,rs4273380,rs57676968,rs12505069,rs678218,rs11039290,rs2556385,rs10220416,rs902176,rs711186,rs4734738,rs7306293,rs72690553,rs526897,rs1993891,rs10112102,rs692049,rs9694294,rs6986683,rs608047,rs10742817,rs55996799,rs7699915,rs6074013,rs7124396,rs2272188,rs7580147,rs1406827,rs2885371,rs12495310,rs970098,rs6671847,rs12369278,rs4674332,rs10804790,rs2534873,rs9351810,rs5004752,rs7185022,rs1304854,rs6473607,rs2447454,rs7123952,rs3769497,rs523396,rs4674329,rs1021162,rs1483712,rs12547300,rs7617204,rs7976777,rs9879687,rs10411008,rs4968775,rs12817386,rs10982625,rs9342834,rs10742802,rs7121810,rs2912737,rs6775627,rs73609697,rs4812994,rs922483,rs3087776,rs2280378,rs11831810,rs2007467,rs6774276,rs11039409,rs12361415,rs10097034,rs2297200,rs2007642,rs9290073,rs7623206,rs6768818,rs1275988,rs7651087,rs9893857,rs1056705,rs6993408,rs10220409,rs7176042,rs60179814,rs2868764,rs10780923,rs832817,rs13421421,rs7562426,rs678814,rs562510,rs2554026,rs11039336,rs72965151,rs1401357,rs76882117,rs8045975,rs6761437,rs4752860,rs10769288,rs2720382,rs4774185,rs1387332,rs7598056,rs7677893,rs35379220,rs3845836,rs12214632,rs2037622,rs4768964,rs75363139,rs11039419,rs12577643,rs72963905,rs11083567,rs2470356,rs28493229,rs2130392,rs339101,rs336593,rs17462853,rs3932856,rs4674320,rs2278890,rs17462630,rs305075,rs163327,rs1980000,rs2280231,rs10404911,rs11243458,rs7932703,rs10506299,rs7680323,rs116130244,rs11083568,rs77623586,rs78582635,rs6981617,rs10836499,rs77706234,rs2696049,rs664514,rs73198289,rs455386,rs7210972,rs12566440,rs461638,rs8054065,rs67625077,rs11039329,rs2556388,rs6074015,rs10836497,rs9074,rs6017734,rs4674319,rs7124975,rs11039406,rs1927128,rs1534576,rs514356,rs10759764,rs16865595,rs10769299,rs514799,rs1536956,rs7111576,rs6603041,rs3746821,rs62334121,rs466626,rs78785990,rs496674,rs7959075,rs2026136,rs76209418,rs12987171,rs11039345,rs1055044,rs1927106,rs6765269,rs7021420,rs13382651,rs11937496,rs6846282,rs7954140,rs1344642,rs11631880,rs11846319,rs62339903,rs75890979,rs28510273,rs58547964,rs6473605,rs7828916,rs10838746,rs3773986,rs2278530,rs2178019,rs7594046,rs7194946,rs11936334,rs7638668,rs7192416,rs10838763,rs3762856,rs35189512,rs496908,rs559722,rs10006652,rs873687,rs1537028,rs4239702,rs113420705,rs4674324,rs7666326,rs1564267,rs6032644,rs7305638,rs492400,rs10401344,rs10838769,rs7114813,rs1922608,rs71520819,rs6723334,rs1387330,rs600057,rs72622067,rs2705881,rs10768183,rs832806,rs12613545,rs6104456,rs10769263,rs10150044,rs11633292,rs12545563,rs336568,rs11131522,rs55971495,rs12508139,rs11622564,rs34695417,rs1850169,rs2433197,rs1509630,rs12809563,rs588182,rs1563821,rs4866131,rs12619347,rs176988,rs77120386,rs73821108,rs17649886,rs832798,rs11947311,rs12679980,rs1431633,rs4517090,rs4370045,rs647990,rs10769300,rs1927115,rs6745700,rs7599365,rs832810,rs12811658,rs3770214,rs73609695,rs2286569,rs57397838,rs10958268,rs11625267,rs10742362,rs1055816,rs28802649,rs12824225,rs620887,rs13279088,rs2736345,rs2309633,rs2409780,rs1927102,rs2904127,rs7673560,rs7103835,rs6820060,rs3731877,rs35953453,rs6095299,rs1554623,rs3755045,rs2710250,rs4674305,rs7017264,rs1029764,rs3769501,rs6638,rs9298447,rs73212835,rs10838758,rs7933184,rs1601138,rs3745213,rs73212833,rs1980001,rs78187521,rs34270510,rs2696033,rs7103648,rs35393613,rs2077205,rs9364166,rs10082659,rs17817357,rs12785949,rs6854191,rs612874,rs28379310,rs2533010,rs3805374,rs10013054,rs62521202,rs10868797,rs68184585,rs6727147,rs11142098,rs4647617,rs4734716,rs16969482,rs6717433,rs3821035,rs4809731,rs6485786,rs77602748,rs6436070,rs7113652,rs3765456,rs465985,rs3821740,rs7469801,rs832801,rs6580784,rs11629719,rs11169712,rs2230115,rs11846425,rs970099,rs7613358,rs6095326,rs2218803,rs11243461,rs4366049,rs11169637,rs1918478,rs17445063,rs77542646,rs7574429,rs10868720,rs2997652,rs10150241,rs41461846,rs6436083,rs79174959,rs10955336,rs7207214,rs11169652,rs2148861,rs6708192,rs7104036,rs457272,rs10747604,rs10838775,rs2301529,rs9889828,rs2577761,rs6816298,rs6468875,rs62077966,rs7004267,rs7841847,rs4768967,rs538483,rs6095300,rs4968773,rs72672126,rs10836493,rs6708683,rs10416308,rs6436069,rs4812991,rs12624433,rs3935803,rs11936313,rs3770216,rs66603015,rs4674334,rs60444773,rs12810700,rs11834746,rs7939420,rs3092169,rs7603816,rs73212837,rs17366644,rs62489069,rs9872514,rs4907918,rs1367818,rs6019421,rs2425752,rs4968747,rs2182736,rs12694546,rs873686,rs10932782,rs28660501,rs73465610,rs176989,rs10742814,rs73212832,rs12224672,rs520095,rs9364168,rs6493939,rs2061831,rs593888,rs864990,rs10838777,rs11243475,rs488767,rs4539273,rs2285230,rs10838709,rs4375070,rs7002073,rs10519193,rs10459942,rs2293579,rs1107907,rs2209779,rs4872535,rs8053987,rs3091794,rs4752858,rs13248350,rs12821444,rs62279921,rs733925,rs462413,rs2720378,rs2871416,rs2696054,rs660432,rs2460111,rs34287067,rs483172,rs2696035,rs10205073,rs12365079,rs484085,rs35358516,rs2272191,rs2282253,rs16916251,rs611203,rs72672136,rs10108247,rs4674330,rs6019433,rs13427522,rs4734085,rs896817,rs117876066,rs11678428,rs2005022,rs336543,rs3796689,rs6836454,rs34605630,rs586194,rs10458915,rs2556391,rs62578010,rs71475909,rs12828349,rs79683448,rs7929014,rs7197254,rs508157,rs6772578,rs626432,rs7933019,rs16880826,rs6851816,rs13139627,rs2143699</t>
  </si>
  <si>
    <t>ENSG00000204706.10,ENSG00000188493.10,ENSG00000151725.7,ENSG00000162600.7,ENSG00000135457.5,ENSG00000127831.6,ENSG00000077312.4,CATG00000051587.1,ENSG00000144580.9,CATG00000097955.1,CATG00000005551.1,ENSG00000254025.1,ENSG00000147485.8,ENSG00000197329.7,ENSG00000164758.3,ENSG00000124140.8,ENSG00000038295.3,CATG00000005564.1,ENSG00000115568.11,ENSG00000204267.9,ENSG00000211973.2,CATG00000053373.1,ENSG00000181381.9,ENSG00000169609.9,ENSG00000110925.2,CATG00000066661.1,CATG00000021091.1,ENSG00000110911.10,CATG00000053371.1,CATG00000002236.1,CATG00000055025.1,ENSG00000165923.11,ENSG00000254056.1,ENSG00000164305.13,ENSG00000235885.3,ENSG00000261857.2,ENSG00000204287.9,CATG00000055027.1,CATG00000002237.1,ENSG00000249174.1,ENSG00000226779.1,ENSG00000255529.3,ENSG00000132801.5,ENSG00000235522.2,ENSG00000268797.1,ENSG00000115556.9,ENSG00000255197.1,ENSG00000268364.1,ENSG00000169255.9,ENSG00000211970.2,ENSG00000136573.8,ENSG00000164934.9,ENSG00000250264.1,ENSG00000211976.2,ENSG00000197959.9,CATG00000055035.1,ENSG00000253125.1,ENSG00000166509.6,ENSG00000029559.5,ENSG00000243838.1,ENSG00000263155.1,ENSG00000184432.5,ENSG00000135912.6,ENSG00000239498.1,CATG00000062558.1,ENSG00000137878.12,ENSG00000123444.9,ENSG00000107263.14,ENSG00000273466.1,ENSG00000030066.9,CATG00000053465.1,CATG00000041012.1,ENSG00000233622.1,ENSG00000149187.13,ENSG00000265971.1,CATG00000002254.1,ENSG00000265282.1,CATG00000103736.1,CATG00000071350.1,ENSG00000153993.9,ENSG00000105245.5,CATG00000062563.1,ENSG00000253510.1,CATG00000051559.1,CATG00000008918.1,ENSG00000165915.9,ENSG00000176406.16,CATG00000103728.1,ENSG00000164270.13,CATG00000034228.1,CATG00000032064.1,CATG00000088064.1,ENSG00000211974.2,ENSG00000204498.6,ENSG00000189283.5,ENSG00000071051.9,ENSG00000265467.1,ENSG00000263931.1,ENSG00000211899.3,ENSG00000124160.7,ENSG00000181656.6,ENSG00000211972.2,CATG00000074129.1,ENSG00000266411.1,ENSG00000250357.1,CATG00000054946.1,ENSG00000253477.1,CATG00000002261.1,CATG00000002256.1,CATG00000108439.1,ENSG00000124126.9,ENSG00000164306.6,ENSG00000255302.3,CATG00000032063.1,ENSG00000123815.7,CATG00000034220.1,ENSG00000165072.9,ENSG00000162692.6,ENSG00000175110.7,CATG00000053370.1,ENSG00000213619.5,CATG00000028180.1,ENSG00000114115.5,ENSG00000177350.6,ENSG00000185432.10,ENSG00000086544.2,ENSG00000143226.9,ENSG00000173077.10,CATG00000002240.1,CATG00000064819.1,CATG00000084362.1,ENSG00000171570.6,ENSG00000074582.8,ENSG00000008283.11,ENSG00000269858.1,CATG00000053372.1,CATG00000005563.1,ENSG00000211967.2,ENSG00000185634.7,ENSG00000135913.6,CATG00000101661.1,ENSG00000205678.3,ENSG00000170921.10,CATG00000051556.1,ENSG00000131149.13,ENSG00000101017.9,ENSG00000165916.4,ENSG00000183476.8,ENSG00000241106.2,ENSG00000163482.7,ENSG00000163590.9,ENSG00000066336.7,ENSG00000144579.3,ENSG00000224373.2,ENSG00000196542.4,ENSG00000196083.5,ENSG00000173406.11,ENSG00000163481.3,ENSG00000167578.12,ENSG00000140968.6,CATG00000097815.1,CATG00000002239.1,ENSG00000109919.5,ENSG00000050426.11,CATG00000109985.1,ENSG00000171303.5,ENSG00000198887.7,ENSG00000165917.5,ENSG00000196666.3,ENSG00000179241.8,ENSG00000225889.3,CATG00000068390.1,ENSG00000261327.3,ENSG00000135929.4,CATG00000061991.1,ENSG00000109920.8,ENSG00000234692.1,ENSG00000134020.6,CATG00000055033.1,CATG00000062565.1,CATG00000027948.1,CATG00000011948.1,CATG00000051553.1,ENSG00000233237.2,ENSG00000169251.8</t>
  </si>
  <si>
    <t>22446961,21326860,22081228,21221998,19132087,22446962</t>
  </si>
  <si>
    <t>MESH:D009203</t>
  </si>
  <si>
    <t>Myocardial Infarction</t>
  </si>
  <si>
    <t>NECROSIS of the MYOCARDIUM caused by an obstruction of the blood supply to the heart (CORONARY CIRCULATION).</t>
  </si>
  <si>
    <t>rs685415,rs277976,rs12029691,rs55643343,rs3780961,rs1007881,rs11645183,rs72928609,rs9423490,rs8011039,rs10220711,rs117759002,rs3750718,rs10402263,rs2434237,rs3786722,rs6788549,rs3763711,rs74903962,rs10892218,rs17233176,rs11622211,rs61824331,rs1014342,rs7912093,rs12149952,rs56243424,rs6922353,rs559580,rs78708646,rs523297,rs10789179,rs11076623,rs1253136,rs2474787,rs4881118,rs10514609,rs2443540,rs309515,rs3743075,rs12433783,rs2073747,rs17407257,rs62052187,rs459298,rs314750,rs72936839,rs11679418,rs12953820,rs2070295,rs9652449,rs2896992,rs1560711,rs113809575,rs10281500,rs4653579,rs11639925,rs7196840,rs3740628,rs2062541,rs6658132,rs77847775,rs72932720,rs2360942,rs7635670,rs78569769,rs9393722,rs2733954,rs511969,rs10851868,rs12598737,rs1980942,rs76563458,rs2296085,rs2472415,rs521001,rs7102451,rs60284850,rs12955347,rs12201546,rs8025429,rs6114981,rs3845800,rs12068166,rs1061646,rs12052201,rs62008194,rs6808369,rs8024594,rs23691,rs2302333,rs7638591,rs12600051,rs9516620,rs17096359,rs77225843,rs7647098,rs11640336,rs6788950,rs17539219,rs2155855,rs2248662,rs7145491,rs17227057,rs12662604,rs34744909,rs7152021,rs3757387,rs79642273,rs62217175,rs10904887,rs11632604,rs2288904,rs3740607,rs2007023,rs72932727,rs6500452,rs1794424,rs1009588,rs10138007,rs76334566,rs17011681,rs2327621,rs12497667,rs1077620,rs800332,rs28382071,rs1144471,rs78305428,rs2665299,rs16847919,rs8063761,rs2280016,rs3758631,rs11645376,rs7150057,rs72932561,rs6138474,rs72934764,rs7119422,rs9525086,rs76378121,rs17466418,rs116175156,rs6602035,rs56314943,rs868149,rs17233623,rs11254411,rs1133132,rs117267401,rs3853616,rs1794440,rs10417412,rs1693895,rs58855990,rs74011909,rs10946820,rs72926781,rs277940,rs7900718,rs62052250,rs12956613,rs6543239,rs11640450,rs8044026,rs7085460,rs4238833,rs451229,rs7244406,rs73132578,rs17112875,rs17038078,rs12915652,rs6929846,rs2270707,rs12960583,rs12910100,rs6508941,rs227658,rs115360616,rs2075532,rs17112745,rs221080,rs1883848,rs4450797,rs6050261,rs3810154,rs12448860,rs7200842,rs11076620,rs10022432,rs17233868,rs2159113,rs9423695,rs62054571,rs2858031,rs72932767,rs1253117,rs9462875,rs7911918,rs4337836,rs2286392,rs157044,rs72934751,rs72743444,rs11649211,rs10946826,rs34511347,rs2277599,rs11057602,rs114899426,rs62052241,rs277963,rs734854,rs4916039,rs8011952,rs4923918,rs1861549,rs34403716,rs2434244,rs2469596,rs17233455,rs1109334,rs7904293,rs2858022,rs2388565,rs12907425,rs6738618,rs79187176,rs4731534,rs11744961,rs7560547,rs468446,rs1800331,rs55802818,rs6456716,rs8046243,rs35518096,rs3843751,rs2306312,rs115379997,rs2858037,rs11649196,rs11640188,rs1352204,rs743722,rs72932772,rs445771,rs11742923,rs876476,rs35062783,rs77970862,rs7199685,rs7096692,rs1159931,rs62215131,rs3015456,rs4620624,rs77029492,rs11638033,rs4712986,rs279322,rs9672051,rs55846655,rs469617,rs6138457,rs11644213,rs10732706,rs62052714,rs72934591,rs4731533,rs12970745,rs6602180,rs114857479,rs608343,rs227651,rs6138466,rs4654019,rs114744276,rs6787266,rs10889536,rs276601,rs3765407,rs1108109,rs28446841,rs10412574,rs692780,rs10239340,rs58102322,rs56178951,rs11813099,rs3743855,rs301159,rs2145042,rs1154229,rs1956362,rs3782886,rs599301,rs2291834,rs1041981,rs227627,rs73047896,rs156753,rs10437479,rs2270983,rs521235,rs7739181,rs1253098,rs9804306,rs1956355,rs2190808,rs1541853,rs2013097,rs10151143,rs16957976,rs763310,rs17163301,rs1884735,rs3754090,rs6500448,rs172148,rs4785723,rs115331722,rs461215,rs73148079,rs3087969,rs72936830,rs558030,rs17886121,rs3802528,rs45468392,rs12709094,rs12246591,rs11649501,rs4609511,rs8053,rs7028268,rs9525081,rs17834238,rs4712999,rs74688633,rs116382857,rs12597296,rs60849220,rs8012530,rs9928396,rs6132778,rs2376885,rs10790234,rs3785279,rs10904884,rs6479467,rs7195906,rs7355,rs689179,rs36075490,rs2427451,rs746298,rs7528419,rs11641639,rs4901928,rs4898992,rs72934760,rs2545341,rs8020189,rs6784109,rs2273734,rs72934510,rs9326062,rs1560281,rs11643713,rs9642585,rs276599,rs10137509,rs4785712,rs11643147,rs10795452,rs4407312,rs77529449,rs16846094,rs75060925,rs369985,rs4901933,rs12261500,rs1730781,rs10799565,rs12586723,rs530701,rs6602029,rs2296842,rs34120897,rs1894675,rs2302864,rs1270990,rs6587584,rs17878252,rs12432401,rs468832,rs72926786,rs12198993,rs73286694,rs115533061,rs7900703,rs61672237,rs115953525,rs61781469,rs4919421,rs6707,rs10232752,rs10951973,rs11837407,rs55645201,rs72928610,rs277942,rs9423712,rs1333045,rs62052210,rs7646705,rs79993102,rs4242748,rs522802,rs1956356,rs57751544,rs35264795,rs7182583,rs6495307,rs35256109,rs17880060,rs9282681,rs10500292,rs9926862,rs227623,rs7175324,rs7914042,rs4804514,rs927962,rs7149930,rs2291104,rs1560031,rs2434243,rs2279220,rs28540133,rs10795010,rs743165,rs34689166,rs10405617,rs75019069,rs2031799,rs62052226,rs60204464,rs116285066,rs157045,rs7187227,rs3002126,rs8660,rs114650388,rs11915033,rs61778260,rs62054599,rs1961760,rs477717,rs9462876,rs1045274,rs72934740,rs3778753,rs2251393,rs115778875,rs277999,rs7469569,rs12586669,rs10946825,rs1565839,rs1007931,rs36036841,rs11238979,rs11057601,rs8017907,rs518594,rs2306862,rs9426815,rs78829082,rs1987540,rs2349454,rs62052213,rs117195074,rs9932114,rs277981,rs1752428,rs9423503,rs78569132,rs12596146,rs301151,rs9411293,rs4773927,rs3099359,rs76354446,rs2075624,rs539502,rs7192275,rs683893,rs12068368,rs35120077,rs115827549,rs7796963,rs4874147,rs36082810,rs79775079,rs4243083,rs4724769,rs185733,rs11860203,rs710767,rs1941524,rs410776,rs7086710,rs4268748,rs2241643,rs10136708,rs62054572,rs17784386,rs2238531,rs467381,rs9467748,rs57420413,rs4901941,rs3829919,rs10254125,rs16909000,rs2304716,rs4919428,rs7534447,rs2238526,rs12903129,rs880610,rs72936353,rs11640209,rs11649155,rs7612044,rs55827419,rs182190,rs1800340,rs78552447,rs10986747,rs8027447,rs741178,rs17343667,rs3792282,rs1566714,rs2388555,rs4712998,rs76923416,rs60043993,rs477830,rs2182836,rs7737101,rs7617672,rs1956359,rs72936860,rs1741556,rs41315094,rs6700645,rs10129252,rs11700073,rs7047770,rs6132788,rs12414524,rs2004338,rs9840962,rs562933,rs1909195,rs11644526,rs2376880,rs1941516,rs10986771,rs4534480,rs96603,rs78530336,rs28438420,rs9423703,rs587168,rs5771037,rs2074903,rs523254,rs12600151,rs967605,rs4242745,rs72932776,rs2404861,rs58090119,rs12969104,rs6138473,rs8013894,rs6910023,rs35762120,rs2432059,rs596494,rs2059195,rs17163363,rs17233448,rs8045232,rs11628147,rs1137042,rs61931988,rs1878188,rs6604,rs79957186,rs72936332,rs661988,rs536065,rs41266835,rs501120,rs6694745,rs8013145,rs497261,rs116773016,rs10795459,rs378585,rs9950879,rs72934749,rs7245197,rs75166090,rs7522392,rs11204824,rs4901044,rs1053007,rs10232850,rs2179732,rs4898989,rs6142941,rs11238980,rs35725247,rs3780962,rs12593528,rs1560709,rs56139485,rs7897504,rs5771041,rs28382100,rs11872810,rs28409401,rs10904903,rs34061700,rs1891972,rs1537375,rs276592,rs2238532,rs62056091,rs4880191,rs11647746,rs7150121,rs3767725,rs12955853,rs3212371,rs11072469,rs1253116,rs12194411,rs74542234,rs17227085,rs34665267,rs112107543,rs6050259,rs10249759,rs4497305,rs72934583,rs4350572,rs3819567,rs2302332,rs62080962,rs12487288,rs3764258,rs12929899,rs1109949,rs62054258,rs2144677,rs12194001,rs62215128,rs4654022,rs1076900,rs72932707,rs581706,rs277964,rs10229001,rs1909197,rs469548,rs3814592,rs1262129,rs12220724,rs2247916,rs79426454,rs8181047,rs301154,rs74507297,rs58783693,rs2275225,rs12902493,rs430305,rs12881776,rs1076896,rs3129316,rs2391824,rs3758418,rs6426787,rs2270461,rs227622,rs8110055,rs17465637,rs72936852,rs1535042,rs6602032,rs114048722,rs114395475,rs17878613,rs1079558,rs4365287,rs4728142,rs62056100,rs2377043,rs1271741,rs2331291,rs6426094,rs11648433,rs5017749,rs62054259,rs2388562,rs11548188,rs9688949,rs77731997,rs6138475,rs384732,rs1271507,rs1794443,rs2302334,rs34539222,rs1794421,rs11087491,rs12600047,rs3746330,rs1389650,rs11640198,rs683978,rs460322,rs4305717,rs7894268,rs4653575,rs2302162,rs667126,rs214453,rs277986,rs3135162,rs117952314,rs227630,rs4712993,rs649648,rs28203,rs12771477,rs3748626,rs872111,rs11648552,rs8040016,rs34604714,rs2443541,rs6602033,rs221083,rs276600,rs12412655,rs12919804,rs7727183,rs10139134,rs62456200,rs12203108,rs34343839,rs78517194,rs114109319,rs72926798,rs4685420,rs4773930,rs942576,rs4785763,rs77238289,rs17229044,rs376419,rs12770238,rs2339745,rs10936612,rs3129308,rs59944938,rs62052222,rs3846847,rs35519234,rs3743859,rs6762816,rs72926787,rs2365011,rs7205993,rs2433359,rs12773642,rs277938,rs28860769,rs1741542,rs602633,rs277969,rs3212346,rs8109681,rs2893844,rs12206621,rs4075253,rs1998055,rs2075553,rs314751,rs72934737,rs816139,rs8041528,rs9323348,rs2393653,rs11076624,rs62052168,rs7256735,rs79479146,rs72934573,rs12260153,rs7912064,rs277962,rs10892214,rs7184093,rs115628302,rs1269945,rs6500437,rs551457,rs11644804,rs4785755,rs72926802,rs75141346,rs62056061,rs458370,rs4447711,rs12261009,rs73013198,rs77338959,rs17408276,rs74799416,rs725951,rs10147234,rs74306073,rs7100163,rs62207108,rs62053702,rs16846214,rs4654013,rs115710968,rs17233497,rs28382072,rs116284058,rs2243404,rs4815357,rs2270984,rs115606615,rs579058,rs113623387,rs12269345,rs117449907,rs6584348,rs10263017,rs9631175,rs72934535,rs62052214,rs2545342,rs12594391,rs57267516,rs4291855,rs1504545,rs2296086,rs1473739,rs62217174,rs7094698,rs12251292,rs72936842,rs9931892,rs72936838,rs61778263,rs10799789,rs559043,rs1253113,rs17163358,rs2228479,rs12405002,rs7250071,rs463871,rs6132784,rs7994626,rs3818344,rs56161420,rs655692,rs16936750,rs156754,rs2274534,rs17227263,rs3015500,rs693909,rs2427453,rs9932895,rs227652,rs412470,rs522293,rs77931721,rs3807307,rs45499696,rs607887,rs8031483,rs17038036,rs56296040,rs76197780,rs2238525,rs55924097,rs72934734,rs63413261,rs2839685,rs11769380,rs117575274,rs7205053,rs9931722,rs10954215,rs12636284,rs309535,rs8011309,rs11770056,rs4246526,rs4712989,rs11925965,rs11204811,rs12709095,rs17232630,rs7754940,rs755167,rs72928620,rs2155856,rs7986000,rs55703450,rs80330055,rs75058312,rs75394749,rs2239358,rs7184960,rs7172,rs7200111,rs72926771,rs12888308,rs9423707,rs4785720,rs74837478,rs114702158,rs9806894,rs467901,rs10889537,rs3182535,rs115853716,rs12207930,rs17112698,rs75649328,rs10737442,rs3843750,rs74251537,rs56007453,rs11644967,rs12255081,rs75056551,rs62052711,rs4846384,rs11642267,rs72775092,rs3816703,rs7634120,rs11157759,rs62054224,rs62052240,rs17255842,rs72932559,rs12625319,rs2209065,rs11915943,rs1197682,rs4971047,rs227650,rs3759698,rs72926782,rs11646374,rs62052174,rs816143,rs74011912,rs56112321,rs665855,rs72936304,rs9806913,rs10946829,rs10401513,rs9369650,rs9855477,rs10934744,rs55675086,rs599839,rs9381500,rs12052058,rs7913034,rs72767889,rs55984635,rs11649162,rs75883549,rs77692272,rs492152,rs59491442,rs1741545,rs1800330,rs35542367,rs12497953,rs7120876,rs11818075,rs2122898,rs72926796,rs3759697,rs7638448,rs552773,rs2469595,rs7643249,rs2239360,rs72936866,rs73134638,rs468776,rs6804888,rs6458545,rs7950129,rs2531697,rs301171,rs78870932,rs1983965,rs75469154,rs7151295,rs79427758,rs2059192,rs1360154,rs12487269,rs17139376,rs4785591,rs1268584,rs6456715,rs475712,rs72934753,rs7151021,rs12208788,rs7744254,rs17163345,rs72932737,rs11070626,rs731450,rs4803857,rs11767711,rs116873087,rs505938,rs11844740,rs12596583,rs7144788,rs12914694,rs60223258,rs3743073,rs9791120,rs4143849,rs1324691,rs45472399,rs115810193,rs114079739,rs4560,rs12447410,rs2238527,rs466001,rs17226980,rs10490958,rs116365883,rs11641201,rs2279820,rs12893553,rs10753552,rs10153055,rs7084476,rs924138,rs277957,rs79304185,rs35413298,rs17230818,rs4435173,rs11057604,rs896414,rs10946824,rs12205476,rs12912673,rs2699416,rs2293584,rs1539670,rs871058,rs62054257,rs3746650,rs62010327,rs852154,rs13335395,rs7560,rs10889538,rs10936614,rs12897253,rs2279217,rs57105084,rs10137821,rs62054639,rs2304715,rs2003807,rs486124,rs11102967,rs11639703,rs12125310,rs2240128,rs9423496,rs4442808,rs541811,rs2295394,rs2893847,rs4785760,rs277980,rs8047486,rs72928608,rs915083,rs12913173,rs10799564,rs6138458,rs55775018,rs17883062,rs710770,rs7195226,rs2228478,rs2141247,rs4970837,rs2279205,rs11639717,rs11158263,rs890496,rs80114457,rs2099105,rs28382112,rs910149,rs11545225,rs17096363,rs458534,rs4381274,rs6920986,rs4765147,rs6426100,rs2304718,rs117791517,rs72934554,rs6089810,rs3829918,rs2839693,rs73150015,rs11630349,rs72934505,rs6725887,rs9939298,rs4603941,rs6722332,rs541035,rs277939,rs7912487,rs79216076,rs301160,rs62056099,rs73130462,rs1108063,rs2074904,rs800330,rs62052660,rs6426110,rs115896940,rs11636131,rs34937785,rs710768,rs62056066,rs873206,rs461180,rs2295393,rs72936869,rs660240,rs56300939,rs469379,rs3184,rs1193699,rs9525091,rs72936834,rs4076728,rs3803683,rs7271169,rs12597095,rs2070736,rs12910978,rs279291,rs2331290,rs73148074,rs1784235,rs10791982,rs35630951,rs469369,rs687175,rs116753894,rs11928117,rs9282682,rs72928613,rs60432833,rs3819568,rs468564,rs11645212,rs56280732,rs12902857,rs35955962,rs1052246,rs6500453,rs7745238,rs62224896,rs956902,rs11190409,rs17465940,rs559842,rs58272995,rs6573260,rs10733376,rs56036950,rs3758632,rs534079,rs3752950,rs2443544,rs3828016,rs17465982,rs2273392,rs11057600,rs11642428,rs876457,rs80216116,rs11912702,rs2274535,rs11819020,rs4901927,rs2779161,rs10795462,rs12709096,rs12225133,rs12446884,rs4898993,rs12463359,rs227624,rs12906846,rs117484453,rs11646448,rs944797,rs867246,rs3804587,rs1800339,rs12915366,rs11649642,rs12900783,rs8019496,rs80039303,rs1891971,rs740404,rs6678387,rs10757274,rs10951974,rs62053701,rs4675310,rs72477006,rs1537376,rs10775488,rs178296,rs12587842,rs13185743,rs77996527,rs2229383,rs34558323,rs17226841,rs554734,rs72926770,rs12896753,rs9862567,rs890734,rs7158969,rs554565,rs76075456,rs17038033,rs117978293,rs3819574,rs1131936,rs1082975,rs1324694,rs7204478,rs8058009,rs1891973,rs79757497,rs3743077,rs2286681,rs12965685,rs10811641,rs2003522,rs4575092,rs62456182,rs2067808,rs886952,rs12223789,rs28382111,rs72934589,rs3767724,rs2387572,rs11254394,rs3743860,rs1956366,rs2244835,rs4654023,rs10942466,rs7582720,rs12599473,rs5753472,rs75202638,rs10401439,rs276593,rs7751280,rs12915428,rs2665301,rs1494181,rs923346,rs2434850,rs11216751,rs16982564,rs72932725,rs4655145,rs2393652,rs301155,rs7258633,rs12445695,rs79338096,rs72767885,rs6010784,rs7341791,rs471966,rs4887062,rs72841510,rs1794441,rs6142916,rs973307,rs1730770,rs2882169,rs9933901,rs6789982,rs2901549,rs62056110,rs3761411,rs1271506,rs10130767,rs3792283,rs6083703,rs72934514,rs55757140,rs7442961,rs13331995,rs1800287,rs1051150,rs3736994,rs6444903,rs2573116,rs1006888,rs7072634,rs2432060,rs16980013,rs11643288,rs8049897,rs579785,rs8113002,rs16846031,rs6050249,rs4334381,rs535949,rs6138435,rs3758630,rs4704096,rs11862382,rs10146805,rs653056,rs116086643,rs114732553,rs6444902,rs11648607,rs12598316,rs11066015,rs1827454,rs7203255,rs78001663,rs11859648,rs36161829,rs2434245,rs4901932,rs7160138,rs17226666,rs9423690,rs56278561,rs1558183,rs16957864,rs7905012,rs6691108,rs75869289,rs2378584,rs4353792,rs599083,rs10853591,rs5770841,rs72932777,rs468158,rs67564104,rs11216765,rs4919443,rs2839688,rs4646761,rs72836457,rs277979,rs3761965,rs3810155,rs4712995,rs4242746,rs17163360,rs974951,rs10811647,rs74962884,rs2733961,rs3785275,rs72926800,rs4646760,rs6602034,rs45456401,rs7251881,rs1133220,rs115472486,rs7775365,rs6500449,rs10946827,rs3890749,rs63614260,rs11645970,rs481781,rs1741553,rs1730780,rs1197686,rs6784040,rs10904893,rs11643495,rs1057042,rs10948,rs62054253,rs16909016,rs8012522,rs3846848,rs8051915,rs10149486,rs7808907,rs157046,rs74011911,rs1253103,rs115516922,rs11628172,rs9927300,rs4785721,rs12902945,rs6492826,rs4802273,rs2075531,rs277965,rs72932770,rs1956360,rs80160928,rs11883351,rs11918061,rs35778551,rs73130464,rs2382120,rs1006548,rs62204326,rs1253119,rs11648689,rs7203511,rs879386,rs72743446,rs10122466,rs4785727,rs17233253,rs12911485,rs4365288,rs467851,rs8049660,rs221074,rs3814599,rs12955083,rs6011456,rs2443539,rs2742313,rs12253348,rs7913265,rs72932558,rs2005388,rs57275245,rs10490962,rs7185897,rs6010786,rs75295270,rs7770699,rs2383207,rs10753462,rs12434256,rs3742645,rs2239357,rs1476761,rs4511200,rs10781534,rs115130739,rs17038115,rs6011457,rs72934745,rs464962,rs8027327,rs111251548,rs10888414,rs114604411,rs12906284,rs17038100,rs10942683,rs77315262,rs2011877,rs72932763,rs1740365,rs9950106,rs10495198,rs309534,rs3807306,rs11814779,rs11647174,rs116515559,rs8051733,rs10790232,rs8166,rs2291832,rs2393664,rs227629,rs11761199,rs3746159,rs2273991,rs72902492,rs886951,rs35943794,rs11057607,rs9525095,rs12624770,rs1833856,rs2869055,rs9925481,rs3767721,rs12028205,rs4886572,rs4917897,rs74598385,rs11076622,rs8011016,rs72934767,rs72936846,rs3129328,rs17226498,rs7448990,rs5022780,rs74154622,rs111490416,rs9441926,rs7710632,rs8005861,rs867448,rs8005589,rs9655492,rs12435325,rs6796610,rs34027607,rs8047461,rs17011666,rs1316950,rs6901,rs3767723,rs1794429,rs9746953,rs72926772,rs55681266,rs11076649,rs2254145,rs426938,rs418738,rs76298043,rs10946828,rs11865480,rs12772690,rs4898660,rs464155,rs17232735,rs28382047,rs629301,rs114586307,rs11637635,rs2235129,rs1613904,rs79483848,rs61780165,rs2273736,rs3902051,rs11076625,rs62052189,rs605775,rs7149558,rs7189711,rs62215110,rs496673,rs279337,rs8099403,rs10421891,rs6917902,rs28382064,rs17075382,rs1197681,rs927963,rs117012775,rs12968617,rs276597,rs543770,rs79012287,rs12930606,rs72926783,rs12235989,rs28382075,rs471746,rs755740,rs1269946,rs17232910,rs2281733,rs35420270,rs2779176,rs8011271,rs1253110,rs8108741,rs6050255,rs72934738,rs4785592,rs75541320,rs13051704,rs378449,rs9948008,rs1794438,rs13330431,rs3899646,rs34141697,rs116786870,rs4548995,rs1010648,rs72932557,rs7189734,rs7106320,rs1887545,rs7206570,rs465073,rs74885982,rs1386333,rs1800344,rs3859514,rs72932722,rs73128468,rs10738609,rs1317662,rs7206308,rs720064,rs1051149,rs9925833,rs11641552,rs112133346,rs62052252,rs941579,rs277985,rs72902484,rs73276534,rs1262131,rs12436694,rs4712994,rs17226966,rs61414618,rs76545645,rs72934518,rs7158055,rs918490,rs62052185,rs4919434,rs546803,rs3856,rs3993723,rs8041370,rs17112654,rs72936323,rs73015007,rs62056068,rs2443542,rs6435169,rs221093,rs8083137,rs6900725,rs4773144,rs11926952,rs72893359,rs74938885,rs2240816,rs6973769,rs62056069,rs60750900,rs277958,rs4785713,rs6142905,rs58145598,rs1987271,rs2286975,rs1154227,rs12597913,rs17140062,rs72926799,rs11642451,rs689075,rs277954,rs2893848,rs952215,rs2280088,rs4880189,rs462282,rs11248939,rs395938,rs62068387,rs9963697,rs7986871,rs17112737,rs72936856,rs956901,rs74730287,rs2296084,rs59799759,rs2365012,rs2288592,rs72936862,rs10936613,rs2699409,rs12921922,rs2404783,rs1798241,rs116564788,rs62052225,rs72934762,rs551565,rs3015502,rs3819569,rs7702940,rs11866420,rs12957168,rs11254413,rs2738039,rs278001,rs555018,rs3846843,rs590976,rs12447387,rs56276142,rs6500459,rs6965542,rs12596492,rs11641675,rs2376064,rs74421437,rs2245078,rs6492259,rs12139776,rs72932554,rs9467718,rs605445,rs7745767,rs472054,rs58335489,rs72743442,rs112211366,rs1794442,rs75251334,rs2236052,rs2145041,rs10140007,rs73148088,rs7807018,rs62056064,rs10946823,rs12882633,rs467563,rs2880348,rs12630605,rs2187009,rs62215115,rs1800337,rs115194657,rs10799790,rs72932741,rs6783393,rs56403328,rs337900,rs72934763,rs3015498,rs4712996,rs74251568,rs12718968,rs2882167,rs34767248,rs3787428,rs457908,rs531163,rs62052255,rs7770214,rs62054640,rs12214976,rs603129,rs72932774,rs12912395,rs4257207,rs3129314,rs17232840,rs2270500,rs3809346,rs73148067,rs6543238,rs2508834,rs2273391,rs62054611,rs6138442,rs2072627,rs74792690,rs647041,rs6138455,rs3846849,rs8587,rs6132777,rs6750524,rs73561760,rs11645916,rs7206120,rs3817079,rs75998525,rs2934688,rs1122723,rs528856,rs11628241,rs1211560,rs17233567,rs6573270,rs9423487,rs62010328,rs9941108,rs17038119,rs6901245,rs458009,rs13077514,rs3853517,rs672716,rs6456722,rs7356849,rs7269416,rs1253118,rs615470,rs2356455,rs4646755,rs2858030,rs56207464,rs6142920,rs7341786,rs11238982,rs3015501,rs8003372,rs2286393,rs17226274,rs35870418,rs3750708,rs7195752,rs9441835,rs8009295,rs34434809,rs2341633,rs12101165,rs114110842,rs12930056,rs67180937,rs115272866,rs14232,rs471721,rs12203176,rs4881115,rs3813572,rs4083469,rs79538824,rs986334,rs485288,rs8044906,rs72932709,rs62054601,rs611917,rs890735,rs1408578,rs12664899,rs1956365,rs468633,rs4880193,rs2665302,rs17532708,rs710763,rs4744205,rs2388557,rs1253100,rs276590,rs1559260,rs2072945,rs117406136,rs2059785,rs1885393,rs4366683,rs72928605,rs11818636,rs77193017,rs6463527,rs428214,rs73130448,rs62052173,rs62052710,rs4711109,rs61985523,rs554568,rs4654017,rs3903661,rs35388362,rs3183,rs34709865,rs2295809,rs12027041,rs17226973,rs73132580,rs12043288,rs66868019,rs576241,rs1006547,rs11074944,rs12928364,rs12214486,rs6587577,rs8102380,rs71306049,rs4609015,rs12596934,rs55786210,rs72934563,rs11254419,rs45524643,rs7206721,rs1045283,rs6700863,rs1423358,rs4898990,rs112118992,rs72932553,rs2155857,rs2858032,rs3814594,rs12206839,rs10851866,rs1968109,rs1277930,rs2515968,rs901823,rs11646766,rs11649100,rs72934519,rs277944,rs11636065,rs4785593,rs10889539,rs72932711,rs221091,rs10795454,rs34033205,rs266091,rs7086470,rs80115564,rs12599561,rs10799563,rs6132785,rs11642010,rs4886820,rs3785281,rs2869544,rs7919366,rs45556041,rs1253114,rs34884031,rs74154621,rs9467759,rs3803684,rs76885005,rs3748550,rs7900163,rs4919439,rs12450104,rs7268095,rs28661943,rs458016,rs12629208,rs1878399,rs473930,rs72934601,rs4881100,rs11806664,rs17381591,rs10140084,rs8060934,rs1253109,rs12901300,rs35269665,rs7333045,rs79891900,rs227621,rs3778754,rs60828994,rs77003593,rs11641147,rs77720166,rs17233441,rs10253000,rs9467751,rs12597299,rs916198,rs1272909,rs4611105,rs10795460,rs2281737,rs62054638,rs72934735,rs4703986,rs2646639,rs11693218,rs1560708,rs6572682,rs12445480,rs7096079,rs2857984,rs28630471,rs763015,rs10511701,rs10144512,rs73461582,rs2569512,rs117675822,rs58895554,rs62056102,rs17255905,rs221075,rs6114980,rs607760,rs7619402,rs12249121,rs62056065,rs638076,rs72934551,rs710765,rs1389652,rs12599180,rs8008540,rs6511708,rs72926793,rs1982075,rs11640734,rs12907169,rs710760,rs17136307,rs2294517,rs11621886,rs2733955,rs62052186,rs3736228,rs2383206,rs1327575,rs824400,rs73130455,rs72934545,rs2869044,rs2434239,rs12598756,rs514743,rs437786,rs72932560,rs9951784,rs2479385,rs7258094,rs8105546,rs561136,rs11641790,rs2858023,rs67505314,rs6871754,rs7146947,rs116303575,rs2235549,rs17227064,rs3099360,rs4646751,rs76069946,rs3198487,rs1076897,rs72936847,rs116678869,rs671765,rs938506,rs45615636,rs115438376,rs17656487,rs4646768,rs73331331,rs56394211,rs1730779,rs892087,rs2102502,rs4901043,rs2389531,rs1253105,rs2699412,rs6699017,rs11858230,rs2738042,rs879385,rs1875682,rs458150,rs72934537,rs11642080,rs62056097,rs12740875,rs723586,rs6138438,rs1698063,rs75187361,rs9929081,rs56023587,rs530055,rs9525085,rs157049,rs2164871,rs72934546,rs2069416,rs7645814,rs9104,rs35212307,rs35442532,rs9426813,rs1887544,rs77835338,rs10230195,rs604674,rs2265428,rs2345055,rs4233234,rs117924745,rs2073318,rs4286201,rs10245987,rs227659,rs4616624,rs2413885,rs3767722,rs76048625,rs11158262,rs13178560,rs12587821,rs60695668,rs883083,rs62217172,rs580878,rs2272347,rs28382076,rs4901937,rs11639788,rs57492102,rs56190518,rs61356367,rs544080,rs11066001,rs3760647,rs6591339,rs3741513,rs3779106,rs6764015,rs559431,rs6444895,rs1197684,rs4971049,rs1504546,rs11815173,rs3217992,rs12918575,rs11766581,rs72926779,rs1253097,rs952216,rs4775737,rs35075489,rs12591557,rs10904892,rs12120726,rs4901930,rs17255821,rs12206812,rs6669827,rs276594,rs892085,rs3015496,rs7089849,rs6602178,rs17882746,rs10934742,rs78107050,rs941580,rs2290292,rs72934550,rs4074081,rs2245008,rs3803686,rs7086721,rs4146966,rs7085742,rs2333407,rs156755,rs4282830,rs11649510,rs3752803,rs4846770,rs118061618,rs28571747,rs35131670,rs11645240,rs62054252,rs3807305,rs9645662,rs277948,rs2239356,rs60350456,rs12969459,rs8106955,rs45567439,rs12262005,rs3129327,rs72926791,rs72743449,rs3781586,rs4886571,rs743164,rs62008174,rs2896990,rs11649661,rs17226428,rs977374,rs4603,rs77001485,rs11906373,rs1800355,rs72936309,rs2304717,rs62052184,rs2123731,rs2443543,rs113505885,rs7270777,rs17163313,rs8107719,rs2238529,rs10753553,rs1794445,rs9958787,rs468658,rs7090965,rs468033,rs9862310,rs17155848,rs12191917,rs34859372,rs9937309,rs79564051,rs301158,rs2301523,rs3743288,rs72934765,rs7961196,rs77230711,rs72934512,rs10737469,rs12886800,rs12213625,rs2270459,rs12887189,rs277996,rs115866734,rs76890136,rs6689953,rs7126451,rs512853,rs77019806,rs17611220,rs6300,rs12933317,rs227657,rs114013903,rs12916999,rs525090,rs11921830,rs1798240,rs506004,rs401639,rs594090,rs7205604,rs6132789,rs640569,rs17226512,rs10153196,rs72926769,rs7530205,rs1956354,rs55957716,rs583545,rs7901552,rs6500441,rs4340059,rs4371157,rs467160,rs2459391,rs17272796,rs4803861,rs62052180,rs278000,rs4802279,rs7443763,rs12359035,rs277978,rs7647107,rs73138275,rs11622418,rs3745027,rs963277,rs73013202,rs1004638,rs392791,rs2513277,rs1034028,rs2433356,rs12772275,rs503859,rs4802274,rs17112834,rs10951972,rs301164,rs916199,rs4514788,rs80355495,rs77268589,rs4971042,rs715748,rs73148087,rs2248049,rs6907302,rs79539678,rs17038082,rs9961089,rs1950773,rs2393655,rs2010492,rs301153,rs75457218,rs62054570,rs55948246,rs592611,rs2241296,rs368989,rs12373237,rs3736093,rs2404859,rs100812,rs469039,rs62054609,rs756877,rs36114385,rs114008360,rs10954213,rs5013569,rs111293349,rs544779,rs62272675,rs4773143,rs12709092,rs8014724,rs67648044,rs3743074,rs11190437,rs3847023,rs7871272,rs61661925,rs16909005,rs33993216,rs10916585,rs8044210,rs4711110,rs4887063,rs11641897,rs7129248,rs188059,rs12266484,rs4347707,rs62068372,rs4287569,rs10736380,rs17797660,rs1980579,rs1353204,rs1800345,rs13100420,rs730471,rs4815355,rs178293,rs72932556,rs113938769,rs35176381,rs7191836,rs2133189,rs2296088,rs62052249,rs6804193,rs12268112,rs6572678,rs62056092,rs17464824,rs72932731,rs11766558,rs637168,rs76343646,rs17112751,rs1290147,rs1560710,rs7189914,rs467620,rs76734820,rs4744202,rs1794428,rs8125909,rs116787486,rs17177891,rs10790235,rs1956363,rs12972963,rs2849438,rs2356456,rs13080108,rs11770075,rs35319117,rs11813029,rs11636150,rs72932723,rs1984978,rs78316344,rs646776,rs72767868,rs6928454,rs13165848,rs3763710,rs1560707,rs3785276,rs525592,rs6456723,rs10229613,rs7569,rs4731536,rs77404203,rs7207,rs11633520,rs35183513,rs3813571,rs8025188,rs4785722,rs12636296,rs10980254,rs72934732,rs2985902,rs7414010,rs6793019,rs17381998,rs710773,rs1118478,rs57265446,rs4881114,rs1752436,rs10273190,rs3736482,rs459787,rs1800683,rs4314124,rs12709093,rs4510208,rs6765667,rs115557971,rs1271508,rs2286797,rs57361156,rs4646754,rs276591,rs10896340,rs1537374,rs9525093,rs6438958,rs73413533,rs12248666,rs10795451,rs12630606,rs6969930,rs464594,rs6138456,rs2454086,rs12203120,rs7633958,rs7522570,rs1847530,rs276598,rs6500460,rs34311659,rs75110337,rs441691,rs3740612,rs8051231,rs117285117,rs266089,rs11649210,rs58643100,rs11085744,rs890736,rs16972210,rs77522907,rs277960,rs6692586,rs12168780,rs3765703,rs12429420,rs13301354,rs590758,rs2292117,rs12910289,rs72926794,rs527680,rs2163832,rs9467717,rs2351524,rs3218020,rs34500464,rs78462692,rs725355,rs117880578,rs11865989,rs72743445,rs301170,rs3761967,rs2238530,rs8039404,rs73461581,rs4584487,rs57940434,rs10138199,rs2283565,rs2858036,rs559469,rs12367444,rs62456190,rs7545625,rs11057606,rs16967126,rs12672450,rs62056063,rs1889339,rs71327748,rs7898695,rs481134,rs72625801,rs10932008,rs2699407,rs114123510,rs41478448,rs62054610,rs7649483,rs78331410,rs11254406,rs75295442,rs1122638,rs576118,rs10853571,rs622956,rs9922515,rs1122639,rs6132775,rs10738604,rs7186976,rs4919435,rs4785715,rs55690619,rs10986757,rs2238795,rs10226502,rs605956,rs79441750,rs3212369,rs1054662,rs2477786,rs1109838,rs62054251,rs1806742,rs3782257,rs62052212,rs10904904,rs17226519,rs10805009,rs72934556,rs4528122,rs6456724,rs34420680,rs6444900,rs6692248,rs115016483,rs2001437,rs62056103,rs12929831,rs504799,rs74251570,rs6083709,rs12917681,rs1253123,rs3783921,rs12969388,rs2893845,rs2281736,rs73118046,rs9467750,rs11641726,rs221103,rs17233664,rs710761,rs61517255,rs710772,rs11076619,rs56283750,rs74463343,rs684521,rs11929584,rs80001954,rs4246527,rs466930,rs468128,rs2302331,rs7082376,rs2286412,rs73813542,rs118163003,rs34124911,rs227653,rs10733024,rs16846244,rs10502229,rs7201028,rs6602031,rs116409132,rs72934704,rs6508004,rs670056,rs39679,rs12360050,rs12598276,rs3135164,rs916197,rs2293586,rs4488534,rs681648,rs3778752,rs12965616,rs10838532,rs73148095,rs3846844,rs1800358,rs8099926,rs11639906,rs6972560,rs9962076,rs72936348,rs6703186,rs13242262,rs10892215,rs72932716,rs72936326,rs2072943,rs556442,rs35645934,rs62052239,rs9295690,rs62217173,rs12413395,rs1329282,rs79633844,rs12958287,rs583104,rs1052242,rs277936,rs971714,rs12740374,rs3750710,rs8012531,rs12906951,rs55692827,rs17537465,rs824398,rs35839813,rs35932553,rs4261431,rs12916483,rs4146965,rs16936752,rs484319,rs74881191,rs4898991,rs10799562,rs277945,rs467413,rs6704440,rs4242747,rs1885396,rs2016571,rs630225,rs1272672,rs2858033,rs4785594,rs4880599,rs72932765,rs2274533,rs2031798,rs4711111,rs3894173,rs221090,rs34272502,rs114527590,rs6509236,rs2279221,rs73150011,rs8028557,rs2273735,rs6587585,rs4919430,rs117049532,rs115498555,rs12071705,rs4880190,rs301157,rs741179,rs116225804,rs4423750,rs4612707,rs10252733,rs2276730,rs74777284,rs79244293,rs11923913,rs3823536,rs2251520,rs77167210,rs301163,rs2236030,rs660652</t>
  </si>
  <si>
    <t>ENSG00000173838.7,ENSG00000107959.11,ENSG00000230513.1,ENSG00000165898.9,ENSG00000111271.10,ENSG00000162819.7,ENSG00000131148.4,ENSG00000229917.2,ENSG00000196072.7,CATG00000054291.1,ENSG00000121680.11,ENSG00000225783.2,CATG00000054428.1,ENSG00000034063.9,ENSG00000270159.1,ENSG00000186063.8,CATG00000032492.1,ENSG00000197520.6,ENSG00000165905.12,ENSG00000007541.10,ENSG00000229116.1,ENSG00000101474.7,CATG00000032488.1,ENSG00000227492.1,ENSG00000116675.11,ENSG00000267395.1,ENSG00000244556.1,ENSG00000151748.10,CATG00000087846.1,ENSG00000234006.1,ENSG00000137877.8,ENSG00000269148.1,ENSG00000100605.12,ENSG00000078900.10,ENSG00000264405.1,ENSG00000038532.10,ENSG00000237399.3,CATG00000030349.1,CATG00000055425.1,ENSG00000154930.10,ENSG00000170608.2,ENSG00000204991.6,ENSG00000248787.1,ENSG00000165238.12,CATG00000107049.1,CATG00000018897.1,ENSG00000237452.2,CATG00000036623.1,CATG00000082122.1,ENSG00000075826.12,ENSG00000099957.12,ENSG00000114544.11,ENSG00000179583.13,ENSG00000136717.10,CATG00000080165.1,CATG00000076212.1,ENSG00000185352.7,ENSG00000181619.11,ENSG00000141002.14,ENSG00000132182.7,ENSG00000129038.11,ENSG00000163558.8,ENSG00000170369.3,ENSG00000140961.8,ENSG00000245261.1,ENSG00000104936.13,ENSG00000258839.2,ENSG00000204498.6,ENSG00000122512.10,ENSG00000100239.11,ENSG00000089234.11,ENSG00000213341.6,ENSG00000258947.2,ENSG00000168970.16,ENSG00000157999.5,ENSG00000103222.14,ENSG00000159788.14,ENSG00000254870.1,ENSG00000134222.12,ENSG00000187741.10,ENSG00000144426.14,ENSG00000111300.5,ENSG00000004487.11,ENSG00000128604.14,ENSG00000196562.10,CATG00000018080.1,ENSG00000265236.1,CATG00000081643.1,ENSG00000204352.2,CATG00000005514.1,CATG00000025651.1,CATG00000116184.1,ENSG00000260259.1,ENSG00000179546.3,ENSG00000138380.13,CATG00000080160.1,CATG00000088029.1,ENSG00000180549.7,ENSG00000175920.11,CATG00000059216.1,CATG00000030348.1,ENSG00000107331.12,CATG00000018895.1,ENSG00000107593.15,ENSG00000111801.11,ENSG00000124549.10,CATG00000052943.1,ENSG00000264545.1,ENSG00000127578.6,ENSG00000136267.9,CATG00000116182.1,ENSG00000268434.1,CATG00000107346.1,CATG00000028702.1,ENSG00000260300.1,ENSG00000160460.11,ENSG00000223959.4,ENSG00000166226.8,ENSG00000240761.1,ENSG00000237590.1,ENSG00000107281.5,ENSG00000064419.9,ENSG00000095485.12,ENSG00000106305.5,ENSG00000158792.11,ENSG00000180539.4,ENSG00000107614.17,ENSG00000240553.1,ENSG00000181830.7,ENSG00000104886.5,ENSG00000266978.1,ENSG00000070614.10,ENSG00000102595.14,ENSG00000198053.7,ENSG00000140464.15,ENSG00000254746.1,ENSG00000077984.4,ENSG00000154305.12,ENSG00000131844.11,ENSG00000119681.7,ENSG00000143126.7,ENSG00000129351.13,ENSG00000226441.2,ENSG00000197562.5,CATG00000066805.1,ENSG00000138442.5,CATG00000005513.1,ENSG00000147883.9,CATG00000102529.1,ENSG00000145734.14,CATG00000117059.1,CATG00000021054.1,CATG00000061649.1,ENSG00000134871.13,ENSG00000121671.7,ENSG00000130699.12,ENSG00000269935.1,ENSG00000261373.1,ENSG00000267048.1,ENSG00000104177.13,CATG00000113677.1,ENSG00000187498.10,ENSG00000256390.1,ENSG00000188959.9,ENSG00000198812.3,CATG00000038215.1,ENSG00000099949.14,ENSG00000173889.11,ENSG00000126790.7,ENSG00000240498.2,CATG00000053916.1,ENSG00000159377.6,ENSG00000162337.7,ENSG00000163596.12,CATG00000039510.1,ENSG00000053747.11,ENSG00000143442.17,ENSG00000256637.2,ENSG00000041357.11,ENSG00000160182.2,ENSG00000259605.3,ENSG00000012983.7,ENSG00000188266.9,ENSG00000154978.8,ENSG00000235018.1,CATG00000061213.1,ENSG00000206028.1,ENSG00000119655.4,CATG00000030350.1,ENSG00000226979.4,ENSG00000185800.7,CATG00000044530.1,ENSG00000198513.7,CATG00000097075.1,ENSG00000050130.13,CATG00000093917.1,CATG00000113781.1,ENSG00000158805.7,ENSG00000138439.10,ENSG00000151838.7,CATG00000082812.1,ENSG00000140995.12,ENSG00000169641.9,ENSG00000267301.1,ENSG00000215979.1,ENSG00000120054.7,ENSG00000250012.1,ENSG00000113719.11,ENSG00000233579.1,CATG00000044529.1,ENSG00000265306.1,CATG00000023598.1,CATG00000054157.1,ENSG00000175264.3,CATG00000071636.1,ENSG00000258769.1,ENSG00000099889.9,ENSG00000137648.12,CATG00000021286.1,ENSG00000067221.9,ENSG00000227868.2,CATG00000028169.1,CATG00000080166.1,CATG00000071734.1,ENSG00000143748.13,ENSG00000163956.6,CATG00000059214.1,ENSG00000100078.3,CATG00000082109.1,ENSG00000080644.11,ENSG00000125755.14,ENSG00000177045.6,ENSG00000112659.9,ENSG00000121653.7,CATG00000028705.1,ENSG00000131143.4,ENSG00000244625.1,ENSG00000267100.1,ENSG00000129353.10,ENSG00000166225.4,ENSG00000162267.8,ENSG00000254639.1,ENSG00000188467.6,ENSG00000197467.9,CATG00000082120.1,ENSG00000107562.12,CATG00000092367.1,ENSG00000104941.3,ENSG00000259006.1,ENSG00000229124.2,ENSG00000154118.8,ENSG00000026950.12,ENSG00000112763.11,CATG00000028701.1,ENSG00000144711.9,ENSG00000198211.8,ENSG00000092068.14,CATG00000050699.1,ENSG00000161149.7,CATG00000002765.1,CATG00000093862.1,CATG00000037058.1,ENSG00000186470.9,ENSG00000207217.1,ENSG00000014164.6,CATG00000113673.1,ENSG00000145920.10,ENSG00000213339.4,ENSG00000067057.12,ENSG00000112137.12,ENSG00000173890.12,CATG00000038535.1,ENSG00000215906.4,ENSG00000204482.6,ENSG00000177946.4,ENSG00000104885.13,ENSG00000086232.8,ENSG00000177051.5,ENSG00000127616.13,ENSG00000135365.11,ENSG00000196498.9,ENSG00000124508.12,ENSG00000075399.8,CATG00000028395.1,CATG00000107334.1,ENSG00000185324.17,CATG00000075835.1,ENSG00000169684.9,ENSG00000198563.9,ENSG00000100241.16,ENSG00000154822.11,ENSG00000105364.9,ENSG00000184436.7,CATG00000055388.1,ENSG00000128928.4,ENSG00000213760.6,ENSG00000107566.9,ENSG00000119487.12,ENSG00000110075.10,ENSG00000101193.6,CATG00000037059.1,ENSG00000101191.12,ENSG00000100592.11,ENSG00000144908.9,CATG00000000612.1</t>
  </si>
  <si>
    <t>21107343,24916648,17478679,19198609,12426569,17211523,21211798,pha002873,pha002883,17066261</t>
  </si>
  <si>
    <t>Myocardial Infarction,Myocardial infarction (early onset),Myocardial infarction</t>
  </si>
  <si>
    <t>MESH:D009293</t>
  </si>
  <si>
    <t>Opioid Related Disorders</t>
  </si>
  <si>
    <t>Disorders related or resulting from abuse or mis-use of opioids.</t>
  </si>
  <si>
    <t>rs1847057,rs1979873,rs10462380,rs9293303,rs1526920,rs115570974,rs1526919,rs1847058,rs6748491,rs10474053,rs62096746,rs10932201,rs6740584,rs7706995,rs60349741,rs62103175,rs72780409,rs11904814,rs75688056,rs13130711,rs2254137,rs62096745,rs77873901</t>
  </si>
  <si>
    <t>CATG00000068417.1,ENSG00000205464.7,ENSG00000163697.12,ENSG00000129159.6,CATG00000070025.1,CATG00000046401.1,ENSG00000144401.10,ENSG00000178342.4,CATG00000070028.1,ENSG00000118260.10</t>
  </si>
  <si>
    <t>23183491,24143882</t>
  </si>
  <si>
    <t>Opioid sensitivity</t>
  </si>
  <si>
    <t>MESH:D009373</t>
  </si>
  <si>
    <t>Neoplasms Germ Cell and Embryonal</t>
  </si>
  <si>
    <t>Neoplasms composed of primordial GERM CELLS of embryonic GONADS or of elements of the germ layers of the EMBRYO, MAMMALIAN. The concept does not refer to neoplasms located in the gonads or present in an embryo or FETUS.</t>
  </si>
  <si>
    <t>rs1008815,rs13142645,rs34922657,rs27068,rs13067997,rs7282841,rs17176513,rs2839175,rs11727030,rs2839191,rs4721122,rs8058133,rs11097408,rs9916423,rs210144,rs9931225,rs35718240,rs2900333,rs2171381,rs28681530,rs2623060,rs55675376,rs2247476,rs1267544,rs13064112,rs2758605,rs4693376,rs563751,rs4721184,rs4818832,rs11727498,rs8071081,rs2241107,rs7190890,rs390524,rs10260585,rs12930079,rs7010162,rs2356835,rs915804,rs389389,rs183993,rs31210,rs34396188,rs10846005,rs6952808,rs2286299,rs2276257,rs7955289,rs2632399,rs995029,rs6970034,rs114699360,rs1344612,rs4819226,rs6518278,rs4721185,rs302851,rs2853643,rs6897876,rs722486,rs10221208,rs17623135,rs193391,rs7188880,rs2664892,rs8077548,rs8336,rs61514245,rs302863,rs56955294,rs1355062,rs4438731,rs115339725,rs2280955,rs2853641,rs17217473,rs2108911,rs35797753,rs2531737,rs55689527,rs35744894,rs8071942,rs1267543,rs12970066,rs1801368,rs2056478,rs4721135,rs4256490,rs4601204,rs6821438,rs7736055,rs62320444,rs4912843,rs11658998,rs10230383,rs3788252,rs12949598,rs2611783,rs12699404,rs2156117,rs9911609,rs2720458,rs72708291,rs2839167,rs2003537,rs12626873,rs7657805,rs2842871,rs3773830,rs12045367,rs28474924,rs4721121,rs17176131,rs4719366,rs9929496,rs2877926,rs12671113,rs33922512,rs4277402,rs12537914,rs369184,rs10066764,rs72665608,rs2036730,rs2736613,rs2839199,rs2169508,rs34396894,rs2187118,rs2615539,rs2248080,rs58414558,rs2068710,rs877639,rs2720468,rs4842625,rs13132963,rs7214402,rs2032226,rs2540183,rs9893027,rs12672286,rs2968,rs35247874,rs10062220,rs4819222,rs6813563,rs10263703,rs2984615,rs78253932,rs36115365,rs999691,rs380145,rs13434570,rs12939703,rs12103622,rs11771451,rs77430462,rs6952727,rs1468540,rs13049175,rs6813655,rs13170453,rs10918304,rs11055996,rs2069274,rs304268,rs7213035,rs8075108,rs2865350,rs35582663,rs4819213,rs56256243,rs888685,rs430973,rs11097417,rs10950448,rs4719318,rs7298765,rs28613890,rs2632405,rs12699453,rs61182475,rs17310526,rs6900408,rs7503179,rs2045746,rs13046834,rs34208003,rs6580240,rs6871365,rs2280956,rs8131458,rs17176520,rs11738325,rs302852,rs12942018,rs73048162,rs2280546,rs2865353,rs2839144,rs10856909,rs6957894,rs2162616,rs62226488,rs6954521,rs6970033,rs4645359,rs2839155,rs2758603,rs2241109,rs17182538,rs13047198,rs3790671,rs10030586,rs4693378,rs62224185,rs115243868,rs210138,rs2720460,rs2839200,rs3803751,rs302861,rs4719311,rs7694491,rs11557347,rs7208282,rs3106134,rs6944877,rs77736938,rs12499309,rs4699051,rs27071,rs6841121,rs10477170,rs7209650,rs7213415,rs2244144,rs2241965,rs4719319,rs66581998,rs11741660,rs2839161,rs3744111,rs4888265,rs13052701,rs4340382,rs6503869,rs10950407,rs61004493,rs3851729,rs4888264,rs1907699,rs7792631,rs474853,rs7226008,rs12188122,rs17215785,rs2005402,rs7225128,rs2839174,rs7220884,rs2720448,rs7723984,rs11768541,rs302839,rs10477172,rs10772782,rs1060604,rs7307092,rs12922541,rs2839173,rs7209498,rs2251847,rs11642579,rs13234214,rs1426575,rs302860,rs8080071,rs12669937,rs6580238,rs4693375,rs57168987,rs10950413,rs4888262,rs1052053,rs2632401,rs111986123,rs2195155,rs9903050,rs9976233,rs13046451,rs61069704,rs2842873,rs8061942,rs34817776,rs12505694,rs11640627,rs2160571,rs6532476,rs10856908,rs4492869,rs2711897,rs11082763,rs73996262,rs7298594,rs887206,rs2839184,rs7298595,rs10846001,rs304269,rs3805663,rs66869812,rs10224497,rs115023336,rs2056479,rs724260,rs10852606,rs11055976,rs10028613,rs6950151,rs2056481,rs2720462,rs931936,rs4693381,rs17183123,rs8047742,rs10023115,rs11167772,rs6814486,rs11950633,rs2056480,rs6532479,rs11872765,rs995030,rs6580237,rs6978048,rs2736100,rs4819221,rs6851128,rs2356837,rs473222,rs526896,rs1061981,rs67552174,rs6949794,rs9904621,rs11764960,rs17176261,rs7216856,rs2839160,rs10477171,rs7734992,rs8072379,rs302862,rs12515244,rs56840278,rs2058813,rs1547478,rs4975538,rs4819216,rs11744608,rs7282763,rs2072499,rs9951026,rs17176110,rs16943328,rs2330408,rs59828751,rs3790655,rs2277826,rs11650710,rs2736609,rs34269264,rs6841136,rs6823404,rs13135934,rs4389139,rs12531315,rs7280110,rs2289186,rs2839171,rs2711898,rs2306803,rs2664872,rs11128798,rs62083527,rs34465979,rs2839178,rs13046494,rs2540173,rs55910626,rs302857,rs869408,rs4236271,rs2129595,rs2758619,rs304282,rs2842882,rs2280550,rs2280958,rs1137703,rs4819214,rs1362633,rs10950400,rs7729647,rs375555,rs2853646,rs11097414,rs302847,rs909269,rs2041918,rs4693004,rs57056972,rs10227517,rs10159384,rs6867347,rs10051199,rs59248873,rs4610628,rs7438414,rs7732291,rs302846,rs7725218,rs302858,rs10005131,rs8068455,rs1974586,rs4819215,rs2758609,rs7191665,rs7218103,rs12521013,rs6503874,rs4558832,rs4912839,rs10233560,rs12667600,rs965807,rs11771973,rs2839139,rs654743,rs210137,rs6977733,rs4693377,rs2356836,rs2839181,rs8081247,rs7310929,rs1991316,rs972849,rs1860262,rs16943186,rs2287197,rs2632411,rs10800167,rs8068135,rs28522293,rs2333445,rs41265025,rs2251636,rs4449693,rs3113863,rs7435106,rs765973,rs4721097,rs2280957,rs4284478,rs4888267,rs2720471,rs2842864,rs34145031,rs479632,rs3821708,rs11076512,rs1558813,rs9906653,rs12521783,rs11097411,rs17021463,rs8062783,rs3790665,rs2883,rs13224989,rs304283,rs530878,rs304267,rs8076021,rs4699050,rs2720464,rs13050387,rs6992772,rs9979525,rs62226489,rs3790672,rs10016806,rs2306802,rs4887783,rs11948616,rs8072873,rs4656466,rs2839984,rs8070407,rs72663802,rs2839194,rs2080504,rs4819217,rs35409679,rs12942879,rs2758600,rs304272,rs9901693,rs34961072,rs11650456,rs28363318,rs10034781,rs4888274,rs2287196,rs9717,rs12944274,rs10280993,rs34967784,rs28701470,rs8051216,rs4818828,rs9903173,rs13052376,rs7201320,rs1031804,rs28475409,rs13435702,rs4912837,rs2839157,rs4421257,rs2126470,rs10008044,rs13051200,rs4721190,rs10243920,rs2276269,rs61462713,rs8051902,rs4236277,rs10800166,rs2758608,rs6866256,rs372648,rs8073754,rs12540579,rs4482929,rs6964522,rs13362006,rs2839197,rs2842869,rs2664894,rs2839180,rs4657490,rs767657,rs11650105,rs901615,rs4324715,rs2302190,rs2330353,rs3001790,rs6500282,rs10433970,rs17376404,rs11950670,rs9982233,rs2839186,rs12482209,rs2632410,rs2839196,rs8071217,rs10030713,rs4912838,rs13049797,rs2253809,rs899132,rs2839141,rs12326641,rs2842865,rs6427307,rs2865345,rs17175543,rs10232234,rs68120835,rs10040346,rs2531728,rs3786249,rs13052233,rs4535485,rs7439869,rs7717417,rs7211133,rs8128380,rs4932691,rs35679325,rs34383543,rs62320427,rs2842870,rs2016483,rs10950456,rs8026,rs12536062,rs73315199,rs2276910,rs10846004,rs2736606,rs8070007,rs3809723,rs304271,rs2270098,rs887953,rs35995707,rs7188581,rs7210714,rs12511433,rs58222895,rs28403447,rs12370700,rs35670996,rs11642695,rs16943134,rs695137,rs2839146,rs8046856,rs758378,rs62224181,rs11722476,rs35361491,rs12537348,rs12522256,rs2842857,rs17309887,rs6954673,rs17222733,rs6850461,rs8065388,rs39599,rs12931497,rs444393,rs6503867,rs186221,rs2623070,rs10494449,rs10918309,rs2087170,rs9637172,rs11772205,rs2160568,rs4819225,rs13047478,rs1271647,rs2842868,rs2531730,rs6953693,rs9898048,rs10800164,rs7203348,rs2839176,rs12699449,rs59840241,rs17376488,rs2013182,rs8052492,rs11762834,rs11960116,rs6518285,rs7218778,rs12699477,rs2251634,rs2839189,rs31211,rs7678054,rs35180305,rs4721134,rs9984708,rs831952,rs758377,rs8052367,rs2254524,rs60605830,rs2417349,rs31209,rs2241108,rs11761670,rs2253677,rs4072222,rs3001789,rs407710,rs6950330,rs28838299,rs2280548,rs2567901,rs2016476,rs6503872,rs4785381,rs6897098,rs10274300,rs8057524,rs2839170,rs7810038,rs11744604,rs6461005,rs10054203,rs6840913,rs4619403,rs13052495,rs6866227,rs2623064,rs2250213,rs7978,rs72826360,rs4693374,rs4793953,rs3773832,rs2280959,rs210162,rs8092097,rs6856593,rs4235050,rs76714255,rs10059748,rs58648171,rs4719308,rs3106136,rs10476835,rs7726159,rs914247,rs62320441,rs2839140,rs11097409,rs9923145,rs2711899,rs17182671,rs3809709,rs451360,rs12536261,rs4624820,rs11869052,rs9979907,rs2717408,rs4793949,rs1113736,rs9984242,rs2632412,rs4793948,rs2251322,rs7208872,rs9939688</t>
  </si>
  <si>
    <t>ENSG00000138778.7,ENSG00000187678.8,CATG00000069505.1,ENSG00000181013.3,ENSG00000176349.7,ENSG00000164039.10,CATG00000073282.1,ENSG00000171681.8,ENSG00000197251.3,CATG00000091049.1,ENSG00000252850.1,ENSG00000205423.7,ENSG00000108389.5,ENSG00000160785.9,ENSG00000266826.1,CATG00000078060.1,ENSG00000236364.2,ENSG00000155393.8,ENSG00000182362.9,ENSG00000224738.1,ENSG00000101670.7,ENSG00000160294.6,ENSG00000121101.11,CATG00000078061.1,ENSG00000160783.15,ENSG00000175175.4,CATG00000059303.1,ENSG00000049656.9,ENSG00000241103.1,ENSG00000160298.13,ENSG00000147596.3,ENSG00000168404.8,ENSG00000108395.9,ENSG00000160299.12,CATG00000074964.1,ENSG00000265148.1,ENSG00000235878.4,ENSG00000108387.10,ENSG00000228404.1,CATG00000069500.1,ENSG00000262904.1,ENSG00000196189.8,CATG00000073165.1,ENSG00000176160.5,ENSG00000260238.1,ENSG00000199426.1,ENSG00000164362.14,CATG00000027842.1,CATG00000027838.1,ENSG00000092345.9,ENSG00000204188.3,ENSG00000264672.1,CATG00000069498.1,CATG00000031941.1,CATG00000073164.1,ENSG00000259843.2,ENSG00000108384.10,ENSG00000069011.11,ENSG00000090863.7,ENSG00000202077.1,ENSG00000163106.6,ENSG00000266648.1,CATG00000031947.1,ENSG00000002822.11,ENSG00000182628.8,ENSG00000212195.1,ENSG00000215424.5,CATG00000020280.1,ENSG00000168411.9,ENSG00000246541.2,ENSG00000030110.8,ENSG00000049130.9,ENSG00000163104.13,ENSG00000160285.10,ENSG00000143179.8</t>
  </si>
  <si>
    <t>23666240,19483681,23666239</t>
  </si>
  <si>
    <t>Testicular germ cell tumor</t>
  </si>
  <si>
    <t>MESH:D009483</t>
  </si>
  <si>
    <t>Neuropsychological Tests</t>
  </si>
  <si>
    <t>Tests designed to assess neurological function associated with certain behaviors. They are used in diagnosing brain dysfunction or damage and central nervous system disorders or injury.</t>
  </si>
  <si>
    <t>rs62305467,rs117487827,rs58578970,rs11702270,rs10894784,rs35890705,rs4626426,rs11743717,rs62305498,rs12402201,rs115400913,rs13183391,rs12593295,rs714036,rs561734,rs9898626,rs72746985,rs116749831,rs7746014,rs2832051,rs9675662,rs2637813,rs7845219,rs1057068,rs7765198,rs896853,rs72763885,rs2984277,rs12947785,rs17562686,rs10222093,rs2863714,rs2924478,rs11726617,rs646998,rs9325031,rs9370767,rs302873,rs6471503,rs1418174,rs12948039,rs1453379,rs62121593,rs17238330,rs2832088,rs477653,rs73111041,rs76540851,rs75889824,rs12452313,rs3015444,rs7140873,rs11749985,rs9476600,rs9296948,rs72746926,rs9372639,rs116201470,rs9476602,rs2959096,rs4735333,rs9907940,rs10043371,rs776824,rs35869148,rs75329155,rs4570121,rs396347,rs35614616,rs10077481,rs2099959,rs2013597,rs10489896,rs987315,rs2945554,rs9349951,rs2271644,rs2294721,rs4920242,rs72748619,rs728232,rs10421407,rs2832085,rs12938772,rs113040336,rs2611781,rs2288860,rs74391348,rs77224287,rs2203168,rs9263870,rs3816875,rs2232809,rs7616754,rs11079354,rs4598970,rs557783,rs2904888,rs76062986,rs11667815,rs2079703,rs8129538,rs9464700,rs10408604,rs78109779,rs2879813,rs8067264,rs4674664,rs1334814,rs6657803,rs10894785,rs9304776,rs57319367,rs78366565,rs1347630,rs73126747,rs2832081,rs12450766,rs6922584,rs1882945,rs17563512,rs7015841,rs11700746,rs6901145,rs537619,rs1155865,rs4932693,rs10434815,rs1418169,rs10949251,rs116406518,rs2047150,rs6485664,rs11745530,rs35027158,rs2959086,rs6689108,rs234692,rs12548874,rs2876367,rs4734295,rs776822,rs8180624,rs917650,rs9901114,rs2009948,rs72746968,rs78028778,rs17122693,rs567525,rs13355194,rs9349952,rs1418175,rs12487153,rs9370766,rs28362343,rs1998397,rs2203167,rs11748578,rs35014209,rs17491647,rs9263916,rs75841009,rs72679588,rs1143814,rs76203225,rs2270097,rs7770700,rs324205,rs6827348,rs732304,rs3816822,rs6586387,rs9889281,rs10098778,rs304270,rs368186,rs4793950,rs422907,rs16843313,rs7126232,rs11654986,rs11249471,rs7919250,rs78947507,rs115090056,rs28362332,rs74674206,rs7185,rs12494887,rs9370762,rs79262525,rs10472357,rs10040757,rs16843136,rs917652,rs9789281,rs2186759,rs10946722,rs211456,rs4920249,rs59949734,rs7588205,rs3820600,rs10064380,rs17563395,rs12101544,rs1418171,rs1011796,rs4981042,rs76252309,rs6673219,rs41272717,rs35461173,rs11747648,rs4340994,rs10736611,rs4237661,rs77744634,rs1871751,rs10076689,rs6503890,rs3777663,rs118181964,rs74885887,rs116108174,rs1031381,rs632886,rs1401421,rs896850,rs1044763,rs73126742,rs2221873,rs7153080,rs860750,rs77768634,rs72746997,rs420361,rs9898916,rs4957436,rs392452,rs234769,rs383041,rs11701777,rs76196700,rs1891280,rs75772037,rs77983589,rs2130470,rs1418176,rs6425416,rs9476601,rs9292832,rs6911284,rs9888575,rs45558232,rs12967609,rs9296942,rs10056022,rs3820601,rs17648910,rs6425422,rs2340584,rs16905891,rs9296945,rs2992984,rs11742194,rs2904016,rs10108430,rs6503893,rs6914079,rs1984250,rs72679576,rs3015456,rs78241205,rs10750556,rs72765612,rs1555101,rs909959,rs67745038,rs116333696,rs2832097,rs1267545,rs10069638,rs114545299,rs10419332,rs6665389,rs57218326,rs72746999,rs2781831,rs79066559,rs9476609,rs2231910,rs5744707,rs2221874,rs2294722,rs962689,rs10956934,rs2247385,rs77898088,rs12200652,rs16843189,rs35672956,rs116054107,rs7503190,rs10733757,rs77306087,rs740605,rs1490082,rs2808109,rs8180641,rs302859,rs7771744,rs72746996,rs12031686,rs3813684,rs2327825,rs6600804,rs73595818,rs621516,rs9360810,rs302843,rs4842019,rs525196,rs11745460,rs12981443,rs7764429,rs896852,rs72748620,rs1418170,rs4957437,rs75062810,rs1011795,rs12503280,rs6932767,rs1542039,rs16855320,rs76198208,rs72746975,rs609631,rs11576347,rs9296944,rs17566294,rs12214801,rs2946002,rs6922247,rs2294687,rs10456316,rs6658116,rs648923,rs10077327,rs4694258,rs35130836,rs6590736,rs10913730,rs896851,rs9885117,rs12402937,rs10894787,rs73126731,rs7820818,rs59621235,rs75484028,rs857476,rs234694,rs10750557,rs45570436,rs2084968,rs7715739,rs1567323,rs6425417,rs4920243,rs72765613,rs10515198,rs79442235,rs8035326,rs72746983,rs543528,rs11084449,rs77398221,rs7248278,rs324208,rs2959103,rs7252607,rs11827732,rs3745826,rs111741150,rs2276265,rs17649030,rs115476146,rs7902905,rs2832100,rs4756042,rs6707323,rs1418177,rs12610115,rs2832099,rs4674669,rs114877701,rs12192156,rs11084450,rs9341477,rs10960985,rs2340583,rs4920246,rs10791347,rs2904017,rs1122274,rs11667814,rs10807578,rs7747783,rs9396525,rs4281830,rs2102596,rs632858,rs17122683,rs57869245,rs11576778,rs508557,rs72746995,rs72679592,rs4476256,rs9476610,rs9296943,rs7723992,rs2894469,rs12039185,rs113896747,rs2832084,rs78281332,rs210163,rs538545,rs2224642,rs9885033,rs7258010,rs4734293,rs11658694,rs2946005,rs28373215,rs2208824,rs17648288,rs73126735,rs72763888,rs6880660,rs2832075,rs79812582,rs589670,rs2327826,rs6910123,rs8069033,rs654778,rs6915962,rs2294719,rs4793941,rs9992782,rs399408,rs7769056,rs429121,rs2832091,rs4920180,rs10946720,rs17649109,rs72628394,rs17122701,rs4282400,rs12460342,rs7208505,rs75448325,rs430655,rs115720026,rs114253577,rs74612480,rs6459365,rs3744108,rs622260,rs10472359,rs1555102,rs9902820,rs7513969,rs9476605,rs7001535,rs4534750,rs17696920,rs1891278,rs75802814,rs6416932,rs9632922,rs2904893,rs35640546,rs2333410,rs2567905,rs12458925,rs7003387,rs117783989,rs117154045,rs9643353,rs114614242,rs66855611,rs7752432,rs10473255,rs3845391,rs116093994,rs9428070,rs116457199,rs386906,rs7041374,rs11578042,rs59807161,rs9382983,rs3810340,rs10956932,rs1494176,rs7130894,rs10736610,rs7214098,rs8022633,rs172565,rs420628,rs16872770,rs10416345,rs6459364,rs3775766,rs3744109,rs3019175,rs9975629,rs6503870,rs397097,rs1018036,rs4920248,rs4595868,rs75250462,rs2956210,rs2294720,rs5909,rs2531729,rs324206,rs17244855,rs116387638,rs9981580,rs35698251,rs8066773,rs694267,rs7663519,rs6927825,rs56360354,rs118045974,rs6751145,rs10415307,rs17244848,rs12214552,rs10489895,rs59476443,rs12449365,rs10112447,rs9979546,rs302848,rs8104319,rs4747377,rs1950731,rs2832065,rs11748933,rs7934572,rs11909467,rs2832094,rs6828146,rs78422743,rs2026284,rs4735330,rs2232804,rs12078709,rs17629671,rs12981146,rs1320164,rs2832106,rs11701445,rs10037820,rs10742773,rs4546490,rs79161696,rs7756702,rs3761738,rs72763887,rs9476607,rs79963714,rs9476604,rs12973407,rs116549303,rs420790,rs10949252,rs114663724,rs7017487,rs10750555,rs4673026,rs419261,rs74404100,rs2219800,rs7502208,rs437732,rs10062703,rs444460,rs4735331,rs1577331,rs11784717,rs1550166,rs66616326,rs11869828,rs10775195,rs9983229,rs405684,rs3813687,rs3768286,rs1418178,rs28529764,rs7451813,rs11750595,rs7218105,rs11820053,rs7527374,rs58092632,rs76058894,rs6987400,rs75582676,rs4317412,rs11746530,rs115420448,rs10798661,rs35245386,rs625815,rs62305466,rs2869649,rs6485663,rs6459361,rs7541128,rs2340534,rs35374824,rs4748591,rs4735334,rs302865,rs2832069,rs56301546,rs7768617,rs116892792,rs564267,rs34523895,rs7545100,rs59096640,rs732305,rs8180625,rs8071916,rs6503866,rs1267542,rs9476603,rs11870671,rs77502185,rs2860433,rs12214547,rs4674666,rs10809922,rs3761740,rs112674414,rs8112935,rs34493032,rs12492594,rs2934682,rs59858465,rs896854,rs2832093,rs74535991,rs11748575,rs35914474,rs2302189,rs9476606,rs302854,rs11700994,rs1868599,rs10518068,rs302842,rs75848607,rs3744093,rs9981641,rs7359501,rs9636161,rs2832072,rs917651,rs17122714,rs3768287,rs10894782,rs10078011,rs34993492,rs3181227,rs2272701,rs2567892,rs79737648,rs12726245,rs17698678,rs1418172,rs75795743,rs3212232,rs66644026,rs1490087,rs73126745,rs11223722,rs4446605,rs7712106,rs8112531,rs28493912,rs7482546,rs420878,rs12603238,rs9296941,rs7593356,rs62121590,rs1542038,rs7756127,rs10913729,rs8072712,rs7940071,rs391370,rs7422214,rs2232811,rs4756054,rs4793952,rs10152518,rs72679584,rs3768973,rs9325032,rs11751354,rs9982916,rs1018039,rs16906129,rs77671176,rs8104585,rs9382988,rs9643352,rs1418179,rs686425,rs4281461,rs512609,rs74589917,rs3768285,rs12453049,rs234720,rs8083625,rs9428069,rs10059424,rs10413169,rs6689213,rs372969,rs12193165,rs1487822,rs12523317,rs75913712,rs12723938,rs9476590,rs11788311,rs3760849,rs73126706,rs2932515,rs10956930,rs17737185,rs8076121,rs12329875,rs9360811,rs11702413,rs73126758,rs9374994,rs8182277,rs7683559,rs10496963,rs7934681,rs12609819,rs2934683,rs632951,rs2832077,rs12490353,rs6459366,rs73124778,rs2832087,rs10776837,rs113109454,rs10753190,rs2271643,rs12408036,rs10942735,rs36122810,rs6854359,rs7214335,rs72679596,rs73124801,rs28572477,rs1418173,rs78431557,rs7552369,rs896855,rs16872776,rs10043326,rs4694038,rs113775126,rs1891279,rs115779658,rs517112,rs6894099,rs35014344,rs13414020,rs11223724,rs34078310,rs302840,rs4801163,rs10736612,rs36100794,rs72628393,rs67977855,rs10065016,rs72748618,rs2421912</t>
  </si>
  <si>
    <t>ENSG00000181013.3,ENSG00000126549.5,CATG00000065374.1,ENSG00000126550.4,ENSG00000111802.9,ENSG00000112562.14,CATG00000046796.1,ENSG00000197251.3,CATG00000079650.1,CATG00000001735.1,ENSG00000108389.5,ENSG00000171714.10,CATG00000075702.1,CATG00000072731.1,ENSG00000204740.5,CATG00000065379.1,CATG00000107753.1,CATG00000084443.1,ENSG00000272501.1,ENSG00000213588.4,CATG00000080231.1,ENSG00000126545.9,ENSG00000224738.1,CATG00000002198.1,ENSG00000198046.7,ENSG00000168234.8,ENSG00000234261.1,ENSG00000259410.1,ENSG00000200997.1,ENSG00000122008.11,ENSG00000151502.6,ENSG00000121101.11,ENSG00000175175.4,ENSG00000164938.9,ENSG00000012983.7,CATG00000104713.1,ENSG00000113163.11,ENSG00000248668.1,ENSG00000237505.2,CATG00000018895.1,ENSG00000160199.10,ENSG00000108395.9,ENSG00000233056.1,ENSG00000100490.5,ENSG00000265148.1,CATG00000080230.1,ENSG00000108387.10,ENSG00000267454.1,ENSG00000198513.7,ENSG00000156475.14,ENSG00000152359.10,ENSG00000107186.12,ENSG00000228285.2,ENSG00000151748.10,ENSG00000154040.16,ENSG00000151503.8,CATG00000082680.1,ENSG00000108375.8,ENSG00000258857.1,ENSG00000234948.1,ENSG00000113161.11,ENSG00000176160.5,ENSG00000166086.8,ENSG00000198440.5,ENSG00000197959.9,ENSG00000241163.3,CATG00000076302.1,CATG00000072699.1,ENSG00000272243.1,CATG00000023380.1,ENSG00000018869.12,ENSG00000112304.6,CATG00000117496.1,ENSG00000120594.12,ENSG00000151876.8,ENSG00000237649.3,ENSG00000083720.8,ENSG00000121964.10,ENSG00000124003.9,ENSG00000204188.3,ENSG00000136011.10,ENSG00000263539.1,CATG00000076307.1,ENSG00000197283.8,CATG00000088098.1,ENSG00000059588.5,ENSG00000135365.11,ENSG00000264672.1,ENSG00000247372.2,CATG00000031941.1,ENSG00000253878.1,CATG00000041478.1,ENSG00000234740.1,ENSG00000108384.10,ENSG00000163082.9,CATG00000005507.1,CATG00000099849.1,ENSG00000010165.15,CATG00000053647.1,CATG00000002197.1,ENSG00000112308.8,CATG00000084333.1,ENSG00000100503.19,ENSG00000202077.1,ENSG00000116120.8,ENSG00000232855.2,ENSG00000205649.3,ENSG00000146350.9,CATG00000068850.1,CATG00000023378.1,CATG00000083238.1,ENSG00000223786.1,ENSG00000212195.1,ENSG00000182628.8,CATG00000087533.1,CATG00000088099.1,ENSG00000205765.4,ENSG00000189045.9,ENSG00000151150.16,ENSG00000206344.6,ENSG00000010404.13,ENSG00000030110.8,ENSG00000148386.5,ENSG00000156170.8</t>
  </si>
  <si>
    <t>20125193,17903297</t>
  </si>
  <si>
    <t>Cognitive test performance</t>
  </si>
  <si>
    <t>MESH:D009497</t>
  </si>
  <si>
    <t>Neurotic Disorders</t>
  </si>
  <si>
    <t>Disorders in which the symptoms are distressing to the individual and recognized by him or her as being unacceptable. Social relationships may be greatly affected but usually remain within acceptable limits. The disturbance is relatively enduring or recurrent without treatment.</t>
  </si>
  <si>
    <t>rs2350446,rs1043374,rs12680167,rs4840350,rs10113115,rs13255789,rs10259895,rs9561346,rs4806846,rs56312755,rs13280759,rs34762800,rs28478413,rs6496272,rs10246630,rs11995449,rs17153012,rs8027584,rs11249883,rs9524058,rs13281933,rs1062702,rs11783735,rs12680019,rs4807261,rs12462898,rs902626,rs2038727,rs2054990,rs1980727,rs964671,rs11249885,rs923658,rs8026910,rs11776987,rs11249884,rs6496273,rs1060106,rs9491140,rs11249886,rs964672,rs10954544,rs13256404,rs1043382,rs117040653,rs12440256,rs11783670,rs28526092,rs13282580,rs1060107,rs28508084,rs10231165,rs12550057,rs13280101,rs60399074,rs58359778,rs10275735,rs73664808,rs2933213,rs35382339,rs1491184,rs3007133,rs12681925,rs11781257,rs11073592,rs4965121,rs9556291,rs11249887,rs12153,rs28629447,rs1043372,rs9561347,rs28479373,rs1924383,rs2280560,rs4773747</t>
  </si>
  <si>
    <t>ENSG00000259478.2,ENSG00000140450.7,ENSG00000183098.6,ENSG00000157680.11,ENSG00000231244.1,ENSG00000253958.1,ENSG00000176305.5,ENSG00000272781.1,ENSG00000176619.6,CATG00000091247.1,ENSG00000139915.14,ENSG00000178297.8,ENSG00000234352.5,CATG00000015752.1,CATG00000085737.1</t>
  </si>
  <si>
    <t>17667963,23229837,20634892,18762592</t>
  </si>
  <si>
    <t>Neuroticism</t>
  </si>
  <si>
    <t>MESH:D009798</t>
  </si>
  <si>
    <t>Ocular Hypertension</t>
  </si>
  <si>
    <t>A condition in which the intraocular pressure is elevated above normal and which may lead to glaucoma.</t>
  </si>
  <si>
    <t>rs6662839,rs1537989,rs8056990,rs28451112,rs7905916,rs10987296,rs4676964,rs11776904,rs4934202,rs216150,rs4657476,rs28508479,rs2790053,rs11202000,rs4496581,rs1915403,rs4404542,rs34312528,rs35355401,rs4837091,rs10819166,rs11157216,rs28624415,rs34551329,rs487278,rs4114847,rs4876369,rs62238531,rs4459204,rs4233408,rs28374582,rs12148150,rs6483184,rs67925810,rs62238532,rs34212210,rs7920259,rs1547725,rs28662492,rs10733677,rs42639,rs7082608,rs741028,rs560713,rs1487092,rs4657477,rs2814471,rs12762647,rs4656460,rs28861809,rs2228422,rs71473284,rs10819167,rs12262712,rs4982505,rs10760438,rs62578061,rs6660601,rs1906060,rs7919226,rs10918274,rs12252243,rs28657625,rs1520958,rs9463707,rs1815827,rs887659,rs2251768,rs17770936,rs11989843,rs10733678,rs34669233,rs11202247,rs12773470,rs10800135,rs12148402,rs45451196,rs71473282,rs1075656,rs7555523,rs7518099,rs12768022,rs12449093,rs1896518,rs2277159,rs4934203,rs6838291,rs2790049,rs117714695,rs12448555,rs4246993,rs79522694,rs9713190,rs2286885,rs117010027,rs17107199,rs9920543,rs7524755,rs2286886,rs4982494,rs2790052,rs12778807,rs6500742,rs10733679,rs216146,rs4934281,rs4413405,rs1863820,rs11778200,rs10800155,rs4388087,rs1537987,rs62581692,rs7909240,rs11202249</t>
  </si>
  <si>
    <t>ENSG00000211780.3,ENSG00000196814.10,ENSG00000224358.1,ENSG00000257180.1,ENSG00000182578.9,ENSG00000196526.6,ENSG00000173269.9,ENSG00000105793.11,ENSG00000170927.10,CATG00000109800.1,CATG00000029938.1,ENSG00000271880.1,CATG00000006598.1,ENSG00000211778.2,ENSG00000273413.1,ENSG00000148948.3,ENSG00000148672.7,ENSG00000164756.8,CATG00000067664.1,ENSG00000259434.1,CATG00000103728.1,ENSG00000171408.9,CATG00000115855.1,ENSG00000182568.12,ENSG00000240954.1,CATG00000000314.1,ENSG00000211779.3,ENSG00000272734.1,ENSG00000148671.9,ENSG00000143183.12,CATG00000103729.1,CATG00000115856.1,ENSG00000215838.4,ENSG00000107779.7,ENSG00000182771.13,ENSG00000114861.14</t>
  </si>
  <si>
    <t>24518671,24002674,22570627,23836780</t>
  </si>
  <si>
    <t>Intraocular pressure</t>
  </si>
  <si>
    <t>MESH:D010190</t>
  </si>
  <si>
    <t>Pancreatic Neoplasms</t>
  </si>
  <si>
    <t>Tumors or cancer of the PANCREAS. Depending on the types of ISLET CELLS present in the tumors, various hormones can be secreted: GLUCAGON from PANCREATIC ALPHA CELLS; INSULIN from PANCREATIC BETA CELLS; and SOMATOSTATIN from the SOMATOSTATIN-SECRETING CELLS. Most are malignant except the insulin-producing tumors (INSULINOMA).</t>
  </si>
  <si>
    <t>rs475419,rs2035565,rs4150526,rs6740919,rs27068,rs9951784,rs62578021,rs1170155,rs2680698,rs7036642,rs7463566,rs2989505,rs11617764,rs27996,rs7103375,rs76365827,rs7827025,rs2259852,rs2027605,rs643434,rs1169294,rs63614260,rs72830488,rs12418514,rs4150562,rs1000236,rs34946270,rs4883761,rs2259816,rs9573164,rs2257962,rs7593555,rs9961969,rs4483442,rs2403227,rs882424,rs2034509,rs676996,rs12953820,rs4150653,rs7953249,rs13415002,rs60852020,rs966811,rs7034885,rs60427461,rs1182933,rs2855509,rs3825025,rs1628891,rs115861802,rs7701566,rs476410,rs72710627,rs4013898,rs6744707,rs7966539,rs13253599,rs2832291,rs10741742,rs1624668,rs12713597,rs12955083,rs5022017,rs10956390,rs1169286,rs73605136,rs10842944,rs12955347,rs7597266,rs12029406,rs641287,rs7933475,rs28439846,rs1169314,rs883083,rs1552359,rs2403226,rs4150641,rs78637025,rs2112676,rs3819090,rs3906413,rs4150661,rs7579304,rs72662646,rs466502,rs117214,rs12470785,rs1977608,rs62358419,rs13337397,rs677355,rs2686172,rs381949,rs370348,rs35420592,rs2073827,rs8062169,rs67237665,rs1009588,rs1486133,rs17030284,rs3765622,rs113762480,rs2901986,rs17598311,rs2060112,rs11702255,rs11149810,rs6710832,rs4871414,rs687289,rs11750059,rs58414558,rs7630825,rs35943794,rs4150561,rs62358418,rs2464196,rs460073,rs7873635,rs77519538,rs2267167,rs7503953,rs7004482,rs12290996,rs13048365,rs2855512,rs1483351,rs36115365,rs115237520,rs380145,rs6739392,rs2821367,rs17112704,rs2236454,rs7585530,rs6988602,rs9564968,rs2393775,rs452932,rs867448,rs8176690,rs9297675,rs13170453,rs31484,rs1316950,rs9573163,rs425989,rs13275308,rs8070669,rs17112679,rs4867716,rs7970695,rs4471987,rs4671795,rs10954628,rs4150610,rs1545937,rs7244406,rs527210,rs7846164,rs8028529,rs12517986,rs674302,rs1169309,rs12960583,rs9313638,rs644234,rs79744831,rs8131463,rs4576815,rs7303790,rs75534820,rs8176715,rs465498,rs3790847,rs1169315,rs12870205,rs60065121,rs2034507,rs11695960,rs676457,rs2832292,rs11024634,rs7938502,rs4150588,rs2282635,rs2817008,rs60781124,rs78387211,rs4920090,rs9958787,rs1737947,rs62358407,rs2259820,rs4150615,rs34511347,rs2126003,rs7835994,rs6731934,rs4962040,rs2243616,rs459961,rs2769071,rs6470186,rs13331385,rs114088802,rs452384,rs115764450,rs635852,rs27071,rs3802968,rs612169,rs12334564,rs4150575,rs979043,rs7310409,rs11696003,rs2680699,rs27069,rs6489786,rs11742607,rs659104,rs491626,rs1192791,rs9533003,rs2257764,rs2255280,rs77182089,rs9948008,rs66515434,rs2367584,rs62358416,rs735396,rs3826110,rs7185352,rs2264750,rs6470288,rs380286,rs17020684,rs1027000,rs62578022,rs12615966,rs1169292,rs402710,rs10832922,rs1140047,rs1195666,rs4927850,rs16887551,rs7627868,rs559723,rs720064,rs3790848,rs11774426,rs7979478,rs657152,rs8053595,rs1169300,rs12970745,rs28446872,rs3745027,rs9313637,rs4752174,rs111986123,rs4819126,rs456366,rs647195,rs55688943,rs8028816,rs2901164,rs687621,rs493246,rs388707,rs588779,rs4353250,rs72710629,rs582118,rs627862,rs7104093,rs74945186,rs2902005,rs2126004,rs3790843,rs8046145,rs62358422,rs10467402,rs2236479,rs1032158,rs2018956,rs80047604,rs117284170,rs9302314,rs31490,rs1154229,rs4150673,rs1169288,rs16898871,rs4150650,rs9411488,rs10185288,rs12373237,rs7568231,rs581107,rs6546306,rs543968,rs1547374,rs4150622,rs72804106,rs9315891,rs75880008,rs4150566,rs10074223,rs115247457,rs462608,rs1154227,rs7951950,rs8091774,rs6969815,rs79185156,rs379592,rs8063014,rs10832921,rs10842945,rs11885548,rs13278088,rs4150616,rs4347707,rs8176668,rs79387446,rs544873,rs3849764,rs17797660,rs11042568,rs10887855,rs2071037,rs73337418,rs6502674,rs3790850,rs35341640,rs11890812,rs1169301,rs28379291,rs3807329,rs57976547,rs3816659,rs12957168,rs59075852,rs1169313,rs618760,rs9783386,rs2287990,rs6945259,rs4237728,rs2244608,rs2257205,rs1192800,rs505922,rs72830442,rs10840313,rs2264782,rs62358409,rs1560281,rs457130,rs1192794,rs1032157,rs3790844,rs500499,rs13387185,rs8176634,rs12421200,rs37011,rs2061164,rs112742076,rs2403229,rs1785282,rs9783347,rs37008,rs421284,rs2422824,rs7815695,rs12286683,rs4991659,rs11748446,rs11658555,rs59150578,rs58391435,rs1486134,rs1169289,rs10887854,rs837087,rs1192805,rs554593,rs421629,rs3818661,rs7979473,rs613534,rs7409857,rs61486545,rs76494922,rs1169306,rs62358411,rs7732291,rs28741680,rs34529705,rs514659,rs55787240,rs9839103,rs12517954,rs6562430,rs2251468,rs62578008,rs9599030,rs2393791,rs8176682,rs80114457,rs35129097,rs3849763,rs117815453,rs494242,rs414965,rs13337017,rs1169311,rs3770657,rs12479293,rs10078017,rs1169284,rs554833,rs3213545,rs11898434,rs3807330,rs10070657,rs6870707,rs79199586,rs602233,rs9315894,rs1183910,rs4757644,rs12522928,rs4818784,rs73333742,rs372883,rs6985019,rs9905565,rs582094,rs2821371,rs6543268,rs10840344,rs6132899,rs62358406,rs4150651,rs3807331,rs77239271,rs37009,rs3770655,rs7279445,rs12771709,rs12293544,rs74581412,rs37010,rs11948616,rs1153295,rs2367586,rs4910086,rs645982,rs401681,rs61013045,rs12550235,rs2073828,rs4459505,rs4927851,rs7627706,rs1941524,rs7237795,rs1236481,rs12870340,rs60048061,rs7630875,rs496736,rs12332588,rs2708101,rs11202847,rs4871415,rs72830429,rs2171175,rs13261392,rs2236481,rs75295442,rs2282120,rs8176691,rs7579385,rs10853571,rs6749629,rs9635812,rs40182,rs13016812,rs31489,rs73605139,rs2061163,rs9988866,rs8048529,rs3745012,rs62358421,rs28439269,rs28690217,rs7947378,rs62358417,rs7614767,rs1483350,rs4885093,rs7122293,rs6990534,rs9533020,rs1169310,rs55805894,rs116552240,rs36182034,rs10775488,rs4920086,rs1209283,rs4150564,rs57420335,rs13292932,rs2073826,rs6965943,rs117111502,rs7572001,rs27070,rs2632513,rs10770078,rs2001437,rs6998271,rs3740711,rs2548567,rs7711011,rs2124374,rs75421889,rs12969388,rs12965685,rs7012004,rs659116,rs1153294,rs6518249,rs12256354,rs11202850,rs1941516,rs4150642,rs4975616,rs455433,rs2264778,rs9981642,rs495203,rs12969104,rs4910087,rs62093991,rs6743811,rs7630489,rs3849765,rs75479566,rs2034508,rs10842946,rs630014,rs500498,rs467095,rs215495,rs529565,rs4671799,rs12713596,rs7559393,rs78183893,rs11065385,rs556280,rs6508004,rs10734259,rs10840333,rs7857390,rs4488534,rs12965616,rs4671794,rs660340,rs1520884,rs2282636,rs1975582,rs9962076,rs1170169,rs4671800,rs6546303,rs60879082,rs2272683,rs3897689,rs62358413,rs2236482,rs2902006,rs59840241,rs7733195,rs67139073,rs11747139,rs1169312,rs11744306,rs4150579,rs11960116,rs11872810,rs28409401,rs2258287,rs2035566,rs10459372,rs10045354,rs4150612,rs2422823,rs303499,rs3743614,rs41300849,rs12222953,rs11986791,rs28595463,rs1153280,rs11739565,rs8176702,rs12955853,rs3790845,rs12458532,rs11065384,rs12620555,rs4334381,rs1975920,rs13178866,rs2832290,rs115751595,rs4150550,rs4150655,rs7985261,rs4975615,rs10956220,rs1109949,rs17090060,rs79634545,rs13183901,rs1966620,rs61729750,rs10063807,rs12546891,rs4361313,rs4909917,rs6986269,rs7704555,rs3897688,rs8176649,rs72710628,rs10741741,rs8176681,rs10840334,rs2464195,rs1944913,rs545971,rs12520643,rs3826637,rs6758786,rs4757645,rs407463,rs2156717,rs10974531,rs76741003,rs10853591,rs451360,rs2463235,rs28597931,rs17030286,rs1236463,rs12713595,rs115128266,rs4671801,rs12782673,rs492488,rs2447853,rs6546294,rs630510</t>
  </si>
  <si>
    <t>ENSG00000176853.11,ENSG00000157895.7,ENSG00000129158.6,ENSG00000248476.1,ENSG00000166796.7,ENSG00000240338.1,ENSG00000234177.1,ENSG00000234767.1,ENSG00000236780.1,ENSG00000179057.9,ENSG00000106686.12,CATG00000015278.1,ENSG00000249859.3,ENSG00000265907.1,ENSG00000144229.7,CATG00000079584.1,CATG00000010640.1,CATG00000027863.1,ENSG00000271875.1,ENSG00000236605.1,ENSG00000198832.6,ENSG00000164327.8,ENSG00000256464.1,ENSG00000110756.13,CATG00000049451.1,ENSG00000249307.1,ENSG00000116833.9,ENSG00000053747.11,ENSG00000173077.10,CATG00000027862.1,ENSG00000204634.8,ENSG00000256056.1,ENSG00000110768.7,ENSG00000235885.3,ENSG00000110786.13,ENSG00000049656.9,ENSG00000133805.11,ENSG00000101365.16,CATG00000037058.1,CATG00000074964.1,ENSG00000215533.4,ENSG00000183963.14,ENSG00000254554.1,ENSG00000152977.5,ENSG00000182871.10,ENSG00000132205.6,ENSG00000110841.9,CATG00000030425.1,ENSG00000108375.8,CATG00000022585.1,ENSG00000130226.12,ENSG00000158435.3,CATG00000056152.1,ENSG00000267301.1,ENSG00000050820.12,CATG00000055848.1,ENSG00000082074.11,ENSG00000148926.5,ENSG00000156273.11,CATG00000098598.1,ENSG00000214128.6,CATG00000079571.1,ENSG00000228293.1,ENSG00000133812.10,CATG00000074959.1,ENSG00000263606.1,ENSG00000253768.1,CATG00000103919.1,CATG00000001523.1,ENSG00000113600.6,CATG00000010636.1,ENSG00000072274.8,ENSG00000141127.10,ENSG00000135100.13,CATG00000074991.1,ENSG00000134443.5,ENSG00000135114.8,ENSG00000204020.5,CATG00000116585.1,ENSG00000249816.2,CATG00000078742.1,ENSG00000153071.10,ENSG00000241388.3,ENSG00000233639.1,CATG00000017446.1,CATG00000033171.1,CATG00000030559.1,CATG00000056673.1,ENSG00000102780.12,ENSG00000101577.5,CATG00000000365.1,ENSG00000105929.11,CATG00000103950.1,ENSG00000074319.8,CATG00000024566.1,ENSG00000173638.14,ENSG00000163162.4,ENSG00000143971.7,CATG00000116586.1,CATG00000115924.1,CATG00000049450.1,ENSG00000119973.3,ENSG00000255080.1,ENSG00000234692.1,ENSG00000168925.6,ENSG00000175164.9</t>
  </si>
  <si>
    <t>23180869,20101243,pha002874,pha002889,20686608,22158540,19648918,21849791</t>
  </si>
  <si>
    <t>Pancreatic cancer</t>
  </si>
  <si>
    <t>MESH:D010496</t>
  </si>
  <si>
    <t>Pericardium</t>
  </si>
  <si>
    <t>A conical fibro-serous sac surrounding the HEART and the roots of the great vessels (AORTA; VENAE CAVAE; PULMONARY ARTERY). Pericardium consists of two sacs: the outer fibrous pericardium and the inner serous pericardium. The latter consists of an outer parietal layer facing the fibrous pericardium, and an inner visceral layer (epicardium) resting next to the heart, and a pericardial cavity between these two layers.</t>
  </si>
  <si>
    <t>rs34568901,rs2296583,rs72932560,rs12414479,rs2306373,rs79780963,rs72928609,rs10811647,rs61813182,rs6671524,rs1611754,rs72926800,rs35057982,rs497270,rs1133220,rs3786722,rs4794000,rs12414028,rs1326193,rs17115213,rs7007551,rs61824331,rs62075820,rs4793998,rs9895551,rs1014342,rs11825181,rs12411886,rs559580,rs509728,rs394752,rs78708646,rs523297,rs964184,rs2296578,rs2760745,rs17062158,rs72936847,rs116678869,rs671765,rs12285095,rs80146619,rs3825807,rs17115100,rs71448830,rs4793992,rs11078855,rs72936839,rs9906467,rs60970922,rs1056738,rs3748626,rs2296590,rs7177699,rs216217,rs72934537,rs12413046,rs72932770,rs10929831,rs35044755,rs56046215,rs635634,rs11191582,rs12453374,rs12412655,rs579459,rs72932720,rs72934546,rs35212307,rs34343839,rs114109319,rs72926798,rs604674,rs11191593,rs11191425,rs16891804,rs7913265,rs72932558,rs2277545,rs2306374,rs532436,rs4147157,rs72841270,rs3845800,rs1334850,rs533842,rs2383207,rs4409766,rs12052201,rs73675465,rs17635252,rs79523790,rs72926787,rs216220,rs115130739,rs375245,rs318093,rs1994884,rs28924721,rs72934745,rs4845329,rs2279241,rs114604411,rs2242200,rs602633,rs78087487,rs9896535,rs11191575,rs72932763,rs72934737,rs649129,rs78821730,rs79642273,rs10495198,rs6589566,rs216199,rs177567,rs11814779,rs72932727,rs71407299,rs59428454,rs1565764,rs832410,rs4793991,rs73677983,rs12085426,rs2291832,rs72934573,rs17011681,rs66932611,rs2327621,rs10786736,rs56721980,rs73677917,rs62075838,rs143499,rs62075818,rs115628302,rs72926779,rs7145262,rs72926802,rs6680416,rs75141346,rs800332,rs16891802,rs62517606,rs17062174,rs77420391,rs73677996,rs12603057,rs72932561,rs73013198,rs35120633,rs72936846,rs72934767,rs9908373,rs72934764,rs3818470,rs3824754,rs9894613,rs2400762,rs2291127,rs12414407,rs34242561,rs16891682,rs432200,rs9441926,rs1994883,rs56182713,rs61906113,rs4845518,rs72934550,rs170045,rs12240453,rs7072014,rs9898819,rs579058,rs55959154,rs4282830,rs17011666,rs1415965,rs10790162,rs9693400,rs72926781,rs216190,rs13269584,rs3795382,rs4846770,rs1043450,rs216216,rs72926772,rs118061618,rs72934535,rs1611755,rs12357172,rs72936842,rs550057,rs72936838,rs4523957,rs7917158,rs76298043,rs1055935,rs216219,rs12453394,rs73677932,rs56224630,rs2270707,rs4845517,rs17163358,rs1415966,rs216191,rs75075765,rs28391527,rs60708039,rs9693022,rs72926791,rs10774625,rs7466962,rs629301,rs2641444,rs12431602,rs11191453,rs114586307,rs404392,rs6589565,rs61468554,rs11191548,rs79237883,rs10774624,rs73677988,rs9912829,rs4905878,rs10869720,rs73677905,rs943037,rs72932767,rs72936309,rs9693119,rs522293,rs6474439,rs73678001,rs73675461,rs216206,rs17163313,rs72934751,rs216189,rs77931721,rs946098,rs4793605,rs114985296,rs114899426,rs9411370,rs216204,rs17155848,rs6717278,rs72934765,rs72934734,rs72926783,rs72934512,rs77230711,rs15563,rs11191531,rs12286037,rs1129655,rs2293251,rs2273984,rs10504051,rs115866734,rs76890136,rs17783771,rs72664332,rs12603592,rs62517594,rs11634450,rs1057001,rs6738618,rs17119878,rs72928620,rs7560547,rs606911,rs4146426,rs72934738,rs7986000,rs73561432,rs4990377,rs73677985,rs41263664,rs12103726,rs72926771,rs58478734,rs617471,rs72926769,rs4378658,rs72932557,rs2296585,rs6589564,rs1970328,rs114702158,rs72932772,rs6671520,rs4766578,rs11191514,rs9411473,rs2075739,rs12941836,rs59969719,rs3744608,rs999474,rs11657238,rs17878846,rs452363,rs1159931,rs72932722,rs7917402,rs35125602,rs10738609,rs61905116,rs4846384,rs7898410,rs3753454,rs13083299,rs73677937,rs11191558,rs4255820,rs72934591,rs62515910,rs10399896,rs9904645,rs11632102,rs62515913,rs73013202,rs1004638,rs12220375,rs12907764,rs1129654,rs11867782,rs60567217,rs503859,rs9872754,rs72932559,rs2209065,rs16891793,rs72926782,rs9894239,rs12903203,rs72934518,rs10883723,rs55724082,rs12274192,rs56080003,rs665855,rs77180047,rs72936304,rs77268589,rs471975,rs1611760,rs13248091,rs7223390,rs8074850,rs17094683,rs9369650,rs2291725,rs72936323,rs79539678,rs9381500,rs2075290,rs599839,rs4793997,rs12052058,rs73015007,rs35491765,rs6435169,rs1611753,rs7212249,rs73677987,rs1890284,rs4773144,rs8182364,rs492152,rs57641217,rs7213347,rs55948246,rs1415960,rs9411474,rs2291834,rs78507669,rs61576918,rs72926796,rs28927680,rs3184504,rs2281727,rs12232531,rs72936866,rs59207721,rs957557,rs4276486,rs4886592,rs58673121,rs4790883,rs13287,rs11078024,rs6458545,rs7739181,rs12941621,rs2519093,rs1541853,rs519537,rs72926799,rs12412038,rs4845336,rs7917525,rs1360154,rs56225305,rs4773143,rs17163301,rs28517720,rs3740390,rs6999537,rs3825041,rs72934753,rs1926032,rs72936830,rs216205,rs7849280,rs73677920,rs17163345,rs11191447,rs11191361,rs72932737,rs28610385,rs10145905,rs2296584,rs6807945,rs7986871,rs62075816,rs118135644,rs72936856,rs56143464,rs74688633,rs116382857,rs7047076,rs11789207,rs46522,rs7074444,rs12432679,rs72936862,rs72932556,rs13273189,rs12190287,rs10786671,rs72934762,rs61815714,rs2133189,rs73677915,rs4399576,rs746298,rs12217501,rs2339493,rs4790315,rs7528419,rs72932731,rs114079739,rs115810193,rs1056739,rs11191580,rs72934760,rs1933382,rs116365883,rs4794004,rs79237016,rs72934510,rs2270574,rs74421437,rs4790316,rs4624107,rs6492259,rs116787486,rs72932554,rs2296588,rs73675504,rs605445,rs6988221,rs1995308,rs7072351,rs507666,rs216213,rs72932723,rs646776,rs1334849,rs11191587,rs12601072,rs57867965,rs9411364,rs3795381,rs3181787,rs1084721,rs216200,rs56198322,rs11191535,rs12219027,rs12601858,rs11191555,rs7092622,rs472076,rs12241531,rs55771415,rs73677934,rs6474437,rs12294259,rs72926786,rs115194657,rs72932741,rs12287066,rs79082900,rs4793995,rs73286694,rs34747231,rs115478735,rs11102967,rs2291726,rs115953525,rs72934763,rs62078385,rs72928610,rs1750309,rs7079810,rs34767248,rs8077545,rs72928608,rs72934732,rs915083,rs12162,rs1333045,rs9899330,rs72932774,rs4970837,rs6474438,rs3820141,rs1056741,rs3809346,rs440598,rs1058608,rs10883832,rs6597616,rs2711,rs550510,rs73675460,rs3740393,rs10883815,rs7002848,rs35959188,rs216198,rs76812852,rs2296581,rs7914042,rs4845519,rs898748,rs2070963,rs4510208,rs17114036,rs72934554,rs2760735,rs62075844,rs732998,rs9892754,rs75998525,rs4294857,rs7214741,rs783589,rs1537374,rs3740406,rs6725887,rs72934505,rs77602510,rs46521,rs3002126,rs6693927,rs59808476,rs1933381,rs6722332,rs6670380,rs216202,rs2760736,rs2072560,rs7015816,rs73675467,rs74233809,rs72934740,rs800330,rs6999557,rs34210297,rs7173267,rs13248411,rs2279127,rs2641443,rs12265877,rs12195,rs11191557,rs2339494,rs74779020,rs11238979,rs651007,rs3732837,rs62516805,rs518594,rs7341786,rs11238982,rs72936869,rs12429420,rs7025839,rs660240,rs1415959,rs58495019,rs1611759,rs10149871,rs2296587,rs34215484,rs216212,rs9441835,rs5011520,rs10883726,rs72936834,rs1057897,rs2250580,rs72926794,rs3798220,rs114110842,rs2351524,rs58838744,rs1611764,rs112390216,rs11556924,rs2160669,rs67180937,rs62075824,rs1056857,rs2288191,rs687175,rs2209073,rs115827549,rs1415961,rs651821,rs11638321,rs2296582,rs72928613,rs2296586,rs4363269,rs559469,rs72932709,rs1015995,rs12221193,rs73561410,rs11079847,rs17465940,rs62078384,rs611917,rs60731059,rs12602179,rs4970836,rs10733376,rs505744,rs61906117,rs10932008,rs534079,rs17532708,rs1056740,rs6664380,rs73677913,rs543090,rs72664341,rs114123510,rs17465982,rs4790325,rs61905088,rs17884001,rs73677936,rs28409394,rs749240,rs72928605,rs1134220,rs2879488,rs7098825,rs903567,rs622956,rs72936353,rs7930786,rs662799,rs554568,rs11655813,rs17062170,rs898749,rs62517626,rs17708633,rs7212342,rs6719434,rs403553,rs12601834,rs944797,rs605956,rs12043288,rs73675464,rs13016655,rs2277546,rs10757274,rs10750096,rs4675310,rs1537376,rs11580383,rs72934556,rs72936860,rs62075846,rs11191301,rs72934563,rs72926770,rs318100,rs62075839,rs3824755,rs9328546,rs17622732,rs554565,rs12193946,rs12601672,rs2088138,rs3808934,rs504799,rs72932553,rs9900587,rs12414524,rs7815793,rs2088139,rs4575092,rs600038,rs11191434,rs441750,rs2266788,rs1277930,rs72934589,rs1909195,rs162185,rs72934519,rs74233296,rs35441746,rs12221064,rs61906114,rs684521,rs72932711,rs170044,rs57200947,rs2895811,rs11191551,rs35444991,rs883810,rs7582720,rs72932776,rs1334848,rs2070964,rs62517595,rs72664303,rs2296579,rs3781290,rs73677912,rs12436072,rs12949991,rs9818870,rs2224770,rs216218,rs17163363,rs6671414,rs58187837,rs12154189,rs11191568,rs61906079,rs73675503,rs72932725,rs72934704,rs72936332,rs670056,rs216209,rs73677989,rs12950603,rs61389069,rs11191560,rs12220743,rs6998770,rs10509759,rs7341791,rs13324341,rs501120,rs1015996,rs7217226,rs11823543,rs72934601,rs116773016,rs28446858,rs318091,rs116633708,rs28528789,rs1921717,rs72934749,rs72936348,rs1057902,rs75166090,rs2306152,rs10883728,rs72932716,rs11191294,rs72934514,rs72936326,rs34668196,rs11238980,rs10458729,rs216201,rs35725247,rs10139462,rs1994970,rs12219901,rs6597617,rs35330522,rs12413395,rs13282019,rs34006144,rs79633844,rs583104,rs17562391,rs7167806,rs75184615,rs12219304,rs2296589,rs1537375,rs9894215,rs12740374,rs73677907,rs62075852,rs80032154,rs10852923,rs62069332,rs11078883,rs653178,rs3170863,rs1048296,rs62517590,rs74360829,rs2288192,rs72934735,rs178467,rs77335224,rs2281879,rs60972755,rs535949,rs11191454,rs61813181,rs72934583,rs73677918,rs17120029,rs4790318,rs10511701,rs10852932,rs2278117,rs72932765,rs6684188,rs73675469,rs9851766,rs9894220,rs11639044,rs2486757,rs73588403,rs61906078,rs607760,rs170043,rs72932707,rs903160,rs1909197,rs114527590,rs56141199,rs62515905,rs12220724,rs72934551,rs2339495,rs73675506,rs35668764,rs7146731,rs12154140,rs2297787,rs35220523,rs216208,rs72926793,rs4793996,rs216193,rs2391824,rs61905108,rs75869289,rs946097,rs9747646,rs2378584,rs4845515,rs7219557,rs1004467,rs170319,rs58638247,rs2077750,rs79993475,rs3135506,rs17465637,rs72936852,rs2383206,rs35578618,rs1058018,rs72934545,rs62078370,rs114395475,rs73677911,rs72932777,rs1475644,rs74444640,rs12292921,rs34807264,rs72664304,rs318090,rs11191416,rs495828,rs937301,rs3781289,rs17163360</t>
  </si>
  <si>
    <t>ENSG00000134871.13,CATG00000116275.1,ENSG00000244036.2,CATG00000047658.1,ENSG00000134222.12,CATG00000032792.1,CATG00000116287.1,CATG00000076611.1,ENSG00000144426.14,ENSG00000114098.13,ENSG00000237827.1,ENSG00000120925.9,ENSG00000163216.6,CATG00000062658.1,ENSG00000162819.7,ENSG00000071575.7,CATG00000113677.1,ENSG00000187498.10,CATG00000032795.1,ENSG00000162407.8,ENSG00000064999.12,ENSG00000271875.1,ENSG00000166275.11,ENSG00000240498.2,ENSG00000236437.1,ENSG00000110243.7,ENSG00000168172.4,ENSG00000159202.13,ENSG00000254673.1,ENSG00000107562.12,ENSG00000186063.8,ENSG00000163209.10,ENSG00000163596.12,ENSG00000138111.10,ENSG00000266044.1,ENSG00000169469.7,ENSG00000197520.6,ENSG00000136436.10,ENSG00000272374.1,ENSG00000138380.13,ENSG00000138175.8,ENSG00000270316.1,ENSG00000148842.13,ENSG00000237937.1,ENSG00000169474.3,CATG00000102343.1,ENSG00000229116.1,ENSG00000248278.1,ENSG00000226645.1,ENSG00000200731.1,CATG00000033886.1,ENSG00000185900.5,CATG00000031657.1,CATG00000102355.1,CATG00000113673.1,ENSG00000196805.6,ENSG00000148795.5,ENSG00000270781.1,ENSG00000168522.8,ENSG00000236838.2,ENSG00000214435.3,ENSG00000107882.7,ENSG00000165102.10,ENSG00000138439.10,CATG00000082812.1,CATG00000003943.1,ENSG00000198670.7,ENSG00000091732.11,CATG00000000681.1,ENSG00000158186.8,ENSG00000112137.12,ENSG00000171206.9,ENSG00000111252.6,CATG00000038535.1,ENSG00000269609.1,ENSG00000159224.4,ENSG00000240761.1,ENSG00000237590.1,ENSG00000233579.1,CATG00000036623.1,ENSG00000156398.8,ENSG00000257595.2,ENSG00000124678.13,ENSG00000241794.1,ENSG00000137656.7,ENSG00000138107.7,CATG00000032796.1,ENSG00000076685.14,ENSG00000109917.6,ENSG00000127616.13,ENSG00000182218.5,CATG00000000670.1,ENSG00000236457.1,ENSG00000188770.5,ENSG00000167720.8,CATG00000116280.1,ENSG00000118526.6,ENSG00000253606.1,ENSG00000272933.1,ENSG00000159199.9,ENSG00000099139.9,ENSG00000184148.3,ENSG00000159210.5,CATG00000031662.1,CATG00000098696.1,ENSG00000188877.7,ENSG00000070366.9,CATG00000061966.1,ENSG00000204842.10,ENSG00000170703.11,ENSG00000154305.12,CATG00000018391.1,ENSG00000143126.7,ENSG00000225084.1,ENSG00000136378.10,CATG00000090187.1,ENSG00000200903.1,ENSG00000138442.5,ENSG00000166272.12,ENSG00000203886.4,CATG00000116288.1,ENSG00000175164.9</t>
  </si>
  <si>
    <t>Pericardial fat</t>
  </si>
  <si>
    <t>MESH:D010859</t>
  </si>
  <si>
    <t>Pigmentation Disorders</t>
  </si>
  <si>
    <t>rs916976,rs11645183,rs74962884,rs4785580,rs2911264,rs4324129,rs3785275,rs45456401,rs73362615,rs819157,rs6500449,rs45609834,rs3102336,rs17233176,rs11645970,rs12149952,rs11643495,rs1057042,rs352935,rs62054253,rs12910433,rs6497292,rs117859270,rs7188458,rs11076623,rs868372,rs8051915,rs2065912,rs1108064,rs2074963,rs449882,rs62052187,rs116899024,rs1205357,rs4785721,rs2303774,rs60437616,rs9935289,rs78809963,rs11641448,rs1006548,rs11639925,rs819137,rs7196840,rs11648689,rs7203511,rs77847775,rs61368565,rs4785727,rs17233253,rs4627348,rs75411849,rs59660050,rs4365288,rs4427799,rs6088412,rs56126256,rs3803680,rs2881294,rs4911392,rs397564,rs12598737,rs8049660,rs76319088,rs11648785,rs6059662,rs154656,rs9939155,rs6119447,rs3102346,rs7185897,rs79885034,rs12599531,rs74251528,rs4785634,rs3803677,rs7185013,rs61078268,rs1061646,rs819155,rs2239357,rs12600051,rs1476761,rs58523311,rs11640336,rs3096322,rs4785587,rs17227057,rs62067109,rs76653853,rs3809641,rs3815949,rs8060502,rs2011877,rs2424991,rs72714141,rs57654699,rs11647174,rs6500452,rs8028689,rs8051733,rs1800359,rs57179075,rs12931267,rs8166,rs62070324,rs2911255,rs72807526,rs3934737,rs57276429,rs886951,rs7403279,rs6500546,rs2965938,rs3751680,rs73362608,rs55952217,rs8063761,rs258323,rs2437957,rs11076622,rs11645376,rs7170989,rs3794637,rs17226498,rs117555004,rs76378121,rs2434858,rs748941,rs2277907,rs17233623,rs74033267,rs12931432,rs11647958,rs28584716,rs34027607,rs2911258,rs62052250,rs3935312,rs9746953,rs2077001,rs11640450,rs8044026,rs11076649,rs78259905,rs4238833,rs12924138,rs11074326,rs61665209,rs17232735,rs12596885,rs2268089,rs2284389,rs3751694,rs390849,rs72714142,rs2235129,rs6057961,rs12448860,rs7200842,rs11076620,rs11076625,rs62052189,rs4782485,rs8025035,rs17233868,rs57246725,rs2159113,rs1205355,rs8059398,rs62054571,rs2376884,rs75268076,rs7189711,rs2286392,rs11649211,rs2424988,rs62052241,rs9926548,rs60626519,rs74037150,rs12930606,rs12598543,rs7190341,rs164741,rs17232910,rs17233455,rs1109334,rs2965932,rs7402990,rs731136,rs9926404,rs1800331,rs9941250,rs4785592,rs8046243,rs1946482,rs35518096,rs11649196,rs819134,rs13330431,rs4347628,rs61756153,rs463181,rs11640188,rs34141697,rs6500457,rs2434868,rs9935559,rs28415940,rs4785690,rs74033837,rs7189734,rs7199685,rs7206570,rs7205785,rs1800344,rs2056309,rs62390361,rs7495174,rs11076745,rs7206308,rs4372669,rs1800411,rs11644213,rs62052714,rs11641552,rs819144,rs7203907,rs62052252,rs258321,rs2277905,rs154663,rs73276534,rs62070320,rs1078577,rs8030794,rs4785574,rs28444583,rs17226966,rs16966142,rs62052185,rs12592363,rs7203994,rs3856,rs464349,rs12924902,rs4354938,rs62056068,rs3743855,rs11644990,rs74412556,rs76042350,rs648548,rs8047581,rs34467494,rs2016236,rs73362658,rs77117947,rs62056069,rs58164482,rs12922197,rs72807596,rs258317,rs918722,rs4785713,rs7200693,rs7495114,rs12926996,rs2190808,rs12591531,rs8056353,rs1987271,rs75165924,rs12597913,rs7173419,rs11642451,rs12444247,rs2159116,rs6500448,rs4785723,rs56858519,rs12709094,rs78751799,rs11649501,rs4785710,rs62068387,rs3794635,rs72807539,rs12597296,rs115025067,rs61511707,rs2460455,rs9928396,rs3890534,rs3102384,rs62052225,rs2376885,rs3785279,rs12596429,rs3819569,rs16950960,rs11866420,rs12926997,rs7195906,rs460984,rs258336,rs11641639,rs7494942,rs4785581,rs2284388,rs6500459,rs62067159,rs12596492,rs57364768,rs11641675,rs819145,rs2070993,rs11643713,rs79799075,rs4785712,rs11643147,rs12440216,rs7496326,rs73362642,rs62056064,rs3114895,rs34120897,rs72807540,rs457708,rs1800337,rs9925045,rs2241039,rs2376874,rs79097182,rs464274,rs57505611,rs2241036,rs2424987,rs74251568,rs6059709,rs62052255,rs62054640,rs4785771,rs62070784,rs62052210,rs12928752,rs3114919,rs4257207,rs8058895,rs17232840,rs7163496,rs35256109,rs11640702,rs9282681,rs819142,rs74415461,rs62054611,rs2159115,rs921221,rs2346051,rs74490382,rs2240201,rs2235597,rs3751700,rs10431948,rs11645916,rs7206120,rs34689166,rs2016968,rs75019069,rs8055825,rs62052226,rs467035,rs17233567,rs866027,rs9941108,rs62054599,rs2240203,rs11074318,rs4530137,rs10852218,rs4294815,rs2460456,rs8051247,rs8062369,rs117683412,rs6059635,rs1007931,rs11076618,rs9933533,rs2376883,rs4911407,rs62052213,rs6088454,rs117195074,rs2434871,rs258319,rs2286393,rs17226274,rs72807553,rs7195752,rs12596146,rs8056679,rs12930056,rs12592271,rs7192275,rs76512054,rs62067112,rs9922171,rs11860203,rs8044906,rs1205349,rs16950949,rs62054601,rs4268748,rs111334430,rs12592307,rs62054572,rs17784386,rs2238531,rs4785717,rs11631797,rs79087600,rs4785709,rs55798234,rs3743826,rs72714147,rs2911256,rs6059710,rs60997773,rs117406136,rs3922634,rs60990888,rs2238526,rs4911147,rs11638265,rs62052173,rs8046182,rs62052710,rs11640209,rs11649155,rs382745,rs463938,rs6088411,rs76228202,rs1800340,rs4785630,rs17226973,rs1006547,rs8055162,rs6059723,rs12928364,rs6860,rs9937816,rs17225747,rs4785714,rs12596934,rs45524643,rs7206721,rs12447686,rs12598214,rs16950927,rs11076605,rs1968109,rs6500456,rs11646766,rs11649100,rs11644526,rs2376880,rs78530336,rs4785593,rs2074903,rs12600151,rs34033205,rs4408545,rs4785626,rs55684421,rs9924109,rs17225775,rs3751695,rs17809188,rs2424985,rs12599561,rs11642010,rs35762120,rs3785281,rs74736114,rs17233448,rs8045232,rs4511532,rs819147,rs1137042,rs3803684,rs2460448,rs76885005,rs79957186,rs8054489,rs2240204,rs916977,rs12921177,rs28661943,rs2079672,rs2206448,rs57713848,rs67632157,rs12918773,rs62068537,rs4911409,rs1635166,rs9302376,rs8060934,rs16950930,rs11076747,rs11861084,rs60828994,rs11641147,rs17233441,rs75973130,rs12597299,rs3114913,rs4328441,rs3809646,rs7176632,rs4785762,rs2238532,rs62054638,rs62056091,rs11647746,rs3212371,rs74542234,rs17227085,rs34665267,rs12445480,rs9788702,rs28630471,rs11645271,rs12924124,rs4350572,rs3819567,rs12920969,rs9940093,rs3764258,rs117675822,rs12929899,rs62054258,rs62056102,rs4785684,rs889574,rs62056065,rs2965935,rs62070327,rs12599180,rs258330,rs6120519,rs35890454,rs12925087,rs11640734,rs76311593,rs2376881,rs2270461,rs447735,rs3096312,rs62052186,rs819138,rs417323,rs164748,rs647747,rs1079558,rs62056100,rs4365287,rs12598756,rs2377043,rs11648433,rs4911394,rs62054259,rs6500440,rs2911253,rs4433810,rs8123521,rs3114889,rs258332,rs11641790,rs9930572,rs11076744,rs72815535,rs12600047,rs4329923,rs7496228,rs4968050,rs11640198,rs116954456,rs56079143,rs17227064,rs11640186,rs2302162,rs79681023,rs117952314,rs56381797,rs258322,rs3102349,rs2965830,rs680716,rs16950941,rs748940,rs11642080,rs6497287,rs7165158,rs62056097,rs11648552,rs2279348,rs34604714,rs397891,rs28670527,rs6142098,rs258324,rs12919804,rs402136,rs78517194,rs78319320,rs11639901,rs74033827,rs12447482,rs2159114,rs4785763,rs8062346,rs77238289,rs55862934,rs71372800,rs7190403,rs62052222,rs77936256,rs11076629,rs12914580,rs72714143,rs886950,rs3743859,rs4911405,rs11639788,rs57492102,rs12203592,rs78534595,rs819177,rs7205993,rs61356367,rs4785686,rs2075880,rs3212346,rs864702,rs460319,rs1555075,rs164746,rs12595968,rs4785679,rs2011925,rs11076624,rs62052168,rs3803676,rs12597774,rs12918575,rs1900758,rs6500437,rs11644804,rs4785755,rs62056061,rs1055857,rs9932354,rs7196459,rs11076658,rs7206546,rs819159,rs9923863,rs77338959,rs7196935,rs9939893,rs17226159,rs62053702,rs57696383,rs17233497,rs17226075,rs3803686,rs79284383,rs35415928,rs74853090,rs819136,rs819156,rs11649510,rs117449907,rs6059733,rs1800286,rs11861958,rs62052214,rs76878855,rs57267516,rs75570604,rs1007932,rs35131670,rs445537,rs77884786,rs11645240,rs62054252,rs12924572,rs8039195,rs2239356,rs2228479,rs45567439,rs1048149,rs1466540,rs9935541,rs11074314,rs819133,rs117219845,rs74417197,rs900729,rs1078578,rs8017054,rs3102380,rs728405,rs17227263,rs34878706,rs819143,rs17226428,rs117930424,rs465507,rs4785689,rs1800355,rs111836360,rs11649465,rs62052184,rs744327,rs12904397,rs2238529,rs1979504,rs8048331,rs870856,rs4600467,rs12598477,rs56296040,rs2238525,rs63413261,rs258318,rs12149025,rs117575274,rs9931722,rs7205053,rs76257860,rs2270459,rs12930922,rs7497270,rs2277906,rs1110331,rs8182077,rs2353032,rs12933317,rs12709095,rs17232630,rs7192770,rs2424990,rs908951,rs56048434,rs7163930,rs6500447,rs2079671,rs7184960,rs12934482,rs2239358,rs7205604,rs7200111,rs2460453,rs10153196,rs17226512,rs164749,rs4785720,rs17747284,rs2424989,rs9806894,rs3114917,rs4144266,rs6500441,rs74873294,rs28689480,rs4371157,rs8031097,rs2162944,rs74251537,rs10135448,rs2170838,rs74843342,rs2346050,rs11644967,rs62052180,rs2108838,rs62052711,rs11642267,rs819162,rs460879,rs6059711,rs62054224,rs164742,rs62052240,rs645019,rs45524337,rs62052174,rs3102383,rs11646374,rs56112321,rs3096305,rs258335,rs12591662,rs9806913,rs164744,rs4785691,rs55776749,rs11649162,rs77692272,rs2306633,rs3096294,rs4785571,rs62054570,rs61756152,rs74400391,rs1800330,rs35542367,rs2946630,rs79068217,rs9972861,rs2965939,rs7186561,rs2239360,rs62054609,rs36114385,rs728404,rs61585051,rs154657,rs7497759,rs12709092,rs4785591,rs12926012,rs8058179,rs12598665,rs12593929,rs11641897,rs8044210,rs4785569,rs62068372,rs4311550,rs4287569,rs62070326,rs1800345,rs819158,rs9923536,rs459920,rs12596583,rs4911410,rs35176381,rs7201721,rs7191836,rs72807546,rs4347629,rs62052249,rs57189560,rs819151,rs57079108,rs8036159,rs62056092,rs7170852,rs2353033,rs3751687,rs466001,rs2238527,rs62056087,rs17226980,rs4911408,rs11641201,rs2434870,rs9378816,rs76734820,rs8036480,rs10153055,rs463930,rs67327962,rs731135,rs17177891,rs3102338,rs1205352,rs117653913,rs76493153,rs2293584,rs4785627,rs12443954,rs62054257,rs4778211,rs13335395,rs3785276,rs55653896,rs10162958,rs62054639,rs3102367,rs4911401,rs60601085,rs6119484,rs1007090,rs28638280,rs4442808,rs4785722,rs4785760,rs4785590,rs2115401,rs8047486,rs2965934,rs4550447,rs16950972,rs7195226,rs2228478,rs8057672,rs4785685,rs2099105,rs12594323,rs7193472,rs74474228,rs4785708,rs12929254,rs2376882,rs17177787,rs12709093,rs3922633,rs4778218,rs4911393,rs4785677,rs9921361,rs61329240,rs62067158,rs2353028,rs8044191,rs62056099,rs1108063,rs2930219,rs2074904,rs6500460,rs62052660,rs607006,rs75110337,rs4785770,rs16950979,rs8051231,rs117285117,rs11649210,rs17784285,rs819146,rs1205366,rs62056066,rs1037208,rs4291902,rs2017966,rs77522907,rs73265357,rs9931446,rs117078447,rs12927047,rs60025758,rs7183877,rs2241038,rs164753,rs258328,rs3803683,rs12597095,rs419151,rs62067113,rs117880578,rs11641891,rs3114916,rs2238530,rs166297,rs57940434,rs9282682,rs3819568,rs2283565,rs11645212,rs3114906,rs4522419,rs6500453,rs62056063,rs2303773,rs59027140,rs2235596,rs1874841,rs62054610,rs819141,rs11642428,rs78331410,rs75620448,rs8182028,rs9922515,rs8059968,rs12709096,rs7186976,rs4785715,rs58374338,rs61439823,rs28643511,rs11646448,rs72807569,rs6087561,rs7184315,rs1800339,rs79441750,rs3212369,rs11649642,rs1109838,rs12883151,rs62054251,rs12599306,rs352939,rs9941273,rs164747,rs62052212,rs72477006,rs62053701,rs3803679,rs8032355,rs12446471,rs17226519,rs11864372,rs117207109,rs4339511,rs11862081,rs34420680,rs2965937,rs17226841,rs463701,rs62056103,rs4785687,rs11076746,rs75501824,rs76075456,rs12923946,rs3819574,rs12929831,rs74251570,rs2434872,rs7204478,rs77528309,rs12917681,rs8058009,rs1805008,rs2003522,rs7195066,rs11641726,rs118148658,rs17233664,rs886952,rs6500514,rs62056090,rs4785716,rs11076619,rs2016277,rs12920767,rs3743860,rs2238289,rs56283750,rs9922341,rs12599473,rs12932473,rs17746039,rs3743827,rs467357,rs11648881,rs7201028,rs117591911,rs61757160,rs2293586,rs58656226,rs12598276,rs12445695,rs59660294,rs258337,rs1800358,rs11639906,rs9405661,rs12480555,rs4911144,rs9933901,rs62056110,rs73362613,rs619865,rs76517692,rs3096311,rs2911257,rs2525913,rs62052239,rs13331995,rs3935591,rs1800287,rs3751692,rs12050940,rs9920172,rs76607656,rs11643288,rs8049897,rs79164713,rs117842744,rs3114898,rs9929579,rs432936,rs819148,rs58806053,rs79948219,rs62054600,rs11639542,rs7191144,rs2016571,rs11862382,rs12917954,rs116086643,rs78306418,rs4785759,rs4785594,rs12598316,rs12915041,rs6087557,rs56240434,rs7203255,rs78001663,rs74673507,rs34272502,rs17226666,rs74527172,rs8052076,rs2460451,rs1558183,rs7162812,rs2240202,rs4785779,rs3096301,rs12446791,rs6058017,rs77186129,rs6088433,rs2914460,rs79244293,rs2376878,rs8047576,rs3114892,rs2424984,rs11646229</t>
  </si>
  <si>
    <t>ENSG00000242372.2,CATG00000053061.1,CATG00000053051.1,CATG00000030356.1,ENSG00000228265.1,ENSG00000187741.10,ENSG00000126005.11,CATG00000030301.1,ENSG00000261373.1,ENSG00000267048.1,ENSG00000088298.8,CATG00000028359.1,ENSG00000256390.1,ENSG00000137265.10,ENSG00000015413.5,ENSG00000104044.11,CATG00000028360.1,ENSG00000260259.1,ENSG00000259006.1,ENSG00000198211.8,CATG00000030348.1,ENSG00000128731.11,CATG00000087083.1,ENSG00000261118.1,ENSG00000167523.9,CATG00000019940.1,CATG00000030350.1,ENSG00000259989.1,ENSG00000214185.3,CATG00000030320.1,ENSG00000158805.7,ENSG00000140995.12,ENSG00000101444.8,ENSG00000178773.10,CATG00000030349.1,ENSG00000223959.4,ENSG00000204991.6,ENSG00000003249.9,ENSG00000177946.4,ENSG00000125970.7,ENSG00000131165.10,ENSG00000170100.9,ENSG00000101440.5,ENSG00000158792.11,CATG00000028314.1,CATG00000053050.1,CATG00000028363.1,ENSG00000075399.8,ENSG00000261692.1,ENSG00000125977.6,ENSG00000185324.17,CATG00000028337.1,CATG00000028351.1,ENSG00000250917.1,ENSG00000141002.14,ENSG00000261582.1,CATG00000030298.1,ENSG00000222019.3,CATG00000030327.1,ENSG00000258839.2,CATG00000030326.1,ENSG00000167522.10,ENSG00000141013.10,CATG00000028335.1,CATG00000028341.1,CATG00000030304.1,ENSG00000125966.8,ENSG00000260279.1,ENSG00000261253.1,CATG00000082306.1,ENSG00000197912.9,ENSG00000258947.2,CATG00000028352.1,CATG00000053054.1,CATG00000030337.1,CATG00000030303.1,ENSG00000140090.13,ENSG00000225246.1</t>
  </si>
  <si>
    <t>Hair, eye and skin pigmentation,Freckling,Burning and freckling</t>
  </si>
  <si>
    <t>MESH:D010976</t>
  </si>
  <si>
    <t>Platelet Count</t>
  </si>
  <si>
    <t>The number of PLATELETS per unit volume in a sample of venous BLOOD.</t>
  </si>
  <si>
    <t>rs4794853,rs12969657,rs10851721,rs2001003,rs12422864,rs79976090,rs2559621,rs6670157,rs7980579,rs2816650,rs10876916,rs16941759,rs17345153,rs9897552,rs2269803,rs10740128,rs1558326,rs10849981,rs10970392,rs12794145,rs1107479,rs236691,rs55905547,rs739497,rs1904296,rs151356,rs3809566,rs72837056,rs12319165,rs11066090,rs77705321,rs6489820,rs662451,rs2296826,rs6136470,rs7732603,rs8081584,rs7358152,rs3741998,rs2038479,rs225306,rs4398270,rs1668868,rs35237539,rs2269801,rs1865761,rs1536609,rs628825,rs77684561,rs10850023,rs58740825,rs1465081,rs77071436,rs10761773,rs10774405,rs755993,rs313090,rs907,rs6888950,rs10970385,rs72757512,rs7295450,rs9971294,rs4907616,rs6446546,rs2950387,rs3752631,rs1788229,rs11064076,rs10735057,rs6489819,rs11065991,rs12579336,rs3851296,rs10733788,rs10995455,rs7309325,rs633323,rs4814776,rs11066080,rs10995541,rs4788,rs3213628,rs2926748,rs62405895,rs4626520,rs535716,rs11607007,rs2035081,rs2301621,rs11578293,rs79843668,rs72865313,rs9634247,rs74140218,rs2735819,rs941207,rs2232410,rs74139134,rs10849948,rs74139135,rs7938380,rs2285809,rs151361,rs724553,rs7299849,rs711229,rs7294623,rs649406,rs12526480,rs616513,rs7977752,rs11815969,rs10744775,rs61612992,rs61822567,rs342296,rs58036267,rs72837019,rs61670030,rs7965040,rs4466712,rs74187049,rs2840044,rs12551953,rs7136469,rs7082076,rs7316563,rs4775610,rs11066089,rs61462345,rs7915779,rs1026565,rs10161290,rs7244202,rs17655188,rs1859433,rs4646778,rs210134,rs4648328,rs12416349,rs36027406,rs11804162,rs11600990,rs797767,rs11731274,rs2037745,rs10761741,rs10761722,rs1556022,rs12141192,rs4812048,rs2681179,rs12579851,rs547306,rs11604127,rs7098181,rs8073935,rs11066098,rs7910927,rs9910334,rs3818558,rs7966391,rs6494806,rs12423126,rs77211491,rs12582302,rs7136874,rs11734099,rs2559627,rs1668871,rs57168159,rs80111670,rs7312260,rs7078456,rs1768587,rs117991538,rs1779411,rs12427185,rs7019093,rs6489837,rs10849992,rs151358,rs12579287,rs6136493,rs1563896,rs225277,rs71456309,rs2283358,rs7975437,rs10849983,rs480642,rs10850014,rs12798408,rs12143121,rs6489829,rs2885045,rs17397129,rs12122105,rs2958127,rs6679596,rs616559,rs10761771,rs72878047,rs6541,rs893001,rs493052,rs117283696,rs11771152,rs11819167,rs1006409,rs7295665,rs2958155,rs11602954,rs79287168,rs74237645,rs763361,rs10761727,rs10774410,rs2958145,rs10219716,rs10995543,rs2926747,rs10761728,rs12808002,rs2015599,rs668774,rs2879603,rs17344537,rs1979325,rs17627049,rs4846217,rs11618248,rs10761731,rs6489793,rs688812,rs1358337,rs1151787,rs2175197,rs2950393,rs73426310,rs7083823,rs57866673,rs73199895,rs7972112,rs2958124,rs2735817,rs2735827,rs7085621,rs66480035,rs9891800,rs10158848,rs151354,rs2926743,rs62407565,rs1172161,rs112653854,rs11121542,rs10465990,rs4775612,rs10849414,rs342295,rs11065898,rs12092492,rs4394715,rs7980835,rs1790575,rs4646777,rs12585400,rs6141,rs10176736,rs12423572,rs11066074,rs847898,rs7097698,rs10874472,rs2893923,rs61822565,rs16855323,rs6911036,rs514334,rs16941703,rs73424286,rs1788232,rs56002646,rs1060431,rs7952986,rs1466382,rs61822568,rs4486511,rs12425329,rs6070693,rs10761761,rs7966413,rs80190218,rs60569935,rs2816648,rs2301723,rs7980378,rs74849450,rs2256341,rs3211839,rs4777161,rs592862,rs3211870,rs516051,rs7948797,rs6489832,rs624716,rs11817169,rs4846214,rs7967622,rs7954689,rs59643720,rs632964,rs117711506,rs1001441,rs659964,rs11814792,rs7295294,rs6132106,rs17655663,rs11231740,rs655029,rs1172129,rs225262,rs56884502,rs4676428,rs61853589,rs34368158,rs7715173,rs727088,rs11576867,rs66968227,rs11240358,rs17207042,rs7239671,rs57072497,rs56840816,rs7213476,rs4951182,rs2958153,rs630512,rs2816608,rs7311641,rs898609,rs10849415,rs12943131,rs11066207,rs62407567,rs2070765,rs6836941,rs17766675,rs10970443,rs7947143,rs4996932,rs1967628,rs11752179,rs2015978,rs7092784,rs4767522,rs62066620,rs2975217,rs12423268,rs12135774,rs72757524,rs3212160,rs7300320,rs7212704,rs12582100,rs4305276,rs2297066,rs12944858,rs6581101,rs7909960,rs7525661,rs10813612,rs687424,rs2559629,rs56332659,rs1980364,rs6489824,rs3211885,rs16941909,rs1790947,rs117066377,rs11240349,rs16855318,rs4902,rs505404,rs11066254,rs11065923,rs11605738,rs10740131,rs11609628,rs60998439,rs1558324,rs610769,rs225259,rs3803170,rs10733787,rs1054517,rs11656138,rs1790964,rs12573212,rs61855497,rs10849947,rs6136492,rs2958212,rs10740107,rs6489830,rs55683509,rs4310508,rs78783055,rs62405896,rs17655730,rs2276014,rs2285695,rs61822566,rs61966631,rs10761739,rs12585399,rs2158292,rs2297067,rs948788,rs10740133,rs6694081,rs12134724,rs11066126,rs2243103,rs7970397,rs3211105,rs7973898,rs3177647,rs10793725,rs4677,rs10970387,rs11818738,rs7978068,rs225295,rs2816652,rs1054516,rs57454118,rs7973309,rs8109288,rs9634246,rs77176084,rs11817689,rs9415680,rs1194182,rs10851809,rs79761579,rs12427276,rs16855300,rs1047206,rs4767068,rs4951184,rs10499859,rs602056,rs2950390,rs210142,rs6070697,rs12936923,rs225285,rs2245329,rs67821571,rs3769631,rs7358191,rs113919457,rs7100372,rs6479897,rs13233631,rs10068,rs898611,rs649729,rs3809565,rs62405926,rs7977828,rs61712778,rs11065987,rs12580175,rs4794852,rs12582964,rs1131514,rs2227831,rs2681183,rs34592828,rs1790604,rs2616629,rs533949,rs944002,rs9651228,rs2958149,rs7897326,rs2735825,rs7118199,rs6662930,rs3742003,rs113699533,rs12142402,rs56312618,rs1572993,rs2393967,rs56956502,rs9989034,rs12793347,rs17034759,rs7133881,rs1953299,rs2073950,rs11655803,rs1668873,rs1058735,rs1790588,rs2816605,rs507577,rs10813766,rs1896995,rs6664397,rs12584436,rs4952073,rs57646770,rs1533068,rs441,rs12579123,rs58886972,rs688920,rs12785488,rs848129,rs75139030,rs10822175,rs7296313,rs1768584,rs1151786,rs642536,rs11121529,rs871690,rs4766764,rs7980317,rs61440627,rs1172147,rs28395875,rs9788231,rs74139133,rs1668869,rs72706640,rs3110497,rs7132863,rs6070692,rs2366855,rs9891759,rs12413730,rs4767202,rs59383841,rs11066077,rs7978737,rs2107205,rs12423041,rs2283357,rs72829170,rs10970464,rs10783794,rs9916533,rs1061259,rs2290894,rs8040183,rs1790946,rs1989949,rs926620,rs7520752,rs6693965,rs7974772,rs7870898,rs6065,rs1668867,rs7310545,rs13042885,rs11171916,rs75590443,rs3018275,rs2958139,rs10822179,rs2958132,rs151355,rs2393969,rs7342306,rs7979255,rs11613713,rs11240360,rs7484754,rs11240369,rs9913003,rs4326844,rs56199698,rs2304056,rs528888,rs62407566,rs10970468,rs3809274,rs10509189,rs2180747,rs75648992,rs10761723,rs10822150,rs2958123,rs35692796,rs78745958,rs7114,rs56768778,rs847895,rs2106972,rs58368428,rs8015973,rs739496,rs7295862,rs7959619,rs9914038,rs11071720,rs1473672,rs2616628,rs3752632,rs602276,rs4075583,rs4379723,rs9300319,rs12139158,rs2950388,rs10849995,rs1668870,rs2616631,rs12316525,rs2238154,rs10876915,rs3000075,rs10022837,rs2816651,rs7304572,rs7503168,rs10822148,rs10740129,rs3956912,rs56198325,rs1882846,rs11601356,rs1009984,rs2735828,rs12229457,rs6893046,rs886205,rs78798698,rs1558327,rs9900280,rs7314232,rs10850013,rs576426,rs2233861,rs591433,rs7743445,rs939915,rs13438282,rs28498569,rs11240352,rs10850003,rs1563897,rs61012856,rs10733789,rs7920159,rs7075205,rs41294396,rs72882960,rs4316098,rs1976848,rs7553876,rs10849982,rs3742001,rs113817010,rs56412729,rs11602951,rs11171951,rs10131298,rs76361685,rs1465082,rs7718670,rs34875178,rs6479899,rs11608565,rs2559625,rs79068130,rs2285727,rs559972,rs9805104,rs11066095,rs11066079,rs7082470,rs1768586,rs632650,rs225304,rs77415331,rs11602248,rs2339816,rs35959442,rs12117194,rs72878029,rs596700,rs10933612,rs4766462,rs16855332,rs3211821,rs115112744,rs2146410,rs647137,rs35090903,rs1029388,rs13381239,rs59215788,rs640783,rs75684386,rs74140217,rs10995540,rs6132109,rs508694,rs2950394,rs12125465,rs10822172,rs7111278,rs3809276,rs7910662,rs35763383,rs10733792,rs671976,rs77129112,rs28362508,rs11066055,rs2816631,rs12319315,rs2926740,rs4746244,rs73565291,rs2975216,rs12798333,rs10761779,rs6489833,rs12580300,rs12426493,rs11577406,rs72745207,rs7961894,rs1897565,rs2239195,rs12426566,rs11066322,rs114384464,rs17706858,rs61855465,rs72837070,rs59255646,rs1557685,rs11871787,rs647316,rs7296841,rs7963329,rs2339818,rs6490294,rs114382416,rs609230,rs2238152,rs4728183,rs113291192,rs12300518,rs10159609,rs16941724,rs11605332,rs3738155,rs11870472,rs526664,rs225254,rs151357,rs16855312,rs1527479,rs151360,rs3741993,rs1790576,rs10506328,rs748012,rs10740125,rs17401588,rs72878036,rs10761721,rs2339941,rs1049654,rs72865316,rs10995530,rs10512472,rs17101241,rs11080357,rs9950174,rs12300496,rs1076415,rs10813630,rs12580246,rs12604067,rs10491693,rs28489970,rs55801554,rs12312538,rs12414159,rs1615504,rs10761732,rs2269802,rs9900378,rs1172113,rs77030808,rs41314904,rs7909269,rs4384788,rs8027382,rs4951162,rs7073753,rs35662477,rs1790974,rs11066156,rs1790931,rs1579045,rs9971352,rs627308,rs12240740,rs117455480,rs10822146,rs4746974,rs16855304,rs3752630,rs10849984,rs1042831,rs605898,rs78693422,rs11121548,rs6576081,rs73426314,rs2816609,rs72882962,rs7075901,rs12128229,rs3519,rs28625632,rs7970181,rs7137889,rs6505128,rs59246603,rs7151779,rs56748859,rs1037590,rs11605246,rs10057691,rs59131168,rs10761729,rs11605127,rs2735818,rs962866,rs617044,rs2616630,rs10822155,rs7139273,rs9971746,rs11066195,rs10509186,rs1544396,rs111258973,rs11164132,rs2296825,rs1790961,rs11734132,rs10774631,rs72878032,rs2138852,rs2719815,rs4746149,rs931972,rs10450,rs10849985,rs7092539,rs10771511,rs755992,rs6703602,rs7959011,rs1953298,rs7896677,rs7965261,rs7183850,rs12048743,rs12296574,rs1318187,rs11603942,rs630616,rs7150997,rs10459246,rs7973120,rs1790932,rs10849949,rs6081337,rs6541092,rs10761760,rs7309841,rs7068144,rs7317038,rs11240370,rs4767939,rs10933611,rs7092139,rs11066054,rs56183434,rs11066112,rs551419,rs11606393,rs3211842,rs4745729,rs7593034,rs62429816,rs2285520,rs1473247,rs1180734,rs3762289,rs72878027,rs7313773,rs12123773,rs62407564,rs6556405,rs10740126,rs610077,rs11066128,rs58249241,rs2286614,rs80017658,rs536327,rs34292685,rs10850007,rs2681178,rs78729142,rs1028397,rs2735829,rs2466128,rs7956676,rs34054049,rs10076782,rs3214051,rs72922039,rs2393976,rs12413415,rs4846215,rs7297760,rs114968182,rs2142190,rs2586150,rs61822619,rs10783796,rs7296651,rs11653357,rs2272308,rs225251,rs4774471,rs11868320,rs595529,rs2958154,rs2393980,rs73426362,rs10774409,rs10761778,rs12125492,rs7915680,rs12321677,rs7294902,rs12452156,rs2735816,rs2946741,rs61418148,rs10761776,rs17345837,rs1788103,rs2816607,rs7962138,rs2816606,rs7920768,rs4676349,rs11602372,rs12139373,rs163790,rs9902765,rs236729,rs12415984,rs1008628,rs61822626,rs3211849,rs1172130,rs11607019,rs10849951,rs11653310,rs2301756,rs2293432,rs7099425,rs7074735,rs7973157,rs59905228,rs10995453,rs11906768,rs7515178,rs74807346,rs9891920,rs2296828,rs3742000,rs645744,rs3733606,rs12424641,rs2296823,rs11770358,rs511093,rs2958130,rs634389,rs55678495,rs12306814,rs7478730,rs1558328,rs10747769,rs73337030,rs1558325,rs1668872,rs11240351,rs9634277,rs17345816,rs2735822,rs61853635,rs4767376,rs17696736,rs4747045,rs6045559,rs1790963,rs11066082,rs6045561,rs2735826,rs17400878,rs12423788,rs7939107,rs6692170,rs9907772,rs17637907,rs76246963,rs10140586,rs7085862,rs12427012,rs55966801,rs114583384,rs477895,rs9890191,rs2369526,rs1981517,rs10774407,rs1935,rs11604857,rs10761725,rs74636821,rs58742238,rs77522654,rs4766705,rs2097701,rs342298,rs655107,rs62006947,rs6070696,rs12423960,rs10744773,rs6489818,rs12128254,rs61855876,rs6593921,rs2836,rs11619615,rs2816649,rs2255074,rs11770907,rs7967600,rs2056698,rs62407569,rs2816653,rs666951,rs7294753,rs28525994,rs7538074,rs2146409,rs11066127,rs2301622</t>
  </si>
  <si>
    <t>ENSG00000179295.11,ENSG00000142657.16,CATG00000012107.1,CATG00000011099.1,CATG00000010438.1,ENSG00000173264.9,ENSG00000198056.9,ENSG00000108523.11,CATG00000013334.1,ENSG00000111271.10,ENSG00000233896.1,ENSG00000135148.7,CATG00000022210.1,ENSG00000267321.1,ENSG00000123405.9,ENSG00000113302.4,ENSG00000173486.8,ENSG00000148572.10,CATG00000071724.1,ENSG00000259498.1,CATG00000007799.1,ENSG00000185024.11,ENSG00000110011.9,ENSG00000232495.2,ENSG00000242660.1,ENSG00000181104.6,ENSG00000117222.9,ENSG00000173457.6,ENSG00000165476.8,ENSG00000140416.15,CATG00000032271.1,ENSG00000182450.8,ENSG00000206052.6,ENSG00000177963.8,ENSG00000144504.11,CATG00000009143.1,ENSG00000111481.5,ENSG00000177947.9,ENSG00000130595.12,CATG00000013327.1,CATG00000013322.1,CATG00000053834.1,ENSG00000079691.15,ENSG00000108528.9,ENSG00000235816.2,CATG00000032320.1,ENSG00000245750.3,ENSG00000197959.9,ENSG00000149781.8,ENSG00000257767.2,ENSG00000025423.7,ENSG00000145860.7,ENSG00000168071.17,ENSG00000170871.7,ENSG00000149761.4,ENSG00000173511.5,CATG00000115361.1,ENSG00000002330.9,ENSG00000160551.5,ENSG00000111252.6,CATG00000083626.1,ENSG00000124172.5,ENSG00000090534.13,ENSG00000013016.10,ENSG00000258373.1,ENSG00000234608.3,ENSG00000135218.13,ENSG00000076108.7,ENSG00000173153.9,ENSG00000173064.6,ENSG00000108733.5,CATG00000005774.1,CATG00000009150.1,ENSG00000174885.8,ENSG00000133059.12,ENSG00000256940.1,ENSG00000108518.7,ENSG00000236320.3,ENSG00000198270.8,ENSG00000145703.11,ENSG00000173113.2,ENSG00000142082.10,CATG00000118316.1,ENSG00000204842.10,ENSG00000258099.1,ENSG00000266269.1,ENSG00000185627.13,ENSG00000089234.11,CATG00000032178.1,ENSG00000101158.8,CATG00000042289.1,CATG00000040434.1,ENSG00000006125.12,ENSG00000101166.11,ENSG00000110955.4,CATG00000009153.1,ENSG00000163531.11,ENSG00000101160.9,ENSG00000108515.13,ENSG00000214711.5,ENSG00000111300.5,ENSG00000255775.1,ENSG00000243797.2,ENSG00000054523.12,ENSG00000101162.3,ENSG00000225063.1,CATG00000031061.1,ENSG00000089022.9,CATG00000013335.1,ENSG00000257086.1,CATG00000086051.1,CATG00000032328.1,ENSG00000177951.13,ENSG00000133069.10,CATG00000118331.1,ENSG00000184887.9,CATG00000083624.1,CATG00000081807.1,ENSG00000256116.1,ENSG00000253256.1,CATG00000016366.1,CATG00000046418.1,ENSG00000112339.10,ENSG00000168792.4,ENSG00000184144.5,CATG00000025227.1,ENSG00000149782.7,ENSG00000158023.5,ENSG00000196531.6,ENSG00000141150.3,ENSG00000219435.3,CATG00000046393.1,CATG00000031189.1,CATG00000004535.1,ENSG00000167460.10,CATG00000053835.1,ENSG00000142327.7,CATG00000009146.1,ENSG00000110958.11,ENSG00000257176.1,CATG00000118317.1,ENSG00000107099.11,ENSG00000259444.1,ENSG00000089009.11,ENSG00000171988.13,ENSG00000199562.1,ENSG00000111275.8,ENSG00000150637.4,ENSG00000236935.1,ENSG00000076067.7,CATG00000083622.1,CATG00000118323.1,CATG00000073694.1,CATG00000063098.1,ENSG00000254559.1,ENSG00000135486.13,ENSG00000198053.7,CATG00000033490.1,ENSG00000126432.9,ENSG00000272767.1,ENSG00000139835.9,ENSG00000130592.9,ENSG00000248594.2,CATG00000090897.1,ENSG00000089248.6,CATG00000009140.1,ENSG00000264808.1,ENSG00000257069.1,ENSG00000221063.1,ENSG00000205436.3,ENSG00000030110.8,CATG00000004532.1,ENSG00000225083.1,ENSG00000185245.6</t>
  </si>
  <si>
    <t>19820697,19221038,22423221,24026423,19110211,22139419</t>
  </si>
  <si>
    <t>Mean platelet volume</t>
  </si>
  <si>
    <t>MESH:D011183</t>
  </si>
  <si>
    <t>Postoperative Complications</t>
  </si>
  <si>
    <t>Pathologic processes that affect patients after a surgical procedure. They may or may not be related to the disease for which the surgery was done, and they may or may not be direct results of the surgery.</t>
  </si>
  <si>
    <t>rs73061928,rs17691914,rs1965484,rs1464574,rs73070151,rs10514688,rs10911104,rs506385,rs116145012</t>
  </si>
  <si>
    <t>ENSG00000261504.1,ENSG00000078081.3,CATG00000064206.1</t>
  </si>
  <si>
    <t>Postoperative ventricular dysfunction</t>
  </si>
  <si>
    <t>MESH:D011293</t>
  </si>
  <si>
    <t>Premenstrual Syndrome</t>
  </si>
  <si>
    <t>A combination of distressing physical, psychologic, or behavioral changes that occur during the luteal phase of the menstrual cycle. Symptoms of PMS are diverse (such as pain, water-retention, anxiety, cravings, and depression) and they diminish markedly 2 or 3 days after the initiation of menses.</t>
  </si>
  <si>
    <t>rs2687723,rs10899483,rs4986228,rs4775936,rs9398804,rs7191292,rs9782883,rs7116611,rs7359336,rs9813459,rs10217747,rs73192977,rs4272783,rs13070989,rs35142762,rs78594675,rs7494274,rs10899469,rs9375439,rs1078341,rs9482757,rs1106419,rs6429433,rs4870036,rs7635601,rs10441737,rs2999045,rs6675971,rs2623060,rs4757139,rs12138168,rs6486253,rs7627864,rs7109016,rs12894094,rs9388486,rs6660577,rs11071037,rs6794181,rs2450136,rs246176,rs7649458,rs2276340,rs11727498,rs34709844,rs2863714,rs4955417,rs2063730,rs2269950,rs59684465,rs3101338,rs11957950,rs55754265,rs881361,rs11659000,rs7141087,rs2624826,rs60021783,rs1384024,rs8023263,rs13082038,rs4929928,rs4492844,rs2959096,rs10754807,rs73137967,rs7493101,rs3822837,rs9287318,rs1485483,rs10899482,rs9391254,rs4855885,rs4855846,rs2668761,rs17217473,rs10793299,rs72861751,rs11209943,rs7632756,rs36092927,rs2279287,rs1558901,rs314280,rs1361262,rs11042029,rs13203645,rs2306061,rs2999046,rs7647609,rs10899470,rs6764003,rs2256187,rs2510042,rs34749881,rs4143530,rs1849312,rs2303100,rs7152089,rs6923552,rs6762477,rs6781790,rs16939357,rs6808036,rs285569,rs4835786,rs6865654,rs10927059,rs10046,rs2720458,rs11237489,rs16954999,rs12634780,rs6502047,rs2289133,rs11857156,rs10900853,rs7817733,rs75885777,rs1055250,rs79478468,rs11216436,rs35804055,rs7113874,rs10479145,rs58515751,rs980000,rs3733631,rs2512527,rs11130183,rs7647813,rs11707462,rs10793309,rs314265,rs12124113,rs885114,rs4521268,rs4929948,rs33998546,rs13064784,rs61739740,rs2316901,rs9903371,rs10769938,rs9850134,rs2169508,rs2615539,rs7635070,rs12528131,rs739929,rs4339479,rs67674204,rs7628207,rs952594,rs246177,rs2720468,rs6751994,rs10769939,rs4342141,rs866901,rs2095812,rs4321129,rs6485664,rs2269951,rs9398803,rs2959086,rs10447112,rs11668587,rs7147581,rs12207399,rs2027299,rs7617480,rs9866309,rs7147635,rs6813563,rs10423674,rs1482064,rs13093618,rs7180766,rs35275715,rs2668762,rs759945,rs5004752,rs4857834,rs77182452,rs853961,rs62262517,rs9834003,rs67940364,rs11951327,rs4904254,rs7180552,rs2450137,rs118033858,rs2069274,rs246173,rs7617204,rs8034835,rs12200251,rs9879687,rs285581,rs900145,rs10980940,rs7119933,rs9940315,rs34172752,rs10851498,rs12049228,rs2289105,rs9847167,rs9371535,rs12936506,rs6772452,rs34955225,rs843372,rs4776204,rs757649,rs12609594,rs55780735,rs77915681,rs13084037,rs2045258,rs6442130,rs3870339,rs9903249,rs2240330,rs10793301,rs6439112,rs10452032,rs1859346,rs2045746,rs7649428,rs28757201,rs6551466,rs4897182,rs7036399,rs3205718,rs9586,rs10927041,rs9956387,rs4757138,rs11237450,rs11715661,rs9654050,rs413130,rs3756761,rs2076751,rs7517921,rs60390379,rs72861756,rs1124991,rs2450134,rs7651087,rs1023939,rs11237490,rs285568,rs80047832,rs900146,rs6575793,rs114142124,rs7194699,rs17034017,rs1318241,rs76252309,rs4974087,rs2720460,rs3743266,rs4945262,rs77473999,rs3862645,rs13091198,rs4237661,rs1538956,rs9386433,rs2511188,rs3774759,rs10459592,rs1401421,rs6894833,rs4699051,rs2668778,rs59846039,rs2269953,rs8029120,rs12045787,rs13082048,rs35724792,rs34034116,rs6659180,rs1384025,rs10980926,rs6414613,rs246174,rs3733134,rs77585392,rs11709734,rs3734168,rs9299199,rs4969479,rs2130470,rs9828863,rs114649040,rs339978,rs34403909,rs11602622,rs62260723,rs114569796,rs2512525,rs1475120,rs13316620,rs3101336,rs56355754,rs4976412,rs2576058,rs4627115,rs2720448,rs11242424,rs3819210,rs11071035,rs73192978,rs757648,rs35129566,rs59953491,rs6446198,rs881337,rs13179208,rs11998710,rs3102742,rs6787614,rs3914188,rs1434657,rs2955102,rs4857867,rs28441247,rs2373115,rs10769931,rs2002675,rs2899470,rs28757202,rs1469908,rs11071033,rs4835780,rs2511177,rs11668545,rs11601866,rs2178403,rs2269952,rs157879,rs4775273,rs314262,rs36059338,rs2511189,rs4857866,rs11754600,rs2711897,rs7939352,rs34562493,rs79743141,rs12519732,rs2450140,rs4757140,rs9371534,rs7126235,rs1490082,rs6444088,rs9388487,rs36095873,rs901104,rs7193107,rs12953864,rs2917677,rs35947214,rs3767342,rs12925429,rs11649091,rs2511168,rs1859466,rs6499244,rs1502317,rs4855845,rs12043501,rs4955421,rs17824408,rs9867373,rs10184273,rs12514669,rs2168812,rs889399,rs57824597,rs6784159,rs2720462,rs4256980,rs10477387,rs2856237,rs2057391,rs4974085,rs2450133,rs2152876,rs2290754,rs112166936,rs1799844,rs7637993,rs1055248,rs1491985,rs61682526,rs6809879,rs117174622,rs113680823,rs10927078,rs10793303,rs4808149,rs2856238,rs740074,rs30152,rs7630422,rs2291959,rs13064692,rs1046780,rs77875554,rs11917335,rs10769932,rs2946002,rs11642841,rs2256464,rs3101337,rs370771,rs868891,rs2247510,rs6439113,rs6551477,rs966523,rs9855015,rs2668760,rs12657315,rs8006176,rs4870034,rs1023938,rs4945261,rs60464856,rs55684215,rs12679822,rs10128597,rs9864034,rs116954430,rs9821568,rs2883059,rs1385601,rs6439115,rs10840100,rs869202,rs757647,rs78324281,rs9867582,rs11242423,rs7373072,rs16916165,rs244417,rs6801211,rs28869008,rs6785535,rs12076373,rs16860342,rs7187634,rs13315711,rs111782225,rs7517340,rs3774734,rs2326387,rs2624819,rs2511178,rs1554534,rs56097510,rs2959103,rs6681863,rs11827732,rs9868316,rs62483952,rs4855882,rs7061,rs7430501,rs67451924,rs4835777,rs865809,rs7734755,rs4756042,rs6446196,rs6841136,rs72861736,rs77483910,rs2241688,rs6704684,rs17171818,rs244415,rs2711898,rs17304079,rs7759938,rs12213967,rs4944195,rs2624822,rs10927050,rs57552134,rs2450126,rs6889807,rs7641133,rs72861739,rs11216435,rs34817706,rs12575252,rs1062033,rs2999065,rs62052816,rs11709066,rs35531186,rs8067668,rs7738836,rs9876848,rs6446205,rs246179,rs4134379,rs10899458,rs6551465,rs157878,rs35437840,rs10899478,rs78785488,rs11042022,rs4945269,rs3775971,rs10899451,rs73124169,rs10817185,rs7626445,rs62016025,rs6894775,rs246185,rs285566,rs2946005,rs56007016,rs11022743,rs35637422,rs35228972,rs193536,rs6808044,rs181766,rs2684840,rs1859345,rs30153,rs7429661,rs9860360,rs11720705,rs72902124,rs28535523,rs740077,rs10980924,rs1063100,rs9831648,rs6419888,rs61291058,rs1134591,rs12034588,rs4979005,rs10899460,rs16897180,rs1385600,rs3849531,rs11075732,rs11130222,rs466639,rs4944196,rs2510045,rs2300922,rs73201462,rs11946500,rs4463269,rs4870035,rs7192380,rs35515217,rs7941617,rs9869433,rs7105835,rs4976136,rs901103,rs6779394,rs10899475,rs1996663,rs4557202,rs9962436,rs3759811,rs11130217,rs9388489,rs1384027,rs2512547,rs3128341,rs3212,rs7130514,rs7754121,rs1025563,rs73117478,rs17186043,rs6774777,rs2461794,rs1052648,rs12968552,rs2720471,rs34800284,rs7239323,rs73568391,rs4775270,rs920188,rs2512522,rs12281104,rs79139846,rs62483953,rs10899477,rs9831416,rs2248407,rs11728175,rs7928655,rs843371,rs2244508,rs3861457,rs1879244,rs4699050,rs2269949,rs2720464,rs2304463,rs1065778,rs3757317,rs9833690,rs4245459,rs12591172,rs10477791,rs2450139,rs3825800,rs4895807,rs2284909,rs6821248,rs17171808,rs4072859,rs11237463,rs9375435,rs4929924,rs7941510,rs17171820,rs59698523,rs314264,rs7494544,rs12136624,rs11334,rs3796386,rs285565,rs12883220,rs112217694,rs12899024,rs6798749,rs61882122,rs34696521,rs6793528,rs115125043,rs10851681,rs7519673,rs2414669,rs10840102,rs1384026,rs7934572,rs4076891,rs55777628,rs10927051,rs10913469,rs6774354,rs11714052,rs11042025,rs9868090,rs1061474,rs11042030,rs1031804,rs545608,rs2414096,rs4969481,rs739927,rs10899457,rs78289308,rs157877,rs7873730,rs2126470,rs10742773,rs2917670,rs2510044,rs9398808,rs6788879,rs7936795,rs4859060,rs2912,rs7637711,rs11920225,rs901105,rs13381713,rs3784307,rs4279134,rs9846123,rs56004078,rs62050037,rs10934848,rs2899471,rs9961383,rs1364063,rs2511180,rs7612065,rs59357103,rs4938399,rs8006389,rs314263,rs9848239,rs55730206,rs3889461,rs329119,rs34867877,rs4857837,rs35796073,rs1940040,rs4979004,rs4929947,rs3756764,rs1415671,rs1123944,rs506589,rs7950166,rs2512530,rs9755490,rs4291702,rs12898716,rs28615487,rs10927040,rs4324076,rs8006543,rs60271703,rs60208666,rs4929923,rs6485663,rs9388501,rs9401876,rs4292260,rs2289106,rs9637481,rs10817184,rs9866183,rs11130176,rs60387553,rs2279285,rs8027901,rs1065779,rs11022742,rs4775276,rs75965843,rs34989027,rs7615206,rs4340079,rs4835679,rs2860433,rs6796790,rs13188523,rs7146574,rs9401882,rs11085241,rs6889951,rs11642015,rs12715437,rs285564,rs10832014,rs2668764,rs2571002,rs6575792,rs10980934,rs12900487,rs10803158,rs11716941,rs66987356,rs1006441,rs11647110,rs2292572,rs9894004,rs3767347,rs4345635,rs4291677,rs57897513,rs900147,rs35319120,rs11711710,rs16954921,rs10793297,rs990706,rs7653505,rs9869007,rs79627842,rs2247578,rs6493489,rs2256051,rs6850461,rs4945266,rs10793300,rs34747207,rs2317324,rs2623070,rs11237477,rs7132908,rs6446286,rs73192979,rs7852169,rs1490087,rs61018102,rs6907898,rs9371536,rs6419886,rs2286060,rs72947158,rs2684853,rs889398,rs7165874,rs6791881,rs221616,rs58339610,rs700518,rs1869484,rs6493488,rs9870858,rs17047851,rs6774202,rs3101341,rs4756054,rs10851499,rs72904295,rs11237458,rs10899479,rs4503528,rs2251634,rs9383922,rs12148604,rs79824527,rs4955411,rs509325,rs28718304,rs1859347,rs10221489,rs10504640,rs221617,rs59662471,rs7355887,rs2811545,rs9383920,rs871415,rs62262722,rs11709573,rs34228187,rs12924052,rs4857836,rs4281461,rs2292573,rs1536646,rs7427577,rs11720239,rs28642807,rs10899476,rs1437134,rs7118611,rs56169754,rs9681717,rs1143704,rs2450122,rs6473015,rs2511162,rs17298032,rs34482977,rs9385399,rs2932515,rs7373778,rs2352984,rs9809980,rs11071036,rs4626447,rs2279284,rs2571014,rs395962,rs7176330,rs1138536,rs10832013,rs1869485,rs9491624,rs10780033,rs285563,rs2623064,rs12442393,rs1996664,rs7934681,rs11957994,rs6856593,rs6494654,rs7627404,rs11042023,rs9375449,rs11216437,rs10927067,rs13062252,rs13060453,rs2450138,rs4945265,rs6787770,rs3862644,rs2184968,rs28755469,rs62048402,rs4517856,rs6419887,rs6548240,rs1532401,rs75313335,rs1009051,rs2279286,rs4835778,rs2811544,rs4974080,rs12803166,rs6499240,rs13187289,rs2711899,rs903801,rs1384028,rs9404590,rs10840099,rs7247494,rs10010631,rs17754780,rs9884022,rs12653150,rs2251322,rs6749375,rs59523201,rs6772578,rs314281,rs7621015,rs3733632,rs2511171,rs2300921,rs16860328,rs4774583,rs9782958,rs28757200,rs72861750</t>
  </si>
  <si>
    <t>ENSG00000172046.14,ENSG00000138778.7,CATG00000069628.1,ENSG00000141101.8,ENSG00000058262.5,CATG00000029718.1,ENSG00000259673.1,ENSG00000164039.10,ENSG00000143171.8,ENSG00000187772.6,ENSG00000173540.8,ENSG00000136352.13,CATG00000077608.1,ENSG00000118369.8,ENSG00000165966.10,ENSG00000169738.3,ENSG00000251323.2,CATG00000097733.1,ENSG00000137869.9,ENSG00000120709.6,ENSG00000217404.2,CATG00000066661.1,CATG00000002198.1,ENSG00000172037.9,CATG00000081294.1,ENSG00000004534.10,CATG00000100669.1,ENSG00000264569.1,CATG00000081373.1,CATG00000060893.1,ENSG00000198218.6,ENSG00000068745.10,ENSG00000164061.4,ENSG00000133794.13,ENSG00000253563.2,ENSG00000221883.2,ENSG00000135472.4,ENSG00000169255.9,CATG00000003017.1,ENSG00000033327.8,ENSG00000177103.9,ENSG00000203760.4,ENSG00000114867.15,ENSG00000253661.1,ENSG00000215474.2,ENSG00000176095.7,CATG00000041486.1,ENSG00000230698.1,CATG00000073283.1,ENSG00000153234.9,CATG00000061718.1,CATG00000030049.1,ENSG00000164076.12,CATG00000089888.1,ENSG00000175792.7,CATG00000085807.1,CATG00000064575.1,ENSG00000254154.4,CATG00000038483.1,ENSG00000263539.1,ENSG00000178467.13,CATG00000064571.1,CATG00000100667.1,ENSG00000267761.2,ENSG00000140718.14,ENSG00000182179.6,CATG00000023077.1,CATG00000100676.1,CATG00000100659.1,ENSG00000262136.1,ENSG00000261602.1,CATG00000002197.1,ENSG00000164270.13,CATG00000006256.1,ENSG00000185614.4,ENSG00000183763.4,ENSG00000120733.9,CATG00000106534.1,CATG00000003018.1,CATG00000100664.1,ENSG00000173402.7,ENSG00000172053.10,ENSG00000132394.6,CATG00000006264.1,ENSG00000055813.5,ENSG00000164062.8,ENSG00000169696.11,ENSG00000235016.1,CATG00000064579.1,ENSG00000173531.11,CATG00000006265.1,ENSG00000003756.12,ENSG00000178252.13,ENSG00000164077.9,CATG00000041477.1,CATG00000038842.1,CATG00000060114.1,CATG00000073282.1,ENSG00000168702.12,CATG00000085809.1,CATG00000060894.1,ENSG00000187492.4,CATG00000004877.1,ENSG00000217325.2,CATG00000081292.1,ENSG00000177479.15,ENSG00000245534.2,ENSG00000145194.13,ENSG00000181019.8,CATG00000026718.1,ENSG00000251169.2,CATG00000029301.1,ENSG00000183092.11,ENSG00000176020.7,CATG00000004376.1,CATG00000066038.1,ENSG00000224424.7,ENSG00000236980.5,ENSG00000120341.14,ENSG00000128915.7,CATG00000025177.1,ENSG00000169683.3,CATG00000066030.1,ENSG00000043143.16,ENSG00000205562.1,ENSG00000178537.5,ENSG00000169836.4,CATG00000081293.1,ENSG00000120262.8,ENSG00000149571.6,ENSG00000203809.5,CATG00000027714.1,ENSG00000223109.1,ENSG00000239608.1,ENSG00000102908.16,ENSG00000091656.11,ENSG00000248740.1,ENSG00000198373.8,CATG00000060892.1,ENSG00000136527.13,CATG00000003016.1,CATG00000047374.1,CATG00000023206.1,CATG00000008872.1,CATG00000041485.1,ENSG00000152377.8,ENSG00000250564.1,ENSG00000257520.1,ENSG00000163590.9,CATG00000087736.1,ENSG00000158402.14,ENSG00000164078.8,ENSG00000069667.11,ENSG00000117020.12,ENSG00000164068.11,ENSG00000173258.8,ENSG00000228008.1,ENSG00000259240.1,ENSG00000169750.4,ENSG00000135365.11,CATG00000085804.1,CATG00000020156.1,ENSG00000105088.4,ENSG00000262454.1,ENSG00000166436.11,ENSG00000134049.3,CATG00000005507.1,CATG00000076173.1,ENSG00000114302.11,CATG00000099463.1,ENSG00000132563.11,ENSG00000173421.12,CATG00000041487.1,ENSG00000103599.15,CATG00000027715.1,CATG00000064580.1,ENSG00000167220.7,ENSG00000267228.2,ENSG00000167216.12,ENSG00000153815.12,ENSG00000106853.12,ENSG00000172260.9,CATG00000085799.1,ENSG00000169718.13,ENSG00000185909.10,ENSG00000169251.8</t>
  </si>
  <si>
    <t>23599027,19448623,19282985,23667675,21102462,19448620,19448622</t>
  </si>
  <si>
    <t>Menarche (age at onset)</t>
  </si>
  <si>
    <t>MESH:D011345</t>
  </si>
  <si>
    <t>Fenofibrate</t>
  </si>
  <si>
    <t>An antilipemic agent which reduces both CHOLESTEROL and TRIGLYCERIDES in the blood.</t>
  </si>
  <si>
    <t>rs55997709,rs3213693,rs10781349,rs471931,rs16925187,rs2303616,rs16942628,rs2288365,rs6935272,rs1153835,rs10995485,rs7970839,rs61943618,rs7312573,rs7955400,rs7854837,rs7975596,rs9493084,rs2384207,rs3751263,rs6901900,rs7959803,rs7745372,rs7765347,rs10476917,rs3904056,rs73401840,rs12204520,rs3782881,rs12199015,rs12210900,rs7303491,rs9493082,rs58194620,rs7307978,rs2303620,rs6931997,rs55931014,rs7967506,rs71465887,rs3800198,rs9285640,rs3843996,rs9483334,rs12554351,rs12405,rs2270089,rs61943635,rs114019560,rs61943596,rs12551096,rs34326408,rs10869740,rs2305902,rs11574703,rs60351670,rs2303617,rs3800200,rs7297130,rs61567339,rs4642706,rs34848618,rs7139373,rs61941433,rs2241544,rs12298653,rs6909448,rs7978390,rs7298610,rs73208719,rs61941438,rs6922673,rs7738667,rs7859954,rs61943562,rs9623785,rs76946985,rs73192822,rs525304,rs7135901,rs7850439,rs61941448,rs61941403,rs7298260,rs35389625,rs950027,rs73192820,rs9493083,rs9493050,rs6922526,rs16942632,rs61941432,rs7970993,rs16925196,rs9493081,rs75877995,rs3850247,rs16942667,rs60901283,rs6908953,rs73208725,rs9483335,rs9483321,rs73192834,rs2381543,rs12206779,rs61941434,rs2059767,rs3120975,rs73208714,rs2004720,rs365475,rs3815889,rs3861468,rs12530416,rs59062775,rs57554969,rs7847658,rs59494877,rs7305689,rs2509835,rs73554727,rs2305899,rs7314001,rs7955036,rs2486280,rs60005892,rs75962736,rs11766298,rs2303618,rs61941452,rs3759378,rs3800199,rs13436480,rs61943604,rs60800515,rs7299870,rs11544008,rs1125312,rs3861467,rs73401842,rs73001214,rs7309187,rs58200100,rs4742284,rs3087995</t>
  </si>
  <si>
    <t>ENSG00000159307.14,CATG00000097080.1,ENSG00000155846.12,ENSG00000099139.9,ENSG00000089060.7,ENSG00000104154.5,CATG00000115361.1,ENSG00000162105.12,ENSG00000259354.1,CATG00000002844.1,ENSG00000107077.13,CATG00000013363.1,ENSG00000166578.5,ENSG00000128512.15,ENSG00000186815.8,ENSG00000158467.12,CATG00000022826.1,ENSG00000233796.1,ENSG00000135218.13,ENSG00000186710.7,ENSG00000171988.13,CATG00000024823.1,ENSG00000123064.8,CATG00000104646.1,ENSG00000151353.10,ENSG00000154269.10,ENSG00000139405.11,ENSG00000111344.7</t>
  </si>
  <si>
    <t>23149075,22890011</t>
  </si>
  <si>
    <t>Response to fenofibrate (adiponectin levels),Response to fenofibrate</t>
  </si>
  <si>
    <t>MESH:D011384</t>
  </si>
  <si>
    <t>Proinsulin</t>
  </si>
  <si>
    <t>A pancreatic polypeptide of about 110 amino acids, depending on the species, that is the precursor of insulin. Proinsulin, produced by the PANCREATIC BETA CELLS, is comprised sequentially of the N-terminal B-chain, the proteolytically removable connecting C-peptide, and the C-terminal A-chain. It also contains three disulfide bonds, two between A-chain and B-chain. After cleavage at two locations, insulin and C-peptide are the secreted products. Intact proinsulin with low bioactivity also is secreted in small amounts.</t>
  </si>
  <si>
    <t>rs75896506,rs10838690,rs75960393,rs58023804,rs7120118,rs2013867,rs10213823,rs3847502,rs10501320,rs2242262,rs830085,rs2003969,rs2957873,rs2269434,rs2279238,rs2290146,rs2290148,rs2447099,rs10476553,rs12438204,rs3816725,rs11039166,rs1059000,rs2254240,rs326214,rs7175862,rs9661188,rs10040098,rs36101807,rs10838689,rs6234,rs2429908,rs901746,rs13168460,rs2305280,rs10769255,rs76832686,rs2002863,rs830083,rs745400,rs1449626,rs10501321,rs7722200,rs13266634,rs7713317,rs6485751,rs7944584,rs7168087,rs12902589,rs326224,rs3814730,rs12574081,rs12222581,rs753992,rs4647726,rs7120957,rs1052373,rs12441133,rs11039148,rs59139497,rs59399576,rs11603334,rs61896050,rs3811951,rs7129661,rs3802177,rs2301216,rs6889272,rs6869570,rs7928073,rs7700417,rs4752973,rs13169290,rs11558471,rs3781619,rs1783598,rs17085665,rs2633083,rs10838693,rs73541184,rs76550717,rs10838687,rs78697755,rs10769253,rs8033868,rs2242261,rs2279239,rs4752977,rs13159579,rs10838681,rs1055510,rs830084,rs35879051,rs10838691,rs117819392,rs7210932,rs12900022,rs10769254,rs1528827,rs77532017,rs11039149,rs13154597,rs11072220,rs2899765,rs11039155,rs10742801,rs3825970,rs2959174,rs17085675,rs2596397,rs4647754,rs7118396,rs1449627,rs3784668,rs3758673,rs753993,rs12904060,rs2167079,rs12332295,rs2306353,rs2955036,rs1051006,rs2955035,rs7537046,rs2429910,rs2955037,rs28414692,rs17085655,rs7933246,rs11039144,rs35648612,rs3781622,rs4752979,rs59567949,rs10769252,rs4647725,rs7124958,rs2633082,rs4647741,rs16938581,rs3781620,rs59663860,rs10838686,rs10515237,rs4776530,rs10213965,rs3729802,rs75393320,rs2882298,rs10742799,rs2249595,rs3862791,rs1552224,rs3824866,rs7120158,rs7395581,rs2003968,rs2248821,rs17085658,rs11039165,rs10838692,rs1406430,rs7109575,rs326222,rs6235,rs61272412,rs11039182,rs1549317,rs7124955,rs1112177</t>
  </si>
  <si>
    <t>CATG00000080572.1,ENSG00000175591.7,ENSG00000166173.9,ENSG00000164756.8,ENSG00000137821.7,ENSG00000141258.8,ENSG00000249746.1,ENSG00000153113.19,ENSG00000162627.12,ENSG00000137478.10,CATG00000103728.1,ENSG00000134571.6,CATG00000006104.1,ENSG00000134575.5,ENSG00000110514.14,CATG00000006117.1,ENSG00000267539.1,ENSG00000256746.1,CATG00000002232.1,ENSG00000251314.2,CATG00000023520.1,ENSG00000168010.6,ENSG00000134574.7,ENSG00000025434.14,ENSG00000214530.3,ENSG00000175426.6,ENSG00000129028.4,ENSG00000186635.10,ENSG00000243802.2</t>
  </si>
  <si>
    <t>Proinsulin levels</t>
  </si>
  <si>
    <t>MESH:D011471</t>
  </si>
  <si>
    <t>Prostatic Neoplasms</t>
  </si>
  <si>
    <t>Tumors or cancer of the PROSTATE.</t>
  </si>
  <si>
    <t>rs12622106,rs1840709,rs6062298,rs2655262,rs17370577,rs12087657,rs12643569,rs7697181,rs11982766,rs6010813,rs13070989,rs6984314,rs60733156,rs79374607,rs676754,rs6486339,rs12741351,rs2236510,rs3856807,rs17165934,rs909667,rs1567780,rs887392,rs12783102,rs2281020,rs299662,rs6865864,rs55788547,rs2127965,rs339353,rs13075946,rs1043312,rs2172448,rs12500761,rs7809990,rs9811706,rs9607685,rs3771585,rs9666924,rs7806977,rs216776,rs11039538,rs4935573,rs17769387,rs7405776,rs6459841,rs56052835,rs4809465,rs2256814,rs7797085,rs55806643,rs12053646,rs579908,rs17021972,rs28433352,rs709161,rs9560568,rs4683606,rs61286260,rs4716191,rs7101582,rs1243647,rs11245446,rs10249315,rs1980456,rs774356,rs2413546,rs11004246,rs6579000,rs4242382,rs4714476,rs35714499,rs79624592,rs7395734,rs12491732,rs4872177,rs12634077,rs2179143,rs12533412,rs7820073,rs7632756,rs7531728,rs7289855,rs7812894,rs7637236,rs5995599,rs4951407,rs6465658,rs13063404,rs12488539,rs6799016,rs290986,rs58473751,rs7011792,rs2596830,rs117459698,rs2466031,rs6065332,rs6089953,rs12526840,rs60209440,rs4949003,rs76268442,rs6062509,rs6470178,rs1001926,rs6907937,rs28551764,rs7814837,rs6065328,rs73013442,rs2076828,rs1130499,rs6594015,rs79508374,rs8041414,rs7090326,rs12505788,rs299637,rs11780272,rs1569492,rs116108611,rs77043922,rs75155111,rs4809459,rs4809460,rs6011066,rs11686101,rs35436820,rs9866309,rs1065201,rs12151655,rs923796,rs55815535,rs759945,rs10795917,rs11196784,rs10007915,rs1321366,rs79760216,rs9306329,rs66606621,rs7011998,rs4403931,rs10900596,rs6944626,rs7599564,rs2297438,rs7900977,rs6122358,rs76341431,rs74265000,rs4560233,rs77266993,rs12771312,rs139911,rs12766066,rs4581397,rs5750926,rs62190407,rs6699043,rs117482456,rs931849,rs57967327,rs4909223,rs2777941,rs2639504,rs10231602,rs11921816,rs7678440,rs10949460,rs4642178,rs13388333,rs6927262,rs7621574,rs61597100,rs7023713,rs55764424,rs2348195,rs7265394,rs3747744,rs6917270,rs883994,rs10906053,rs76604606,rs79308483,rs1062687,rs5757165,rs7821103,rs6470499,rs9611261,rs73528886,rs4578216,rs2267393,rs7071471,rs12508849,rs10038750,rs1928462,rs8136657,rs2366639,rs2104506,rs6897609,rs9948028,rs9987109,rs12471291,rs9856453,rs74028139,rs10499419,rs58057291,rs72641552,rs112774011,rs35256094,rs13422328,rs4821798,rs17118922,rs6681905,rs61042478,rs7789937,rs902773,rs35565791,rs7284966,rs2414795,rs17165896,rs5757237,rs58016468,rs7939250,rs7288882,rs10866010,rs724016,rs2287015,rs11039520,rs4821941,rs115423548,rs75578357,rs56054577,rs928199,rs78500387,rs2248549,rs429410,rs4714480,rs1532533,rs7620538,rs2596827,rs2427532,rs2955102,rs79732011,rs7210100,rs1021954,rs7527344,rs6651002,rs10456811,rs2277768,rs4992383,rs1025487,rs73872711,rs1342104,rs10187185,rs6011535,rs3072,rs6594018,rs362184,rs10590,rs1338057,rs2037545,rs112242888,rs6533182,rs17386695,rs11665748,rs34342214,rs112940654,rs763121,rs11528544,rs62186433,rs6458228,rs2335409,rs12494989,rs17097185,rs17165929,rs10872027,rs1891805,rs1735545,rs3208008,rs2633442,rs2738783,rs1406982,rs9367972,rs897586,rs4821809,rs7003835,rs147739031,rs4903329,rs4252685,rs11233451,rs1072557,rs59301534,rs299645,rs6089828,rs16860515,rs11603101,rs2072881,rs78960151,rs4630241,rs2251337,rs17144566,rs7074524,rs2736100,rs1440024,rs1114203,rs2807500,rs6486340,rs1472100,rs55867175,rs13064692,rs12281017,rs77874425,rs6001204,rs2171689,rs6936629,rs2294013,rs414781,rs729566,rs6062498,rs7568458,rs62003517,rs4147730,rs5757251,rs6072263,rs62190410,rs113767318,rs13275277,rs139915,rs1151624,rs9864034,rs1543324,rs5751192,rs11819955,rs11656535,rs7797283,rs6445880,rs6854173,rs8006682,rs9878353,rs61282155,rs4234713,rs9868316,rs3827356,rs1582874,rs10193919,rs62293481,rs2267390,rs6129760,rs7106574,rs4252686,rs4712313,rs3761454,rs12518584,rs1924466,rs6062302,rs4681982,rs2289081,rs1554584,rs7541589,rs2340690,rs9636257,rs2705141,rs1291206,rs73340399,rs17511136,rs6729659,rs6129762,rs6762914,rs16952956,rs11990378,rs1013339,rs11166932,rs6602556,rs4491963,rs2344481,rs11004422,rs1009,rs4821808,rs114117232,rs6010621,rs6011548,rs6001872,rs79509278,rs3852484,rs72709458,rs6686873,rs8042820,rs12611084,rs17165942,rs5750652,rs1249893,rs9882120,rs77804121,rs6089824,rs78520368,rs3208007,rs6929070,rs139909,rs2280003,rs3750906,rs55974173,rs28372020,rs6807596,rs7824785,rs9818773,rs6062393,rs898343,rs5757187,rs6768943,rs11997225,rs2347728,rs6763763,rs7715021,rs6122159,rs74421833,rs114347809,rs6020130,rs11598549,rs6686264,rs11768309,rs2038542,rs2302075,rs6547621,rs138705,rs1400187,rs75219487,rs6507013,rs13394027,rs77073917,rs10743180,rs2639508,rs12492247,rs3735183,rs628492,rs114238189,rs2843562,rs1563828,rs6460937,rs2457566,rs7557535,rs11786766,rs9679780,rs1125537,rs2064187,rs2705142,rs76817691,rs3849943,rs10266368,rs2129430,rs7637001,rs114099824,rs7171982,rs6808936,rs4546703,rs11704416,rs920188,rs11240760,rs1968488,rs6465654,rs7127866,rs7820203,rs60604866,rs2281019,rs735171,rs7996031,rs7107102,rs887391,rs34575154,rs9853113,rs6960916,rs13086363,rs11070,rs1006140,rs7803621,rs55958994,rs4430796,rs4571300,rs79971938,rs12726343,rs2456453,rs4809471,rs61743581,rs4681760,rs880932,rs2253823,rs2660758,rs7085948,rs17165910,rs79289555,rs35107753,rs3748680,rs7804218,rs55721826,rs6062775,rs3770098,rs11856549,rs11919078,rs77218291,rs6062786,rs700791,rs79481012,rs16824420,rs6967448,rs57835825,rs1058205,rs1911830,rs4716189,rs1935365,rs16877397,rs1556197,rs55777546,rs4821940,rs7592344,rs10840588,rs113082846,rs28566774,rs9343,rs77338752,rs5758528,rs16972650,rs2264371,rs11086151,rs9652424,rs9847659,rs75092916,rs13277605,rs1567669,rs1020153,rs16837649,rs3803362,rs115797694,rs9829851,rs5750630,rs4909268,rs2061690,rs2153784,rs11785563,rs7574337,rs3824617,rs1554587,rs80350679,rs5757140,rs10763193,rs9811855,rs35067980,rs6935782,rs6062396,rs757144,rs7539805,rs7694162,rs4857837,rs77930236,rs13377521,rs9857814,rs2314131,rs1446669,rs66504230,rs1551688,rs59287719,rs12782469,rs6011033,rs1436644,rs1886816,rs75401941,rs6739804,rs883995,rs6445872,rs10215266,rs1116450,rs2390410,rs75786553,rs1838618,rs7781993,rs10176842,rs367489,rs7544528,rs4773556,rs6978933,rs4809455,rs10900601,rs12525308,rs2596829,rs4821815,rs3806662,rs9866183,rs6445875,rs10808556,rs74830554,rs76733736,rs2293648,rs60277316,rs299641,rs8137829,rs4775559,rs6090205,rs11255686,rs58931576,rs2474694,rs2596819,rs130067,rs3849941,rs56095813,rs62258413,rs7796884,rs12714145,rs1565096,rs2893613,rs55811034,rs9846190,rs4748602,rs10459230,rs35794388,rs7551495,rs57212784,rs2317876,rs361676,rs17747516,rs2887429,rs5751168,rs10905365,rs3762876,rs4951389,rs8014474,rs6486341,rs5757199,rs7593969,rs4951398,rs2869531,rs2926493,rs7115348,rs12039454,rs474629,rs1078004,rs62190413,rs2705161,rs7702666,rs12453443,rs2076576,rs6507016,rs7907503,rs75106152,rs56923532,rs1595803,rs6001190,rs12976534,rs3769524,rs3849939,rs59260313,rs74437831,rs7586312,rs9610993,rs10182643,rs4721092,rs2281551,rs2807493,rs9311648,rs113425597,rs16860513,rs11989688,rs67289834,rs6096788,rs76328768,rs2297433,rs975658,rs6786818,rs11072968,rs12202378,rs6689022,rs9679865,rs79021913,rs59662471,rs59496049,rs1476332,rs7355887,rs74280679,rs7127078,rs13074607,rs5995842,rs1058588,rs35149886,rs76550775,rs361907,rs3774870,rs6486343,rs5750621,rs1887414,rs4245737,rs11704021,rs6122086,rs10905361,rs712012,rs1699362,rs11764933,rs796174,rs11568818,rs2157369,rs10268223,rs5757213,rs3734650,rs7643596,rs6837308,rs7604315,rs7585486,rs5758477,rs4681978,rs3752367,rs9306895,rs7642234,rs8035547,rs2454435,rs16972646,rs62193209,rs5757161,rs7113857,rs113623543,rs1972297,rs905644,rs56209748,rs7785905,rs11639162,rs4916531,rs6419887,rs10900599,rs55785988,rs9611257,rs62240773,rs7481129,rs7726159,rs62193210,rs5750677,rs5757226,rs78662936,rs12138846,rs12628051,rs78647569,rs6001743,rs11004047,rs58357937,rs4077456,rs4951083,rs1435567,rs6802245,rs10853426,rs2647250,rs651164,rs77058558,rs1991534,rs62179283,rs11257494,rs796173,rs6089825,rs2088396,rs77591303,rs2453565,rs73054817,rs1894292,rs12715504,rs12205910,rs7774470,rs11257473,rs8039607,rs35522482,rs17852687,rs2829996,rs4681973,rs1942995,rs78066682,rs6011040,rs7114836,rs12413020,rs56314660,rs10743176,rs77488129,rs450289,rs78176199,rs299638,rs11962354,rs62113216,rs1155811,rs60929305,rs12573077,rs1043848,rs73002111,rs4349930,rs34269636,rs167257,rs6773434,rs10184904,rs9607557,rs1344672,rs6945357,rs9489066,rs12074120,rs9835658,rs12155172,rs58670869,rs1623866,rs76757460,rs6001728,rs61021444,rs6426031,rs739707,rs75936570,rs6001205,rs10949457,rs12523784,rs2926534,rs12669608,rs6459576,rs6001188,rs2028900,rs6011016,rs750916,rs4475429,rs12405650,rs10900597,rs74335760,rs62190373,rs16824376,rs2639503,rs12412140,rs58362207,rs7129364,rs4490652,rs2442819,rs12191613,rs11899260,rs36049191,rs6920106,rs57587465,rs6495714,rs299628,rs73058818,rs61547459,rs2076028,rs112203567,rs57196672,rs3734234,rs12491227,rs58021463,rs113627792,rs2255648,rs11043132,rs62003529,rs6889768,rs8029934,rs12997383,rs9862408,rs959088,rs7612786,rs1774051,rs6785384,rs16877384,rs2866372,rs6122352,rs7635070,rs609437,rs3816365,rs4716184,rs7749814,rs1321371,rs75942214,rs12505053,rs13266333,rs9815580,rs12262998,rs6020712,rs1020700,rs2170809,rs11072966,rs11672691,rs57390430,rs2025645,rs6737888,rs2508861,rs9907478,rs6786696,rs2872542,rs2164327,rs4809323,rs4951408,rs11264290,rs6001823,rs7625841,rs11938654,rs4075818,rs59413186,rs12095061,rs3014606,rs77608624,rs6465657,rs1058319,rs12499446,rs75055654,rs79121204,rs7606177,rs909666,rs55946717,rs2647244,rs79763854,rs4716192,rs965764,rs7659399,rs1080945,rs6439112,rs6129733,rs7920517,rs2340689,rs4714479,rs4234394,rs77635586,rs67708237,rs62193171,rs1056441,rs9869463,rs9654050,rs111693809,rs140712764,rs79341287,rs75334064,rs6982104,rs9866748,rs2072796,rs2271999,rs13070406,rs1012691,rs13258681,rs1342105,rs62177795,rs9679781,rs5758503,rs1338058,rs1850984,rs1799929,rs3849945,rs59424533,rs2102423,rs4774522,rs8114049,rs11010436,rs1151623,rs28824820,rs6001862,rs2453552,rs9297760,rs12644587,rs4919763,rs1741275,rs3788545,rs10807617,rs79564261,rs6943714,rs6773904,rs6062778,rs4451736,rs10519716,rs2592551,rs5995808,rs79984567,rs2633443,rs12763720,rs17076100,rs13082048,rs115494215,rs4276648,rs11228580,rs77146632,rs9852085,rs11753026,rs59536819,rs74780896,rs62186400,rs2633049,rs3746749,rs1145531,rs116457516,rs9828863,rs10109547,rs6029549,rs6011542,rs16866940,rs2807494,rs4991763,rs138702,rs116081712,rs10019142,rs74028151,rs139914,rs2807490,rs345049,rs138713,rs1556198,rs77427690,rs8102476,rs9381076,rs2045624,rs10262295,rs17166017,rs2119141,rs4919742,rs7771058,rs77809681,rs77902097,rs6029636,rs7776864,rs4252718,rs4809462,rs3821285,rs926299,rs1699402,rs35171886,rs4681729,rs898387,rs67347006,rs4252725,rs4297946,rs963959,rs13404177,rs16915583,rs11043133,rs2427487,rs57684920,rs10456812,rs13427868,rs760645,rs13260084,rs10206961,rs35174018,rs7812429,rs6020125,rs34988175,rs56917624,rs299646,rs116774988,rs74563484,rs113972237,rs7771879,rs45452092,rs928201,rs73054867,rs17058131,rs5757222,rs6122089,rs1476331,rs6519119,rs6062490,rs7267951,rs114470577,rs28510118,rs6011552,rs73004354,rs12668329,rs6779879,rs73004382,rs9297759,rs35878664,rs2277767,rs13395526,rs6945167,rs3771590,rs6726148,rs7721718,rs4992384,rs1344674,rs6810158,rs1060490,rs11917335,rs74270732,rs78137488,rs11239587,rs6551477,rs1481302,rs9611267,rs10176176,rs112703681,rs1473483,rs709160,rs9827928,rs12595629,rs10456809,rs11089985,rs116724469,rs9821568,rs73428006,rs4975538,rs1048740,rs6439115,rs4714481,rs71350740,rs16825188,rs77247327,rs12533416,rs3803981,rs34886486,rs2242652,rs6016511,rs7289577,rs4264100,rs3734092,rs7123299,rs1021955,rs3787091,rs67451924,rs9941957,rs2006783,rs115130353,rs7799902,rs12593210,rs55885457,rs7427792,rs7363432,rs4951393,rs517973,rs74522468,rs74028147,rs56927818,rs7405696,rs73348257,rs10851942,rs7123312,rs339351,rs6579003,rs4909267,rs2369244,rs78242270,rs111834333,rs7641133,rs7791463,rs9655205,rs1551512,rs6551465,rs11657964,rs11765552,rs2454057,rs77357334,rs13386066,rs733697,rs2178476,rs5750929,rs6950922,rs6805490,rs7824451,rs6460940,rs36037881,rs7290587,rs2859761,rs7291691,rs9901746,rs950266,rs2647248,rs78582092,rs2289972,rs8142098,rs4951402,rs1013338,rs1699344,rs6460933,rs4486572,rs12671655,rs2508865,rs7767494,rs6419888,rs11707667,rs10437480,rs1056801,rs6578999,rs67988001,rs5750633,rs3849531,rs4812497,rs8036618,rs2064088,rs2528521,rs34565749,rs2764326,rs1010,rs1573019,rs3800858,rs4346380,rs17310802,rs59938443,rs8002817,rs4821807,rs12442921,rs34320230,rs3890160,rs11004324,rs115096632,rs6062301,rs115888961,rs2461794,rs3747170,rs6062497,rs62300391,rs79768864,rs4252677,rs3801294,rs2484319,rs6129795,rs10046491,rs885012,rs1109815,rs55897185,rs17032,rs6878145,rs9853018,rs739183,rs6001182,rs6776438,rs6010620,rs367070,rs2002916,rs3754822,rs504518,rs10259259,rs398182,rs11240751,rs7625549,rs680660,rs74355465,rs12418968,rs11759416,rs1540908,rs10096902,rs79521877,rs11264287,rs74463760,rs1998172,rs2185710,rs73216784,rs7543051,rs28837144,rs73913927,rs62448569,rs6550512,rs16860634,rs9607566,rs3773354,rs6486342,rs4809456,rs7904396,rs4681987,rs4470881,rs9806417,rs1699351,rs2130837,rs1050347,rs1735558,rs6993736,rs4252687,rs1012462,rs76862931,rs138706,rs6095714,rs2639507,rs450981,rs4859060,rs56010252,rs10949698,rs13072470,rs11920225,rs74659133,rs6445922,rs6943527,rs5757253,rs6679311,rs5757169,rs7612065,rs12498596,rs2726521,rs10793765,rs73110432,rs7013278,rs12747946,rs2045623,rs2148342,rs6977321,rs61529219,rs8033857,rs41412044,rs11086152,rs79381203,rs3801366,rs67746093,rs12416741,rs114426561,rs73528892,rs56363214,rs590732,rs5757232,rs6001773,rs11263763,rs13068733,rs4349931,rs5750627,rs12053975,rs79600430,rs6999725,rs7817677,rs73921625,rs11004584,rs8138996,rs5757162,rs4458820,rs6486344,rs10262986,rs11658063,rs7172647,rs6941125,rs5757212,rs1561198,rs12287551,rs17103469,rs6122087,rs3731827,rs7829558,rs3827357,rs6908104,rs5759182,rs73303229,rs73142696,rs12435831,rs1863868,rs35199062,rs9465073,rs299650,rs2335407,rs3891625,rs2395779,rs9821226,rs68119320,rs16865677,rs5750659,rs3747174,rs13085459,rs9869007,rs9857375,rs2939820,rs56307075,rs6904998,rs17746508,rs10905362,rs6757376,rs138457,rs12570611,rs2442812,rs939883,rs2445610,rs10853425,rs299649,rs2596820,rs11971132,rs6122344,rs6922497,rs4857870,rs7847271,rs11650886,rs75610917,rs10906052,rs114330680,rs4681972,rs12781411,rs6062395,rs6029568,rs60043259,rs6689543,rs7804210,rs729198,rs6062780,rs6682208,rs6001159,rs6445874,rs74766959,rs543686,rs73340394,rs4721095,rs6129820,rs4857836,rs299642,rs6485784,rs12897529,rs784411,rs1030656,rs9383330,rs3806663,rs55752432,rs8039384,rs79208422,rs6928200,rs62207535,rs16954064,rs7290298,rs7620992,rs78242372,rs10808557,rs17070181,rs7803631,rs12763717,rs17070147,rs2293647,rs5757208,rs8026419,rs2711715,rs17311089,rs10054203,rs6486337,rs6995173,rs299630,rs5750668,rs6733550,rs10515882,rs77355601,rs4245736,rs2305982,rs2807485,rs9849052,rs6579798,rs16972622,rs12784517,rs4748603,rs117426315,rs1456306,rs345048,rs7842760,rs3769525,rs9841270,rs8027473,rs73054898,rs10825187,rs6775574,rs4462937,rs6102287,rs6001191,rs5750662,rs4821816,rs11819979,rs2294014,rs7559891,rs11582856,rs17275374,rs11916437,rs62650858,rs16922131,rs6001214,rs13274686,rs4151685,rs1043441,rs11767962,rs5757200,rs4799694,rs73288158,rs4699316,rs7004019,rs67071074,rs6707521,rs115534772,rs757210,rs7734425,rs10453084,rs56246423,rs4810312,rs56034110,rs6020129,rs4935090,rs4721093,rs7681843,rs2267395,rs3752355,rs4239896,rs4681979,rs2028898,rs5750649,rs59883302,rs62499144,rs812858,rs2305560,rs7082651,rs11153152,rs1618545,rs12981216,rs115160117,rs2076575,rs1380576,rs75969336,rs115844435,rs6908184,rs7909976,rs7611440,rs2235362,rs57501786,rs4821811,rs7288667,rs7840842,rs4988372,rs12773600,rs1979428,rs59754186,rs2290855,rs2251773,rs1589655,rs6817664,rs4903327,rs6757876,rs7939803,rs114250359,rs16877494,rs116002,rs6758677,rs7501939,rs1887406,rs73020143,rs7126629,rs704530,rs2522279,rs9052,rs6062777,rs6944055,rs17464871,rs9811862,rs62258415,rs7647609,rs2999046,rs4809268,rs9813266,rs6001175,rs73054827,rs57340905,rs10179195,rs7082798,rs10875446,rs17165862,rs33955793,rs58411385,rs6089826,rs12162215,rs4077457,rs6801961,rs5750626,rs2807487,rs79844519,rs12123842,rs9844203,rs10222393,rs6445869,rs5750654,rs11789520,rs6751690,rs7620664,rs60890030,rs2147208,rs7094325,rs62480204,rs3806963,rs4245739,rs55694026,rs68010019,rs1073557,rs869943,rs11263762,rs77615390,rs12780827,rs11004415,rs79935174,rs685201,rs1968422,rs1139697,rs76676728,rs7100949,rs5757133,rs6095711,rs1547325,rs6445882,rs2235230,rs8064454,rs7796334,rs10898075,rs35966003,rs8036808,rs10505482,rs3849942,rs2235367,rs16915582,rs8100926,rs13399458,rs111246615,rs898386,rs73056743,rs10171934,rs9555981,rs7699545,rs6828631,rs11191371,rs10519306,rs1030796,rs6124323,rs4252694,rs138699,rs6124314,rs79116221,rs73442318,rs1810020,rs6506877,rs78786886,rs1992195,rs299640,rs11043134,rs12046459,rs6122347,rs12465081,rs11072972,rs11168576,rs62193207,rs11682567,rs117853079,rs1342106,rs6486336,rs6551466,rs673795,rs7216993,rs62330911,rs1134702,rs747782,rs774357,rs12771627,rs77110838,rs4242384,rs5757193,rs17386555,rs6943534,rs2205802,rs60649179,rs2273669,rs111962601,rs12667317,rs80047832,rs1702122,rs5758478,rs2121742,rs4716193,rs6481982,rs12594720,rs58564340,rs8059,rs11970018,rs3787092,rs10278216,rs9489065,rs6001185,rs2999035,rs900678,rs4951400,rs73622887,rs2655260,rs2508866,rs7629216,rs9306894,rs17076079,rs11988421,rs4809467,rs75904857,rs16901979,rs80272295,rs114241981,rs12487501,rs2125855,rs56339671,rs73043340,rs2054823,rs79474289,rs36029122,rs1979762,rs1321372,rs6029602,rs899690,rs16865976,rs12756715,rs7292602,rs11010697,rs2236508,rs6519216,rs4951409,rs28556916,rs11710260,rs2262462,rs35306249,rs7234678,rs7904252,rs16972625,rs1552484,rs11891348,rs11924142,rs6987723,rs13426236,rs61105114,rs6914013,rs4274387,rs56246246,rs9787697,rs6762826,rs6951017,rs299639,rs6001877,rs4951080,rs1291209,rs860221,rs1784257,rs55791529,rs12488346,rs56272612,rs6072279,rs59476799,rs78208413,rs1106853,rs7163796,rs2647247,rs11240758,rs79368019,rs6743174,rs139913,rs877343,rs11845734,rs7784095,rs12418533,rs2211498,rs508133,rs4621844,rs1020152,rs10886903,rs2012677,rs78835808,rs175120,rs6445920,rs2253829,rs6020846,rs7121039,rs6002485,rs6982324,rs2767532,rs6932826,rs3813499,rs9611008,rs1326322,rs1543332,rs6011540,rs4675811,rs2899334,rs7630422,rs2033569,rs1438221,rs61546182,rs17190390,rs7292999,rs66509917,rs17791016,rs11676748,rs2504927,rs10827645,rs7767587,rs784406,rs6072249,rs3746748,rs73054825,rs5758484,rs79431769,rs62190370,rs13010236,rs76071785,rs7734992,rs6029641,rs699664,rs9855015,rs6010998,rs17747613,rs2169137,rs5758522,rs56882727,rs266878,rs11825381,rs7120737,rs9622833,rs9381080,rs345052,rs11921019,rs10488155,rs11753112,rs6696628,rs4773558,rs2348196,rs13077048,rs7640218,rs1554534,rs7845933,rs2305983,rs2340687,rs930947,rs4821810,rs67143603,rs114910934,rs10191488,rs2335408,rs71455920,rs35496488,rs1043402,rs434124,rs9367966,rs115712867,rs10107700,rs1964690,rs2271494,rs7290828,rs2235366,rs2284073,rs630045,rs10949462,rs5757135,rs77029420,rs79698113,rs10233818,rs631102,rs9816323,rs73008126,rs56328334,rs56207534,rs11888640,rs6029638,rs17165995,rs56239176,rs75187588,rs12004,rs6764985,rs13322614,rs6062504,rs66543278,rs56129392,rs57076782,rs13257371,rs2413748,rs6090203,rs11896232,rs2292884,rs4321502,rs86796,rs3792157,rs62186378,rs11781886,rs5750672,rs13165,rs12775883,rs5750669,rs78803914,rs7725218,rs9879889,rs11581175,rs928200,rs78123955,rs9611305,rs12507642,rs7449801,rs1291210,rs299643,rs10097473,rs13071205,rs3746747,rs9841271,rs10046485,rs9869433,rs7106731,rs742136,rs6532491,rs79748557,rs12566957,rs2258056,rs417676,rs17432775,rs6011563,rs9612011,rs7505632,rs7625886,rs138711,rs1361152,rs6065311,rs6774777,rs11228565,rs16972648,rs6089829,rs4809221,rs7532236,rs6001774,rs10470695,rs12477565,rs2413547,rs6001209,rs13121500,rs12500116,rs12488495,rs1539596,rs10930559,rs848001,rs9396804,rs2032417,rs4821797,rs78885459,rs2071887,rs3747172,rs5757166,rs1237094,rs59612321,rs6426030,rs55905850,rs116689915,rs1056661,rs2147210,rs3760511,rs299651,rs2755075,rs6579002,rs10793766,rs10135,rs73324348,rs6122348,rs58081878,rs4412357,rs11043135,rs58453314,rs17144544,rs796169,rs10905363,rs115121438,rs2293255,rs6125818,rs6029588,rs9560574,rs3927461,rs9610986,rs972175,rs11724570,rs4714482,rs2454421,rs7940062,rs12241712,rs7178551,rs9821703,rs1329536,rs9827120,rs138716,rs73058821,rs3747173,rs7165424,rs5757211,rs910942,rs76110214,rs11774189,rs11264092,rs1797889,rs7273930,rs7796586,rs1440017,rs2872543,rs7273917,rs6788879,rs16915613,rs2201207,rs757146,rs2191139,rs16986916,rs3787089,rs10967965,rs10501410,rs6968600,rs6689638,rs12437314,rs2292885,rs55659456,rs9611004,rs10492519,rs17275527,rs11582917,rs7088182,rs2807495,rs2454437,rs9815835,rs111229831,rs138703,rs11130583,rs7753653,rs8180965,rs4341685,rs7600872,rs58044536,rs2297441,rs9849659,rs115015520,rs7619750,rs13418586,rs74500456,rs7605975,rs74028171,rs4634684,rs11135910,rs56846060,rs2147209,rs6896168,rs62113212,rs1562323,rs453755,rs6594016,rs2705126,rs3752513,rs2807486,rs7127900,rs16860478,rs61036532,rs1680094,rs12501386,rs7174565,rs2726459,rs16825181,rs12275055,rs61265543,rs73510170,rs116523980,rs7563787,rs2072795,rs4871022,rs2807497,rs60084130,rs4314621,rs62193221,rs7942031,rs41266959,rs17839824,rs7090241,rs17694496,rs7787390,rs34853047,rs2528528,rs12661470,rs676296,rs4681986,rs4569015,rs9477525,rs10900592,rs1801280,rs17369893,rs3771587,rs7706544,rs9680064,rs72915498,rs8037963,rs10215258,rs12278923,rs10783256,rs55645375,rs6125821,rs1364450,rs6781489,rs4721094,rs3904905,rs116679801,rs3213882,rs55887894,rs1460983,rs10088308,rs6602301,rs4620729,rs4714487,rs16865262,rs880930,rs6975517,rs5757231,rs12995914,rs112799961,rs10949699,rs763072,rs9680012,rs56720968,rs59060587,rs12729055,rs1982768,rs2294296,rs4470425,rs1378897,rs12523811,rs4757493,rs13386290,rs7621767,rs11043143,rs4776316,rs1783632,rs3731828,rs7427577,rs80178661,rs4644650,rs9838772,rs4407380,rs7825905,rs56102412,rs13032919,rs59739486,rs9886,rs7172773,rs3847137,rs9856584,rs2276046,rs7608074,rs78718649,rs56013339,rs17724926,rs8032043,rs11264286,rs10046487,rs115963429,rs2290854,rs5750658,rs1130500,rs6670599,rs7123180,rs650834,rs6001740,rs2413544,rs35270244,rs2272496,rs2659124,rs543651,rs33970734,rs6791072,rs60086365,rs2814707,rs10190033,rs7109474,rs6062781,rs115218749,rs16836521,rs7125035,rs1291205,rs6062773,rs1833459,rs57669200,rs11639497,rs2522278,rs6998061,rs3859579,rs1797874,rs6440007,rs3755014,rs74565417,rs1048739,rs6460934,rs34965005,rs10886902,rs10949458,rs62186411,rs57436966,rs75177774,rs77096235,rs6679717,rs9813459,rs73192977,rs2337711,rs72643495,rs16972624,rs6810769,rs2705123,rs5757234,rs11599333,rs9394807,rs4951399,rs1565097,rs7632381,rs11233454,rs72853963,rs17632542,rs2427533,rs6794181,rs5750664,rs77373614,rs6102334,rs17036821,rs57614093,rs55971080,rs2807488,rs3805266,rs12168758,rs11665698,rs78268306,rs1695227,rs11130590,rs4951075,rs2829997,rs2048019,rs12156322,rs75523497,rs7570882,rs6020122,rs2899685,rs55826659,rs76366926,rs73054839,rs10519307,rs705094,rs10885579,rs6011544,rs910943,rs6459840,rs10220834,rs2442803,rs10840584,rs73137967,rs1348818,rs1056610,rs8076023,rs6011567,rs74991574,rs41309367,rs4719306,rs2218628,rs11651755,rs2235229,rs1523110,rs1342107,rs12547471,rs13281139,rs4076054,rs6791946,rs5750622,rs73058820,rs174776,rs79362222,rs2477523,rs11992541,rs2072798,rs4997812,rs13092681,rs6966230,rs55716301,rs6506878,rs11191372,rs4681992,rs74934949,rs62193197,rs559707,rs7177245,rs3764706,rs6020127,rs9623117,rs6966663,rs10505483,rs11985916,rs776052,rs4810311,rs6713555,rs11233456,rs7642653,rs4681731,rs12610267,rs56171963,rs1837988,rs7661349,rs41281265,rs6779700,rs760699,rs2314130,rs902772,rs62177792,rs5757141,rs3824249,rs73350138,rs900677,rs504217,rs7126857,rs2076146,rs12797162,rs13378948,rs10085906,rs7117262,rs2330097,rs116776862,rs72620830,rs11004409,rs7084475,rs11239585,rs4809468,rs77806006,rs3844360,rs5750629,rs2072858,rs11988563,rs60096331,rs17081861,rs7546741,rs114541428,rs2273103,rs7043308,rs12761195,rs6445873,rs13093618,rs10222584,rs6062397,rs7738483,rs4252717,rs6519124,rs12130686,rs7745578,rs2807473,rs1060489,rs12529501,rs2359863,rs865702,rs4916440,rs745180,rs9600082,rs6062776,rs4716190,rs393829,rs76698413,rs17784294,rs1019587,rs2611502,rs11681045,rs4675944,rs9847167,rs11130582,rs2223745,rs3771570,rs1032625,rs12125533,rs2596831,rs6029552,rs2072794,rs12133735,rs299648,rs11239577,rs3740023,rs73324323,rs6737914,rs17103483,rs78580914,rs11240764,rs9829584,rs898804,rs762684,rs6470498,rs1516342,rs74826125,rs1038617,rs4821812,rs9818333,rs2133086,rs56156035,rs4903328,rs7288160,rs6001734,rs75448602,rs898803,rs17068611,rs17275416,rs11966104,rs735172,rs10826127,rs2279822,rs73108440,rs1851779,rs1482680,rs60983130,rs872842,rs6016534,rs78774277,rs17198985,rs6440006,rs299644,rs67616625,rs299632,rs1510230,rs10172544,rs2005705,rs6547629,rs79837139,rs73052734,rs2236507,rs9560569,rs6568554,rs1295810,rs12259058,rs7753554,rs62003516,rs2647246,rs35416445,rs8102454,rs3815262,rs62113214,rs10179648,rs1572597,rs1249892,rs2660757,rs2287018,rs61354735,rs2236506,rs10069690,rs9306328,rs3788544,rs2348194,rs4684867,rs596726,rs6760078,rs11548491,rs10170771,rs57977953,rs6089827,rs8957,rs4684871,rs12216823,rs11638095,rs11239591,rs2278604,rs3105751,rs62193175,rs2726519,rs16823148,rs2646416,rs7759680,rs4752791,rs12294487,rs9855744,rs6001203,rs6917029,rs114368959,rs461251,rs7587716,rs11985415,rs11962337,rs12485434,rs10266592,rs7584475,rs76765083,rs7832071,rs12601991,rs10827646,rs77436191,rs4871789,rs12524702,rs996427,rs70940824,rs117801358,rs11970599,rs2427340,rs2466027,rs6785012,rs6122346,rs12285347,rs4821799,rs13098672,rs138700,rs13387754,rs6763931,rs113478147,rs4809329,rs72985681,rs10936632,rs116306855,rs2267394,rs111785807,rs4951401,rs5757196,rs12468394,rs6918261,rs7844219,rs6011559,rs17464981,rs12473819,rs74028138,rs4872176,rs146778617,rs902774,rs2270993,rs7832031,rs6519120,rs6001827,rs4239217,rs6001184,rs62186361,rs79914567,rs6485783,rs2611471,rs73288159,rs60896516,rs6741759,rs3852485,rs2075375,rs60079260,rs74652956,rs4714483,rs56116758,rs16853958,rs742134,rs12416156,rs2522268,rs7637993,rs6804040,rs1545985,rs9829537,rs75772189,rs1552485,rs2241988,rs2456451,rs998071,rs6780251,rs6122158,rs12678505,rs6012775,rs12041075,rs75555274,rs6129731,rs7075697,rs6765099,rs17165936,rs6439113,rs16844773,rs2508201,rs5757203,rs112211350,rs700828,rs7787501,rs7082816,rs71422705,rs10900595,rs339341,rs2705133,rs2255655,rs10908278,rs60589938,rs6908714,rs7115232,rs3852483,rs10254572,rs12139477,rs75307211,rs6122350,rs731174,rs1916284,rs6090206,rs9882859,rs2523395,rs6594019,rs7749695,rs4809321,rs1208,rs1012241,rs6831536,rs117298489,rs78269931,rs57462547,rs1060491,rs11072970,rs4681977,rs76274863,rs4951078,rs5758470,rs16824264,rs73056811,rs7517651,rs2228135,rs58139647,rs4736010,rs10905364,rs7990672,rs11109,rs2292879,rs34382227,rs3743041,rs6122349,rs13405290,rs3787088,rs57345461,rs6752050,rs13186320,rs6062510,rs2079811,rs115338764,rs6445901,rs9311171,rs10947980,rs1151622,rs3899032,rs12682374,rs2453554,rs55715186,rs4988417,rs7603828,rs6730284,rs2457574,rs3738026,rs12619369,rs12525646,rs774359,rs4586690,rs2002015,rs2456449,rs12365527,rs58629129,rs12500720,rs5995610,rs9666461,rs7791259,rs2271809,rs5757204,rs76851956,rs12783444,rs8065389,rs114948524,rs7123418,rs10748828,rs6764769,rs914559,rs1701001,rs1569716,rs17435590,rs6743030,rs1797880,rs4245738,rs2121743,rs2659056,rs3752366,rs7082946,rs10099413,rs55744236,rs73489796,rs700782,rs7827234,rs7579147,rs79612005,rs4619723,rs6987640,rs112619564,rs76427978,rs7770400,rs7541350,rs2596822,rs5757160,rs2871960,rs2442807,rs4682004,rs2740360,rs74448917,rs1390358,rs6738645,rs3843444,rs6799182,rs1048665,rs2277769,rs904464,rs78779462,rs13041507,rs2016478,rs4992382,rs2450855,rs1291207,rs13268116,rs11166933,rs11831942,rs9831416,rs11983017,rs13269492,rs6944618,rs7014539,rs7176696,rs12773833,rs79789118,rs2281021,rs502776,rs57015192,rs9879539,rs2445612,rs1249891,rs6090202,rs68162216,rs9833690,rs3734651,rs5750673,rs2181796,rs16877400,rs115505059,rs73054819,rs7611153,rs9853229,rs17511088,rs7123432,rs2047408,rs11799384,rs10793767,rs138712,rs2293645,rs17165894,rs76041481,rs77107907,rs487288,rs8117291,rs10993994,rs3771564,rs6001193,rs3741410,rs6431544,rs71465531,rs17165906,rs9868090,rs10840603,rs7605319,rs7622509,rs506041,rs1074663,rs17311376,rs2328170,rs35817167,rs73056823,rs11233457,rs62190367,rs59426273,rs1906142,rs6812734,rs1984598,rs73106451,rs1466835,rs11165967,rs11717981,rs75683222,rs2726520,rs74738513,rs5757899,rs10276892,rs6095709,rs10908444,rs61749035,rs11997201,rs3096702,rs2711724,rs8008120,rs77822456,rs4721091,rs10949450,rs11240761,rs2043675,rs56229279,rs11577529,rs6001741,rs2257440,rs4328119,rs1542848,rs10949451,rs17081859,rs10743181,rs6485774,rs11667256,rs6963518,rs16901970,rs6760842,rs2132276,rs16958398,rs400603,rs12590446,rs10872028,rs1741708,rs4820449,rs6579001,rs4820346,rs67231414,rs2333852,rs1374961,rs35709624,rs16844777,rs116102988,rs12471789,rs6001189,rs2466028,rs34582151,rs34623409,rs7124949,rs74721425,rs2075402,rs2735839,rs2453555,rs56076328,rs79088356,rs11072969,rs17756782,rs2397061,rs6836458,rs6880234,rs113917468,rs4776315,rs472837,rs55634485,rs2454442,rs6519133,rs4736112,rs13425580,rs299629,rs9825680,rs12547470,rs3850699,rs9855748,rs4951404,rs114829430,rs7631426,rs11264291,rs12499655,rs7704802,rs10743182,rs1906321,rs10854168,rs6029587,rs1874942,rs899695,rs12593120,rs1460036,rs779788,rs6419886,rs6012941,rs10900600,rs3755015,rs5750927,rs9787877,rs16948784,rs1446668,rs17070144,rs6791881,rs6089970,rs112898725,rs7646243,rs525379,rs9610995,rs7627119,rs16867274,rs1495744,rs883996,rs117958432,rs7679673,rs1985827,rs17511304,rs138704,rs138709,rs909564,rs7127162,rs4803934,rs73006381,rs13387391,rs2076148,rs10215656,rs2442820,rs2655261,rs4821943,rs2807496,rs4809472,rs6011555,rs7787405,rs361901,rs734083,rs3823844,rs11651052,rs13030651,rs2807498,rs9809980,rs4822059,rs5995843,rs1523109,rs62190415,rs80189176,rs6013029,rs753381,rs11763970,rs1110344,rs2257885,rs118099826,rs2656095,rs2611475,rs3848669,rs17076080,rs10278300,rs73008106,rs34916188,rs3764707,rs7650863,rs12747993,rs7581882,rs7613082,rs2456455,rs909341,rs77132083,rs6102303,rs2179142,rs9350059,rs6459577,rs2456452,rs9835,rs2569735,rs299635,rs2468942,rs58600715,rs61736312,rs9853703,rs28479922,rs7650538,rs4809270,rs78534109,rs6718609,rs12588258,rs7583917,rs6822544,rs6983267,rs713639,rs6095722,rs684232,rs116159920</t>
  </si>
  <si>
    <t>CATG00000017636.1,ENSG00000265855.1,ENSG00000246228.2,ENSG00000272146.1,ENSG00000226963.1,ENSG00000163959.5,ENSG00000247626.3,ENSG00000137177.14,ENSG00000259727.1,ENSG00000235840.1,ENSG00000115540.10,ENSG00000204956.4,CATG00000052161.1,CATG00000085368.1,ENSG00000167641.6,ENSG00000115520.4,ENSG00000140406.2,ENSG00000170421.7,CATG00000098275.1,ENSG00000236048.2,ENSG00000175029.12,ENSG00000100354.16,CATG00000032035.1,ENSG00000228962.1,ENSG00000131503.16,CATG00000102511.1,CATG00000055464.1,CATG00000005569.1,CATG00000064744.1,CATG00000047340.1,ENSG00000165923.11,CATG00000015271.1,ENSG00000115677.12,ENSG00000115486.7,ENSG00000172671.15,ENSG00000100226.11,CATG00000081433.1,CATG00000054845.1,ENSG00000079557.3,CATG00000088298.1,ENSG00000073712.9,CATG00000004606.1,ENSG00000156206.9,CATG00000095379.1,ENSG00000159248.4,CATG00000002792.1,ENSG00000204301.5,ENSG00000101246.15,ENSG00000144677.10,ENSG00000133477.12,ENSG00000117899.6,ENSG00000149177.8,ENSG00000081842.13,CATG00000073317.1,ENSG00000213365.3,ENSG00000226690.2,CATG00000095531.1,ENSG00000170266.11,ENSG00000100196.6,ENSG00000273047.1,ENSG00000204969.5,ENSG00000167632.10,CATG00000117496.1,CATG00000006002.1,CATG00000008758.1,CATG00000053275.1,ENSG00000175792.7,ENSG00000137502.5,CATG00000047215.1,ENSG00000132155.7,CATG00000008996.1,ENSG00000123444.9,CATG00000057696.1,CATG00000057756.1,ENSG00000253929.1,ENSG00000138107.7,ENSG00000139223.1,ENSG00000100206.5,ENSG00000072858.6,ENSG00000149187.13,CATG00000078742.1,CATG00000117987.1,ENSG00000131495.4,CATG00000052051.1,CATG00000094822.1,ENSG00000115504.10,ENSG00000004948.9,ENSG00000167693.12,ENSG00000268485.1,ENSG00000170458.9,ENSG00000225450.1,ENSG00000198625.8,ENSG00000244491.1,ENSG00000142192.16,ENSG00000130584.6,ENSG00000241146.1,ENSG00000146530.7,ENSG00000168883.15,CATG00000060254.1,ENSG00000174840.8,ENSG00000147481.9,CATG00000089573.1,ENSG00000248166.1,ENSG00000241933.1,ENSG00000206530.4,CATG00000060907.1,ENSG00000204117.1,CATG00000060894.1,ENSG00000115970.14,CATG00000057697.1,ENSG00000166689.10,CATG00000078736.1,ENSG00000248464.1,ENSG00000267748.2,ENSG00000134317.13,CATG00000047339.1,CATG00000052158.1,ENSG00000165462.5,CATG00000105110.1,ENSG00000254996.1,ENSG00000100242.11,ENSG00000160691.14,ENSG00000138111.10,ENSG00000213523.5,CATG00000036054.1,CATG00000012003.1,ENSG00000168769.8,ENSG00000204963.4,ENSG00000174562.9,CATG00000066038.1,CATG00000085288.1,ENSG00000247844.1,ENSG00000204961.5,ENSG00000137673.4,CATG00000057694.1,CATG00000065636.1,ENSG00000258366.3,ENSG00000113073.10,ENSG00000255503.1,ENSG00000205356.5,ENSG00000134690.6,CATG00000055462.1,CATG00000048698.1,ENSG00000234753.1,ENSG00000197376.2,ENSG00000108753.8,ENSG00000168890.9,ENSG00000165025.10,ENSG00000239608.1,ENSG00000141252.15,ENSG00000075975.11,ENSG00000170866.7,ENSG00000259998.1,CATG00000055461.1,ENSG00000243509.4,ENSG00000212993.3,ENSG00000139209.11,ENSG00000164362.14,ENSG00000100294.8,CATG00000025706.1,CATG00000065281.1,ENSG00000021826.10,ENSG00000198740.4,ENSG00000162944.6,CATG00000049225.1,ENSG00000228274.3,CATG00000100806.1,ENSG00000267107.2,ENSG00000120594.12,ENSG00000115541.6,ENSG00000099204.14,CATG00000023255.1,ENSG00000248714.2,ENSG00000267968.1,ENSG00000235879.1,ENSG00000173406.11,ENSG00000143951.11,ENSG00000163346.12,ENSG00000142515.10,ENSG00000100211.6,ENSG00000115507.5,ENSG00000272933.1,ENSG00000167642.8,ENSG00000198477.3,ENSG00000251431.1,ENSG00000132792.14,ENSG00000137166.10,CATG00000108997.1,CATG00000084730.1,ENSG00000119686.5,ENSG00000175003.8,ENSG00000224318.1,CATG00000054839.1,ENSG00000196666.3,ENSG00000144381.12,CATG00000024189.1,ENSG00000264349.1,ENSG00000174844.10,ENSG00000270361.1,CATG00000081048.1,CATG00000100646.1,CATG00000117970.1,ENSG00000272741.1,ENSG00000224721.1,ENSG00000115648.9,ENSG00000026036.16,ENSG00000058262.5,ENSG00000174306.17,CATG00000062111.1,ENSG00000230149.2,CATG00000057682.1,ENSG00000147894.10,CATG00000002264.1,ENSG00000115524.11,ENSG00000226648.1,CATG00000057855.1,ENSG00000185002.5,ENSG00000153294.7,ENSG00000184949.11,ENSG00000196975.10,ENSG00000197457.5,ENSG00000115896.11,ENSG00000258867.1,ENSG00000006607.9,CATG00000054732.1,ENSG00000087338.4,ENSG00000120314.14,ENSG00000261738.2,CATG00000006003.1,ENSG00000146477.4,ENSG00000229598.1,ENSG00000239453.1,ENSG00000239388.4,ENSG00000177311.6,CATG00000114863.1,CATG00000017742.1,CATG00000045523.1,CATG00000025223.1,CATG00000033899.1,ENSG00000182185.14,ENSG00000165406.11,ENSG00000150510.11,ENSG00000257735.1,ENSG00000163110.10,ENSG00000241956.5,CATG00000060893.1,ENSG00000253438.2,ENSG00000166960.12,ENSG00000164715.5,ENSG00000168906.8,ENSG00000167034.9,CATG00000063775.1,CATG00000105389.1,ENSG00000163344.5,ENSG00000246067.3,ENSG00000229299.2,ENSG00000213291.3,ENSG00000041982.10,CATG00000063771.1,ENSG00000214922.5,ENSG00000168899.4,ENSG00000163681.10,CATG00000055463.1,ENSG00000261202.1,ENSG00000118640.6,CATG00000046159.1,CATG00000085376.1,CATG00000019782.1,ENSG00000119685.15,ENSG00000104537.12,ENSG00000171206.9,ENSG00000253768.1,CATG00000114104.1,ENSG00000156398.8,ENSG00000173207.8,CATG00000069911.1,ENSG00000030066.9,ENSG00000204970.5,ENSG00000012779.6,CATG00000090511.1,ENSG00000110092.3,ENSG00000176087.10,ENSG00000272070.1,CATG00000093100.1,CATG00000012005.1,ENSG00000125514.5,ENSG00000151461.15,ENSG00000256463.4,ENSG00000197114.7,ENSG00000177627.5,ENSG00000154743.13,ENSG00000162129.8,ENSG00000270757.1,ENSG00000132793.7,ENSG00000250007.2,ENSG00000184669.6,ENSG00000243056.1,ENSG00000118961.10,ENSG00000226053.1,CATG00000098972.1,ENSG00000147896.3,ENSG00000237119.1,ENSG00000132394.6,CATG00000085291.1,ENSG00000100201.14,ENSG00000243587.6,ENSG00000221818.4,CATG00000095147.1,ENSG00000143603.14,ENSG00000081853.13,ENSG00000125520.9,ENSG00000253471.1,ENSG00000103888.11,ENSG00000237840.2,ENSG00000168385.13,CATG00000104027.1,ENSG00000239831.1,CATG00000052050.1,CATG00000118069.1,CATG00000087617.1,ENSG00000233017.1,ENSG00000172965.10,CATG00000002256.1,ENSG00000264564.1,ENSG00000236779.1,ENSG00000273154.1,ENSG00000206072.8,ENSG00000170423.8,ENSG00000100290.2,ENSG00000164393.4,ENSG00000204740.5,ENSG00000170927.10,CATG00000068896.1,CATG00000032004.1,ENSG00000152430.13,ENSG00000170445.8,CATG00000091305.1,ENSG00000253871.1,ENSG00000253236.1,ENSG00000213619.5,ENSG00000116922.10,ENSG00000167987.6,ENSG00000124181.10,ENSG00000113108.13,ENSG00000156006.4,ENSG00000100216.4,ENSG00000138175.8,ENSG00000272259.1,ENSG00000115694.10,ENSG00000183317.12,ENSG00000118690.8,ENSG00000236653.1,ENSG00000143869.5,ENSG00000091409.10,CATG00000008994.1,ENSG00000100221.6,ENSG00000113119.8,ENSG00000019995.6,CATG00000009000.1,ENSG00000103995.9,ENSG00000163611.7,ENSG00000203896.5,CATG00000057766.1,ENSG00000013297.6,CATG00000102420.1,ENSG00000228599.1,CATG00000046153.1,ENSG00000243831.1,ENSG00000168374.6,ENSG00000204536.9,ENSG00000188655.6,ENSG00000153094.17,ENSG00000259549.1,CATG00000077763.1,CATG00000060892.1,CATG00000023809.1,ENSG00000161217.7,ENSG00000232790.2,CATG00000019800.1,ENSG00000198900.5,ENSG00000155093.13,ENSG00000120162.9,ENSG00000213104.3,CATG00000066312.1,CATG00000063770.1,CATG00000049362.1,CATG00000058667.1,ENSG00000204967.6,CATG00000105112.1,CATG00000103018.1,CATG00000001057.1,ENSG00000072840.8,ENSG00000170382.7,CATG00000050805.1,ENSG00000080546.9,ENSG00000225205.1,ENSG00000136603.9,ENSG00000113141.11,ENSG00000137834.10,CATG00000075963.1,ENSG00000167695.10,CATG00000009007.1,ENSG00000145681.6,CATG00000064751.1,ENSG00000183137.10,ENSG00000138294.9,CATG00000039219.1,ENSG00000183117.13,ENSG00000225526.4,ENSG00000146007.6,ENSG00000249637.1,ENSG00000204642.9,ENSG00000228326.1,CATG00000066314.1,CATG00000051173.1,ENSG00000232044.4,ENSG00000070193.4,ENSG00000132669.8,ENSG00000163820.10,ENSG00000165458.9,CATG00000064748.1,ENSG00000109920.8,ENSG00000224722.3,ENSG00000133056.9,ENSG00000174839.8,ENSG00000124491.11</t>
  </si>
  <si>
    <t>19767754,18264096,21743057,18264097,22130093,23555315,17401366,pha002877,24185611,22219177,19117981,23535732,18073375,23023329,17401363,19767753,20978177,22923026,18264098,21602798,20676098,pha002878,23376709,17903305,23065704,21743467,24753544</t>
  </si>
  <si>
    <t>Prostate cancer mortality,Urinary symptoms in response to radiotherapy in prostate cancer,Prostate cancer (gene x gene interaction),Prostate cancer</t>
  </si>
  <si>
    <t>MESH:D011597</t>
  </si>
  <si>
    <t>Psychomotor Performance</t>
  </si>
  <si>
    <t>The coordination of a sensory or ideational (cognitive) process and a motor activity.</t>
  </si>
  <si>
    <t>rs11707504,rs6489498,rs3015323,rs117487827,rs4733196,rs73107727,rs9941117,rs57151947,rs4281410,rs62268732,rs12593295,rs35871557,rs7017014,rs1812186,rs6800228,rs7648126,rs35391262,rs3805127,rs2143641,rs113807777,rs6487009,rs35781708,rs73263781,rs4950953,rs1367829,rs10841297,rs7827025,rs1346889,rs11826971,rs11781239,rs1012090,rs45593645,rs17805898,rs34724945,rs1904430,rs12135707,rs10161342,rs28831840,rs117755417,rs756202,rs6108110,rs2276030,rs79240959,rs11774655,rs113808202,rs2614793,rs17638629,rs11870669,rs2984277,rs1719570,rs16988857,rs12902635,rs117320167,rs114172652,rs4544073,rs12073392,rs7176496,rs9036,rs12430649,rs17646025,rs17702175,rs1569122,rs55738600,rs2068814,rs3015444,rs7140873,rs2236223,rs3105595,rs12212090,rs2723248,rs816489,rs3775256,rs74588194,rs7917351,rs8022867,rs4945144,rs2797790,rs1871460,rs58137875,rs7137758,rs2663540,rs9372639,rs34675041,rs55700086,rs1637474,rs118150414,rs17501806,rs116201470,rs10810862,rs77563909,rs6118083,rs3789046,rs2041430,rs12902649,rs2978263,rs4143370,rs2252521,rs1873950,rs75329155,rs7170036,rs1135397,rs1265879,rs396347,rs13253599,rs11713355,rs2663531,rs3843762,rs10810861,rs2529480,rs76149735,rs1318472,rs7827665,rs6017302,rs58137325,rs3784304,rs987315,rs2776910,rs2776880,rs2901280,rs1873952,rs4587707,rs79417259,rs4812821,rs2291107,rs1707966,rs11721291,rs16889848,rs7323553,rs4945145,rs114264993,rs11824436,rs2169136,rs7636559,rs2979522,rs7484413,rs6486990,rs77224287,rs656739,rs57078496,rs12146823,rs116879816,rs2288280,rs56280309,rs10978182,rs1955,rs12638437,rs17101919,rs2303951,rs76062986,rs7874522,rs6669246,rs3109877,rs61670884,rs3109899,rs59228223,rs3819077,rs1692141,rs10848939,rs35420592,rs9818639,rs114727888,rs12440387,rs67237665,rs2979530,rs12696543,rs184371,rs12481247,rs11745401,rs17070304,rs57324163,rs12595526,rs7541449,rs8035108,rs2060112,rs1776456,rs16877241,rs1776460,rs4871414,rs58868321,rs2676143,rs115439991,rs8057426,rs12567161,rs45563635,rs10498514,rs2047150,rs4448759,rs78935318,rs60806768,rs117820337,rs28470808,rs8089174,rs111452882,rs75056406,rs4263023,rs7004482,rs234692,rs4775031,rs117799049,rs9949554,rs7427989,rs12312786,rs12437770,rs78028778,rs6103708,rs10898469,rs34748169,rs7099949,rs17122693,rs6988602,rs2868089,rs547203,rs7812184,rs7485548,rs66585887,rs7273117,rs2978258,rs9297675,rs35510912,rs73427657,rs4793596,rs9883467,rs75308270,rs4465346,rs13275308,rs77511541,rs76436865,rs4557660,rs10007099,rs35014209,rs34086988,rs9387917,rs72740493,rs74056445,rs3789051,rs75841009,rs72679588,rs73017249,rs59770063,rs76203225,rs2326130,rs17742508,rs73113674,rs1414500,rs118147708,rs2648652,rs4951406,rs3747632,rs59686564,rs17691170,rs6489499,rs7846164,rs73245375,rs2072386,rs117708968,rs117878284,rs28484921,rs34865234,rs2289577,rs73263782,rs17645935,rs5006026,rs56373343,rs78947507,rs117775695,rs914349,rs7816334,rs79781706,rs115090056,rs9442235,rs12593556,rs7640416,rs74674206,rs2978279,rs79262525,rs56125952,rs12258778,rs13017649,rs3109898,rs1043806,rs1398752,rs12437803,rs114828733,rs73121380,rs4733502,rs58436126,rs10400826,rs2776881,rs73121399,rs2295638,rs1920320,rs12101544,rs1511843,rs11240762,rs10803419,rs67409335,rs9918907,rs7853117,rs7037016,rs9930464,rs7374394,rs3848128,rs1026243,rs56036336,rs4702440,rs118097020,rs75300173,rs34704616,rs73113680,rs2978287,rs73263770,rs6470186,rs7312380,rs118181964,rs74885887,rs17646917,rs7892812,rs3796261,rs3789047,rs73277970,rs7153080,rs3105597,rs73121378,rs34292363,rs2919008,rs77842793,rs79885046,rs2617006,rs3784961,rs1863679,rs2399395,rs7311145,rs392452,rs57092929,rs2135452,rs234769,rs2648651,rs383041,rs76196700,rs75356056,rs11601568,rs74584421,rs2648659,rs75772037,rs2277696,rs11714406,rs77983589,rs3131592,rs6803443,rs9888575,rs1740082,rs79232756,rs17769813,rs66515434,rs10123964,rs2723250,rs1224128,rs13278841,rs5934953,rs113621520,rs8182062,rs2073133,rs6679093,rs7828192,rs112166788,rs16879964,rs11775511,rs59470472,rs72679576,rs7236623,rs9944914,rs3015456,rs12531640,rs17702205,rs111444824,rs117948797,rs78241205,rs11068779,rs1757181,rs486841,rs36004063,rs3744773,rs6592284,rs56794877,rs12529271,rs6468395,rs3131593,rs113666458,rs11984145,rs12549683,rs10947673,rs10792844,rs56359406,rs10441486,rs12582265,rs2377372,rs11849167,rs1265880,rs11649801,rs73245371,rs73998670,rs2619692,rs73998666,rs73106287,rs68175808,rs7489260,rs6990642,rs9852812,rs8042172,rs12480390,rs10841296,rs17171465,rs12912106,rs2003360,rs113880270,rs77898088,rs6487008,rs117048292,rs2646926,rs2295639,rs117280001,rs28680843,rs7967486,rs77306087,rs74056441,rs9913020,rs2378607,rs11068780,rs12624485,rs17158017,rs73115628,rs3109897,rs7980325,rs12625794,rs7489033,rs6990565,rs11719458,rs10792848,rs3784962,rs73613475,rs12309202,rs7176498,rs816488,rs76202452,rs16898871,rs13098883,rs3101860,rs78664124,rs718079,rs2978288,rs28501510,rs1147137,rs71465631,rs3775257,rs11070834,rs6031479,rs73998646,rs72740456,rs3795567,rs73125633,rs75062810,rs7024863,rs72679587,rs3744064,rs57285722,rs34471798,rs673681,rs76198208,rs7215276,rs10279573,rs2229741,rs73277985,rs167657,rs904251,rs1224127,rs76538986,rs4501013,rs55888399,rs17572459,rs60778210,rs60531860,rs55968513,rs3131583,rs7041949,rs56314138,rs75828991,rs12313999,rs2058350,rs17645499,rs116369003,rs1343844,rs719675,rs118180146,rs2123464,rs11775674,rs35101355,rs3131594,rs73525027,rs9826473,rs78099598,rs3744776,rs713243,rs13278088,rs898385,rs3757915,rs11756941,rs73121381,rs41287984,rs66653099,rs75484028,rs117070411,rs55979453,rs234694,rs1398755,rs12442197,rs45570436,rs73121396,rs73337418,rs75808300,rs642392,rs117526272,rs61210078,rs75529424,rs17594946,rs57813047,rs61107070,rs7816939,rs8035326,rs12443283,rs79442235,rs791278,rs2646934,rs5745808,rs58116528,rs77398221,rs117183484,rs2241847,rs117727667,rs3825798,rs59096477,rs116976909,rs111741150,rs17764531,rs791284,rs4884110,rs113729868,rs12267610,rs3756001,rs6768082,rs2619689,rs61825254,rs13061326,rs11850644,rs76829671,rs55840738,rs12593778,rs11713359,rs7875021,rs5745820,rs10900395,rs6086619,rs2723245,rs914347,rs61935078,rs79567984,rs7295167,rs7387451,rs1789212,rs2378606,rs114240764,rs56084145,rs7041188,rs969885,rs76380067,rs77535249,rs73277976,rs2676139,rs7815695,rs58351141,rs113615957,rs11776411,rs17122683,rs4304967,rs59668455,rs72679592,rs75076568,rs60063929,rs67768154,rs111455688,rs17339414,rs930758,rs55643643,rs7971248,rs78600166,rs8074700,rs28546115,rs7296456,rs35062852,rs791286,rs78281332,rs74504715,rs73277979,rs59403712,rs317698,rs67772077,rs7980501,rs9642779,rs112200531,rs76256235,rs4311252,rs7326338,rs11863752,rs75527179,rs11166827,rs1413274,rs1960270,rs592278,rs45523434,rs3757916,rs79812582,rs7649092,rs6995067,rs2648660,rs4280673,rs3896609,rs12442145,rs9839617,rs12299372,rs9559888,rs1317563,rs399408,rs3732408,rs9812228,rs56255555,rs41280254,rs1757183,rs429121,rs17122701,rs75448325,rs112711001,rs74612480,rs6487007,rs59948694,rs7653881,rs4668356,rs35111245,rs2326131,rs17101851,rs75802814,rs13072767,rs17070307,rs11070832,rs1870551,rs79456881,rs60989380,rs35640546,rs2414074,rs111788136,rs3101859,rs73333742,rs34667636,rs117783989,rs6985019,rs2646933,rs3789052,rs9848027,rs116573683,rs12143943,rs59807161,rs76896486,rs73232145,rs1333811,rs78175960,rs2811852,rs1494176,rs8022633,rs9900979,rs5745807,rs73263765,rs13270541,rs4397449,rs8019215,rs76748141,rs12674353,rs17586674,rs62406516,rs1018036,rs6683071,rs9442234,rs7866698,rs75250462,rs113112382,rs6017291,rs13087578,rs13139498,rs1563827,rs1124769,rs7015861,rs7036645,rs12670438,rs12319944,rs1897031,rs9981580,rs7177664,rs35551186,rs694267,rs118045974,rs12550235,rs80091626,rs2883940,rs951338,rs73027220,rs7234212,rs59397130,rs2414274,rs9851199,rs3781684,rs111902567,rs5030732,rs1950731,rs12306579,rs7236781,rs1692137,rs11909467,rs10898453,rs6776670,rs75894487,rs4871415,rs2068411,rs1147134,rs950063,rs12515060,rs36172862,rs2026284,rs58639682,rs3775259,rs34812029,rs11783765,rs5745792,rs11715951,rs9642778,rs2979534,rs10159557,rs4793963,rs13261392,rs34348245,rs113798667,rs16859121,rs17210497,rs79161696,rs2369246,rs1768250,rs686273,rs35666383,rs9929756,rs17703518,rs1812830,rs420790,rs575953,rs73158419,rs12909839,rs2663542,rs113840481,rs317697,rs59422037,rs74404100,rs2776906,rs60114642,rs2219800,rs444460,rs7027450,rs10898468,rs10775195,rs6416210,rs9721100,rs3772130,rs62064568,rs1463984,rs10841301,rs8041463,rs118147433,rs6789736,rs4682297,rs16851254,rs11707518,rs28385585,rs6438002,rs2070180,rs76058894,rs7170310,rs73277968,rs74056444,rs11716984,rs6769102,rs35245386,rs12591735,rs79913371,rs7303587,rs6998271,rs2663536,rs77339760,rs17101915,rs12482056,rs2776911,rs56882977,rs12312881,rs10458588,rs7012004,rs116892792,rs73263773,rs60777883,rs10099372,rs78032512,rs2051334,rs60736633,rs77502185,rs117277075,rs1553910,rs57877016,rs1873951,rs1414499,rs7323540,rs79409906,rs112674414,rs61290360,rs2017384,rs7427165,rs11070822,rs2934682,rs6781857,rs1884609,rs3772128,rs2614787,rs13072618,rs10770516,rs74535991,rs4598846,rs2619690,rs75993418,rs12911168,rs73513478,rs117178832,rs9816844,rs77257401,rs1573819,rs112804483,rs2326017,rs642741,rs9953625,rs4604491,rs11199606,rs16859087,rs33988592,rs72740453,rs570370,rs931649,rs970474,rs77513786,rs9981641,rs55973710,rs3098201,rs118078889,rs17122714,rs7488835,rs79737648,rs62268734,rs13114827,rs72740459,rs7833650,rs3101858,rs36005900,rs4404961,rs77792614,rs10094716,rs626676,rs28829929,rs4252713,rs10900598,rs9822949,rs868097,rs1346890,rs2272683,rs10851493,rs11128702,rs7311966,rs80290133,rs6486986,rs117963063,rs12465188,rs17703435,rs5745876,rs67139073,rs12916845,rs10816292,rs7071977,rs6468407,rs72679584,rs10692,rs3796260,rs35372376,rs75101941,rs78624223,rs73277975,rs6031477,rs7032766,rs1018039,rs117041416,rs9297251,rs113960747,rs73277977,rs117848035,rs77671176,rs12032618,rs2093007,rs7960308,rs9656947,rs11986791,rs6791046,rs4257849,rs4298081,rs7024843,rs74589917,rs2276031,rs7489213,rs58001647,rs2289337,rs234720,rs61094951,rs12320771,rs28662793,rs10774173,rs12625744,rs372969,rs4951410,rs3760513,rs35687465,rs6990303,rs17101854,rs4252726,rs113063930,rs117066572,rs35573737,rs117012509,rs4762787,rs11848452,rs10810860,rs2131142,rs116226890,rs17647040,rs3810037,rs9913026,rs1966620,rs1542958,rs9374994,rs73263767,rs12546891,rs1009882,rs80036292,rs2002030,rs6986269,rs12030639,rs2934683,rs530501,rs3744772,rs4252745,rs117075874,rs12535077,rs875874,rs73121384,rs113044684,rs6416211,rs2776908,rs12625067,rs17171466,rs12592778,rs10173931,rs2676145,rs79203416,rs56069917,rs1035839,rs1318765,rs914353,rs875875,rs72679596,rs78431557,rs12038102,rs77192465,rs12541177,rs56145403,rs496294,rs1001476,rs2663557,rs115779658,rs58972737,rs1147132,rs73239178,rs11781643,rs1860617,rs16988852,rs12730457,rs6784571,rs77758819,rs73121386,rs2341983,rs879482,rs36100794,rs2252920,rs78786946,rs2614788,rs28637301,rs4300049,rs11855518</t>
  </si>
  <si>
    <t>ENSG00000251173.1,ENSG00000173917.9,ENSG00000113790.6,ENSG00000087299.7,ENSG00000234129.3,ENSG00000176853.11,ENSG00000126803.8,ENSG00000250982.2,ENSG00000112182.10,ENSG00000154277.8,ENSG00000139154.10,ENSG00000115806.8,ENSG00000111490.8,ENSG00000260788.1,ENSG00000259619.2,ENSG00000157110.11,ENSG00000120075.5,ENSG00000233101.6,ENSG00000179841.8,ENSG00000230148.4,ENSG00000168314.13,ENSG00000120068.5,CATG00000010577.1,CATG00000012442.1,ENSG00000259378.1,ENSG00000182742.5,CATG00000023000.1,ENSG00000197520.6,CATG00000016274.1,ENSG00000074266.13,CATG00000054202.1,ENSG00000012983.7,ENSG00000106066.9,CATG00000095666.1,ENSG00000180353.6,CATG00000079065.1,ENSG00000160199.10,ENSG00000173230.11,ENSG00000170236.10,ENSG00000100490.5,CATG00000083773.1,ENSG00000198513.7,ENSG00000151748.10,ENSG00000144596.7,ENSG00000185519.8,ENSG00000239552.2,ENSG00000205642.5,ENSG00000258857.1,CATG00000107845.1,ENSG00000257178.2,ENSG00000223891.1,ENSG00000214189.4,CATG00000006497.1,CATG00000079068.1,ENSG00000240891.2,ENSG00000143140.6,ENSG00000272763.1,ENSG00000255133.1,CATG00000023380.1,ENSG00000178031.11,CATG00000028988.1,ENSG00000128918.10,CATG00000088233.1,CATG00000088230.1,CATG00000103919.1,CATG00000018900.1,ENSG00000149260.10,ENSG00000144824.15,ENSG00000272568.1,ENSG00000104687.8,ENSG00000006715.11,CATG00000003174.1,ENSG00000222057.1,ENSG00000092439.9,ENSG00000120008.11,ENSG00000184903.5,ENSG00000149196.11,ENSG00000260027.3,ENSG00000131389.12,ENSG00000101074.3,ENSG00000244649.2,CATG00000075039.1,ENSG00000165807.3,ENSG00000089775.7,ENSG00000124194.11,ENSG00000154719.9,CATG00000061552.1,ENSG00000176871.4,ENSG00000198937.8,CATG00000098411.1,ENSG00000198625.8,ENSG00000047578.8,ENSG00000146350.9,ENSG00000154319.10,ENSG00000253457.1,ENSG00000126804.9,CATG00000073686.1,ENSG00000204110.6,ENSG00000135372.4,ENSG00000201348.1,CATG00000103117.1,ENSG00000100714.11,ENSG00000267586.2,ENSG00000259116.1,ENSG00000188474.6,CATG00000032481.1,ENSG00000106692.9,ENSG00000250974.1,ENSG00000235779.3,ENSG00000170689.8,ENSG00000173226.12,CATG00000098412.1,ENSG00000255178.1,CATG00000079015.1,ENSG00000259410.1,ENSG00000180530.5,CATG00000035733.1,CATG00000010575.1,ENSG00000120093.7,ENSG00000255364.1,ENSG00000135387.15,ENSG00000137200.8,ENSG00000169180.7,ENSG00000155893.7,CATG00000018895.1,ENSG00000111224.9,ENSG00000233056.1,CATG00000116687.1,ENSG00000254361.1,ENSG00000169181.8,CATG00000002449.1,ENSG00000204616.6,ENSG00000197265.4,ENSG00000197296.5,ENSG00000242207.1,CATG00000045483.1,ENSG00000170382.7,ENSG00000259240.1,CATG00000079711.1,ENSG00000163833.6,ENSG00000232453.1,ENSG00000147724.7,ENSG00000197165.6,CATG00000017570.1,CATG00000053316.1,CATG00000024916.1,CATG00000009513.1,ENSG00000182621.12,ENSG00000111445.9,ENSG00000138600.5,CATG00000061550.1,CATG00000037381.1,ENSG00000149201.5,CATG00000015637.1,CATG00000024911.1,CATG00000008226.1,ENSG00000183117.13,CATG00000083772.1,ENSG00000183578.5,ENSG00000100503.19,CATG00000023005.1,CATG00000006501.1,ENSG00000081014.6,ENSG00000132823.6,ENSG00000145088.4,ENSG00000234883.2,CATG00000033883.1,ENSG00000010404.13,ENSG00000227165.3,ENSG00000198586.9,ENSG00000118976.5,ENSG00000129657.10,CATG00000064299.1,CATG00000083449.1</t>
  </si>
  <si>
    <t>20125193,19734545</t>
  </si>
  <si>
    <t>Cognitive performance</t>
  </si>
  <si>
    <t>MESH:D011605</t>
  </si>
  <si>
    <t>Psychoses Substance Induced</t>
  </si>
  <si>
    <t>Psychotic organic mental disorders resulting from the toxic effect of drugs and chemicals or other harmful substance.</t>
  </si>
  <si>
    <t>rs12903201,rs116496979,rs71556715,rs2282886,rs11072520,rs12909335,rs11857695,rs13221253,rs13235543,rs35348663,rs2120019,rs8033925,rs7154845,rs6970465,rs8021280,rs12148488,rs117859270,rs3784789,rs2359237,rs35368205,rs7156590,rs74941528,rs14415,rs2240466,rs13240065,rs59094290,rs6968865,rs2415253,rs8016389,rs12056034,rs79624003,rs2290573,rs13231516,rs12917376,rs13226650,rs12324912,rs34655806,rs75383327,rs4480762,rs17145750,rs4886652,rs7167285,rs12913293,rs34237279,rs12531645,rs12904897,rs2070599,rs2286276,rs12101482,rs3765066,rs11639413,rs12591119,rs11974409,rs12593566,rs6495141,rs12898997,rs8014289,rs8010840,rs56383788,rs8036573,rs76411014,rs7168680,rs12532771,rs7144654,rs17422130,rs34582157,rs3213716,rs12899062,rs34965545,rs2237298,rs11625594,rs8033837,rs11983997,rs76289907,rs2884668,rs7808877,rs4899536,rs62029167,rs8040169,rs1378940,rs12147862,rs11638130,rs6951212,rs117151260,rs12588415,rs7811265,rs3742786,rs1133323,rs1867148,rs7793710,rs2304899,rs67544533,rs8036197,rs6968554,rs3802083,rs1130741,rs13247874,rs13234378,rs4903262,rs1127796,rs10141438,rs79734141,rs2083730,rs13234157,rs75339802,rs115358631,rs3812316,rs2853779,rs2289582,rs6976930,rs35493868,rs2070598,rs62465144,rs2304902,rs4903267,rs12912343,rs7173833,rs12900654,rs8042409,rs35577967,rs11159109,rs76148857,rs2003490,rs12900072,rs11630918,rs1178979,rs973879,rs4886641,rs10148293,rs2106727,rs62444550,rs7798357,rs34346326,rs79862839,rs8014374,rs1051921,rs2286913,rs10138360,rs2237299,rs2359240,rs888413,rs61010704,rs8043181,rs115682075,rs10483863,rs2415251,rs13233571,rs2725221,rs2080087,rs12591513,rs1133322,rs55747707,rs2074755,rs2168518,rs13056,rs12911254,rs7495739,rs2470890,rs116278620,rs116216379,rs7153700,rs2044157,rs113501411,rs682835,rs80189144,rs34913788,rs12911421,rs2470893,rs62466264,rs1178970,rs33951980,rs7150254,rs8054489,rs77048596,rs12185102,rs6495144,rs35332062,rs13244268,rs13232120,rs7163362,rs10139018,rs11633472,rs1378941,rs11159104,rs4886636,rs11854975,rs8014204,rs7785479,rs115841646,rs2725236,rs6574201,rs2029056,rs1306476,rs13246490,rs73083829,rs114808031,rs2120020,rs35659126,rs12910644,rs12901243,rs4899539,rs34763247,rs2472304,rs2230237,rs16966142,rs7800944,rs11856413,rs34862454,rs35624969,rs8039755,rs3850093,rs12912839,rs12540011,rs2083731,rs12050820,rs1178977,rs11636952,rs8025447,rs11072514,rs12487,rs7167261,rs7163636,rs17145732,rs11159105,rs6495139,rs17145713,rs79342744,rs2300596,rs115265552,rs7162900,rs2304903,rs111837003,rs6968170,rs7175720,rs4886651,rs116665648,rs12905199,rs2415249,rs3742790,rs35330527,rs12898259,rs10144023,rs76628030,rs12888998,rs1867149,rs12909515,rs1799900,rs117234510,rs4886648,rs34063670,rs11854704,rs1867146,rs957345,rs3890534,rs35797675,rs34060476,rs12891131,rs714052,rs59945415,rs6574200,rs11635664</t>
  </si>
  <si>
    <t>CATG00000092614.1,ENSG00000140474.8,CATG00000025549.1,ENSG00000232415.1,ENSG00000009950.11,ENSG00000187741.10,ENSG00000140497.12,ENSG00000261606.1,ENSG00000237773.1,ENSG00000236318.1,ENSG00000140506.12,ENSG00000049540.12,ENSG00000260824.1,ENSG00000204991.6,ENSG00000140505.6,ENSG00000119689.10,CATG00000025559.1,ENSG00000009954.6,CATG00000092629.1,CATG00000092618.1,ENSG00000198794.7,CATG00000025548.1,CATG00000025563.1,CATG00000023625.1,ENSG00000236039.1,ENSG00000179361.13,ENSG00000118762.3,CATG00000092613.1,CATG00000092610.1,ENSG00000260152.2,ENSG00000259606.2,CATG00000025554.1,ENSG00000119596.13,ENSG00000178741.7,ENSG00000264386.1,ENSG00000198208.7,CATG00000023635.1,CATG00000023623.1,ENSG00000106546.8,ENSG00000258587.1,ENSG00000178802.13,ENSG00000106635.3,CATG00000025560.1,ENSG00000175877.3,CATG00000096069.1,ENSG00000106638.11,ENSG00000103653.12,ENSG00000178761.10,ENSG00000077800.7,ENSG00000140465.9,CATG00000073068.1,ENSG00000138621.7,ENSG00000178718.5,CATG00000025564.1,CATG00000023634.1,CATG00000023636.1</t>
  </si>
  <si>
    <t>Caffeine consumption</t>
  </si>
  <si>
    <t>MESH:D011995</t>
  </si>
  <si>
    <t>Recombination Genetic</t>
  </si>
  <si>
    <t>Production of new arrangements of DNA by various mechanisms such as assortment and segregation, CROSSING OVER; GENE CONVERSION; GENETIC TRANSFORMATION; GENETIC CONJUGATION; GENETIC TRANSDUCTION; or mixed infection of viruses.</t>
  </si>
  <si>
    <t>rs6812586,rs1188704,rs11046215,rs1466214,rs3796619,rs1188722,rs78529941,rs1411912,rs10026482,rs4844767,rs12999215,rs1882105,rs55756479,rs75046928,rs7514220,rs633556,rs62879260,rs935971,rs10841900,rs643484,rs585735,rs1888680,rs610218,rs6540519,rs4974638,rs1933623,rs7535667,rs12035900,rs55741287,rs629261,rs1466215,rs10003009,rs1188729,rs2150669,rs11732520,rs369252,rs75176484,rs2161063,rs116414360,rs6812596,rs6835141,rs13119276,rs287607,rs4974633,rs864360,rs75529772,rs3782667,rs4974601,rs7679432,rs59254893,rs115857460,rs2487929,rs562634,rs62294748,rs1453605,rs878388,rs76915812,rs11730596,rs1061728,rs1250101,rs1150908,rs1933620,rs79274841,rs16972342,rs6661672,rs11764733,rs4844769,rs6857085,rs2100411,rs115841303,rs3795780,rs60170982,rs116818578,rs1188732,rs419338,rs688008,rs60377892,rs7517088,rs629260,rs6426495,rs28620427,rs11735663,rs11727136,rs68148988,rs676561,rs6665813,rs1972613,rs10746419,rs792965,rs651017,rs11724371,rs1188721,rs116351681,rs7660779,rs10916293,rs867599,rs704192,rs115360534,rs1771456,rs641987,rs12647929,rs62294756,rs28660352,rs111589351,rs17164380,rs1680056,rs114615192,rs688785,rs11940546,rs6668967,rs4148673,rs704190,rs419173,rs6665812,rs13146371,rs112899286,rs61099710,rs6666225,rs704185,rs34956924,rs3796620,rs883749,rs947084,rs533738,rs936885,rs1670533,rs10916292,rs2290411,rs2098574,rs78377769,rs2290409,rs55647507,rs6665929,rs10737429,rs935972,rs58664572,rs116243908,rs1150909,rs116131428,rs79926900,rs11939380,rs59985183,rs6837145,rs2307024,rs1188728,rs1010342,rs2290410,rs704187,rs2249729,rs6836350,rs72762063,rs17187974,rs12994131,rs1888681,rs35376712,rs2141654,rs78283691,rs12825295,rs1411915,rs4653932,rs7517108,rs1250106,rs9306296,rs1771455,rs58416015,rs2290408,rs704175,rs12401463,rs6702081,rs34104149,rs2014318,rs3738685,rs4045481,rs3816474,rs11727297,rs1150912,rs6659408,rs652063,rs1188724,rs7529241,rs6426494,rs604597,rs11046212,rs998288,rs6426493,rs450088,rs378090,rs4690209,rs11727135,rs113113995,rs11247973,rs11725984,rs4148674,rs373610,rs2248083,rs9992925,rs6677503,rs207951,rs861202,rs564636,rs60231175,rs4844463,rs704189,rs115156517,rs7532144,rs1188696,rs1150915,rs935970,rs704191,rs4296081,rs7526808,rs2505115,rs1670534,rs13137819,rs7287536,rs287613,rs379620,rs6852155,rs1643235</t>
  </si>
  <si>
    <t>ENSG00000103888.11,ENSG00000270110.1,ENSG00000233799.1,ENSG00000165757.8,ENSG00000269934.1,ENSG00000154358.15,ENSG00000069431.6,ENSG00000232537.1,ENSG00000159692.11,ENSG00000187260.11,ENSG00000090316.11,CATG00000110402.1,ENSG00000144229.7,ENSG00000178222.8,ENSG00000270571.2,ENSG00000162618.8,ENSG00000013374.11,ENSG00000272588.1,CATG00000067483.1,ENSG00000185619.13,CATG00000067488.1,CATG00000067491.1,ENSG00000163945.11,ENSG00000179979.7,CATG00000097096.1,CATG00000078703.1,ENSG00000233080.2,ENSG00000159674.7,CATG00000071566.1,CATG00000078704.1,CATG00000075239.1,ENSG00000196810.4,ENSG00000047346.8,ENSG00000168993.10</t>
  </si>
  <si>
    <t>21698098,18239089</t>
  </si>
  <si>
    <t>Recombination rate (males),Recombination rate,Recombination rate (females)</t>
  </si>
  <si>
    <t>MESH:D012221</t>
  </si>
  <si>
    <t>Rhinitis Allergic Perennial</t>
  </si>
  <si>
    <t>Inflammation of the mucous membrane of the nose similar to that found in hay fever except that symptoms persist throughout the year. The causes are usually air-borne allergens, particularly dusts, feathers, molds, animal fur, etc.</t>
  </si>
  <si>
    <t>rs9926615,rs2482911,rs2261109,rs6132822,rs2286972,rs2508746,rs720130,rs2257712,rs9923455,rs2179459,rs6107047,rs75255003,rs35666277,rs4815404,rs376742,rs6132835,rs2424699,rs2474780,rs2856,rs2258563,rs2259926,rs367666,rs1044573,rs6083853,rs3002698,rs2258879,rs2261794,rs11699203,rs6132819,rs17097273,rs6083845,rs884613,rs6050602,rs6115146,rs416745,rs6115101,rs2145126,rs7197422,rs6037121,rs405822,rs2513517,rs2257991,rs12924259,rs62443824,rs6050626,rs10966,rs404394,rs3901386,rs1541061,rs11100,rs741173,rs7267979,rs1861548,rs2482919,rs1003603,rs17804470,rs926486,rs1118963,rs17624321,rs422424,rs2257982,rs1130694,rs6138556,rs6107015,rs6050631,rs79881201,rs6115232,rs2259873,rs2257808,rs6138553,rs6107027,rs58536620,rs6115200,rs4619688,rs2257432,rs2500432,rs374701,rs6050472,rs2261747,rs6050477,rs2258201,rs6050481,rs437635,rs6050544,rs4423675,rs7184093,rs3827014,rs12924112,rs2257464,rs7453,rs6138572,rs1077889,rs2424710,rs372678,rs424487,rs431579,rs2258066,rs6083844,rs6076358,rs761025,rs2424700,rs2482948,rs8064154,rs2184000,rs7197754,rs449703,rs1555330,rs216518,rs2261795,rs2227890,rs2257809,rs2424708,rs3746337,rs398036,rs2424704,rs6884870,rs446649,rs2297497,rs6083851,rs2297496,rs6083856,rs2500406,rs6107019,rs7019,rs2257649,rs409853,rs4815426,rs887864,rs2286973,rs2261698,rs2257496,rs6115109,rs12428,rs78318003,rs6115191,rs1898671,rs6050482,rs442834,rs2500448,rs4813557,rs390123,rs2482913,rs2261785,rs2258617,rs453329,rs10455025,rs35732840,rs2259956,rs2257985,rs397119,rs6132825,rs447722,rs6138550,rs2387887,rs454723,rs417130,rs6083855,rs443009,rs6138600,rs6132824,rs2424716,rs741174,rs4815424,rs2258884,rs2257988,rs417110,rs1555329,rs6889889,rs6107017,rs2259928,rs9935174,rs1888997,rs7270835,rs401166,rs422844,rs6115140,rs2424703,rs4724100,rs6107045,rs6138546,rs1047171,rs2258769,rs8056098,rs2500433,rs1043828,rs6138542,rs11087521,rs1985737,rs6115188,rs73598373,rs1985372,rs2500413,rs13038834,rs2257461,rs2257420,rs2261720,rs3087876,rs6050630,rs7018,rs4815425,rs2286974,rs448396,rs404775,rs7194305,rs2257233,rs3787082,rs910997,rs2424698,rs2259837,rs13040655,rs2261753,rs4815423,rs6132821,rs6138575,rs6115107,rs6115100,rs6083828,rs8123949,rs8115257,rs2387891,rs910996,rs1888999,rs77793850,rs2261115,rs3801235,rs6037125,rs2500436,rs2474763,rs2258728,rs6138571,rs2474766,rs741175,rs1046073,rs2474777,rs2227892,rs78363370,rs6050629,rs6050632,rs17624673,rs3002702,rs2258135,rs2474769,rs6050598,rs2261784,rs2257705,rs6138593,rs7343481,rs449370,rs2500424,rs17623144,rs6115118,rs6138555,rs6107046,rs7272959,rs84816,rs6037062,rs6586513,rs433352,rs1888998,rs6138588,rs6037083,rs2260997,rs9927,rs3761117,rs7020,rs6050599,rs2258719,rs2261790,rs4355182,rs4724099,rs6037158,rs8184820,rs11087520</t>
  </si>
  <si>
    <t>ENSG00000038532.10,ENSG00000197586.8,CATG00000021300.1,CATG00000054538.1,CATG00000028705.1,ENSG00000229917.2,ENSG00000101004.10,CATG00000054531.1,ENSG00000158636.12,ENSG00000106571.8,ENSG00000179583.13,ENSG00000170191.4,ENSG00000134987.7,ENSG00000238142.1,ENSG00000145777.10,ENSG00000253613.2,ENSG00000130684.9,ENSG00000262222.1,CATG00000026619.1,CATG00000080864.1,ENSG00000100997.14,ENSG00000213742.2,CATG00000054535.1,ENSG00000101003.8,CATG00000052951.1,CATG00000054532.1,CATG00000019181.1,CATG00000052954.1,CATG00000054545.1,ENSG00000100614.13,ENSG00000182108.5,CATG00000028702.1,ENSG00000100994.7</t>
  </si>
  <si>
    <t>Allergic rhinitis</t>
  </si>
  <si>
    <t>MESH:D012600</t>
  </si>
  <si>
    <t>Scoliosis</t>
  </si>
  <si>
    <t>An appreciable lateral deviation in the normally straight vertical line of the spine. (Dorland, 27th ed)</t>
  </si>
  <si>
    <t>rs798487,rs7158297,rs1636253,rs7639674,rs6963481,rs7784066,rs625039,rs798529,rs2241666,rs1182175,rs2283779,rs1182206,rs2393069,rs11982418,rs721101,rs962554,rs709282,rs1182151,rs798488,rs9383746,rs1322331,rs2283784,rs17326792,rs7777484,rs1182176,rs11974915,rs28361368,rs2527688,rs798490,rs7807978,rs155259,rs9403383,rs66570305,rs2533870,rs798492,rs1040814,rs17326898,rs4818134,rs2393070,rs7409930,rs798491,rs4444692,rs1182208,rs1984028,rs678741,rs1040526,rs2248390,rs679206,rs35957220,rs2260230,rs2527689,rs3748069,rs2527690,rs798486,rs798528,rs2644274,rs1182155,rs60858966,rs12898016,rs34558549,rs6937121,rs117456342,rs12288455,rs1322330,rs1636252,rs1182174,rs798489,rs9496374,rs1400181,rs9496369,rs6570508,rs4719654,rs798557,rs3950032,rs9384309,rs2273615,rs17508914,rs594791,rs9397806,rs2527682,rs1040525,rs2283783,rs1636250,rs7914775,rs2294764,rs8037645,rs6790856,rs4896582,rs798530,rs9310378,rs10883597,rs2644275,rs1639036,rs11131185,rs2290027,rs2983528,rs2222973,rs79417103,rs13243214,rs4818133,rs6929442,rs2533886,rs12434148,rs1183085,rs16873842,rs12193765,rs4818135,rs798558,rs79648198,rs115691797,rs1639040,rs75378327,rs798480,rs798531,rs798485,rs1400180,rs798527,rs6570509,rs950995,rs17165157,rs2012987,rs1182143,rs1048587,rs1322332,rs2527686,rs6970963,rs1182177,rs1636249,rs1182209,rs13247250,rs2294771,rs76319884,rs798556,rs17165161,rs1636254,rs3008011,rs11981648,rs1636251,rs1040815</t>
  </si>
  <si>
    <t>CATG00000022467.1,ENSG00000171587.10,ENSG00000151348.9,CATG00000091080.1,CATG00000094961.1,ENSG00000226380.3,CATG00000116206.1,ENSG00000227128.3,CATG00000116205.1,ENSG00000138136.5,ENSG00000174945.9,ENSG00000112414.10,CATG00000115220.1,ENSG00000196132.7,CATG00000091077.1,ENSG00000257185.1,ENSG00000257842.1,ENSG00000231357.1,ENSG00000235381.1,ENSG00000052850.5,ENSG00000146535.9,ENSG00000231721.2,CATG00000094965.1,ENSG00000146426.13,CATG00000093957.1,ENSG00000122952.12,CATG00000090552.1,ENSG00000224318.1,ENSG00000029639.6,ENSG00000236366.1,ENSG00000112541.9,CATG00000086280.1,CATG00000091079.1</t>
  </si>
  <si>
    <t>23666238,21216876,22019779</t>
  </si>
  <si>
    <t>MESH:D012709</t>
  </si>
  <si>
    <t>Serum Albumin</t>
  </si>
  <si>
    <t>A major protein in the BLOOD. It is important in maintaining the colloidal osmotic pressure and transporting large organic molecules.</t>
  </si>
  <si>
    <t>rs1260330,rs4665969,rs6547521,rs4792798,rs58928848,rs1260326,rs2280409,rs73071917,rs1528533,rs780104,rs7586601,rs1260334,rs2950835,rs73073744,rs56398705,rs2580761,rs11684134,rs780100,rs3845686,rs1104,rs72827590,rs3739095,rs72829446,rs3751991,rs9901675,rs73077544,rs10205219,rs73072002,rs2580759,rs1313566,rs73073753,rs11654431,rs2911711,rs2293023,rs72827565,rs13022659,rs1260329,rs3751995,rs780108,rs62059822,rs13138005,rs28687398,rs10169261,rs73073752,rs1260342,rs3827493,rs813592,rs74998556,rs11695549,rs780093,rs3751999,rs9913778,rs11682173,rs1395,rs8072293,rs1647266,rs11078354,rs8395,rs12554047,rs6743819,rs4561508,rs28362665,rs74892229,rs9897611,rs1647276,rs73073734,rs1275537,rs56197743,rs11871721,rs4074673,rs77406377,rs2280408,rs35073769,rs62130714,rs2303370,rs7575245,rs780117,rs2293022,rs78680773,rs7593448,rs11685326,rs11651187,rs1275522,rs814295,rs6716894,rs34806035,rs12711032,rs1260345,rs9998136,rs3760213,rs73071938,rs3752005,rs1275530,rs78766798,rs11733032,rs10205592,rs809058,rs704795,rs1260320,rs11682621,rs3751985,rs2293021,rs13894,rs3751993,rs73072000,rs3817588,rs4792797,rs780092,rs780106,rs6744393,rs58965570,rs17793572,rs3751998,rs4665960,rs77005271,rs56076827,rs3829586,rs55703181,rs3845687,rs4665959,rs2274892,rs11608,rs1260328,rs1141313,rs11652811,rs72827584,rs4273077,rs56067343,rs56293238,rs1260341,rs114704096,rs6835210,rs6760828,rs4665963,rs704791,rs78100995,rs6729709,rs11126934,rs11651242,rs11681351,rs12643488,rs28617572,rs1647265,rs1975384,rs17005956,rs560059,rs77711855,rs780102,rs1108907,rs11126918,rs73073750,rs2303369,rs2014252,rs4665958,rs12475426,rs809673,rs8081126,rs4791698,rs2293025,rs60631624,rs2280414,rs72817536,rs780112,rs34562254,rs9893403,rs11942573,rs11126936,rs58647797,rs11656532,rs3803800,rs780107,rs4792795,rs3794776,rs62059823,rs9903150,rs2272417,rs73073711,rs55672385,rs55923987,rs6259,rs2293571,rs3751989,rs55955974,rs6840592,rs780110,rs2280737,rs13388159,rs13391837,rs73071919,rs11693052,rs3739092,rs13472,rs809059,rs73071930,rs3751984,rs11652843,rs6749393,rs4074674,rs56168669,rs74928908,rs12603019,rs3803796,rs11693660,rs1049817,rs35966917,rs73071915,rs9797203,rs76864631,rs2078616,rs56120917,rs11127013,rs4500785,rs1647284,rs11656106,rs7602534,rs1275538,rs715326,rs72817542,rs7317,rs11078356,rs1275528,rs72829457,rs72860013,rs11552708,rs11126935,rs1260333,rs7860627,rs1260327,rs59673973,rs73073745,rs11887784,rs11679220,rs4792799,rs13408252,rs3769143,rs112817673,rs1406295,rs715325,rs62059821,rs1992291,rs1122227,rs11126932,rs1647267,rs1107606,rs4665965,rs6533835,rs1052335,rs57382045,rs2293572,rs6716850,rs73073732,rs2280410,rs73075564,rs11654088,rs724311,rs1262430,rs62059824,rs11126999,rs62130713,rs4803,rs3806704,rs72819536,rs10182937,rs6717980,rs58551379,rs2280413,rs55701306,rs79793188,rs4665978,rs72817533,rs3818716,rs73073746,rs4582,rs8179252,rs4517836,rs113353646,rs4792800</t>
  </si>
  <si>
    <t>ENSG00000234945.3,ENSG00000129214.10,CATG00000064513.1,CATG00000072905.1,ENSG00000264772.2,ENSG00000213453.3,ENSG00000115216.9,CATG00000047979.1,ENSG00000161960.10,CATG00000072904.1,ENSG00000268503.1,ENSG00000209582.1,ENSG00000141510.11,ENSG00000115194.6,ENSG00000115241.9,ENSG00000239697.6,CATG00000032950.1,ENSG00000170777.9,ENSG00000163827.8,ENSG00000138100.9,CATG00000042207.1,CATG00000069053.1,ENSG00000248871.1,ENSG00000138074.10,ENSG00000251442.1,ENSG00000241186.3,ENSG00000137033.7,ENSG00000265500.1,ENSG00000160799.7,ENSG00000115211.11,ENSG00000115204.10,ENSG00000240505.4,ENSG00000163794.6,ENSG00000115234.6,ENSG00000161955.12,ENSG00000141504.7,ENSG00000157992.8,ENSG00000115226.5,ENSG00000138085.12,ENSG00000147854.12,ENSG00000235267.1,ENSG00000233438.1,ENSG00000234072.1,CATG00000042205.1,ENSG00000084774.9,ENSG00000138772.8,ENSG00000163795.9,ENSG00000161956.8,ENSG00000233223.2,ENSG00000163793.8,ENSG00000129244.4,CATG00000104629.1,ENSG00000233367.1,ENSG00000115207.9,ENSG00000129226.9,ENSG00000129255.10,ENSG00000138002.10,ENSG00000084734.4,CATG00000060012.1,ENSG00000129245.7,ENSG00000144218.14</t>
  </si>
  <si>
    <t>Non-albumin protein levels</t>
  </si>
  <si>
    <t>MESH:D012738</t>
  </si>
  <si>
    <t>Sex Hormone Binding Globulin</t>
  </si>
  <si>
    <t>A glycoprotein migrating as a beta-globulin. Its molecular weight, 52,000 or 95,000-115,000, indicates that it exists as a dimer. The protein binds testosterone, dihydrotestosterone, and estradiol in the plasma. Sex hormone-binding protein has the same amino acid sequence as ANDROGEN-BINDING PROTEIN. They differ by their sites of synthesis and post-translational oligosaccharide modifications.</t>
  </si>
  <si>
    <t>rs1730865,rs1641537,rs1260326,rs871690,rs1260334,rs7075901,rs2950835,rs11689645,rs4984425,rs4486511,rs6258,rs1642764,rs59246603,rs10740128,rs12413730,rs10761761,rs9901675,rs62059839,rs6967728,rs72829170,rs1641522,rs1061259,rs55695203,rs1904296,rs1313566,rs10761729,rs2911711,rs34474840,rs2616630,rs10822155,rs12931859,rs62059833,rs72837056,rs4968214,rs10509186,rs12596328,rs10822179,rs11817169,rs1613071,rs2393969,rs10904194,rs12600130,rs4746149,rs2719815,rs931972,rs7358152,rs7092539,rs780093,rs9913778,rs11814792,rs11252331,rs1625895,rs1641517,rs117573122,rs10509189,rs7896677,rs10761723,rs10822150,rs10761773,rs1007251,rs907,rs61853589,rs4968190,rs9897307,rs6950023,rs4984511,rs9971294,rs17855177,rs1624085,rs1641523,rs1619016,rs2616628,rs10733788,rs3849491,rs4379723,rs10761760,rs2906184,rs10995541,rs7068144,rs2955611,rs2616631,rs13232861,rs4506131,rs56332871,rs7092139,rs7577237,rs1642808,rs16952770,rs35702217,rs2541010,rs4745729,rs10822148,rs55757090,rs1642762,rs10740129,rs3956912,rs1641518,rs7092784,rs1009984,rs36053329,rs1871395,rs10740126,rs1641536,rs13894,rs55971719,rs2411984,rs17169479,rs724553,rs11815969,rs2466128,rs7909960,rs7075205,rs7920159,rs72837019,rs2393976,rs4466712,rs78597273,rs12413415,rs1642804,rs7082076,rs10957982,rs2955613,rs1762509,rs6479899,rs4227,rs58310495,rs73067080,rs7915779,rs1642811,rs10740131,rs7082470,rs7777991,rs2393980,rs12416349,rs9846932,rs10761778,rs10733787,rs61855497,rs12573212,rs7915680,rs10761741,rs10761722,rs12704986,rs10761776,rs10740107,rs56165099,rs4310508,rs1641535,rs59215788,rs7098181,rs11045879,rs73709460,rs10995540,rs7920768,rs1641524,rs7910927,rs10761739,rs1641516,rs10822172,rs12415984,rs1641519,rs1799941,rs1641515,rs10740133,rs3211105,rs7910662,rs61730297,rs16956822,rs10733792,rs7078456,rs77129112,rs12452603,rs7099425,rs6718068,rs7074735,rs1635609,rs11818738,rs1762482,rs10995453,rs4746244,rs16952808,rs4149056,rs9903150,rs10761779,rs2955612,rs11646488,rs11817689,rs9415680,rs2270339,rs858528,rs77477673,rs114384464,rs10761771,rs61855465,rs72837070,rs1642809,rs76976120,rs2232015,rs7576964,rs11819167,rs61853635,rs4747045,rs7100372,rs7358191,rs11683099,rs6479897,rs1641520,rs1641539,rs2909430,rs4149067,rs10761727,rs10159609,rs10995543,rs1260333,rs75491857,rs10761728,rs58126885,rs1641525,rs1641531,rs10761731,rs6721345,rs2616629,rs6965424,rs2175197,rs7897326,rs7085862,rs10740125,rs10761721,rs1641538,rs7083823,rs10995530,rs35236578,rs1641540,rs12317268,rs1057086,rs17258608,rs4149080,rs1935,rs10761725,rs7085621,rs12414159,rs4968212,rs10761732,rs9435441,rs1641521,rs7909269,rs10465990,rs4984512,rs11252329,rs61855876,rs1896995,rs7073753,rs1579045,rs9971352,rs1533068,rs2955610,rs12240740,rs10822175,rs10822146,rs3779196,rs4746974,rs858518,rs7097698</t>
  </si>
  <si>
    <t>ENSG00000129214.10,ENSG00000264772.2,ENSG00000174282.7,CATG00000115361.1,ENSG00000162804.9,ENSG00000161960.10,CATG00000096540.1,ENSG00000248714.2,ENSG00000259359.1,ENSG00000209582.1,ENSG00000141510.11,CATG00000118317.1,CATG00000032950.1,CATG00000103500.1,ENSG00000171988.13,ENSG00000140718.14,CATG00000032956.1,ENSG00000198890.6,ENSG00000148572.10,ENSG00000238917.1,ENSG00000265500.1,CATG00000118331.1,ENSG00000181222.10,ENSG00000170802.11,CATG00000069743.1,CATG00000118323.1,CATG00000030603.1,CATG00000008291.1,ENSG00000141504.7,ENSG00000233438.1,ENSG00000240809.1,CATG00000118316.1,ENSG00000272767.1,ENSG00000165476.8,CATG00000008292.1,ENSG00000006453.9,ENSG00000205189.7,ENSG00000161956.8,ENSG00000205356.5,ENSG00000233223.2,CATG00000117131.1,ENSG00000122085.12,ENSG00000129244.4,ENSG00000236990.1,ENSG00000247809.3,CATG00000117134.1,ENSG00000134538.2,ENSG00000164713.5,ENSG00000162869.11,ENSG00000129226.9,ENSG00000129255.10,ENSG00000084734.4,ENSG00000235816.2,ENSG00000129245.7</t>
  </si>
  <si>
    <t>22675492,22829776</t>
  </si>
  <si>
    <t>Sex hormone-binding globulin levels</t>
  </si>
  <si>
    <t>MESH:D012805</t>
  </si>
  <si>
    <t>Sickle Cell Trait</t>
  </si>
  <si>
    <t>The condition of being heterozygous for hemoglobin S.</t>
  </si>
  <si>
    <t>rs12604963,rs11065976,rs59710518,rs117673899,rs3753854,rs78695376,rs3791119,rs77874269,rs1529581,rs16941759,rs7858420,rs10946835,rs117534609,rs66467443,rs73597581,rs4889604,rs17345153,rs10849962,rs13199205,rs9273047,rs41505154,rs2269803,rs17651243,rs643434,rs646159,rs2492934,rs8025961,rs131820,rs9487100,rs7765828,rs2032450,rs117628250,rs57148905,rs112464485,rs35605010,rs2158473,rs111464436,rs7155275,rs118063070,rs12623271,rs739497,rs76846781,rs7513053,rs11755942,rs114423947,rs2237236,rs1165148,rs75369292,rs3815330,rs9932414,rs6908402,rs11653305,rs2415253,rs11757877,rs6770411,rs80122084,rs28522490,rs13210340,rs2032449,rs34243448,rs117855237,rs113834859,rs12949907,rs117906890,rs128941,rs1892248,rs2027547,rs9901219,rs13204787,rs9370876,rs1800758,rs11752014,rs13212766,rs11071848,rs1975802,rs113349363,rs1320961,rs118191698,rs768673,rs2858866,rs66788054,rs1122380,rs464096,rs9826786,rs17070136,rs118049839,rs8036573,rs164069,rs17677199,rs9467622,rs5749449,rs16867901,rs6675633,rs17653211,rs1424479,rs11575461,rs7122560,rs2844621,rs8176741,rs12596042,rs2246434,rs4659442,rs34351439,rs806795,rs7469576,rs7105681,rs9467744,rs12160794,rs112453934,rs41266839,rs6907937,rs75374787,rs3747093,rs11754955,rs74700740,rs11655972,rs74877785,rs74140218,rs114348092,rs2269386,rs55979739,rs55660045,rs221784,rs798604,rs74139135,rs6120879,rs377436,rs118125539,rs9938020,rs6765793,rs2285809,rs78494132,rs112037939,rs8036197,rs932276,rs2934967,rs116770912,rs56273049,rs1040419,rs117126775,rs114891703,rs1165153,rs4084113,rs4821116,rs649406,rs114803731,rs6440072,rs4807584,rs228129,rs113981417,rs113045513,rs73591961,rs72839015,rs2941504,rs12440747,rs4792843,rs115209500,rs74187049,rs75375464,rs16969703,rs6060198,rs9348752,rs9272311,rs118078915,rs4712960,rs17574604,rs16891375,rs7298765,rs1008084,rs2639998,rs6918854,rs749767,rs2653588,rs7758527,rs114353220,rs9272536,rs116790101,rs7959354,rs10175809,rs1892251,rs11104818,rs644234,rs2266959,rs11549504,rs11906851,rs9357052,rs79298306,rs4946953,rs17649700,rs3758938,rs116938603,rs13195517,rs1876373,rs4660262,rs17204294,rs72855678,rs76604606,rs16894011,rs4648413,rs1992562,rs676457,rs7301040,rs6908263,rs9272446,rs77120723,rs58298325,rs3751273,rs117416084,rs11240356,rs4341795,rs72838245,rs17698823,rs1203957,rs891463,rs9273164,rs7947515,rs10815094,rs507392,rs919798,rs11089818,rs1994251,rs11667501,rs1052587,rs7746481,rs12423126,rs75901764,rs460182,rs113578183,rs74025863,rs4268464,rs9402696,rs6926128,rs210949,rs11104808,rs9969098,rs35307327,rs1579274,rs9383129,rs117763129,rs7758716,rs2834313,rs17649866,rs2668625,rs7312260,rs2301814,rs117991538,rs10898919,rs35599677,rs9271524,rs9480959,rs757502,rs3791102,rs12445568,rs9348683,rs3788450,rs3218084,rs6924838,rs9606961,rs2283358,rs2012696,rs199750,rs3213445,rs9268369,rs8038209,rs6456701,rs114284894,rs11868030,rs79554105,rs6939543,rs1012223,rs73399366,rs59225416,rs72663520,rs118108173,rs10946798,rs11823923,rs6489829,rs11877350,rs2526471,rs7155178,rs7870147,rs221795,rs1037814,rs117286628,rs11755387,rs6651002,rs2471519,rs41271827,rs3940274,rs116532829,rs11755210,rs73872711,rs114306619,rs199741,rs228919,rs405980,rs74237645,rs1367312,rs9963153,rs117086929,rs9878347,rs7766189,rs76573260,rs199738,rs117501313,rs2799186,rs608848,rs10774623,rs7513642,rs11644360,rs61870059,rs9379785,rs75968739,rs77038701,rs35934513,rs10457190,rs117604544,rs2414883,rs11961143,rs73426310,rs2300778,rs7385804,rs206688,rs1747551,rs9358938,rs2876691,rs6456708,rs57866673,rs112099108,rs397969,rs1324087,rs2275831,rs463916,rs74291715,rs2492943,rs2001061,rs12709735,rs116386160,rs28523581,rs752314,rs6503513,rs13203365,rs12531792,rs729566,rs3922730,rs25673,rs1049481,rs10513495,rs76238709,rs6912934,rs4766460,rs9931366,rs2516670,rs116222694,rs11652272,rs17268697,rs62128406,rs12325788,rs4946962,rs2856646,rs77676696,rs1724401,rs77189247,rs7113420,rs2338795,rs117205063,rs13339558,rs73401228,rs11240395,rs67840739,rs111604810,rs1582874,rs117186975,rs10130037,rs117368197,rs528682,rs11751487,rs4390635,rs1876372,rs4925234,rs11759062,rs4886414,rs17687625,rs12425329,rs117690118,rs3775211,rs2074554,rs113561314,rs1565922,rs74293932,rs887595,rs80190218,rs199528,rs9273344,rs8176693,rs17659953,rs74820018,rs9933843,rs35402046,rs3828140,rs7249143,rs79311607,rs117852576,rs6489832,rs140489,rs1172127,rs2232423,rs13064,rs2393749,rs2696525,rs41294852,rs392465,rs117344299,rs77919048,rs116074954,rs9271407,rs6413779,rs8140067,rs10947994,rs13205911,rs2041773,rs422113,rs1054488,rs1918800,rs3757232,rs346526,rs7163390,rs113432940,rs17563718,rs35317099,rs7313271,rs17696005,rs12451190,rs1871042,rs115559258,rs62067530,rs57933226,rs2367379,rs11666856,rs113684349,rs117704389,rs11964516,rs58757492,rs11150599,rs346531,rs4235108,rs17034641,rs2051542,rs117557332,rs10456329,rs10443899,rs2293769,rs3218108,rs10908686,rs118189011,rs12200531,rs295262,rs12664455,rs7506126,rs3759852,rs55955707,rs10946825,rs2266608,rs77734548,rs1022492,rs78653465,rs79849345,rs34916901,rs115089874,rs6940258,rs1546980,rs8066347,rs1256046,rs17270561,rs17650860,rs78205336,rs366572,rs117607588,rs112413438,rs9379778,rs1808279,rs2479717,rs36092177,rs79037789,rs9376079,rs17864701,rs3780364,rs378447,rs62005107,rs6914805,rs6668306,rs3815145,rs7852396,rs3928450,rs13199388,rs2532282,rs117205615,rs72846794,rs9467613,rs1815,rs2217394,rs1349492,rs6119610,rs2572217,rs117582220,rs76583306,rs7761964,rs2884010,rs10900455,rs35632234,rs114860868,rs74247779,rs11751286,rs62394299,rs78242168,rs8006419,rs7503705,rs2269933,rs4927717,rs116972517,rs75187587,rs116778575,rs1830798,rs7754722,rs12602067,rs2834320,rs58174838,rs12973409,rs59828782,rs73721606,rs116966991,rs16855154,rs4383458,rs4712998,rs2743825,rs740622,rs4783610,rs117792864,rs12195378,rs17695758,rs1937132,rs116284947,rs1936378,rs1181872,rs1018246,rs62394768,rs117709506,rs115826745,rs4240262,rs2974337,rs118005841,rs11641681,rs1049457,rs116248721,rs243365,rs17320558,rs71558360,rs11153154,rs12982593,rs7970397,rs61522544,rs198834,rs393225,rs117361660,rs7953150,rs4375446,rs9911982,rs2518493,rs116500138,rs11656272,rs12902887,rs11667034,rs75947499,rs617058,rs4607293,rs9959905,rs6931542,rs12901660,rs80162657,rs9309637,rs4804209,rs377662,rs1052594,rs9461235,rs2075671,rs7205935,rs733966,rs72843609,rs2073531,rs11764045,rs12212317,rs114019206,rs9487053,rs2172828,rs34919006,rs9272631,rs8070401,rs2158257,rs59284567,rs4742051,rs4568607,rs7213436,rs62394540,rs2072860,rs116660333,rs12198182,rs9487058,rs7760799,rs10883367,rs1541254,rs2696565,rs7977828,rs11868084,rs9842771,rs76868288,rs77322102,rs10282752,rs7176565,rs6904596,rs75094875,rs11754368,rs77961515,rs1015149,rs113798705,rs6956528,rs11863174,rs74996190,rs78396656,rs114395558,rs78433080,rs347519,rs16948867,rs35467921,rs117989981,rs6916579,rs61781392,rs117241896,rs12451791,rs896318,rs9467664,rs7162900,rs58825580,rs36116761,rs2568045,rs117810518,rs115326171,rs2468221,rs541918,rs4909952,rs13190937,rs75527655,rs16890999,rs3923,rs62396181,rs116524197,rs4444073,rs3734650,rs114760044,rs2304900,rs2213284,rs449736,rs9303274,rs3949215,rs11753673,rs13192054,rs13212651,rs4833236,rs72725970,rs11082518,rs67852564,rs6119651,rs112249029,rs4711097,rs62394550,rs9295673,rs11756428,rs12189841,rs2076890,rs5754117,rs11078904,rs848129,rs11603735,rs2072814,rs61940962,rs2287882,rs56107510,rs7752579,rs4716053,rs9877119,rs114333877,rs447990,rs7201742,rs113589236,rs1436860,rs7664,rs35860660,rs2727100,rs6734197,rs2327578,rs3851295,rs949882,rs2023467,rs9788231,rs131758,rs5756461,rs73864545,rs34371502,rs8176672,rs633382,rs906495,rs4950984,rs6918506,rs113164110,rs3737517,rs10082861,rs7803247,rs9374071,rs2107205,rs7978737,rs6494532,rs11811115,rs1150658,rs1476512,rs9358883,rs17157941,rs117878895,rs35670731,rs462480,rs114247941,rs28687977,rs67460700,rs118083668,rs4926726,rs4283241,rs77475216,rs4712993,rs78125879,rs118042866,rs7096896,rs117654219,rs12211201,rs9467965,rs6440089,rs116996936,rs17661428,rs1891940,rs198852,rs4924803,rs1177441,rs4243278,rs301395,rs12563491,rs3767281,rs10883365,rs1006081,rs17012516,rs420098,rs55706012,rs56273135,rs9461230,rs2703788,rs3752417,rs9955008,rs1185567,rs4969185,rs117535293,rs10484439,rs295258,rs10751361,rs9358929,rs34237279,rs7753284,rs3809274,rs76291566,rs118155624,rs353052,rs11664534,rs12210298,rs75109191,rs2239556,rs12192635,rs903504,rs73925233,rs78745958,rs7775132,rs79052265,rs3788992,rs117665994,rs56768778,rs116584004,rs9381120,rs79807044,rs62393711,rs34051776,rs114691509,rs6059981,rs13127081,rs117996326,rs4896121,rs114217657,rs35014299,rs12191613,rs8088306,rs4445070,rs7168680,rs1181871,rs12215736,rs114086350,rs115398536,rs12206621,rs4795474,rs117250657,rs117795902,rs12316525,rs6010020,rs17651134,rs198833,rs2289583,rs35338711,rs8079590,rs117429713,rs6059899,rs115743514,rs3788448,rs35506517,rs114287623,rs28537807,rs112811551,rs117043354,rs117870305,rs7977534,rs11235745,rs3021337,rs4713000,rs35657986,rs4660263,rs7045111,rs860762,rs117525793,rs117945026,rs7314232,rs1165215,rs13196280,rs80158359,rs11210925,rs9920210,rs76976925,rs116804473,rs11811522,rs116553240,rs6120700,rs1064994,rs73292811,rs4887029,rs61768915,rs117087521,rs7230180,rs118034160,rs2747054,rs11864839,rs7746609,rs116530131,rs28635303,rs6060870,rs2974749,rs4795375,rs11706603,rs811041,rs131748,rs4886565,rs6565173,rs114953189,rs117029203,rs117084135,rs112866655,rs1790761,rs9424283,rs9394834,rs58879795,rs10157406,rs115451541,rs2668695,rs10900235,rs9930908,rs74255381,rs17070580,rs531750,rs67708237,rs16896061,rs117353463,rs12325400,rs35577967,rs1866321,rs1529534,rs6690278,rs803680,rs9320282,rs140521,rs111598473,rs216093,rs2014355,rs74932314,rs2071301,rs55730975,rs4409764,rs4766462,rs1281937,rs2732705,rs1938777,rs117177624,rs17341838,rs1133129,rs13199906,rs2302073,rs117521858,rs13140844,rs12878795,rs1029388,rs76763891,rs6922061,rs9467783,rs6119725,rs116868791,rs1980453,rs1994249,rs380774,rs3851284,rs3091397,rs117639060,rs3208734,rs79564261,rs9350003,rs11673381,rs3807563,rs20549,rs11636148,rs1260595,rs2235329,rs12200189,rs12214031,rs901684,rs6440077,rs13199775,rs28449539,rs77146632,rs34906439,rs9393688,rs62297832,rs1060848,rs112220919,rs3765088,rs78653353,rs7754940,rs3118235,rs9487109,rs659104,rs4474673,rs10807006,rs1056964,rs118084882,rs16894095,rs116032492,rs198823,rs386112,rs117358031,rs72564645,rs10415051,rs301383,rs7771058,rs111663326,rs863327,rs3737593,rs12900109,rs75919005,rs2109092,rs11577406,rs10957074,rs3802548,rs115711386,rs3755980,rs9402676,rs2732660,rs73884936,rs4903194,rs116882248,rs9356182,rs213228,rs7746198,rs116109790,rs9471653,rs62006777,rs1013891,rs2696555,rs75709615,rs117295299,rs2811,rs115869416,rs117790690,rs2974352,rs2185798,rs12300518,rs72834677,rs634365,rs2532233,rs582118,rs16890640,rs9264929,rs114621120,rs116293826,rs1570059,rs2703786,rs77150227,rs77019587,rs506597,rs12050820,rs243336,rs1747522,rs9295666,rs419106,rs748012,rs28654378,rs2339941,rs77043696,rs10406751,rs10137679,rs117488761,rs342458,rs79174855,rs116984773,rs113325959,rs78053285,rs1822324,rs114832127,rs118192050,rs8182006,rs11153156,rs114144298,rs9467739,rs13217984,rs2242517,rs6905119,rs12609327,rs1570060,rs2468235,rs6456715,rs1172113,rs6933491,rs59165038,rs6670870,rs117065812,rs11153181,rs2703777,rs10083207,rs7744254,rs111532956,rs74033390,rs73397339,rs17588637,rs115640054,rs28754459,rs3791038,rs2072304,rs66711509,rs78178338,rs77819548,rs8047658,rs200966,rs73385070,rs7496335,rs111249650,rs9923710,rs2251655,rs2077393,rs4400555,rs8048364,rs243372,rs71558769,rs56776911,rs111264507,rs117665459,rs9468358,rs61436917,rs3752630,rs34765154,rs79950498,rs9271613,rs4246170,rs17575850,rs9402667,rs112519097,rs830556,rs7128234,rs872263,rs73925219,rs2239299,rs66858280,rs35792872,rs6597615,rs79454499,rs10150434,rs78918608,rs7372,rs111748162,rs79527115,rs117816723,rs2742479,rs3519,rs13152701,rs241041,rs12981806,rs7744685,rs4660759,rs2413440,rs8014142,rs9358872,rs117414052,rs17157836,rs16960554,rs117687766,rs6058102,rs216594,rs11080007,rs71602333,rs2072826,rs947836,rs117001136,rs12716979,rs34438249,rs131795,rs1468509,rs115052678,rs3218086,rs1790740,rs2703805,rs730092,rs1544396,rs56398712,rs56245561,rs919999,rs2524135,rs117960011,rs117934638,rs12201821,rs2541635,rs116870912,rs118000009,rs34878490,rs630172,rs4889651,rs10849985,rs6657042,rs73484397,rs2297339,rs3181215,rs16844101,rs66757203,rs12204800,rs12435857,rs3765774,rs17012072,rs56852782,rs112110885,rs9393696,rs13196219,rs12048743,rs112675363,rs4496782,rs9411471,rs35880970,rs6910171,rs6060297,rs198812,rs7204852,rs972444,rs79413804,rs2074108,rs11657987,rs115220160,rs236676,rs1179087,rs4245614,rs3122646,rs7479801,rs79899527,rs7973120,rs1467969,rs3804281,rs9609567,rs6060066,rs11104756,rs11882273,rs200481,rs74632302,rs113873425,rs6990363,rs117033351,rs2413443,rs117661326,rs72667703,rs2108980,rs8033837,rs12936646,rs2294321,rs76419201,rs2762355,rs9868956,rs5756507,rs7770139,rs12528566,rs2653605,rs116049104,rs351726,rs12359036,rs12571175,rs1341272,rs9357004,rs857689,rs4366775,rs8104531,rs17758799,rs3806113,rs10411443,rs11753590,rs2285520,rs113623315,rs6785894,rs4712944,rs12627787,rs9358913,rs117864661,rs74915736,rs11912802,rs4969179,rs7840984,rs9379859,rs28549017,rs112146912,rs1184341,rs2414885,rs12214930,rs9730,rs4946979,rs116753894,rs9912648,rs1998172,rs11206446,rs2532276,rs73929406,rs198847,rs2578183,rs600664,rs8107930,rs4807215,rs4951175,rs6592521,rs113051856,rs117992557,rs56153261,rs1185977,rs3806647,rs1012899,rs117153569,rs117885938,rs13220495,rs6682458,rs9393650,rs61822619,rs4583255,rs7296651,rs210796,rs55918235,rs28497914,rs9438626,rs16971105,rs411505,rs115103442,rs2269907,rs7743957,rs75381459,rs2267179,rs3830057,rs113904970,rs111599589,rs588193,rs6058187,rs1358997,rs117371605,rs117128373,rs2531804,rs6902892,rs113498585,rs6120731,rs9487059,rs12524429,rs4873011,rs7745210,rs9840159,rs12196024,rs116923563,rs131768,rs888423,rs9930792,rs342436,rs76310781,rs2468260,rs13068733,rs4711092,rs4478405,rs117248707,rs12139373,rs79728079,rs7945500,rs12174631,rs1131936,rs58364325,rs130596,rs12194893,rs9931987,rs4817606,rs6941125,rs1028885,rs9487071,rs114711333,rs62394275,rs56328569,rs117565824,rs10492942,rs8073907,rs878381,rs16940799,rs117200899,rs12716972,rs732173,rs569451,rs117686025,rs55774475,rs112572874,rs72734547,rs2093825,rs9264927,rs2562177,rs116769914,rs9264917,rs11153171,rs6904998,rs113977649,rs2049326,rs117808940,rs1106479,rs16948839,rs79715172,rs35424826,rs117672676,rs11869258,rs7354225,rs62394537,rs8039884,rs11078907,rs3127010,rs2275826,rs4729597,rs1056347,rs72843569,rs932222,rs1165163,rs10137655,rs111730743,rs2032314,rs10420720,rs12663883,rs3922699,rs2296322,rs57837691,rs1881193,rs2668665,rs1865760,rs11829037,rs3734528,rs4821580,rs118141143,rs61740410,rs116884580,rs57739734,rs3804111,rs76555487,rs116516410,rs10806788,rs3753145,rs7211502,rs117191567,rs10277087,rs75995854,rs2923445,rs28674909,rs7935242,rs8079093,rs6651000,rs111413387,rs17651213,rs10807272,rs2072850,rs10736831,rs61751724,rs8139988,rs8072451,rs7167657,rs12427012,rs17650417,rs2049515,rs17070147,rs73415539,rs62056790,rs17513135,rs10514897,rs115633918,rs13195402,rs36065733,rs62394295,rs9272418,rs2974349,rs74454308,rs5750373,rs73385016,rs9272421,rs62005116,rs17689471,rs6060261,rs11153158,rs12942179,rs7395,rs16948965,rs199533,rs13068454,rs28384512,rs7768108,rs79643395,rs3099936,rs9394831,rs11240734,rs4959092,rs17794574,rs7251196,rs495828,rs1203956,rs4470989,rs114313667,rs9898892,rs79976090,rs12460763,rs115803359,rs116129898,rs12932403,rs117860346,rs34196306,rs10751449,rs117859952,rs135167,rs57577420,rs72845722,rs7775365,rs8135723,rs7211220,rs7926141,rs878887,rs2071167,rs79168346,rs12205628,rs79914559,rs10434438,rs6780250,rs111353760,rs2696438,rs12148488,rs4648415,rs3846848,rs114560927,rs114942359,rs5770941,rs568733,rs1040284,rs2696600,rs1048203,rs28556632,rs4305590,rs3827555,rs2427332,rs73597578,rs3916,rs118002487,rs11657865,rs183275,rs2154566,rs476410,rs1458202,rs117251220,rs12910525,rs221793,rs876480,rs3857546,rs115150574,rs16989695,rs3021303,rs414708,rs2703772,rs8076462,rs78861766,rs13196552,rs189408,rs2455603,rs4648423,rs12593566,rs117646503,rs1056668,rs112069330,rs7770699,rs72757512,rs17768692,rs454516,rs9357371,rs1152588,rs6456703,rs117629322,rs3752631,rs493161,rs2562181,rs45530735,rs117148870,rs6771206,rs117067833,rs10875799,rs28525570,rs7899641,rs58411385,rs116572519,rs9467774,rs10896167,rs115573179,rs449850,rs11751693,rs117386905,rs556339,rs9402673,rs9783783,rs6768384,rs9273055,rs7753253,rs117529677,rs2112917,rs1747568,rs10883372,rs10147485,rs2393592,rs17343290,rs1256030,rs1638588,rs418319,rs78869060,rs17602109,rs10849948,rs116966623,rs906215,rs36094641,rs35452836,rs12738136,rs2275904,rs951974,rs11715610,rs76054547,rs572730,rs16891467,rs111923656,rs7187476,rs6673807,rs58119220,rs2923428,rs4346218,rs11772849,rs7294623,rs461487,rs112742427,rs1165172,rs17146027,rs116971499,rs7620648,rs2305884,rs6907950,rs61702583,rs6910899,rs113742126,rs2532296,rs6910741,rs9272559,rs11077363,rs7965040,rs4299665,rs4945828,rs76214534,rs74804217,rs9347816,rs3740109,rs118039521,rs1040441,rs9358894,rs2061342,rs8048034,rs12526680,rs9393681,rs3804105,rs117935103,rs11910015,rs2281090,rs74892525,rs56026468,rs117860798,rs116947401,rs58717732,rs77592903,rs118126156,rs243367,rs17146023,rs1075851,rs12443627,rs12023761,rs8083916,rs114779419,rs34706883,rs78670734,rs17605101,rs2370143,rs117261502,rs117177427,rs2273669,rs10424001,rs118120132,rs2283354,rs116758046,rs12627832,rs117061070,rs115323393,rs12120595,rs117006757,rs17678138,rs11635626,rs116694778,rs77288701,rs1029299,rs115157787,rs9411370,rs1061132,rs12986413,rs73412716,rs3815147,rs501220,rs112640097,rs4648346,rs117844046,rs12459350,rs73594554,rs947895,rs2413448,rs9888412,rs449501,rs12419064,rs113189820,rs35202262,rs396000,rs12526072,rs1779411,rs13102620,rs17686839,rs12427185,rs11632310,rs12573992,rs78949434,rs972087,rs2358629,rs12200019,rs2858050,rs11089821,rs117665483,rs61174505,rs741702,rs11539010,rs6948382,rs16855053,rs10797345,rs2302264,rs7469795,rs78648742,rs28477708,rs28700954,rs741959,rs7662632,rs3179542,rs6680017,rs115656411,rs351731,rs74486401,rs6060286,rs754593,rs4925086,rs1165155,rs6925895,rs17266491,rs9424308,rs11240363,rs2288619,rs7749823,rs117641919,rs73399344,rs34662244,rs9928448,rs11204303,rs1369313,rs1165158,rs6010014,rs112805309,rs2111807,rs934542,rs2064127,rs6677381,rs493246,rs837763,rs2358626,rs79827225,rs8384,rs10953302,rs115146228,rs10484496,rs12718785,rs9204,rs3850093,rs1626506,rs28373318,rs9374080,rs117043708,rs4716057,rs58161620,rs12196010,rs115853572,rs118131062,rs7167261,rs9272603,rs3800306,rs2072597,rs77288277,rs34285816,rs4142299,rs6600233,rs11916906,rs6688144,rs77486118,rs13203636,rs4393098,rs6059984,rs3757234,rs56272533,rs117537911,rs115520637,rs117202783,rs1061981,rs9348712,rs17157944,rs2893848,rs2532273,rs8077487,rs6907935,rs117398342,rs9376085,rs116005859,rs6922541,rs6511842,rs301394,rs8204,rs28386872,rs7438808,rs117391720,rs4795377,rs11755229,rs4347832,rs1321248,rs11104816,rs116023941,rs2643194,rs4646777,rs4889606,rs116396067,rs9358939,rs41301625,rs3757859,rs17650991,rs12598630,rs113327020,rs2412622,rs10875748,rs3733377,rs2941505,rs422805,rs59417441,rs116850408,rs111683519,rs9348698,rs3861397,rs4660877,rs36088452,rs16855323,rs12718730,rs117217759,rs61894496,rs62056851,rs118041124,rs2742471,rs508227,rs35749575,rs116965894,rs12552242,rs113197275,rs757500,rs7952986,rs10456505,rs505922,rs114142180,rs117533497,rs7207458,rs9411468,rs17296501,rs2022002,rs113451294,rs2077544,rs11668886,rs115668541,rs4903178,rs58726213,rs2458216,rs28768435,rs10438824,rs4737010,rs12122961,rs17688205,rs11820929,rs4873040,rs9924561,rs9356980,rs17070139,rs7677390,rs1560310,rs8033125,rs9272573,rs17577650,rs2543511,rs4368441,rs9366648,rs17096314,rs4646853,rs8030562,rs2275824,rs76933219,rs116876224,rs872109,rs889548,rs115686827,rs2696567,rs17649571,rs13145304,rs12974547,rs9264884,rs79852045,rs73981896,rs6942733,rs9471643,rs117793672,rs2040846,rs2293683,rs12214976,rs34089239,rs576236,rs492288,rs3778272,rs9358885,rs2974339,rs2732606,rs66868086,rs857691,rs34425841,rs732084,rs16948859,rs9271405,rs6597616,rs9286791,rs16948947,rs2236498,rs2267943,rs78496651,rs41264499,rs2254936,rs9269643,rs115346043,rs114488101,rs4351999,rs17661348,rs6938233,rs35030260,rs61738492,rs77244967,rs3213515,rs17572613,rs10883361,rs79465564,rs2097432,rs115893714,rs9379783,rs5998599,rs10900220,rs117966353,rs115837258,rs448940,rs9364715,rs651007,rs1539596,rs12191774,rs112556034,rs77666565,rs112593050,rs9381097,rs6009932,rs13191445,rs113809346,rs4291211,rs10484435,rs9272982,rs3747749,rs62482249,rs7751329,rs75681817,rs62392694,rs203477,rs7197717,rs1884948,rs9995319,rs58275801,rs117415454,rs8060418,rs62129346,rs2248373,rs3183297,rs114460651,rs7226736,rs58453314,rs4821108,rs72757524,rs1436310,rs9424288,rs11755618,rs72728263,rs1065049,rs12582100,rs3804116,rs80023057,rs35339855,rs2283674,rs1734910,rs9487068,rs79719650,rs56037701,rs10909804,rs11079983,rs10946812,rs62394291,rs9606957,rs80109200,rs61768932,rs9272620,rs115506707,rs2240127,rs6802631,rs7739722,rs117121132,rs117063319,rs28368718,rs2304902,rs12145999,rs11240349,rs11168414,rs301373,rs9373121,rs16824230,rs3743735,rs12314403,rs117167232,rs111477798,rs7181,rs117533833,rs1321479,rs4711109,rs62079153,rs2300776,rs16992410,rs2231170,rs2524145,rs6558203,rs56060450,rs4788212,rs695948,rs4608377,rs10748783,rs67132348,rs4788215,rs9978194,rs117953839,rs17763086,rs665413,rs2386429,rs11265039,rs504141,rs12150320,rs61781390,rs13292932,rs56294283,rs12935147,rs34268421,rs117949710,rs1546722,rs11754384,rs117701188,rs2781371,rs72854513,rs6939048,rs117248184,rs615698,rs6908390,rs17651549,rs342466,rs1165191,rs2032736,rs9952972,rs56223901,rs12479307,rs8008987,rs4671391,rs1256044,rs13191227,rs7350928,rs199526,rs11601700,rs7445,rs10751431,rs116916717,rs80165853,rs117336833,rs218259,rs5750364,rs7525145,rs7753366,rs113738048,rs243357,rs56768418,rs57454118,rs203470,rs131777,rs1077181,rs9873042,rs117273634,rs117741499,rs34570453,rs113642651,rs11647753,rs2476824,rs9272465,rs12908919,rs3775221,rs4277389,rs75327537,rs12954742,rs9393654,rs6920256,rs114586207,rs1892856,rs7776337,rs117706479,rs1034050,rs75865123,rs10899750,rs11153147,rs76093621,rs9896098,rs2271309,rs2288927,rs112003311,rs9376072,rs41269245,rs489830,rs13220206,rs801418,rs116081024,rs12695736,rs2905981,rs116992865,rs8136338,rs11078895,rs12906196,rs59400686,rs2762356,rs13214023,rs4712971,rs113258243,rs117400253,rs78714994,rs57161695,rs13202933,rs6920559,rs7167567,rs12580175,rs13199772,rs13080261,rs118070701,rs17761207,rs12963169,rs4969142,rs560505,rs6088857,rs35033748,rs118053481,rs600010,rs56314408,rs12142402,rs117129791,rs77996485,rs79086726,rs116450361,rs41266779,rs12592280,rs12194699,rs117360635,rs13060663,rs12962307,rs614437,rs77285885,rs12214567,rs17689918,rs112413989,rs378713,rs115992634,rs3785100,rs2072827,rs117287861,rs9386780,rs7222403,rs118172428,rs76710294,rs7143041,rs738295,rs115902733,rs66827971,rs9487082,rs17159059,rs1887732,rs111304709,rs12579123,rs77484723,rs7485355,rs7812235,rs76576951,rs6903973,rs169946,rs2926512,rs2313171,rs62483592,rs2479724,rs12189835,rs1799945,rs117262669,rs60078907,rs114429646,rs3778477,rs9271627,rs2471511,rs115270892,rs10455794,rs2562188,rs9963843,rs9273072,rs28817420,rs34030695,rs77233006,rs77603484,rs73512467,rs74823508,rs13203020,rs10900122,rs2290700,rs61440627,rs1172147,rs6568555,rs4946951,rs9358890,rs10484431,rs56870390,rs6058197,rs742582,rs858975,rs117901633,rs10998746,rs62006762,rs6569990,rs12914495,rs531094,rs1977324,rs897984,rs11751732,rs62641967,rs6670916,rs62410507,rs4490057,rs9480965,rs62482237,rs117976444,rs212941,rs36109883,rs2732707,rs35627490,rs78810114,rs1408280,rs8010325,rs72564647,rs9990392,rs10445306,rs11240360,rs7484754,rs72838243,rs11240369,rs9393718,rs6908512,rs6988360,rs6659702,rs579459,rs9468356,rs114290616,rs3818934,rs4235114,rs76927729,rs4559085,rs13339471,rs10946808,rs17028290,rs236984,rs77215829,rs75648992,rs116343613,rs116201501,rs74116757,rs199755,rs34588114,rs76767884,rs11794,rs4338743,rs117813982,rs3909168,rs17650381,rs59303424,rs118173464,rs6593447,rs9938550,rs6683156,rs117541532,rs114812993,rs74470893,rs114704433,rs2072337,rs243359,rs10457185,rs12208220,rs9273037,rs739496,rs11627425,rs74400554,rs11733882,rs2154217,rs6459461,rs111245553,rs62509286,rs62130979,rs10503716,rs12185233,rs10159477,rs4923915,rs10849995,rs77658038,rs2562163,rs11870111,rs9480938,rs2074106,rs2514256,rs216589,rs6456704,rs12039805,rs7256794,rs7304572,rs35001169,rs17573858,rs13074153,rs34073905,rs3804127,rs72851348,rs12191280,rs72831254,rs67211468,rs12315525,rs4821582,rs113737218,rs62285381,rs116926649,rs117850622,rs1495135,rs886205,rs118155641,rs12205921,rs10850013,rs2857997,rs9370874,rs9468355,rs13338262,rs73721678,rs117864179,rs72475969,rs7738483,rs117097410,rs12443808,rs75085022,rs76831684,rs12916843,rs7167740,rs3758348,rs3805161,rs11240352,rs75404521,rs6736743,rs6918331,rs3124765,rs76516493,rs2290699,rs696337,rs117110389,rs76698413,rs7246451,rs68072215,rs117976787,rs890505,rs6903257,rs17564493,rs117521831,rs9850416,rs118179451,rs75580845,rs118131053,rs12947281,rs114962646,rs1182814,rs707890,rs117928453,rs12192847,rs674302,rs2039068,rs117149998,rs9272352,rs34473775,rs6930616,rs1891453,rs1165201,rs2393656,rs4910156,rs3744348,rs11066095,rs2072306,rs11066079,rs7438033,rs956329,rs118172952,rs74520696,rs10751450,rs11757736,rs314295,rs6942072,rs28377658,rs79288884,rs71494785,rs3737515,rs12373124,rs4318867,rs7563561,rs6440006,rs117271347,rs2006731,rs640783,rs9321490,rs7297298,rs13219787,rs6495128,rs12318457,rs116374652,rs115940497,rs2903759,rs903506,rs203479,rs78297347,rs7156924,rs6060252,rs112933040,rs12191917,rs8043181,rs9399129,rs74770695,rs1617640,rs3809276,rs7496362,rs10947056,rs117297660,rs1102557,rs12142514,rs77387136,rs4148324,rs17611220,rs2653570,rs715542,rs767057,rs10850024,rs2298227,rs117402769,rs28401754,rs28641751,rs12663543,rs36162392,rs6789958,rs57576577,rs1373147,rs12192279,rs6926629,rs9384705,rs11865499,rs115818511,rs112511985,rs16926252,rs112510056,rs17688056,rs2974340,rs2779116,rs8137714,rs762670,rs7180725,rs2732701,rs114990897,rs3131000,rs2292644,rs131761,rs732716,rs1045537,rs6932584,rs3804141,rs1060218,rs117861590,rs117674849,rs12528262,rs2762353,rs1557685,rs9384701,rs115159262,rs114257825,rs6804364,rs9902663,rs7296841,rs75281351,rs7218319,rs483143,rs114758980,rs9358927,rs11824614,rs41266811,rs115117540,rs9358920,rs4896123,rs34605993,rs111754884,rs79274058,rs117475965,rs11864806,rs12195848,rs4873546,rs4580862,rs7215239,rs116631527,rs4530361,rs4924805,rs6907302,rs56069761,rs9358926,rs2329365,rs11545072,rs11210927,rs4795358,rs4376365,rs113477421,rs855791,rs118040965,rs9366639,rs1185569,rs115614669,rs1741930,rs72665795,rs8066822,rs17528178,rs2631299,rs1048433,rs75457218,rs11865131,rs13190888,rs28671582,rs9272340,rs413844,rs1122794,rs2696537,rs10901251,rs581107,rs78818841,rs73599506,rs543968,rs117867119,rs9487098,rs4788203,rs7978125,rs2850644,rs2899708,rs76029685,rs8044014,rs6899603,rs2073156,rs17572795,rs62483599,rs68149500,rs8072954,rs78667706,rs7839671,rs12312538,rs9386774,rs13069307,rs117643442,rs2703781,rs11866877,rs117507101,rs9836787,rs8379,rs7772162,rs59664351,rs2668627,rs12663894,rs547077,rs6486060,rs9366627,rs6702935,rs17749557,rs4886648,rs6908714,rs2269503,rs77420275,rs114731913,rs12529272,rs7927874,rs9358887,rs34546690,rs5756467,rs78097730,rs11150604,rs2108825,rs17585214,rs8127785,rs9379815,rs59882013,rs10900129,rs9461223,rs9272434,rs3326,rs10789439,rs117298489,rs574578,rs1892253,rs4239223,rs62066352,rs117244259,rs9296021,rs73393492,rs11770389,rs7970181,rs1396862,rs7137889,rs1981997,rs12542076,rs16942887,rs2295593,rs130598,rs113515013,rs2241522,rs11760000,rs2903880,rs4817604,rs75550682,rs4534323,rs56748859,rs35190365,rs17649518,rs7631705,rs114001678,rs72857152,rs45565742,rs12663810,rs6120815,rs2942168,rs68192600,rs6089071,rs4794813,rs1079719,rs1014300,rs2171642,rs10427180,rs10419408,rs3734534,rs113313410,rs116602250,rs1165206,rs55690788,rs117549001,rs34871267,rs115047970,rs114363029,rs67848407,rs7178686,rs1768585,rs9462736,rs117275857,rs2261201,rs13191948,rs17652121,rs7770037,rs117757814,rs6531965,rs12726706,rs10946789,rs2852637,rs12204576,rs11644459,rs78113327,rs56932717,rs56143200,rs4477031,rs117558353,rs2518490,rs7161,rs11078894,rs117471573,rs117160543,rs9379830,rs3217760,rs7898761,rs769236,rs34117575,rs12921753,rs115846272,rs13287554,rs13726,rs116938410,rs6503518,rs77637903,rs75263286,rs7810260,rs4946972,rs12239179,rs117497360,rs35162296,rs2871960,rs3741168,rs11558768,rs17563827,rs10406797,rs6675620,rs4992382,rs9358916,rs1165167,rs5754109,rs9467626,rs12158909,rs243375,rs3807566,rs7203999,rs2066938,rs35468353,rs11066054,rs564449,rs116870293,rs200989,rs61870055,rs3011222,rs12530845,rs117225292,rs4238960,rs112525735,rs12941884,rs117410227,rs111887162,rs118046174,rs1165161,rs16891529,rs3114404,rs2703775,rs12787511,rs1892250,rs10484440,rs62429816,rs116302229,rs114835390,rs12123773,rs7215803,rs9467552,rs9467717,rs36052053,rs9487049,rs62482252,rs6903519,rs7973907,rs12524273,rs8142308,rs3804113,rs1152594,rs2532335,rs9936621,rs4420550,rs9422658,rs77107907,rs7214938,rs10514904,rs6913228,rs74715939,rs2303223,rs17573175,rs301392,rs732755,rs2696501,rs9389254,rs13127488,rs3785098,rs8113575,rs117202207,rs396635,rs3828146,rs74759038,rs11235740,rs342438,rs9349212,rs113436360,rs4492299,rs79180351,rs12789119,rs4134030,rs8042409,rs944046,rs12346,rs1113665,rs1616,rs1165160,rs6954833,rs61166993,rs12900072,rs6939597,rs11210934,rs2517959,rs13335497,rs6088749,rs71557308,rs6899616,rs3824618,rs9369329,rs3846781,rs9393690,rs2468233,rs79194179,rs130607,rs9606966,rs131756,rs6456724,rs4948643,rs6060295,rs12593476,rs2794719,rs7775052,rs2926775,rs61742993,rs67998226,rs11759720,rs3799379,rs1260593,rs75203622,rs1172130,rs3737771,rs13250124,rs11651497,rs2864419,rs115270976,rs62284010,rs2858993,rs4925084,rs9376075,rs7627961,rs1543502,rs2727099,rs8047119,rs6846679,rs13056,rs7515178,rs28497462,rs198815,rs2532331,rs74417867,rs117159173,rs1054372,rs57413808,rs78901806,rs630014,rs7272062,rs739028,rs117881215,rs116262182,rs67859638,rs13217619,rs1877031,rs2703807,rs634389,rs80301333,rs2291428,rs114656373,rs114729740,rs4232872,rs12444978,rs55831707,rs131805,rs78835199,rs6702916,rs116150265,rs79868973,rs2071297,rs12200847,rs12661819,rs28522606,rs4767376,rs9273011,rs9325434,rs5754110,rs17686622,rs116572691,rs9901684,rs2050948,rs243416,rs10445337,rs1791400,rs10745476,rs6440083,rs212930,rs78015808,rs12954967,rs56374641,rs17537465,rs439558,rs8075131,rs11153166,rs79691301,rs9393796,rs738264,rs4233023,rs117007771,rs12529390,rs3789135,rs10849778,rs11919065,rs17012812,rs118052990,rs112523136,rs117197699,rs9368712,rs6801872,rs9297005,rs11206444,rs9272807,rs2227930,rs11071843,rs4140590,rs79979359,rs115374256,rs117132607,rs200982,rs4923905,rs4711111,rs1152579,rs56195001,rs74636821,rs4925060,rs7461534,rs7146434,rs11964178,rs10254237,rs2097701,rs11753131,rs2967893,rs8137478,rs749670,rs76245044,rs9400276,rs9494167,rs6489818,rs200977,rs2281841,rs6906460,rs12128254,rs2732605,rs6593921,rs7303055,rs117500164,rs12173854,rs737092,rs3964723,rs12195503,rs8035639,rs5756489,rs2834319,rs117327242,rs2696557,rs6925339,rs470116,rs7258012,rs7790230,rs6495145,rs666951,rs3129763,rs12609703,rs131793,rs55771504,rs2696657,rs2498351,rs117591346,rs114344796,rs10168333,rs35528636,rs1013460,rs4890625,rs12193820,rs7980579,rs55770518,rs346535,rs28653561,rs4925054,rs3799499,rs112342508,rs17762954,rs3781022,rs12194610,rs9688896,rs28648456,rs8033925,rs301370,rs11879706,rs1638556,rs117931571,rs9915039,rs2853802,rs17649954,rs77106591,rs114960344,rs12150047,rs2231172,rs743750,rs7930920,rs115812551,rs4134058,rs4440295,rs2532316,rs11649653,rs113801005,rs74572856,rs6480403,rs117608443,rs72857149,rs78273613,rs117085859,rs1977201,rs2572210,rs8042366,rs976312,rs3811742,rs117722092,rs2239641,rs34655806,rs3752419,rs35844460,rs118187512,rs635634,rs116893521,rs8023311,rs2412641,rs9272585,rs9424313,rs7223363,rs901683,rs203465,rs11760602,rs4886755,rs116488015,rs3799840,rs2238593,rs28557173,rs2493834,rs221799,rs4597358,rs2009610,rs12554580,rs12201546,rs7204459,rs1556363,rs62482239,rs6495141,rs75799204,rs7295450,rs4951191,rs12828810,rs116103449,rs11190140,rs1790733,rs129128,rs140519,rs2232427,rs34080966,rs62394271,rs1891936,rs9379871,rs1317817,rs12525376,rs1808946,rs3778475,rs3757236,rs7208635,rs76398314,rs6503457,rs12525425,rs2281092,rs118098769,rs4643281,rs45615240,rs117980624,rs4140589,rs7932484,rs15817,rs35883476,rs34087210,rs4842625,rs4683427,rs77043922,rs1108876,rs56777435,rs6087687,rs9376076,rs118067837,rs12213341,rs116904642,rs9379856,rs575437,rs1165190,rs9366778,rs2285910,rs2468246,rs10514903,rs111900165,rs10945950,rs60128072,rs9272667,rs942377,rs79540456,rs9348696,rs61547234,rs56311009,rs11778117,rs9610646,rs61612992,rs6771053,rs11929874,rs9609562,rs61822567,rs2769701,rs2230655,rs12778018,rs7093140,rs4471723,rs12899659,rs72851338,rs76345077,rs7772312,rs9424289,rs734727,rs11823913,rs9379864,rs60674966,rs117013346,rs5770905,rs8176751,rs4788216,rs60576099,rs5756516,rs8176632,rs35525135,rs9383138,rs115327840,rs9386782,rs9381093</t>
  </si>
  <si>
    <t>ENSG00000114127.6,ENSG00000062038.9,ENSG00000105246.5,ENSG00000255949.1,ENSG00000074696.8,ENSG00000205560.8,ENSG00000196735.7,ENSG00000198327.3,CATG00000033823.1,ENSG00000175066.11,ENSG00000179772.6,ENSG00000214425.2,CATG00000067388.1,ENSG00000166166.8,ENSG00000128309.12,ENSG00000201078.1,ENSG00000158406.2,ENSG00000079689.9,ENSG00000198315.6,ENSG00000111913.11,ENSG00000149923.9,CATG00000072415.1,ENSG00000133805.11,CATG00000040340.1,CATG00000087846.1,ENSG00000164508.3,ENSG00000198189.6,ENSG00000225891.1,ENSG00000124067.12,ENSG00000179262.5,ENSG00000175938.6,ENSG00000169752.12,ENSG00000167930.11,CATG00000029679.1,CATG00000087916.1,CATG00000087822.1,ENSG00000174939.6,ENSG00000174485.10,ENSG00000111252.6,CATG00000039435.1,CATG00000025563.1,ENSG00000167674.10,ENSG00000233224.1,ENSG00000256148.1,ENSG00000022976.11,CATG00000087896.1,ENSG00000175482.4,ENSG00000124613.4,CATG00000117987.1,ENSG00000243789.6,ENSG00000257365.3,ENSG00000204655.7,ENSG00000159792.5,ENSG00000257885.1,ENSG00000229068.1,CATG00000029691.1,CATG00000040037.1,ENSG00000132600.12,ENSG00000155085.11,ENSG00000187626.7,ENSG00000184357.3,ENSG00000219891.2,CATG00000095892.1,ENSG00000233410.1,CATG00000010629.1,CATG00000083849.1,ENSG00000083290.15,ENSG00000172663.4,CATG00000083579.1,ENSG00000109118.9,ENSG00000140497.12,ENSG00000227766.1,ENSG00000182810.5,ENSG00000252850.1,CATG00000093280.1,ENSG00000138686.5,ENSG00000237669.1,ENSG00000198794.7,ENSG00000172613.3,CATG00000033740.1,ENSG00000201770.1,ENSG00000054654.11,ENSG00000213413.2,ENSG00000204531.11,ENSG00000135596.13,ENSG00000172725.9,ENSG00000124575.5,CATG00000022111.1,ENSG00000130702.9,ENSG00000171532.4,ENSG00000267735.1,ENSG00000065000.11,CATG00000114024.1,ENSG00000243970.1,ENSG00000148300.7,ENSG00000140367.7,CATG00000072722.1,CATG00000031540.1,CATG00000033585.1,ENSG00000187166.1,ENSG00000131055.4,ENSG00000197459.2,ENSG00000066923.13,ENSG00000175463.7,ENSG00000141098.8,CATG00000023636.1,ENSG00000141837.14,ENSG00000137259.2,CATG00000062036.1,ENSG00000119636.11,ENSG00000257595.2,CATG00000038605.1,ENSG00000185294.5,ENSG00000123737.8,CATG00000052162.1,ENSG00000202125.1,ENSG00000198502.5,CATG00000087827.1,ENSG00000229391.3,ENSG00000137166.10,ENSG00000223929.1,ENSG00000151006.7,ENSG00000173227.9,ENSG00000141096.4,CATG00000001500.1,ENSG00000087085.9,ENSG00000171631.10,ENSG00000167791.7,CATG00000033801.1,ENSG00000008382.11,ENSG00000273102.1,ENSG00000029534.15,ENSG00000117411.12,CATG00000083264.1,CATG00000072573.1,CATG00000054576.1,ENSG00000131771.9,ENSG00000234504.2,CATG00000062028.1,ENSG00000196966.3,ENSG00000130227.12,ENSG00000260083.1,ENSG00000177311.6,ENSG00000231336.1,ENSG00000099364.12,ENSG00000197153.3,ENSG00000025770.14,ENSG00000117222.9,CATG00000087850.1,CATG00000031489.1,ENSG00000159708.13,CATG00000088072.1,ENSG00000263201.1,ENSG00000161179.9,ENSG00000244122.2,ENSG00000196517.7,ENSG00000008735.10,ENSG00000231083.1,CATG00000025290.1,CATG00000083348.1,ENSG00000079691.15,ENSG00000197279.3,ENSG00000182952.4,ENSG00000167394.8,ENSG00000160844.6,CATG00000090100.1,CATG00000088019.1,ENSG00000259708.1,ENSG00000149679.7,ENSG00000132768.9,ENSG00000215979.1,ENSG00000175352.6,ENSG00000128918.10,ENSG00000039068.14,ENSG00000095066.7,CATG00000102336.1,CATG00000052995.1,ENSG00000012779.6,CATG00000088070.1,ENSG00000237950.1,ENSG00000268457.1,ENSG00000137198.5,ENSG00000120756.8,ENSG00000237425.1,CATG00000029036.1,ENSG00000231467.2,ENSG00000160877.5,ENSG00000204842.10,ENSG00000173120.10,CATG00000029032.1,ENSG00000258099.1,CATG00000083365.1,ENSG00000100225.13,ENSG00000073969.14,ENSG00000125319.10,ENSG00000272666.1,ENSG00000205659.6,ENSG00000157404.11,ENSG00000237840.2,ENSG00000172493.16,ENSG00000109111.10,CATG00000033575.1,ENSG00000103740.5,ENSG00000175505.9,CATG00000034724.1,ENSG00000100626.12,CATG00000013335.1,CATG00000087830.1,ENSG00000163633.6,ENSG00000091947.5,CATG00000088077.1,ENSG00000117143.9,CATG00000027659.1,ENSG00000230801.1,ENSG00000264589.1,ENSG00000207371.1,ENSG00000172508.6,CATG00000000085.1,ENSG00000182611.3,ENSG00000124610.3,ENSG00000198374.3,ENSG00000102904.10,ENSG00000026950.12,ENSG00000261884.2,ENSG00000104783.7,CATG00000002739.1,ENSG00000204644.5,ENSG00000186470.9,CATG00000083349.1,ENSG00000171234.9,ENSG00000262160.1,ENSG00000187837.2,ENSG00000149930.13,ENSG00000141736.9,ENSG00000183682.7,CATG00000102375.1,CATG00000086193.1,ENSG00000158691.10,CATG00000110016.1,ENSG00000267212.1,ENSG00000104885.13,ENSG00000254860.1,ENSG00000160606.6,CATG00000006125.1,ENSG00000080546.9,CATG00000102378.1,CATG00000057183.1,ENSG00000205726.9,CATG00000090114.1,ENSG00000218281.1,ENSG00000124508.12,CATG00000025583.1,CATG00000033193.1,ENSG00000265565.1,ENSG00000185651.10,CATG00000083853.1,CATG00000056767.1,CATG00000027660.1,ENSG00000248594.2,CATG00000090897.1,ENSG00000163629.8,CATG00000024722.1,ENSG00000145386.5,ENSG00000216331.1,CATG00000083284.1,ENSG00000199319.1,ENSG00000153561.8,CATG00000010438.1,ENSG00000167671.7,ENSG00000239641.1,ENSG00000164663.9,ENSG00000112367.6,CATG00000058559.1,CATG00000031295.1,ENSG00000238621.1,ENSG00000112576.8,ENSG00000182247.5,CATG00000043715.1,CATG00000087980.1,ENSG00000118514.9,ENSG00000258234.1,ENSG00000128228.4,CATG00000029033.1,CATG00000087905.1,ENSG00000269514.1,ENSG00000108599.10,ENSG00000072210.14,ENSG00000167258.9,ENSG00000196176.7,ENSG00000242479.1,CATG00000052117.1,ENSG00000254554.1,ENSG00000231793.4,ENSG00000254719.1,ENSG00000228223.1,ENSG00000265845.2,ENSG00000196301.3,ENSG00000120088.10,ENSG00000257767.2,ENSG00000182572.2,CATG00000030911.1,ENSG00000224729.4,ENSG00000166925.4,ENSG00000103510.15,CATG00000025559.1,CATG00000057185.1,CATG00000056769.1,ENSG00000264070.1,ENSG00000231162.3,ENSG00000185955.4,CATG00000086845.1,ENSG00000105771.9,ENSG00000188873.4,ENSG00000242366.2,ENSG00000171132.9,ENSG00000217539.2,ENSG00000167536.9,ENSG00000101898.5,ENSG00000173065.9,ENSG00000063015.15,CATG00000009833.1,ENSG00000196126.6,ENSG00000179218.9,ENSG00000251916.1,CATG00000025560.1,ENSG00000196331.5,ENSG00000165805.5,CATG00000012730.1,ENSG00000087087.14,CATG00000007672.1,ENSG00000103066.8,ENSG00000103335.15,ENSG00000112365.4,ENSG00000206503.7,ENSG00000052344.11,ENSG00000266975.1,ENSG00000167264.13,CATG00000087866.1,ENSG00000077080.5,CATG00000083575.1,ENSG00000238243.2,ENSG00000088325.11,CATG00000053948.1,ENSG00000196226.2,CATG00000032328.1,ENSG00000249209.1,ENSG00000133069.10,ENSG00000231434.1,ENSG00000204031.3,CATG00000083577.1,ENSG00000226757.1,ENSG00000169598.11,ENSG00000124529.3,ENSG00000262766.1,ENSG00000167800.9,CATG00000027658.1,ENSG00000196411.5,ENSG00000184144.5,ENSG00000099385.7,ENSG00000196866.2,ENSG00000124564.13,ENSG00000189298.9,CATG00000030910.1,CATG00000083361.1,ENSG00000226252.1,CATG00000087941.1,CATG00000012726.1,CATG00000063492.1,ENSG00000199289.1,ENSG00000140395.4,CATG00000083447.1,ENSG00000133812.10,CATG00000030901.1,ENSG00000110711.5,ENSG00000117682.12,CATG00000067396.1,ENSG00000072274.8,CATG00000002886.1,CATG00000098730.1,CATG00000031546.1,CATG00000012735.1,ENSG00000100288.15,CATG00000088311.1,ENSG00000176125.3,ENSG00000172354.5,ENSG00000108379.5,ENSG00000157782.5,ENSG00000235169.3,ENSG00000156515.17,ENSG00000160323.14,CATG00000021475.1,ENSG00000253973.2,ENSG00000132746.10,ENSG00000225190.4,CATG00000058090.1,ENSG00000253330.1,CATG00000031467.1,ENSG00000125686.7,ENSG00000137185.7,ENSG00000058668.10,CATG00000098719.1,ENSG00000260852.1,ENSG00000182109.3,ENSG00000175164.9,CATG00000066318.1,CATG00000087855.1,ENSG00000199065.2,ENSG00000167528.8,CATG00000097183.1,CATG00000068838.1,ENSG00000261575.2,ENSG00000228060.1,ENSG00000163909.6,ENSG00000135148.7,ENSG00000153093.14,ENSG00000120071.8,CATG00000116806.1,CATG00000092298.1,CATG00000033807.1,ENSG00000161653.6,ENSG00000256316.1,ENSG00000165406.11,ENSG00000108852.10,ENSG00000106327.8,ENSG00000146839.14,ENSG00000090621.9,ENSG00000177989.9,ENSG00000256018.1,CATG00000019423.1,ENSG00000249986.1,CATG00000083320.1,ENSG00000084207.11,ENSG00000197062.7,CATG00000023642.1,ENSG00000137802.9,ENSG00000167815.7,CATG00000083373.1,ENSG00000099381.12,CATG00000032320.1,ENSG00000149922.6,ENSG00000180573.8,CATG00000083562.1,ENSG00000198339.3,ENSG00000203799.6,CATG00000052997.1,CATG00000033829.1,ENSG00000260441.1,ENSG00000124788.13,ENSG00000234608.3,ENSG00000260793.2,ENSG00000213326.4,CATG00000083347.1,ENSG00000204625.6,ENSG00000072736.14,ENSG00000152556.11,ENSG00000133059.12,CATG00000088304.1,ENSG00000263276.1,ENSG00000184825.4,ENSG00000263800.1,ENSG00000175348.6,ENSG00000260273.1,ENSG00000260814.2,CATG00000083355.1,ENSG00000172336.4,CATG00000033815.1,CATG00000098664.1,ENSG00000178761.10,ENSG00000100191.4,CATG00000032178.1,ENSG00000226738.1,ENSG00000181315.6,ENSG00000197846.3,ENSG00000149932.12,ENSG00000140403.8,ENSG00000108312.10,CATG00000013586.1,ENSG00000204576.7,ENSG00000260588.1,ENSG00000162722.8,ENSG00000102977.9,ENSG00000267980.1,ENSG00000198707.10,CATG00000028303.1,ENSG00000124593.10,CATG00000054570.1,CATG00000029677.1,ENSG00000236200.1,CATG00000083294.1,ENSG00000066135.8,ENSG00000161664.2,ENSG00000223537.2,ENSG00000175634.10,CATG00000087585.1,ENSG00000169592.10,ENSG00000174912.6,ENSG00000269293.2,ENSG00000125952.14,ENSG00000179761.7,CATG00000029061.1,ENSG00000167397.10,CATG00000083570.1,CATG00000005942.1,ENSG00000100170.5,ENSG00000268863.1,ENSG00000186867.6,CATG00000028304.1,CATG00000096611.1,ENSG00000164808.12,ENSG00000224843.2,ENSG00000235109.3,CATG00000083271.1,ENSG00000146039.6,ENSG00000132581.5,CATG00000033817.1,CATG00000085289.1,ENSG00000087152.11,ENSG00000267475.1,ENSG00000159314.7,ENSG00000183137.10,ENSG00000132591.7,CATG00000068610.1,CATG00000066314.1,CATG00000083580.1,CATG00000082963.1,ENSG00000204614.4,ENSG00000201684.1,ENSG00000139324.7,CATG00000088306.1,CATG00000087888.1,CATG00000102380.1,ENSG00000196787.2,ENSG00000253729.3,ENSG00000266970.1,ENSG00000179295.11,ENSG00000220875.1,ENSG00000038358.10,ENSG00000187987.5,ENSG00000076604.10,ENSG00000111271.10,ENSG00000265460.2,ENSG00000130487.4,CATG00000087844.1,ENSG00000264304.1,ENSG00000168591.11,ENSG00000204622.6,CATG00000005943.1,CATG00000098665.1,ENSG00000172671.15,ENSG00000174943.5,CATG00000083573.1,ENSG00000185666.10,ENSG00000266721.1,CATG00000023628.1,ENSG00000128311.9,ENSG00000159753.9,CATG00000005951.1,CATG00000070007.1,ENSG00000135220.6,ENSG00000224091.1,CATG00000083261.1,CATG00000088075.1,ENSG00000249884.4,ENSG00000109220.6,CATG00000037459.1,ENSG00000198518.5,ENSG00000176998.3,CATG00000006127.1,ENSG00000112578.5,ENSG00000267080.1,ENSG00000167395.10,ENSG00000155903.7,ENSG00000135587.4,CATG00000038610.1,ENSG00000167261.9,CATG00000028391.1,ENSG00000251685.2,CATG00000033583.1,CATG00000088071.1,ENSG00000175356.8,CATG00000087870.1,ENSG00000104889.4,ENSG00000213398.3,ENSG00000272462.2,ENSG00000172661.13,ENSG00000185264.7,CATG00000035848.1,ENSG00000224812.2,ENSG00000171552.8,CATG00000005932.1,CATG00000062047.1,CATG00000083346.1,ENSG00000089234.11,CATG00000090094.1,ENSG00000173809.11,ENSG00000130427.2,CATG00000087920.1,ENSG00000007202.10,CATG00000089573.1,CATG00000083854.1,ENSG00000106330.7,ENSG00000204613.6,ENSG00000213402.2,ENSG00000112343.8,CATG00000087873.1,ENSG00000176209.7,ENSG00000250379.1,ENSG00000111300.5,ENSG00000204539.3,ENSG00000089022.9,ENSG00000241635.3,ENSG00000131748.11,ENSG00000141985.5,ENSG00000267062.1,CATG00000085294.1,ENSG00000179344.12,ENSG00000103148.11,CATG00000086051.1,CATG00000031485.1,CATG00000025554.1,ENSG00000149925.12,CATG00000085288.1,CATG00000087927.1,CATG00000067389.1,ENSG00000224596.3,CATG00000087834.1,ENSG00000112339.10,ENSG00000111801.11,ENSG00000105610.4,ENSG00000124693.2,ENSG00000255439.2,CATG00000025564.1,ENSG00000130489.8,ENSG00000077454.11,ENSG00000197409.6,CATG00000035840.1,ENSG00000146828.13,ENSG00000099840.9,ENSG00000216436.2,CATG00000056950.1,CATG00000067391.1,CATG00000027670.1,CATG00000092287.1,CATG00000066319.1,ENSG00000150281.6,ENSG00000218690.1,ENSG00000096654.11,CATG00000066341.1,ENSG00000159873.5,CATG00000083315.1,ENSG00000159761.10,ENSG00000103769.5,ENSG00000221526.1,ENSG00000049130.9,ENSG00000101306.6,ENSG00000140474.8,ENSG00000141084.6,CATG00000116129.1,ENSG00000130699.12,ENSG00000197697.3,CATG00000087843.1,ENSG00000184348.2,ENSG00000160325.10,ENSG00000138741.6,ENSG00000029364.7,ENSG00000229274.1,ENSG00000272501.1,CATG00000096609.1,ENSG00000168575.5,ENSG00000257582.1,ENSG00000260152.2,CATG00000087857.1,ENSG00000243818.4,ENSG00000260483.2,ENSG00000152234.11,CATG00000083335.1,CATG00000070006.1,ENSG00000247735.2,CATG00000000594.1,ENSG00000257735.1,ENSG00000161860.7,CATG00000032271.1,CATG00000030912.1,ENSG00000234816.2,ENSG00000204296.7,ENSG00000100379.13,CATG00000087832.1,CATG00000030292.1,ENSG00000267255.1,CATG00000087845.1,ENSG00000217442.3,ENSG00000267729.1,ENSG00000107249.17,ENSG00000166444.13,ENSG00000256514.1,CATG00000062391.1,CATG00000002705.1,ENSG00000224586.2,ENSG00000254413.4,ENSG00000172932.10,ENSG00000214401.4,ENSG00000132026.9,ENSG00000239521.3,CATG00000033579.1,ENSG00000257752.1,CATG00000010431.1,ENSG00000145332.9,ENSG00000148848.10,ENSG00000179271.1,ENSG00000258373.1,CATG00000001523.1,CATG00000114104.1,CATG00000083574.1,CATG00000048636.1,CATG00000039436.1,CATG00000088310.1,ENSG00000105612.4,ENSG00000161981.6,ENSG00000219392.1,ENSG00000267769.1,ENSG00000158553.3,ENSG00000173064.6,ENSG00000182950.2,ENSG00000204540.6,ENSG00000230521.1,ENSG00000266497.1,CATG00000057187.1,CATG00000085291.1,CATG00000059456.1,ENSG00000103507.9,ENSG00000197061.3,ENSG00000132436.7,ENSG00000243587.6,ENSG00000124635.7,CATG00000087824.1,CATG00000102365.1,ENSG00000137413.11,ENSG00000248531.3,ENSG00000054967.8,CATG00000117980.1,ENSG00000213480.3,ENSG00000224652.1,ENSG00000172830.8,ENSG00000163554.7,ENSG00000173020.6,ENSG00000180638.13,ENSG00000242387.1,ENSG00000010704.14,ENSG00000233017.1,CATG00000087881.1,ENSG00000079387.9,ENSG00000100154.10,ENSG00000146109.3,ENSG00000200063.1,ENSG00000267030.1,CATG00000088309.1,ENSG00000117408.6,ENSG00000162592.4,CATG00000069314.1,CATG00000048641.1,CATG00000039437.1,ENSG00000118690.8,CATG00000117975.1,CATG00000033584.1,CATG00000056939.1,ENSG00000106366.7,ENSG00000263126.1,ENSG00000259924.1,ENSG00000119919.9,CATG00000055413.1,CATG00000009836.1,ENSG00000146834.9,ENSG00000163659.8,ENSG00000255119.1,ENSG00000243317.3,ENSG00000226571.1,ENSG00000160602.9,ENSG00000267011.1,CATG00000083282.1,ENSG00000124641.10,ENSG00000186326.3,ENSG00000166452.7,CATG00000027113.1,ENSG00000149926.9,ENSG00000188038.3,CATG00000069313.1,CATG00000066312.1,ENSG00000117407.12,CATG00000088073.1,ENSG00000196374.5,ENSG00000267567.1,CATG00000088063.1,ENSG00000007384.11,ENSG00000130764.5,CATG00000038607.1,ENSG00000102898.7,CATG00000101878.1,ENSG00000163958.9,ENSG00000267122.1,CATG00000083332.1,ENSG00000187097.8,ENSG00000197903.6,ENSG00000175544.9,ENSG00000261501.1,ENSG00000177981.6,ENSG00000103152.7,ENSG00000225914.1,ENSG00000235749.2,CATG00000033589.1,ENSG00000260422.1,ENSG00000108840.11,ENSG00000025708.8,ENSG00000154898.11,CATG00000042991.1,ENSG00000273272.1,ENSG00000206168.1,CATG00000033804.1,CATG00000088440.1,ENSG00000184224.3,ENSG00000128487.12,ENSG00000250616.2,ENSG00000133641.13,CATG00000033586.1,CATG00000013334.1,ENSG00000243053.2,ENSG00000141086.13,CATG00000062052.1,ENSG00000226471.2,ENSG00000110697.8,ENSG00000168242.3,CATG00000073605.1,ENSG00000141744.3,ENSG00000256364.1,CATG00000087892.1,CATG00000032221.1,ENSG00000168298.4,ENSG00000232876.1,ENSG00000184459.4,ENSG00000158373.7,CATG00000069305.1,CATG00000090117.1,ENSG00000237945.3,ENSG00000217646.1,ENSG00000265840.1,CATG00000013327.1,ENSG00000167799.5,CATG00000102371.1,CATG00000013322.1,ENSG00000185130.4,ENSG00000198870.6,CATG00000031030.1,ENSG00000124557.8,ENSG00000267424.1,ENSG00000112812.11,CATG00000010504.1,CATG00000087909.1,CATG00000013341.1,ENSG00000124074.7,ENSG00000238723.1,ENSG00000272278.1,ENSG00000116711.8,CATG00000087900.1,ENSG00000204789.3,ENSG00000112559.9,ENSG00000108306.7,ENSG00000105613.5,ENSG00000178741.7,ENSG00000119711.8,ENSG00000106336.8,CATG00000033587.1,ENSG00000266269.1,ENSG00000132744.3,ENSG00000149927.13,CATG00000033590.1,ENSG00000168970.16,ENSG00000187475.4,ENSG00000175054.10,ENSG00000178226.6,ENSG00000120158.7,CATG00000000984.1,ENSG00000226314.3,CATG00000083327.1,ENSG00000078487.13,ENSG00000138614.10,CATG00000052140.1,ENSG00000236008.1,CATG00000035843.1,CATG00000102335.1,ENSG00000168405.10,ENSG00000223469.1,ENSG00000270049.1,CATG00000025291.1,ENSG00000167670.11,ENSG00000238024.1,ENSG00000103067.7,CATG00000093267.1,CATG00000019279.1,ENSG00000159214.8,ENSG00000160326.9,ENSG00000054965.6,ENSG00000197914.2,ENSG00000187990.4,CATG00000033295.1,ENSG00000205559.3,ENSG00000099365.5,ENSG00000179115.6,ENSG00000263715.2,ENSG00000178762.3,ENSG00000124549.10,CATG00000093276.1,ENSG00000110917.3,ENSG00000138621.7,ENSG00000241837.2,ENSG00000132437.13,ENSG00000257985.1,CATG00000033794.1,ENSG00000146830.9,ENSG00000102886.10,ENSG00000148926.5,ENSG00000250919.1,ENSG00000160211.11,ENSG00000257038.1,ENSG00000152242.6,ENSG00000089009.11,ENSG00000172531.10,CATG00000083393.1,ENSG00000169871.8,CATG00000083345.1,ENSG00000111275.8,ENSG00000198242.9,ENSG00000125968.7,ENSG00000176009.2,CATG00000037460.1,ENSG00000131096.6,ENSG00000214736.3,ENSG00000074621.9,ENSG00000177875.3,CATG00000107282.1,CATG00000000098.1,ENSG00000185829.11,ENSG00000106785.10,ENSG00000100632.6,ENSG00000266642.1,ENSG00000099377.9,ENSG00000145283.7,ENSG00000261469.1,ENSG00000265991.1,CATG00000087835.1,ENSG00000167792.7,ENSG00000178718.5,ENSG00000112337.6,CATG00000087828.1,ENSG00000164112.8,ENSG00000106333.8,ENSG00000096088.12,CATG00000006126.1,CATG00000025587.1,ENSG00000224751.2,CATG00000038628.1,CATG00000009831.1,ENSG00000021488.8,CATG00000038215.1,CATG00000102312.1,CATG00000010509.1,ENSG00000271875.1,ENSG00000161395.8,ENSG00000198366.5,CATG00000089575.1,CATG00000114046.1,ENSG00000196747.3,ENSG00000007392.12,ENSG00000126091.15,ENSG00000119866.16,ENSG00000103496.10,ENSG00000256448.1,CATG00000088022.1,ENSG00000231435.1,CATG00000033811.1,ENSG00000271414.1,CATG00000083295.1,ENSG00000230613.1,ENSG00000251264.1,ENSG00000187783.7,ENSG00000236703.1,ENSG00000155561.10,ENSG00000101294.12,ENSG00000004939.9,CATG00000044301.1,ENSG00000188987.2,CATG00000033813.1,ENSG00000173991.5,ENSG00000140009.14,ENSG00000227802.1,ENSG00000087157.14,CATG00000054569.1,ENSG00000161980.5,ENSG00000267394.1,ENSG00000174572.3,ENSG00000243708.4,ENSG00000198830.6,CATG00000029035.1,ENSG00000233822.3,ENSG00000253745.1,ENSG00000152240.8,ENSG00000185250.11,ENSG00000109113.13,ENSG00000105607.8,CATG00000089574.1,ENSG00000198270.8,ENSG00000204623.4,ENSG00000205220.7,CATG00000083293.1,ENSG00000180596.7,ENSG00000240875.1,CATG00000063491.1,CATG00000087883.1,ENSG00000074603.14,CATG00000027648.1,ENSG00000162366.3,ENSG00000135535.10,CATG00000083387.1,CATG00000062392.1,ENSG00000163531.11,CATG00000033819.1,CATG00000083353.1,ENSG00000187045.12,ENSG00000100258.13,CATG00000033592.1,ENSG00000186868.11,ENSG00000225063.1,CATG00000053936.1,ENSG00000118513.14,ENSG00000265073.1,ENSG00000162367.7,ENSG00000243926.1,CATG00000087853.1,ENSG00000200807.1,ENSG00000132589.11,ENSG00000175970.7,ENSG00000266469.1,CATG00000029072.1,ENSG00000176029.9,ENSG00000125954.8,ENSG00000213965.3,CATG00000093273.1,ENSG00000112763.11,ENSG00000160172.6,ENSG00000164111.10,ENSG00000255366.1,ENSG00000110237.3,ENSG00000116198.8,CATG00000087586.1,CATG00000002737.1,ENSG00000102901.8,ENSG00000255946.1,ENSG00000264066.3,ENSG00000137218.6,ENSG00000207101.1,ENSG00000224888.3,ENSG00000261033.1,ENSG00000259788.1,CATG00000096625.1,CATG00000102376.1,ENSG00000168274.3,ENSG00000185811.12,ENSG00000241549.4,ENSG00000130701.3,ENSG00000103742.7,CATG00000085296.1,ENSG00000174197.12,ENSG00000112561.13,CATG00000088069.1,ENSG00000178836.6,ENSG00000146047.4,ENSG00000148248.9,CATG00000031558.1,ENSG00000204590.8,ENSG00000103061.7,ENSG00000232040.2,ENSG00000103064.9,ENSG00000124568.6,ENSG00000137338.4,ENSG00000167165.14,ENSG00000122971.4,ENSG00000152229.14,ENSG00000132819.12,ENSG00000089248.6,ENSG00000167676.3,ENSG00000198558.2,ENSG00000204650.9,ENSG00000269881.1,ENSG00000090565.11,ENSG00000167196.9,ENSG00000175985.8,ENSG00000261395.3,ENSG00000173599.9,ENSG00000196532.4,ENSG00000167194.3,ENSG00000251411.1</t>
  </si>
  <si>
    <t>23222517,20927387,23696099,23935956,22558097,23446634</t>
  </si>
  <si>
    <t>Red blood cell traits,Cholelithiasis-related traits in sickle cell anemia</t>
  </si>
  <si>
    <t>MESH:D013002</t>
  </si>
  <si>
    <t>Somatomedins</t>
  </si>
  <si>
    <t>Insulin-like polypeptides made by the liver and some fibroblasts and released into the blood when stimulated by SOMATOTROPIN. They cause sulfate incorporation into collagen, RNA, and DNA synthesis, which are prerequisites to cell division and growth of the organism.</t>
  </si>
  <si>
    <t>rs2022464,rs1268169,rs344352,rs768023,rs2256923,rs1245543,rs186939,rs1268179,rs1245550,rs1268166,rs1245548,rs2490272,rs180753,rs10457180,rs2745205,rs1245542,rs1268165,rs3800228,rs1935949,rs1245549,rs1268168,rs2764264,rs2745206,rs13217795,rs116122257,rs77171886,rs3817902,rs7087475,rs1268174,rs1268177,rs1245545,rs1268162,rs9400240,rs1668154,rs1268171,rs2207731,rs1935951,rs1065656,rs1268170,rs76745579,rs1245553,rs12784395,rs2394851,rs2253310,rs111727905,rs4946935,rs4945816,rs4946932,rs3800231,rs1159806,rs9923699,rs2153960,rs1245552,rs1245547,rs1268167,rs2965069,rs9400239,rs12766266,rs35396874,rs1268178,rs9384679,rs1935952,rs9374040,rs7903371,rs1268180,rs473268,rs9398171,rs2802290,rs7087178,rs561204,rs2764261,rs1245551,rs4946936,rs1268163,rs3800227,rs1268164,rs2802288,rs9398172,rs7893890,rs6911407,rs2802292,rs1245546,rs3800229</t>
  </si>
  <si>
    <t>ENSG00000138303.13,CATG00000089561.1,ENSG00000203801.4,ENSG00000095906.12,ENSG00000099769.5,CATG00000085279.1,ENSG00000162032.11,ENSG00000118690.8,ENSG00000118689.10,ENSG00000107742.8,CATG00000092189.1</t>
  </si>
  <si>
    <t>Insulin-like growth factors</t>
  </si>
  <si>
    <t>MESH:D013106</t>
  </si>
  <si>
    <t>Sphingolipidoses</t>
  </si>
  <si>
    <t>A group of inherited metabolic disorders characterized by the intralysosomal accumulation of SPHINGOLIPIDS primarily in the CENTRAL NERVOUS SYSTEM and to a variable degree in the visceral organs. They are classified by the enzyme defect in the degradation pathway and the substrate accumulation (or storage). Clinical features vary in subtypes but neurodegeneration is a common sign.</t>
  </si>
  <si>
    <t>rs11869085,rs116375232,rs174576,rs115046114,rs7660319,rs12507737,rs4145944,rs2526678,rs13107754,rs114453969,rs6834933,rs9283674,rs2232662,rs115326199,rs35852840,rs6858092,rs916925,rs114642587,rs174469,rs115877145,rs2351796,rs1344122,rs75766519,rs75321677,rs61679753,rs34001379,rs174453,rs11729212,rs60136116,rs1531517,rs34939365,rs57395488,rs708272,rs12878037,rs11728642,rs2727270,rs1317606,rs174549,rs7686393,rs59349259,rs6817967,rs13146115,rs10938492,rs4804061,rs174592,rs174465,rs1578977,rs12924748,rs2851682,rs10145672,rs115838759,rs12879147,rs174536,rs12708969,rs174610,rs174609,rs711752,rs114849312,rs3792712,rs4902260,rs72643559,rs77020029,rs115703723,rs113029111,rs57705252,rs2292105,rs9939224,rs2524296,rs12444012,rs35818294,rs34241327,rs13134125,rs12507939,rs9929488,rs6842577,rs174541,rs12502321,rs11941312,rs7658542,rs11729411,rs17156426,rs174580,rs114995484,rs9993184,rs3892109,rs8045855,rs174529,rs114719054,rs174581,rs9926440,rs11728366,rs6823760,rs174450,rs6825063,rs174599,rs114157165,rs2357158,rs16851681,rs4420638,rs79847857,rs12508056,rs7405284,rs174544,rs77798875,rs11730590,rs74450691,rs11076174,rs7658554,rs3924899,rs4476102,rs174477,rs12887573,rs2727271,rs114345821,rs78368937,rs79537836,rs174578,rs11729252,rs9291310,rs174464,rs13125264,rs13105858,rs12883728,rs11723676,rs28133,rs9995068,rs174600,rs58063463,rs58563582,rs6829677,rs174612,rs174568,rs62117205,rs115975036,rs34872589,rs9790720,rs13151340,rs174616,rs114954915,rs12720926,rs13106975,rs10938493,rs174615,rs74674688,rs9291309,rs115729984,rs3816117,rs99780,rs12500474,rs76287008,rs8020538,rs13133133,rs9790830,rs13110314,rs60764532,rs6840205,rs3924898,rs59252260,rs79303190,rs174556,rs10004474,rs17156434,rs75992720,rs6817957,rs4342163,rs174598,rs2845573,rs7935946,rs17572095,rs28685013,rs1800775,rs1532624,rs12881815,rs117702910,rs12507138,rs115588270,rs283808,rs114052723,rs174473,rs174537,rs11729247,rs75320458,rs55896837,rs3865464,rs174553,rs1864163,rs115720702,rs7658596,rs4695252,rs7205804,rs4694858,rs174618,rs9928037,rs174560,rs73487485,rs78256346,rs4419084,rs116042907,rs174613,rs35883188,rs12498466,rs77502570,rs79566560,rs12981571,rs34620476,rs2304130,rs116207426,rs6832417,rs174574,rs114036750,rs2351784,rs6603159,rs112286219,rs115413294,rs116813635,rs10006939,rs78805513,rs3813780,rs17160196,rs12502323,rs76674950,rs174584,rs7203984,rs7699613,rs13123704,rs59171789,rs12051273,rs8012022,rs116166639,rs115080973,rs114531188,rs114256475,rs78761372,rs62126382,rs74330132,rs1573804,rs693672,rs6447568,rs916924,rs10938494,rs4784741,rs28414421,rs108499,rs174463,rs174548,rs77436975,rs13106043,rs7687166,rs6827231,rs174634,rs111485153,rs76680332,rs11508026,rs174561,rs174533,rs6447576,rs72643557,rs10938490,rs7499892,rs1466448,rs6823365,rs102275,rs174559,rs7259004,rs10029017,rs6851221,rs115785198,rs2524299,rs28793954,rs11076175,rs13122990,rs12610250,rs174554,rs115858419,rs2072114,rs74433934,rs73487492,rs56408111,rs114303154,rs12284876,rs58434384,rs2845574,rs1535,rs4694857,rs12596018,rs74455419,rs174594,rs174545,rs4695253,rs174566,rs12502166,rs2072113,rs6810449,rs3924900,rs6447578,rs4803750,rs7194225,rs34707051,rs78791707,rs17156442,rs28455914,rs75788505,rs114172221,rs17462424,rs113157914,rs174570,rs2351786,rs289713,rs174466,rs2351791,rs97384,rs12884259,rs174601,rs12051548,rs4391005,rs115071316,rs174479,rs13123471,rs174535,rs75471190,rs174606,rs2727265,rs56145610,rs75154042,rs4031825,rs4298115,rs174530,rs174547,rs57159332,rs7695942,rs174635,rs174583,rs12720922,rs116339884,rs174534,rs3829817,rs509360,rs10132057,rs174555,rs174562,rs7660901,rs174614,rs77679857,rs115190902,rs11947521,rs4359472,rs174617,rs3922408,rs1532625,rs80217642,rs1959033,rs35673985,rs5026911,rs79015654,rs174546,rs6827604,rs6843438,rs4579090,rs102274,rs174577,rs10938491,rs174528,rs35663392,rs7254892,rs174620,rs6811048,rs4695267,rs174550,rs76361129,rs114331203,rs174538</t>
  </si>
  <si>
    <t>ENSG00000149485.12,ENSG00000221968.4,CATG00000000690.1,ENSG00000168496.3,ENSG00000173915.8,ENSG00000087237.6,ENSG00000145244.7,ENSG00000142449.8,ENSG00000154001.9,ENSG00000130208.5,ENSG00000156374.10,ENSG00000126821.7,CATG00000041150.1,ENSG00000234699.1,CATG00000002481.1,CATG00000005705.1,CATG00000005706.1,ENSG00000054654.11,ENSG00000148835.9,ENSG00000076685.14,ENSG00000214855.5,ENSG00000152910.14,ENSG00000267282.1,ENSG00000124920.9,CATG00000041148.1,ENSG00000130202.5,CATG00000116296.1,ENSG00000134824.9,ENSG00000142484.5,ENSG00000090661.7,ENSG00000134825.9,ENSG00000148842.13,CATG00000002483.1,ENSG00000167994.7,ENSG00000258411.2,ENSG00000069399.8,ENSG00000130204.8,ENSG00000148798.5,ENSG00000207601.1,ENSG00000267467.2,ENSG00000107954.6,ENSG00000145246.9,ENSG00000183128.7,ENSG00000185933.6,CATG00000041149.1,ENSG00000107957.12,ENSG00000148843.9,ENSG00000181896.7,ENSG00000138172.6</t>
  </si>
  <si>
    <t>22359512,19798445</t>
  </si>
  <si>
    <t>Sphingolipid levels</t>
  </si>
  <si>
    <t>MESH:D013318</t>
  </si>
  <si>
    <t>Stroke Volume</t>
  </si>
  <si>
    <t>The amount of BLOOD pumped out of the HEART per beat, not to be confused with cardiac output (volume/time). It is calculated as the difference between the end-diastolic volume and the end-systolic volume.</t>
  </si>
  <si>
    <t>rs6444532,rs3917698,rs732314,rs1858631,rs4679352,rs10937469,rs9333461,rs77161550,rs9471579,rs9471581,rs74089238,rs73061928,rs75674258,rs17096851,rs9333464,rs1936359,rs1913118,rs61123810,rs6788319,rs79480594,rs263265,rs263272,rs397297,rs9462707,rs1886403,rs17096865,rs17237318,rs7645540,rs2273961,rs11578532,rs58890548,rs3917729,rs28687615,rs4687207,rs11799886,rs7516587,rs3214008,rs6927186,rs9333471,rs10937470,rs6444535,rs9471575,rs9471578,rs2235305,rs17333050,rs9471576,rs4679146,rs76949596,rs9333378,rs2235304,rs12163625,rs10497644,rs2084386,rs17645210,rs12776665,rs73070151,rs166404,rs10800117,rs10931122,rs1379183,rs74401887,rs61800371,rs1994128,rs60194830,rs2477345,rs56999424,rs17691914,rs263269,rs78245426,rs12408190,rs76325605,rs413571,rs7644967,rs12408226,rs9471580,rs61193081,rs3917702,rs2244529,rs368331,rs9821664,rs2235302,rs74089237,rs2084385,rs2236868,rs17584397,rs6444533,rs1858630,rs12410333,rs391273,rs11799903,rs6802677,rs3917709,rs7791992,rs72748772,rs58245122,rs2235303,rs10937468,rs7633752,rs9283491,rs9860652,rs6939396,rs10514688,rs2236368,rs35441993,rs6788097,rs6444534,rs6131,rs263268,rs116145012,rs9471577,rs6939587,rs12486011</t>
  </si>
  <si>
    <t>ENSG00000188958.5,CATG00000109853.1,CATG00000064206.1,CATG00000045802.1,ENSG00000150054.14,ENSG00000096264.9,CATG00000023206.1,ENSG00000174175.12,CATG00000095882.1,CATG00000063167.1,CATG00000081521.1,ENSG00000137968.12,CATG00000061689.1,CATG00000081511.1,ENSG00000155897.5,ENSG00000236206.1,ENSG00000180370.6,ENSG00000105877.13,CATG00000066012.1,ENSG00000143198.8,CATG00000063171.1,CATG00000066011.1</t>
  </si>
  <si>
    <t>Total ventricular volume</t>
  </si>
  <si>
    <t>MESH:D013610</t>
  </si>
  <si>
    <t>Tachycardia</t>
  </si>
  <si>
    <t>Abnormally rapid heartbeat, usually with a HEART RATE above 100 beats per minute for adults. Tachycardia accompanied by disturbance in the cardiac depolarization (cardiac arrhythmia) is called tachyarrhythmia.</t>
  </si>
  <si>
    <t>rs11824752,rs7517921,rs3825928,rs7133936,rs9782883,rs10501277,rs55942507,rs763273,rs1510464,rs6429433,rs10165975,rs1484959,rs12576500,rs10927040,rs12138168,rs28566661,rs10927050,rs11852922,rs4670727,rs4144835,rs11036615,rs2280683,rs4756672,rs10837754,rs3743201,rs6715817,rs744016,rs4759545,rs12803566,rs884838,rs1732826,rs12045787,rs9309010,rs3743198,rs11036592,rs2700662,rs6659180,rs959407,rs8033417,rs7103550,rs1840741,rs1877022,rs868158,rs7175835,rs73124169,rs867411,rs1317632,rs3749133,rs10754807,rs10803158,rs4832375,rs1195940,rs4538180,rs885389,rs11746099,rs1374735,rs66624209,rs11750803,rs1484962,rs1484948,rs66922484,rs11691917,rs941089,rs3803544,rs12034588,rs7946741,rs11901163,rs59953491,rs61882894,rs1541004,rs60057142,rs12794557,rs13157836,rs2105443,rs1541006,rs7175590,rs11036602,rs2230518,rs291712,rs3743197,rs10927059,rs8026309,rs7589042,rs1725791,rs73117478,rs7942471,rs2271836,rs17035975,rs11036588,rs4461243,rs12124113,rs10837753,rs2197693,rs10084269,rs4430920,rs7934834,rs1880842,rs10496166,rs6544089,rs8036107,rs8026710,rs2168812,rs57824597,rs2290754,rs766251,rs7137903,rs12136624,rs59272134,rs56378114,rs10927078,rs2278650,rs3117035,rs884837,rs4759850,rs9309009,rs7519673,rs112547346,rs34327155,rs11036603,rs10927051,rs11061340,rs12049228,rs1992845,rs10927067,rs4832374,rs291713,rs17035954,rs6495356,rs7173329,rs3741464,rs56060107,rs12796556,rs4274577,rs7174399,rs7593076,rs11891985,rs2311422,rs17545593,rs7168964,rs59152787,rs1484961,rs3743200,rs56057581,rs17035964,rs1484958,rs7958151,rs28869008,rs12076373,rs7957882,rs10927041,rs114407799,rs28774671,rs12786406,rs7129507,rs7517340,rs10180573,rs6544090,rs6681863,rs9782958</t>
  </si>
  <si>
    <t>CATG00000100676.1,ENSG00000234838.3,CATG00000049184.1,CATG00000041486.1,CATG00000041477.1,CATG00000100659.1,ENSG00000111452.8,CATG00000041485.1,CATG00000023752.1,CATG00000041487.1,ENSG00000236213.1,CATG00000100669.1,CATG00000048123.1,CATG00000100664.1,ENSG00000244625.1,ENSG00000058335.11,CATG00000080058.1,ENSG00000117020.12,ENSG00000228329.1,CATG00000005404.1,CATG00000065345.1,CATG00000100667.1,ENSG00000225783.2,ENSG00000237576.1,ENSG00000224557.3,ENSG00000255171.1,CATG00000088087.1,ENSG00000151474.15,ENSG00000163219.7,ENSG00000226912.1</t>
  </si>
  <si>
    <t>RR interval (heart rate)</t>
  </si>
  <si>
    <t>MESH:D013633</t>
  </si>
  <si>
    <t>Tanning</t>
  </si>
  <si>
    <t>A process of preserving animal hides by chemical treatment (using vegetable tannins, metallic sulfates, and sulfurized phenol compounds, or syntans) to make them immune to bacterial attack, and subsequent treatments with fats and greases to make them pliable. (McGraw-Hill Dictionary of Scientific and Technical Terms, 5th ed)</t>
  </si>
  <si>
    <t>MESH:D013736</t>
  </si>
  <si>
    <t>Testicular Neoplasms</t>
  </si>
  <si>
    <t>Tumors or cancer of the TESTIS. Germ cell tumors (GERMINOMA) of the testis constitute 95% of all testicular neoplasms.</t>
  </si>
  <si>
    <t>rs2111509,rs10228334,rs27068,rs55745934,rs12297998,rs10243241,rs10815729,rs10115078,rs6534633,rs13229273,rs7785971,rs27996,rs210144,rs11675121,rs7043658,rs2900333,rs12331481,rs9784993,rs6465352,rs12175349,rs11104911,rs11055991,rs79499128,rs563751,rs38802,rs10228800,rs2207431,rs10808086,rs11104908,rs9342212,rs62466159,rs10274756,rs10846005,rs7791138,rs35653487,rs1383037,rs7955289,rs995029,rs35469085,rs10271174,rs114699360,rs28584017,rs12333563,rs6901411,rs9451282,rs1922949,rs2305583,rs7958859,rs6897876,rs1468828,rs4729008,rs12663370,rs1338829,rs10234434,rs7811564,rs10858723,rs733957,rs1859114,rs2282975,rs10120425,rs10270598,rs1355062,rs7956414,rs12455088,rs72889097,rs9351198,rs11104806,rs9785013,rs210145,rs9362824,rs34240473,rs7974852,rs549888,rs9351199,rs7736055,rs6969536,rs2736108,rs4912843,rs2020360,rs2041859,rs79089083,rs38799,rs6970743,rs466502,rs6968870,rs4479081,rs767500,rs6970277,rs3770112,rs2229634,rs381949,rs370348,rs2097739,rs10066764,rs513349,rs4764078,rs56095368,rs12523418,rs4834214,rs13231238,rs2125573,rs2040499,rs17304344,rs11104905,rs6534634,rs2231909,rs10506953,rs7793861,rs58414558,rs9351225,rs1514298,rs4842625,rs7805077,rs10281556,rs2181401,rs460073,rs2299232,rs1839266,rs58673519,rs2237568,rs1388789,rs10062220,rs11794578,rs36115365,rs9353700,rs2468246,rs380145,rs2296343,rs4351236,rs3904083,rs452932,rs7030354,rs10758935,rs13170453,rs1162372,rs12560847,rs1375488,rs9770444,rs11055996,rs31484,rs9324877,rs16943917,rs12174632,rs10488510,rs2368212,rs11686132,rs7298765,rs12538325,rs2007785,rs10858722,rs6900408,rs7959354,rs11675041,rs11104818,rs2299239,rs55801687,rs34208003,rs6580240,rs7781221,rs6871365,rs34212511,rs8180941,rs6465353,rs465498,rs4842609,rs11738325,rs7811328,rs6973792,rs41265949,rs9359867,rs4644173,rs7236484,rs11984136,rs7964336,rs4279,rs6465350,rs4645359,rs7299037,rs11675166,rs7783414,rs1616570,rs6465344,rs3753109,rs2287097,rs9451222,rs10087030,rs12318457,rs4237951,rs13236026,rs210138,rs7806184,rs59309628,rs3816521,rs459961,rs1159021,rs2305584,rs11104746,rs973265,rs9345094,rs12531966,rs452384,rs9351255,rs13032116,rs11104906,rs11104808,rs7846060,rs1978061,rs27071,rs7768495,rs10069690,rs12344,rs1859113,rs114039518,rs10477170,rs27069,rs34712916,rs11971885,rs11741660,rs12536529,rs4834209,rs2255457,rs6465338,rs4631252,rs1907699,rs380286,rs12188122,rs7678085,rs13230837,rs11104815,rs1383036,rs402710,rs9362836,rs12370518,rs4742419,rs7723984,rs9359839,rs55822643,rs12662525,rs10477172,rs1551033,rs13262488,rs10772782,rs7307092,rs10101786,rs2853669,rs7790086,rs28671255,rs9362694,rs6433921,rs12366507,rs1338830,rs56072181,rs12535601,rs6915053,rs62467794,rs6580238,rs9444713,rs7797369,rs2287098,rs10086889,rs10815834,rs111986123,rs456366,rs10086662,rs2269727,rs2338695,rs2024453,rs9362608,rs2296337,rs4492869,rs12539231,rs2180038,rs3753108,rs9359868,rs7298594,rs4710473,rs2279070,rs9690208,rs7027685,rs2417345,rs6757312,rs10976679,rs7298595,rs57969083,rs10846001,rs959662,rs34548928,rs2285333,rs9345093,rs2188155,rs2106171,rs10488512,rs9444828,rs11055976,rs31490,rs36021614,rs17422027,rs4833386,rs61244255,rs1323267,rs11981461,rs13210060,rs1063243,rs4265,rs10231350,rs931936,rs10253598,rs7455444,rs10815732,rs9353806,rs11167772,rs7977272,rs11950633,rs10815833,rs10104431,rs4713646,rs995030,rs6580237,rs2301559,rs2736100,rs462608,rs1812264,rs56075286,rs2887192,rs1061981,rs2291557,rs34341778,rs7862426,rs34344935,rs1823336,rs4764079,rs10477171,rs4141756,rs7734992,rs7806157,rs6747500,rs12515244,rs6433922,rs6942852,rs2913020,rs6728886,rs4975538,rs1037624,rs11744608,rs210146,rs11104816,rs2242652,rs62467797,rs28379291,rs12509562,rs38798,rs3816659,rs12693280,rs13224513,rs57816416,rs1922946,rs10104434,rs6465339,rs1479909,rs3753107,rs7856704,rs13279608,rs36120033,rs1922947,rs2124442,rs59242586,rs1564402,rs4842611,rs210139,rs17226637,rs10236397,rs2015064,rs1338831,rs457130,rs13276440,rs11104904,rs10870639,rs6902995,rs4763381,rs12540565,rs60147309,rs37011,rs869408,rs11686167,rs12322855,rs12537846,rs37008,rs421284,rs72709458,rs4960970,rs2887676,rs7968235,rs12540055,rs7729647,rs375555,rs34574955,rs1014300,rs10234071,rs11104903,rs421629,rs4667316,rs6867347,rs10051199,rs2900328,rs10777111,rs61947374,rs7732291,rs12704637,rs12539523,rs2888850,rs7725218,rs10104777,rs1323266,rs10111636,rs12521013,rs4912839,rs10490687,rs11982047,rs17422329,rs1922957,rs210137,rs414965,rs11104810,rs16943913,rs7801058,rs7310929,rs10078017,rs6946356,rs6956596,rs2282972,rs10225892,rs2407658,rs4235969,rs1479911,rs6974827,rs6956431,rs2299235,rs11104809,rs4284478,rs10203974,rs2019997,rs10815717,rs7802788,rs987041,rs4368293,rs73226382,rs7692114,rs17757926,rs12521783,rs17164315,rs37009,rs35968894,rs12531561,rs1853425,rs530878,rs39744,rs10101424,rs9691325,rs13221571,rs37010,rs6974607,rs1922948,rs11948616,rs72889093,rs13239875,rs6973896,rs4842631,rs11680383,rs35409679,rs10858705,rs7781066,rs4842610,rs921257,rs10754994,rs401681,rs62189983,rs1964512,rs7802668,rs720483,rs11104913,rs11098933,rs28927678,rs987040,rs9359921,rs4452624,rs7784248,rs12531366,rs6969981,rs4834211,rs4912837,rs1812266,rs35806321,rs2157747,rs1859037,rs10976690,rs10231496,rs9342197,rs9353701,rs55642707,rs34863529,rs932700,rs7026907,rs4742418,rs4568650,rs6866256,rs7797834,rs4482929,rs13362006,rs2144230,rs40182,rs4324715,rs1528992,rs31489,rs7756960,rs2853676,rs10488514,rs4727266,rs11950670,rs2041857,rs33993294,rs6951972,rs38800,rs10815720,rs6915412,rs6726962,rs1143676,rs4912838,rs922060,rs34750309,rs27070,rs4340805,rs7786031,rs68120835,rs114460962,rs10040346,rs10248102,rs9351223,rs1375490,rs4535485,rs17731846,rs7717417,rs2075881,rs10086804,rs4482959,rs16924783,rs62534964,rs10225885,rs6927333,rs9739175,rs7970587,rs7788092,rs10953065,rs4975616,rs6950470,rs455433,rs10846004,rs4842602,rs28594877,rs2736098,rs2299240,rs2274198,rs1038160,rs926192,rs9444712,rs10858704,rs7298685,rs28377194,rs4842606,rs12174809,rs6953515,rs11946559,rs6964587,rs4645400,rs467095,rs12370700,rs3770105,rs11982213,rs6967256,rs7683627,rs7789492,rs9359927,rs10119680,rs1964511,rs6944591,rs6961928,rs3770107,rs2079082,rs12522256,rs9368771,rs9351200,rs11524959,rs12704635,rs2299238,rs10245095,rs7853446,rs7800582,rs28615927,rs12533199,rs2282974,rs12367954,rs13231820,rs1544377,rs11732886,rs55792355,rs7873478,rs1570759,rs10089719,rs1873680,rs13229505,rs13245393,rs9969198,rs4742417,rs59840241,rs1468829,rs12740,rs11960116,rs17304246,rs2097810,rs9656003,rs6979085,rs407415,rs7753930,rs41371748,rs36072714,rs7811873,rs11055952,rs6972027,rs28399886,rs6952389,rs13231578,rs6465347,rs2417349,rs13282370,rs9690778,rs2296336,rs34800401,rs28410528,rs6975243,rs4130353,rs407710,rs2080412,rs3770115,rs7783674,rs13178866,rs6897098,rs4444133,rs987039,rs11689738,rs8039,rs6960867,rs73639435,rs11104812,rs4975615,rs7785095,rs11744604,rs4346018,rs78741563,rs10054203,rs7739082,rs13295838,rs12662536,rs2888851,rs6866227,rs7040024,rs2407708,rs11104907,rs1459049,rs13259581,rs9451283,rs7974819,rs906639,rs2471529,rs10204136,rs210162,rs10059748,rs2370200,rs4742415,rs12457859,rs38801,rs10870640,rs4512319,rs2736109,rs10476835,rs7726159,rs38793,rs9362607,rs1349197,rs13151291,rs12369673,rs10777103,rs451360,rs114399745,rs4624820,rs10263309,rs2717408,rs12370662,rs4727267,rs7031713,rs9368768,rs13233496,rs13246743,rs7300108,rs2447853,rs3770104,rs35317449,rs59255549,rs210141,rs117375629,rs10234290</t>
  </si>
  <si>
    <t>ENSG00000127914.12,ENSG00000187678.8,CATG00000012738.1,CATG00000008099.1,ENSG00000171681.8,ENSG00000197251.3,ENSG00000075340.18,CATG00000104504.1,ENSG00000252850.1,CATG00000074959.1,CATG00000093058.1,ENSG00000204188.3,ENSG00000188107.9,ENSG00000151475.4,CATG00000012735.1,CATG00000093064.1,ENSG00000188452.9,CATG00000096426.1,CATG00000074958.1,ENSG00000198707.10,CATG00000107469.1,ENSG00000001631.10,CATG00000014213.1,CATG00000088105.1,ENSG00000231185.2,ENSG00000188693.7,ENSG00000127989.9,ENSG00000058091.12,ENSG00000115232.9,CATG00000008101.1,CATG00000037129.1,CATG00000083629.1,ENSG00000049656.9,ENSG00000001629.5,ENSG00000244573.3,ENSG00000096433.6,CATG00000074964.1,ENSG00000001630.11,CATG00000009836.1,CATG00000092331.1,ENSG00000240720.3,ENSG00000139324.7,CATG00000012730.1,ENSG00000164066.8,ENSG00000030110.8,ENSG00000243107.1,ENSG00000137090.7,CATG00000016678.1,ENSG00000049130.9,CATG00000073721.1,CATG00000073720.1,CATG00000103117.1,CATG00000084245.1,ENSG00000164362.14,CATG00000099728.1</t>
  </si>
  <si>
    <t>20543847,19483682,21551455</t>
  </si>
  <si>
    <t>Testicular cancer,Testicular germ cell cancer</t>
  </si>
  <si>
    <t>MESH:D013739</t>
  </si>
  <si>
    <t>Testosterone</t>
  </si>
  <si>
    <t>A potent androgenic steroid and major product secreted by the LEYDIG CELLS of the TESTIS. Its production is stimulated by LUTEINIZING HORMONE from the PITUITARY GLAND. In turn, testosterone exerts feedback control of the pituitary LH and FSH secretion. Depending on the tissues, testosterone can be further converted to DIHYDROTESTOSTERONE or ESTRADIOL.</t>
  </si>
  <si>
    <t>rs12452603,rs6028643,rs6028642,rs6028644,rs9939792,rs2278775,rs2807342,rs6028641,rs11211610,rs12059860,rs870139,rs17800079,rs6258,rs11693479,rs2423322,rs11132733,rs1550972,rs1550973,rs117573122,rs4953321,rs12133158,rs7108020,rs62059839,rs55878647,rs918669,rs1465249,rs2345960,rs4227,rs10205024,rs1799941,rs1011402,rs3768736,rs6682646,rs34474840,rs7481514,rs61730297,rs6028647,rs62059833,rs7108536,rs75859521,rs55705197</t>
  </si>
  <si>
    <t>ENSG00000181222.10,ENSG00000129214.10,ENSG00000142973.8,ENSG00000264772.2,ENSG00000174282.7,ENSG00000225028.1,ENSG00000182667.10,ENSG00000161960.10,CATG00000052830.1,ENSG00000233223.2,ENSG00000272566.1,ENSG00000141052.13,CATG00000053235.1,ENSG00000171132.9,ENSG00000101323.4,ENSG00000152910.14,ENSG00000129226.9,ENSG00000129255.10,ENSG00000238917.1,ENSG00000231336.1,ENSG00000265500.1,ENSG00000129245.7</t>
  </si>
  <si>
    <t>22675492,21998597</t>
  </si>
  <si>
    <t>Testosterone levels</t>
  </si>
  <si>
    <t>MESH:D013927</t>
  </si>
  <si>
    <t>Thrombosis</t>
  </si>
  <si>
    <t>Formation and development of a thrombus or blood clot in the blood vessel.</t>
  </si>
  <si>
    <t>rs76594533,rs10995455,rs3014183,rs2886412,rs11671922,rs12609736,rs1654411,rs1654451,rs11042902,rs3736916,rs6037903,rs3801901,rs1654440,rs1671150,rs2052692,rs2886415,rs2569513,rs1654484,rs1671152,rs1613662,rs4947339,rs3740474,rs1671151,rs61658003,rs1654412,rs2304167,rs6052700,rs6459976,rs1671217,rs2885942,rs55676027,rs1671153,rs4442541,rs1671191,rs1626971,rs892090,rs10822155,rs2363910,rs10840457,rs2393967,rs1654413,rs1654444,rs6084811,rs1671198,rs11668169,rs1654420,rs4277148,rs11672026,rs1671146,rs11084381,rs1671196,rs10733789,rs56267677,rs1654447,rs2098839,rs11668161,rs7940646,rs6037904,rs1654433,rs1654449,rs6484437,rs1654414,rs4910165,rs1671199,rs1654415,rs6943029,rs10459247,rs1654416,rs4909945,rs1654432,rs1471198,rs4806631,rs1654425,rs892089,rs1654418,rs12566888,rs2886413,rs10416380,rs1671193,rs78540219,rs1654419,rs1654439,rs6052699,rs6943723,rs1654421,rs12534938,rs2009153,rs11084382,rs116983154,rs2893923,rs1671192,rs10417981</t>
  </si>
  <si>
    <t>CATG00000118323.1,ENSG00000025423.7,ENSG00000204876.4,ENSG00000171988.13,ENSG00000160439.11,ENSG00000221063.1,ENSG00000177112.3,ENSG00000072952.14,CATG00000087954.1,ENSG00000267265.1,ENSG00000235470.1,ENSG00000226948.1,ENSG00000088053.7,ENSG00000187800.9</t>
  </si>
  <si>
    <t>Platelet aggregation</t>
  </si>
  <si>
    <t>MESH:D013959</t>
  </si>
  <si>
    <t>Thyroid Diseases</t>
  </si>
  <si>
    <t>Pathological processes involving the THYROID GLAND.</t>
  </si>
  <si>
    <t>rs211790,rs4362008,rs17400706,rs12049394,rs3913439,rs58722186,rs111959424,rs112601259,rs35790025,rs7177624,rs77789260,rs12027702,rs4394682,rs4575545,rs76729773,rs8047723,rs211791,rs73396235,rs17689625,rs79723325,rs1320978,rs13152267,rs17394420,rs75783933,rs12119730,rs12747334,rs5027167,rs17473148,rs6662273,rs10917437,rs12026907,rs10799814,rs76986337,rs4242363,rs112792737,rs11729527,rs77815234,rs11642757,rs73575086,rs7463848,rs8048928,rs11632303,rs73392249,rs76895334,rs74037508,rs10917436,rs76231511,rs2439132,rs12030205,rs12036866,rs211793,rs7168316,rs951219,rs75166005,rs79896710,rs78135084,rs12042004,rs73575095,rs61442055,rs10753558,rs74637523,rs12045440,rs12591134,rs17117233,rs10519227,rs7202770,rs73408143,rs13134311,rs16950997,rs17486801,rs57252806,rs11635814,rs34216340,rs4531036,rs11646791,rs73406202,rs73396238,rs10519990,rs2792043,rs2899428,rs2222449,rs11644758,rs78050772,rs111375880,rs11150188,rs3790767,rs12088915,rs11150187,rs3088333,rs73400205,rs57785991,rs57652769,rs3813579,rs867355,rs10519221,rs10917434,rs214343,rs34930303,rs10799821,rs77965410,rs214336,rs16950982,rs74798636,rs3790762,rs9968300,rs2745217,rs12444166,rs17767742,rs10799805,rs7187128,rs4334315,rs4338740,rs12034426,rs3813582,rs73575085,rs3813580,rs12031691,rs2314345,rs10917499,rs71616602,rs12033437,rs10753559,rs17767904,rs73575083</t>
  </si>
  <si>
    <t>ENSG00000166200.10,CATG00000022972.1,CATG00000074129.1,CATG00000049587.1,ENSG00000250357.1,ENSG00000173436.9,ENSG00000162600.7,ENSG00000156958.10,ENSG00000226965.1,ENSG00000260876.1,ENSG00000140285.5,ENSG00000077549.13,CATG00000049535.1,CATG00000040062.1,ENSG00000235185.1,CATG00000022970.1,ENSG00000270136.1,CATG00000049533.1,CATG00000027984.1,ENSG00000214803.3,ENSG00000261390.1</t>
  </si>
  <si>
    <t>21565293,20826269,22494929</t>
  </si>
  <si>
    <t>Thyroid volume,Thyroid function</t>
  </si>
  <si>
    <t>MESH:D013963</t>
  </si>
  <si>
    <t>Thyroid Hormones</t>
  </si>
  <si>
    <t>Natural hormones secreted by the THYROID GLAND, such as THYROXINE, and their synthetic analogs.</t>
  </si>
  <si>
    <t>rs475419,rs17400706,rs58722186,rs35790025,rs12601701,rs7177624,rs77789260,rs716822,rs76729773,rs8047723,rs76520152,rs17394420,rs72763822,rs505922,rs12070080,rs112071449,rs13439816,rs643434,rs57761829,rs11642757,rs500499,rs72761998,rs57192577,rs76895334,rs72763836,rs2192855,rs7168316,rs4692601,rs334730,rs75166005,rs79896710,rs7186721,rs1169135,rs396043,rs676996,rs4129579,rs10519227,rs613534,rs77176619,rs11646791,rs334704,rs2899428,rs11644758,rs10100933,rs7186227,rs111375880,rs514659,rs4692790,rs4981320,rs11150187,rs1305576,rs368772,rs476410,rs13439435,rs57785991,rs7205660,rs57652769,rs8013429,rs114921585,rs74703215,rs7747095,rs11856451,rs28707398,rs494242,rs10799821,rs1042667,rs11636937,rs6468103,rs554833,rs334703,rs7187128,rs68137036,rs4334315,rs77489187,rs4338740,rs3813580,rs1502002,rs11206244,rs334732,rs1169136,rs582094,rs79723325,rs13152267,rs677355,rs1042678,rs368181,rs334734,rs72763825,rs76114845,rs11729527,rs4692793,rs9296422,rs73575086,rs8048928,rs7940871,rs11632303,rs12707704,rs687289,rs74037508,rs2439132,rs76231511,rs77855653,rs951219,rs78135084,rs394246,rs73575095,rs61442055,rs78977019,rs1742869,rs12324548,rs112564090,rs7202770,rs73408143,rs57252806,rs11635814,rs645982,rs34216340,rs73406202,rs9381266,rs2222449,rs1393261,rs11636283,rs6813277,rs73400205,rs77314892,rs17628883,rs72763838,rs72763835,rs375095,rs115189517,rs6981660,rs34407552,rs16950982,rs74798636,rs768259,rs527210,rs9968300,rs7156872,rs334733,rs674302,rs28773595,rs11731442,rs8049098,rs398745,rs644234,rs76029311,rs73575085,rs17767904,rs12934747,rs111959424,rs676457,rs3758723,rs4575545,rs4692792,rs9910864,rs79603910,rs408283,rs334702,rs1502006,rs1169137,rs6828499,rs12148467,rs116552240,rs76986337,rs11076106,rs13292932,rs77815234,rs429041,rs1169146,rs73392249,rs2769071,rs7860634,rs1742868,rs9925659,rs3743476,rs75541763,rs11729169,rs74637523,rs334700,rs10103930,rs6994625,rs12933746,rs612169,rs9472142,rs13134311,rs17628895,rs17486801,rs11103379,rs16950997,rs1470108,rs12284404,rs8044653,rs78050772,rs491626,rs659104,rs113751790,rs495203,rs12911632,rs76479717,rs10519221,rs9940227,rs500498,rs6846741,rs529565,rs34930303,rs11755845,rs17723470,rs77965410,rs77665099,rs75336711,rs7847312,rs80112881,rs17121598,rs660340,rs28790085,rs8008447,rs334701,rs657152,rs35126550,rs11638658,rs112601259,rs687621,rs883180,rs11722274,rs79751662,rs1169134,rs4394682,rs493246,rs73396235,rs17689625,rs78027130,rs75783933,rs17473148,rs582118,rs1042673,rs112792737,rs1169147,rs11733850,rs4692791,rs12064543,rs334705,rs944289,rs2235544,rs63360860,rs11856531,rs12591134,rs581107,rs543968,rs73396238,rs10519990,rs6914622,rs113350646,rs11150188,rs3088333,rs11076105,rs545971,rs4784549,rs544873,rs414755,rs12444166,rs17767742,rs3813582,rs1502007,rs11732763,rs71616602,rs492488,rs1579033,rs1958625,rs73575083,rs12950966</t>
  </si>
  <si>
    <t>ENSG00000166200.10,ENSG00000081870.7,CATG00000074129.1,CATG00000049587.1,ENSG00000250357.1,ENSG00000157168.14,ENSG00000109576.9,CATG00000002667.1,ENSG00000257585.1,ENSG00000111961.12,ENSG00000140285.5,CATG00000102147.1,CATG00000102148.1,CATG00000098473.1,ENSG00000221630.1,ENSG00000087253.7,ENSG00000223469.1,ENSG00000181026.13,CATG00000107364.1,ENSG00000107187.11,CATG00000070950.1,ENSG00000254049.1,CATG00000022970.1,ENSG00000234899.5,CATG00000027984.1,CATG00000083909.1,ENSG00000259104.2,ENSG00000207703.1,ENSG00000261390.1,ENSG00000172183.10,CATG00000025823.1,CATG00000070953.1,CATG00000022972.1,ENSG00000165661.11,ENSG00000156958.10,ENSG00000260876.1,ENSG00000162599.11,ENSG00000256812.1,ENSG00000249487.2,ENSG00000258342.1,CATG00000070951.1,ENSG00000019485.8,ENSG00000100605.12,ENSG00000211452.6,CATG00000019955.1,ENSG00000125398.5,ENSG00000175164.9</t>
  </si>
  <si>
    <t>Thyroid hormone levels</t>
  </si>
  <si>
    <t>MESH:D014065</t>
  </si>
  <si>
    <t>Tonometry Ocular</t>
  </si>
  <si>
    <t>Measurement of ocular tension (INTRAOCULAR PRESSURE) with a tonometer. (Cline, et al., Dictionary of Visual Science, 4th ed)</t>
  </si>
  <si>
    <t>rs10798382,rs9523983,rs12427542,rs59284226,rs6425346,rs9561289,rs9383634,rs2285266,rs4921741,rs9383636,rs1385543,rs10266435,rs2298921,rs3750249,rs2623942,rs2758769,rs9523976,rs2800631,rs2213635,rs7770944,rs11699576,rs2800624,rs2758804,rs7611771,rs9516198,rs11466521,rs2758777,rs2250013,rs2800626,rs7994461,rs9397551,rs1322511,rs2027867,rs4348331,rs4583693,rs6966403,rs9383638,rs6688599,rs1894597,rs1290296,rs1981474,rs12707131,rs7808879,rs2758802,rs6954712,rs12195158,rs9523978,rs2758779,rs9384040,rs10462476,rs1830642,rs2758803,rs7792396,rs6970448,rs7776986,rs6063313,rs2800629,rs7817533,rs10912957,rs2031844,rs1105902,rs3793427,rs9478345,rs9561294,rs1385540,rs10798386,rs6943986,rs1407483,rs6095261,rs2489545,rs2228359,rs17691914,rs13233715,rs7007448,rs2758778,rs9556274,rs9425442,rs3773643,rs7002199,rs72723450,rs2758780,rs11466511,rs2758810,rs2623946,rs2959619,rs1551762,rs6063312,rs4652084,rs2800627,rs9397552,rs2250006,rs10514688,rs1322510,rs763644,rs2623945,rs4921746,rs62269780,rs2623943,rs7519325,rs9371626,rs6870660,rs2758768,rs12707130,rs11843447,rs12207752,rs2800630,rs10236819,rs17026123,rs6674005,rs2298919,rs2301431,rs73061928,rs76248649,rs1133540,rs2758781,rs2236888,rs6997380,rs2038617,rs2246121,rs2285268,rs7999192,rs2623948,rs700594,rs700593,rs10489322,rs7815340,rs763646,rs17601462,rs17782898,rs3793428,rs4870122,rs2076938,rs2623941,rs2800623,rs7516478,rs2758818,rs12707114,rs2298922,rs9516199,rs6676898,rs4728296,rs73012973,rs12569025,rs2800633,rs2861280,rs2800632,rs2042456,rs73070151,rs7999706,rs7783019,rs2959623,rs369570,rs13221033,rs7992869,rs2758776,rs732496,rs12125589,rs4731974,rs2057399,rs2758782,rs10912967,rs763643,rs3766680,rs2800625,rs7845103,rs2011836,rs1110227,rs3213600,rs2298920,rs1116259,rs1894598,rs1407485,rs1282551,rs55695812,rs763645,rs55973835,rs62426309,rs2027868,rs9523982,rs10489321,rs10798385,rs7999514,rs116145012</t>
  </si>
  <si>
    <t>CATG00000064206.1,ENSG00000003987.9,ENSG00000181804.10,ENSG00000163513.13,ENSG00000120279.6,ENSG00000124126.9,ENSG00000081189.9,ENSG00000131558.10,CATG00000017777.1,ENSG00000131018.18,ENSG00000155975.5,ENSG00000183098.6,ENSG00000104219.8,ENSG00000116147.12,CATG00000094057.1,ENSG00000198791.7,CATG00000064110.1</t>
  </si>
  <si>
    <t>Tonometry</t>
  </si>
  <si>
    <t>MESH:D014527</t>
  </si>
  <si>
    <t>Uric Acid</t>
  </si>
  <si>
    <t>An oxidation product, via XANTHINE OXIDASE, of oxypurines such as XANTHINE and HYPOXANTHINE. It is the final oxidation product of purine catabolism in humans and primates, whereas in most other mammals URATE OXIDASE further oxidizes it to ALLANTOIN.</t>
  </si>
  <si>
    <t>rs35528636,rs115199022,rs116509172,rs3733588,rs57171822,rs3217,rs900347,rs11948648,rs2580761,rs80100173,rs115847566,rs4712952,rs3739095,rs7480197,rs11624898,rs115225723,rs4697996,rs55811736,rs2032450,rs58693775,rs17409460,rs12518688,rs16875249,rs727995,rs56391253,rs6833142,rs3799373,rs3775941,rs3773461,rs1165148,rs62242152,rs74948999,rs2294345,rs2241479,rs3822241,rs2098236,rs114420725,rs73212830,rs9358859,rs2032449,rs12147427,rs74727665,rs9393727,rs34243448,rs3752419,rs4502681,rs16892449,rs35289776,rs16892493,rs28373106,rs4360119,rs77774522,rs7694760,rs4525975,rs3763205,rs1324084,rs62286327,rs4461524,rs1892248,rs34107459,rs9379821,rs17352469,rs77034824,rs2022893,rs114299178,rs3796839,rs66769576,rs7676318,rs4711095,rs55924263,rs28507715,rs2622605,rs117367762,rs4697730,rs3756222,rs62286282,rs1647276,rs6833988,rs7700047,rs115574961,rs4697972,rs76852981,rs4744421,rs114308307,rs1408268,rs72839477,rs9467622,rs2728104,rs1275537,rs114778600,rs114339461,rs116564028,rs73220606,rs78917351,rs4634439,rs9379871,rs34351439,rs12874518,rs1317817,rs13118801,rs78460223,rs7676605,rs1541521,rs780117,rs12374229,rs530775,rs12525376,rs114918688,rs12646099,rs41266839,rs16889264,rs76690231,rs3775948,rs3796826,rs1978,rs1275522,rs12648610,rs10489072,rs4697975,rs114863499,rs7349721,rs35883476,rs10939600,rs4318649,rs11096983,rs1275530,rs2054576,rs3846127,rs9393675,rs75709759,rs3796830,rs56777435,rs4656187,rs492175,rs495130,rs997219,rs35782983,rs9379856,rs1165190,rs13202688,rs2290535,rs1954598,rs2277312,rs1040419,rs12640611,rs1165153,rs942377,rs34893238,rs6845554,rs9348696,rs4292327,rs2855038,rs9366633,rs17472370,rs4910738,rs2230655,rs1464258,rs1121789,rs2174266,rs198853,rs16889260,rs4698022,rs56334709,rs6805196,rs7772312,rs4712960,rs116053642,rs1078690,rs2072847,rs3756237,rs9379864,rs13109005,rs112704531,rs704791,rs17247314,rs2280208,rs1382412,rs12649085,rs2012249,rs9393710,rs1892251,rs13148836,rs116370606,rs2868937,rs7670709,rs35904472,rs9683700,rs9393658,rs56133633,rs2280205,rs6854212,rs542907,rs9467636,rs1165181,rs12499142,rs13204572,rs11726425,rs73224437,rs7679724,rs10938799,rs35768595,rs76738832,rs887728,rs67457459,rs765787,rs34525648,rs4666892,rs17146216,rs13103207,rs6845818,rs55661740,rs760698,rs16894886,rs79866595,rs10003001,rs12203927,rs10009838,rs17112780,rs35307327,rs13207689,rs6792128,rs13117275,rs9990501,rs7766342,rs34709913,rs76469957,rs1783811,rs12505410,rs9356996,rs2725203,rs77340408,rs10008241,rs2272417,rs7697416,rs199750,rs3827500,rs17087256,rs12646380,rs34961555,rs6456701,rs11932349,rs13391837,rs80125733,rs10946798,rs114405564,rs77355054,rs7681699,rs12201071,rs6826814,rs3775944,rs3733276,rs4711088,rs17252870,rs1974584,rs73089928,rs2215688,rs34064842,rs7775000,rs11723742,rs77774696,rs9884403,rs56267284,rs10897518,rs3775938,rs2192085,rs751092,rs9393715,rs1860909,rs13140527,rs199741,rs9467656,rs28798076,rs4697739,rs10489077,rs9357006,rs1647284,rs2163272,rs4697984,rs11732818,rs200950,rs1800702,rs1964345,rs1860895,rs13106539,rs34546986,rs2296199,rs4697999,rs2013063,rs74041169,rs6449451,rs114960377,rs74042564,rs9379785,rs114763044,rs7674986,rs73212889,rs4697964,rs9325825,rs938557,rs13195279,rs35411989,rs71557334,rs7160803,rs10516195,rs17065310,rs390764,rs1747551,rs9358938,rs6456708,rs2867383,rs13134726,rs115943454,rs4698003,rs1324087,rs10946785,rs4697710,rs10838356,rs11126932,rs17300895,rs114966222,rs13197574,rs12509955,rs111540469,rs6836878,rs7654258,rs9332599,rs9366656,rs7677939,rs1982009,rs78002135,rs73212891,rs6762167,rs13220395,rs16869379,rs116583487,rs916111,rs475642,rs28362606,rs4712961,rs5028371,rs112719706,rs78626603,rs556356,rs4697988,rs3748881,rs10024904,rs116733861,rs79453236,rs2192094,rs79217332,rs6833292,rs4698013,rs67651568,rs2072012,rs6586693,rs12649073,rs11096977,rs10031694,rs12209856,rs115365466,rs3796833,rs11943824,rs7655122,rs6827467,rs7127926,rs77162249,rs4698050,rs7690465,rs35984974,rs76044373,rs10769100,rs1260326,rs8039480,rs12640013,rs7586601,rs4698032,rs6854794,rs1260334,rs1569483,rs6838644,rs2215687,rs1979,rs11684134,rs12502475,rs506338,rs4993730,rs28544414,rs28712348,rs77814981,rs78422890,rs4697969,rs2328893,rs9332635,rs2241471,rs13150639,rs7669090,rs3806817,rs73540062,rs7450342,rs3733585,rs11937853,rs6834620,rs16824048,rs968997,rs73212880,rs6812540,rs10489076,rs7671266,rs7657926,rs6586690,rs9332600,rs35402046,rs9990755,rs13198474,rs67554133,rs116611024,rs4697948,rs1165178,rs4697921,rs6829883,rs7631005,rs4698026,rs77706196,rs10032742,rs74360956,rs10919178,rs77658810,rs75310211,rs7663032,rs12421615,rs2232423,rs56119980,rs2269630,rs1401440,rs116206223,rs78858069,rs74802499,rs78383299,rs1165151,rs7436833,rs12507050,rs2192098,rs12674007,rs13205911,rs2725219,rs9291641,rs13118272,rs11623444,rs10025702,rs4393994,rs2098237,rs4235354,rs1165187,rs80218920,rs8395,rs6479597,rs415016,rs9291645,rs72927984,rs17418329,rs2381284,rs80013780,rs3822245,rs4697748,rs28674077,rs16895675,rs115559258,rs78909842,rs113140671,rs56356036,rs6832085,rs7691156,rs10000104,rs1954682,rs28465556,rs11937220,rs11728574,rs57764010,rs7940321,rs1860905,rs6836248,rs35057037,rs881641,rs12147992,rs11006681,rs10033612,rs2078267,rs116806369,rs10484433,rs74597944,rs114852762,rs3756227,rs16895836,rs887725,rs4148152,rs1878275,rs11736479,rs6434005,rs13132187,rs73089967,rs9847430,rs11728093,rs12507861,rs757628,rs13107466,rs10016022,rs1260345,rs7749342,rs3756238,rs13213986,rs116383093,rs12503603,rs3822237,rs6828222,rs555460,rs6810699,rs9379778,rs115728785,rs6421409,rs36092177,rs62286563,rs114383464,rs6939997,rs1165205,rs73099474,rs115970240,rs11730940,rs3733275,rs13103452,rs17508864,rs4128154,rs12500810,rs6821843,rs28360595,rs4665959,rs7686718,rs4697966,rs35201034,rs4628288,rs72846794,rs7647032,rs7669376,rs2211665,rs9467613,rs13124305,rs116434976,rs35698830,rs12510727,rs4974931,rs56874662,rs1967551,rs1860913,rs12192077,rs764751,rs12505056,rs10939680,rs6819790,rs78736791,rs11737114,rs11724141,rs2728125,rs75574814,rs11737601,rs12640038,rs73802906,rs76641491,rs41268389,rs74042513,rs6937800,rs115265154,rs35334203,rs61076578,rs1647265,rs2241474,rs518053,rs115311693,rs7681250,rs4235355,rs3796825,rs769091,rs114569633,rs1863239,rs603089,rs62286662,rs36058283,rs3773447,rs10030521,rs62463250,rs11126918,rs17695758,rs4697743,rs1937132,rs11231845,rs6822988,rs4970859,rs3775947,rs4698049,rs370155,rs67297533,rs79741249,rs972685,rs12331682,rs3820060,rs12475426,rs6857978,rs13129974,rs13121211,rs116248721,rs956312,rs34521641,rs1318016,rs116679383,rs198834,rs62285986,rs17586553,rs7667452,rs10939710,rs1055583,rs10010656,rs12504600,rs73222526,rs6833035,rs35866697,rs1471629,rs116779297,rs1185976,rs13441,rs17418533,rs74469609,rs73224414,rs111759223,rs76095485,rs13095087,rs17410735,rs12507330,rs17474174,rs73104537,rs17541029,rs17407555,rs77527115,rs4459989,rs6900218,rs13214280,rs73806483,rs1152627,rs9348695,rs4698017,rs74950446,rs62288546,rs552307,rs1004327,rs2280737,rs887733,rs9358875,rs874079,rs55910353,rs3757130,rs1317510,rs4697744,rs11693052,rs2073531,rs4930556,rs115658408,rs116094201,rs11727818,rs11724760,rs34396849,rs4348091,rs3756217,rs36084205,rs2725210,rs917825,rs9461218,rs1888944,rs6853056,rs3985863,rs7683755,rs506035,rs35501905,rs2728131,rs114612085,rs2080074,rs2078616,rs7760799,rs4698036,rs759030,rs4697960,rs62286702,rs6686805,rs214055,rs2024277,rs10029208,rs1036038,rs4524380,rs13117988,rs13197334,rs759031,rs35276762,rs6904596,rs56240429,rs1046655,rs200996,rs56281720,rs6829727,rs4608811,rs114355249,rs3734523,rs2215691,rs73539428,rs2205936,rs4697995,rs3733589,rs77696829,rs913513,rs9393711,rs9467664,rs4712970,rs742130,rs2240723,rs12435101,rs58825580,rs36116761,rs115643688,rs10030570,rs6849736,rs4320137,rs17382781,rs2728121,rs16894893,rs11601686,rs3923,rs1481013,rs28460143,rs1179086,rs2213284,rs114418153,rs13119002,rs3949215,rs34210682,rs12365089,rs13217360,rs10456324,rs36090629,rs13212651,rs4698006,rs11732054,rs2235251,rs7855781,rs17763089,rs1868651,rs115810,rs13109200,rs16824059,rs73212870,rs3796821,rs2073527,rs7718277,rs7746950,rs4711097,rs9295673,rs7659924,rs1883260,rs34273322,rs4665978,rs4697734,rs3733279,rs13130003,rs717615,rs972086,rs61884406,rs4280729,rs12509674,rs79368359,rs8179252,rs35037868,rs9356995,rs114333877,rs10225544,rs114805773,rs1184804,rs114653688,rs13207345,rs2725201,rs35464499,rs11731597,rs780104,rs12209125,rs7696536,rs13135578,rs1558489,rs12642537,rs780100,rs10027813,rs34371502,rs10001632,rs1860908,rs41269265,rs1104,rs2280206,rs34295134,rs76987183,rs10939819,rs67340775,rs112484157,rs4910737,rs6903765,rs10023068,rs9358883,rs11734375,rs7383628,rs16891926,rs10205219,rs9358871,rs7148084,rs1076017,rs7932775,rs2580759,rs1313566,rs9379784,rs35676593,rs116306449,rs76194445,rs9996285,rs74984132,rs10484591,rs11737588,rs12191561,rs10993471,rs79876692,rs780108,rs198852,rs1177441,rs116285101,rs4463062,rs10169261,rs4697725,rs9348697,rs12650204,rs3804108,rs66790453,rs6822889,rs73212828,rs6837659,rs1408273,rs55706012,rs9461230,rs3825018,rs3752417,rs1185567,rs548987,rs17410228,rs7695555,rs10484439,rs4697705,rs6762964,rs12499857,rs34676049,rs11737042,rs2728103,rs6928951,rs1647266,rs1471634,rs7667034,rs10016136,rs73809506,rs200952,rs6818572,rs11736389,rs13114106,rs401763,rs2890659,rs7696971,rs72892681,rs6820230,rs10489073,rs1317816,rs2002478,rs484886,rs1165180,rs4428284,rs254959,rs6853389,rs3816526,rs6021,rs4524,rs7769908,rs1183200,rs2192095,rs1892252,rs942378,rs6836200,rs3822246,rs115398536,rs6836961,rs2305614,rs4348366,rs9332643,rs73224436,rs6701330,rs7575245,rs73212840,rs11557743,rs4697970,rs917827,rs116212189,rs4464787,rs17587597,rs66538112,rs115561317,rs2868936,rs6905887,rs35506517,rs75461747,rs3799383,rs734122,rs2868419,rs79651229,rs2159864,rs11603861,rs17418478,rs28427256,rs115253859,rs1165215,rs10205592,rs12506723,rs13214169,rs6449265,rs79537757,rs2241478,rs4697971,rs12648479,rs200485,rs4282174,rs5761274,rs73212817,rs3884025,rs13141594,rs13211947,rs4541501,rs2728105,rs34593229,rs524023,rs1036034,rs79999834,rs6824636,rs6827401,rs9356985,rs56076827,rs5752233,rs2747054,rs7746609,rs1141313,rs17475334,rs73212821,rs2360873,rs115103455,rs13112782,rs35353359,rs10939671,rs1260341,rs2072806,rs57058868,rs6760828,rs2073529,rs57897925,rs2157050,rs9996956,rs4575994,rs28600873,rs73222570,rs55638122,rs10792443,rs10837643,rs114535981,rs73092173,rs71557318,rs531750,rs2725269,rs6833654,rs115764731,rs254960,rs2232426,rs11681351,rs78303309,rs67662114,rs12641340,rs2071301,rs6826764,rs10018049,rs651578,rs12874434,rs13228720,rs11130076,rs4697738,rs28519672,rs17372915,rs1892245,rs4697983,rs9332655,rs13199906,rs4697963,rs4698014,rs5761351,rs10498289,rs9685502,rs7386904,rs10938749,rs28796640,rs115301551,rs4235359,rs6449445,rs35744819,rs4963223,rs9358937,rs74726039,rs809673,rs4385059,rs73807220,rs2666559,rs16895419,rs10022367,rs1850744,rs4697698,rs2241484,rs3773462,rs13199775,rs9366655,rs9286836,rs1747550,rs6449450,rs6449423,rs9994013,rs2794720,rs4697733,rs9393714,rs356125,rs55817941,rs59234705,rs2294346,rs17598658,rs114633780,rs4712969,rs929577,rs10807006,rs2041216,rs12649529,rs2072011,rs12641877,rs115163648,rs4697987,rs34771104,rs7685396,rs17407324,rs16891923,rs2286464,rs6826450,rs11733306,rs115392169,rs114088521,rs13472,rs16891235,rs13124141,rs6830786,rs4711098,rs759029,rs28553891,rs114978950,rs17406107,rs56075693,rs6032,rs118118187,rs79347355,rs7685865,rs4406017,rs35686396,rs11231825,rs11722522,rs9467662,rs9998739,rs11693660,rs10752826,rs4697740,rs6827754,rs3756236,rs1049817,rs9393648,rs62286749,rs115576624,rs60512607,rs11127013,rs34691223,rs6901039,rs10030904,rs12224611,rs6449419,rs11036475,rs112519205,rs79050509,rs72834677,rs28682539,rs4697992,rs12402787,rs10939514,rs2231142,rs3822239,rs924811,rs2868942,rs2725207,rs2868418,rs115893429,rs13198809,rs28412066,rs1260327,rs57247752,rs3799352,rs1747522,rs10029311,rs9295666,rs116284607,rs68194335,rs28730480,rs9348704,rs714871,rs1406295,rs7749305,rs2305615,rs16891315,rs62288518,rs6835189,rs2725222,rs9613027,rs72845070,rs1321252,rs2110028,rs3822250,rs16895934,rs948689,rs13217984,rs6662593,rs1829413,rs56393964,rs79855320,rs7685806,rs1324088,rs3796509,rs4697976,rs34950484,rs1165165,rs4698010,rs33932084,rs10016075,rs74689501,rs199751,rs17392044,rs11126999,rs114443723,rs73212863,rs4698009,rs11731110,rs7697004,rs12755149,rs6858209,rs3756225,rs3822249,rs3796842,rs114297357,rs3775939,rs2241473,rs10012779,rs6822023,rs12363578,rs79835095,rs80197047,rs56205495,rs1408270,rs2240720,rs16895216,rs74511315,rs7535409,rs11930388,rs3733584,rs2077393,rs74366834,rs75074378,rs4582,rs116126003,rs34765154,rs4145221,rs116204746,rs10939681,rs114657516,rs62286357,rs73220609,rs35116118,rs6448996,rs537246,rs114534077,rs111892771,rs62286748,rs72834617,rs80142648,rs2241469,rs7692088,rs231,rs12501855,rs3756226,rs74476046,rs1165152,rs9358872,rs34793939,rs12509714,rs9884575,rs10897521,rs4697967,rs7932437,rs35249036,rs13145442,rs3775935,rs3799341,rs1982821,rs2728124,rs9368531,rs1990469,rs66717549,rs114945335,rs34695381,rs12506625,rs73810866,rs78069576,rs2032445,rs67844427,rs17041143,rs3733274,rs737678,rs4148155,rs13022659,rs2032443,rs71456318,rs75490970,rs55941493,rs73534154,rs1109472,rs9291642,rs73807223,rs1165157,rs12506004,rs2393667,rs73222577,rs12509609,rs77343532,rs9467614,rs11942813,rs7756117,rs1165211,rs75203909,rs76748344,rs34878490,rs73220628,rs1061482,rs75983543,rs4529048,rs62286699,rs56079809,rs66757203,rs7117423,rs13195040,rs116773010,rs1571897,rs80113409,rs116507304,rs6743819,rs17013761,rs61166583,rs10030776,rs2581367,rs114633574,rs16890900,rs11727087,rs4235356,rs12174623,rs1179087,rs74353726,rs16868326,rs2725215,rs978466,rs74042512,rs1853591,rs4697895,rs73807208,rs13203816,rs200481,rs6820756,rs1017124,rs2215690,rs4697922,rs4698023,rs10003864,rs2276962,rs759020,rs4656687,rs2285339,rs2231375,rs114809283,rs4697708,rs2192099,rs6829234,rs4697704,rs9992406,rs76424824,rs2159868,rs115585354,rs4697729,rs7677430,rs78909433,rs3923725,rs9990742,rs57757169,rs12513165,rs3773448,rs7770139,rs1964347,rs2163273,rs4235353,rs2241470,rs6816552,rs6913795,rs6016,rs16895984,rs3748882,rs2725218,rs12498742,rs116362153,rs116411566,rs3759053,rs2254863,rs73092183,rs16890979,rs77899807,rs72892690,rs17418415,rs12523539,rs1860910,rs12506562,rs78600985,rs11725857,rs6586691,rs2239852,rs35098436,rs704795,rs13212318,rs9332619,rs35875210,rs11682621,rs1260320,rs62310332,rs9379859,rs11940989,rs76667650,rs116820299,rs73222546,rs73100632,rs76344572,rs2022051,rs198847,rs7678012,rs16824095,rs7997751,rs10265973,rs75603420,rs28632773,rs10128590,rs6449355,rs16895631,rs1185977,rs991458,rs6575705,rs4311315,rs6819959,rs13204012,rs13125646,rs2080077,rs13220495,rs13111270,rs356132,rs115285830,rs201002,rs2215692,rs34391493,rs16868313,rs4394984,rs6811292,rs4910544,rs10939833,rs17526722,rs13139970,rs4665963,rs56332418,rs6729709,rs7683792,rs4697979,rs3775945,rs4693924,rs1913518,rs526338,rs10516198,rs115989114,rs115103442,rs3756230,rs16895313,rs75050164,rs28607301,rs4360128,rs3830057,rs36033628,rs6849273,rs12505722,rs35680819,rs2022895,rs12524429,rs2303401,rs9467663,rs78998319,rs78215121,rs4144,rs6844061,rs73229818,rs4697980,rs2903564,rs6836916,rs1165216,rs11723250,rs534221,rs7676442,rs516117,rs7678287,rs2728108,rs34506243,rs13199649,rs12174631,rs55775442,rs2014591,rs6449266,rs79909186,rs57716044,rs1036037,rs10251904,rs115387042,rs117367828,rs6920595,rs6836606,rs3806816,rs11732729,rs2024278,rs200995,rs6839820,rs13127630,rs74042559,rs200484,rs73104536,rs9997234,rs10939656,rs114230286,rs35512765,rs11725910,rs11126936,rs115024987,rs4591605,rs200990,rs7675494,rs35942482,rs7694496,rs76743293,rs3733278,rs356128,rs116604221,rs80280217,rs893006,rs3890477,rs59538462,rs759032,rs645279,rs2868420,rs968857,rs1165179,rs56083324,rs7929627,rs73224420,rs56189111,rs34479547,rs13115776,rs6449449,rs2241487,rs2240724,rs3739092,rs16898647,rs9295674,rs1451821,rs34644460,rs9358895,rs2867388,rs75458167,rs35565446,rs1165163,rs114915581,rs3922699,rs1481012,rs10939655,rs12503506,rs16895915,rs1865760,rs11552369,rs3734528,rs11735623,rs13206501,rs1040417,rs35271694,rs4698005,rs7676455,rs198818,rs6821253,rs6946889,rs6449028,rs57739734,rs12501256,rs3804111,rs540012,rs200501,rs74417800,rs62285985,rs7679916,rs2064061,rs17474238,rs2244967,rs117911571,rs17751184,rs2240721,rs13101772,rs9846895,rs6823180,rs7669607,rs2072850,rs10033143,rs11096974,rs35555795,rs9487680,rs7692559,rs34026901,rs4697737,rs12511989,rs13408252,rs79549486,rs1468692,rs715325,rs62288092,rs7761700,rs2725204,rs10034180,rs79494971,rs13195402,rs17246501,rs4974997,rs6449237,rs530252,rs2241482,rs523237,rs9358884,rs13120348,rs77915843,rs80116605,rs10030782,rs112008487,rs1150660,rs9814578,rs28496435,rs72892686,rs724311,rs6808644,rs2231156,rs3804109,rs1262430,rs2286462,rs10939820,rs9379873,rs3910245,rs115018816,rs4910736,rs2237228,rs1699499,rs2213867,rs73212853,rs4712968,rs10025247,rs10939665,rs4697998,rs10461083,rs73806918,rs13195509,rs12500805,rs118112932,rs11231837,rs75186289,rs4697959,rs917824,rs4697745,rs10939829,rs34436535,rs2879428,rs72892682,rs1165182,rs7662229,rs6547521,rs12506364,rs7924684,rs7690319,rs6449414,rs12504238,rs1528533,rs34196306,rs114754280,rs55973727,rs72892687,rs4712959,rs4529049,rs73089988,rs7689529,rs9467618,rs1462534,rs9461219,rs3822242,rs6829450,rs2294344,rs13137795,rs4697991,rs12640847,rs150551,rs12874433,rs4522862,rs35169013,rs4543113,rs76305659,rs4263403,rs74041167,rs477138,rs2241480,rs12633820,rs9356984,rs2305616,rs11722345,rs73089985,rs79124486,rs4697950,rs115449637,rs2869214,rs2110029,rs938563,rs28378345,rs62286666,rs2278962,rs55842116,rs12211798,rs3775942,rs813592,rs7936823,rs56306116,rs75926527,rs55813730,rs13208096,rs35902873,rs10014726,rs2622621,rs5752232,rs11695549,rs3857546,rs10939762,rs34848618,rs9467600,rs1395,rs7672432,rs79298064,rs7442336,rs62288890,rs1540273,rs759026,rs11734554,rs742132,rs1558201,rs1408271,rs13196552,rs10488948,rs11733687,rs114118218,rs2241472,rs7660895,rs78898552,rs1212146,rs55834529,rs9991653,rs34113970,rs3804117,rs13195401,rs10145709,rs7689060,rs6456703,rs13205211,rs493161,rs78040053,rs62286698,rs6449213,rs116459471,rs11734623,rs35438220,rs114847311,rs2105468,rs10489079,rs11737564,rs35073769,rs3796820,rs12498746,rs13075694,rs2241485,rs556339,rs56146302,rs67040724,rs77548782,rs3825573,rs10232238,rs4402323,rs2277311,rs8004953,rs10939816,rs7657096,rs73224416,rs8036863,rs3799340,rs7753253,rs17455117,rs11606370,rs6716894,rs13104360,rs4697962,rs3846128,rs7663044,rs977125,rs10489070,rs2192087,rs13137069,rs16895913,rs2728126,rs116427821,rs7829634,rs17491869,rs78250033,rs2080072,rs2275904,rs17112910,rs6580265,rs7661555,rs78358980,rs117369571,rs74784979,rs3766109,rs28451062,rs2725261,rs1165172,rs4604059,rs58965570,rs35880546,rs6913879,rs6449448,rs77005271,rs59148092,rs115829020,rs9994391,rs1260328,rs9379814,rs12729321,rs57015798,rs4697982,rs62286704,rs9358894,rs4576235,rs6449351,rs9393681,rs4970874,rs114247420,rs3804105,rs1990473,rs4541507,rs11729685,rs2041215,rs2080075,rs74851817,rs4698018,rs2725206,rs72898521,rs12512525,rs114779419,rs34706883,rs1165189,rs4698024,rs749845,rs7102344,rs9291640,rs11721530,rs759021,rs79600636,rs6844329,rs1552172,rs2159865,rs3903852,rs9332620,rs6856544,rs72841536,rs9461188,rs3813727,rs10026434,rs59939371,rs114531205,rs1207226,rs11947336,rs4643800,rs1842497,rs13102980,rs2303369,rs697042,rs3752416,rs7434744,rs112302258,rs10489080,rs7105665,rs3751442,rs11726987,rs1860907,rs4665958,rs198848,rs501220,rs35249656,rs2241477,rs3822247,rs74787950,rs111920394,rs115030193,rs60123863,rs59103520,rs10888149,rs13192365,rs74042539,rs13197176,rs1036033,rs35202262,rs57831436,rs115928138,rs6835741,rs502567,rs12374294,rs12222763,rs9379858,rs2192092,rs12374320,rs972087,rs12505222,rs10013452,rs9332627,rs55766779,rs10516200,rs9728345,rs7656072,rs77969824,rs73212898,rs17187075,rs6849962,rs741075,rs2192100,rs13206443,rs9613026,rs780110,rs2276963,rs73212864,rs12536785,rs6833878,rs2187953,rs12629253,rs200949,rs4697732,rs79364134,rs9358886,rs7683856,rs2725268,rs1165155,rs447724,rs6749393,rs75544042,rs62288124,rs7929296,rs6814556,rs6900665,rs10021506,rs6449454,rs12891839,rs7749823,rs13133766,rs77523676,rs62392761,rs34662244,rs523383,rs2071300,rs1996335,rs58891380,rs2002479,rs10769101,rs1165158,rs4697706,rs10489068,rs2064127,rs10939669,rs13092264,rs7602534,rs4610325,rs13141233,rs35819751,rs3804133,rs6662696,rs2003566,rs1275528,rs72860013,rs73802915,rs115891768,rs12213891,rs72927012,rs1260333,rs55878266,rs11728055,rs4698033,rs4501216,rs17087274,rs74859337,rs2236794,rs6449352,rs2944805,rs11887784,rs13108998,rs3769143,rs4697968,rs77790416,rs112612568,rs7673299,rs6834574,rs2855126,rs80220164,rs1122227,rs28414564,rs74543623,rs12647117,rs116799055,rs13216828,rs73805540,rs2159863,rs2293572,rs78621122,rs16891725,rs73809505,rs16894728,rs13195692,rs13192965,rs114144007,rs3799371,rs9348712,rs78552853,rs56074791,rs942379,rs2072851,rs73224409,rs72765487,rs1974647,rs1937126,rs12499266,rs3822236,rs6816202,rs56105921,rs13139055,rs10182937,rs59871456,rs11727366,rs1990472,rs12356193,rs17197769,rs4698029,rs2868939,rs62288521,rs3796832,rs4697741,rs9358939,rs6837339,rs73539427,rs4697728,rs9998481,rs72817533,rs13200784,rs13217620,rs10856841,rs198801,rs7666514,rs71559051,rs79626513,rs7675450,rs116861249,rs2000351,rs4128494,rs9348698,rs73104548,rs577879,rs2286465,rs116711448,rs2076030,rs2241483,rs254958,rs77931180,rs66823108,rs35749575,rs28686816,rs188015,rs10031699,rs116028495,rs9467623,rs6449418,rs112590810,rs13194781,rs12503195,rs2531757,rs2728118,rs2725205,rs1165168,rs6449027,rs61142122,rs11727875,rs16892069,rs566530,rs73807232,rs3822259,rs10769098,rs4554078,rs4974933,rs10016702,rs1165162,rs7670692,rs7697246,rs12499240,rs2911711,rs10946788,rs7749149,rs116288685,rs6846692,rs3796838,rs3756229,rs116056998,rs77172004,rs34501273,rs7696388,rs13148476,rs3756215,rs2725212,rs3822248,rs1892249,rs76169543,rs10007352,rs10768737,rs12019277,rs11605289,rs887732,rs13081119,rs3778272,rs9358885,rs4698008,rs66868086,rs2868415,rs4289140,rs4910572,rs6915769,rs917823,rs71603987,rs200483,rs929576,rs11727199,rs11734599,rs887731,rs12502958,rs12505144,rs3823155,rs11725858,rs10761363,rs78714229,rs6924794,rs77366248,rs2231138,rs4345181,rs16892475,rs62288544,rs1519098,rs13118647,rs72839025,rs7435841,rs4697977,rs717614,rs115350389,rs11231848,rs6938233,rs35030260,rs2100545,rs35016036,rs6857693,rs78272916,rs2241488,rs9393713,rs9358873,rs1860890,rs3775936,rs2303370,rs6852641,rs10012880,rs10023177,rs199752,rs7593448,rs6812851,rs7696983,rs9379783,rs11608247,rs28641705,rs7677729,rs77666565,rs4712950,rs11722185,rs2531741,rs7676603,rs115267262,rs13191445,rs10484435,rs10027882,rs502571,rs4697997,rs4621429,rs970741,rs4910543,rs2728133,rs112389844,rs6855489,rs3796836,rs2868941,rs7683832,rs17475461,rs9358936,rs3796829,rs34407859,rs1436310,rs62288123,rs11722627,rs114099547,rs4698001,rs10939766,rs34768406,rs3804116,rs16892474,rs549461,rs35339855,rs7483789,rs3845687,rs56037701,rs35150828,rs11608,rs57181819,rs7121121,rs500531,rs12786214,rs13195636,rs79962359,rs11036476,rs4549382,rs2728109,rs34071253,rs3739748,rs3756220,rs9985952,rs7685082,rs6449452,rs59683970,rs7757280,rs3734542,rs2333049,rs2275905,rs993172,rs56307229,rs3733277,rs36107432,rs56170676,rs116371822,rs13122112,rs77772756,rs1165176,rs6817836,rs2725237,rs1406927,rs3752421,rs115054571,rs1138494,rs9999470,rs17749927,rs10489069,rs4697703,rs9333281,rs11939276,rs117705251,rs6479569,rs114852591,rs17005956,rs10033015,rs13111638,rs12640315,rs35099040,rs4910735,rs7943154,rs3756235,rs62288488,rs7675782,rs6017,rs2276961,rs114447566,rs112044574,rs115242908,rs759025,rs13106922,rs80334141,rs56294283,rs9884298,rs956311,rs73238544,rs72854513,rs17112905,rs4622999,rs3782099,rs13201308,rs72847313,rs6908390,rs10516197,rs7661562,rs6853437,rs1165191,rs978465,rs4697986,rs1207179,rs57691523,rs544838,rs9991278,rs7778103,rs6449238,rs72817536,rs62286315,rs13201821,rs10939679,rs13191227,rs7691990,rs9291680,rs57731161,rs12498474,rs17253044,rs76411769,rs2071298,rs59606579,rs7666545,rs2191006,rs9926,rs780107,rs7753366,rs4318650,rs1165207,rs12505561,rs6844617,rs62288528,rs73212886,rs7661701,rs2022874,rs13074638,rs7681116,rs2072803,rs4697974,rs4697923,rs34218844,rs12190612,rs10498730,rs12498927,rs401754,rs2213866,rs4697727,rs6670393,rs4697994,rs6920256,rs4711093,rs1780966,rs1541520,rs10033951,rs79426674,rs9734313,rs2000350,rs523964,rs4698011,rs9998867,rs12802649,rs9729027,rs1557570,rs116487063,rs11231838,rs11587821,rs3804106,rs12147592,rs13102085,rs4697957,rs6840999,rs4422413,rs34325511,rs2098230,rs6681679,rs9356989,rs28848494,rs6586689,rs4547795,rs6902211,rs4698028,rs1937127,rs1165169,rs718942,rs715326,rs9332653,rs11735905,rs34104395,rs4974858,rs13214023,rs4712971,rs11126935,rs115766014,rs12508577,rs5761266,rs12508358,rs6813813,rs13108259,rs7685468,rs1844394,rs793144,rs62288520,rs7688808,rs6449441,rs887727,rs6940698,rs1558488,rs7937990,rs78006527,rs68112369,rs10800454,rs13199772,rs3796510,rs555456,rs2110023,rs557709,rs55654381,rs9461229,rs7037239,rs10939690,rs881643,rs6810792,rs2278121,rs11679220,rs56403947,rs2868421,rs735527,rs2098229,rs4697896,rs17300741,rs893007,rs41266779,rs1860892,rs80148539,rs117150713,rs2102872,rs2159866,rs12194699,rs35345226,rs8141828,rs6716850,rs73220611,rs13120791,rs73808544,rs3756233,rs7676008,rs11607663,rs12174639,rs6856396,rs6449090,rs4697961,rs10768687,rs3733591,rs916438,rs73090004,rs2032446,rs66827971,rs9379855,rs13113918,rs2728100,rs1383585,rs58099252,rs4803,rs9283699,rs114570945,rs76242518,rs73224405,rs6717980,rs3783412,rs3733587,rs16869430,rs6578588,rs12174602,rs1878277,rs6828198,rs36012762,rs2227244,rs62394317,rs17478453,rs16869474,rs56143194,rs10489074,rs4698030,rs9799502,rs4236040,rs59661609,rs113353646,rs11727398,rs9295675,rs12642431,rs3759069,rs7700161,rs1260330,rs4665969,rs7172576,rs6449395,rs2192088,rs76043600,rs11945424,rs116090682,rs62286701,rs4698004,rs2950835,rs1436309,rs1541522,rs116651863,rs4698016,rs2073530,rs28635048,rs4697736,rs28502741,rs3799350,rs2725216,rs76979899,rs200954,rs12526321,rs881642,rs9997089,rs13127090,rs12527646,rs12499734,rs2124491,rs1860896,rs73399723,rs35781323,rs1260329,rs2241486,rs6810736,rs35865690,rs56213107,rs17112915,rs2110027,rs36109883,rs1894694,rs35627490,rs13182,rs759027,rs1137714,rs34166054,rs12494163,rs9393718,rs35782952,rs629835,rs4698021,rs1560396,rs3757132,rs114290616,rs9358893,rs9379819,rs10838357,rs1557572,rs28523886,rs887735,rs35250962,rs28441463,rs10004571,rs34788973,rs13191474,rs116201501,rs61742093,rs1883261,rs11723976,rs199755,rs11726471,rs34588114,rs13114828,rs968856,rs7948668,rs11794,rs1401439,rs57250714,rs73224475,rs9348716,rs6842561,rs3756234,rs2301515,rs2286463,rs58440238,rs1040418,rs116539767,rs200981,rs6979389,rs75874601,rs73212890,rs13125855,rs12509424,rs917826,rs714873,rs2725211,rs11726996,rs9487682,rs13203673,rs12553916,rs1778523,rs62130714,rs6826383,rs3733590,rs6493555,rs2241475,rs12508233,rs73224422,rs7685241,rs4697731,rs10939515,rs116316717,rs35716472,rs4484299,rs116625862,rs62288062,rs3756223,rs11685326,rs12500400,rs7664078,rs112025697,rs77758106,rs34246779,rs35001169,rs3846838,rs35565862,rs73099419,rs114735003,rs12509082,rs3775940,rs2675168,rs56256619,rs10028997,rs76754641,rs17587226,rs4075869,rs4697985,rs12642261,rs4697917,rs3922842,rs74779216,rs4697742,rs909354,rs10018663,rs809058,rs1860903,rs10939650,rs72892688,rs10027448,rs13123398,rs13144374,rs2024281,rs10939763,rs3796840,rs198820,rs6773439,rs73212848,rs11962024,rs9379820,rs16824018,rs4665960,rs73805439,rs1165164,rs4637402,rs6858510,rs2278961,rs1141034,rs62288486,rs4698012,rs2959654,rs3756218,rs17467308,rs11723591,rs7696092,rs68072215,rs2240722,rs938562,rs6932113,rs9467658,rs12123298,rs1182814,rs1897136,rs742131,rs10025980,rs2039068,rs13113730,rs10001006,rs78104177,rs62285987,rs76845116,rs34422255,rs13212534,rs1165201,rs10805364,rs10939654,rs78140483,rs11943372,rs12215823,rs10897519,rs60992726,rs10227076,rs78202041,rs6449440,rs9332651,rs1978274,rs35933067,rs6942072,rs10939599,rs1003967,rs11735543,rs1130000,rs10019130,rs6842500,rs2728107,rs7781607,rs17693963,rs3274,rs10939672,rs114420705,rs78299229,rs3775933,rs198810,rs1165195,rs13211507,rs7675945,rs504915,rs9379875,rs1471630,rs35120058,rs6030,rs3823151,rs9332667,rs56122379,rs11727390,rs4697707,rs2855125,rs10022499,rs60631624,rs11728025,rs116205001,rs6848689,rs10489071,rs1977,rs2072846,rs3796831,rs780112,rs2725270,rs1842488,rs34505829,rs1489629,rs7672759,rs35739603,rs35411115,rs11205325,rs6810770,rs559946,rs2244575,rs1184498,rs7656624,rs10011206,rs1165156,rs28592748,rs36162392,rs2024280,rs6816102,rs75730045,rs4697746,rs11732380,rs301393,rs7663019,rs1983085,rs2255897,rs34803689,rs7754155,rs2293571,rs6922556,rs9393659,rs12725120,rs73100621,rs76338348,rs12510549,rs112510056,rs17069822,rs10014800,rs117014321,rs7015927,rs1780969,rs11737821,rs9467621,rs10805314,rs2064126,rs6833095,rs74795309,rs6449378,rs1045537,rs7742896,rs2108878,rs68188794,rs58369594,rs12528262,rs3756231,rs2762353,rs114257825,rs9461189,rs114283179,rs17750747,rs10012516,rs115059828,rs2076907,rs34878803,rs75361743,rs483143,rs74713208,rs11734783,rs6855118,rs887729,rs2280207,rs56187473,rs7678211,rs10425,rs75727638,rs34605993,rs73212808,rs56146718,rs34661125,rs9467615,rs9685894,rs1165150,rs9379863,rs35750364,rs9999327,rs55919137,rs10792441,rs2255519,rs1185569,rs425335,rs17528178,rs34043431,rs11723388,rs3796818,rs13190888,rs1860906,rs11731652,rs6848728,rs2192101,rs62286326,rs1184802,rs1165213,rs9379857,rs6856199,rs6778562,rs55912630,rs13149985,rs11628791,rs2241476,rs11945358,rs9841038,rs200948,rs2232429,rs9467596,rs16824106,rs1860911,rs115417414,rs68149500,rs73224489,rs57964375,rs6449217,rs11728058,rs116515496,rs35072899,rs10031265,rs1165196,rs2624756,rs10938768,rs4711085,rs6449453,rs73212899,rs2022866,rs2024276,rs7674156,rs13193685,rs12511337,rs56278885,rs73092411,rs9487674,rs45527431,rs9366627,rs13214027,rs9994216,rs10939814,rs6820616,rs12529272,rs2187952,rs4712976,rs28636428,rs9358887,rs11940728,rs10939817,rs2192093,rs1017123,rs3775943,rs3799346,rs7777579,rs6856707,rs7677318,rs9379815,rs2944820,rs9461223,rs2728132,rs2105819,rs6449268,rs10897504,rs55668232,rs9291683,rs73807222,rs1892253,rs57827982,rs4698035,rs6905614,rs9993652,rs73807215,rs1107710,rs3775946,rs73089966,rs3845686,rs74904971,rs116608920,rs9393712,rs11726271,rs4712972,rs2381285,rs3823158,rs3796841,rs76138462,rs2295593,rs116603070,rs6857761,rs2868940,rs2728099,rs117118645,rs34105070,rs9732,rs3759071,rs13201341,rs74344190,rs4391034,rs7661365,rs9356988,rs3822238,rs35758343,rs13219354,rs4698007,rs62285984,rs13200797,rs66886492,rs2021860,rs9358935,rs10008035,rs1012898,rs1165206,rs55690788,rs4697747,rs73107014,rs34871267,rs1260342,rs41316526,rs72845428,rs79595845,rs7770037,rs10022923,rs3796823,rs10946789,rs72824988,rs35168672,rs6813592,rs2163271,rs780093,rs12646251,rs2241468,rs6827785,rs2944819,rs28529184,rs35995899,rs80059281,rs3796822,rs13126688,rs13220488,rs74533008,rs28526383,rs2004659,rs7696895,rs13150679,rs12108388,rs66642068,rs6479596,rs11602903,rs115912692,rs924812,rs34038664,rs1892246,rs10018666,rs2100544,rs79833813,rs7678457,rs67296946,rs4698000,rs9393672,rs35162296,rs4697735,rs3752420,rs2725220,rs17477561,rs13152337,rs12637268,rs4697990,rs3799372,rs72846780,rs13141385,rs6857912,rs1990470,rs1165167,rs75442641,rs9467626,rs17267614,rs2728106,rs6922603,rs74042561,rs2957562,rs7681229,rs200989,rs73212895,rs17388888,rs6812780,rs34194357,rs1165161,rs1892250,rs10018622,rs73802912,rs3804115,rs13075773,rs11734786,rs67129974,rs114290083,rs7671856,rs9467552,rs2728101,rs2420373,rs4533774,rs7128467,rs12875582,rs3796837,rs2584805,rs112199358,rs3804113,rs780106,rs2231137,rs734662,rs76634717,rs17246745,rs35437629,rs11730631,rs34332556,rs10807007,rs16891334,rs74544469,rs1165177,rs200482,rs3756216,rs6825888,rs929575,rs12058524,rs73100243,rs2157581,rs714436,rs4485819,rs6449438,rs116381490,rs2080071,rs6910549,rs2725202,rs6834555,rs10006397,rs11947517,rs68013308,rs13213152,rs55959894,rs17389602,rs12346,rs2269730,rs11126934,rs1165160,rs4320977,rs75848801,rs4697978,rs198850,rs4697726,rs3796835,rs73224439,rs1975384,rs28360634,rs74682871,rs199753,rs73229828,rs71557308,rs3733586,rs76538758,rs2072848,rs780102,rs2868416,rs2070642,rs3825016,rs12509713,rs6675244,rs765285,rs73534159,rs4525,rs974793,rs13112980,rs2014252,rs6815039,rs12508991,rs12641369,rs1996185,rs11721501,rs114079899,rs7532297,rs3919506,rs6812316,rs13201681,rs2794719,rs55848383,rs74778870,rs35017208,rs12511548,rs2032447,rs67998226,rs4478188,rs73521196,rs2024282,rs11722849,rs2333051,rs3796511,rs1897137,rs35302774,rs2192097,rs2154218,rs4148157,rs67968745,rs2278122,rs13130674,rs56997624,rs2858993,rs57301924,rs9379786,rs72832596,rs11736410,rs73807211,rs4910822,rs6823622,rs1997672,rs60599851,rs198815,rs4283007,rs2013714,rs13196563,rs2005859,rs917821,rs12153062,rs67859638,rs10489075,rs13217619,rs16868271,rs11724092,rs12500653,rs2231164,rs5761265,rs13388159,rs13218875,rs4711096,rs12808503,rs13093164,rs78241057,rs28889982,rs993173,rs809059,rs887726,rs56402960,rs12640764,rs6820188,rs2281075,rs4697965,rs7039768,rs75046153,rs56354274,rs77504334,rs12510726,rs13125670,rs4930175,rs1014290,rs4698031,rs13151113,rs519090,rs575375,rs73317</t>
  </si>
  <si>
    <t>ENSG00000220875.1,ENSG00000187987.5,ENSG00000245281.2,ENSG00000148120.10,CATG00000087892.1,ENSG00000168298.4,ENSG00000079689.9,ENSG00000109790.12,CATG00000087905.1,ENSG00000198315.6,ENSG00000158373.7,ENSG00000117281.11,ENSG00000173457.6,ENSG00000196176.7,ENSG00000182450.8,ENSG00000196565.8,ENSG00000100490.5,ENSG00000217646.1,ENSG00000118777.6,ENSG00000164508.3,CATG00000083261.1,ENSG00000185130.4,ENSG00000149781.8,ENSG00000124557.8,ENSG00000182572.2,ENSG00000168065.11,ENSG00000173511.5,CATG00000087916.1,CATG00000087909.1,CATG00000087822.1,ENSG00000272278.1,CATG00000002612.1,CATG00000042207.1,ENSG00000185662.4,CATG00000087900.1,CATG00000087896.1,CATG00000005815.1,ENSG00000204789.3,ENSG00000124613.4,ENSG00000168067.7,ENSG00000145819.11,ENSG00000163794.6,ENSG00000178163.3,ENSG00000223086.1,CATG00000087870.1,ENSG00000231889.3,ENSG00000235267.1,ENSG00000272462.2,ENSG00000165140.5,ENSG00000163795.9,CATG00000067739.1,ENSG00000187626.7,ENSG00000184357.3,ENSG00000219891.2,CATG00000067708.1,CATG00000024291.1,ENSG00000121848.9,ENSG00000187475.4,ENSG00000229534.1,CATG00000087920.1,ENSG00000112343.8,CATG00000087873.1,CATG00000087866.1,ENSG00000226314.3,CATG00000047979.1,CATG00000067736.1,ENSG00000138074.10,ENSG00000196226.2,CATG00000002605.1,CATG00000085333.1,ENSG00000197891.7,ENSG00000197914.2,ENSG00000115226.5,CATG00000071776.1,CATG00000042205.1,ENSG00000124529.3,CATG00000087927.1,ENSG00000068976.9,CATG00000067698.1,ENSG00000023902.9,ENSG00000111801.11,ENSG00000178762.3,ENSG00000124549.10,ENSG00000196866.2,ENSG00000145934.11,ENSG00000124564.13,ENSG00000151353.10,ENSG00000133454.11,ENSG00000189298.9,CATG00000083361.1,ENSG00000124693.2,ENSG00000137872.11,CATG00000087941.1,ENSG00000234945.3,ENSG00000199289.1,ENSG00000197409.6,ENSG00000137259.2,CATG00000016963.1,CATG00000067715.1,ENSG00000216436.2,ENSG00000165633.8,CATG00000083393.1,ENSG00000118762.3,CATG00000075096.1,ENSG00000163002.8,ENSG00000115204.10,ENSG00000198734.6,CATG00000087827.1,CATG00000005802.1,CATG00000072342.1,ENSG00000096654.11,ENSG00000233725.3,ENSG00000163113.10,CATG00000067712.1,ENSG00000224764.1,ENSG00000257069.1,ENSG00000137185.7,ENSG00000084734.4,ENSG00000112337.6,ENSG00000113441.11,CATG00000002596.1,CATG00000005818.1,CATG00000087828.1,ENSG00000071127.12,ENSG00000186234.7,ENSG00000213453.3,CATG00000083264.1,ENSG00000184348.2,ENSG00000213931.1,ENSG00000244734.2,ENSG00000109684.10,ENSG00000115194.6,ENSG00000163818.12,ENSG00000232500.1,ENSG00000249786.3,CATG00000071782.1,ENSG00000157796.13,ENSG00000173486.8,ENSG00000198366.5,ENSG00000115211.11,ENSG00000234261.1,CATG00000062961.1,ENSG00000269038.1,CATG00000106233.1,ENSG00000196747.3,CATG00000083335.1,ENSG00000250413.1,ENSG00000256018.1,ENSG00000234816.2,CATG00000083320.1,ENSG00000163793.8,ENSG00000197062.7,CATG00000109092.1,CATG00000073068.1,ENSG00000115207.9,ENSG00000079691.15,ENSG00000138002.10,CATG00000083373.1,ENSG00000182952.4,ENSG00000197279.3,ENSG00000188987.2,CATG00000089519.1,ENSG00000180573.8,ENSG00000215979.1,ENSG00000168071.17,ENSG00000133895.10,CATG00000071769.1,CATG00000072343.1,ENSG00000261490.1,CATG00000001430.1,ENSG00000187037.4,ENSG00000219392.1,ENSG00000110076.14,ENSG00000206561.8,ENSG00000233822.3,CATG00000106225.1,ENSG00000168066.16,CATG00000083347.1,ENSG00000115234.6,ENSG00000237425.1,ENSG00000256940.1,ENSG00000138085.12,ENSG00000109667.7,ENSG00000234072.1,ENSG00000068831.14,ENSG00000258932.1,ENSG00000225790.1,ENSG00000206562.7,ENSG00000180596.7,ENSG00000183166.6,ENSG00000197061.3,CATG00000083365.1,CATG00000024467.1,CATG00000087824.1,ENSG00000165449.7,CATG00000087883.1,ENSG00000197846.3,CATG00000067714.1,CATG00000083387.1,ENSG00000237410.1,CATG00000083353.1,ENSG00000144597.9,ENSG00000242387.1,ENSG00000186364.7,ENSG00000010704.14,CATG00000087881.1,CATG00000087830.1,ENSG00000146109.3,ENSG00000138100.9,CATG00000059978.1,CATG00000067716.1,ENSG00000257086.1,ENSG00000186141.4,ENSG00000131788.11,ENSG00000136631.8,CATG00000087853.1,ENSG00000140563.10,ENSG00000239920.1,ENSG00000124610.3,ENSG00000182611.3,ENSG00000258548.1,ENSG00000056972.14,CATG00000001429.1,ENSG00000026950.12,ENSG00000157992.8,ENSG00000198374.3,ENSG00000112763.11,CATG00000016021.1,ENSG00000084774.9,CATG00000083294.1,CATG00000083349.1,ENSG00000186470.9,CATG00000071786.1,ENSG00000149782.7,ENSG00000231492.2,ENSG00000269293.2,CATG00000092598.1,ENSG00000187837.2,CATG00000109091.1,ENSG00000241549.4,ENSG00000174827.9,ENSG00000115216.9,CATG00000106223.1,ENSG00000158691.10,ENSG00000196374.5,ENSG00000115241.9,CATG00000091942.1,ENSG00000130349.5,CATG00000067697.1,CATG00000083271.1,ENSG00000235109.3,ENSG00000128683.9,ENSG00000146039.6,CATG00000067721.1,ENSG00000124508.12,ENSG00000146047.4,CATG00000022823.1,CATG00000083332.1,ENSG00000232040.2,ENSG00000233438.1,ENSG00000264931.1,ENSG00000124568.6,ENSG00000169676.4,ENSG00000137338.4,ENSG00000158169.7,ENSG00000223609.3,CATG00000071789.1,ENSG00000198558.2,CATG00000087888.1,CATG00000067726.1,ENSG00000216331.1,CATG00000016511.1,ENSG00000196532.4</t>
  </si>
  <si>
    <t>18759275,22229870,19503597,23703922,21294900</t>
  </si>
  <si>
    <t>Uric acid levels</t>
  </si>
  <si>
    <t>MESH:D014660</t>
  </si>
  <si>
    <t>Vasoactive Intestinal Peptide</t>
  </si>
  <si>
    <t>A highly basic, 28 amino acid neuropeptide released from intestinal mucosa. It has a wide range of biological actions affecting the cardiovascular, gastrointestinal, and respiratory systems and is neuroprotective. It binds special receptors (RECEPTORS, VASOACTIVE INTESTINAL PEPTIDE).</t>
  </si>
  <si>
    <t>rs4241817,rs2731672,rs61848992,rs4241818,rs2048,rs61848562,rs4253248,rs4241815,rs4253252,rs3775298,rs1912826,rs2731673,rs4253238,rs2071942,rs2731674,rs2248580,rs1476046,rs114501661,rs4253281,rs2545801,rs35984397,rs4253282,rs1511801,rs5370,rs3733402,rs7514606,rs4253311,rs1800543,rs4253255,rs1801020,rs2071943,rs4241816</t>
  </si>
  <si>
    <t>ENSG00000143473.7,CATG00000074787.1,ENSG00000198055.6,ENSG00000131187.5,CATG00000087443.1,ENSG00000164344.11,ENSG00000078401.6</t>
  </si>
  <si>
    <t>Circulating vasoactive peptide levels</t>
  </si>
  <si>
    <t>MESH:D014808</t>
  </si>
  <si>
    <t>Vitamin D Deficiency</t>
  </si>
  <si>
    <t>A nutritional condition produced by a deficiency of VITAMIN D in the diet, insufficient production of vitamin D in the skin, inadequate absorption of vitamin D from the diet, or abnormal conversion of vitamin D to its bioactive metabolites. It is manifested clinically as RICKETS in children and OSTEOMALACIA in adults. (From Cecil Textbook of Medicine, 19th ed, p1406)</t>
  </si>
  <si>
    <t>rs12792306,rs11546509,rs10898201,rs2017686,rs10832290,rs7949129,rs12793224,rs11606631,rs736894,rs7944926,rs78300366,rs114526434,rs1993116,rs2282621,rs1790345,rs116380187,rs1792235,rs1403249,rs12794668,rs12789751,rs1790340,rs1792234,rs12797951,rs7116978,rs1792226,rs2002063,rs1792231,rs1792229,rs1790343,rs7938885,rs2282679,rs1790344,rs1403247,rs2276358,rs1792264,rs732934,rs3794057,rs2002064,rs2122941,rs11723621,rs1619577,rs1790341,rs4944062,rs2575846,rs1868997,rs6486205,rs12807827,rs12791871,rs1630498,rs3740823,rs2276362,rs11600860,rs10898211,rs11606033,rs10898191,rs7928249,rs1792233,rs12808368,rs909217,rs4757268,rs4435028,rs4944956,rs10898193,rs1792224,rs4402322,rs1037379,rs4944958,rs12793530,rs11234027,rs1123007,rs4944959,rs4616066,rs11233789,rs12224205,rs1790328,rs1352846,rs12790558,rs12807718,rs2298850,rs1792315,rs1790330,rs3794060,rs4944957,rs12790010,rs4423214,rs10898186,rs1044482,rs11233933,rs7120029,rs4944955,rs2276361,rs2276360,rs12419334,rs3755967,rs12806844,rs10898203,rs11606611,rs1629220,rs4588,rs10898144,rs939968,rs11233747,rs2852853,rs1540127,rs11233746,rs10741656,rs10766187,rs12785878,rs11600569,rs4944949,rs11603330,rs12422045,rs7935125,rs3829251,rs2040323,rs1790349,rs2282620,rs1790324,rs12278461,rs2282680,rs28364617,rs3750997,rs1790339,rs1792227,rs11606612,rs12800438</t>
  </si>
  <si>
    <t>ENSG00000152270.4,ENSG00000254682.1,ENSG00000129084.13,CATG00000004905.1,ENSG00000172893.11,ENSG00000186104.6,CATG00000004908.1,CATG00000006044.1,ENSG00000145321.8,ENSG00000172890.7</t>
  </si>
  <si>
    <t>20418485,22673963,20541252</t>
  </si>
  <si>
    <t>Vitamin D levels,Vitamin D insufficiency</t>
  </si>
  <si>
    <t>MESH:D014811</t>
  </si>
  <si>
    <t>Vitamin E Deficiency</t>
  </si>
  <si>
    <t>A nutritional condition produced by a deficiency of VITAMIN E in the diet, characterized by posterior column and spinocerebellar tract abnormalities, areflexia, ophthalmoplegia, and disturbances of gait, proprioception, and vibration. In premature infants vitamin E deficiency is associated with hemolytic anemia, thrombocytosis, edema, intraventricular hemorrhage, and increasing risk of retrolental fibroplasia and bronchopulmonary dysplasia. An apparent inborn error of vitamin E metabolism, named familial isolated vitamin E deficiency, has recently been identified. (Cecil Textbook of Medicine, 19th ed, p1181)</t>
  </si>
  <si>
    <t>rs3093103,rs4807995,rs3093092,rs6589565,rs8100394,rs74328581,rs16980881,rs112403212,rs12462157,rs2079288,rs3741920,rs3093169,rs10750096,rs1473177,rs3093120,rs11057830,rs2074902,rs3093086,rs3093160,rs3093100,rs11825181,rs58858790,rs509728,rs2215093,rs3093098,rs964184,rs3093122,rs474981,rs2074900,rs3093167,rs2675163,rs3093110,rs4938338,rs12285095,rs11820504,rs12286037,rs4938316,rs8113181,rs3093115,rs7834588,rs17092642,rs2266788,rs3093128,rs12294259,rs8109064,rs12287066,rs11826767,rs61906114,rs575280,rs395563,rs17119878,rs2108622,rs57200947,rs80259223,rs12462273,rs3093116,rs598725,rs3093135,rs524467,rs1473326,rs78442878,rs3093112,rs73008568,rs4808394,rs1145212,rs6589564,rs12799766,rs12460665,rs3093194,rs61906079,rs3093193,rs3093105,rs3093129,rs12462394,rs4552122,rs12981029,rs10846740,rs12460795,rs2080586,rs61905116,rs76972960,rs60938236,rs2886294,rs11823543,rs7253051,rs60052980,rs55724850,rs984692,rs2006193,rs12800436,rs4646500,rs117790382,rs74691084,rs2072560,rs117150858,rs12460289,rs4808409,rs6589566,rs10854152,rs11820589,rs12985248,rs12274192,rs12977516,rs11668954,rs3093114,rs8112642,rs353560,rs1240513,rs2075290,rs11216169,rs2365178,rs3093134,rs4938326,rs57641217,rs12799449,rs3093199,rs2079287,rs77953246,rs60972755,rs11668194,rs3093121,rs35120633,rs8110002,rs62104894,rs28927680,rs17120029,rs2160669,rs3093180,rs4936363,rs2074901,rs888246,rs7946191,rs56182713,rs651821,rs61906113,rs77250716,rs12975140,rs73588403,rs10488808,rs61906078,rs1060467,rs56225305,rs12460731,rs3093203,rs528806,rs117287138,rs10790162,rs3825041,rs4577218,rs3093195,rs61906117,rs10488699,rs61906115,rs61905108,rs61905088,rs3093089,rs3093106,rs567209,rs56143464,rs3135506,rs2075547,rs4807996,rs496958,rs12462633,rs56224630,rs12800424,rs2785173,rs3093124,rs74444640,rs12292921,rs7930786,rs2156121,rs662799,rs59140933,rs1126433,rs12460173,rs12460176</t>
  </si>
  <si>
    <t>CATG00000003943.1,ENSG00000149591.12,ENSG00000267453.2,ENSG00000160613.8,ENSG00000149577.11,ENSG00000237937.1,ENSG00000185942.7,ENSG00000231865.1,CATG00000003952.1,ENSG00000110811.15,ENSG00000224077.1,ENSG00000226645.1,ENSG00000186115.8,ENSG00000137656.7,CATG00000038715.1,ENSG00000109917.6,ENSG00000250510.3,ENSG00000073060.11,CATG00000011123.1,ENSG00000236437.1,ENSG00000157103.6,ENSG00000110243.7,ENSG00000171903.12,ENSG00000255521.1,ENSG00000235910.1,ENSG00000160584.11</t>
  </si>
  <si>
    <t>21729881,22437554</t>
  </si>
  <si>
    <t>Vitamin E levels,Response to Vitamin E supplementation</t>
  </si>
  <si>
    <t>MESH:D014859</t>
  </si>
  <si>
    <t>Warfarin</t>
  </si>
  <si>
    <t>An anticoagulant that acts by inhibiting the synthesis of vitamin K-dependent coagulation factors. Warfarin is indicated for the prophylaxis and/or treatment of venous thrombosis and its extension, pulmonary embolism, and atrial fibrillation with embolization. It is also used as an adjunct in the prophylaxis of systemic embolism after myocardial infarction. Warfarin is also used as a rodenticide.</t>
  </si>
  <si>
    <t>rs4468641,rs12597511,rs28371675,rs8100394,rs13708,rs80059054,rs9926533,rs12462157,rs72799341,rs9332105,rs12783717,rs4889604,rs11640961,rs2288004,rs17110192,rs28371682,rs8060857,rs4918798,rs7196726,rs72785520,rs77443196,rs2025445,rs58726213,rs112906665,rs58858790,rs2860838,rs4889599,rs35446233,rs750952,rs2860905,rs9933843,rs1057910,rs74581188,rs897984,rs75771163,rs1978487,rs12716979,rs4304697,rs17110236,rs8113181,rs34617130,rs4986894,rs79611756,rs117671702,rs932809,rs889548,rs1549299,rs7085563,rs749671,rs1926711,rs57190039,rs2108622,rs1057911,rs78431362,rs1934962,rs3740367,rs117765949,rs12462273,rs9332184,rs79460475,rs76690432,rs1458202,rs59735493,rs72816654,rs117438161,rs12460665,rs78144779,rs74533239,rs1326832,rs8050588,rs9332228,rs10509680,rs4889620,rs12924903,rs2281890,rs7204459,rs2855475,rs881929,rs4552122,rs78775993,rs729482,rs9938550,rs9332129,rs9325473,rs4244285,rs78150064,rs11150599,rs17839568,rs10509679,rs1341164,rs74505001,rs9332128,rs112841731,rs4889603,rs7184567,rs80273937,rs117150858,rs12774901,rs12930657,rs7203999,rs17878673,rs393874,rs35468353,rs77467078,rs2305880,rs12716981,rs77704415,rs9332188,rs9332214,rs12931046,rs9923231,rs8052245,rs17885052,rs9332177,rs9332181,rs55979739,rs115543655,rs2032915,rs12920259,rs2281891,rs2079287,rs7197717,rs12448321,rs8110002,rs9936329,rs3740505,rs76541158,rs1042192,rs77582920,rs4346218,rs116872603,rs9332198,rs12443808,rs2305884,rs11864839,rs2303223,rs28371677,rs12778026,rs111575354,rs117139785,rs11865038,rs9332223,rs17110288,rs6565217,rs114568171,rs10882562,rs1458201,rs6950,rs11076,rs79219523,rs79861341,rs9332227,rs749767,rs112141160,rs79678941,rs17882368,rs1870293,rs74963911,rs4362080,rs11572093,rs12443627,rs8050894,rs2072161,rs55667375,rs67345186,rs73329627,rs74883200,rs9332238,rs11150600,rs75573858,rs1934982,rs2079288,rs9332175,rs9332116,rs72816638,rs116715413,rs14235,rs79048399,rs76696647,rs9939417,rs117575031,rs2185571,rs9332245,rs28969381,rs1042194,rs17879992,rs79172815,rs76887530,rs116921552,rs28371676,rs75093057,rs41291546,rs9332220,rs1108431,rs34777815,rs1934963,rs1549293,rs35675346,rs80104560,rs889555,rs74549782,rs7199949,rs9319588,rs9925964,rs79722608,rs1046276,rs10871454,rs9332187,rs35713203,rs732173,rs1799853,rs11647284,rs77151284,rs35427080,rs12445568,rs12445650,rs9332127,rs9332219,rs57576577,rs3758580,rs117207187,rs17110194,rs11865499,rs11188035,rs3093193,rs4918797,rs12570771,rs2303222,rs2860837,rs113348400,rs79514865,rs12462394,rs7904581,rs12460795,rs61886804,rs381188,rs117892006,rs75645849,rs73530203,rs8062719,rs9934438,rs4889526,rs75541073,rs2298037,rs28360557,rs77224917,rs12930545,rs36084004,rs117790382,rs79429965,rs12460289,rs12098606,rs117411822,rs12934418,rs732172,rs2054213,rs11668954,rs12569873,rs67941743,rs2071426,rs11864806,rs59278974,rs9332113,rs116694889,rs12572351,rs3758581,rs897986,rs9332230,rs9332217,rs3093199,rs11668194,rs118161033,rs56314408,rs115081720,rs105347,rs1934983,rs78609324,rs7294,rs77008973,rs114628972,rs1060506,rs75559977,rs7185007,rs75684697,rs78924645,rs79417438,rs7098376,rs76828799,rs4527034,rs749670,rs113615867,rs4577218,rs9332108,rs112889338,rs10270308,rs78415138,rs3751855,rs79704832,rs2359612,rs76905088,rs11150601,rs76076565,rs80045961,rs35134124,rs74150840,rs4889606,rs4889525,rs12926295,rs1065027,rs35835168,rs78133057,rs4086116,rs72800847,rs11150604,rs35805353,rs59140933,rs3813020,rs12460173</t>
  </si>
  <si>
    <t>ENSG00000175938.6,ENSG00000178226.6,ENSG00000052344.11,CATG00000029061.1,ENSG00000167397.10,CATG00000027113.1,ENSG00000165841.5,ENSG00000267453.2,ENSG00000268863.1,ENSG00000234026.1,CATG00000116079.1,ENSG00000103510.15,ENSG00000167395.10,ENSG00000119969.10,CATG00000093418.1,ENSG00000186115.8,ENSG00000128536.11,CATG00000000495.1,ENSG00000260083.1,CATG00000029072.1,ENSG00000099364.12,ENSG00000150281.6,ENSG00000103496.10,ENSG00000138109.9,ENSG00000108239.8,ENSG00000099365.5,ENSG00000138115.9,ENSG00000151006.7,ENSG00000262766.1,ENSG00000108242.8,ENSG00000103507.9,CATG00000029047.1,ENSG00000099377.9,ENSG00000156858.7,ENSG00000099385.7,ENSG00000265991.1,CATG00000000497.1,ENSG00000255439.2,ENSG00000099381.12,ENSG00000260852.1,ENSG00000167394.8</t>
  </si>
  <si>
    <t>23755828,20833655,19300499,18535201</t>
  </si>
  <si>
    <t>Warfarin maintenance dose</t>
  </si>
  <si>
    <t>MESH:D014927</t>
  </si>
  <si>
    <t>Wolff Parkinson White Syndrome</t>
  </si>
  <si>
    <t>A form of ventricular pre-excitation characterized by a short PR interval and a long QRS interval with a delta wave. In this syndrome, atrial impulses are abnormally conducted to the HEART VENTRICLES via an ACCESSORY CONDUCTING PATHWAY that is located between the wall of the right or left atria and the ventricles, also known as a BUNDLE OF KENT. The inherited form can be caused by mutation of PRKAG2 gene encoding a gamma-2 regulatory subunit of AMP-activated protein kinase.</t>
  </si>
  <si>
    <t>rs62255276,rs7966951,rs7111101,rs62385897,rs7484657,rs4688568,rs13153580,rs2109517,rs29796,rs7775048,rs116302834,rs1830557,rs4767282,rs77700009,rs4944092,rs267541,rs608747,rs155520,rs7632998,rs251251,rs7125695,rs8037045,rs2204402,rs2131311,rs6445482,rs251236,rs7300371,rs6422141,rs11154542,rs11600611,rs57115092,rs2300481,rs4311160,rs114453855,rs255298,rs4130467,rs3131700,rs11719771,rs73054549,rs3914956,rs2077072,rs7756111,rs11773845,rs427684,rs10850405,rs72722933,rs3103778,rs116860052,rs62002276,rs1002620,rs12282633,rs13105921,rs4511718,rs435216,rs1371968,rs59524479,rs1534091,rs28199,rs35950692,rs6599222,rs7658797,rs1896312,rs3922843,rs13172948,rs1997571,rs255300,rs9299920,rs4895867,rs7966651,rs41312411,rs255303,rs75183347,rs155523,rs1110007,rs1124477,rs34628941,rs9833086,rs255295,rs10872354,rs117965356,rs67530972,rs28397054,rs7487237,rs11631253,rs7977151,rs79712755,rs8037961,rs255292,rs4676616,rs1534092,rs255294,rs251240,rs267542,rs11720524,rs73072752,rs166509,rs61933462,rs1896356,rs4767281,rs1994318,rs62255280,rs370164,rs29794,rs2384555,rs1366068,rs55740341,rs1997572,rs12706096,rs10850404,rs1830556,rs4676615,rs4122458,rs6676052,rs267512,rs3772026,rs343860,rs3733017,rs267567,rs7311039,rs251248,rs267569,rs10400322,rs7311915,rs4766748,rs530112,rs7172230,rs7980361,rs10850406,rs596339,rs94111,rs11633545,rs10744836,rs6736717,rs267539,rs17729892,rs11067327,rs29795,rs553274,rs75358775,rs62002277,rs883079,rs4131778,rs3807989,rs62255282,rs79896317,rs11154537,rs10270072,rs2053445,rs3922844</t>
  </si>
  <si>
    <t>ENSG00000138639.13,ENSG00000231210.2,ENSG00000113916.13,CATG00000010504.1,ENSG00000168389.13,CATG00000013396.1,ENSG00000085741.8,ENSG00000144668.7,ENSG00000133816.9,CATG00000013399.1,ENSG00000144655.10,ENSG00000164484.7,ENSG00000089225.15,ENSG00000150667.6,ENSG00000259447.1,ENSG00000113734.13,CATG00000022668.1,ENSG00000151276.19,ENSG00000174453.5,CATG00000078712.1,ENSG00000164483.12,ENSG00000168334.8,ENSG00000164463.8,ENSG00000223401.1,CATG00000055807.1,ENSG00000137801.9,ENSG00000266421.1,ENSG00000143995.15,ENSG00000197585.5,ENSG00000253439.1,ENSG00000168026.12,ENSG00000114745.9,ENSG00000183873.11,CATG00000059824.1,ENSG00000168356.7,CATG00000096926.1</t>
  </si>
  <si>
    <t>23534349,21347284,23139255,20062060</t>
  </si>
  <si>
    <t>PR interval</t>
  </si>
  <si>
    <t>MESH:D015179</t>
  </si>
  <si>
    <t>Colorectal Neoplasms</t>
  </si>
  <si>
    <t>Tumors or cancer of the COLON or the RECTUM or both. Risk factors for colorectal cancer include chronic ULCERATIVE COLITIS; FAMILIAL POLYPOSIS COLI; exposure to ASBESTOS; and irradiation of the CERVIX UTERI.</t>
  </si>
  <si>
    <t>rs11169515,rs35905748,rs1432415,rs174576,rs4335154,rs2141595,rs4636536,rs3765521,rs10425798,rs6589219,rs6669199,rs1025497,rs2578151,rs12464838,rs7414273,rs9415590,rs6666259,rs11169560,rs1869869,rs12086466,rs35212520,rs484443,rs11190137,rs3824999,rs10761616,rs56375346,rs7309927,rs7087585,rs2027084,rs6560162,rs11236182,rs10936601,rs174592,rs3217901,rs20560,rs2016944,rs7633750,rs12471105,rs12580479,rs280114,rs7388507,rs10793094,rs3816779,rs11083616,rs966387,rs4076769,rs4216,rs6824201,rs7901135,rs10789822,rs10740066,rs10752903,rs10797837,rs2427310,rs6465762,rs1121644,rs7099161,rs10995105,rs10876047,rs2209760,rs6686682,rs12462166,rs174541,rs1409696,rs10425586,rs7872458,rs2051098,rs174580,rs4130115,rs4979774,rs3918286,rs11562851,rs75610640,rs12412391,rs4552987,rs2117222,rs6691755,rs174599,rs5934683,rs174590,rs9860874,rs6933203,rs10733771,rs7625734,rs1810126,rs67676723,rs13266314,rs898715,rs1880949,rs2093982,rs4290270,rs3935335,rs979867,rs3217810,rs7473,rs1413390,rs78345298,rs115686815,rs6424890,rs3777981,rs114313069,rs12694425,rs11699160,rs17663673,rs61852964,rs7099432,rs295458,rs12477963,rs1869871,rs2876052,rs4477469,rs78894429,rs10089815,rs28626343,rs2088135,rs2076828,rs9875235,rs1529945,rs17476234,rs7316864,rs2027075,rs35682273,rs2296292,rs62248905,rs12305739,rs11712716,rs9844122,rs11130124,rs13013361,rs11169552,rs11775890,rs3802840,rs116366706,rs4948549,rs6479790,rs11236188,rs1466741,rs1368157,rs17186877,rs11920354,rs2376458,rs10746856,rs11169539,rs2618732,rs12487736,rs77674344,rs7924706,rs17800846,rs13137258,rs12365324,rs11707038,rs10783372,rs67941642,rs10883369,rs7092746,rs28403377,rs807935,rs7814084,rs11083617,rs9804992,rs12491473,rs17800834,rs12307653,rs3820697,rs4586044,rs280111,rs3809319,rs2276853,rs8180040,rs11236189,rs79494731,rs2063347,rs13258529,rs10876076,rs1321800,rs66539935,rs7262524,rs10876097,rs10219203,rs17685766,rs7848938,rs9385012,rs10891246,rs1570027,rs6983034,rs7100297,rs6726126,rs10108262,rs12675074,rs6469660,rs12469001,rs3950296,rs2427322,rs7847940,rs1811652,rs9401007,rs749511,rs11571475,rs58920878,rs7696093,rs115409681,rs1867840,rs6789151,rs6143036,rs7771271,rs747948,rs3128588,rs7538587,rs4651140,rs1058177,rs12489046,rs9845728,rs2230054,rs10883364,rs12152493,rs11719306,rs20558,rs9827710,rs3088442,rs944970,rs7636423,rs2022392,rs4590753,rs10437107,rs35146811,rs2296300,rs11881367,rs17299738,rs1886500,rs3768619,rs9854790,rs3217827,rs12827646,rs3736177,rs4133195,rs10747587,rs280107,rs1864836,rs1076394,rs1038394,rs13264928,rs10911242,rs4477507,rs73585909,rs2251795,rs10130587,rs16860221,rs174533,rs12088034,rs1912453,rs1858236,rs1992657,rs1899978,rs7226855,rs11169493,rs34431655,rs4652780,rs7862440,rs6465760,rs102275,rs9886176,rs7836549,rs10786558,rs4765774,rs7092870,rs75521628,rs28507940,rs7771211,rs1045405,rs10808484,rs2243378,rs4979782,rs1534310,rs174554,rs6773521,rs3768625,rs2070215,rs77994,rs7271881,rs2296784,rs35576264,rs114522735,rs10104144,rs114274450,rs3101357,rs1535,rs11710322,rs2093984,rs12459751,rs174594,rs2579502,rs11781970,rs12312603,rs729672,rs11075696,rs11571425,rs6695584,rs4651144,rs13232115,rs12329128,rs2027083,rs11710121,rs2278963,rs12767842,rs174570,rs34352304,rs2241715,rs34698019,rs4768893,rs6121990,rs3740451,rs9693860,rs2333621,rs28363937,rs76943359,rs7820778,rs1051473,rs2182710,rs295461,rs4464999,rs4858894,rs2579505,rs59830047,rs2504927,rs79207432,rs10911248,rs10737242,rs509360,rs1409695,rs174562,rs4951291,rs58488796,rs7944895,rs79044066,rs1321798,rs59789654,rs4561099,rs10911260,rs7613282,rs11169537,rs10752888,rs73585910,rs1741634,rs12527127,rs4948317,rs10752901,rs74647295,rs9364743,rs6507874,rs9456544,rs2143619,rs4876675,rs1321802,rs174577,rs62381530,rs9415589,rs12694427,rs2296290,rs17816260,rs1079276,rs4289846,rs688157,rs7067550,rs4335152,rs2427320,rs598012,rs6424888,rs33963919,rs4691455,rs2305638,rs13069553,rs2618735,rs2131949,rs11130112,rs1407185,rs3736888,rs1413388,rs35956200,rs10876056,rs7247582,rs11771139,rs2393502,rs9365727,rs12470148,rs10956502,rs9831661,rs114854535,rs11720139,rs11687200,rs2305635,rs1321815,rs28668628,rs1062044,rs10740069,rs7863077,rs11931310,rs1992658,rs16904166,rs75226604,rs6121395,rs2147584,rs73096846,rs2450114,rs1547712,rs11503140,rs1337028,rs3852408,rs12147933,rs10783373,rs6791842,rs3902162,rs9832537,rs2305634,rs3768616,rs11888351,rs11169498,rs927133,rs4651143,rs11157993,rs6560159,rs56217494,rs1987128,rs9355288,rs174536,rs73081205,rs1126579,rs74747990,rs2274984,rs2427304,rs6937083,rs4652763,rs12323609,rs17223420,rs78771268,rs6992589,rs482010,rs6587224,rs2296294,rs12026314,rs2241714,rs4951039,rs6800271,rs10911263,rs1500545,rs10740064,rs9456988,rs78924491,rs4293075,rs117789044,rs12675093,rs7013007,rs10112604,rs12446575,rs74637116,rs10876080,rs3782114,rs12816367,rs11908473,rs6576972,rs8063387,rs10426551,rs12309274,rs7823271,rs6809506,rs13262725,rs11258852,rs4246215,rs2298792,rs174589,rs2457566,rs6953441,rs10753591,rs7895712,rs73228500,rs2163059,rs174544,rs6730901,rs12632132,rs12413565,rs3768621,rs6121558,rs4876680,rs2276854,rs77866902,rs9459125,rs11931280,rs113349829,rs75793496,rs10797852,rs2027077,rs6133350,rs11874392,rs35494593,rs115352964,rs7373821,rs12199346,rs4078466,rs2048327,rs10797846,rs545076,rs174600,rs9946510,rs11236185,rs2027081,rs174572,rs4416898,rs355529,rs11615933,rs10797835,rs10171106,rs7182522,rs4449824,rs4652776,rs6469657,rs4115469,rs11771331,rs2427312,rs8060418,rs77827994,rs551510,rs7769879,rs6143035,rs72623871,rs7093483,rs10911253,rs1549933,rs28649280,rs4768975,rs6437748,rs355530,rs10506295,rs2614149,rs1060544,rs2025837,rs2385867,rs12079094,rs1537520,rs7076775,rs2293581,rs4803457,rs17124930,rs11571424,rs2002180,rs12992413,rs10799873,rs57694836,rs35792844,rs10911594,rs116218492,rs10096134,rs10094452,rs4979776,rs174579,rs4299283,rs7830860,rs9365725,rs9806137,rs1494498,rs7076551,rs6737563,rs12547108,rs4554968,rs2881373,rs1436767,rs10917613,rs17685664,rs2029773,rs9868000,rs13075233,rs10911195,rs71807,rs4729576,rs174573,rs4641517,rs12983775,rs4651145,rs1886501,rs6787422,rs2049340,rs2393869,rs10761614,rs174597,rs11582514,rs13066214,rs115878074,rs6958477,rs62510182,rs11196173,rs4234917,rs7397999,rs811115,rs116818572,rs7632501,rs2277869,rs4768911,rs1881966,rs11921117,rs963110,rs4939826,rs1800470,rs11707455,rs34032084,rs2296783,rs11711824,rs6988841,rs11213823,rs917191,rs13223792,rs174584,rs2236202,rs6672093,rs12576259,rs7940880,rs7122375,rs4948548,rs10808556,rs13424610,rs17664079,rs75225465,rs6143024,rs72835181,rs2296296,rs2172730,rs6560160,rs4395866,rs2708976,rs4876679,rs6479792,rs1859450,rs9489152,rs2427308,rs10911255,rs56330313,rs6830702,rs3087967,rs2393500,rs12818766,rs10752905,rs10911265,rs4406425,rs11986063,rs2241712,rs1337030,rs11716763,rs12629262,rs4871022,rs10752898,rs62320744,rs4925386,rs1438381,rs13062681,rs12488225,rs57796856,rs4997370,rs9876206,rs10911267,rs34983967,rs63259160,rs10086419,rs12967711,rs79438810,rs9415584,rs7771637,rs912956,rs4240703,rs13029764,rs10885399,rs7013617,rs62381492,rs12893484,rs10190843,rs3743103,rs116251513,rs11236187,rs72803274,rs624313,rs13268448,rs295441,rs298614,rs111388405,rs78893166,rs3217830,rs13094438,rs2224933,rs2614150,rs174545,rs2578156,rs4979778,rs9416746,rs1466740,rs7902062,rs10283122,rs2090851,rs16888611,rs2317130,rs2948222,rs7772046,rs10783383,rs1007976,rs8124907,rs7837208,rs966817,rs3181212,rs4652778,rs1920122,rs1406389,rs12630641,rs4674258,rs4979780,rs8098041,rs56325912,rs3847137,rs4683324,rs1879659,rs2376456,rs1413386,rs4682842,rs4952089,rs10783381,rs13061071,rs9416744,rs4925375,rs3802842,rs7847667,rs1034543,rs7837313,rs3768623,rs93923,rs174547,rs3359,rs4651142,rs10797848,rs10911251,rs4729567,rs12812789,rs4520624,rs4768889,rs3864794,rs6692207,rs1997392,rs12547058,rs10797850,rs4245601,rs10752900,rs9843075,rs16260,rs80113293,rs3956896,rs7076565,rs9365723,rs7085402,rs10740062,rs16888589,rs7923556,rs7651762,rs116173089,rs35330276,rs355533,rs6785790,rs6998061,rs13258789,rs174582,rs2333622,rs10737245,rs2354344,rs59261051,rs12967477,rs2614147,rs4768913,rs4572213,rs7821132,rs1884828,rs807932,rs2684908,rs10797843,rs174538,rs4674260,rs3825402,rs4307773,rs34101118,rs4652764,rs34029026,rs10900831,rs4422805,rs12968048,rs3798390,rs4768892,rs639933,rs4240312,rs2393867,rs76886865,rs1032479,rs582190,rs11945480,rs7771437,rs4768852,rs10774214,rs2132173,rs3740452,rs36061267,rs4082155,rs4768906,rs9416743,rs11130123,rs10425324,rs4858868,rs4766230,rs59553816,rs6766230,rs6580761,rs4631962,rs4477849,rs765516,rs11710013,rs7132832,rs729819,rs1595504,rs174549,rs4245600,rs1532691,rs2118108,rs174591,rs2427317,rs2296293,rs6980504,rs12603526,rs80192156,rs56250009,rs3768613,rs58921885,rs3918285,rs62196294,rs3742063,rs6780013,rs9822885,rs3772190,rs7518957,rs7829098,rs12046761,rs73552916,rs72643559,rs74092235,rs1368158,rs66679103,rs3114402,rs12185007,rs10876096,rs3815999,rs9385013,rs2427323,rs1321803,rs529351,rs10761615,rs2182711,rs2376457,rs2333620,rs12443730,rs10117842,rs1888871,rs10780971,rs6695837,rs807936,rs11892451,rs280112,rs2063346,rs6142735,rs4651139,rs10105610,rs295442,rs1955262,rs4559572,rs4381018,rs11716661,rs6792461,rs2151512,rs6733391,rs6695746,rs11169538,rs11708451,rs4768921,rs12696304,rs34038266,rs7862799,rs7621631,rs6089351,rs17206814,rs2049339,rs1034542,rs174578,rs10821968,rs3731938,rs174575,rs9415588,rs115703154,rs6121552,rs2427311,rs10283129,rs747949,rs35808169,rs2578152,rs17410853,rs6414435,rs174585,rs2243379,rs6560161,rs2027085,rs118096153,rs2642091,rs11169561,rs2296299,rs2427301,rs20561,rs13094672,rs6142738,rs749512,rs10936599,rs11190136,rs7828067,rs74775445,rs80334782,rs10789823,rs7103178,rs13260809,rs12930910,rs10752904,rs1380373,rs11666933,rs6133349,rs4768850,rs4345228,rs10431486,rs12555903,rs4131769,rs11898169,rs11670143,rs10433549,rs34031156,rs4925389,rs174598,rs13326227,rs3088140,rs1347626,rs1337027,rs12630450,rs7089728,rs3738829,rs1360704,rs7099279,rs3118228,rs12077289,rs75823023,rs3742064,rs77544449,rs66584385,rs6479798,rs114907548,rs174537,rs515746,rs10797839,rs115980813,rs3821383,rs174553,rs6507875,rs11764584,rs385022,rs7932922,rs12421429,rs2899989,rs6768221,rs7092005,rs174560,rs7807641,rs77127860,rs9834110,rs60386053,rs3114405,rs2027078,rs10109976,rs61371500,rs7770923,rs3768618,rs12700584,rs11710737,rs59586735,rs1510230,rs4878509,rs174593,rs2027082,rs10752887,rs1409697,rs1898640,rs7838174,rs6479799,rs10028490,rs10804463,rs4276648,rs1571218,rs9821119,rs7905731,rs2366009,rs3761963,rs1547715,rs9811216,rs7896953,rs3118235,rs13037244,rs10761617,rs4018905,rs12694426,rs3798393,rs2296291,rs12301299,rs12648410,rs1321799,rs14202,rs11236178,rs12424860,rs4991143,rs174561,rs2254846,rs13043313,rs61850845,rs4683320,rs3809922,rs10911249,rs4682831,rs1920120,rs114316575,rs1108301,rs6121989,rs13059519,rs10932745,rs17784882,rs10737241,rs7422358,rs9311403,rs2292334,rs4627022,rs4871789,rs9385010,rs3114400,rs4979761,rs9866776,rs10088177,rs174569,rs6481439,rs6424889,rs174587,rs3765522,rs12414770,rs11711621,rs7130173,rs55832840,rs3935869,rs12446407,rs78805306,rs280113,rs1800469,rs3823646,rs20563,rs35968946,rs115389127,rs2427303,rs6677832,rs10506294,rs6802235,rs2890083,rs5006763,rs2155935,rs6061231,rs9401006,rs10936600,rs8370,rs11714512,rs11169481,rs735439,rs3106162,rs1321816,rs10737244,rs12705070,rs114114292,rs12953717,rs6076988,rs116714839,rs4758629,rs2130778,rs2379126,rs6589218,rs755726,rs11885843,rs1944933,rs97384,rs2182020,rs10899020,rs1889201,rs10228764,rs940655,rs7634587,rs114470577,rs13098228,rs2293582,rs4381270,rs10797844,rs2437844,rs6772670,rs8708,rs10876060,rs1898638,rs4925382,rs6767907,rs12715421,rs4234465,rs2291298,rs10797854,rs16892766,rs2880639,rs4514005,rs10740065,rs61729713,rs1512964,rs10883363,rs34747192,rs174534,rs174555,rs9858443,rs2306528,rs6990665,rs7907163,rs10911243,rs13079098,rs115277375,rs4501266,rs4979773,rs61502552,rs58931051,rs2393503,rs3114409,rs4939829,rs9797885,rs116817785,rs7227023,rs6061505,rs7388498,rs11885169,rs2209761,rs10733770,rs944971,rs10752902,rs12424810,rs6465761,rs7776244,rs102274,rs11687434,rs4444235,rs1982072,rs174528,rs6536299,rs11130126,rs10808485,rs2614143,rs78716460,rs1432414,rs7549768,rs1436765,rs116253553,rs17563,rs11714294,rs4719799,rs3827045,rs10808483,rs35715456,rs6808742,rs3768620,rs6995838,rs1011040,rs7695744,rs11169544,rs3890158,rs673882,rs4652777,rs10876095,rs36018692,rs2027080,rs12637184,rs6143034,rs6589220,rs62248599,rs12682374,rs6687758,rs12147941,rs1024037,rs11716539,rs2027076,rs2245784,rs2457574,rs7920326,rs6481438,rs10797853,rs280109,rs2093983,rs2273602,rs8034965,rs3217820,rs10797849,rs6723449,rs4979775,rs4948550,rs2147578,rs10780972,rs10876061,rs34344887,rs62482667,rs7895575,rs2427309,rs10502143,rs7138604,rs4344442,rs4388959,rs1899979,rs6988190,rs6540,rs66564457,rs9646284,rs1899415,rs4529854,rs807931,rs174529,rs174581,rs1901506,rs3768617,rs7846316,rs9416747,rs4335153,rs2225115,rs12731064,rs6121557,rs1886499,rs7937753,rs11190139,rs10911194,rs10821972,rs2391989,rs737402,rs6688074,rs12217669,rs10740068,rs3743104,rs280110,rs6479793,rs4939827,rs723014,rs10740063,rs115221025,rs3743105,rs1413389,rs6061512,rs4372028,rs4674259,rs709206,rs12095664,rs1892124,rs12490058,rs6720163,rs34245511,rs10156225,rs927134,rs10899024,rs6436028,rs3114404,rs11623717,rs4768907,rs13084117,rs1487280,rs174568,rs4768866,rs11668109,rs17844697,rs8668,rs6054200,rs6489708,rs10171209,rs11710637,rs6765990,rs4878510,rs28549017,rs482220,rs10911247,rs11904320,rs17207620,rs35845404,rs4432824,rs963111,rs7362041,rs12147928,rs99780,rs17080872,rs62246451,rs2241716,rs117027549,rs9936621,rs7640397,rs4682844,rs174556,rs10911266,rs4464148,rs7954777,rs3852410,rs10876058,rs3798394,rs675138,rs6669796,rs3768624,rs3796145,rs2393501,rs1432416,rs4652762,rs888208,rs10752899,rs2427305,rs6793295,rs4420157,rs113244360,rs4766229,rs2708978,rs6869259,rs10318,rs12282266,rs9415587,rs1407179,rs11676275,rs2241713,rs11997201,rs35338453,rs623834,rs6738953,rs4768888,rs7013278,rs10883368,rs7100401,rs3910172,rs7094950,rs6117401,rs979866,rs1898639,rs4979772,rs2618738,rs9416745,rs116029893,rs8085824,rs2121339,rs2618737,rs11705957,rs2427313,rs4652779,rs174574,rs10849027,rs2393499,rs11714373,rs10783384,rs10184209,rs4768922,rs639836,rs355531,rs1411300,rs6542,rs966816,rs12061219,rs62196293,rs4145954,rs10911262,rs4729566,rs6469656,rs1019016,rs1413387,rs3114399,rs62263961,rs12636851,rs7529465,rs3768615,rs7096738,rs4674257,rs1920123,rs12134171,rs2116584,rs1531875,rs108499,rs10797838,rs4948547,rs174548,rs6658501,rs1638676,rs4951300,rs3864793,rs35343008,rs7249860,rs10931514,rs73691506,rs12034436,rs13410682,rs11157506,rs7904465,rs4876673,rs3818417,rs1864280,rs2354343,rs72643557,rs6442059,rs1442287,rs1409698,rs12360459,rs11169532,rs4979777,rs6061235,rs10797851,rs1317082,rs174559,rs3768629,rs10459235,rs4425034,rs4245602,rs1015538,rs59336,rs2147585,rs4026593,rs66761782,rs20557,rs10868907,rs73701309,rs4672870,rs11169554,rs2296288,rs4768914,rs3768626,rs3768622,rs4424195,rs10797842,rs4147233,rs60507951,rs3802841,rs11925823,rs10124944,rs73208531,rs2243571,rs4266956,rs11196172,rs4629900,rs12125383,rs13152714,rs12898159,rs115983445,rs60369822,rs1487279,rs62381491,rs174566,rs2011589,rs2296297,rs4768912,rs749027,rs11204472,rs13277714,rs2427307,rs6479791,rs9994648,rs1760073,rs10046389,rs2236203,rs12296076,rs7105857,rs17495159,rs1436766,rs12091137,rs6436026,rs12307527,rs2159400,rs115806145,rs174601,rs10808557,rs2293479,rs13078131,rs4246940,rs10089833,rs174535,rs80247954,rs2093985,rs4976270,rs2376455,rs11130114,rs2293607,rs77282295,rs35991721,rs189583,rs7828774,rs16888728,rs8853,rs174530,rs78934362,rs295449,rs174583,rs4925385,rs11715679,rs4147232,rs10911264,rs10401503,rs922957,rs80266029,rs2071047,rs10797814,rs67511534,rs11571456,rs4322347,rs10444547,rs7078397,rs10733769,rs10911254,rs28535528,rs4134903,rs76571691,rs9818382,rs1547714,rs174546,rs10112279,rs7620997,rs10281368,rs9871235,rs537122,rs7956591,rs4858811,rs80201920,rs4645587,rs10876053,rs355528,rs6983267,rs704017,rs174550,rs115689712</t>
  </si>
  <si>
    <t>ENSG00000062038.9,CATG00000089731.1,ENSG00000166508.13,CATG00000100404.1,ENSG00000168496.3,CATG00000076979.1,CATG00000051532.1,CATG00000011929.1,ENSG00000083067.18,ENSG00000248429.1,ENSG00000138311.11,CATG00000115203.1,ENSG00000255730.2,ENSG00000166529.10,CATG00000049355.1,CATG00000002481.1,CATG00000024485.1,ENSG00000257582.1,CATG00000090381.1,CATG00000005705.1,ENSG00000197093.6,ENSG00000173889.11,ENSG00000146477.4,CATG00000085467.1,ENSG00000270141.2,CATG00000039330.1,CATG00000036368.1,ENSG00000124920.9,ENSG00000171757.11,CATG00000060023.1,ENSG00000228812.3,ENSG00000106261.12,ENSG00000101850.8,CATG00000103708.1,CATG00000065534.1,ENSG00000135862.5,ENSG00000122870.7,CATG00000000594.1,ENSG00000125378.11,ENSG00000235480.1,ENSG00000002016.12,ENSG00000196167.5,CATG00000103705.1,ENSG00000207601.1,ENSG00000131941.3,ENSG00000158125.5,ENSG00000149346.10,ENSG00000147679.7,ENSG00000088727.8,ENSG00000146826.10,CATG00000073153.1,CATG00000002472.1,ENSG00000161813.16,CATG00000055400.1,ENSG00000185860.9,ENSG00000177947.9,ENSG00000235077.1,ENSG00000204271.6,ENSG00000259721.1,ENSG00000149679.7,ENSG00000249715.5,ENSG00000184378.2,ENSG00000166923.6,CATG00000052431.1,CATG00000103697.1,CATG00000060027.1,ENSG00000271387.1,ENSG00000116667.8,ENSG00000196843.11,ENSG00000227398.3,ENSG00000257817.1,ENSG00000242798.1,ENSG00000039068.14,ENSG00000253929.1,CATG00000005706.1,CATG00000003820.1,ENSG00000232679.1,ENSG00000235269.1,ENSG00000181555.15,ENSG00000153310.14,ENSG00000118971.3,ENSG00000050405.9,ENSG00000213500.3,ENSG00000151474.15,ENSG00000160799.7,CATG00000086723.1,ENSG00000248482.1,ENSG00000134824.9,ENSG00000153790.7,ENSG00000143842.10,CATG00000090728.1,ENSG00000229754.1,ENSG00000164125.11,ENSG00000167693.12,CATG00000029691.1,ENSG00000134825.9,ENSG00000142082.10,ENSG00000228437.1,ENSG00000142046.10,ENSG00000150750.6,CATG00000103704.1,ENSG00000185627.13,ENSG00000078269.9,ENSG00000239128.1,ENSG00000221838.5,CATG00000098362.1,ENSG00000172115.4,ENSG00000224445.2,CATG00000007803.1,ENSG00000106290.10,ENSG00000060237.12,ENSG00000208036.1,CATG00000085266.1,CATG00000096213.1,ENSG00000148737.11,CATG00000053936.1,CATG00000060022.1,CATG00000060029.1,ENSG00000250132.2,ENSG00000130635.11,ENSG00000214313.4,ENSG00000177951.13,ENSG00000147677.6,CATG00000096583.1,ENSG00000130702.9,CATG00000008896.1,ENSG00000258700.1,ENSG00000085274.11,ENSG00000173559.8,ENSG00000123268.4,CATG00000083077.1,CATG00000115329.1,ENSG00000163832.11,ENSG00000269889.1,ENSG00000230470.1,ENSG00000114982.13,ENSG00000182010.6,CATG00000100402.1,ENSG00000123810.3,ENSG00000224596.3,CATG00000087699.1,ENSG00000119919.9,ENSG00000164465.14,CATG00000008912.1,CATG00000011925.1,CATG00000073532.1,ENSG00000101384.7,ENSG00000160796.12,ENSG00000239219.2,ENSG00000114439.14,ENSG00000243831.1,ENSG00000228482.1,ENSG00000180871.3,ENSG00000011347.5,ENSG00000212993.3,ENSG00000235410.1,CATG00000066791.1,ENSG00000135111.10,ENSG00000149485.12,ENSG00000256164.1,ENSG00000267611.1,ENSG00000066084.8,ENSG00000163121.5,ENSG00000198670.7,CATG00000100403.1,CATG00000096585.1,ENSG00000101665.4,ENSG00000197462.3,ENSG00000166997.3,ENSG00000114648.7,CATG00000115323.1,ENSG00000130701.3,CATG00000049353.1,ENSG00000188282.8,ENSG00000260236.1,CATG00000046650.1,ENSG00000171858.13,CATG00000108238.1,CATG00000095433.1,CATG00000072695.1,ENSG00000077514.4,ENSG00000224186.4,ENSG00000166526.12,CATG00000053934.1,ENSG00000076201.10,ENSG00000114650.14,ENSG00000139287.8,ENSG00000186452.6,ENSG00000164124.6,ENSG00000105329.5,ENSG00000176754.8,CATG00000051049.1,ENSG00000047936.6,ENSG00000110777.7,ENSG00000214290.3,CATG00000083746.1,CATG00000089730.1,ENSG00000188186.6,ENSG00000261395.3,CATG00000019022.1,CATG00000004532.1,CATG00000115321.1,CATG00000064532.1,ENSG00000077420.11</t>
  </si>
  <si>
    <t>24448986,20610541,24978480,23350875,22634755,17618283,17934461,19723657,18372905,22532847,20972440,23300701,21242260,23263487,24737748,21761138,23266556,18372901,17618284,24836286,19011631</t>
  </si>
  <si>
    <t>Colorectal cancer</t>
  </si>
  <si>
    <t>MESH:D015283</t>
  </si>
  <si>
    <t>Citalopram</t>
  </si>
  <si>
    <t>A furancarbonitrile that is one of the SEROTONIN UPTAKE INHIBITORS used as an antidepressant. The drug is also effective in reducing ethanol uptake in alcoholics and is used in depressed patients who also suffer from tardive dyskinesia in preference to tricyclic antidepressants, which aggravate this condition.</t>
  </si>
  <si>
    <t>rs7715172,rs12957186,rs12069955,rs7251631,rs452481,rs2839556,rs115396269,rs367959,rs6795621,rs4686905,rs11735398,rs381899,rs698081,rs16973568,rs117285645,rs2839555,rs1559770,rs16903977,rs453592,rs80006775,rs6826848,rs76370710,rs228103,rs6775622,rs1399924,rs4434819,rs6827454,rs116133965,rs2060768,rs10181983,rs11120689,rs7709946,rs7282730,rs9977293,rs1046783,rs12955522,rs57074644,rs447167,rs80194418,rs28525581,rs445343,rs13423450,rs450508,rs7702937,rs387738,rs4403605,rs34509160,rs11880813,rs398717,rs11083533,rs809736,rs2060770,rs35876063,rs16862659,rs3107218,rs3746933,rs400893,rs424443,rs390840,rs73889218,rs417252,rs7638994,rs395610,rs12185438,rs442723,rs9851627,rs949215,rs72480730,rs1880101,rs10502457,rs6845403,rs445554,rs408465,rs7637438,rs71356866,rs451954,rs430807,rs60447868,rs449888,rs6777521,rs428332,rs397322,rs1788414,rs915875,rs1788451,rs6890532,rs1788454,rs62212972,rs117123918,rs11726393,rs412212,rs2060767,rs401909,rs62081479,rs17439137,rs380161,rs9976677,rs1481943,rs12978229,rs16903981,rs114916687,rs3786939,rs12461697,rs7259169,rs3827237,rs112698335,rs113523635,rs366703,rs16973566,rs733918,rs115127168,rs370295,rs370791,rs1788417,rs1788449,rs74542699,rs2186905,rs2155697,rs380282,rs79768279,rs435725,rs77293270,rs7280392,rs7229673,rs388831,rs9979646,rs1126159,rs9854736,rs9869180,rs400625,rs73077428,rs388907,rs7251304,rs884982,rs3788032,rs401074,rs2839557,rs11935103,rs500355,rs365443,rs380152,rs58416708,rs397620,rs453647,rs389053,rs12966847,rs62081480,rs449014,rs7670875,rs6494243,rs11809985,rs433632,rs1710548,rs423535,rs6794965,rs389157,rs379010,rs368955,rs1788448,rs3733770,rs1969414,rs4336821,rs4919992,rs11659912,rs9941856,rs4552083,rs7275830,rs7277193,rs454849,rs72480731,rs2114121,rs397061,rs401809,rs56156315,rs2074927,rs401396,rs11914570,rs390268,rs915874,rs56680643,rs7259291,rs1399925,rs1788452,rs17709471,rs116819871,rs116953251</t>
  </si>
  <si>
    <t>ENSG00000266573.1,CATG00000067180.1,ENSG00000127241.12,CATG00000035356.1,ENSG00000113916.13,ENSG00000244968.2,ENSG00000223401.1,ENSG00000270959.1,ENSG00000226025.5,ENSG00000225431.1,ENSG00000113594.5,ENSG00000101680.9,CATG00000051241.1,ENSG00000251165.1,ENSG00000105205.6,ENSG00000251257.1,CATG00000067169.1,CATG00000067177.1,ENSG00000230408.3,CATG00000063194.1,ENSG00000069667.11,ENSG00000224049.1,ENSG00000042781.8,ENSG00000272297.1,ENSG00000006659.8,ENSG00000101746.11,CATG00000046210.1,CATG00000063209.1,ENSG00000164318.13,ENSG00000160190.9,ENSG00000145012.8</t>
  </si>
  <si>
    <t>22760553,19846067</t>
  </si>
  <si>
    <t>Response to citalopram treatment</t>
  </si>
  <si>
    <t>MESH:D015415</t>
  </si>
  <si>
    <t>Biological Markers</t>
  </si>
  <si>
    <t>Measurable and quantifiable biological parameters (e.g., specific enzyme concentration, specific hormone concentration, specific gene phenotype distribution in a population, presence of biological substances) which serve as indices for health- and physiology-related assessments, such as disease risk, psychiatric disorders, ENVIRONMENTAL EXPOSURE and its effects, disease diagnosis; METABOLIC PROCESSES; SUBSTANCE ABUSE; PREGNANCY; cell line development; EPIDEMIOLOGIC STUDIES; etc.</t>
  </si>
  <si>
    <t>rs3742569,rs12587704,rs28660594,rs8023197,rs11849878,rs34988865,rs116204443,rs77021467,rs2191849,rs9603703,rs2296182,rs613423,rs4326616,rs60028867,rs643434,rs115510225,rs67588230,rs10162552,rs4496026,rs78610369,rs10146943,rs2252189,rs17851309,rs75890404,rs1800497,rs112072844,rs35094494,rs8014477,rs7494066,rs1990448,rs10143136,rs77478035,rs73266074,rs114966270,rs10131926,rs8003961,rs676996,rs2147961,rs547643,rs72715573,rs56358335,rs79450701,rs111436433,rs635634,rs8176725,rs3742564,rs17128052,rs1109170,rs476410,rs9671371,rs17128657,rs17128275,rs10136408,rs12050123,rs1187873,rs114717720,rs8176737,rs34706911,rs117109421,rs34039247,rs10483651,rs28428911,rs3027012,rs73273623,rs67514154,rs12255393,rs113033175,rs2296489,rs512770,rs72718804,rs574347,rs59074935,rs3825614,rs66842809,rs72716681,rs77672797,rs1952085,rs34709110,rs56098354,rs8176741,rs3783649,rs13379420,rs7140872,rs66820631,rs7154368,rs76303536,rs7151670,rs677355,rs17253702,rs112522682,rs77644229,rs17128145,rs2073827,rs67870023,rs79306172,rs10141552,rs79408362,rs755073,rs34118806,rs687289,rs79554957,rs10741146,rs10133915,rs2075602,rs10144326,rs1558430,rs72713482,rs17684959,rs114619759,rs35790844,rs2252226,rs41299199,rs7147201,rs10483644,rs11158030,rs78589204,rs74617736,rs2340930,rs10139354,rs7763511,rs2274273,rs8021940,rs6573009,rs12509826,rs8176690,rs8176730,rs2256985,rs3818451,rs2183085,rs574311,rs2808629,rs67098772,rs1538257,rs116110641,rs114014870,rs7142704,rs11941435,rs9806061,rs12590936,rs550057,rs8176751,rs8176632,rs644234,rs17128156,rs78318278,rs8176704,rs7466962,rs28581272,rs8014216,rs76104714,rs74550269,rs946058,rs2242591,rs676457,rs74050937,rs7140628,rs57875940,rs6913547,rs72717745,rs67756714,rs77590387,rs10137307,rs115392736,rs67200893,rs76074907,rs3736877,rs8013713,rs1209087,rs8012156,rs10129270,rs4901587,rs17253633,rs9411370,rs77850608,rs12590388,rs60726667,rs67103735,rs74050968,rs17671345,rs8011834,rs10145203,rs10138395,rs78733901,rs549331,rs79109213,rs12432588,rs78837103,rs6573007,rs80213096,rs1187877,rs7144226,rs2057369,rs117487771,rs7141027,rs10145748,rs76567737,rs4580079,rs17128677,rs11848456,rs11621525,rs79343853,rs8003311,rs575259,rs12205768,rs72716661,rs8009660,rs79740169,rs17740741,rs114262678,rs75179845,rs559723,rs72713453,rs17128610,rs10140869,rs72716663,rs78866519,rs7157585,rs2985914,rs12203329,rs12505221,rs61381603,rs55927221,rs60345189,rs12526742,rs10150110,rs8017210,rs12196790,rs8176671,rs998259,rs493246,rs79816457,rs8019220,rs112645491,rs517414,rs11940645,rs11244079,rs2182797,rs10483649,rs8011808,rs10920579,rs2071496,rs17741560,rs8016295,rs7147666,rs488775,rs75410433,rs2094102,rs67008693,rs7148266,rs117709190,rs72716688,rs9411474,rs7156787,rs112934742,rs1045002,rs2073825,rs11845848,rs1002054,rs59871474,rs77273572,rs4652,rs798844,rs12891526,rs11627884,rs56166765,rs72715746,rs8176728,rs10137337,rs10901252,rs61178993,rs67958555,rs2511520,rs568203,rs7849280,rs66464079,rs28493647,rs17128136,rs8013528,rs1079594,rs12589864,rs8016444,rs8176668,rs115155535,rs12050099,rs78560304,rs13379159,rs76202473,rs9323285,rs2427827,rs6573017,rs7047076,rs1417353,rs77790976,rs10130894,rs117502961,rs9671850,rs76068763,rs17128120,rs17675223,rs72717738,rs17832263,rs1972221,rs10146637,rs76072059,rs67092614,rs11627013,rs34872770,rs10444721,rs3765516,rs7154338,rs641943,rs12886190,rs28787988,rs10131562,rs505922,rs3759667,rs76605795,rs1951887,rs12434799,rs7153612,rs68083001,rs1212641,rs75743211,rs17672950,rs17740413,rs10139083,rs8176634,rs8013027,rs3759662,rs507666,rs8176693,rs10764749,rs113379416,rs6572999,rs80299099,rs9285583,rs9411364,rs8010791,rs7141975,rs3205136,rs2301109,rs67416413,rs66476033,rs72716678,rs12586589,rs1957877,rs115478735,rs1951889,rs11139776,rs13379398,rs514659,rs28703642,rs56262555,rs10140164,rs8007620,rs10140857,rs10132888,rs67822108,rs537895,rs8176682,rs6573010,rs6597616,rs112231368,rs8011329,rs35070799,rs1009977,rs9323280,rs73268012,rs8006525,rs11622636,rs547495,rs2242593,rs66999765,rs2341534,rs2075601,rs66696758,rs28883964,rs10793962,rs10137071,rs80089534,rs75606298,rs582094,rs2340935,rs9323283,rs76424323,rs17253695,rs79390132,rs8018800,rs514708,rs651007,rs1417352,rs17741831,rs17128434,rs76503733,rs2149482,rs76480089,rs28429419,rs17742719,rs7493394,rs114654976,rs72717706,rs112116674,rs6572994,rs645982,rs34184813,rs34544088,rs2073828,rs7153110,rs10459450,rs8017821,rs17832269,rs2296257,rs1045004,rs8176740,rs62574564,rs17253660,rs77693339,rs8007614,rs10136386,rs8022049,rs1205,rs7161656,rs3783646,rs74618302,rs78572718,rs8176717,rs115211524,rs8018110,rs2147963,rs8012397,rs7148669,rs7144602,rs8176743,rs57033289,rs75117746,rs78731523,rs28837432,rs6573001,rs45459500,rs7155054,rs67795323,rs56206440,rs72718843,rs1201378,rs8176745,rs11625423,rs3742567,rs11849961,rs3027008,rs117343607,rs7151754,rs625593,rs116552240,rs10134317,rs2283265,rs60715972,rs13292932,rs76977612,rs80264061,rs9411464,rs7153645,rs3759665,rs76790102,rs76187513,rs9328546,rs7142857,rs58296156,rs7151581,rs2878172,rs77977490,rs113423093,rs113611195,rs36013160,rs13291798,rs77634916,rs75490731,rs2182207,rs67620272,rs28707364,rs600038,rs1633513,rs78497231,rs10132453,rs79689798,rs1079727,rs112349258,rs675201,rs79196946,rs72717751,rs28631821,rs113352553,rs2301111,rs3783642,rs7154831,rs79358122,rs7160575,rs2340932,rs7150431,rs500498,rs116836680,rs10131730,rs2840268,rs28541962,rs34023572,rs7158176,rs4901585,rs112899383,rs60445539,rs115192941,rs624601,rs78702540,rs4525413,rs549446,rs12589867,rs67395212,rs10498474,rs6573008,rs75031745,rs75539435,rs8176732,rs12216891,rs68175860,rs11851178,rs74655491,rs10136545,rs4901588,rs11628437,rs77629082,rs117961958,rs113289681,rs2145945,rs8176702,rs10134019,rs7853989,rs114492851,rs2284999,rs78746402,rs10140881,rs72716690,rs11848294,rs11125,rs57970196,rs3783652,rs7154796,rs7147247,rs7159824,rs17128614,rs579622,rs76755122,rs72715575,rs7153322,rs3783653,rs28612464,rs72718831,rs10129505,rs673578,rs17741825,rs75434949,rs8005450,rs545971,rs78608731,rs7158768,rs75285274,rs10142448,rs8176742,rs11623934,rs2880103,rs1594468,rs2147967,rs77450776,rs67308919,rs9919921,rs1124491,rs12895070,rs2494263,rs9919932,rs74990556,rs492488,rs672316,rs12432344,rs61508494,rs28405981,rs11848575,rs10136596,rs8005562,rs4644,rs630510,rs475419,rs6965046,rs9640138,rs76761568,rs7036642,rs1952087,rs6676002,rs10498472,rs3825616,rs75342997,rs841,rs8176672,rs74568403,rs11622740,rs2274272,rs7100507,rs113314894,rs2147970,rs8176747,rs7155954,rs10141483,rs76413332,rs7154548,rs798847,rs11625001,rs76997592,rs66871576,rs75495314,rs9919923,rs11244052,rs68138420,rs8008764,rs75468411,rs12891489,rs17672058,rs10148514,rs2251366,rs7157678,rs76629163,rs72718813,rs6573014,rs113988581,rs579459,rs12192302,rs12435643,rs10144345,rs77449002,rs75881457,rs67229007,rs62574567,rs8003279,rs2297816,rs17128147,rs8007183,rs2075598,rs2427828,rs28458791,rs532436,rs80138865,rs2209808,rs2075654,rs12192311,rs10136880,rs2026633,rs72715769,rs116412460,rs78637025,rs112508138,rs9671895,rs58737648,rs11244053,rs7156566,rs4962115,rs12587705,rs1076560,rs8009718,rs649129,rs2075603,rs56130647,rs68083077,rs4040064,rs8009244,rs62574565,rs72715709,rs34085694,rs35560341,rs111831572,rs2494265,rs2878174,rs76501987,rs4962116,rs8176759,rs7873635,rs1187874,rs10142823,rs67215571,rs2341622,rs77262603,rs11848846,rs8020545,rs74324636,rs8176736,rs2274076,rs79509284,rs2340921,rs12434438,rs2057368,rs10144418,rs75220705,rs12554336,rs2147121,rs11851169,rs10141396,rs932448,rs35047443,rs3783650,rs1047556,rs7141563,rs527210,rs8021583,rs8014540,rs17675052,rs674302,rs752688,rs17672376,rs1953356,rs72718807,rs2857028,rs3740423,rs11626485,rs8176715,rs943590,rs57750925,rs12147796,rs11626751,rs2274079,rs9671455,rs17673930,rs79163357,rs112870553,rs77247150,rs17128417,rs79485449,rs1079595,rs61210954,rs80226907,rs7855255,rs12886475,rs72718856,rs11158031,rs2256973,rs34931260,rs8005745,rs688976,rs9323278,rs9919926,rs4901577,rs1951890,rs4962040,rs11158037,rs2769071,rs7159144,rs17532515,rs7142517,rs663367,rs11845948,rs79486031,rs112900863,rs12433592,rs56725788,rs7146752,rs11158358,rs7155936,rs13379158,rs551322,rs11621351,rs68153899,rs612169,rs549443,rs77604075,rs75264943,rs9806049,rs66551709,rs2782862,rs15870,rs59700273,rs491626,rs659104,rs75231715,rs8176703,rs873061,rs77911976,rs57622454,rs79314401,rs112365184,rs8010853,rs80116807,rs2073823,rs9411473,rs7152390,rs8011288,rs28430823,rs2147972,rs56192604,rs8004416,rs118083722,rs657152,rs4366639,rs8176749,rs111594243,rs72717752,rs687621,rs117960693,rs17128230,rs4899056,rs2147965,rs2340943,rs11844443,rs17684916,rs10139337,rs6573051,rs582118,rs77895518,rs79908604,rs7158791,rs114946160,rs112685218,rs12134866,rs1886784,rs10142547,rs1952438,rs7144652,rs6650507,rs117874454,rs6573006,rs9411488,rs581107,rs543968,rs8176727,rs17685650,rs7160411,rs71423444,rs114928623,rs74050932,rs2519093,rs78205412,rs1187876,rs116086775,rs474279,rs4597235,rs11624679,rs76225411,rs112655244,rs11626816,rs77157289,rs75761632,rs112672921,rs8015165,rs2808628,rs8011446,rs113773209,rs77384161,rs7151339,rs55786710,rs10140801,rs7150285,rs28716725,rs118044538,rs8006443,rs111965728,rs1187878,rs115812634,rs544873,rs8176722,rs56946275,rs11789207,rs112393967,rs12143656,rs946059,rs946262,rs7551130,rs61741224,rs76518514,rs641959,rs12134669,rs114500006,rs17742886,rs11547116,rs17739689,rs942317,rs56188649,rs579483,rs28452705,rs7150763,rs118152541,rs17742621,rs68046603,rs58081338,rs2147964,rs10147667,rs7150234,rs2794520,rs500499,rs8004724,rs10134339,rs116970375,rs10147434,rs57196783,rs78962984,rs67805055,rs1137827,rs7154889,rs28481699,rs6815776,rs12588935,rs72716652,rs7155704,rs17128262,rs28627972,rs613534,rs112293280,rs114680004,rs1957757,rs77721860,rs4907183,rs117376143,rs73273649,rs6278,rs12435848,rs76113365,rs2296183,rs17674463,rs67412516,rs72715592,rs61662514,rs35535838,rs67386901,rs56013432,rs77678033,rs12897227,rs10137529,rs494242,rs2351825,rs8020798,rs117946406,rs4950928,rs554833,rs4901589,rs17253577,rs11845087,rs62574563,rs74801332,rs626035,rs8176746,rs6690239,rs7118900,rs1991817,rs112815650,rs12554595,rs12432887,rs11625204,rs80148613,rs117848799,rs117189454,rs10137409,rs8008119,rs78033747,rs2016931,rs566183,rs17832311,rs28568813,rs12232182,rs3811787,rs7025839,rs8007038,rs113146592,rs76264591,rs7147286,rs4720870,rs10873087,rs3742566,rs17741542,rs12888809,rs3783654,rs8019978,rs74880415,rs10901253,rs638756,rs11158026,rs113591677,rs7153937,rs73271727,rs10147254,rs4363269,rs17128128,rs7158989,rs7145727,rs10134983,rs1009978,rs78040821,rs2147966,rs10147765,rs12590017,rs11844441,rs79759423,rs17674563,rs74050921,rs11847771,rs1572611,rs8021306,rs77649198,rs17128323,rs10483639,rs8176691,rs11158034,rs7154323,rs7148171,rs17832359,rs75068943,rs10145555,rs2093800,rs67468157,rs72909612,rs78737780,rs66962212,rs4962114,rs7157308,rs12882850,rs79907117,rs7694726,rs2301108,rs10149420,rs2191850,rs117816976,rs493211,rs4566068,rs2073826,rs3783641,rs34408323,rs3783752,rs10131913,rs3783651,rs10139912,rs10139000,rs72713477,rs7147136,rs17672364,rs111931746,rs59629906,rs2296490,rs28661252,rs55843949,rs966824,rs12893162,rs11622128,rs2147120,rs8176669,rs56949365,rs7159490,rs117212979,rs75245937,rs495203,rs8019390,rs113716510,rs74689872,rs10136972,rs630014,rs10131633,rs8012152,rs76477842,rs115754470,rs75972605,rs529565,rs4725259,rs11625968,rs7146748,rs7156475,rs10146870,rs3765515,rs8176718,rs116832981,rs7857390,rs2256972,rs7152568,rs17128655,rs660340,rs6573035,rs3783639,rs10873142,rs57095876,rs78059908,rs10498475,rs74050928,rs7159808,rs7148663,rs74050975,rs74788661,rs1570228,rs4335711,rs28417208,rs8176644,rs13379169,rs10150760,rs34982220,rs3759664,rs6597617,rs769005,rs77739240,rs10134800,rs12554339,rs35112084,rs17128440,rs8004787,rs8176748,rs78435477,rs551100,rs34111199,rs1952086,rs17128143,rs28481602,rs11627963,rs35082180,rs17671923,rs72715716,rs748017,rs66531545,rs112648884,rs2274271,rs8176714,rs113209447,rs74364684,rs10149435,rs11621265,rs17741681,rs8012380,rs79740990,rs73266060,rs4525412,rs112208515,rs17128370,rs7143164,rs17128159,rs8176649,rs6573013,rs11851870,rs8176681,rs8015211,rs56229542,rs66782529,rs12587735,rs17128004,rs2274078,rs2094436,rs2009291,rs10132875,rs7144737,rs17740551,rs67652508,rs552148,rs8176662,rs113427985,rs495828,rs2340931,rs11265174,rs2734836</t>
  </si>
  <si>
    <t>ENSG00000132693.8,CATG00000031364.1,CATG00000019062.1,ENSG00000205301.7,ENSG00000258964.1,ENSG00000230058.1,ENSG00000149295.9,CATG00000019064.1,ENSG00000213641.4,ENSG00000258777.1,ENSG00000178974.5,ENSG00000198597.4,ENSG00000168175.10,CATG00000021170.1,ENSG00000180008.8,ENSG00000258413.1,ENSG00000109424.3,ENSG00000271875.1,ENSG00000150275.13,ENSG00000100644.12,CATG00000019061.1,ENSG00000126775.8,CATG00000021193.1,ENSG00000204031.3,ENSG00000179639.6,ENSG00000131981.11,CATG00000021183.1,CATG00000021184.1,CATG00000108784.1,ENSG00000131979.14,ENSG00000271180.1,ENSG00000148773.8,CATG00000021182.1,ENSG00000126777.13,ENSG00000170209.4,ENSG00000163568.9,ENSG00000248442.2,ENSG00000234426.1,CATG00000095078.1,CATG00000079107.1,ENSG00000228560.1,CATG00000019058.1,ENSG00000231100.1,CATG00000021181.1,ENSG00000259318.1,ENSG00000239686.1,ENSG00000020577.9,ENSG00000126787.8,ENSG00000213088.5,ENSG00000133048.8,CATG00000019220.1,CATG00000021878.1,ENSG00000198554.7,CATG00000021190.1,CATG00000021174.1,ENSG00000233008.1,ENSG00000258667.1,ENSG00000271484.1,ENSG00000228430.4,CATG00000019056.1,ENSG00000258469.1,CATG00000089510.1,ENSG00000271429.1,CATG00000021195.1,CATG00000021189.1,CATG00000019066.1,CATG00000019065.1,ENSG00000224943.1,CATG00000021187.1,ENSG00000175164.9,ENSG00000186615.6</t>
  </si>
  <si>
    <t>17903293,18403759,23056639</t>
  </si>
  <si>
    <t>YKL-40 levels,Protein biomarker,Select biomarker traits</t>
  </si>
  <si>
    <t>MESH:D015451</t>
  </si>
  <si>
    <t>Leukemia Lymphocytic Chronic B Cell</t>
  </si>
  <si>
    <t>A chronic leukemia characterized by abnormal B-lymphocytes and often generalized lymphadenopathy. In patients presenting predominately with blood and bone marrow involvement it is called chronic lymphocytic leukemia (CLL); in those predominately with enlarged lymph nodes it is called small lymphocytic lymphoma. These terms represent spectrums of the same disease.</t>
  </si>
  <si>
    <t>rs10188318,rs115767459,rs4802322,rs112808533,rs305089,rs9273072,rs60286362,rs2292982,rs2141595,rs11679356,rs535777,rs72738631,rs9272341,rs60368538,rs9272423,rs13426326,rs2521269,rs4778686,rs9273060,rs27996,rs11635624,rs1594511,rs9272683,rs66852389,rs9273047,rs9272582,rs10202244,rs4403119,rs9272626,rs114488097,rs12775232,rs9272668,rs10281582,rs1861444,rs114503402,rs9272657,rs13410628,rs727505,rs3752986,rs116474693,rs12916980,rs757978,rs7563873,rs61373424,rs7677491,rs34805055,rs6858698,rs7590080,rs10936601,rs11632023,rs1367841,rs7633750,rs2466030,rs56313563,rs9822885,rs28693552,rs11638872,rs66513837,rs3772190,rs10201872,rs1554005,rs56374620,rs115966838,rs305093,rs9272499,rs7910435,rs4142481,rs11072110,rs6742641,rs4142718,rs9273015,rs56199698,rs1864699,rs9271401,rs9272585,rs116135227,rs2651837,rs305073,rs9272535,rs3732276,rs59104589,rs62407566,rs116072878,rs7163544,rs3759843,rs9272558,rs116343613,rs1259183,rs2236256,rs2099259,rs9272616,rs116704769,rs9272685,rs9271412,rs1365171,rs937614,rs7790856,rs10166621,rs9272674,rs114684193,rs9860874,rs9271410,rs3786708,rs7625734,rs1679013,rs9273037,rs115651656,rs2074020,rs11671189,rs9271437,rs2241842,rs2466031,rs116572519,rs11686159,rs12696304,rs2041840,rs9273227,rs466502,rs11071246,rs7180567,rs2160393,rs7621631,rs12595366,rs10400906,rs9273016,rs9391997,rs2456447,rs11855735,rs381949,rs370348,rs62405895,rs28374463,rs115703154,rs7585107,rs28626343,rs9273055,rs305080,rs391525,rs116426410,rs3770744,rs9272464,rs11083846,rs2651838,rs9272954,rs460073,rs13426106,rs113736220,rs78998985,rs76041705,rs114590821,rs115447844,rs12800998,rs9273363,rs9271538,rs1020700,rs34329027,rs1501467,rs112037939,rs10936599,rs11097970,rs116770912,rs72508425,rs7743445,rs7096473,rs1383748,rs3789061,rs1064994,rs9272667,rs11631963,rs12694997,rs79663413,rs1054873,rs452932,rs28728448,rs113742126,rs115048812,rs13409250,rs305091,rs2521268,rs2124599,rs2249965,rs76516493,rs77551289,rs8086644,rs10246424,rs9272559,rs31484,rs7601738,rs4977776,rs11072113,rs4777177,rs115002464,rs9271402,rs1087837,rs2001874,rs913043,rs9272311,rs1029411,rs1604344,rs11681497,rs305094,rs12630450,rs305074,rs10230610,rs7557418,rs76361685,rs1145172,rs4987856,rs1324551,rs34123564,rs9272536,rs9272352,rs9272677,rs2862830,rs13011791,rs10498246,rs3781202,rs3821383,rs982764,rs210134,rs3759842,rs3824730,rs4302219,rs465498,rs34805914,rs4776469,rs7570017,rs34855578,rs746675,rs16976734,rs1281937,rs9272446,rs34186444,rs2074019,rs2430494,rs116370618,rs9272624,rs3950296,rs1837368,rs11693230,rs2456458,rs11638060,rs9272686,rs4670678,rs9273164,rs16980701,rs115347165,rs35923643,rs9271545,rs9272649,rs56387611,rs4777179,rs2862832,rs735665,rs9272462,rs9273041,rs872071,rs459961,rs2031612,rs11680329,rs77869737,rs72738615,rs72660461,rs9272714,rs734094,rs116105527,rs4779053,rs11679955,rs74938462,rs73116320,rs452384,rs28638102,rs9827710,rs2540973,rs10069690,rs3848113,rs9989735,rs4987855,rs9272659,rs11688943,rs12611683,rs115982876,rs13422793,rs10189015,rs27069,rs9479767,rs2074023,rs9272445,rs9811216,rs1571019,rs62134790,rs2862833,rs9271524,rs114913832,rs10178975,rs13018977,rs6603033,rs13026988,rs2110964,rs9270493,rs12276847,rs539846,rs380286,rs2251795,rs11689496,rs2286175,rs116643693,rs1920120,rs11071253,rs1059920,rs79554105,rs4779039,rs115818511,rs7911226,rs402710,rs9272580,rs4987845,rs9272315,rs115878318,rs115656411,rs7167880,rs9272676,rs115559593,rs111529210,rs10162807,rs8057456,rs1468063,rs62134788,rs1021954,rs9866776,rs62134833,rs9272450,rs62134835,rs9271550,rs9272308,rs78451334,rs9271633,rs11711621,rs111986123,rs56952027,rs305092,rs2466027,rs456366,rs72941317,rs9272577,rs2466024,rs16976719,rs11681267,rs113290790,rs7577824,rs73116332,rs7182403,rs35614125,rs115146228,rs10887878,rs9272591,rs10936600,rs1715919,rs1837367,rs9272419,rs2074018,rs1810763,rs79925720,rs9272610,rs12224967,rs72742652,rs1977389,rs6826742,rs116708952,rs75968739,rs114132298,rs17627049,rs115850597,rs7496954,rs9272658,rs12607746,rs897586,rs9273343,rs31490,rs9272603,rs6716753,rs9272340,rs11736916,rs1142323,rs113008958,rs116815131,rs7910660,rs112099108,rs74804551,rs2160395,rs9272615,rs10224463,rs7941928,rs72738638,rs10264060,rs3803459,rs3770745,rs2540972,rs35743491,rs462608,rs1468816,rs3770768,rs2456451,rs9658767,rs115907058,rs114998940,rs112833617,rs502771,rs9273012,rs34401800,rs62407565,rs12988792,rs115277375,rs7772162,rs3752985,rs72738620,rs7734992,rs59624055,rs6738805,rs7915235,rs114515261,rs116817785,rs1065045,rs115657185,rs10233385,rs6544065,rs62134825,rs7944004,rs7596240,rs9273023,rs16976751,rs2242652,rs3862689,rs2445608,rs9272424,rs111264507,rs28379291,rs6746127,rs115271170,rs9272991,rs2540977,rs7095466,rs1021955,rs3816659,rs72738618,rs9274373,rs13069553,rs9270976,rs9273054,rs6737152,rs7896789,rs6911036,rs9273097,rs9272434,rs7901656,rs2236259,rs12592096,rs6586164,rs67585224,rs1267658,rs3797001,rs33961871,rs2058716,rs56156930,rs11202928,rs73116328,rs114055836,rs115598371,rs7801661,rs9831661,rs7600666,rs4956038,rs9378816,rs10933558,rs1964690,rs9273051,rs2277560,rs457130,rs11022157,rs9272680,rs9273310,rs73114178,rs114434283,rs13013693,rs8043401,rs10177970,rs114038635,rs2466022,rs9273344,rs35084808,rs37011,rs12461666,rs9272589,rs12637184,rs37008,rs421284,rs72709458,rs9272495,rs13006939,rs9272573,rs9273173,rs2714470,rs114664812,rs62134793,rs535773,rs112859328,rs421629,rs73116317,rs115905432,rs112476100,rs9271462,rs2456449,rs11687941,rs115019163,rs12712530,rs56216989,rs9272621,rs9272493,rs11674517,rs61399930,rs115051904,rs77260349,rs2234767,rs1029408,rs9271407,rs3796999,rs115055593,rs75590058,rs502055,rs2160391,rs2296603,rs4843321,rs116746389,rs1946410,rs11632745,rs11695244,rs11674695,rs68187092,rs481245,rs9271405,rs10887885,rs2234306,rs9272449,rs414965,rs926070,rs9272554,rs10078017,rs35102815,rs3789065,rs722560,rs2858864,rs3771577,rs2160392,rs9989746,rs41342147,rs59126600,rs11629674,rs79772695,rs2041837,rs9272496,rs59196510,rs1267657,rs74942078,rs10162751,rs1050976,rs3903454,rs1426079,rs62407567,rs114595403,rs9272630,rs9271417,rs62018159,rs305090,rs756920,rs11649318,rs2466035,rs10210090,rs116049104,rs72738636,rs10209615,rs795793,rs11752179,rs12592130,rs37009,rs7494860,rs9272982,rs28445040,rs2445612,rs79999819,rs116399836,rs17158390,rs37010,rs2456453,rs115924479,rs62407564,rs2651829,rs9272781,rs1378902,rs115603804,rs114219102,rs1550586,rs1950005,rs116359373,rs9989899,rs7582746,rs7165125,rs11687481,rs919054,rs401681,rs116148828,rs1065049,rs11670473,rs1044873,rs9273175,rs674313,rs112956379,rs2466032,rs116163557,rs13423900,rs9272715,rs10253613,rs9272975,rs10887886,rs9272620,rs2296602,rs1029409,rs115106707,rs1800682,rs56332659,rs7578199,rs9658741,rs9652483,rs9272687,rs66670902,rs9272560,rs3796145,rs7563433,rs3902740,rs73227503,rs9973927,rs116105952,rs783543,rs9274389,rs9272648,rs6793295,rs9274390,rs17676949,rs11668987,rs1064991,rs3789064,rs11637433,rs1047993,rs9272688,rs10192057,rs874144,rs115451105,rs35319025,rs40182,rs2466025,rs9272934,rs9868000,rs9272992,rs1837366,rs4776471,rs31489,rs9271528,rs2521263,rs10933559,rs10831733,rs9273029,rs35405610,rs75119990,rs59601805,rs6708784,rs9322448,rs7676998,rs2074771,rs2241844,rs116108048,rs80085676,rs55683509,rs9273035,rs4987852,rs9272650,rs6743984,rs2466021,rs10887883,rs115937692,rs7556786,rs9272440,rs1881966,rs73116319,rs116297990,rs35008063,rs62405896,rs111943976,rs9272782,rs3819199,rs27070,rs764014,rs9273019,rs9658769,rs3214004,rs9272655,rs116103378,rs2466028,rs9272784,rs9658742,rs8243,rs9652482,rs11071245,rs11202931,rs2278355,rs71430328,rs4930079,rs9272329,rs9271619,rs113457344,rs28667458,rs2296601,rs34227388,rs13385151,rs11633829,rs7181030,rs113034033,rs2870966,rs1920123,rs7593932,rs10220831,rs783521,rs6711704,rs6436922,rs4975616,rs9271392,rs617058,rs9273217,rs455433,rs2465488,rs111888138,rs9271424,rs2521267,rs1473581,rs6854803,rs113395735,rs9271626,rs1029410,rs116333316,rs4779041,rs1029406,rs3789068,rs467095,rs10198539,rs17246404,rs759461,rs113642651,rs9272465,rs36011793,rs9876206,rs11124575,rs7593638,rs2292980,rs1317082,rs9272672,rs67084428,rs9272354,rs74935648,rs7602904,rs2445610,rs9272631,rs2236258,rs12593569,rs2239532,rs9273039,rs9272646,rs10205490,rs6952721,rs9273018,rs210142,rs12111865,rs116150265,rs8088707,rs7182364,rs116427798,rs73116340,rs9273011,rs35477346,rs9272394,rs2372888,rs116572691,rs17453555,rs2456461,rs62405926,rs6726915,rs76454978,rs9272532,rs9271541,rs10788628,rs9272314,rs7257942,rs117579506,rs116516410,rs9273145,rs35371323,rs9272612,rs11684403,rs9271526,rs1920122,rs12775501,rs116658014,rs111483859,rs1821968,rs78396656,rs7791430,rs7171180,rs34882686,rs72742667,rs2284189,rs116792440,rs1145173,rs79586391,rs7590653,rs7795943,rs2372990,rs9273028,rs13178866,rs78564544,rs874145,rs6586163,rs9272807,rs10244817,rs9272623,rs4975615,rs2293607,rs7597299,rs4930078,rs9272783,rs2456448,rs1360136,rs9272418,rs77602785,rs2521265,rs6730503,rs114682654,rs9989835,rs35857956,rs2296600,rs9272421,rs115354686,rs13384787,rs1029407,rs1997392,rs783520,rs116791034,rs7504604,rs68007199,rs9273126,rs115902733,rs1050979,rs17676919,rs6902403,rs2456455,rs9272682,rs9271439,rs9272448,rs4777190,rs2456452,rs10153800,rs111304709,rs4779044,rs116139966,rs72742619,rs66526112,rs803688,rs77484723,rs116152465,rs62407569,rs3740286,rs7423615,rs7910825,rs113817777,rs2241841,rs1867089,rs72738616,rs9270870,rs9271627,rs10887882,rs2447853,rs305077,rs2052702,rs9272665</t>
  </si>
  <si>
    <t>ENSG00000055332.12,ENSG00000168385.13,ENSG00000145349.12,CATG00000083579.1,ENSG00000240344.4,ENSG00000232021.2,CATG00000083575.1,ENSG00000196735.7,ENSG00000185404.12,ENSG00000105281.8,ENSG00000171791.10,ENSG00000006607.9,ENSG00000137265.10,ENSG00000153093.14,ENSG00000107796.8,CATG00000023105.1,ENSG00000179344.12,ENSG00000173889.11,ENSG00000270141.2,CATG00000047339.1,CATG00000052158.1,CATG00000088077.1,CATG00000028180.1,ENSG00000171757.11,ENSG00000115677.12,CATG00000097034.1,ENSG00000023171.10,CATG00000023443.1,ENSG00000170775.2,ENSG00000085274.11,CATG00000083577.1,ENSG00000115694.10,ENSG00000146205.9,ENSG00000135899.12,CATG00000104986.1,CATG00000023444.1,CATG00000083624.1,ENSG00000247844.1,ENSG00000269889.1,CATG00000088072.1,ENSG00000049656.9,CATG00000093823.1,ENSG00000253438.2,ENSG00000224897.2,ENSG00000204296.7,ENSG00000238184.1,ENSG00000128513.10,CATG00000087083.1,CATG00000073375.1,CATG00000074964.1,ENSG00000104081.9,ENSG00000218739.5,ENSG00000156970.8,ENSG00000138134.7,ENSG00000261333.2,ENSG00000115825.5,ENSG00000115816.9,ENSG00000103723.8,ENSG00000026103.15,ENSG00000003509.11,ENSG00000239219.2,CATG00000088075.1,CATG00000069822.1,ENSG00000105287.8,ENSG00000079263.14,CATG00000048115.1,ENSG00000153094.17,ENSG00000259641.1,ENSG00000164362.14,CATG00000036331.1,CATG00000066791.1,ENSG00000181027.6,ENSG00000131149.13,ENSG00000184378.2,ENSG00000236921.1,CATG00000036242.1,CATG00000083570.1,CATG00000025394.1,CATG00000083626.1,CATG00000074959.1,CATG00000088073.1,ENSG00000167306.14,CATG00000083574.1,ENSG00000151575.10,ENSG00000214575.5,CATG00000088070.1,ENSG00000110665.7,ENSG00000140968.6,ENSG00000138795.5,CATG00000001365.1,ENSG00000198502.5,CATG00000083622.1,ENSG00000259462.1,ENSG00000229391.3,ENSG00000260836.1,CATG00000088071.1,ENSG00000138587.5,CATG00000023114.1,ENSG00000196126.6,ENSG00000251916.1,ENSG00000074706.9,ENSG00000234840.1,CATG00000047337.1,ENSG00000090372.10,ENSG00000064201.11,CATG00000047333.1,ENSG00000115828.11,CATG00000087082.1,ENSG00000181827.10,CATG00000083580.1,CATG00000049632.1,CATG00000023109.1,ENSG00000030110.8,CATG00000024991.1,CATG00000025392.1,CATG00000022687.1</t>
  </si>
  <si>
    <t>22700719,21131588,24292274,20062064,23770605,18758461</t>
  </si>
  <si>
    <t>Chronic lymphocytic leukemia</t>
  </si>
  <si>
    <t>MESH:D015519</t>
  </si>
  <si>
    <t>Bone Density</t>
  </si>
  <si>
    <t>The amount of mineral per square centimeter of BONE. This is the definition used in clinical practice. Actual bone density would be expressed in grams per milliliter. It is most frequently measured by X-RAY ABSORPTIOMETRY or TOMOGRAPHY, X RAY COMPUTED. Bone density is an important predictor for OSTEOPOROSIS.</t>
  </si>
  <si>
    <t>rs11246386,rs73169642,rs10189068,rs11898505,rs12493635,rs78520297,rs10934241,rs10138787,rs10189693,rs73169668,rs1856057,rs4325622,rs1135215,rs1056892,rs2267003,rs75609213,rs77699599,rs35351574,rs17646718,rs12450956,rs11760993,rs9383935,rs4647934,rs5996470,rs7160366,rs2073617,rs80349780,rs34157185,rs3759579,rs67909852,rs8005489,rs11573830,rs2283803,rs1870958,rs2566968,rs62007718,rs6947941,rs10838619,rs314750,rs2179320,rs5759595,rs2273700,rs273550,rs2305546,rs7763994,rs76462939,rs10984902,rs34815820,rs10234955,rs13262205,rs7988338,rs430727,rs7249983,rs77887083,rs3740628,rs61921797,rs2712367,rs116557593,rs66473612,rs7111517,rs11644916,rs387329,rs344070,rs12952179,rs12675085,rs116703650,rs12996954,rs28701683,rs1156850,rs4506602,rs2472415,rs10838628,rs2252801,rs67546174,rs7102451,rs3783150,rs2270215,rs12728737,rs72789542,rs11170496,rs35793694,rs8074028,rs12681420,rs16909765,rs73181510,rs12143676,rs23691,rs2862926,rs177706,rs4790881,rs35223785,rs4985124,rs2622874,rs7216487,rs3762552,rs2929163,rs273559,rs720824,rs798949,rs10235191,rs925486,rs35192078,rs1052969,rs10001601,rs10235232,rs1803283,rs2536176,rs9533062,rs62265549,rs58561056,rs6510346,rs4908283,rs2642404,rs72865313,rs4310926,rs35952547,rs9908901,rs12319419,rs872008,rs344060,rs4817776,rs7870540,rs3763965,rs3102732,rs78831902,rs1241162,rs12740738,rs423937,rs7316953,rs7119422,rs10838612,rs2342315,rs71664966,rs4567782,rs3767272,rs57828943,rs3853616,rs13414536,rs1107748,rs28478131,rs163886,rs1485131,rs5759593,rs10215854,rs12608825,rs4533341,rs896496,rs55723020,rs12449783,rs12103671,rs76201639,rs12740462,rs10276139,rs6942533,rs17655188,rs8107468,rs1802074,rs13245690,rs9899889,rs2363571,rs3920498,rs9517310,rs1569938,rs2282686,rs13345542,rs1056692,rs1999806,rs11772629,rs909769,rs273553,rs10261671,rs228769,rs2835281,rs4727338,rs11604127,rs447911,rs2529398,rs79155454,rs34798099,rs1054016,rs474472,rs7988345,rs12864265,rs10919811,rs41281692,rs4759061,rs14347,rs2622844,rs59149636,rs4500751,rs79162867,rs17703094,rs9910625,rs3801383,rs7221743,rs3099597,rs12410251,rs12724152,rs2707480,rs1906450,rs6485692,rs3779381,rs2179319,rs1741,rs12729602,rs1463038,rs1359201,rs1763345,rs2220189,rs12742440,rs7830515,rs12605367,rs12104083,rs986944,rs7046645,rs10874677,rs12217619,rs11061819,rs13431319,rs1676494,rs10783573,rs12118365,rs17574378,rs35758028,rs7992415,rs6823014,rs4462272,rs1551744,rs73169649,rs7831792,rs2707475,rs4759320,rs77742229,rs1038304,rs608343,rs2816974,rs28798076,rs11649268,rs12722908,rs11602954,rs12712827,rs3803573,rs36036427,rs3020348,rs917726,rs2536164,rs7108770,rs8080343,rs80077239,rs2821324,rs2816976,rs12101270,rs12586065,rs10734549,rs2072235,rs12672958,rs1012282,rs273617,rs6505162,rs10759960,rs9533090,rs107236,rs12924048,rs6952113,rs2306033,rs6561045,rs599301,rs10876529,rs2740,rs78504529,rs9897206,rs1524498,rs7978841,rs11973173,rs12750176,rs13271442,rs17617941,rs6947826,rs798914,rs3734806,rs302714,rs7675606,rs3773684,rs7798294,rs2240500,rs600231,rs66568021,rs11981478,rs4429586,rs2895415,rs4752932,rs117316083,rs2237468,rs4640029,rs3136457,rs12704870,rs9288982,rs7254758,rs798913,rs4881176,rs62039480,rs12427714,rs3134050,rs9288984,rs4377989,rs62070271,rs3020305,rs78417395,rs1948186,rs689179,rs11573885,rs2041894,rs12944395,rs3816745,rs41288311,rs273565,rs10838629,rs2052694,rs73181541,rs7743432,rs10955915,rs4979902,rs41288341,rs6994814,rs427384,rs1021494,rs7209622,rs4731000,rs35183025,rs2982556,rs11937853,rs56173818,rs12807111,rs968997,rs6719975,rs7001162,rs55692417,rs6987313,rs4768346,rs1824691,rs73066479,rs35798589,rs2077177,rs6947453,rs11159985,rs4811211,rs11711311,rs2772296,rs76272871,rs2622870,rs6517330,rs114936111,rs4820537,rs41268661,rs34282253,rs6894139,rs76491897,rs273572,rs11080115,rs9630321,rs17703080,rs6480949,rs7521902,rs2821332,rs5751590,rs34433787,rs4759319,rs11587925,rs7932354,rs2235458,rs9315908,rs227580,rs7212854,rs11003045,rs2235456,rs13054985,rs10880043,rs7095538,rs3093301,rs34558600,rs7139583,rs2982554,rs9896582,rs1110720,rs430577,rs7787044,rs11003040,rs12951836,rs11599750,rs11599088,rs3828552,rs2536184,rs7814274,rs55781039,rs12463,rs35846875,rs11002226,rs10953934,rs1974784,rs3134065,rs62070344,rs7993166,rs62169393,rs7622403,rs61959444,rs7807894,rs2254082,rs2783570,rs59279352,rs1465965,rs13429321,rs4759062,rs7848950,rs4383904,rs16931831,rs4822361,rs12636577,rs12666345,rs3848364,rs35089588,rs59284691,rs273606,rs78740585,rs168248,rs2303393,rs57704144,rs11928590,rs3733341,rs2296484,rs12028158,rs4727923,rs12431875,rs8013649,rs12433177,rs73181507,rs6932260,rs2129909,rs11003049,rs163883,rs558112,rs79574529,rs10212375,rs916583,rs9854504,rs11164649,rs9909093,rs428510,rs12728656,rs505404,rs2707504,rs10429035,rs2368503,rs10031594,rs12753580,rs273571,rs72646419,rs117888342,rs17536328,rs10023770,rs71655807,rs2194754,rs395032,rs1890010,rs6845120,rs87939,rs12522630,rs11583757,rs2235811,rs73169651,rs55908060,rs10874672,rs6963115,rs4671215,rs10500083,rs13427924,rs12750407,rs34320754,rs1903787,rs11030027,rs9811200,rs8066602,rs11002989,rs59166444,rs10193034,rs10125592,rs35811052,rs11030032,rs442115,rs10205005,rs1951392,rs1031820,rs12706314,rs71664952,rs7315688,rs159961,rs11164653,rs17599774,rs3736935,rs7225462,rs12210699,rs1932333,rs2342314,rs11686403,rs2622876,rs2904176,rs3102735,rs11061818,rs2880987,rs3827316,rs72655632,rs4964509,rs4024576,rs76153255,rs28862110,rs13142228,rs10247686,rs718766,rs10170317,rs4487685,rs2272313,rs17639305,rs596494,rs12772115,rs9533064,rs12631232,rs2536168,rs661988,rs9533155,rs2306026,rs3748479,rs76951892,rs2056593,rs7635521,rs3949337,rs3811818,rs116338036,rs6689957,rs2029364,rs3134070,rs117214332,rs497261,rs9909172,rs17457484,rs1373003,rs7213436,rs4671214,rs11147961,rs2070850,rs12977906,rs4811245,rs71454826,rs3780673,rs931273,rs1524506,rs431867,rs2330336,rs13061150,rs4985155,rs2306028,rs2902364,rs7622515,rs851060,rs851055,rs4453193,rs10260002,rs6971407,rs9828449,rs216196,rs9848993,rs3742135,rs55748380,rs1073040,rs1864325,rs17494872,rs3783395,rs344071,rs4473252,rs4822360,rs898604,rs11180837,rs8067580,rs1477943,rs9902329,rs798917,rs1043925,rs17197835,rs75512512,rs12121824,rs77103510,rs11003038,rs34163237,rs6068008,rs1676491,rs12574512,rs11841716,rs10983975,rs5759598,rs34882475,rs2536156,rs6067831,rs3900804,rs4906321,rs10853136,rs2052959,rs12927169,rs111251485,rs62260279,rs2529401,rs10195046,rs1964428,rs7150317,rs2026749,rs6764048,rs1175385,rs6517329,rs17066368,rs75859313,rs9851731,rs7092106,rs163879,rs7995222,rs10832531,rs12427596,rs2536175,rs344053,rs3102731,rs2273061,rs68006216,rs7578091,rs7798060,rs7214540,rs4811210,rs10119527,rs9533061,rs12749646,rs4832981,rs10198148,rs8107235,rs34866669,rs2306037,rs683978,rs909770,rs2536166,rs9913074,rs667126,rs1241181,rs57609901,rs6830825,rs114680000,rs17050349,rs10804510,rs60176674,rs58360854,rs78139041,rs7148427,rs61014003,rs12650204,rs6914432,rs12424778,rs62174818,rs10902272,rs10766280,rs10169306,rs4822359,rs1856859,rs7808155,rs78491283,rs411124,rs1353224,rs7902708,rs16966952,rs163885,rs896497,rs3796254,rs9525603,rs4682139,rs879893,rs7335692,rs2252146,rs6853389,rs11987501,rs17133984,rs5759596,rs7212292,rs314751,rs73181522,rs2267002,rs10031495,rs1107747,rs172073,rs6067854,rs4411372,rs1990447,rs10747668,rs1559087,rs273551,rs3020349,rs6512730,rs4353117,rs3134049,rs2237473,rs1534019,rs2283802,rs12748384,rs7995392,rs11604876,rs9533059,rs10264106,rs1828720,rs7037806,rs11601356,rs10416265,rs417052,rs17679475,rs7017914,rs10275526,rs977533,rs1013650,rs7275433,rs3794809,rs73709542,rs3102734,rs1532042,rs12151967,rs2982575,rs2707507,rs450615,rs6792447,rs5759594,rs10458505,rs2290702,rs66786803,rs273589,rs11170494,rs1534014,rs36047866,rs62007719,rs7919753,rs777346,rs7071681,rs2504072,rs2296533,rs79177613,rs1976848,rs1893495,rs2707492,rs114421472,rs4727924,rs2536153,rs11602951,rs9612237,rs12329250,rs376362,rs10742784,rs28583452,rs11170495,rs11003043,rs3760891,rs2187300,rs10242100,rs7992844,rs35150936,rs61232790,rs2248967,rs77450477,rs1054629,rs11626787,rs12738140,rs2615977,rs9991524,rs4817785,rs11602248,rs851970,rs71664955,rs72878029,rs12704873,rs11593916,rs12637066,rs73169671,rs10769205,rs401349,rs10150072,rs2070851,rs7216494,rs1027347,rs34171066,rs10938749,rs12775196,rs59449023,rs7150651,rs7095115,rs6469789,rs16931857,rs78204988,rs13596,rs12636536,rs7198290,rs4076557,rs607887,rs2279128,rs60527147,rs60050503,rs872007,rs8126939,rs6752877,rs2249172,rs58295000,rs2421994,rs12736,rs2816975,rs4693883,rs11003048,rs116165482,rs273601,rs6857656,rs2306032,rs7801723,rs2536165,rs10747689,rs3020304,rs1863329,rs431052,rs11911678,rs12431176,rs66504061,rs56031625,rs7987414,rs12976097,rs12649529,rs2278941,rs7155799,rs11039014,rs2952564,rs6485696,rs56263729,rs12706311,rs180747,rs60258676,rs55850306,rs87938,rs4768347,rs227584,rs72708893,rs62315865,rs2707465,rs6013310,rs9632722,rs2816973,rs973473,rs60056083,rs273563,rs3788351,rs721769,rs3134063,rs12328860,rs35269818,rs12575609,rs2035068,rs2835289,rs55859054,rs45441198,rs3134062,rs10023907,rs9525625,rs10275439,rs1385502,rs1333476,rs7744352,rs1982763,rs7158972,rs4731007,rs12733933,rs7943866,rs7849497,rs6925996,rs1999807,rs6491427,rs612171,rs6965592,rs1581492,rs112114764,rs72878036,rs1983490,rs7120876,rs9533158,rs10919810,rs3020347,rs6835189,rs6472538,rs6067868,rs11155800,rs916585,rs2254591,rs4338381,rs7950129,rs1535184,rs12887943,rs28602855,rs3825566,rs13081931,rs1284194,rs6813016,rs35659176,rs12610053,rs475712,rs67621984,rs8107232,rs1463039,rs12250340,rs12729803,rs7591932,rs61484190,rs2222543,rs12743150,rs1026364,rs9594738,rs11613567,rs7320725,rs2305488,rs9910970,rs4407910,rs10808112,rs1763344,rs163881,rs2818941,rs1676495,rs34323226,rs7325635,rs7145113,rs12706318,rs7683315,rs2691034,rs7323067,rs4822362,rs2287679,rs35580034,rs273603,rs116567928,rs3134066,rs1861000,rs2908004,rs7638449,rs2296486,rs3829940,rs7805735,rs72774845,rs10023902,rs2622846,rs10880042,rs10762869,rs7222308,rs7599890,rs378967,rs9884575,rs273573,rs1575525,rs2249150,rs11605246,rs10230310,rs76902575,rs17521586,rs11080007,rs12150261,rs3828553,rs3811819,rs7255968,rs4731008,rs55638511,rs3786933,rs3134073,rs3020346,rs7940441,rs6580942,rs11628969,rs1324003,rs4731001,rs6965122,rs1974783,rs55965121,rs1152620,rs6498541,rs10876433,rs2490062,rs8139779,rs1979572,rs72878032,rs55837946,rs3773682,rs28897216,rs28577577,rs10785239,rs3020308,rs7994609,rs2536160,rs1048892,rs11180838,rs4820538,rs3134067,rs4429345,rs35574015,rs9855613,rs12426399,rs79646678,rs1325800,rs28392640,rs56144965,rs114737240,rs12977993,rs4964507,rs5759587,rs12328211,rs7213076,rs17107592,rs78500566,rs4816521,rs12873631,rs12944572,rs57977421,rs916584,rs5028563,rs72645184,rs62167019,rs1838393,rs2707479,rs35908252,rs401680,rs10769212,rs2536185,rs6096488,rs73169650,rs17703254,rs997782,rs7807953,rs568859,rs3806641,rs2237471,rs11573909,rs11080118,rs4793020,rs551419,rs1241166,rs10408093,rs11606393,rs3021523,rs4319131,rs74071424,rs61337452,rs112615776,rs1860910,rs2982555,rs4792909,rs62032884,rs1193699,rs7260051,rs4809859,rs34882924,rs7217858,rs1784235,rs10791982,rs117902080,rs7217502,rs10224602,rs77488196,rs3809897,rs2031239,rs419918,rs216195,rs6947974,rs61128227,rs273567,rs4693884,rs9304844,rs6485695,rs983034,rs114639392,rs6067889,rs3136449,rs6416905,rs7776725,rs765634,rs2267001,rs7805374,rs1021493,rs11121172,rs2071450,rs113745074,rs1554634,rs10405770,rs3936006,rs7994236,rs62078931,rs2271498,rs10779702,rs1463034,rs273564,rs2536179,rs10211364,rs9964959,rs2536170,rs8066731,rs12361673,rs1877633,rs8079310,rs2157710,rs3825739,rs6993326,rs17066376,rs4811221,rs66509940,rs554734,rs10141388,rs6940887,rs7895388,rs74569579,rs112778338,rs28476487,rs1136165,rs4356528,rs68109992,rs273616,rs7678318,rs117502586,rs71664959,rs4343336,rs1022736,rs71664965,rs3093291,rs34614532,rs35214141,rs12189673,rs9566957,rs4758965,rs7781265,rs1140711,rs4869742,rs10876531,rs2306029,rs74722488,rs77634630,rs10018389,rs271170,rs344072,rs75202638,rs2052958,rs4670221,rs2177578,rs4817782,rs13243267,rs7259582,rs35196641,rs430848,rs3773681,rs55910643,rs10406916,rs273582,rs2886129,rs11039018,rs13390448,rs11973801,rs11164662,rs4654785,rs471966,rs2041895,rs2254595,rs6795099,rs7592119,rs4811195,rs11573923,rs894738,rs4294527,rs4942107,rs28375756,rs11717807,rs1799867,rs894672,rs71664962,rs1065235,rs2110281,rs12979164,rs1373004,rs12738133,rs7146506,rs7940578,rs9882193,rs73374920,rs12723167,rs4670779,rs13232048,rs6531604,rs1932336,rs72655633,rs2344914,rs66626223,rs3742136,rs9897313,rs17066364,rs7617313,rs12262178,rs7302653,rs7247748,rs10490823,rs653056,rs76764789,rs1023940,rs71664951,rs12536002,rs10259383,rs7339274,rs13073843,rs66531224,rs58321225,rs12533251,rs10166598,rs2332478,rs5751589,rs10507507,rs9533063,rs2715101,rs2235457,rs67016898,rs73181513,rs67401222,rs114207366,rs17270051,rs599083,rs77847487,rs35384282,rs56681564,rs2622873,rs12379034,rs12885068,rs7211246,rs12450441,rs74109145,rs11158827,rs12538826,rs9866806,rs3136512,rs1990446,rs9902340,rs74426694,rs34182380,rs1555568,rs3783005,rs7333592,rs74865514,rs61959442,rs11809524,rs17161687,rs3751883,rs12750147,rs9525641,rs12119459,rs7633832,rs4817774,rs1906451,rs406589,rs2622854,rs10256195,rs1960394,rs2707466,rs736825,rs7987728,rs1136001,rs11573888,rs1485307,rs71664950,rs12266233,rs3742137,rs2691032,rs11642334,rs227416,rs3801387,rs9584855,rs10403238,rs2536182,rs11061817,rs74339152,rs12610266,rs1608660,rs3757322,rs9890205,rs12928797,rs10129401,rs6096522,rs56112621,rs59890391,rs8019578,rs34110240,rs11573927,rs72655634,rs3810614,rs11002234,rs2161225,rs4752927,rs2029362,rs1832727,rs1135999,rs117444649,rs3783402,rs12047268,rs4584,rs12692777,rs12416665,rs9921222,rs76752222,rs8077194,rs2707477,rs12376337,rs72710714,rs7223645,rs2054846,rs11164650,rs2242108,rs3848365,rs12539772,rs12948898,rs3790806,rs4809871,rs77856798,rs163882,rs4985154,rs6466773,rs11003015,rs739362,rs3741663,rs3020307,rs12704872,rs3134072,rs7259333,rs72655629,rs227583,rs28550432,rs535716,rs2290884,rs10215765,rs7552614,rs3803575,rs2273952,rs10230784,rs159962,rs1065657,rs17470961,rs12869627,rs55669614,rs273615,rs56364616,rs2242798,rs10222761,rs273610,rs12637067,rs4811199,rs4994353,rs12535424,rs3946124,rs9533057,rs60694493,rs13240903,rs1379610,rs7216294,rs7831507,rs9994391,rs6503488,rs10423531,rs11649040,rs6991329,rs73359248,rs7607330,rs28624478,rs10405757,rs2301554,rs9908642,rs2100908,rs1863328,rs9813630,rs9533165,rs34542642,rs10953928,rs978108,rs7094406,rs7974499,rs6021357,rs28706743,rs3209593,rs4811244,rs9898353,rs34229612,rs1112810,rs3788350,rs10248011,rs71512568,rs10504480,rs4817781,rs3102733,rs4811196,rs115031388,rs4731006,rs3755955,rs9309078,rs10480747,rs4811232,rs7994209,rs3134064,rs1241165,rs62580498,rs56326816,rs12750303,rs1043132,rs10018836,rs2536150,rs62174820,rs3136441,rs17703218,rs17535675,rs1621055,rs1524507,rs17536071,rs11003044,rs9168,rs6532019,rs1968293,rs56195309,rs16966953,rs4822358,rs6972481,rs2737680,rs7265068,rs2631298,rs7297416,rs7532572,rs2786122,rs36000197,rs10934243,rs11038993,rs56079856,rs1042173,rs10143247,rs344055,rs1124086,rs41288313,rs10193993,rs343992,rs79358083,rs1241164,rs227444,rs10206672,rs2821328,rs7101374,rs12917907,rs930900,rs3783148,rs11170506,rs12636240,rs10240199,rs7106320,rs1554635,rs7522293,rs9865965,rs78068548,rs7222685,rs7604662,rs10904044,rs6512731,rs73070422,rs2707491,rs8110181,rs6485702,rs9534008,rs62070337,rs73488193,rs76617429,rs72646403,rs11646942,rs72878047,rs2064182,rs71428876,rs900866,rs72876533,rs2536167,rs10265385,rs10416218,rs9533104,rs1237278,rs4556501,rs436448,rs73359284,rs2536174,rs7587291,rs546803,rs73181509,rs273562,rs11715350,rs879894,rs688926,rs6040061,rs5896,rs9833810,rs1122979,rs8009277,rs13422985,rs3790161,rs344062,rs57411618,rs2615999,rs17825877,rs118182992,rs73169674,rs1286079,rs7088552,rs689075,rs384934,rs72654399,rs11003051,rs921741,rs2061704,rs11881372,rs10279122,rs884205,rs368006,rs80206240,rs6510348,rs740160,rs10250692,rs4964506,rs344076,rs1385503,rs17537827,rs2536189,rs35613209,rs12531355,rs2019603,rs10260858,rs2235466,rs8015918,rs9304845,rs1867279,rs7283730,rs3788349,rs56105763,rs11623869,rs13077644,rs17535911,rs3788347,rs227417,rs11653805,rs13430211,rs4752947,rs10876432,rs170041,rs344059,rs12742130,rs79876630,rs17521593,rs9525624,rs907576,rs227579,rs28792710,rs10411529,rs17760050,rs7084921,rs10099895,rs1051875,rs3826412,rs192024,rs66544849,rs59658823,rs9533159,rs11954948,rs61912201,rs4322451,rs3773683,rs1125447,rs34257469,rs9860642,rs7983438,rs168295,rs28461430,rs7095383,rs11164657,rs34770628,rs7787512,rs5759600,rs12706321,rs3801385,rs1622838,rs531163,rs17161761,rs28444993,rs7141712,rs2566784,rs603129,rs12729588,rs17808854,rs12328073,rs34187339,rs2508834,rs57804402,rs2070852,rs1485126,rs62259232,rs12753781,rs2251165,rs71664954,rs9645985,rs1064826,rs13123354,rs1463609,rs12247120,rs75185853,rs56099911,rs7267595,rs34587338,rs6951990,rs3809898,rs440719,rs2152750,rs9890075,rs11656871,rs9811746,rs874138,rs4239666,rs12731622,rs56347778,rs73324694,rs1903798,rs9383929,rs1966817,rs2065922,rs4647940,rs4822357,rs9525607,rs117350455,rs115134980,rs58964157,rs416486,rs7929294,rs74133652,rs7318528,rs798918,rs13448,rs11623470,rs7318683,rs9584850,rs58351981,rs344032,rs9612234,rs10507508,rs2277438,rs10782914,rs175398,rs12602065,rs118132305,rs55639339,rs7097953,rs11079983,rs964551,rs11928494,rs7674013,rs7099953,rs2603792,rs10250907,rs1058766,rs35037054,rs3826559,rs1676493,rs8079336,rs3800791,rs7584262,rs73163167,rs9970306,rs55963900,rs12666947,rs57980352,rs8079028,rs34337798,rs4305309,rs12610071,rs4793023,rs12673770,rs10901216,rs2240226,rs9533095,rs7995712,rs73365132,rs211791,rs4793016,rs7118404,rs10133035,rs922996,rs4752936,rs3819131,rs10233479,rs1787871,rs12146809,rs73324683,rs72655609,rs11573824,rs2835292,rs12806687,rs4711795,rs61240589,rs58636152,rs1477604,rs9901694,rs12600549,rs11601767,rs6815946,rs10767644,rs901823,rs73333526,rs977532,rs28477952,rs74682200,rs12328580,rs7089,rs7224199,rs76533702,rs2504069,rs4817775,rs754133,rs7984870,rs7805658,rs7207021,rs3790159,rs4609139,rs1861001,rs1463035,rs7213517,rs9896012,rs2235461,rs11573935,rs2305545,rs11003047,rs192802,rs7544130,rs4731009,rs447408,rs12451122,rs7221154,rs3093292,rs12749981,rs11080121,rs9863050,rs56261554,rs1385505,rs56666624,rs2237472,rs6126259,rs71512566,rs2273060,rs7062,rs117150476,rs2306036,rs11080120,rs4908281,rs4295981,rs113919457,rs2905981,rs36109745,rs9991133,rs2536178,rs12750179,rs380893,rs1053051,rs2622858,rs184677,rs35486863,rs7207464,rs745639,rs1547266,rs2029706,rs11892988,rs6836258,rs2249156,rs10141433,rs2260033,rs12243096,rs11818417,rs6485690,rs273604,rs45618033,rs4964511,rs10854188,rs591291,rs56312618,rs10769208,rs4294654,rs7650764,rs273587,rs60933810,rs384097,rs896498,rs1241182,rs4820539,rs3020300,rs638076,rs344016,rs12712830,rs74350623,rs117141435,rs428903,rs8481,rs12256387,rs34264781,rs56324843,rs6580941,rs189049,rs4752940,rs13321446,rs3134068,rs851054,rs301798,rs35921056,rs6552,rs6003518,rs9566958,rs3813034,rs13081,rs7808120,rs2235470,rs3736228,rs11179959,rs7200543,rs10741684,rs3828110,rs2252865,rs12262251,rs9294432,rs1121,rs386132,rs2040810,rs11088338,rs10824766,rs9998343,rs61959446,rs34249834,rs1443131,rs4283041,rs10494808,rs10499926,rs56225815,rs2113841,rs12630791,rs9827682,rs4994355,rs6040063,rs12112058,rs4942143,rs13253842,rs12877676,rs7602948,rs6466774,rs3816614,rs11039017,rs6818409,rs211793,rs7212741,rs12258467,rs4759086,rs1128156,rs34090601,rs6970383,rs11718013,rs12671290,rs12244216,rs7609851,rs10275938,rs2246287,rs55727637,rs6503489,rs115790973,rs7782699,rs34458493,rs10226310,rs8065059,rs4730998,rs13280922,rs2299156,rs3734805,rs10235235,rs10793951,rs4811197,rs273560,rs7985565,rs3020306,rs4811220,rs12726274,rs7830550,rs7941964,rs4670780,rs74068650,rs11622356,rs10734548,rs9894893,rs12124588,rs273569,rs273608,rs1881107,rs6591339,rs13070720,rs1286147,rs1976938,rs444561,rs2242109,rs35498106,rs344054,rs436705,rs3115089,rs78227127,rs4795529,rs1385504,rs10778517,rs34698290,rs8080687,rs9892016,rs9905950,rs2029363,rs5751587,rs1149356,rs61305,rs1052974,rs6561055,rs35863913,rs1968294,rs4876869,rs9533156,rs8065261,rs4667835,rs11761528,rs11003035,rs9584854,rs884373,rs2287680,rs7797976,rs370387,rs11023778,rs6931664,rs939915,rs78065645,rs73181511,rs7212573,rs1912998,rs11649255,rs6904261,rs4075623,rs7870795,rs3751884,rs1463037,rs433610,rs35893260,rs227419,rs4731005,rs367027,rs11617581,rs61959439,rs12625256,rs12630833,rs2707476,rs10876530,rs17283473,rs1825368,rs4233949,rs1053050,rs7160208,rs10260631,rs12025848,rs2411326,rs1564858,rs3790160,rs3020303,rs12483755,rs13438127,rs273579,rs10747662,rs7638378,rs9657746,rs79199805,rs73353046,rs6820715,rs344077,rs753215,rs2835279,rs7992656,rs7308105,rs13269513,rs2267000,rs73169662,rs9924506,rs13439134,rs894737,rs6503490,rs4809877,rs2536173,rs55744550,rs8079873,rs2157709,rs12756627,rs10769210,rs7126451,rs9533065,rs7781370,rs344063,rs2009849,rs12941382,rs75590993,rs6465508,rs10838620,rs6096486,rs4964505,rs11164648,rs7321671,rs1771351,rs7741085,rs7282480,rs11597528,rs12937692,rs273605,rs11003050,rs2273951,rs399996,rs640569,rs583545,rs273552,rs4340059,rs4342521,rs7334078,rs10824760,rs58922799,rs1286078,rs12981254,rs107253,rs2235465,rs11618657,rs8124827,rs2622840,rs227412,rs73180604,rs76048788,rs7104230,rs1609474,rs7302408,rs730228,rs2513277,rs4811233,rs10769211,rs10139279,rs2297455,rs3801382,rs12461219,rs1005400,rs1021495,rs9990702,rs61754164,rs6498540,rs17013308,rs56069724,rs7315495,rs1241172,rs7851693,rs10273424,rs2820500,rs1054627,rs7213347,rs11080114,rs72646413,rs2631299,rs6831280,rs745638,rs72865316,rs11765163,rs11620104,rs7768165,rs4291298,rs2273703,rs10135868,rs7933516,rs10502,rs28588484,rs62299980,rs10250624,rs2603789,rs3736845,rs7546225,rs72789541,rs7213902,rs10226308,rs1860911,rs9303628,rs12748084,rs78847256,rs12871228,rs10130887,rs7321341,rs4670218,rs3803253,rs273618,rs8102334,rs13412460,rs7607093,rs1356090,rs2022130,rs80269068,rs7994365,rs12674694,rs7898709,rs7129248,rs4752933,rs12258451,rs1559088,rs11122807,rs6947934,rs12975011,rs2786125,rs34700891,rs12979526,rs851059,rs4759318,rs957280,rs2536155,rs11940728,rs4797795,rs11766324,rs383911,rs10944442,rs6829789,rs10808100,rs3180912,rs35341324,rs12712828,rs917727,rs12871509,rs3802342,rs6906130,rs9291683,rs11771945,rs12571849,rs7107778,rs2062377,rs4470197,rs7067581,rs1475248,rs12704871,rs4510305,rs2615987,rs7246562,rs851056,rs75186174,rs4942121,rs9897794,rs2536172,rs2622877,rs3759584,rs10489289,rs16966947,rs2707463,rs415997,rs3134046,rs6718777,rs9371220,rs78282117,rs2290883,rs422623,rs62229302,rs13137431,rs7220138,rs3783149,rs525592,rs11555142,rs34991083,rs76602404,rs61959445,rs28677956,rs273614,rs175399,rs7988959,rs4743138,rs10808111,rs3733342,rs7212162,rs989354,rs1763346,rs4881177,rs1348386,rs12042830,rs2566963,rs3760893,rs66840742,rs3780674,rs7953656,rs3791848,rs17760532,rs2041893,rs67991850,rs7809615,rs9533054,rs4074170,rs7677103,rs12663827,rs11573884,rs13726,rs1543655,rs7486393,rs10896340,rs12723922,rs72771861,rs2374653,rs71655808,rs2707481,rs344058,rs12136689,rs1467561,rs4768345,rs894736,rs9383589,rs79934378,rs9315906,rs6848974,rs9865435,rs3859274,rs3734804,rs12729964,rs12139120,rs7118170,rs7136889,rs1337186,rs13401161,rs34311408,rs73169672,rs4098282,rs11573916,rs4985148,rs11978345,rs72878027,rs216215,rs10261661,rs9525604,rs11618756,rs7269017,rs3136516,rs3788348,rs3136460,rs301797,rs1676497,rs13258368,rs10195970,rs13401256,rs71664953,rs2016266,rs2244812,rs7593043,rs11023787,rs62533063,rs11908977,rs12890357,rs12666340,rs13255886,rs1318648,rs4493117,rs12755987,rs60409141,rs10876528,rs6827815,rs7760851,rs35834443,rs385905,rs2311398,rs12422600,rs3136447,rs1999805,rs1558541,rs11838657,rs11039024,rs1430740,rs2235464,rs2306027,rs576118,rs11627529,rs12274785,rs2056594,rs78536107,rs3732793,rs34456893,rs2409758,rs56352991,rs114906037,rs8100392,rs2052960,rs11573829,rs62299975,rs925485,rs72771874,rs7397757,rs344017,rs9645938,rs1355280,rs2536149,rs56154989,rs7994182,rs3794808,rs8181197,rs2152751,rs72478520,rs12733835,rs12104086,rs17063155,rs398993,rs10934237,rs9828099,rs7327570,rs7259879,rs667660,rs2707496,rs2715099,rs11607019,rs3134071,rs2071557,rs7257858,rs3763963,rs1241183,rs9671911,rs10277447,rs4427857,rs2504070,rs3134069,rs4757354,rs56008941,rs2303394,rs9945994,rs2071449,rs10504479,rs2504071,rs13024096,rs2887571,rs868053,rs4606447,rs6514116,rs12505482,rs11645554,rs11088339,rs3136499,rs6929137,rs3942607,rs10410778,rs2306035,rs2536180,rs4811194,rs2889351,rs7645473,rs10874668,rs1324005,rs4729260,rs4752946,rs11243928,rs61960926,rs2622880,rs12571618,rs10246697,rs73169652,rs34162209,rs75293196,rs34917985,rs35109143,rs412476,rs7787525,rs10880044,rs10280039,rs211790,rs7649590,rs556442,rs11594585,rs163877,rs8067576,rs41382557,rs12869774,rs10955914,rs7216631,rs2707505,rs3136505,rs1556157,rs7529757,rs9826465,rs7674408,rs10818455,rs1993862,rs7793554,rs11772143,rs17703085,rs10216123,rs1036747,rs9641657,rs1028997,rs9612244,rs11622320,rs4711794,rs11977673,rs172531,rs10141120,rs6932603,rs945748,rs17236975,rs9809850,rs55966801,rs2273699,rs391459,rs2615975,rs599151,rs7245404,rs630225,rs73359246,rs28711428,rs8073524,rs2566785,rs907582,rs34275932,rs2536163,rs11827785,rs6971452,rs4793022,rs2403173,rs910760,rs7812088,rs67934834,rs2887570,rs28653458,rs4811246,rs12460195,rs3762371,rs879552,rs2267004,rs12731575,rs115178275,rs2073618</t>
  </si>
  <si>
    <t>ENSG00000248309.1,CATG00000102861.1,ENSG00000254661.2,ENSG00000196652.7,ENSG00000244219.2,ENSG00000126653.11,ENSG00000106246.13,ENSG00000233393.1,CATG00000088586.1,ENSG00000086289.7,ENSG00000164761.4,ENSG00000142599.13,ENSG00000228064.1,ENSG00000168591.11,ENSG00000033100.10,ENSG00000196937.6,ENSG00000127418.10,ENSG00000232284.3,ENSG00000207422.1,ENSG00000136932.9,CATG00000048245.1,ENSG00000175216.10,ENSG00000254946.1,ENSG00000166166.8,ENSG00000267253.1,CATG00000096985.1,ENSG00000107164.15,ENSG00000160868.10,ENSG00000083635.7,ENSG00000232495.2,ENSG00000168675.14,ENSG00000103126.10,ENSG00000197037.6,ENSG00000180210.10,ENSG00000197980.7,CATG00000073050.1,CATG00000102917.1,ENSG00000177963.8,ENSG00000131941.3,CATG00000033733.1,ENSG00000178662.11,ENSG00000268520.1,ENSG00000237803.1,CATG00000007455.1,ENSG00000221947.3,ENSG00000100784.5,CATG00000042820.1,ENSG00000086288.7,ENSG00000128266.7,CATG00000012026.1,ENSG00000146926.6,ENSG00000029559.5,CATG00000004918.1,ENSG00000265394.1,ENSG00000167941.2,ENSG00000162878.8,ENSG00000136861.13,ENSG00000267080.1,ENSG00000135476.7,CATG00000031483.1,ENSG00000152266.2,ENSG00000115306.11,ENSG00000254872.2,ENSG00000197343.6,ENSG00000072858.6,ENSG00000212628.1,ENSG00000134569.5,ENSG00000091831.17,CATG00000010836.1,ENSG00000106070.13,ENSG00000148943.7,CATG00000044402.1,ENSG00000179889.14,ENSG00000178919.7,ENSG00000106483.7,ENSG00000185627.13,ENSG00000103522.11,ENSG00000060718.14,CATG00000100485.1,ENSG00000130429.8,CATG00000086576.1,CATG00000002214.1,ENSG00000142197.8,ENSG00000166165.8,ENSG00000225402.1,ENSG00000127415.8,CATG00000009030.1,ENSG00000115339.9,ENSG00000245573.3,ENSG00000103249.13,ENSG00000241468.3,ENSG00000164900.4,ENSG00000269403.1,CATG00000064369.1,CATG00000033740.1,CATG00000045043.1,CATG00000016998.1,ENSG00000273046.1,ENSG00000131018.18,CATG00000026225.1,CATG00000010872.1,ENSG00000067167.3,ENSG00000146833.11,CATG00000002641.1,ENSG00000168056.10,ENSG00000267905.1,ENSG00000176542.5,ENSG00000100218.7,ENSG00000177150.8,CATG00000094606.1,ENSG00000081189.9,ENSG00000023516.7,ENSG00000184956.11,ENSG00000120262.8,ENSG00000076650.2,CATG00000048497.1,ENSG00000271840.1,ENSG00000273049.1,CATG00000088381.1,ENSG00000183199.6,ENSG00000175224.12,CATG00000022144.1,ENSG00000228149.1,ENSG00000155906.12,CATG00000061378.1,ENSG00000221909.2,ENSG00000164946.15,CATG00000086582.1,CATG00000000200.1,ENSG00000147592.4,ENSG00000132792.14,ENSG00000157045.4,CATG00000001906.1,ENSG00000002745.8,ENSG00000229774.1,ENSG00000160917.10,CATG00000010877.1,CATG00000039087.1,CATG00000031460.1,ENSG00000266919.1,ENSG00000141655.11,ENSG00000133114.13,CATG00000011000.1,ENSG00000121579.8,ENSG00000037965.4,ENSG00000236830.2,CATG00000069337.1,ENSG00000116729.9,ENSG00000159231.5,ENSG00000141298.13,ENSG00000165966.10,CATG00000054732.1,ENSG00000267984.1,CATG00000115694.1,ENSG00000242659.1,CATG00000066599.1,CATG00000094604.1,ENSG00000106244.8,ENSG00000152595.12,CATG00000091886.1,ENSG00000162337.7,ENSG00000236885.1,ENSG00000184374.2,CATG00000022142.1,ENSG00000241529.2,ENSG00000224418.1,CATG00000082824.1,ENSG00000127922.5,CATG00000021489.1,ENSG00000182544.8,ENSG00000272647.1,CATG00000005860.1,CATG00000115144.1,ENSG00000177947.9,CATG00000096987.1,ENSG00000198556.9,ENSG00000197851.3,ENSG00000021461.12,ENSG00000246366.2,ENSG00000152767.11,ENSG00000197959.9,ENSG00000170374.4,ENSG00000251138.2,ENSG00000120054.7,ENSG00000226965.1,CATG00000015896.1,ENSG00000236457.1,ENSG00000197757.7,CATG00000033735.1,CATG00000012047.1,ENSG00000198353.6,ENSG00000260329.1,ENSG00000244691.1,ENSG00000106245.5,ENSG00000150054.14,ENSG00000232912.1,ENSG00000111186.8,ENSG00000142082.10,CATG00000005527.1,ENSG00000175220.7,CATG00000012452.1,ENSG00000103326.6,ENSG00000082014.12,CATG00000062386.1,ENSG00000106034.13,ENSG00000240875.1,CATG00000042818.1,ENSG00000125319.10,ENSG00000086504.11,ENSG00000270117.1,ENSG00000251562.3,ENSG00000215800.2,ENSG00000075413.13,CATG00000116175.1,ENSG00000002079.8,CATG00000085975.1,CATG00000020234.1,ENSG00000102572.10,CATG00000073059.1,ENSG00000120659.10,ENSG00000033050.3,CATG00000117071.1,ENSG00000114573.5,ENSG00000160908.14,ENSG00000100228.8,CATG00000091959.1,ENSG00000226398.1,ENSG00000243926.1,ENSG00000243018.1,ENSG00000177951.13,ENSG00000245526.4,CATG00000014631.1,ENSG00000108576.5,ENSG00000116833.9,ENSG00000183016.9,CATG00000071570.1,ENSG00000198833.6,ENSG00000146476.6,ENSG00000176927.10,ENSG00000101654.13,ENSG00000236213.1,CATG00000002765.1,ENSG00000175213.2,CATG00000109156.1,CATG00000010876.1,ENSG00000161664.2,ENSG00000172789.3,CATG00000031463.1,ENSG00000105379.5,ENSG00000163659.8,CATG00000010875.1,ENSG00000101384.7,CATG00000010873.1,CATG00000115129.1,ENSG00000198732.6,CATG00000016929.1,CATG00000005855.1,CATG00000028379.1,ENSG00000170959.10,CATG00000051544.1,CATG00000005861.1,CATG00000093699.1,ENSG00000088808.12,ENSG00000250377.1,ENSG00000230457.3,ENSG00000156113.16,CATG00000067721.1,ENSG00000199071.2,CATG00000096991.1,CATG00000084817.1,ENSG00000087152.11,ENSG00000065882.11,CATG00000031558.1,CATG00000005856.1,ENSG00000135409.6,ENSG00000254559.1,CATG00000073051.1,CATG00000005541.1,ENSG00000070366.9,ENSG00000248919.3,CATG00000014533.1,ENSG00000151135.5,ENSG00000241685.4,ENSG00000110075.10,CATG00000004532.1,ENSG00000120832.5,ENSG00000260285.1,ENSG00000247675.2,ENSG00000108840.11</t>
  </si>
  <si>
    <t>22504420,19874204,22792070,21533022,21124946,23437003,19079262,19801982,21104366,19181680,23644456,17903296,23572186,20096396,18455228,21927923,19249006,24249740,22792071,18445777</t>
  </si>
  <si>
    <t>Bone mass and geometry,Bone mineral density (spine),Bone mineral density (hip),Bone mineral density,Wrist bone mass</t>
  </si>
  <si>
    <t>MESH:D015658</t>
  </si>
  <si>
    <t>HIV Infections</t>
  </si>
  <si>
    <t>Includes the spectrum of human immunodeficiency virus infections that range from asymptomatic seropositivity, thru AIDS-related complex (ARC), to acquired immunodeficiency syndrome (AIDS).</t>
  </si>
  <si>
    <t>rs114562877,rs111944465,rs114313667,rs16898614,rs116280962,rs9263699,rs2394882,rs114817899,rs34196306,rs114448410,rs6925912,rs114099377,rs114329825,rs28383408,rs4288106,rs11911926,rs114386787,rs2516513,rs116445248,rs28383361,rs115507716,rs115215403,rs2099106,rs9468692,rs113724633,rs115825497,rs116414802,rs116486258,rs113188166,rs28895018,rs62405631,rs2523612,rs9271400,rs115886817,rs76978091,rs116772896,rs115080885,rs12110566,rs115014391,rs114558811,rs115225723,rs34103490,rs2523674,rs1986468,rs114580032,rs3132553,rs2211839,rs66536062,rs35842689,rs9271474,rs115960157,rs114477357,rs113027967,rs115000929,rs55652840,rs2853943,rs7758512,rs112327926,rs114212579,rs115377566,rs73688020,rs28402886,rs115917790,rs114189907,rs114247673,rs1153631,rs115372041,rs116640656,rs9272463,rs115796436,rs17019726,rs115335702,rs221884,rs7830101,rs114563139,rs9271432,rs34243448,rs114569799,rs116035755,rs34338127,rs78221557,rs9324637,rs1064993,rs9272318,rs117961281,rs60520895,rs4713385,rs266070,rs116794574,rs11759668,rs61225437,rs13208096,rs35902873,rs115160975,rs114153839,rs4626528,rs114519542,rs2802980,rs241452,rs115916427,rs28383429,rs2248462,rs1265115,rs1800758,rs221876,rs116461022,rs2357552,rs115849327,rs9261285,rs116643656,rs116537475,rs115346590,rs115408537,rs114297604,rs12105265,rs2485304,rs11120006,rs9271519,rs114118218,rs114905105,rs13310138,rs115479968,rs4523128,rs114549239,rs113186185,rs55834529,rs9295930,rs216143,rs9378164,rs13205211,rs77599748,rs72839477,rs493161,rs115342617,rs9263870,rs116440152,rs111554896,rs10088799,rs10090933,rs3828914,rs115873180,rs7551237,rs112529870,rs4349147,rs115428780,rs116712586,rs112837060,rs28383376,rs2395471,rs115986568,rs115740348,rs3814489,rs74638570,rs114403156,rs67040724,rs9468877,rs116278965,rs114754567,rs113461895,rs115842840,rs115675098,rs80187652,rs12729663,rs28383186,rs115559759,rs114724863,rs117008983,rs116358656,rs3094187,rs114374268,rs112659139,rs28732157,rs9271431,rs114723074,rs2284178,rs35883476,rs114494865,rs2802978,rs115797768,rs3095239,rs1085625,rs115417350,rs2746150,rs9366778,rs6980957,rs12129691,rs34624872,rs2326680,rs115297137,rs115845232,rs9271517,rs115632661,rs2894055,rs114803731,rs2834813,rs116193736,rs115806991,rs9271411,rs114825354,rs6905957,rs115021964,rs9272323,rs2647072,rs11859322,rs114833479,rs1792727,rs114879931,rs28383427,rs115807153,rs114574214,rs7815141,rs114090038,rs115656698,rs9273007,rs115798226,rs115053359,rs2796162,rs114577548,rs114039100,rs1217566,rs116196531,rs1376720,rs9263716,rs116577992,rs114249316,rs2844513,rs116347166,rs4483030,rs115432130,rs75498499,rs6997149,rs9263911,rs114907058,rs62394542,rs115420444,rs116794525,rs114125520,rs117385109,rs116623079,rs114294051,rs2211838,rs114164193,rs3131003,rs57711706,rs116541598,rs17718530,rs28362332,rs114779419,rs34706883,rs13376317,rs114861390,rs115664782,rs3778639,rs17689437,rs116270583,rs221878,rs4418214,rs35768595,rs4343775,rs62396165,rs11998618,rs116135379,rs62511905,rs115555957,rs67457459,rs11915002,rs2693844,rs114701140,rs115040697,rs28383406,rs73083749,rs3786785,rs116154425,rs2523608,rs114422673,rs28383434,rs115512625,rs9271461,rs114653644,rs9273207,rs28383344,rs10875553,rs1788828,rs6591223,rs76836125,rs115993923,rs115081537,rs114028924,rs9264942,rs9271540,rs1792725,rs12283550,rs13210132,rs116644272,rs114492354,rs118124606,rs6861548,rs13207689,rs66511508,rs76643719,rs2559082,rs11995702,rs115400240,rs116172126,rs13197176,rs2340462,rs2524222,rs116269942,rs60841271,rs35202262,rs28383401,rs77773908,rs114144604,rs9272337,rs7017618,rs6713118,rs4916495,rs116386615,rs115904597,rs121320,rs114919714,rs115848534,rs117036301,rs3130558,rs116358035,rs116494962,rs116169603,rs116798691,rs11758688,rs1554739,rs118180292,rs9391734,rs28732100,rs116071229,rs9295938,rs911186,rs3093553,rs9272990,rs4713380,rs9266825,rs114515013,rs113054382,rs2106074,rs3935779,rs113693217,rs17136351,rs200949,rs114794081,rs115983931,rs285758,rs116339333,rs116825790,rs113824321,rs245055,rs9271488,rs28367646,rs115576545,rs116332080,rs11754218,rs114810456,rs2259571,rs34064842,rs114697897,rs115941470,rs116399421,rs2834807,rs113888335,rs1265159,rs112968327,rs115744538,rs677514,rs62392761,rs114008314,rs9272425,rs34662244,rs116304962,rs116151322,rs9272353,rs113484779,rs114565051,rs116185745,rs9957261,rs41268938,rs12198173,rs2609142,rs114447415,rs114064014,rs6992002,rs35819751,rs2844511,rs200950,rs4624584,rs4084091,rs4713367,rs113353196,rs115891768,rs115559312,rs9273009,rs199738,rs77814072,rs116173188,rs34546986,rs35128651,rs9262143,rs115374326,rs221868,rs3824144,rs114509360,rs115407432,rs4713349,rs1240773,rs116682468,rs115922020,rs9911992,rs115187291,rs7948839,rs11961143,rs17840121,rs41557415,rs4734001,rs111693298,rs3094204,rs114483728,rs116184231,rs9272492,rs28383373,rs482162,rs6710554,rs390764,rs185819,rs114973966,rs2074479,rs66505449,rs9266845,rs12641575,rs216135,rs116803361,rs9272444,rs13197574,rs113785384,rs116670839,rs11995443,rs116737275,rs9272485,rs114038294,rs9271624,rs113529609,rs72909281,rs116510388,rs1532951,rs13192965,rs117085940,rs3828917,rs532965,rs216134,rs2071473,rs6854088,rs236119,rs1057387,rs116143751,rs116171428,rs62297685,rs1281947,rs116071349,rs13206219,rs115208716,rs9880818,rs2884235,rs11995587,rs115643671,rs114700763,rs115841136,rs115972767,rs78741647,rs10108138,rs9262632,rs41269945,rs116826247,rs1945734,rs3132546,rs2760993,rs116396067,rs3130453,rs3796804,rs962642,rs116822900,rs115854819,rs3094212,rs13217620,rs116660834,rs12697941,rs10947114,rs115924833,rs114951502,rs2248617,rs71559051,rs11227610,rs115006758,rs13207315,rs2060802,rs56106931,rs113282787,rs9272528,rs35984974,rs454422,rs3131034,rs7657739,rs115108000,rs35749575,rs188015,rs114680949,rs2074480,rs9271532,rs116389283,rs3094217,rs1153633,rs116419909,rs2786024,rs13194781,rs13277716,rs117939252,rs114114381,rs2233976,rs660895,rs9263715,rs9468843,rs3134899,rs9272420,rs9497975,rs2072107,rs116644796,rs114652645,rs2295663,rs115004569,rs12124149,rs1128175,rs6540760,rs28383182,rs115088254,rs112296425,rs3745760,rs4947290,rs17856201,rs116101519,rs28383418,rs3812009,rs10909824,rs11120007,rs2523554,rs13385018,rs116089240,rs114446407,rs114811230,rs116340302,rs114031202,rs883278,rs2693846,rs4601292,rs116356656,rs116481394,rs2232423,rs116345750,rs2516518,rs2301753,rs28732178,rs114311293,rs28383312,rs116517193,rs116386827,rs3791833,rs7734382,rs115084258,rs9272417,rs114708934,rs114737920,rs4566704,rs13205911,rs114623820,rs66868086,rs116667907,rs2239519,rs116706516,rs200483,rs114680730,rs114174495,rs1230706,rs115837722,rs1240770,rs9264602,rs7540944,rs116400491,rs116754473,rs113414682,rs28383365,rs9271542,rs111892599,rs114651803,rs9273103,rs2637496,rs9266395,rs35499800,rs3934466,rs3130984,rs113131349,rs111542599,rs115349180,rs285754,rs35030260,rs11151630,rs11988360,rs4294047,rs35016036,rs115295573,rs12206257,rs114574386,rs115641815,rs12114319,rs114852762,rs9271521,rs9271643,rs115862361,rs114074434,rs116253018,rs3815087,rs114880286,rs114477255,rs9272785,rs6910087,rs7842919,rs16995075,rs28605672,rs116133024,rs3218815,rs2248372,rs116387311,rs28366201,rs2074511,rs9264916,rs28383359,rs72794393,rs28383343,rs60020249,rs115154456,rs13213986,rs115885391,rs74636204,rs130072,rs3807034,rs4711251,rs115899618,rs114881571,rs115919032,rs115112280,rs115108791,rs36092177,rs113138877,rs184960,rs6943863,rs111965977,rs114383464,rs116244412,rs9272433,rs115011567,rs115970240,rs2534657,rs2162938,rs216132,rs115297319,rs28383402,rs9271637,rs116838454,rs12705884,rs11859375,rs9271409,rs114204657,rs115277226,rs17531978,rs4570960,rs35339855,rs6694190,rs3735880,rs114272920,rs116502388,rs2292040,rs78841600,rs56037701,rs76732435,rs2488212,rs115633574,rs115506534,rs72846794,rs13195636,rs114803597,rs28383378,rs9749066,rs34071253,rs285757,rs2844521,rs2516511,rs8321,rs216125,rs7552899,rs115546388,rs1789570,rs10909825,rs45518235,rs113791304,rs113182435,rs2609087,rs7016021,rs9271470,rs115267222,rs1349547,rs9273052,rs3188543,rs115748535,rs17749927,rs28732082,rs1376725,rs560530,rs114489817,rs9272362,rs3093662,rs115728055,rs115311693,rs28383397,rs10108019,rs1788827,rs115575717,rs9273026,rs111361258,rs116655568,rs7820447,rs41266783,rs2305392,rs17695758,rs536810,rs1469691,rs115961588,rs4711249,rs28383382,rs1349545,rs115007829,rs4802382,rs9501106,rs1153628,rs10417498,rs114776668,rs114769803,rs2357666,rs116772985,rs370155,rs12641894,rs59281021,rs72854513,rs114145508,rs67297533,rs115934456,rs114907247,rs10045945,rs9368644,rs13201308,rs34977123,rs80061445,rs72847313,rs115477439,rs116542807,rs116248721,rs2834810,rs4705409,rs114982793,rs2518028,rs12606608,rs116772678,rs111314440,rs113549285,rs74716290,rs41307043,rs118151663,rs115931486,rs1042126,rs366789,rs114027198,rs13191227,rs115031650,rs114694705,rs75126998,rs221881,rs114121547,rs34977583,rs114410080,rs7460073,rs12663103,rs116617455,rs116583749,rs77685459,rs117604501,rs115573251,rs34241101,rs3213644,rs2237227,rs2523475,rs115561009,rs12207756,rs78474935,rs241448,rs3864654,rs114037940,rs114712933,rs34218844,rs216138,rs9271544,rs2693848,rs114583655,rs115560512,rs57319999,rs116167242,rs28383441,rs401754,rs11129042,rs116146969,rs1058026,rs7580829,rs9368699,rs3094211,rs114783691,rs116139860,rs2069084,rs115525408,rs114165811,rs61289224,rs114328529,rs2051538,rs6053816,rs6975558,rs114544755,rs2442719,rs2260000,rs28383439,rs114158560,rs7770716,rs4446605,rs34396849,rs3093668,rs116081995,rs116107168,rs114303873,rs614348,rs114389012,rs12196597,rs7817474,rs1962603,rs114324161,rs62394540,rs28383338,rs116031752,rs1065048,rs9272742,rs13144385,rs116360064,rs115358805,rs111838566,rs115032920,rs9272319,rs9378127,rs116451398,rs56389721,rs28383404,rs13214023,rs6904596,rs115510020,rs116288471,rs80180464,rs200996,rs221872,rs114625530,rs3852338,rs2673948,rs79192142,rs116748860,rs114539119,rs2255221,rs3823418,rs114390086,rs2286656,rs2249742,rs16871253,rs3131018,rs13199772,rs6579767,rs1261672,rs114387459,rs116677673,rs9271644,rs28559730,rs10863988,rs822841,rs2596542,rs10484554,rs11998440,rs115725237,rs3738798,rs116073657,rs9380238,rs6983945,rs116217687,rs36116761,rs11860220,rs112526259,rs12097610,rs62000984,rs115686208,rs6976747,rs2796160,rs115841246,rs35345226,rs9272980,rs116048662,rs28383380,rs9273036,rs12097125,rs115714701,rs61437071,rs115992634,rs4151664,rs115749578,rs13206639,rs3093661,rs114715332,rs34214527,rs28383428,rs116739740,rs13212651,rs2844472,rs12085743,rs28383467,rs115957406,rs71510112,rs4435792,rs17763089,rs114284610,rs115280427,rs116388147,rs115149386,rs13376383,rs114570945,rs617578,rs116432881,rs28724162,rs62394550,rs4297011,rs9272456,rs115264716,rs9271472,rs114252220,rs116518157,rs28383377,rs12752148,rs6925061,rs116616662,rs74981472,rs3093978,rs114563252,rs115637702,rs16899207,rs2796164,rs2736171,rs114372569,rs9272407,rs114113397,rs35037868,rs114656533,rs3132551,rs114333877,rs113956184,rs111251172,rs111449582,rs11963106,rs117299233,rs117127690,rs116522260,rs13207345,rs2304069,rs116696802,rs35971290,rs115335087,rs526784,rs2834812,rs116827599,rs2210261,rs12128410,rs10484431,rs34371502,rs9263871,rs41269265,rs73083743,rs2802975,rs34295134,rs1235004,rs116953057,rs13193738,rs74818935,rs67340775,rs115540674,rs236118,rs9272973,rs200954,rs10068537,rs10153096,rs482044,rs1443545,rs9261129,rs116660816,rs7679480,rs111788277,rs11751732,rs114247941,rs17621931,rs116099942,rs115785487,rs115566123,rs35781323,rs9271426,rs7536491,rs114735755,rs114404525,rs76650283,rs41268940,rs114369408,rs115928863,rs10107204,rs739691,rs62396167,rs116554410,rs2071472,rs12529317,rs2395488,rs11995704,rs114390843,rs34166054,rs111896154,rs3132545,rs115988759,rs74549412,rs9272486,rs116793141,rs113933084,rs114171505,rs115612195,rs72849277,rs2230654,rs116672518,rs62084484,rs2796159,rs2535323,rs116023105,rs34676049,rs116550955,rs34788973,rs13191474,rs116030781,rs9272461,rs115472351,rs34763586,rs61742093,rs114585900,rs200952,rs116223076,rs34588114,rs115229320,rs115775466,rs78166434,rs2796163,rs116210899,rs236106,rs401763,rs113060503,rs9378109,rs3869129,rs2239518,rs28383345,rs9270406,rs2284176,rs71572549,rs200981,rs114721497,rs12094819,rs115599772,rs9272347,rs115537550,rs115206228,rs114476380,rs1062470,rs3131009,rs116535384,rs116616023,rs10947095,rs115857485,rs396243,rs35716472,rs813698,rs76363675,rs114948255,rs8283,rs16897900,rs12604483,rs77939829,rs35001169,rs115197424,rs2802981,rs184048,rs2802982,rs112811551,rs116109853,rs221877,rs3130982,rs116089928,rs9273014,rs114764631,rs117754336,rs9272422,rs113329671,rs2066933,rs112626197,rs2357579,rs116825786,rs78602544,rs2354320,rs200485,rs115227340,rs114030981,rs112053914,rs28383360,rs2678173,rs12211410,rs116793060,rs11120030,rs9271464,rs3738803,rs80137464,rs3873334,rs9273022,rs115279736,rs116581183,rs2747054,rs2280801,rs114938528,rs1042134,rs28362343,rs9271433,rs11785546,rs221882,rs116387739,rs482205,rs10750790,rs115639288,rs6866298,rs9267487,rs1092743,rs9263916,rs35353359,rs236121,rs2609090,rs3132517,rs62332334,rs6053815,rs114397253,rs28383413,rs115043599,rs10106405,rs2394967,rs116289149,rs114646058,rs114564384,rs9270161,rs34965214,rs7749924,rs115440646,rs2232426,rs28383369,rs112063507,rs10863989,rs116308083,rs12644725,rs67662114,rs1153623,rs1153607,rs115176938,rs116103922,rs221871,rs78551179,rs115624864,rs111598473,rs16871251,rs221883,rs114433132,rs3800307,rs111509939,rs28383187,rs916920,rs10892004,rs2693856,rs114291341,rs113521434,rs114732617,rs114643230,rs114738915,rs17596719,rs17693963,rs77122291,rs13199906,rs2609143,rs3935778,rs28383372,rs28383431,rs62222274,rs116677249,rs9271430,rs13211507,rs2395029,rs10944842,rs10041451,rs9689245,rs35744819,rs9261290,rs115988862,rs60667481,rs73083778,rs35120058,rs28732144,rs28732150,rs114249272,rs7194242,rs114855991,rs114729292,rs8073,rs11996694,rs41543314,rs9461688,rs45603135,rs113518441,rs116522800,rs10160758,rs6931921,rs241453,rs13346368,rs116663662,rs3819406,rs115341371,rs221885,rs4737680,rs28724033,rs116147870,rs2736172,rs41269955,rs116073613,rs8192591,rs114167811,rs75513198,rs114852835,rs34505829,rs111701877,rs115324721,rs114588750,rs9273062,rs2229094,rs2066934,rs114421087,rs4711229,rs17622185,rs115024845,rs115351967,rs114742549,rs114633780,rs9269863,rs114246480,rs115974809,rs3745762,rs9272987,rs115991569,rs9273025,rs111941374,rs34466265,rs114939115,rs114448785,rs1035938,rs116390259,rs2844509,rs11996764,rs115515764,rs114175208,rs115608555,rs9295924,rs79094559,rs967473,rs9497976,rs114447637,rs113150735,rs114805939,rs2446291,rs2071474,rs6457374,rs11785708,rs3130055,rs4713348,rs112485576,rs56075693,rs12092962,rs76967106,rs115241711,rs9273008,rs68188794,rs7759127,rs61736926,rs114257825,rs55759919,rs2523467,rs9272435,rs115652289,rs115643357,rs17750747,rs73083731,rs116338158,rs483143,rs34878803,rs34691223,rs12036054,rs114423398,rs116131646,rs2596503,rs114322933,rs114238714,rs28407694,rs116175198,rs116676741,rs7552880,rs1405262,rs115816856,rs28383435,rs55886823,rs34661125,rs9501035,rs2276983,rs7546754,rs12211942,rs114924293,rs3094214,rs13198809,rs6482779,rs9273031,rs116545108,rs116775388,rs941010,rs12728300,rs9271549,rs28383407,rs2844475,rs425335,rs9271469,rs41269951,rs116807048,rs116447170,rs2868131,rs13190888,rs2673947,rs116638725,rs4713379,rs4248149,rs111256638,rs114443651,rs9271773,rs7749305,rs114673097,rs2693845,rs3873332,rs28383411,rs35016073,rs116490515,rs3799374,rs72845070,rs112528767,rs2100310,rs58967538,rs200948,rs112175921,rs2232429,rs10104877,rs3094205,rs7530189,rs115960964,rs9324638,rs13217984,rs35072899,rs115190855,rs115364273,rs114701055,rs28383367,rs116668078,rs34950484,rs28383358,rs3094609,rs33932084,rs28732193,rs28383400,rs115959725,rs116022778,rs111556513,rs236178,rs5010528,rs41268942,rs9271523,rs115960099,rs241440,rs2844795,rs1049124,rs72785112,rs116812736,rs115093946,rs7088014,rs114174832,rs115080137,rs413450,rs9273040,rs115237321,rs13376390,rs57596524,rs9271419,rs116735820,rs1052248,rs1046083,rs10108123,rs34765154,rs115963005,rs115375934,rs6424061,rs116138574,rs28383405,rs113104509,rs115474418,rs114019008,rs114158220,rs941009,rs114166819,rs115914022,rs118020383,rs116663413,rs115477903,rs221867,rs116600782,rs917711,rs9271404,rs116366527,rs3830041,rs236126,rs11131603,rs114710459,rs116367836,rs6745508,rs116250597,rs2077432,rs543713,rs1433010,rs112021043,rs3130975,rs886297,rs2693849,rs80225417,rs6482780,rs10495354,rs3734905,rs77867566,rs34105070,rs10484434,rs11667442,rs115726866,rs113459411,rs7515115,rs9368531,rs2244195,rs116567073,rs2559080,rs116102783,rs116101944,rs285755,rs3807035,rs13219354,rs1005911,rs113277162,rs66886492,rs11800642,rs55690788,rs3095320,rs115291342,rs116369708,rs34871267,rs113505281,rs114171373,rs111919185,rs11120029,rs11924930,rs216131,rs116062875,rs116269022,rs115671582,rs2071469,rs4400048,rs35984981,rs112207759,rs116020536,rs114842883,rs74711497,rs114203361,rs116765168,rs115786206,rs13195040,rs13110504,rs115590622,rs4705408,rs116700545,rs115692935,rs28383342,rs3131064,rs115712333,rs115558385,rs116098066,rs12708194,rs216126,rs115125398,rs116460493,rs115220160,rs115749075,rs12669564,rs3132552,rs2858870,rs1065043,rs115924349,rs116637360,rs114740579,rs9272363,rs116093011,rs9271416,rs9271628,rs9468830,rs13203816,rs28383316,rs647035,rs200481,rs72849326,rs113010307,rs111432098,rs115575065,rs9404974,rs116587979,rs28383347,rs4565072,rs114561288,rs72846780,rs13278646,rs28383339,rs116570738,rs9272957,rs3130560,rs111375871,rs116349455,rs6710199,rs115541413,rs6990319,rs720465,rs9271516,rs114953817,rs116634007,rs28383459,rs1792726,rs114303864,rs9951323,rs115370696,rs200989,rs62410542,rs62511904,rs114142041,rs116074636,rs115177236,rs34194357,rs114862404,rs116002223,rs114012139,rs502803,rs114555704,rs28732175,rs115538919,rs17355669,rs6909321,rs114815053,rs114131516,rs1259290,rs11911778,rs115880439,rs72849340,rs114285281,rs112372067,rs9271554,rs6694448,rs2059877,rs7839626,rs114384950,rs35098436,rs3095234,rs116736686,rs13212318,rs12723253,rs116410646,rs7821284,rs116330263,rs2340463,rs1052693,rs116551862,rs2786025,rs115010847,rs3869068,rs7281310,rs58903743,rs409035,rs116229268,rs2032904,rs7538755,rs1153608,rs34332556,rs4618366,rs200482,rs13204012,rs3823417,rs114327002,rs28383366,rs9324640,rs201002,rs7006789,rs117859884,rs28383438,rs115440828,rs1042147,rs28724008,rs9272335,rs221880,rs116096635,rs115811699,rs241447,rs114838817,rs2673945,rs12527415,rs28383313,rs114565246,rs115922530,rs3130983,rs2358899,rs55876952,rs170286,rs13213152,rs2516424,rs13205658,rs9951414,rs116030449,rs236170,rs17426593,rs56281049,rs4627918,rs116355107,rs4587207,rs115705731,rs1240771,rs966121,rs77617807,rs114292052,rs2786023,rs9272358,rs183535,rs35098789,rs9380198,rs115126857,rs28360634,rs2074512,rs114945990,rs117804446,rs12145131,rs1057151,rs12082157,rs9271520,rs6855605,rs2596531,rs7737689,rs236189,rs114852083,rs115928857,rs216127,rs4478236,rs115432931,rs116723504,rs2856997,rs35981464,rs2516448,rs28383420,rs2674007,rs117264611,rs115547759,rs221873,rs114503176,rs116367638,rs115005508,rs13201769,rs73210910,rs115194307,rs115647691,rs13199649,rs13201681,rs115013965,rs12483205,rs115110712,rs115729069,rs115017022,rs401775,rs28396246,rs115387042,rs35017208,rs3909109,rs115298310,rs1065047,rs6053819,rs200995,rs115292285,rs115260061,rs67998226,rs114711333,rs929138,rs13041190,rs12190030,rs116831118,rs4860690,rs28383381,rs115520274,rs9272955,rs6680845,rs115118647,rs3823419,rs114455056,rs114915632,rs532098,rs114008527,rs200484,rs62222270,rs11753208,rs7513321,rs2609086,rs2849450,rs1495169,rs2534678,rs200990,rs115305591,rs113529930,rs116701180,rs2796166,rs115543031,rs13211901,rs114659123,rs236175,rs114708673,rs35893648,rs2488211,rs6935470,rs3819299,rs118012840,rs114667288,rs115128360,rs1153630,rs116569589,rs9677779,rs2074510,rs12641897,rs114901942,rs116664025,rs4872511,rs116338227,rs67859638,rs56189111,rs13217619,rs114217689,rs822840,rs30831,rs13218875,rs16899205,rs116460674,rs481139,rs28383340,rs115690586,rs116689255,rs9273063,rs9271465,rs62332335,rs116410219,rs115308342,rs3095329,rs114611870,rs114563043,rs12650750,rs9271438,rs62394537,rs6671866,rs115335068,rs114387279,rs116330197,rs116172494,rs115912299,rs116536715,rs76202064,rs35565446,rs7756521,rs3852339,rs115924774,rs2796161,rs8192583,rs115434187,rs2858869,rs503112,rs114196497,rs9271776,rs115197158,rs6085332,rs28383383,rs11600959,rs113426464,rs2280890,rs1153627,rs114006865,rs114773114,rs4131373,rs36125084,rs3132610,rs115377799,rs112574272,rs56390132,rs116331885,rs114899376,rs10418509,rs10072275,rs73688019,rs3130932,rs4349649,rs6474161,rs812397,rs236104,rs7751869,rs75689004,rs116493776,rs76292219,rs28383379,rs116461835,rs67407114,rs9272443,rs200501,rs16869631,rs9272983,rs236169,rs12293461,rs17751184,rs114224199,rs115292982,rs116573973,rs115805889,rs259919,rs9272995,rs175597,rs116606315,rs12129933,rs11651657,rs77757639,rs116734397,rs1051794,rs115468007,rs115588725,rs9271408,rs28383403,rs114700859,rs2256175,rs2459149,rs787197,rs113048243,rs77556686,rs28383453,rs11809232,rs643889,rs114308130,rs6517413,rs114046237,rs116664903,rs117203659,rs6906662,rs114569840,rs221869,rs116018922,rs11864995,rs3130981,rs2298330,rs200977,rs12128903,rs4959079,rs9391696,rs6906460,rs115610644,rs45509595,rs535852,rs116813230,rs4713383,rs7548861,rs11755492,rs2802976,rs113129660,rs4751182,rs6834811,rs116744328,rs9272466,rs13216197,rs9270416,rs2856448,rs221875,rs1105978,rs1910492,rs72781945,rs1844772,rs114071422,rs9271434,rs9273048,rs2673943,rs6997496,rs114142794,rs111409670</t>
  </si>
  <si>
    <t>ENSG00000062038.9,ENSG00000204366.3,ENSG00000204580.7,CATG00000027678.1,ENSG00000231852.2,ENSG00000137411.12,ENSG00000187987.5,ENSG00000196735.7,ENSG00000204344.10,ENSG00000228789.2,ENSG00000204267.9,ENSG00000200816.1,ENSG00000185442.8,ENSG00000228962.1,ENSG00000196260.3,ENSG00000236437.1,ENSG00000227939.1,ENSG00000198216.6,CATG00000087892.1,ENSG00000113716.8,CATG00000088041.1,ENSG00000117697.10,CATG00000087905.1,ENSG00000203705.6,ENSG00000198315.6,ENSG00000173715.11,ENSG00000131791.6,CATG00000087963.1,CATG00000083573.1,ENSG00000204422.7,CATG00000102654.1,CATG00000099157.1,ENSG00000217646.1,ENSG00000204387.8,ENSG00000220483.4,ENSG00000234006.1,CATG00000088075.1,ENSG00000204301.5,ENSG00000185130.4,CATG00000051923.1,ENSG00000137310.7,ENSG00000196301.3,CATG00000083549.1,CATG00000037626.1,ENSG00000246528.3,ENSG00000182572.2,CATG00000087916.1,CATG00000087909.1,ENSG00000229836.1,ENSG00000250846.2,ENSG00000204542.2,ENSG00000272278.1,ENSG00000228022.1,ENSG00000188107.9,ENSG00000204619.3,CATG00000087896.1,CATG00000087900.1,ENSG00000242366.2,ENSG00000204439.3,ENSG00000204789.3,ENSG00000223837.2,ENSG00000124613.4,CATG00000054178.1,ENSG00000241404.2,CATG00000088071.1,CATG00000087870.1,ENSG00000272462.2,ENSG00000196126.6,CATG00000116252.1,ENSG00000251916.1,ENSG00000224658.1,ENSG00000204438.6,ENSG00000187626.7,ENSG00000184357.3,ENSG00000233529.1,ENSG00000219891.2,ENSG00000184465.11,ENSG00000125885.9,ENSG00000204498.6,CATG00000096879.1,ENSG00000120896.9,ENSG00000225603.3,ENSG00000085982.9,ENSG00000206344.6,ENSG00000130561.12,ENSG00000240882.1,ENSG00000187475.4,ENSG00000184939.11,ENSG00000168487.13,CATG00000087920.1,ENSG00000206503.7,ENSG00000204613.6,CATG00000083579.1,ENSG00000204427.7,ENSG00000254870.1,ENSG00000112343.8,CATG00000087873.1,CATG00000087866.1,ENSG00000226314.3,CATG00000083575.1,CATG00000099159.1,ENSG00000204539.3,ENSG00000241635.3,ENSG00000204310.6,ENSG00000179344.12,ENSG00000204531.11,ENSG00000196226.2,ENSG00000204516.5,ENSG00000204356.7,ENSG00000265236.1,ENSG00000168631.7,CATG00000083486.1,ENSG00000234703.1,ENSG00000197914.2,CATG00000083577.1,CATG00000088029.1,ENSG00000169598.11,CATG00000059430.1,CATG00000087927.1,CATG00000064133.1,ENSG00000262370.1,CATG00000065894.1,ENSG00000234127.4,CATG00000116382.1,CATG00000039942.1,ENSG00000181610.8,CATG00000049498.1,ENSG00000189298.9,CATG00000083557.1,CATG00000083361.1,ENSG00000124693.2,CATG00000087941.1,ENSG00000204616.6,ENSG00000204348.5,ENSG00000204472.8,ENSG00000137259.2,CATG00000099197.1,CATG00000005914.1,CATG00000102657.1,ENSG00000204420.4,CATG00000002243.1,ENSG00000263756.1,CATG00000039932.1,CATG00000083393.1,ENSG00000137571.6,ENSG00000138669.5,ENSG00000243649.4,CATG00000083546.1,ENSG00000198502.5,CATG00000087827.1,ENSG00000229391.3,ENSG00000155850.7,ENSG00000096654.11,ENSG00000221988.8,ENSG00000146112.7,ENSG00000248752.1,ENSG00000201823.1,ENSG00000089195.10,ENSG00000137185.7,CATG00000083581.1,ENSG00000261272.1,ENSG00000112337.6,ENSG00000249001.1,CATG00000083449.1,CATG00000098900.1,ENSG00000198912.6,ENSG00000166278.10,ENSG00000204435.9,ENSG00000168959.10,ENSG00000182578.9,CATG00000078029.1,CATG00000019232.1,ENSG00000184348.2,ENSG00000204538.3,ENSG00000261645.1,ENSG00000236423.1,CATG00000083548.1,ENSG00000204618.4,ENSG00000204315.3,ENSG00000272501.1,ENSG00000201785.1,ENSG00000266776.1,ENSG00000196747.3,CATG00000083335.1,CATG00000088030.1,ENSG00000206337.6,CATG00000056029.1,ENSG00000213654.5,ENSG00000077044.5,CATG00000088022.1,ENSG00000204475.5,ENSG00000234745.5,CATG00000088072.1,ENSG00000227507.2,CATG00000101885.1,ENSG00000234816.2,ENSG00000263020.1,CATG00000083320.1,CATG00000056801.1,ENSG00000204296.7,ENSG00000197062.7,ENSG00000226979.4,ENSG00000135636.9,CATG00000088062.1,CATG00000099192.1,ENSG00000204525.10,CATG00000083373.1,ENSG00000197279.3,CATG00000082710.1,ENSG00000168619.11,ENSG00000230174.1,ENSG00000250264.1,CATG00000088019.1,ENSG00000066379.10,ENSG00000180573.8,CATG00000002705.1,CATG00000088002.1,ENSG00000265542.1,ENSG00000253125.1,ENSG00000108010.7,ENSG00000204574.8,CATG00000083574.1,ENSG00000165606.4,CATG00000088070.1,ENSG00000219392.1,ENSG00000219797.2,ENSG00000233822.3,ENSG00000120910.10,ENSG00000204385.6,CATG00000083347.1,ENSG00000204540.6,ENSG00000237425.1,CATG00000088018.1,ENSG00000273210.1,ENSG00000111859.12,ENSG00000204623.4,ENSG00000237923.1,ENSG00000204314.6,ENSG00000185523.6,ENSG00000180596.7,ENSG00000197061.3,ENSG00000147570.5,ENSG00000204305.9,CATG00000083365.1,CATG00000087824.1,CATG00000087883.1,ENSG00000168477.13,ENSG00000204520.8,ENSG00000232810.3,CATG00000016543.1,CATG00000083387.1,CATG00000083353.1,ENSG00000213780.6,CATG00000074354.1,ENSG00000204308.6,ENSG00000010704.14,ENSG00000204444.6,CATG00000087881.1,ENSG00000260071.1,ENSG00000237080.1,ENSG00000196230.8,ENSG00000201680.1,ENSG00000214894.2,ENSG00000137252.5,ENSG00000204544.5,CATG00000088077.1,ENSG00000204388.5,ENSG00000251034.1,ENSG00000145242.9,ENSG00000124610.3,ENSG00000182611.3,CATG00000088014.1,ENSG00000198374.3,ENSG00000137404.10,ENSG00000136250.7,ENSG00000204351.7,ENSG00000204256.8,ENSG00000228432.1,CATG00000083349.1,ENSG00000204371.7,ENSG00000269293.2,ENSG00000225499.1,ENSG00000204536.9,ENSG00000204511.2,ENSG00000187837.2,ENSG00000230832.3,CATG00000083570.1,ENSG00000241106.2,ENSG00000254006.1,ENSG00000158691.10,ENSG00000263608.1,ENSG00000063169.6,ENSG00000248993.1,ENSG00000243004.1,CATG00000088073.1,ENSG00000204482.6,ENSG00000196374.5,ENSG00000177511.5,ENSG00000204469.8,ENSG00000235109.3,CATG00000088063.1,ENSG00000157540.15,ENSG00000213722.4,ENSG00000235335.2,CATG00000088069.1,CATG00000083478.1,ENSG00000271581.1,ENSG00000163958.9,ENSG00000244255.1,CATG00000083332.1,ENSG00000164296.6,ENSG00000204590.8,ENSG00000232040.2,ENSG00000198563.9,ENSG00000204257.10,ENSG00000206129.3,ENSG00000204463.8,ENSG00000213676.6,ENSG00000137338.4,ENSG00000232044.4,CATG00000083580.1,ENSG00000213760.6,ENSG00000225914.1,ENSG00000198558.2,ENSG00000223534.1,CATG00000087888.1,ENSG00000173599.9,ENSG00000258388.3,ENSG00000196532.4</t>
  </si>
  <si>
    <t>23935489,22174851,21051598,21490045,20041166,20205591,21160409,17641165,21364930</t>
  </si>
  <si>
    <t>HIV-1 replication,HIV-1 viral setpoint,HIV-1 control,HIV-1 susceptibility</t>
  </si>
  <si>
    <t>MESH:D015843</t>
  </si>
  <si>
    <t>Serpins</t>
  </si>
  <si>
    <t>A family of serine proteinase inhibitors which are similar in amino acid sequence and mechanism of inhibition, but differ in their specificity toward proteolytic enzymes. This family includes alpha 1-antitrypsin, angiotensinogen, ovalbumin, antiplasmin, alpha 1-antichymotrypsin, thyroxine-binding protein, complement 1 inactivators, antithrombin III, heparin cofactor II, plasminogen inactivators, gene Y protein, placental plasminogen activator inhibitor, and barley Z protein. Some members of the serpin family may be substrates rather than inhibitors of SERINE ENDOPEPTIDASES, and some serpins occur in plants where their function is not known.</t>
  </si>
  <si>
    <t>rs11548954,rs62567919,rs809736,rs4532668,rs785907,rs1129399,rs10781358,rs6494243,rs59424752,rs2377640,rs61334567,rs12375735,rs11144870,rs7023191,rs9775457,rs1057419,rs6560515,rs3187236,rs62567918,rs62564442</t>
  </si>
  <si>
    <t>ENSG00000187609.11,ENSG00000069667.11,ENSG00000187210.8,ENSG00000234618.1,ENSG00000135002.7</t>
  </si>
  <si>
    <t>Vaspin levels</t>
  </si>
  <si>
    <t>MESH:D015992</t>
  </si>
  <si>
    <t>Body Mass Index</t>
  </si>
  <si>
    <t>An indicator of body density as determined by the relationship of BODY WEIGHT to BODY HEIGHT. BMI=weight (kg)/height squared (m2). BMI correlates with body fat (ADIPOSE TISSUE). Their relationship varies with age and gender. For adults, BMI falls into these categories: below 18.5 (underweight); 18.5-24.9 (normal); 25.0-29.9 (overweight); 30.0 and above (obese). (National Center for Health Statistics, Centers for Disease Control and Prevention)</t>
  </si>
  <si>
    <t>rs17106274,rs12244704,rs153106,rs12327199,rs55792032,rs9881468,rs58490069,rs10183376,rs13070989,rs35142762,rs8030,rs10872311,rs2580761,rs71480157,rs6729916,rs29941,rs1736060,rs7046351,rs3794950,rs2299941,rs16831113,rs1793326,rs11130314,rs7637250,rs17115213,rs12958567,rs12478841,rs3739095,rs7653661,rs12487591,rs948372,rs13002853,rs545708,rs7034789,rs79503440,rs1998040,rs2237611,rs1673518,rs35859571,rs113547408,rs5999962,rs2288278,rs13071584,rs8003217,rs61210641,rs308955,rs13405743,rs3101338,rs3797580,rs3846663,rs1365249,rs42302,rs2185663,rs79247264,rs11864107,rs9369985,rs2252567,rs2286800,rs13126280,rs10267633,rs17207196,rs11215397,rs968807,rs67231606,rs7874533,rs57839638,rs4740615,rs7641299,rs8106165,rs11191425,rs3733041,rs1558901,rs3735377,rs35395156,rs4933227,rs9367416,rs72974781,rs13127915,rs4459549,rs4409766,rs2287019,rs1647276,rs4765696,rs4930726,rs12200388,rs62255362,rs175631,rs1275537,rs7214916,rs4594236,rs4666000,rs11901133,rs11057397,rs5744703,rs4666011,rs11936275,rs9469779,rs11923383,rs4715207,rs72811667,rs2482389,rs78821730,rs8093387,rs780117,rs151303,rs4982684,rs1167793,rs3734626,rs11130308,rs4130905,rs7250869,rs1275522,rs3776101,rs1287601,rs276448,rs11676272,rs2227501,rs17734443,rs7188071,rs680185,rs74752114,rs7766070,rs1275530,rs72974763,rs4952902,rs770213,rs34910028,rs4896027,rs11769318,rs4924409,rs12499156,rs9866309,rs3824754,rs17106277,rs905604,rs11719137,rs4930721,rs8084834,rs998357,rs13068293,rs4687687,rs29943,rs13136504,rs7193733,rs12605017,rs10948007,rs12604262,rs7701616,rs1353577,rs73430668,rs2053979,rs12301673,rs7759572,rs274917,rs2397454,rs6445538,rs12971120,rs7225635,rs916704,rs3792253,rs4742272,rs11556505,rs704791,rs2072391,rs6453142,rs57050626,rs1047956,rs7711645,rs2297168,rs72974784,rs10502974,rs17464885,rs55991577,rs16949909,rs13087772,rs7265394,rs3784710,rs11191453,rs2326013,rs6453143,rs2589668,rs4771122,rs60332615,rs6842550,rs4752856,rs2286036,rs62334122,rs35991856,rs12435364,rs7733299,rs31859,rs12532456,rs12050397,rs11231111,rs12661131,rs34610142,rs8094784,rs4817303,rs28410083,rs11719685,rs2079929,rs984976,rs13183611,rs6789151,rs10840060,rs8049439,rs56777251,rs56661234,rs6445529,rs34351,rs4788074,rs3789967,rs35882434,rs62405438,rs67539070,rs1145348,rs6900530,rs5750161,rs13410999,rs4765127,rs61009229,rs31860,rs12634032,rs80270210,rs571480,rs6727388,rs10846580,rs2118826,rs1732513,rs3794915,rs7875367,rs75735637,rs62334119,rs61290587,rs2293577,rs2289249,rs4149389,rs34537256,rs1048932,rs253393,rs2800708,rs416917,rs1561337,rs2272417,rs17506372,rs10459684,rs11876922,rs62034318,rs663129,rs7852078,rs10965888,rs12616628,rs928199,rs13391837,rs7792368,rs1167799,rs6972229,rs4417602,rs77812386,rs72994544,rs4149398,rs79732011,rs10838747,rs10403360,rs746160,rs11079828,rs571312,rs1501672,rs99365,rs10951120,rs9474576,rs10173784,rs3756920,rs6552750,rs2241423,rs73052033,rs4072402,rs2871753,rs1647284,rs12378499,rs8103728,rs133291,rs34967816,rs7175517,rs7652088,rs11940436,rs11642449,rs11659878,rs2289921,rs9521522,rs904015,rs13010695,rs2034668,rs6659900,rs2934221,rs8061590,rs4318902,rs2384656,rs113934577,rs9929088,rs6925243,rs74048003,rs1565265,rs5999977,rs12294680,rs17039879,rs16907259,rs35258324,rs72933440,rs274927,rs4131072,rs56275389,rs623312,rs10057967,rs12437555,rs4578808,rs12328445,rs67945876,rs11126932,rs591120,rs1317164,rs8028838,rs2567570,rs1384198,rs62100024,rs5744533,rs13072536,rs3794921,rs10780928,rs7984342,rs17505156,rs4804023,rs4923461,rs13064692,rs2268025,rs13241978,rs112852659,rs31853,rs6457813,rs62100019,rs112262084,rs12277932,rs253412,rs11082991,rs67631516,rs13401500,rs11876154,rs7750618,rs9864034,rs7033251,rs75840293,rs2925630,rs666181,rs146922831,rs72811637,rs115661023,rs3774355,rs9863,rs60442576,rs72695148,rs6604871,rs1184570,rs9844736,rs77632545,rs3008747,rs62099979,rs7292782,rs2057331,rs9868316,rs1143,rs935919,rs12998770,rs9395809,rs1260326,rs6760250,rs7586601,rs28276,rs2051312,rs13400545,rs1260334,rs76629768,rs6963105,rs17628113,rs79574073,rs754536,rs34463556,rs2144134,rs34403764,rs11684134,rs7617468,rs6565300,rs729711,rs7170185,rs4245260,rs4741548,rs10474434,rs3762855,rs2344481,rs4628086,rs73128769,rs2182244,rs8060365,rs4776375,rs75396167,rs2670134,rs17734605,rs12823740,rs4776982,rs7120065,rs11154914,rs13358125,rs12216369,rs62036622,rs2084946,rs12968731,rs34256622,rs11191555,rs2891761,rs3794956,rs77804121,rs12489177,rs61649981,rs34954168,rs149954327,rs4665383,rs10144145,rs17707300,rs11892869,rs4741546,rs1051795,rs75920811,rs3733046,rs10209020,rs6973052,rs62334118,rs3743963,rs12787112,rs11125153,rs11662825,rs6892396,rs13021516,rs10201247,rs4234589,rs9381283,rs1968752,rs73116339,rs522367,rs9907350,rs10883832,rs3774365,rs75273069,rs6020130,rs8395,rs3740393,rs6565259,rs1911127,rs181209,rs61742688,rs13161802,rs7187776,rs6938763,rs11891457,rs13258488,rs6809506,rs59184523,rs2245647,rs2878519,rs31844,rs1673514,rs12790913,rs2098167,rs1317149,rs10157874,rs9679780,rs2278389,rs2275215,rs34067378,rs8906,rs113208333,rs12497998,rs11873515,rs8083972,rs10780035,rs5995156,rs3617,rs7184597,rs10756714,rs166684,rs13398522,rs31856,rs867559,rs12303933,rs11939942,rs13393935,rs423589,rs11873742,rs920188,rs56411521,rs11191310,rs2893222,rs2686187,rs1260345,rs12296259,rs10773048,rs3934834,rs7251104,rs72904515,rs1432907,rs1920299,rs1047955,rs14810,rs35175818,rs2673894,rs1863935,rs1534862,rs935370,rs2856650,rs4702690,rs12032943,rs73052057,rs55876153,rs12905546,rs1736057,rs833757,rs12524494,rs17844387,rs817858,rs2225181,rs2325948,rs2567564,rs34342646,rs12443881,rs13297507,rs9324,rs6497416,rs13437220,rs2482391,rs4665385,rs408243,rs2640711,rs10232511,rs10173720,rs4665959,rs600033,rs2337373,rs2967943,rs1556197,rs3824734,rs2277108,rs17649898,rs35107891,rs1167798,rs2071042,rs545608,rs4788085,rs62334123,rs8046545,rs5996069,rs11859512,rs2601777,rs62036657,rs559623,rs10456157,rs4930725,rs2452874,rs500365,rs12540007,rs10457487,rs9829814,rs1013016,rs77020228,rs12298484,rs1647265,rs6453133,rs7940536,rs902001,rs6498089,rs9631774,rs2071305,rs5999973,rs72931381,rs13163244,rs10459683,rs2241510,rs2240915,rs2018241,rs11126918,rs58079517,rs1987164,rs6727215,rs3749498,rs9966911,rs149271,rs28675295,rs11720432,rs4687658,rs3824755,rs12475426,rs56186137,rs2567583,rs1143776,rs11541299,rs9866183,rs1128163,rs4363822,rs1859786,rs7589664,rs1800437,rs2286798,rs72945172,rs6861279,rs57397886,rs7610298,rs2285532,rs2302417,rs62489627,rs34361,rs17224704,rs2072390,rs9482769,rs116485443,rs56090743,rs72648564,rs12413858,rs1187326,rs6752378,rs13230660,rs7567997,rs7500623,rs115806083,rs3749674,rs7644513,rs7452196,rs12900016,rs11231693,rs2280737,rs2397458,rs11030100,rs12608037,rs66892818,rs11693052,rs13021208,rs55731973,rs11826756,rs11191560,rs12220743,rs2284463,rs2567578,rs17739580,rs29944,rs4687552,rs10182181,rs2287711,rs17721991,rs12798028,rs206941,rs2567569,rs12916598,rs338513,rs11231112,rs115051779,rs5750165,rs2078616,rs575908,rs72793809,rs308964,rs4665768,rs12219901,rs11607801,rs2531995,rs12488303,rs2276825,rs6096788,rs2762338,rs62100028,rs78083835,rs10840056,rs2380095,rs13020949,rs10163694,rs3817334,rs1619667,rs59662471,rs2068834,rs3173872,rs12443086,rs755553,rs7001819,rs62138966,rs10456506,rs2384057,rs2009168,rs28742003,rs2925629,rs12327369,rs118089279,rs5999961,rs79128373,rs4692658,rs10756688,rs9909,rs2146288,rs75321546,rs1565269,rs71583626,rs10769910,rs2286028,rs4692925,rs7192056,rs11231116,rs1144108,rs10406327,rs3824116,rs6837382,rs4616435,rs2648811,rs34580312,rs11577809,rs1144106,rs11073628,rs11057400,rs2237098,rs73041038,rs17264436,rs2297787,rs4489954,rs1491850,rs2605486,rs71352238,rs7125361,rs113623543,rs3755803,rs35183074,rs7736581,rs736408,rs12972970,rs10498932,rs55677087,rs62048402,rs6419887,rs6567030,rs35867401,rs34398537,rs12416852,rs61247081,rs72657357,rs10209635,rs10865973,rs60154639,rs591728,rs4665978,rs7737959,rs879680,rs2251219,rs73863202,rs993887,rs3765680,rs2276816,rs8179252,rs2299297,rs9579083,rs26528,rs151174,rs4788102,rs310760,rs40815,rs7728887,rs79780963,rs1908786,rs1920298,rs780104,rs2241388,rs5755931,rs1075653,rs11874642,rs4053608,rs2967951,rs55669001,rs3008744,rs6547820,rs780100,rs12414028,rs6797006,rs2297167,rs1104,rs3798519,rs13030973,rs1875364,rs11659624,rs9877371,rs9407624,rs7090737,rs40836,rs770524,rs10205219,rs10969476,rs40834,rs4233718,rs60028471,rs2580759,rs31745,rs1313566,rs3802858,rs56967874,rs3784711,rs2899256,rs598747,rs780108,rs274918,rs17734396,rs922494,rs3736594,rs1187323,rs10169261,rs11057394,rs12105520,rs2143389,rs276449,rs898032,rs62099982,rs1987472,rs13022873,rs10502973,rs6650990,rs29942,rs274926,rs10806422,rs3740688,rs2589667,rs4687554,rs9332464,rs13437395,rs3852066,rs2567573,rs6886841,rs1647266,rs149299,rs6827869,rs308950,rs7973683,rs3857597,rs8192472,rs7805792,rs4147157,rs58802770,rs28489493,rs3792252,rs11125158,rs62255396,rs4782294,rs62034351,rs4666010,rs2032180,rs6955651,rs1869589,rs62334126,rs2856661,rs4646776,rs17505685,rs2245538,rs9844367,rs36004835,rs57009736,rs6967949,rs12629742,rs74661751,rs13013484,rs62379487,rs7575245,rs10163090,rs6002494,rs2193060,rs2254667,rs28539889,rs7256735,rs4821439,rs4687663,rs948373,rs13428530,rs79471637,rs10786736,rs6753726,rs4515189,rs546726,rs11140722,rs3794953,rs1167807,rs7635070,rs11709448,rs6751994,rs3846666,rs12327206,rs1026721,rs6441552,rs926091,rs28626095,rs10205592,rs1616534,rs11057401,rs79394681,rs17671591,rs6020712,rs4704227,rs2535629,rs34017441,rs116074763,rs34739010,rs1900273,rs28587941,rs28434158,rs56354901,rs4776985,rs2336149,rs114314935,rs17506154,rs4564736,rs410522,rs2237602,rs1936809,rs2921161,rs2206277,rs4258332,rs56076827,rs12438528,rs1353578,rs11039212,rs6578968,rs13131637,rs1032575,rs2287132,rs6769789,rs17636395,rs4730071,rs2299299,rs1141313,rs72804033,rs13126552,rs3732410,rs13326227,rs75055654,rs12464616,rs1260341,rs10948011,rs6760828,rs1590244,rs6930924,rs9791288,rs72613829,rs16903285,rs74785059,rs73343293,rs77635586,rs12774665,rs2540034,rs6496321,rs7132655,rs3859172,rs11681351,rs3794955,rs11646653,rs7750867,rs12972156,rs9654050,rs16843271,rs7248181,rs16956779,rs2589664,rs2601792,rs1463736,rs10810436,rs11191548,rs79237883,rs7745757,rs31849,rs9679781,rs13407913,rs34676212,rs10953466,rs10962110,rs9834110,rs13030345,rs56151039,rs60179814,rs10183746,rs8084410,rs630353,rs16848614,rs78245349,rs7577311,rs17235757,rs2934222,rs8062405,rs10276583,rs12201437,rs11710737,rs9461981,rs7679399,rs10810399,rs4992357,rs56725354,rs809673,rs1387332,rs11876240,rs7081767,rs8084109,rs56283454,rs7514705,rs682614,rs1147193,rs4713772,rs13082048,rs2195994,rs62100025,rs10804463,rs74981154,rs7577342,rs2241422,rs2270197,rs3755798,rs587937,rs6734875,rs570818,rs33967311,rs10171740,rs3794920,rs7586543,rs591166,rs9828863,rs6976,rs11177,rs61004096,rs10280752,rs72992617,rs4296698,rs10166966,rs12062137,rs11872554,rs9312732,rs7241558,rs9749185,rs13178507,rs1556198,rs113934061,rs72929492,rs2278354,rs112739763,rs16956735,rs12911548,rs73150329,rs7241278,rs17878846,rs77902097,rs10967182,rs13472,rs80320315,rs7780887,rs2007437,rs117441264,rs11570094,rs10953792,rs11047949,rs6708882,rs3903548,rs75904448,rs2268023,rs11693660,rs1049817,rs12221893,rs11723137,rs35463245,rs3846662,rs4549504,rs6953596,rs11127013,rs2336545,rs6020125,rs4776970,rs2413369,rs34474204,rs2036415,rs12605820,rs3814424,rs7181154,rs4687638,rs62446277,rs165722,rs77180047,rs5744575,rs928201,rs11735076,rs17238484,rs17555474,rs4859084,rs1427924,rs10757592,rs12329227,rs4620720,rs738248,rs1108842,rs1260327,rs11649091,rs7622694,rs2934219,rs7620339,rs6893807,rs62405437,rs3736729,rs4704230,rs1307279,rs12901001,rs977316,rs7733438,rs3779478,rs76013440,rs1406295,rs62334121,rs3794916,rs57890315,rs6477129,rs2303108,rs648595,rs6488914,rs10802853,rs3795884,rs7179371,rs2879135,rs77989629,rs66787104,rs3852167,rs12412038,rs589850,rs8008758,rs10835197,rs17540275,rs11917335,rs3895907,rs34181037,rs72697910,rs9679543,rs6551477,rs11126999,rs7131882,rs10846579,rs2471469,rs35624992,rs2305929,rs10168525,rs57682449,rs12343894,rs11191447,rs13064064,rs2239547,rs72662347,rs11601173,rs1995267,rs3020805,rs7942036,rs11936334,rs10253962,rs754635,rs6890327,rs2278159,rs55892208,rs7873152,rs1668935,rs76586169,rs4836133,rs10459685,rs12572106,rs3764510,rs4582,rs2304608,rs12752391,rs1619975,rs9906155,rs1013366,rs12217501,rs950732,rs10491962,rs12467476,rs2272406,rs11720172,rs7363432,rs16928950,rs13402420,rs10756713,rs13246990,rs6714106,rs1055410,rs10231782,rs11791950,rs10164052,rs10211355,rs2282070,rs62036626,rs11353,rs62253740,rs11717043,rs7105282,rs36018692,rs9491699,rs11927693,rs7706730,rs6445541,rs11191535,rs2762339,rs117244556,rs6749422,rs6551465,rs17414993,rs13022659,rs10174783,rs12508139,rs11130327,rs6489373,rs6445539,rs16843265,rs58035935,rs79082900,rs3817004,rs11057407,rs2240128,rs8084058,rs12635140,rs12448902,rs13082208,rs11169176,rs17649886,rs55929809,rs12629687,rs1488830,rs34535102,rs75160594,rs149301,rs201188,rs79374461,rs6419888,rs4048699,rs2214928,rs34839,rs12671368,rs3774364,rs33964154,rs1432906,rs2006687,rs6743819,rs7187604,rs10938838,rs10511728,rs55963107,rs55912802,rs58114880,rs6712238,rs4930724,rs6820060,rs12487445,rs62138964,rs2134297,rs77602510,rs62036658,rs3781626,rs57066751,rs6932207,rs40831,rs117116002,rs754537,rs7312404,rs2353512,rs10474433,rs11130331,rs443454,rs77889122,rs74233809,rs5758479,rs78785910,rs7620168,rs12120300,rs10953465,rs8045689,rs7359397,rs13087042,rs206942,rs35902101,rs10457017,rs10965891,rs7198606,rs9818122,rs734559,rs7221182,rs9820511,rs6745266,rs888789,rs1167797,rs7975482,rs4788099,rs10269027,rs9309990,rs5011520,rs4953532,rs9907643,rs12614744,rs704795,rs4715208,rs1260320,rs11682621,rs11873595,rs1167800,rs2710331,rs56358680,rs6545010,rs2540031,rs1799923,rs253409,rs12189511,rs3733047,rs62405419,rs6713532,rs114530357,rs146199292,rs4805878,rs6475744,rs12326478,rs2962317,rs3784692,rs6939017,rs12794570,rs11125154,rs450278,rs114122247,rs10045497,rs4776984,rs12267657,rs10038095,rs11861174,rs2898985,rs7587636,rs13127316,rs17115490,rs1866268,rs4665963,rs1029871,rs11672660,rs6729709,rs4687551,rs729712,rs6095714,rs76281937,rs4859060,rs34501263,rs7098825,rs1287600,rs1057233,rs231976,rs1054852,rs11039200,rs9971695,rs7564400,rs11891458,rs6506992,rs56030824,rs12317176,rs62334117,rs310765,rs28275,rs7589642,rs5744696,rs62100029,rs76442599,rs4240386,rs1574115,rs35796073,rs740404,rs4793579,rs151179,rs10756689,rs2567568,rs10274607,rs12928404,rs2821545,rs7301953,rs7500321,rs31847,rs2384058,rs4933706,rs10164656,rs755554,rs10738421,rs115469851,rs10177825,rs1778953,rs11916169,rs363573,rs2278158,rs4936321,rs6712523,rs1968751,rs3798526,rs31861,rs12234032,rs2112347,rs711906,rs72771023,rs5744680,rs10209126,rs2503326,rs11191434,rs531385,rs11082988,rs2336558,rs833384,rs3812508,rs7498555,rs74233296,rs12221064,rs12328175,rs62037369,rs78769633,rs13061423,rs11876853,rs11126936,rs1187369,rs10756729,rs11957913,rs62099977,rs56137247,rs17201502,rs10231975,rs2034669,rs9381282,rs6952534,rs240704,rs11671664,rs11191568,rs9869007,rs35184771,rs62100016,rs72931320,rs10769258,rs6907486,rs4863960,rs2028216,rs6578969,rs1941276,rs833367,rs3739092,rs11835839,rs297924,rs72633979,rs10509759,rs12201698,rs4765219,rs2713656,rs7132908,rs12309481,rs2648812,rs36067903,rs11130313,rs1920297,rs3774349,rs2057332,rs869224,rs4787458,rs11057412,rs62100015,rs5995166,rs29939,rs338502,rs833372,rs969467,rs2268026,rs11151960,rs6501516,rs6746013,rs4687657,rs762633,rs3785354,rs3810291,rs771440,rs11918800,rs2073303,rs2100375,rs12219304,rs4953538,rs7638524,rs5999972,rs2035461,rs11968707,rs3846665,rs117562038,rs76952181,rs2291622,rs3829640,rs253392,rs60471430,rs1561288,rs674868,rs58304657,rs11064524,rs6466043,rs13408252,rs12798346,rs6738887,rs9894103,rs715325,rs13083728,rs4821435,rs16883893,rs1350341,rs1562877,rs10180231,rs11042002,rs1187415,rs611428,rs7577562,rs4045166,rs12344124,rs56019197,rs4752999,rs7762828,rs2925628,rs1064608,rs11691535,rs6722022,rs10272634,rs724311,rs4347594,rs4788068,rs7637495,rs1262430,rs59782168,rs7626551,rs1393331,rs4788073,rs56328372,rs17640009,rs3786898,rs34907800,rs1052038,rs2467096,rs12443463,rs74371334,rs3176926,rs4377469,rs12121676,rs55921159,rs987237,rs4620360,rs586347,rs1137825,rs13287834,rs10422861,rs2071304,rs11191416,rs34974495,rs9369443,rs4493567,rs4244531,rs253414,rs6547521,rs7652667,rs29938,rs2567588,rs997560,rs2303107,rs116470355,rs1528533,rs4953544,rs59967511,rs889140,rs7251881,rs34016998,rs61920662,rs2071040,rs4813116,rs58117173,rs7605927,rs35409749,rs2567566,rs17788930,rs2072343,rs4953539,rs3794917,rs17666932,rs12418852,rs2567581,rs11082992,rs2126540,rs7944119,rs1941274,rs77805826,rs7720490,rs111268124,rs4788083,rs11039426,rs31857,rs61737565,rs6020129,rs2278390,rs9945799,rs72793818,rs9369980,rs17115100,rs2207953,rs1287599,rs3815256,rs6545776,rs4891559,rs80080062,rs12413046,rs10786037,rs9631061,rs2648795,rs1919127,rs6793368,rs1144105,rs363579,rs11659533,rs813592,rs4776987,rs13023094,rs1961958,rs4149390,rs62138968,rs16963902,rs11695549,rs3776103,rs12607295,rs11876805,rs12415793,rs10948716,rs7863662,rs1395,rs41278158,rs2430832,rs8025790,rs2482390,rs11191593,rs6488913,rs11209943,rs62036617,rs7722341,rs10853632,rs6555846,rs7647609,rs12191676,rs4666002,rs73116338,rs7081230,rs11874038,rs9646148,rs9880619,rs12964619,rs4852042,rs17415140,rs12763600,rs3812507,rs7803374,rs11981399,rs7126013,rs13428823,rs35825716,rs767676,rs1967554,rs7124442,rs35073769,rs73921560,rs3762853,rs731717,rs73855476,rs2278157,rs246725,rs4802331,rs2304607,rs6804145,rs4704228,rs2111061,rs2241421,rs3008745,rs7107726,rs9641340,rs1014852,rs6716894,rs75127228,rs3746159,rs13356145,rs7237740,rs11943054,rs4665766,rs7949017,rs2238435,rs66724757,rs11938927,rs7034484,rs11130311,rs77097878,rs3772126,rs3756919,rs10408163,rs77420391,rs75223378,rs10509532,rs1144126,rs6095711,rs13386897,rs8041327,rs833378,rs12591,rs59153080,rs115384382,rs72695159,rs11876782,rs13060675,rs58965570,rs10840058,rs77005271,rs4820209,rs11210478,rs10838724,rs1260328,rs16956772,rs2567584,rs2008514,rs62034323,rs10965890,rs3794918,rs13095332,rs74446114,rs17397812,rs565970,rs7934396,rs1516725,rs111384198,rs4752845,rs6768697,rs9943333,rs75429814,rs6551466,rs10738422,rs1565267,rs6498091,rs13021283,rs72769590,rs4952897,rs6791882,rs11231108,rs747176,rs2057333,rs57074668,rs9389475,rs11634361,rs12477908,rs74607912,rs6939849,rs4887218,rs60649179,rs76527758,rs80047832,rs2032181,rs7642198,rs55990776,rs2771256,rs430451,rs2159644,rs2303369,rs12127004,rs11541599,rs73863195,rs10067641,rs864625,rs7498665,rs2011318,rs181206,rs10513801,rs76880877,rs28399056,rs4665958,rs4744948,rs12203154,rs2033656,rs10798583,rs6617,rs11191531,rs4821438,rs7955815,rs7611731,rs8055197,rs1167795,rs4758067,rs1317580,rs4788095,rs78985264,rs10502976,rs4432245,rs58199976,rs374885,rs1987,rs2239550,rs55678971,rs10853100,rs157626,rs7212215,rs12637968,rs12569001,rs3101336,rs11191514,rs4799669,rs780110,rs56214994,rs10965889,rs56400411,rs55726687,rs2240465,rs16872768,rs7153,rs6902080,rs7092248,rs78170284,rs10780067,rs10931441,rs6749393,rs7765498,rs2904880,rs7305864,rs3802999,rs3924376,rs11713675,rs6947509,rs1501673,rs12441422,rs2278162,rs11636987,rs34835,rs755555,rs4740628,rs6776432,rs7602534,rs4805881,rs13178255,rs1167801,rs987469,rs1387326,rs4730067,rs1275528,rs308953,rs72860013,rs76016043,rs7112153,rs2179010,rs7285826,rs1260333,rs13409957,rs4707593,rs10815486,rs11607981,rs17094683,rs385603,rs6477130,rs10840087,rs3764400,rs6881648,rs12469627,rs7185232,rs73855465,rs4324564,rs11887784,rs62334120,rs1573815,rs4982685,rs10756730,rs6020846,rs3769143,rs7187575,rs77505211,rs55830740,rs1122227,rs4299547,rs1543332,rs2293572,rs181207,rs7258031,rs11890407,rs10734557,rs1026720,rs7630422,rs855563,rs2640709,rs4982686,rs4687689,rs75110350,rs2035462,rs4930723,rs11642841,rs11140682,rs7257381,rs76071785,rs151301,rs28729187,rs34558707,rs2227503,rs2279750,rs10182937,rs11039390,rs6762813,rs2077031,rs1911128,rs116842650,rs11127127,rs17414727,rs740300,rs7785197,rs72817533,rs274920,rs11601603,rs11831913,rs72793811,rs35004449,rs10962070,rs3781625,rs17337853,rs17279967,rs79406228,rs8032528,rs12496077,rs10423928,rs12444171,rs5755924,rs3822076,rs6454133,rs11191580,rs3186071,rs7580081,rs933354,rs2071044,rs8136429,rs11916408,rs2237604,rs11125159,rs11734310,rs7120333,rs115773723,rs5999975,rs7958691,rs11920045,rs151182,rs2235707,rs13085895,rs1167796,rs2911711,rs4752838,rs4835856,rs58048722,rs12219027,rs59876138,rs17628337,rs74429612,rs185024,rs1893246,rs2240917,rs572494,rs474112,rs10756697,rs74175068,rs11099037,rs12954782,rs112862634,rs928200,rs10769907,rs2058711,rs60252231,rs116516181,rs12210681,rs4578809,rs2635727,rs2239548,rs10256812,rs7700468,rs7538629,rs7831920,rs3799694,rs34215106,rs4687550,rs770211,rs10021193,rs16883924,rs6436370,rs16956767,rs3213741,rs4684841,rs4776972,rs7723531,rs9869433,rs2890732,rs11165677,rs76111417,rs12605580,rs12967910,rs2967955,rs4261478,rs55927797,rs5999963,rs12916,rs11605774,rs12062136,rs6774777,rs11924163,rs10165168,rs2303370,rs4933705,rs13172888,rs7677984,rs62099978,rs116599080,rs5755925,rs35492448,rs7593448,rs74819407,rs12555440,rs12571564,rs12171585,rs6576996,rs562622,rs1055411,rs34780792,rs62253733,rs10502975,rs338541,rs11973516,rs10865315,rs3119699,rs10965886,rs6825513,rs1096020,rs116693497,rs2411453,rs73049849,rs11860513,rs12829951,rs117335693,rs12490159,rs4953541,rs1972049,rs2640708,rs115449410,rs11667244,rs112390216,rs28609217,rs2601791,rs79108103,rs10904363,rs34878139,rs10178896,rs11915546,rs10853101,rs6125818,rs794356,rs2239549,rs11130324,rs114073713,rs938875,rs2336542,rs6882046,rs67969809,rs57132609,rs3845687,rs1167827,rs4481150,rs10756728,rs11608,rs10913469,rs6552732,rs4440245,rs62138965,rs117855452,rs12193078,rs4780830,rs9899301,rs60855986,rs9894827,rs28662360,rs4665764,rs61015255,rs968806,rs7810119,rs57988840,rs1494498,rs13065851,rs16986916,rs7558634,rs869225,rs75272011,rs701846,rs338503,rs153109,rs111596911,rs11231109,rs11057413,rs72918220,rs10177957,rs1502230,rs17506126,rs11874624,rs767418,rs11130323,rs576781,rs35620790,rs1042703,rs17005956,rs75696854,rs16827240,rs1732518,rs76143776,rs72933411,rs62334116,rs2216107,rs10838708,rs1374263,rs139558,rs4687672,rs35181536,rs41272643,rs506589,rs2448027,rs1718279,rs7026745,rs13152526,rs10810446,rs11874751,rs6265,rs1026724,rs2902210,rs7800783,rs13298949,rs4741510,rs17505951,rs12446550,rs948370,rs4799668,rs2303463,rs2268027,rs10882028,rs10840055,rs6466046,rs4115668,rs279011,rs74500456,rs12605576,rs11715347,rs747175,rs2878417,rs10433615,rs3794954,rs72817536,rs9293656,rs114567887,rs1892172,rs12208813,rs2410422,rs8032675,rs74526869,rs73049874,rs6878990,rs7758623,rs11642015,rs2048765,rs13069481,rs1995214,rs924452,rs3888190,rs386909,rs780107,rs6853665,rs11134554,rs16951275,rs76550746,rs7333550,rs16883894,rs13212365,rs2300149,rs60084130,rs1028648,rs2270951,rs12604759,rs1378061,rs2240454,rs10756704,rs11922975,rs2590838,rs34360,rs12486554,rs2206271,rs12961069,rs12705297,rs62100020,rs180744,rs7298832,rs2001735,rs6809651,rs17666914,rs111815981,rs231977,rs9891526,rs7356637,rs35881094,rs9641345,rs649721,rs1539172,rs6125821,rs10742803,rs4151691,rs11039412,rs12261195,rs8099278,rs2230534,rs1432898,rs431380,rs10038723,rs2535633,rs10458729,rs1211166,rs9308910,rs4382293,rs715326,rs112799961,rs3823588,rs9680012,rs62036616,rs10188516,rs11126935,rs11057399,rs509325,rs4752873,rs34958982,rs55719896,rs113177041,rs11833002,rs4665285,rs9658061,rs1941275,rs3809782,rs6501518,rs2740760,rs12609461,rs74559821,rs1472433,rs62036624,rs2276815,rs896816,rs7758454,rs1961959,rs56303531,rs7427577,rs34783010,rs77335224,rs11140720,rs1042779,rs6547735,rs11679220,rs1546300,rs1942880,rs3784709,rs6484311,rs10887758,rs4687548,rs11191454,rs7703167,rs9969780,rs1555903,rs17724926,rs11039265,rs6753736,rs10415551,rs4587164,rs9931989,rs6716850,rs28376010,rs4308382,rs10840047,rs34395300,rs1167836,rs3828493,rs34180676,rs11600581,rs78732343,rs79867908,rs34404554,rs11130312,rs7520694,rs28847046,rs11864750,rs7637272,rs11652111,rs62334125,rs4803,rs11889101,rs7133378,rs338500,rs10204236,rs6717980,rs2673896,rs4238411,rs1004467,rs79993475,rs276453,rs35260437,rs7628455,rs11940323,rs13083798,rs7975840,rs2289250,rs9491698,rs5744663,rs73052059,rs3088215,rs71583625,rs10838757,rs10255779,rs116076799,rs113353646,rs1883020,rs3755806,rs7255995,rs4665969,rs1260330,rs12496634,rs4633,rs11041929,rs12496318,rs2284462,rs55881994,rs1393333,rs11861132,rs57612439,rs9813459,rs2950835,rs112272840,rs2640646,rs889138,rs948369,rs8083001,rs3745619,rs1919128,rs17667033,rs3020803,rs2268209,rs1036768,rs10808140,rs10838704,rs6566809,rs999895,rs5744672,rs1991838,rs12411886,rs6794181,rs2118404,rs8041467,rs17612303,rs66677414,rs10511727,rs9631062,rs7706857,rs1076425,rs157624,rs165656,rs61660288,rs7134121,rs953122,rs1260329,rs73537323,rs2178663,rs2535627,rs3781627,rs4703670,rs3786901,rs10203572,rs10808139,rs6020122,rs8030456,rs7616000,rs12327184,rs4713506,rs56151507,rs55770962,rs4788069,rs698912,rs11191582,rs73137967,rs4923460,rs12311114,rs7189927,rs6809086,rs7591775,rs11151961,rs10462517,rs8109191,rs4149393,rs59699307,rs3764509,rs62034324,rs10060260,rs4692924,rs4575361,rs72841270,rs2238691,rs2567567,rs17244834,rs13136529,rs10511835,rs10951121,rs55670159,rs794369,rs6453134,rs2071041,rs75515010,rs11039307,rs6020127,rs11976329,rs2293580,rs1469203,rs11191575,rs75266116,rs7534564,rs62334100,rs62130714,rs57622072,rs979048,rs7824202,rs34157897,rs77741025,rs4665736,rs72793812,rs7250850,rs5750162,rs11685326,rs1477290,rs29937,rs1536318,rs78911274,rs12027637,rs2244134,rs9852845,rs2797639,rs74410007,rs11942034,rs7937331,rs13079063,rs2290850,rs28413692,rs74721994,rs2164885,rs7598752,rs4765305,rs62489628,rs12194781,rs809058,rs652034,rs6456364,rs11082990,rs2029384,rs2239551,rs3794919,rs74528771,rs4821440,rs13107325,rs2567565,rs13093618,rs11039255,rs2293578,rs35249778,rs1446464,rs11082993,rs10199398,rs10993160,rs10242713,rs2241420,rs2384059,rs10738745,rs1542829,rs4665960,rs10415740,rs9892607,rs13165546,rs1502232,rs2289247,rs28698667,rs1432899,rs12654566,rs11924362,rs62022863,rs512827,rs5999960,rs4752857,rs7243363,rs34089191,rs1532127,rs9847167,rs116368002,rs10788568,rs4146019,rs7759999,rs12787330,rs4740622,rs16889706,rs12615955,rs6509524,rs11865578,rs62034319,rs4892229,rs3205718,rs2601781,rs3213676,rs10202046,rs2455557,rs17124246,rs762634,rs10167713,rs11142387,rs35109309,rs11031520,rs10201037,rs185678,rs2489628,rs16843263,rs11918040,rs151226,rs2033655,rs1167802,rs11041944,rs28449958,rs4451951,rs34655300,rs1019040,rs80127885,rs10756731,rs246673,rs943037,rs8093386,rs879048,rs3749147,rs75009137,rs833758,rs11659887,rs8142446,rs7595441,rs9682464,rs1010454,rs2278161,rs7771323,rs12488461,rs112060627,rs73427175,rs9641341,rs4438957,rs6887666,rs6778844,rs60631624,rs6475745,rs902004,rs7191618,rs7105851,rs6917738,rs780112,rs2710323,rs10756715,rs2531977,rs2270954,rs3761963,rs274928,rs4741535,rs28772958,rs11606838,rs28403629,rs34115864,rs2397457,rs8042947,rs1045610,rs10048344,rs3795955,rs6448042,rs1542321,rs13136872,rs4680,rs2293571,rs3761743,rs4793927,rs2440238,rs12330853,rs308952,rs3781624,rs502921,rs11130315,rs7453606,rs3008746,rs4930722,rs433849,rs35125602,rs13204656,rs7861802,rs9850439,rs11191558,rs13082960,rs17088841,rs750155,rs2708149,rs7924485,rs2744475,rs12220375,rs2229616,rs57391653,rs9583428,rs62274577,rs1502225,rs7737158,rs6509311,rs12824567,rs113478147,rs2567582,rs10280470,rs35211965,rs57251602,rs10840051,rs1861867,rs845587,rs13065019,rs4835857,rs75374441,rs1497042,rs2891002,rs1878047,rs11039219,rs1881396,rs11748027,rs3931883,rs3817335,rs380347,rs4891558,rs2878520,rs74483173,rs11876878,rs3811644,rs12105914,rs77995367,rs1456404,rs58877131,rs2640712,rs61345082,rs1167794,rs2241509,rs9825369,rs7637993,rs10201907,rs743590,rs2253802,rs71359051,rs610854,rs9658080,rs77028264,rs12191297,rs1026723,rs10170326,rs12987055,rs17844392,rs77146033,rs11860941,rs7961449,rs28463100,rs6012775,rs338543,rs175632,rs6566811,rs8035675,rs4146290,rs10505967,rs7307053,rs1032577,rs3740390,rs112588538,rs3101337,rs5995162,rs1903860,rs2399888,rs1711842,rs4703674,rs1926032,rs28629222,rs2289501,rs11030084,rs2240920,rs2590846,rs11900461,rs13436857,rs13186522,rs12471347,rs56225992,rs74123780,rs10473972,rs1172294,rs157625,rs7669949,rs7925389,rs11860827,rs4740614,rs521223,rs35790521,rs117938638,rs34359,rs3762856,rs111933808,rs9641346,rs3774366,rs338505,rs900234,rs12210689,rs35965172,rs975918,rs1042157,rs4659570,rs6453131,rs9912029,rs8136655,rs7229256,rs503669,rs240702,rs27741,rs6484308,rs10962126,rs338523,rs3845686,rs1344279,rs77154381,rs3761742,rs7720556,rs11606814,rs1387330,rs6874626,rs62036620,rs2076308,rs11191587,rs12898520,rs62037367,rs62037371,rs1863934,rs117146526,rs3733039,rs10936349,rs181204,rs168108,rs6778329,rs17089361,rs4953540,rs2075650,rs34747231,rs6488912,rs35903871,rs1260342,rs2640707,rs74728948,rs4692926,rs8107837,rs10887759,rs938878,rs3774354,rs3766191,rs4146291,rs974417,rs9838301,rs879620,rs1566088,rs11947311,rs780093,rs574389,rs3852168,rs6445534,rs12446589,rs62097447,rs55897274,rs112257961,rs11794905,rs9463942,rs4420482,rs10883815,rs11130317,rs3867144,rs7127507,rs72904509,rs732998,rs4665386,rs2278391,rs72695160,rs11125767,rs13161518,rs10865974,rs2276817,rs34128973,rs11661721,rs4821437,rs3128341,rs2289923,rs111569672,rs8055982,rs8056890,rs11922961,rs4793564,rs12809125,rs2307111,rs4244804,rs12521546,rs11876967,rs13117608,rs2179537,rs62031607,rs77790376,rs84933,rs6496319,rs115644406,rs11191557,rs6442308,rs17109454,rs7140,rs11150609,rs376145,rs7733436,rs9831416,rs2241511,rs6466045,rs62334097,rs10049060,rs274958,rs7233212,rs6773040,rs7046384,rs2051311,rs67739707,rs7635652,rs9833690,rs1147194,rs151181,rs7211080,rs253411,rs11231694,rs809439,rs12303671,rs117043679,rs4149394,rs10962156,rs1565268,rs2444217,rs780106,rs6681067,rs2256332,rs55651361,rs4752832,rs338547,rs1569777,rs11876710,rs11165676,rs4765335,rs10490920,rs2272903,rs12221193,rs3732407,rs5744598,rs12437556,rs6718083,rs9868090,rs1187321,rs4725999,rs2798254,rs180743,rs10769908,rs8191663,rs73537321,rs6686353,rs13085775,rs6704596,rs28676837,rs1546301,rs10838748,rs3776099,rs10182458,rs9300091,rs56218834,rs28590228,rs7717505,rs9369981,rs2017069,rs10502978,rs2297165,rs6095709,rs10756696,rs11126934,rs3213801,rs10245589,rs7931604,rs1502231,rs11030099,rs12496476,rs55795402,rs634657,rs4776971,rs4936322,rs253388,rs11082994,rs35110655,rs1975384,rs71583624,rs671,rs308965,rs10767654,rs2255718,rs2230535,rs780102,rs11057396,rs73150325,rs4891557,rs9932221,rs12552329,rs416870,rs3781229,rs956488,rs28480369,rs80289672,rs11664883,rs2014252,rs12325113,rs569760,rs17628094,rs2600243,rs2489629,rs8055138,rs2800709,rs9362718,rs4930706,rs12551650,rs2106480,rs9581854,rs7717558,rs9395630,rs77570895,rs10280009,rs2346305,rs6501519,rs62036621,rs78613234,rs3740686,rs1370038,rs2276823,rs13117893,rs4405410,rs12146565,rs7935708,rs62255364,rs7217408,rs11191551,rs253407,rs12118172,rs3020804,rs3776102,rs2792022,rs3765681,rs12194513,rs11231117,rs34502053,rs113319086,rs683430,rs17506295,rs13388159,rs1127412,rs73116335,rs17612333,rs6484326,rs17109525,rs7769978,rs17006242,rs809059,rs2673895,rs9985365,rs4741745,rs6419886,rs79307553,rs9581855,rs6012941,rs76482034,rs10810397,rs72762065,rs6791881,rs10853099,rs3749497,rs56120917,rs72618146,rs948371,rs3794922,rs338501,rs889139,rs7762215,rs4048703,rs113789428,rs731839,rs3101341,rs5999974,rs34483452,rs1275538,rs1561289,rs72817542,rs40837,rs78883756,rs4713777,rs118171126,rs4692660,rs28825454,rs2319852,rs2878419,rs10438417,rs10264273,rs12486847,rs10962066,rs3733045,rs10499,rs11714030,rs10183592,rs1374262,rs75244809,rs111857105,rs56404918,rs11134555,rs8104606,rs40833,rs1967301,rs75559689,rs62405422,rs975268,rs77510383,rs35117866,rs399560,rs12654264,rs1531773,rs1992291,rs9809980,rs7256564,rs116746600,rs10188842,rs78036448,rs2382540,rs5755921,rs1647267,rs10838738,rs1395324,rs4665965,rs6013029,rs10159282,rs62136856,rs4788070,rs386066,rs2240455,rs572496,rs3794957,rs13179299,rs74014814,rs678,rs11057393,rs40060,rs729710,rs7181181,rs4740864,rs10168579,rs34854841,rs5744601,rs3786897,rs117917034,rs2016586,rs8101286,rs74460092,rs72974782,rs80117115,rs13359468,rs748095,rs78138774,rs1177619,rs62130713,rs17124210,rs6548240,rs116905892,rs1574133,rs72819536,rs2240457,rs6836454,rs17507444,rs13297529,rs17540317,rs200861231,rs6547796,rs890338,rs338512,rs17414252,rs34954534,rs12271287,rs10252295,rs6749375,rs11231110,rs10249746,rs6095722</t>
  </si>
  <si>
    <t>ENSG00000163798.9,ENSG00000010310.4,ENSG00000272573.1,ENSG00000119242.4,ENSG00000237827.1,CATG00000005551.1,ENSG00000172247.3,ENSG00000113209.6,ENSG00000111271.10,ENSG00000236404.4,ENSG00000172590.14,CATG00000047285.1,ENSG00000237686.2,ENSG00000133313.10,CATG00000083669.1,ENSG00000142661.14,ENSG00000271557.1,ENSG00000182742.5,ENSG00000165923.11,ENSG00000163406.6,CATG00000032501.1,ENSG00000182177.9,ENSG00000148842.13,CATG00000088696.1,CATG00000060193.1,CATG00000002237.1,CATG00000031646.1,ENSG00000260796.1,ENSG00000261067.2,ENSG00000206535.3,ENSG00000135472.4,CATG00000005766.1,CATG00000063762.1,ENSG00000204965.4,ENSG00000081842.13,ENSG00000171174.9,ENSG00000243147.3,ENSG00000153113.19,CATG00000000681.1,ENSG00000160145.11,ENSG00000254154.4,ENSG00000198911.7,ENSG00000138107.7,ENSG00000163947.7,ENSG00000155816.15,ENSG00000149187.13,CATG00000037676.1,CATG00000002254.1,ENSG00000122033.10,ENSG00000222057.1,CATG00000061552.1,ENSG00000162104.5,ENSG00000235267.1,ENSG00000251664.2,ENSG00000163795.9,CATG00000047989.1,ENSG00000196912.8,ENSG00000106927.7,ENSG00000270800.1,ENSG00000248383.3,ENSG00000188779.6,CATG00000040747.1,CATG00000083854.1,ENSG00000243244.1,CATG00000028478.1,ENSG00000204117.1,ENSG00000245573.3,CATG00000060894.1,CATG00000047979.1,CATG00000057580.1,CATG00000048096.1,ENSG00000134198.5,ENSG00000074657.9,ENSG00000234226.4,CATG00000081438.1,ENSG00000166275.11,CATG00000029301.1,ENSG00000122008.11,CATG00000036259.1,ENSG00000239389.3,ENSG00000115226.5,ENSG00000172752.10,ENSG00000249158.2,CATG00000007663.1,ENSG00000204961.5,ENSG00000055957.6,ENSG00000239569.2,ENSG00000221531.1,ENSG00000107077.13,CATG00000042205.1,CATG00000016231.1,ENSG00000176714.9,CATG00000109807.1,ENSG00000115138.6,ENSG00000171862.5,ENSG00000270748.1,CATG00000042213.1,ENSG00000036054.8,CATG00000001816.1,CATG00000060867.1,ENSG00000214435.3,ENSG00000198060.5,CATG00000101207.1,ENSG00000176476.4,ENSG00000114902.9,CATG00000047374.1,CATG00000008872.1,CATG00000077777.1,CATG00000061088.1,CATG00000096728.1,CATG00000075119.1,ENSG00000120094.6,ENSG00000112033.9,CATG00000043868.1,ENSG00000267282.1,ENSG00000105877.13,ENSG00000234899.5,ENSG00000115204.10,CATG00000097152.1,CATG00000061550.1,ENSG00000243696.4,ENSG00000183287.9,CATG00000105140.1,ENSG00000263412.1,CATG00000105138.1,CATG00000076301.1,CATG00000076305.1,ENSG00000189045.9,ENSG00000248222.1,ENSG00000081818.1,ENSG00000084734.4,ENSG00000251321.1,CATG00000072010.1,ENSG00000268595.1,ENSG00000213453.3,ENSG00000273415.1,ENSG00000170776.15,ENSG00000115073.6,ENSG00000139154.10,ENSG00000202468.1,CATG00000029009.1,ENSG00000231298.2,ENSG00000115194.6,CATG00000054732.1,CATG00000025356.1,ENSG00000248571.1,ENSG00000226149.1,ENSG00000248592.3,ENSG00000144909.7,CATG00000107989.1,ENSG00000049449.4,CATG00000039556.1,CATG00000088502.1,ENSG00000261832.1,CATG00000116021.1,ENSG00000113163.11,CATG00000091709.1,ENSG00000206538.3,CATG00000060189.1,CATG00000027047.1,CATG00000041562.1,ENSG00000115207.9,ENSG00000186704.8,ENSG00000169744.8,ENSG00000016864.12,CATG00000036575.1,ENSG00000169682.13,ENSG00000268318.1,CATG00000107821.1,ENSG00000178952.4,CATG00000083913.1,CATG00000085737.1,ENSG00000053702.10,ENSG00000181458.6,ENSG00000146374.9,ENSG00000144820.3,ENSG00000030066.9,ENSG00000226642.1,ENSG00000204970.5,ENSG00000244490.1,ENSG00000174680.5,ENSG00000140718.14,ENSG00000270095.1,CATG00000089910.1,ENSG00000172296.8,ENSG00000099889.9,ENSG00000230204.1,ENSG00000115234.6,ENSG00000270028.1,CATG00000061635.1,ENSG00000138085.12,ENSG00000259802.1,ENSG00000130204.8,CATG00000058727.1,ENSG00000175787.12,CATG00000020007.1,ENSG00000227624.2,ENSG00000168488.14,ENSG00000204962.4,CATG00000033884.1,CATG00000028998.1,ENSG00000168758.6,CATG00000037709.1,ENSG00000137413.11,CATG00000076591.1,ENSG00000060237.12,ENSG00000263765.1,CATG00000081100.1,ENSG00000237330.2,ENSG00000142230.7,ENSG00000023892.9,CATG00000106558.1,CATG00000002261.1,ENSG00000008196.8,ENSG00000196296.9,ENSG00000162267.8,ENSG00000138100.9,ENSG00000173226.12,ENSG00000145491.7,ENSG00000064999.12,ENSG00000245526.4,ENSG00000176046.7,ENSG00000138821.8,ENSG00000259410.1,ENSG00000254101.1,ENSG00000108511.8,CATG00000084837.1,CATG00000105927.1,ENSG00000270316.1,ENSG00000228393.3,CATG00000008373.1,CATG00000042214.1,ENSG00000250120.2,CATG00000046817.1,ENSG00000197272.2,CATG00000005563.1,ENSG00000152359.10,ENSG00000148795.5,ENSG00000037749.7,ENSG00000114439.14,ENSG00000124614.9,CATG00000060892.1,ENSG00000084710.9,ENSG00000165916.4,ENSG00000157227.8,ENSG00000259276.1,CATG00000081437.1,ENSG00000100147.9,ENSG00000115216.9,ENSG00000267620.1,ENSG00000163935.9,ENSG00000104885.13,ENSG00000115241.9,ENSG00000250377.1,ENSG00000205213.9,ENSG00000004799.7,CATG00000084054.1,ENSG00000197165.6,ENSG00000247372.2,CATG00000026335.1,ENSG00000124299.9,ENSG00000166436.11,CATG00000089895.1,CATG00000108843.1,ENSG00000153086.9,ENSG00000152402.6,ENSG00000176953.6,CATG00000097096.1,CATG00000026333.1,ENSG00000137337.10,ENSG00000154174.7,ENSG00000166272.12,ENSG00000137764.15,ENSG00000168273.3,ENSG00000179195.11,ENSG00000172260.9,CATG00000042963.1,ENSG00000242441.3,ENSG00000145495.10,CATG00000070196.1,CATG00000105936.1,ENSG00000167191.7,ENSG00000154358.15,CATG00000036255.1,ENSG00000095564.9,CATG00000062825.1,ENSG00000154328.11,CATG00000065372.1,ENSG00000112576.8,ENSG00000130413.11,ENSG00000233101.6,ENSG00000058799.9,ENSG00000181381.9,CATG00000052632.1,ENSG00000176697.14,ENSG00000243943.5,CATG00000025793.1,ENSG00000245864.2,ENSG00000188603.12,ENSG00000187699.6,ENSG00000157152.12,ENSG00000180353.6,ENSG00000151418.7,ENSG00000173230.11,ENSG00000184347.10,CATG00000063144.1,ENSG00000157087.12,CATG00000080230.1,CATG00000075121.1,ENSG00000244405.3,ENSG00000187094.7,ENSG00000135250.12,ENSG00000154175.12,ENSG00000184730.6,ENSG00000257178.2,ENSG00000163938.12,CATG00000060862.1,ENSG00000259375.1,ENSG00000248441.2,CATG00000010841.1,ENSG00000196502.7,ENSG00000204969.5,ENSG00000113205.2,ENSG00000033122.14,ENSG00000123444.9,CATG00000042207.1,ENSG00000270933.1,ENSG00000138640.10,CATG00000060192.1,CATG00000020461.1,ENSG00000220377.1,ENSG00000163794.6,ENSG00000167077.8,ENSG00000265087.1,ENSG00000151067.16,ENSG00000148943.7,ENSG00000114021.7,ENSG00000128829.7,ENSG00000177455.7,ENSG00000110536.9,ENSG00000118515.7,ENSG00000114354.8,ENSG00000250600.1,ENSG00000130749.5,ENSG00000255408.2,ENSG00000225339.2,CATG00000063145.1,CATG00000073764.1,ENSG00000171189.12,ENSG00000152049.5,CATG00000116275.1,ENSG00000055955.11,CATG00000116287.1,ENSG00000174628.12,ENSG00000260125.1,ENSG00000272154.1,ENSG00000164900.4,ENSG00000248508.2,CATG00000019084.1,ENSG00000249345.2,ENSG00000138074.10,ENSG00000261766.1,ENSG00000135976.12,ENSG00000151632.12,ENSG00000231170.1,ENSG00000249379.1,ENSG00000001084.6,ENSG00000138111.10,ENSG00000233611.3,ENSG00000164989.11,CATG00000069784.1,ENSG00000120093.7,ENSG00000204963.4,CATG00000089010.1,ENSG00000115137.7,ENSG00000197653.10,CATG00000072931.1,ENSG00000113161.11,ENSG00000221439.1,ENSG00000158019.16,ENSG00000178882.9,ENSG00000125703.10,ENSG00000212452.1,CATG00000076300.1,ENSG00000233906.1,ENSG00000234945.3,ENSG00000233723.3,ENSG00000166603.3,ENSG00000119772.12,ENSG00000186329.5,CATG00000002235.1,CATG00000001493.1,ENSG00000076685.14,CATG00000089084.1,ENSG00000112852.4,ENSG00000111275.8,CATG00000002239.1,ENSG00000164946.15,ENSG00000119138.3,ENSG00000104886.5,ENSG00000132792.14,ENSG00000151062.10,ENSG00000182985.12,CATG00000005113.1,ENSG00000270764.1,ENSG00000165917.5,ENSG00000196666.3,ENSG00000267774.1,CATG00000033883.1,ENSG00000177548.8,ENSG00000116641.11,CATG00000116288.1,ENSG00000203886.4,ENSG00000243232.3,ENSG00000173917.9,ENSG00000124942.9,ENSG00000138031.10,ENSG00000225626.2,CATG00000097519.1,CATG00000083548.1,ENSG00000153885.10,ENSG00000079459.8,ENSG00000248408.1,CATG00000038215.1,CATG00000080231.1,ENSG00000140319.6,ENSG00000135205.10,ENSG00000155465.14,ENSG00000230148.4,ENSG00000146376.6,ENSG00000142677.3,ENSG00000115211.11,CATG00000089908.1,ENSG00000135213.8,ENSG00000259030.2,ENSG00000127946.12,CATG00000060865.1,CATG00000006163.1,CATG00000048595.1,CATG00000047280.1,ENSG00000213533.7,ENSG00000179213.9,CATG00000060893.1,ENSG00000260442.1,ENSG00000163793.8,ENSG00000088035.11,ENSG00000255197.1,ENSG00000239552.2,ENSG00000148053.11,ENSG00000230773.2,ENSG00000138002.10,CATG00000107822.1,ENSG00000107882.7,ENSG00000005483.15,ENSG00000187323.7,ENSG00000227203.2,CATG00000076590.1,ENSG00000223820.5,ENSG00000155530.2,ENSG00000156273.11,CATG00000076307.1,ENSG00000271482.1,ENSG00000242198.1,CATG00000072898.1,ENSG00000178188.10,CATG00000038017.1,ENSG00000264455.1,ENSG00000267462.1,ENSG00000165915.9,CATG00000093134.1,ENSG00000229537.1,CATG00000011015.1,ENSG00000234072.1,ENSG00000205334.2,ENSG00000100320.18,ENSG00000212493.1,ENSG00000265467.1,ENSG00000133612.14,CATG00000105142.1,ENSG00000254862.1,ENSG00000068781.16,CATG00000116024.1,CATG00000002249.1,ENSG00000111203.7,ENSG00000119760.11,ENSG00000107864.10,CATG00000002256.1,ENSG00000166748.8,ENSG00000204711.4,ENSG00000255046.1,ENSG00000265479.1,ENSG00000198589.6,ENSG00000131591.13,ENSG00000196230.8,ENSG00000198522.9,ENSG00000145996.7,ENSG00000006606.4,ENSG00000213619.5,ENSG00000130202.5,CATG00000002240.1,ENSG00000213658.6,ENSG00000259080.1,ENSG00000157992.8,CATG00000004376.1,ENSG00000120341.14,ENSG00000152936.6,ENSG00000163939.14,ENSG00000084774.9,ENSG00000186231.12,ENSG00000093010.7,ENSG00000157150.4,ENSG00000116783.10,ENSG00000258057.1,CATG00000105977.1,ENSG00000127318.6,ENSG00000081148.11,ENSG00000168754.9,ENSG00000135049.11,ENSG00000272325.1,ENSG00000134571.6,ENSG00000234424.1,ENSG00000066336.7,ENSG00000250771.2,ENSG00000204967.6,CATG00000000670.1,ENSG00000011478.7,CATG00000042135.1,ENSG00000213613.2,ENSG00000260853.1,CATG00000116280.1,ENSG00000217801.5,ENSG00000227268.3,ENSG00000224165.1,CATG00000104202.1,ENSG00000109919.5,ENSG00000118308.10,ENSG00000005108.11,ENSG00000164574.11,ENSG00000233438.1,ENSG00000082805.15,CATG00000036572.1,CATG00000022088.1,ENSG00000114904.8,CATG00000065385.1,ENSG00000164485.10,ENSG00000145088.4,ENSG00000257009.1,ENSG00000109920.8,ENSG00000213337.4,ENSG00000068024.12,ENSG00000237513.1,ENSG00000157890.13,ENSG00000162631.14</t>
  </si>
  <si>
    <t>23563607,20935630,24064335,pha003006,24861553,19584900,21701565,19557197,17903300,18454148,23001569,22885924,23583978,pha003022,pha003015,22344221,17434869,pha003020,24886709,19079260,pha003019,19851299,20818722,17255346,24348519,24827717,23555315,pha003014,pha002896,19079261,22344219,22885922,20966902,18325910,21701570,23192594,pha003007,20397748,pha003009,22982992,22446040,pha003021,23669352</t>
  </si>
  <si>
    <t>Body mass index,Body Mass Index,Body mass index (interaction)</t>
  </si>
  <si>
    <t>MESH:D016540</t>
  </si>
  <si>
    <t>Smoking Cessation</t>
  </si>
  <si>
    <t>Discontinuation of the habit of smoking, the inhaling and exhaling of tobacco smoke.</t>
  </si>
  <si>
    <t>rs1574351,rs2058866,rs9635120,rs3847609,rs296681,rs1990755,rs6760297,rs3750571,rs9304386,rs3829125,rs208078,rs1919292,rs1439468,rs1154238,rs12692262,rs74566205,rs6455601,rs9710962,rs8089445,rs11889160,rs10788126,rs117600605,rs1549016,rs67071074,rs1296371,rs654016,rs11901455,rs948481,rs61878209,rs1293746,rs9550162,rs11676198,rs2280976,rs115950883,rs2277951,rs7232850,rs7321448,rs4525665,rs3813739,rs6545776,rs4800170,rs10779685,rs9944540,rs2968203,rs9631061,rs1051042,rs1363711,rs208101,rs10893209,rs2075941,rs2098463,rs11815997,rs7738964,rs3796002,rs2420894,rs2075724,rs72620817,rs11854099,rs948070,rs7977345,rs630865,rs6449768,rs10211222,rs13030859,rs4740171,rs10222238,rs3903687,rs4800516,rs806103,rs6585666,rs2895072,rs17425442,rs1832007,rs67922847,rs11749754,rs10189403,rs11215466,rs4242789,rs11219506,rs3732001,rs9947098,rs10790660,rs2225694,rs13024118,rs2413435,rs7546120,rs7089935,rs6715487,rs2296534,rs10886786,rs1852751,rs3792578,rs79504871,rs7097673,rs17134523,rs3792579,rs6597514,rs874056,rs40534,rs11885852,rs2287635,rs56371680,rs12692260,rs11896745,rs11596552,rs10991730,rs11598824,rs3750568,rs3812617,rs4800523,rs41288614,rs11676272,rs6597519,rs3954894,rs1652727,rs1574227,rs12413267,rs11594514,rs2010604,rs487654,rs10850113,rs10168299,rs4758042,rs7500590,rs2287785,rs9607395,rs10185835,rs616662,rs7901496,rs3828465,rs4936920,rs2588992,rs11594448,rs10790652,rs6879997,rs56249828,rs10893207,rs61842467,rs6578934,rs13016997,rs208098,rs1293774,rs6749219,rs2075726,rs17399725,rs13024104,rs7600317,rs1996517,rs12766904,rs4133515,rs4881423,rs7911101,rs6887850,rs3783158,rs4880725,rs17134585,rs2058869,rs9550148,rs4437064,rs2343355,rs4935881,rs2032692,rs80257253,rs72804629,rs59686685,rs117986283,rs12692264,rs6578932,rs7107539,rs4908559,rs4668450,rs4740175,rs4800521,rs3123095,rs9550160,rs11705504,rs11900088,rs4936919,rs569385,rs7595512,rs78686304,rs11219646,rs10886799,rs10774684,rs58057291,rs117292237,rs2033656,rs2141321,rs901364,rs6439923,rs4668926,rs9550117,rs1363713,rs13410999,rs11892720,rs5029620,rs937392,rs2118826,rs77364195,rs11219521,rs11219643,rs296683,rs7785157,rs10475952,rs117071142,rs8093042,rs60335223,rs13026732,rs2075727,rs7070862,rs7092331,rs2337181,rs4243773,rs4675498,rs7713874,rs735991,rs7047157,rs1460953,rs11121921,rs9577802,rs1293767,rs13081675,rs7188903,rs10166429,rs9607390,rs2317444,rs13014906,rs117278423,rs11689269,rs4867623,rs11691286,rs7701760,rs10746504,rs1997304,rs4821561,rs1941513,rs9577804,rs1497127,rs3813740,rs7425203,rs72834416,rs4800517,rs112769931,rs2892829,rs34412239,rs9287620,rs55959949,rs10991722,rs4668445,rs11121915,rs5756408,rs13398393,rs1931679,rs2277915,rs7082695,rs2111453,rs4907725,rs7577512,rs2272383,rs4140713,rs13010695,rs6891256,rs472651,rs10744791,rs2062785,rs2216659,rs3737234,rs72620821,rs7596435,rs6745922,rs6577096,rs57672192,rs7596969,rs13097755,rs7587665,rs882128,rs9577771,rs35123590,rs10774671,rs7775812,rs13070508,rs2052438,rs515591,rs13033762,rs10261104,rs11031378,rs2276677,rs3755558,rs12598931,rs78147859,rs9550141,rs389633,rs1024871,rs7482611,rs3828464,rs11134641,rs5027505,rs9973946,rs10172344,rs13007310,rs4908458,rs74827952,rs10790667,rs11854052,rs12995845,rs622326,rs2380653,rs1939865,rs2072713,rs3805106,rs1965073,rs7086209,rs6431696,rs76591066,rs10929367,rs7580081,rs754536,rs1901252,rs13311,rs7608831,rs562118,rs765432,rs4752476,rs72620818,rs73564685,rs10761102,rs6758246,rs17094,rs7714577,rs72778430,rs6716384,rs4881424,rs59135666,rs58048722,rs4668898,rs1218951,rs4868017,rs11739969,rs11066467,rs10190876,rs709207,rs4908639,rs4756208,rs2337179,rs4420611,rs72656182,rs11219502,rs2890488,rs296684,rs34805176,rs10735079,rs329476,rs1978373,rs2276664,rs1859330,rs4396685,rs6733847,rs11892869,rs9577820,rs12763722,rs17472557,rs208065,rs2047811,rs7078211,rs4668451,rs7076044,rs881635,rs59756524,rs76551580,rs7235445,rs2287271,rs2049718,rs10179754,rs3805102,rs9550154,rs6431698,rs79618354,rs2588993,rs4487645,rs1258114,rs10269223,rs757405,rs9550159,rs76420072,rs75341503,rs1030523,rs11033052,rs6752546,rs35237017,rs35882866,rs2160695,rs10850112,rs4676776,rs1990756,rs6760888,rs2160692,rs2915441,rs12599552,rs1363714,rs7588125,rs4908641,rs10865315,rs17134724,rs10743051,rs3847607,rs4907539,rs7599658,rs11161478,rs6725454,rs10512774,rs55732163,rs2076,rs8086910,rs17187325,rs10950212,rs10991728,rs7596951,rs7587257,rs4821568,rs3794096,rs1131454,rs7103273,rs6601940,rs7475281,rs2761592,rs10508804,rs10208972,rs11705450,rs72770432,rs4243774,rs17472038,rs1422978,rs13017859,rs7588148,rs17399232,rs11675604,rs4936917,rs16974060,rs10471012,rs10893184,rs4907726,rs11681344,rs7299132,rs9577800,rs2049908,rs7131998,rs4668921,rs1861768,rs2277952,rs11680044,rs7337422,rs6601924,rs2274303,rs10769872,rs2274304,rs6702707,rs4740174,rs2380657,rs4624929,rs2287266,rs1106459,rs1549017,rs869009,rs767624,rs117933139,rs1574228,rs1978371,rs2675635,rs6870201,rs7311182,rs28538643,rs6431694,rs76662803,rs2282009,rs4668927,rs72620816,rs3123093,rs1321677,rs4392794,rs9577821,rs6431540,rs11023075,rs1972859,rs2289025,rs7606850,rs13006997,rs4668447,rs28668971,rs61854738,rs4579776,rs4434907,rs7725517,rs3847608,rs3861729,rs13016989,rs6752378,rs7567997,rs74908776,rs1997307,rs3818275,rs7231895,rs9607391,rs9550144,rs1293764,rs2111456,rs4332536,rs7572131,rs16973970,rs114776470,rs11678132,rs34496784,rs6461617,rs10182181,rs741437,rs7100158,rs1831977,rs11219470,rs10179765,rs56339883,rs6745917,rs6745621,rs3127229,rs11164167,rs37821,rs4821566,rs1035247,rs11023078,rs8087837,rs8040100,rs35569094,rs658106,rs2303860,rs111692029,rs9550146,rs37823,rs3750572,rs11878083,rs5750339,rs1373639,rs10820825,rs4907537,rs4880723,rs9549547,rs13096973,rs2384057,rs2588972,rs13081694,rs1990754,rs4474069,rs2183022,rs4668912,rs296713,rs13397017,rs11596429,rs9635135,rs2010389,rs6489881,rs1075986,rs59834349,rs56119998,rs55714084,rs12021887,rs6748427,rs13384921,rs7906894,rs16973976,rs1866520,rs10850103,rs879972,rs7967461,rs4668910,rs72731351,rs62371005,rs3772397,rs3818462,rs4668444,rs4668901,rs10893210,rs10200346,rs16940303,rs77697233,rs4820261,rs7475279,rs13083670,rs529098,rs9968699,rs7921838,rs2285932,rs77503049,rs1055381,rs1423312,rs13019322,rs2274301,rs382847,rs2287264,rs10774682,rs6508003,rs12173,rs1941512,rs2111454,rs4868005,rs4821570,rs11679632,rs1390985,rs3750567,rs13001923,rs6733647,rs36068602,rs11199607,rs8093164,rs4668446,rs7067818,rs9973344,rs4821559,rs6597520,rs9631062,rs7317283,rs117781425,rs2049719,rs9635138,rs4767044,rs6762543,rs17115197,rs2052439,rs2049720,rs10207209,rs296709,rs17259452,rs10201564,rs7574879,rs6507814,rs12993042,rs7139689,rs17307911,rs79624041,rs4881428,rs9607396,rs1131476,rs10929376,rs7897822,rs34419312,rs7589238,rs4339944,rs1298962,rs1024870,rs1996518,rs763356,rs17187262,rs12272169,rs1156361,rs9456350,rs5756405,rs208100,rs12599409,rs7242601,rs7980275,rs12238083,rs11689153,rs55937626,rs6489882,rs58124311,rs4424574,rs12192,rs56333627,rs2287263,rs73548995,rs77691067,rs115774991,rs4665736,rs10774683,rs7590340,rs7893850,rs4676696,rs11676115,rs1889460,rs1139224,rs10774681,rs73551526,rs9550156,rs7027577,rs2287265,rs812051,rs4676698,rs1990753,rs9550147,rs1886649,rs1125534,rs60671275,rs11857218,rs3123094,rs17399774,rs12036135,rs4140714,rs6489879,rs7331110,rs2104995,rs4881422,rs4668925,rs6484776,rs208079,rs7081832,rs6748451,rs10788127,rs4668900,rs6745731,rs2384059,rs60079197,rs2194160,rs242028,rs11219505,rs1293768,rs764604,rs2421770,rs16940425,rs74801173,rs3747987,rs7110735,rs2072137,rs296680,rs2873465,rs80347381,rs2282281,rs2075940,rs1475559,rs10739911,rs9710889,rs1497128,rs1293765,rs12799778,rs1055233,rs1147695,rs7556480,rs3102981,rs7897431,rs60278044,rs3750569,rs10901075,rs12598957,rs1413780,rs4821565,rs1293745,rs7676892,rs8092476,rs117756156,rs17259493,rs2033655,rs2660,rs4740298,rs77557761,rs10790666,rs16941111,rs33935225,rs75406471,rs2277916,rs13407913,rs3805105,rs7489923,rs1866516,rs4751811,rs1030524,rs9696872,rs10164574,rs45490096,rs3780261,rs2070113,rs12533111,rs10070447,rs3127226,rs11688071,rs13002869,rs9550158,rs56800853,rs2010881,rs2052437,rs16907041,rs2448396,rs2899276,rs7733559,rs72620820,rs6709497,rs3812616,rs6597518,rs1541665,rs6894038,rs11134647,rs6479320,rs9550139,rs11902167,rs4800526,rs1859329,rs2111449,rs7237244,rs7410682,rs1786302,rs79830764,rs7590198,rs73653514,rs67224967,rs12795941,rs12232702,rs37825,rs955998,rs2526286,rs7578126,rs1528622,rs9549543,rs948433,rs12692263,rs13001585,rs1889459,rs1965072,rs6461614,rs6735633,rs4881426,rs7111729,rs11744499,rs5756407,rs3805104,rs10158416,rs7087111,rs75050878,rs78346678,rs12287643,rs1996516,rs6872337,rs9607398,rs7590458,rs2011197,rs1978369,rs1652002,rs17134592,rs532574,rs9635121,rs10203196,rs5756401,rs3815178,rs6740183,rs4583564,rs76415224,rs9550142,rs10790668,rs13017772,rs2269899,rs2058867,rs133405,rs4907533,rs6578931,rs953601,rs713171,rs7236271,rs1434160,rs2075943,rs7751659,rs2053641,rs4245049,rs79284652,rs40222,rs13410044,rs543138,rs9550118,rs11219522,rs2287267,rs10445707,rs11120935,rs6585670,rs7909379,rs6749063,rs10893211,rs7094236,rs1035246,rs4243772,rs4800518,rs17187283,rs4800522,rs2287272,rs806106,rs1426707,rs494611,rs10051071,rs2032863,rs7228543,rs1786044,rs10761103,rs76260062,rs10222232,rs296682,rs1172294,rs2075725,rs9577801,rs13004112,rs7908297,rs2389690,rs7955267,rs2058868,rs1572224,rs2287260,rs7556457,rs7230879,rs13385430,rs11674824,rs76727552,rs76039769,rs4821560,rs13029846,rs10512775,rs2413436,rs3816173,rs1287624,rs11893303,rs72731352,rs11684001,rs2915439,rs4834708,rs17134733,rs1293772,rs56100867,rs713172,rs10991725,rs3747989,rs9550143,rs7602186,rs4430912,rs6749422,rs9607397,rs17259583,rs1786045,rs3123091,rs7048821,rs12799656,rs12457619,rs7032584,rs1859331,rs1574352,rs4868018,rs133399,rs4821569,rs4402703,rs17134531,rs12596320,rs11862527,rs9610607,rs11692646,rs9324307,rs4800519,rs10852706,rs3102982,rs6431539,rs2197384,rs12599492,rs1287632,rs11674618,rs2616812,rs2915440,rs67765865,rs8093035,rs74512133,rs27242,rs4867628,rs7605274,rs59301467,rs1015835,rs905468,rs17472227,rs4907724,rs6729018,rs2052436,rs10211024,rs11725297,rs4668911,rs754537,rs117428668,rs4800169,rs76656738,rs6508002,rs13417550,rs17813772,rs6875006,rs13022830,rs6431697,rs1497129,rs7909380,rs72656181,rs3937434,rs3805103,rs13398506,rs11598572,rs4668899,rs901365,rs6894316,rs6708288,rs28725355,rs17472443,rs12673908,rs728322,rs3732004,rs10202600,rs1569128,rs7912751,rs9549542,rs296686,rs117310669,rs4936918,rs10893170,rs7082291,rs133407,rs11219538,rs9313520,rs11898971,rs7929900,rs16871269,rs4800520,rs2287786,rs3816916,rs1997305,rs12041151,rs7023669,rs6431699,rs77714023,rs6948632,rs1978372,rs72658011,rs10832177,rs4880722,rs9607392,rs74294211,rs17134589,rs2023753,rs78231476,rs2421766,rs11903302,rs3815597,rs10182458,rs17134588,rs7074004,rs11747859,rs2075942,rs11742395,rs10760398,rs6489880,rs12692274,rs11120937,rs6717492,rs623696,rs958631,rs9577803,rs11893272,rs76468500,rs12692270,rs1541052,rs73828916,rs1293744,rs4821567,rs208064,rs4880724,rs2285934,rs2272515,rs13017972,rs2031878,rs78520371,rs7584314,rs5750338,rs2296535,rs6760842,rs2384058,rs35487530,rs593920,rs79270657,rs4238033,rs12457323,rs2160696,rs10743052,rs11161479,rs11737958,rs2588971,rs4845828,rs9550164,rs7607231,rs4140715,rs37822,rs37824,rs11676730,rs11902128,rs2915442,rs9549548,rs2641789,rs12455940,rs118176037,rs7534683,rs1652007,rs7865547,rs9550168,rs55703759,rs11893253,rs7894600,rs35185167,rs10193326,rs1125533,rs6601927,rs73548950,rs3857983,rs6461615,rs73551541,rs2525849,rs1986279,rs2968204,rs11884395,rs1557866,rs75229687,rs77368283,rs621549,rs2273689,rs11694485,rs3783159,rs10779682,rs17115251,rs61842492,rs7713498,rs9577806,rs7575720,rs7947332,rs17134533,rs117761332,rs4820262,rs11886117,rs4668922,rs2236273,rs75830521,rs11693457,rs7602387,rs1978370,rs13035937,rs6746013,rs34066814,rs11066468,rs13024782,rs535534,rs10462999,rs72620819,rs10475954,rs4767045,rs12294682,rs4668909,rs2421765,rs966513,rs4239882,rs1549015,rs11219503,rs4668448,rs17115256,rs507217,rs61854739,rs4881425,rs1807546,rs78585347,rs12415537,rs12692261,rs34179396,rs4936905,rs8381,rs79335185,rs6431695,rs10929374,rs6753645,rs12455172,rs7782110,rs1258144,rs4800172,rs41288624,rs9550161,rs2057778,rs881634,rs4396684,rs6753675,rs56748168,rs6722022,rs10891823,rs57104699,rs36109955,rs1592987,rs10460041,rs79039791,rs7999006,rs4146453,rs10790651,rs4339945,rs6455602,rs10864303,rs6694797,rs763355,rs12991966,rs17399127,rs9577377,rs6662680,rs76669111,rs9550145,rs9549534,rs17033780,rs75857264,rs11852281</t>
  </si>
  <si>
    <t>ENSG00000115648.9,ENSG00000138031.10,ENSG00000154143.2,ENSG00000163430.5,CATG00000075693.1,ENSG00000148498.11,ENSG00000198610.6,ENSG00000158258.11,CATG00000026931.1,ENSG00000151779.8,ENSG00000233643.2,ENSG00000221389.1,ENSG00000168234.8,ENSG00000153015.11,ENSG00000167981.4,ENSG00000170946.10,ENSG00000053747.11,ENSG00000242613.1,ENSG00000090905.13,CATG00000080043.1,ENSG00000223935.1,ENSG00000198542.9,ENSG00000158321.11,CATG00000066174.1,CATG00000052046.1,ENSG00000166405.10,ENSG00000172995.12,ENSG00000115137.7,ENSG00000102452.11,CATG00000065894.1,ENSG00000126216.8,ENSG00000116117.13,ENSG00000111335.8,CATG00000016350.1,CATG00000004187.1,ENSG00000228216.1,ENSG00000267301.1,ENSG00000152268.8,ENSG00000265752.2,ENSG00000186184.11,ENSG00000233009.1,ENSG00000170959.10,CATG00000028953.1,ENSG00000111331.8,ENSG00000227307.1,ENSG00000182836.5,ENSG00000157483.4,CATG00000007311.1,ENSG00000262621.2,ENSG00000089127.8,ENSG00000102466.11,ENSG00000107263.14,CATG00000104018.1,ENSG00000154065.12,CATG00000042135.1,ENSG00000105877.13,ENSG00000120008.11,ENSG00000224165.1,ENSG00000182132.8,CATG00000052051.1,ENSG00000183346.6,ENSG00000163428.3,CATG00000052047.1,ENSG00000157445.10,ENSG00000122390.13,ENSG00000182985.12,CATG00000109985.1,CATG00000058505.1,CATG00000007301.1,CATG00000026936.1,ENSG00000100284.16,ENSG00000164649.15,CATG00000058556.1,CATG00000041900.1,ENSG00000224034.1,CATG00000007308.1,ENSG00000231039.2,CATG00000075695.1,CATG00000007304.1,ENSG00000130038.5,ENSG00000166402.4,ENSG00000164674.11,ENSG00000264745.1,ENSG00000246820.2,ENSG00000162086.10,CATG00000047720.1,ENSG00000100368.9,CATG00000001919.1,ENSG00000110436.7,ENSG00000079785.10,ENSG00000171517.5,ENSG00000119487.12,ENSG00000240661.1,ENSG00000110002.11,ENSG00000253591.1,ENSG00000172403.6,ENSG00000131697.13,CATG00000037059.1,CATG00000015976.1,CATG00000026925.1,ENSG00000155511.13</t>
  </si>
  <si>
    <t>24665060,20811658,18519826</t>
  </si>
  <si>
    <t>Smoking cessation</t>
  </si>
  <si>
    <t>MESH:D017379</t>
  </si>
  <si>
    <t>Hypertrophy Left Ventricular</t>
  </si>
  <si>
    <t>Enlargement of the LEFT VENTRICLE of the heart. This increase in ventricular mass is attributed to sustained abnormal pressure or volume loads and is a contributor to cardiovascular morbidity and mortality.</t>
  </si>
  <si>
    <t>rs2832071,rs624646,rs12145202,rs77719478,rs8061657,rs2776227,rs13098469,rs4817258,rs8063403,rs9728409,rs714036,rs2065266,rs1272858,rs2366855,rs12926300,rs34302694,rs112745749,rs2288081,rs2958483,rs1517476,rs2513975,rs982253,rs2730059,rs7132564,rs2248522,rs56129629,rs12587396,rs9980,rs8096567,rs4788564,rs28498870,rs7185190,rs2953854,rs6471115,rs6904582,rs16896121,rs1272669,rs12443563,rs2954657,rs17431784,rs2958517,rs254665,rs56125990,rs1834035,rs2954684,rs9941888,rs2335714,rs2955194,rs61852905,rs2958498,rs28737345,rs59709630,rs59075803,rs2248484,rs2832074,rs114300117,rs2468140,rs1858940,rs7185272,rs2878492,rs12444829,rs1554990,rs57718586,rs2776213,rs74877165,rs2256280,rs116286680,rs35560795,rs7774046,rs10130669,rs4788590,rs8053841,rs3808374,rs7192750,rs16950967,rs12046275,rs11158254,rs12711538,rs8057124,rs10999496,rs12447045,rs16855331,rs1098080,rs7015203,rs1788464,rs9643118,rs4901917,rs2294120,rs9644667,rs2832068,rs4626520,rs11636442,rs2278741,rs9462373,rs1387429,rs12230372,rs2958482,rs1882945,rs728218,rs13086910,rs7664009,rs17834020,rs60551726,rs8050981,rs1515374,rs2468139,rs72764351,rs3210839,rs34250587,rs7205297,rs34299429,rs294286,rs7197967,rs2953856,rs61171624,rs79175867,rs74131923,rs35600444,rs13438282,rs11626926,rs6758402,rs1253152,rs8047837,rs1547198,rs76722430,rs4316098,rs2958518,rs12935795,rs61830693,rs2955195,rs55928855,rs2715748,rs78080996,rs7205914,rs28594331,rs79200097,rs7193731,rs2272645,rs4871906,rs8062422,rs79373537,rs62521706,rs3804672,rs10130826,rs55924079,rs865148,rs115309898,rs2831965,rs957056,rs41277996,rs1990786,rs9927968,rs1683772,rs4788591,rs1606828,rs10133177,rs2954682,rs9921412,rs2593937,rs7792600,rs12604951,rs10495460,rs3211821,rs10955127,rs2979095,rs8051038,rs11050014,rs79926419,rs115237212,rs7774204,rs28913879,rs2816167,rs116183784,rs7579752,rs11774084,rs8056712,rs2008675,rs2953886,rs2242650,rs10956696,rs12921084,rs10083469,rs540665,rs4638873,rs8056943,rs10232290,rs7276920,rs8040861,rs17128717,rs28868674,rs728217,rs74743686,rs2290060,rs1785284,rs34452471,rs4855578,rs1549287,rs58947223,rs4871905,rs607230,rs4901916,rs8054403,rs2955196,rs10999499,rs2954654,rs10104591,rs1519327,rs60642070,rs7838846,rs1579494,rs7316865,rs1209892,rs1858942,rs6681864,rs10273431,rs924441,rs60965973,rs1570988,rs115577361,rs11649672,rs58148372,rs12530006,rs79326468,rs4788452,rs10032508,rs10848425,rs114685735,rs17299478,rs8054111,rs17255694,rs7204708,rs7151232,rs714037,rs13213752,rs3097834,rs12443896,rs12599192,rs13060344,rs76272647,rs62521697,rs12675731,rs76341666,rs10167980,rs66716313,rs7409991,rs2955202,rs6467312,rs1559398,rs3804674,rs35484594,rs11771152,rs2335710,rs2832067,rs1972658,rs4728183,rs2832060,rs12935814,rs2722497,rs35973954,rs9934812,rs2593956,rs11784860,rs12613541,rs11780866,rs9980601,rs73573285,rs12102548,rs10128,rs2832092,rs11702426,rs2242651,rs775792,rs79249191,rs2832066,rs1527479,rs1358337,rs2044586,rs9889011,rs9471077,rs7157202,rs7696758,rs1465451,rs77202702,rs1049654,rs4855577,rs12366697,rs4637890,rs6836927,rs4274329,rs111823044,rs11246934,rs12878070,rs7280467,rs2258178,rs1559399,rs982971,rs1000685,rs17740109,rs254664,rs10151670,rs2290061,rs4788595,rs62521696,rs4788449,rs4344117,rs28637383,rs2958484,rs116547084,rs2467667,rs2197739,rs55940020,rs116417462,rs466791,rs17600642,rs74129733,rs2832090,rs1989384,rs8054175,rs4788582,rs9314273,rs1981874,rs11088089,rs6993407,rs8048292,rs10232683,rs8044342,rs2832076,rs11693648,rs55825882,rs2593955,rs1559400,rs2958490,rs74719216,rs2832073,rs4788571,rs2954658,rs10263009,rs75315056,rs11744778,rs2305236,rs36116229,rs9937936,rs2958521,rs8062946,rs2593948,rs7131789,rs2776232,rs11050005,rs28671219,rs75211160,rs3762697,rs2958480,rs2472209,rs79596135,rs2831966,rs12589351,rs7188827,rs115032575,rs9977765,rs3211839,rs12896316,rs3211870,rs62521702,rs12880248,rs77044802,rs77675147,rs4530104,rs4788584,rs1008633,rs60812189,rs17713284,rs2832056,rs35654454,rs8097668,rs9934803,rs4788453,rs7004501,rs13072610,rs17676598,rs11622409,rs254670,rs6752619,rs13084102,rs3804677,rs2832075,rs16855474,rs2280933,rs755011,rs12586735,rs10856860,rs2288029,rs7014773,rs1953298,rs56165139,rs13075660,rs3804676,rs1887716,rs4901921,rs10157487,rs2715752,rs9462531,rs78185564,rs2953845,rs2205414,rs2958488,rs2955233,rs4448244,rs55920203,rs1253165,rs4901919,rs9888748,rs56084363,rs16896059,rs4736441,rs2976658,rs7754225,rs4788585,rs1253150,rs79113330,rs10045133,rs9462377,rs8051431,rs5018400,rs741933,rs10863,rs2288031,rs7283314,rs8127949,rs2958514,rs7626269,rs7191900,rs2958487,rs254683,rs1559401,rs6724819,rs3828382,rs74938552,rs34499794,rs7278554,rs13144555,rs59835487,rs12896930,rs10775222,rs62053803,rs9302633,rs2026245,rs7277342,rs10089461,rs3212160,rs2832137,rs17491837,rs80356320,rs4788566,rs3762696,rs35779477,rs2958512,rs2954651,rs9828280,rs8128403,rs1253036,rs28697038,rs3929023,rs2715760,rs6499556,rs62521698,rs10954272,rs7193778,rs254669,rs11075911,rs74592540,rs4788576,rs3211885,rs2832089,rs17191712,rs12821639,rs436964,rs10159048,rs17601452,rs2955232,rs7829963,rs7143866,rs2593952,rs8027499,rs2715734,rs2472318,rs7397685,rs12711537,rs12496001,rs1054517,rs6437822,rs9806882,rs7399173,rs4788573,rs79778678,rs8134005,rs115921971,rs16855460,rs4788581,rs3804671,rs61001261,rs3792317,rs76559720,rs17834032,rs9569320,rs4855692,rs2464620,rs71601619,rs8050651,rs10229325,rs2142374,rs12627659,rs2958493,rs3794692,rs2832069,rs78889087,rs3211849,rs12927205,rs2205449,rs2254160,rs839588,rs74278958,rs538815,rs9932922,rs10843297,rs1054516,rs3738880,rs11700994,rs2295850,rs13098402,rs11628147,rs1547199,rs11770358,rs1194182,rs55895054,rs1735412,rs2832072,rs7131783,rs7277591,rs34353294,rs7598053,rs12607841,rs4848140,rs117844066,rs61830692,rs10499859,rs17225742,rs941886,rs4788589,rs56948577,rs2832078,rs8058118,rs1043470,rs78001063,rs1958181,rs4788563,rs76009739,rs117726891,rs13233631,rs6499554,rs2593933,rs1356072,rs55677011,rs72764352,rs4788570,rs1028991,rs8063324,rs8129575,rs3800564,rs11075908,rs9982916,rs6766155,rs28669728,rs13097950,rs10142139,rs2958516,rs2715741,rs10228972,rs16896067,rs11247044,rs4000848,rs1735188,rs115232077,rs4731696,rs75586208,rs1701449,rs11712391,rs11623633,rs11050011,rs7695489,rs2953857,rs8008151,rs7184486,rs11774069,rs12824076,rs1953299,rs457350,rs7278736,rs294284,rs2722495,rs7006570,rs3097837,rs9983960,rs1122531,rs55907522,rs6894904,rs3742647,rs62521668,rs2832122,rs6499545,rs171712,rs11770907,rs56259873,rs11648353,rs2979090,rs28846792,rs17454197,rs67965871,rs2024464</t>
  </si>
  <si>
    <t>CATG00000072621.1,ENSG00000141101.8,ENSG00000196378.7,CATG00000099926.1,ENSG00000260772.1,ENSG00000172292.10,CATG00000011612.1,CATG00000101683.1,ENSG00000101680.9,ENSG00000198862.9,ENSG00000164758.3,ENSG00000161016.11,ENSG00000113282.9,CATG00000101363.1,CATG00000078286.1,ENSG00000196150.9,ENSG00000164627.13,ENSG00000181019.8,ENSG00000147789.11,ENSG00000164318.13,ENSG00000149294.12,CATG00000076556.1,CATG00000056649.1,CATG00000070301.1,ENSG00000138316.6,ENSG00000074047.16,CATG00000072622.1,ENSG00000250234.1,ENSG00000152234.11,CATG00000008474.1,CATG00000055820.1,ENSG00000170619.8,CATG00000045449.1,ENSG00000224470.3,ENSG00000114487.5,ENSG00000249464.1,ENSG00000164741.10,CATG00000011354.1,CATG00000029750.1,ENSG00000241224.2,ENSG00000156239.7,ENSG00000160200.13,ENSG00000215317.2,CATG00000103325.1,ENSG00000177570.9,CATG00000026609.1,ENSG00000223109.1,ENSG00000128463.8,CATG00000100448.1,ENSG00000102908.16,ENSG00000247416.2,ENSG00000147649.5,CATG00000082759.1,CATG00000098210.1,CATG00000011609.1,CATG00000081781.1,CATG00000044413.1,CATG00000017215.1,CATG00000017214.1,CATG00000068660.1,CATG00000027723.1,CATG00000044412.1,CATG00000095375.1,ENSG00000134152.6,ENSG00000106484.10,ENSG00000155816.15,ENSG00000135218.13,CATG00000050636.1,CATG00000104187.1,ENSG00000116199.7,CATG00000091558.1,ENSG00000198169.4,ENSG00000261083.1,ENSG00000186283.9,ENSG00000140199.7,ENSG00000259920.1,ENSG00000158623.10,ENSG00000262136.1,ENSG00000197363.5,CATG00000101693.1,ENSG00000102984.10,CATG00000021286.1,CATG00000103728.1,ENSG00000095951.12,ENSG00000104415.9,CATG00000013808.1,CATG00000027715.1,CATG00000103769.1,ENSG00000152229.14,CATG00000093955.1,CATG00000104479.1,ENSG00000232855.2,ENSG00000182197.6,ENSG00000145715.10,CATG00000081782.1,CATG00000068980.1,ENSG00000143322.15,ENSG00000213265.4,ENSG00000187008.2,ENSG00000182149.16,CATG00000064114.1,ENSG00000134480.9,CATG00000098744.1,ENSG00000100592.11,ENSG00000272180.1</t>
  </si>
  <si>
    <t>23275298,19454037,21212386</t>
  </si>
  <si>
    <t>Left ventricular mass</t>
  </si>
  <si>
    <t>MESH:D017395</t>
  </si>
  <si>
    <t>Plasminogen Activator Inhibitor 1</t>
  </si>
  <si>
    <t>A member of the serpin family of proteins. It inhibits both the tissue-type and urokinase-type plasminogen activators.</t>
  </si>
  <si>
    <t>rs11720578,rs13064760,rs12672665,rs7803865,rs6805092,rs117082374,rs71304092,rs1799806,rs6942607,rs4729615,rs12705094,rs4488811,rs15624,rs4727470,rs314372,rs12669120,rs71304096,rs7801015,rs4729617,rs1867012,rs4727469,rs13088452,rs6786675,rs314378,rs7789085,rs13066157,rs314371,rs3757869,rs7782299,rs12535629,rs7629805,rs2720392,rs314377,rs6792867,rs34685612,rs2405975,rs11709119,rs78518024,rs3757870,rs3087504,rs3808356,rs35522627,rs11721223,rs13065423,rs11708978,rs7649970,rs34005963,rs2227631,rs3847063,rs13067702,rs9808956,rs1054391,rs7652520,rs34856298,rs4729620,rs71304098,rs2571598,rs71304090,rs35355828,rs71304097,rs71304089,rs7784933,rs35146940,rs3931823,rs314374,rs17036160,rs13226043,rs7783457,rs35057507,rs6768568,rs13083375,rs35877199,rs66615477,rs10433537,rs314375,rs4729616,rs6465776,rs7783543,rs12666785,rs314376,rs2894713,rs2075756,rs3847068,rs11712085,rs13070993,rs2067819,rs35316189,rs6954151,rs1801282,rs2472556,rs13241786,rs3847067,rs71304093,rs4729618,rs7800241,rs12538287,rs10953305,rs13071168</t>
  </si>
  <si>
    <t>CATG00000096624.1,ENSG00000236062.1,ENSG00000225026.1,ENSG00000106366.7,CATG00000093280.1,ENSG00000157152.12,ENSG00000146828.13,ENSG00000157150.4,ENSG00000087085.9,ENSG00000087077.7,CATG00000096622.1,CATG00000063766.1,ENSG00000087087.14,ENSG00000132170.15,CATG00000063762.1,ENSG00000176125.3,CATG00000096625.1</t>
  </si>
  <si>
    <t>Plasminogen activator inhibitor type 1 levels (PAI-1)</t>
  </si>
  <si>
    <t>MESH:D017430</t>
  </si>
  <si>
    <t>Prostate Specific Antigen</t>
  </si>
  <si>
    <t>A glycoprotein that is a kallikrein-like serine proteinase and an esterase, produced by epithelial cells of both normal and malignant prostate tissue. It is an important marker for the diagnosis of prostate cancer.</t>
  </si>
  <si>
    <t>rs2111509,rs198974,rs2098547,rs2739493,rs998771,rs115684078,rs10826127,rs114895075,rs7298305,rs2337711,rs8103659,rs7299037,rs75554205,rs8108845,rs7954210,rs7071471,rs1551688,rs27996,rs2659107,rs11599333,rs2900333,rs7358578,rs12783102,rs457130,rs1139132,rs11263763,rs4237951,rs757210,rs198956,rs7308067,rs11055991,rs27070,rs17632542,rs2005705,rs4763381,rs1354774,rs4764090,rs747528,rs11004422,rs2302886,rs11004584,rs68120835,rs459961,rs7964899,rs37011,rs16987929,rs11658063,rs421284,rs37008,rs11665698,rs10845995,rs62113214,rs7968235,rs7256586,rs452384,rs10846005,rs16855350,rs11657964,rs2735839,rs4935573,rs62113212,rs7405776,rs7955289,rs7311765,rs421629,rs1629856,rs10845988,rs6488674,rs7970587,rs11055972,rs2569742,rs27069,rs62113216,rs7967823,rs34712916,rs4975616,rs2900328,rs4764093,rs455433,rs10846004,rs2736098,rs962504,rs6488679,rs7958859,rs2098545,rs11004246,rs74543692,rs898343,rs7298685,rs198958,rs2058877,rs16856135,rs10846002,rs11651755,rs11055949,rs1654517,rs12228415,rs16856139,rs467095,rs4486572,rs380286,rs12370700,rs198976,rs2739472,rs7956414,rs7501939,rs402710,rs414965,rs4764080,rs174776,rs2926493,rs7310929,rs10772782,rs10078017,rs10845984,rs7307092,rs76765083,rs11524959,rs2853669,rs7974852,rs1560719,rs12366507,rs59031967,rs2736108,rs2843562,rs4764091,rs11055969,rs12412140,rs4479040,rs7978070,rs111986123,rs9787697,rs456366,rs12781411,rs8105275,rs1654556,rs466502,rs7297660,rs11004324,rs6488675,rs11609105,rs4492869,rs1701939,rs381949,rs370348,rs67289834,rs61044983,rs2235091,rs4764078,rs11804762,rs7298594,rs11665748,rs11055971,rs11055952,rs2739486,rs2417345,rs7298595,rs2231909,rs10845987,rs747527,rs10846001,rs37009,rs115915966,rs7296122,rs7090326,rs2417349,rs11055933,rs11004409,rs11055980,rs4430796,rs4239217,rs10772780,rs1701925,rs10886903,rs2012677,rs2739476,rs11004415,rs460073,rs11055976,rs31490,rs4764094,rs37010,rs2611471,rs11651052,rs13178866,rs4444133,rs12763717,rs1600,rs10424878,rs198975,rs8064454,rs4975615,rs4346018,rs401681,rs4630241,rs11805405,rs452932,rs1058205,rs462608,rs7298016,rs6070,rs56980695,rs10993994,rs11055996,rs7313259,rs745180,rs2611475,rs31484,rs7075697,rs113082846,rs59618192,rs2659124,rs4764079,rs2611502,rs1810020,rs198957,rs4581397,rs4617646,rs2979451,rs2736109,rs2739473,rs8105211,rs266878,rs111407522,rs2007785,rs2569735,rs10908278,rs7962329,rs10845979,rs7920517,rs198978,rs2664155,rs3213764,rs198972,rs2739482,rs1997563,rs10825187,rs8105985,rs11055979,rs40182,rs28379291,rs2739475,rs10763193,rs10886902,rs3816659,rs465498,rs2447853,rs10772783,rs4408358,rs31489,rs12409639,rs198977</t>
  </si>
  <si>
    <t>ENSG00000135111.10,ENSG00000186007.5,ENSG00000164853.8,CATG00000008099.1,ENSG00000158715.5,ENSG00000171681.8,ENSG00000167751.8,ENSG00000199059.1,CATG00000118069.1,ENSG00000197588.5,ENSG00000267968.1,CATG00000074959.1,CATG00000001057.1,CATG00000032558.1,ENSG00000142515.10,CATG00000114863.1,CATG00000074958.1,ENSG00000133069.10,ENSG00000174514.8,ENSG00000138294.9,ENSG00000167749.7,CATG00000008101.1,ENSG00000049656.9,ENSG00000228326.1,ENSG00000244573.3,ENSG00000121316.6,CATG00000074964.1,ENSG00000158711.9,ENSG00000108753.8,ENSG00000163545.7,ENSG00000259549.1,ENSG00000164362.14</t>
  </si>
  <si>
    <t>24919509,23269536,23359319,21160077</t>
  </si>
  <si>
    <t>Prostate-specific antigen levels</t>
  </si>
  <si>
    <t>MESH:D017889</t>
  </si>
  <si>
    <t>Exfoliation Syndrome</t>
  </si>
  <si>
    <t>The deposition of flaky, translucent fibrillar material most conspicuous on the anterior lens capsule and pupillary margin but also in both surfaces of the iris, the zonules, trabecular meshwork, ciliary body, corneal endothelium, and orbital blood vessels. It sometimes forms a membrane on the anterior iris surface. Exfoliation refers to the shedding of pigment by the iris. (Newell, Ophthalmology, 7th ed, p380)</t>
  </si>
  <si>
    <t>rs8041642,rs59778825,rs7183908,rs8041685,rs28522673,rs28594928,rs1550435,rs3825941,rs72745365,rs4625681,rs58490364,rs4077284,rs8039184,rs12915956,rs4528522,rs8039455,rs67182653,rs7174985,rs74026308,rs12594472,rs11072448,rs2084851,rs11636136,rs893819,rs12902945,rs2289413,rs113195336,rs8028206,rs3784556,rs12441138,rs66497556,rs6495085,rs11636934,rs7496005,rs74867169,rs1992314,rs7170291,rs80344031,rs1440101,rs79955768,rs28664814,rs2507,rs118116107,rs896590,rs59755145,rs4886785,rs79631148,rs28361353,rs28758267,rs4993000,rs2304722,rs8034017,rs76999765,rs4886725,rs80150002,rs2301273,rs8034403,rs16958303,rs4886776,rs76155021,rs16958445,rs12902040,rs1078967,rs117059820,rs2289412,rs75744890,rs893818,rs76475852,rs8037030,rs8035582,rs28603291,rs74919932,rs2028387,rs4445847,rs2278864,rs1048661,rs743580,rs8040503,rs17188111,rs58309771,rs7179978,rs56048021,rs79533317,rs16958415,rs1550437,rs893816,rs8038882,rs74585061,rs35697698,rs2290346,rs66473812,rs76574174,rs72745372,rs66481504,rs11634339,rs723434,rs752004,rs2304721,rs16958494,rs77909638,rs12594324,rs893817,rs2301272,rs58270968,rs114910892,rs78826069,rs10851869,rs78839269,rs8042039,rs76675154,rs12438872,rs16958591,rs893821,rs28501585,rs60856646,rs743582,rs2304716,rs35196094,rs12914677,rs2289411,rs893820,rs2045931,rs2290345,rs56040228,rs77425516,rs67173550,rs3825942,rs76721660,rs4886643,rs4272992</t>
  </si>
  <si>
    <t>CATG00000023598.1,ENSG00000261801.1,ENSG00000260624.1,CATG00000025497.1,ENSG00000129038.11,ENSG00000140464.15,ENSG00000167139.4,ENSG00000067221.9,CATG00000023596.1</t>
  </si>
  <si>
    <t>17690259,24938310</t>
  </si>
  <si>
    <t>Glaucoma (exfoliation)</t>
  </si>
  <si>
    <t>MESH:D018567</t>
  </si>
  <si>
    <t>Breast Neoplasms Male</t>
  </si>
  <si>
    <t>Any neoplasms of the male breast. These occur infrequently in males in developed countries, the incidence being about 1% of that in females.</t>
  </si>
  <si>
    <t>rs1274647,rs1274637,rs1314912,rs74773190,rs10874429,rs11629073,rs3095604,rs11621682,rs1958111,rs1033686,rs1274658,rs3803662,rs1290939,rs1952245,rs78618613,rs2588808,rs2134649,rs2588828,rs2767382,rs6699600,rs1295780,rs11163911,rs1274649,rs12132002,rs72725149,rs1536455,rs435620,rs1315984,rs117351774,rs365934,rs72725151,rs11624484,rs1274656,rs75654218,rs1980850,rs7145044,rs114527712,rs437585,rs12723299,rs2767379,rs2588821,rs1751381,rs117297821,rs2767377,rs2255767,rs2588823,rs1274650,rs1958115,rs3803661,rs1274641,rs12565896,rs2588813,rs2767383,rs2588818,rs1022979,rs6576961,rs4784226,rs1274643,rs2588819,rs3768258,rs6661492,rs12433779,rs2038979,rs725453,rs45465998,rs1555945,rs1274639,rs3095607,rs2588816,rs2588815,rs2588806,rs17192586,rs114679400,rs1744947,rs3095606,rs2134648,rs1744949,rs1274646,rs1298340,rs8045285,rs10874432,rs2243905,rs3095602,rs411547,rs401021,rs17192558,rs6576962,rs12930156,rs114552710,rs4907194,rs2588827,rs72725141,rs1296527,rs1057738,rs10874430,rs1274661,rs2037455,rs1316118,rs12562031,rs2134647,rs1274648,rs1295782,rs1274655,rs72725138,rs1274638,rs6689844,rs114376725,rs1274644,rs10782824,rs1467673,rs1316014,rs418467,rs2174186,rs959039,rs1314911,rs1295781,rs1274645,rs116264287,rs12756529,rs78773195,rs61985772,rs1274659,rs1274657,rs1958113,rs1316170,rs28463809,rs9672142,rs1958112,rs11848769,rs4784224,rs372143,rs17783304,rs1274651,rs1022978,rs2588807,rs2767384,rs1958116,rs1314913,rs3112578,rs2767378,rs1952246,rs2037454,rs2588829,rs1274652,rs419450,rs12432006,rs1274640,rs2134646,rs440627,rs2588814,rs418462,rs74900027,rs11163903,rs2767365,rs1555944,rs1751382,rs2588820,rs117927639,rs2588809,rs1274642,rs1028842,rs79620148,rs75941876</t>
  </si>
  <si>
    <t>CATG00000021432.1,CATG00000021433.1,CATG00000064388.1,ENSG00000182185.14,ENSG00000258623.1,CATG00000021434.1,CATG00000027321.1,CATG00000005909.1,ENSG00000142875.15,ENSG00000103460.12,CATG00000021435.1,ENSG00000249231.3</t>
  </si>
  <si>
    <t>Breast cancer (male)</t>
  </si>
  <si>
    <t>MESH:D018728</t>
  </si>
  <si>
    <t>Entorhinal Cortex</t>
  </si>
  <si>
    <t>Cerebral cortex region on the medial aspect of the PARAHIPPOCAMPAL GYRUS, immediately caudal to the OLFACTORY CORTEX of the uncus. The entorhinal cortex is the origin of the major neural fiber system afferent to the HIPPOCAMPAL FORMATION, the so-called PERFORANT PATHWAY.</t>
  </si>
  <si>
    <t>rs55752096,rs17663599,rs12279261,rs10770876,rs2586765,rs117801405</t>
  </si>
  <si>
    <t>CATG00000035975.1,ENSG00000149294.12,ENSG00000082212.7,ENSG00000255627.1,ENSG00000134042.8</t>
  </si>
  <si>
    <t>Entorhinal cortical thickness</t>
  </si>
  <si>
    <t>MESH:D018799</t>
  </si>
  <si>
    <t>Intercellular Adhesion Molecule 1</t>
  </si>
  <si>
    <t>A cell-surface ligand involved in leukocyte adhesion and inflammation. Its production is induced by gamma-interferon and it is required for neutrophil migration into inflamed tissue.</t>
  </si>
  <si>
    <t>rs475419,rs8176757,rs35951601,rs112187402,rs2569702,rs62130692,rs58081338,rs2072905,rs5030377,rs641943,rs7036642,rs114594279,rs62130686,rs505922,rs12484700,rs281427,rs613423,rs2294922,rs923366,rs2304258,rs3747207,rs12611016,rs2281137,rs643434,rs4823109,rs10424109,rs926633,rs118003100,rs3176766,rs500499,rs7249459,rs8176634,rs17630235,rs78902064,rs2633971,rs507666,rs3176769,rs11066188,rs115959341,rs2896019,rs281422,rs75184451,rs9411364,rs74944457,rs56373884,rs892188,rs17000699,rs281436,rs676996,rs10409243,rs1010023,rs58344707,rs368835,rs885743,rs547643,rs613534,rs11244052,rs2033493,rs115478735,rs2304256,rs2076207,rs12720222,rs635634,rs514659,rs476410,rs579459,rs79889104,rs537895,rs80348279,rs34266232,rs2281298,rs34738753,rs281413,rs11878850,rs8176682,rs8176737,rs2294916,rs4804127,rs62574567,rs2072906,rs281414,rs494242,rs6597616,rs60484807,rs12978984,rs1051738,rs8105174,rs2235777,rs2116942,rs12554580,rs34953890,rs532436,rs547495,rs4823180,rs554833,rs13056638,rs34681319,rs62574563,rs1056538,rs512770,rs574347,rs626035,rs77000928,rs78637025,rs2304238,rs5030392,rs11090617,rs17000728,rs11244053,rs9626079,rs7257871,rs4962115,rs114820734,rs12554595,rs8176694,rs2294923,rs76812489,rs582094,rs3827385,rs649129,rs91755,rs12973710,rs677355,rs7873522,rs116559759,rs2073827,rs477174,rs62574565,rs8110715,rs11666164,rs566183,rs3761472,rs1977080,rs4823177,rs514708,rs28693921,rs651007,rs12150978,rs8113091,rs3176767,rs687289,rs114460679,rs12483959,rs4962116,rs7025839,rs2075742,rs2281135,rs77404078,rs2228615,rs2143571,rs61473277,rs7873635,rs7250265,rs2073824,rs17697965,rs281437,rs10901253,rs2294921,rs116347497,rs645982,rs638756,rs2092501,rs8176736,rs112273932,rs35164067,rs62130684,rs2073828,rs1352426,rs8176690,rs4363269,rs2235776,rs28382807,rs738408,rs8176740,rs1799969,rs62574564,rs10854116,rs13056555,rs62130736,rs73922325,rs574311,rs4823173,rs10404517,rs117495488,rs12554336,rs1010022,rs35452057,rs8176717,rs116166572,rs3760650,rs11668623,rs550057,rs2304237,rs527210,rs674302,rs7254474,rs7254041,rs8176691,rs7252897,rs8112675,rs644234,rs79627557,rs117415838,rs10774625,rs7466962,rs2073081,rs73923277,rs12982179,rs8176715,rs117569384,rs11669094,rs2073080,rs79406755,rs73923272,rs676457,rs10774624,rs5030400,rs4823179,rs8176745,rs4962114,rs2294433,rs62130688,rs10404367,rs7253912,rs625593,rs116552240,rs493211,rs77358503,rs34274798,rs3176768,rs8112449,rs13292932,rs688976,rs2073826,rs36069781,rs8176731,rs2230399,rs12720270,rs4962040,rs9328546,rs9411370,rs36055245,rs2769071,rs663367,rs4823176,rs7250656,rs116441960,rs113423093,rs12720235,rs2401514,rs551322,rs600038,rs1633513,rs8101195,rs1058154,rs549331,rs612169,rs1883349,rs2073079,rs9625962,rs549443,rs281440,rs12720250,rs675201,rs8176669,rs73922356,rs8176635,rs73923215,rs78061147,rs281424,rs659104,rs491626,rs12974373,rs7873416,rs495203,rs8104426,rs80233077,rs575259,rs630014,rs112652199,rs11085725,rs34725611,rs500498,rs1474745,rs529565,rs62638750,rs4766578,rs34912062,rs7469795,rs12977594,rs9411473,rs7253917,rs10751502,rs2569693,rs55818584,rs62130687,rs2076211,rs8176718,rs7857390,rs930230,rs114375368,rs73176497,rs559723,rs513663,rs281438,rs35916055,rs660340,rs624601,rs115069853,rs657152,rs549446,rs12983665,rs13055874,rs55782435,rs923367,rs687621,rs35621602,rs493246,rs8111930,rs738409,rs2008451,rs12983312,rs6597617,rs8176732,rs1997693,rs5498,rs517414,rs582118,rs74505974,rs11878516,rs12554339,rs653178,rs930229,rs7246953,rs4823178,rs488775,rs1049728,rs8176748,rs114631061,rs34879941,rs8176702,rs551100,rs281415,rs9411474,rs12609978,rs9411488,rs8176714,rs12484809,rs113209447,rs1883348,rs581107,rs2073825,rs3184504,rs2288937,rs34352134,rs58523463,rs543968,rs6417247,rs8176727,rs78370725,rs7258015,rs3093030,rs280499,rs281423,rs2116941,rs2072907,rs2519093,rs8176720,rs8176728,rs76925188,rs11085732,rs76525253,rs474279,rs579622,rs7256672,rs112655244,rs77837238,rs1059849,rs16991175,rs6511690,rs8176649,rs2896020,rs7247481,rs6511698,rs73015138,rs673578,rs10408916,rs8176681,rs8108722,rs2294915,rs545971,rs2075741,rs568203,rs12720253,rs2288940,rs7849280,rs16991158,rs60956147,rs8176742,rs281439,rs2281138,rs75681283,rs8176668,rs12972990,rs2304239,rs4823181,rs544873,rs2401512,rs7250300,rs11879191,rs1977081,rs2278442,rs11789207,rs7047076,rs12611227,rs4823108,rs552148,rs76669781,rs492488,rs641959,rs672316,rs495828,rs13055900,rs968229,rs579483,rs630510</t>
  </si>
  <si>
    <t>ENSG00000267607.1,ENSG00000105401.2,CATG00000038513.1,ENSG00000167807.11,ENSG00000080573.6,CATG00000038499.1,ENSG00000267119.1,ENSG00000243207.2,ENSG00000175898.4,ENSG00000065989.11,CATG00000038520.1,ENSG00000111252.6,ENSG00000267673.2,CATG00000038504.1,ENSG00000267100.1,ENSG00000257595.2,ENSG00000213445.4,ENSG00000180739.12,ENSG00000127445.9,ENSG00000135148.7,ENSG00000200237.1,ENSG00000079999.9,ENSG00000127452.4,CATG00000038512.1,ENSG00000271875.1,ENSG00000173064.6,ENSG00000090339.4,ENSG00000266978.1,ENSG00000105376.4,ENSG00000188677.10,CATG00000040273.1,ENSG00000076662.5,ENSG00000100347.10,CATG00000038518.1,ENSG00000204842.10,ENSG00000105364.9,ENSG00000130816.10,ENSG00000267534.1,ENSG00000267303.1,ENSG00000129351.13,CATG00000038517.1,CATG00000058781.1,ENSG00000264266.1,ENSG00000130810.15,ENSG00000105397.9,ENSG00000105371.8,ENSG00000100344.6,ENSG00000221566.1,ENSG00000175164.9,ENSG00000161847.9,ENSG00000173039.14</t>
  </si>
  <si>
    <t>21533024,18604267</t>
  </si>
  <si>
    <t>Soluble ICAM-1</t>
  </si>
  <si>
    <t>MESH:D018945</t>
  </si>
  <si>
    <t>Monocyte Chemoattractant Proteins</t>
  </si>
  <si>
    <t>Chemokines that are chemoattractants for monocytes. These CC chemokines (cysteines adjacent) number at least three including CHEMOKINE CCL2.</t>
  </si>
  <si>
    <t>rs847200,rs12618574,rs62186998,rs11676469,rs847196,rs76600892,rs12622749,rs2289971,rs56169966,rs3091311,rs57418585,rs78714646,rs744211,rs655601,rs72719776,rs80262355,rs11680520,rs2360059,rs12621733,rs76606171,rs12475561,rs77641360,rs62186991,rs12615252,rs12477861,rs4662800,rs58536456,rs12613220,rs62186988,rs863002,rs77775520,rs1115501,rs62186993,rs10930721,rs2289970,rs847198,rs12468927,rs3091250,rs13384975,rs12476538,rs4534993,rs12469909,rs62186996,rs62186970,rs744430,rs58730589,rs744429,rs62187039,rs62186968,rs55986651,rs62187009,rs12476626,rs34971035,rs74733943,rs76675199,rs12075,rs62186969,rs62186971,rs62316076,rs62186997,rs12467858,rs12622783,rs62187032,rs12471300,rs56256444,rs12620270,rs62187037,rs3754983,rs2360058</t>
  </si>
  <si>
    <t>ENSG00000144320.9,CATG00000049936.1,ENSG00000213088.5,ENSG00000183625.10,ENSG00000165684.3,CATG00000049937.1,ENSG00000187796.9,CATG00000073861.1,CATG00000107372.1,ENSG00000131446.11,ENSG00000066827.11,ENSG00000128714.5,CATG00000045621.1,CATG00000050769.1</t>
  </si>
  <si>
    <t>23017229,pha003071</t>
  </si>
  <si>
    <t>Monocyte chemoattractant protein-1</t>
  </si>
  <si>
    <t>MESH:D019161</t>
  </si>
  <si>
    <t>Hydroxymethylglutaryl CoA Reductase Inhibitors</t>
  </si>
  <si>
    <t>Compounds that inhibit HMG-CoA reductases. They have been shown to directly lower cholesterol synthesis.</t>
  </si>
  <si>
    <t>rs6857,rs6547521,rs73128725,rs174576,rs1528533,rs157580,rs114650503,rs1321974,rs34016998,rs2580761,rs79705962,rs12478841,rs3739095,rs11825181,rs7007609,rs13002853,rs56252443,rs35140883,rs157590,rs2285557,rs10772145,rs964184,rs920588,rs282899,rs55695203,rs73921482,rs174592,rs11888096,rs35016979,rs3208305,rs7007797,rs1919127,rs6988140,rs2009493,rs17489373,rs813592,rs13023094,rs13410987,rs2410618,rs62138968,rs16867632,rs78908794,rs4877029,rs56027377,rs11695549,rs13390159,rs12490507,rs73128756,rs174541,rs17410962,rs1395,rs34125138,rs12682115,rs17540621,rs174580,rs1295134,rs6954330,rs7573037,rs6782482,rs11858759,rs4562194,rs11761598,rs8045855,rs77072593,rs34693282,rs13439782,rs4389957,rs9926440,rs28645540,rs76567210,rs4666002,rs11053058,rs1647276,rs174599,rs2410629,rs6777579,rs6764632,rs174590,rs1295135,rs4128744,rs1275537,rs4666000,rs11901133,rs6588480,rs117055991,rs4666011,rs55849435,rs35073769,rs112373989,rs6719175,rs58289169,rs73921560,rs6589566,rs780117,rs7135141,rs3757054,rs599522,rs1275522,rs2075649,rs4523270,rs11767478,rs6716894,rs636404,rs73924407,rs6431444,rs78212030,rs10503669,rs1441764,rs13416480,rs11989309,rs1275530,rs17411168,rs2054576,rs2728126,rs10115928,rs78824213,rs2313185,rs6947250,rs12447620,rs75396930,rs58028431,rs3809233,rs56182713,rs61906113,rs7776933,rs16900417,rs58965570,rs2980862,rs285,rs77005271,rs11641231,rs312945,rs7792341,rs72725287,rs61571577,rs10995982,rs312,rs1260328,rs931608,rs74446114,rs3792253,rs11986942,rs28526159,rs1800775,rs1888959,rs2954020,rs11556505,rs704791,rs587711,rs75429814,rs1851761,rs6986010,rs1800481,rs13702,rs7778926,rs2692099,rs2083636,rs12155194,rs629301,rs1864163,rs73921472,rs12309774,rs115407816,rs112683295,rs74924412,rs10117386,rs9814468,rs6971172,rs2316805,rs1441753,rs12477908,rs641954,rs2618250,rs3801431,rs35739466,rs115086675,rs328,rs1581675,rs34620476,rs4464984,rs2410632,rs2303369,rs36047821,rs3016353,rs271,rs13276881,rs9791568,rs614261,rs7826306,rs4665958,rs2898495,rs34327087,rs1992443,rs34564316,rs4490856,rs1810640,rs1870394,rs16900648,rs114356926,rs12650667,rs17092642,rs7806279,rs1317580,rs6727388,rs76259755,rs7557294,rs325,rs355863,rs7004149,rs17410914,rs58199976,rs4335137,rs11053068,rs2272417,rs11508026,rs10499772,rs10844778,rs76095071,rs6993414,rs72725286,rs77961222,rs2980878,rs6589564,rs11769236,rs1837843,rs174533,rs4628244,rs780110,rs1441762,rs2902178,rs13391837,rs1566331,rs102275,rs1919484,rs1372341,rs7259004,rs11777972,rs6969879,rs78170284,rs61905116,rs35617716,rs1160985,rs1875620,rs56402945,rs10270805,rs682587,rs11076175,rs6749393,rs75544042,rs174554,rs2275063,rs12678603,rs78963197,rs114274450,rs6982636,rs114366307,rs1851763,rs1535,rs12497416,rs1647284,rs4686242,rs6990045,rs174594,rs6962076,rs2980875,rs4149067,rs7602534,rs61737373,rs6782335,rs1275528,rs72860013,rs11137447,rs630324,rs1260333,rs10194115,rs2410620,rs73128772,rs607958,rs1431005,rs117728849,rs1240513,rs2075290,rs10239221,rs17411024,rs2384656,rs73921478,rs174570,rs10949894,rs11053061,rs11887784,rs73684671,rs13262438,rs73775336,rs10868142,rs6951516,rs3769143,rs7846131,rs11763264,rs34942551,rs28927680,rs74615633,rs12541912,rs7787877,rs4578808,rs73921518,rs1122227,rs2954022,rs11126932,rs17143187,rs79181778,rs11816713,rs2293572,rs1441758,rs602605,rs79236614,rs74662600,rs75802599,rs11991231,rs636413,rs9342739,rs509360,rs174562,rs3825041,rs61906115,rs2030129,rs1532625,rs75469215,rs10182937,rs2275065,rs4970834,rs1911128,rs34499461,rs567209,rs116545242,rs11127127,rs72499925,rs174577,rs72817533,rs34892502,rs80073370,rs4718067,rs1275529,rs1851762,rs12998770,rs287,rs7528419,rs1260326,rs6760250,rs10408585,rs7586601,rs1260334,rs4686226,rs2004424,rs2165558,rs11684134,rs1441754,rs35495249,rs75258859,rs114566157,rs1372344,rs112994260,rs1404679,rs17399838,rs2954026,rs3897826,rs10104610,rs55747800,rs812337,rs2911711,rs35202477,rs7828113,rs884839,rs73684577,rs59876138,rs74429612,rs174536,rs12708969,rs35018912,rs289,rs12287066,rs11897480,rs711752,rs7412,rs74175068,rs4665383,rs7846466,rs35964523,rs6586891,rs6553064,rs10209020,rs1608524,rs524467,rs114479788,rs157584,rs73774307,rs68060789,rs9929488,rs1145212,rs10201247,rs73921473,rs4578809,rs4686243,rs8395,rs3741298,rs1911127,rs4922119,rs1038026,rs111872870,rs7598462,rs1878512,rs117427818,rs174589,rs4585763,rs12113237,rs13253380,rs11773053,rs765549,rs7405284,rs174544,rs688262,rs7013777,rs11076174,rs2072560,rs117026536,rs2303370,rs74855321,rs13393935,rs72723291,rs1295127,rs76810225,rs289715,rs79217266,rs7593448,rs7806084,rs301,rs76975037,rs75348510,rs1800777,rs4128575,rs4665377,rs174600,rs1260345,rs75353400,rs174572,rs3799006,rs6763381,rs35237252,rs4686241,rs1441760,rs74615535,rs3737019,rs331,rs17091905,rs6983430,rs79267842,rs73130779,rs17059702,rs4876965,rs1006898,rs10221876,rs73278668,rs16932626,rs34342646,rs74322418,rs651821,rs60815225,rs7819706,rs4665385,rs894210,rs1059611,rs11053059,rs10173720,rs3845687,rs4665959,rs2337373,rs10949901,rs11608,rs611917,rs4644277,rs55973507,rs73924403,rs4970836,rs10844783,rs4375019,rs62138965,rs10749691,rs2275542,rs28662360,rs174579,rs1910267,rs58990166,rs2236078,rs35943595,rs1403911,rs73130769,rs73067080,rs672889,rs12800424,rs7825257,rs2728125,rs4686228,rs7930786,rs1111649,rs641215,rs662799,rs776295,rs73924406,rs1441756,rs76164614,rs4406409,rs7016880,rs7803294,rs1647265,rs174573,rs75602487,rs765548,rs2410628,rs1569213,rs17005956,rs11772160,rs174597,rs12638385,rs405697,rs75494098,rs11126918,rs2954027,rs6727215,rs117054721,rs72849637,rs1561536,rs663869,rs579674,rs580939,rs12475426,rs4613981,rs174584,rs117799737,rs6657811,rs611097,rs76568631,rs607031,rs72817536,rs77580324,rs2001845,rs60320548,rs1277930,rs8106922,rs12302890,rs662978,rs628142,rs75501053,rs35115390,rs4784741,rs34932218,rs12665990,rs11591147,rs780107,rs73134703,rs34603556,rs7793623,rs13429502,rs4628269,rs79562419,rs75278536,rs73208815,rs61906079,rs113500773,rs2280737,rs7499892,rs10193261,rs11693052,rs13021208,rs6777597,rs72723294,rs6443173,rs11978712,rs1851764,rs10106652,rs7804897,rs581612,rs4922117,rs17489226,rs2528478,rs2957811,rs4149267,rs2078616,rs256,rs2893006,rs35687633,rs1919487,rs174545,rs9298109,rs17411126,rs75542280,rs10844779,rs715326,rs11975989,rs73924414,rs2410630,rs17411045,rs10090948,rs73921471,rs11126935,rs17410983,rs28675909,rs13020949,rs603101,rs2575876,rs4686246,rs1534650,rs7194225,rs2068834,rs1160983,rs2980882,rs62138966,rs11763268,rs11766004,rs12799449,rs6547735,rs11679220,rs289713,rs657683,rs80033708,rs2140507,rs17410996,rs17120029,rs73130733,rs2728121,rs7841189,rs59345911,rs79904744,rs10123041,rs16872579,rs6753736,rs4637851,rs7807360,rs72725289,rs6716850,rs56364136,rs4149080,rs73588403,rs11604424,rs93923,rs3844510,rs2165556,rs62130724,rs4244457,rs174547,rs4616435,rs11085533,rs10844785,rs11131129,rs34404554,rs312970,rs77421242,rs11761642,rs71352238,rs10488699,rs1383585,rs7598480,rs34536712,rs61905108,rs78013771,rs12972970,rs73128752,rs4803,rs3777450,rs35369244,rs79613442,rs6717980,rs7461115,rs7816447,rs3135506,rs314,rs9410261,rs10209635,rs60118162,rs174582,rs4665978,rs2285559,rs6990839,rs1275525,rs74444640,rs13390270,rs12292921,rs2156121,rs8179252,rs113353646,rs72619599,rs174538,rs116079162,rs1295143,rs4665969,rs1260330,rs780104,rs73276596,rs12678604,rs77707831,rs2950835,rs639274,rs1372340,rs17489185,rs6547820,rs780100,rs1919128,rs34523584,rs6982502,rs1104,rs13030973,rs13429610,rs17119963,rs75082673,rs73775337,rs76979899,rs4876966,rs2980870,rs509728,rs10205219,rs4686247,rs117151123,rs4233718,rs1441763,rs2580759,rs2954021,rs1313566,rs17120003,rs174549,rs12285095,rs11820504,rs174591,rs12486297,rs4061192,rs1260329,rs4419797,rs10103634,rs780108,rs10118302,rs77726188,rs2280511,rs4311555,rs2074000,rs3736594,rs10169261,rs5880,rs2119690,rs639340,rs898032,rs13022873,rs72643559,rs9939224,rs649475,rs97458,rs73921512,rs58946909,rs776296,rs11053070,rs1647266,rs7663709,rs592283,rs366873,rs17489268,rs2030130,rs115360269,rs180326,rs3792252,rs2410623,rs10259660,rs4666010,rs4420638,rs682662,rs1803924,rs17120007,rs602633,rs2954028,rs623717,rs595104,rs62130714,rs13013484,rs56055804,rs174578,rs7575245,rs73130731,rs6785449,rs174575,rs289742,rs11685326,rs117107540,rs4877837,rs77219697,rs34764583,rs74989588,rs56970590,rs12639429,rs4345060,rs2083637,rs74547036,rs75725129,rs174585,rs4737225,rs10455872,rs78747263,rs2980879,rs7583698,rs7806288,rs77923898,rs72725288,rs2313187,rs10205592,rs809058,rs13429797,rs114964604,rs920589,rs35120633,rs74790336,rs432483,rs116562638,rs3816117,rs6472248,rs4684585,rs4564736,rs4665960,rs327,rs56076827,rs72994236,rs73600084,rs66614050,rs1372343,rs11773775,rs7437,rs1141313,rs10790162,rs17816709,rs112852905,rs608005,rs289714,rs73128750,rs663786,rs174598,rs12464616,rs7777864,rs75654506,rs11772341,rs1260341,rs79869230,rs17489282,rs1532624,rs6760828,rs7134993,rs2410627,rs11772062,rs58310495,rs495906,rs72613829,rs496958,rs157588,rs56224630,rs174537,rs10844777,rs263,rs11693870,rs11681351,rs10202046,rs60593292,rs80236974,rs174553,rs12972156,rs1837842,rs79578615,rs264,rs13399758,rs78458743,rs7205804,rs17091909,rs1043598,rs6589565,rs174560,rs254,rs60223219,rs57093212,rs77069344,rs15285,rs1305062,rs13030345,rs776298,rs12965,rs117268981,rs7979575,rs75465236,rs55730499,rs3749147,rs1403910,rs79390512,rs76859629,rs616497,rs7577311,rs17411133,rs66768039,rs11689803,rs13252592,rs8107022,rs174593,rs56725354,rs809673,rs60631624,rs78299715,rs13416598,rs12286037,rs77198913,rs17840384,rs6460162,rs780112,rs7577342,rs6805988,rs74983646,rs326,rs79696920,rs71423932,rs584138,rs17119878,rs57821542,rs66778572,rs62131871,rs4149056,rs428696,rs475322,rs174561,rs621054,rs7784984,rs2293571,rs12678919,rs9644637,rs286,rs3735964,rs4617,rs10844784,rs80216832,rs34503416,rs6734392,rs13472,rs2410621,rs7139049,rs2980880,rs669901,rs174569,rs305,rs2954024,rs174587,rs2980876,rs11693660,rs1049817,rs35974002,rs35463245,rs79611502,rs59622152,rs4320561,rs11127013,rs116131523,rs2316804,rs4871603,rs10844787,rs78300069,rs13252033,rs12274192,rs1992442,rs2231142,rs2692111,rs11693959,rs2103325,rs28651164,rs1260327,rs1295133,rs2692104,rs2178296,rs599839,rs4931789,rs66970774,rs1881396,rs41288807,rs9791629,rs78293595,rs57641217,rs7004158,rs97384,rs3811644,rs6569720,rs6803115,rs76013440,rs1406295,rs62461462,rs116623770,rs10221833,rs312944,rs117527959,rs12317268,rs403880,rs12987055,rs1528137,rs56225305,rs12720922,rs1260343,rs174534,rs78810414,rs528806,rs174555,rs3779788,rs1531556,rs9679543,rs597904,rs269,rs1502693,rs75784515,rs11126999,rs2305929,rs4737768,rs12471347,rs1404678,rs56143464,rs158480,rs11076176,rs291,rs6777581,rs102274,rs11764842,rs79198716,rs76586169,rs56047188,rs1386334,rs10950822,rs174528,rs4582,rs2410625,rs113988682,rs3916027,rs760136,rs77886733,rs12467476,rs2272406,rs28580000,rs2140506,rs76496571,rs10178921,rs13402420,rs405509,rs6714106,rs1156619,rs3845686,rs74904971,rs7861242,rs77154381,rs11085534,rs55663200,rs6977201,rs708272,rs66462329,rs1295139,rs7598601,rs73921475,rs17138886,rs646776,rs73130787,rs297,rs13022659,rs4148155,rs17091891,rs12294259,rs10280161,rs58922055,rs2075650,rs7047523,rs1260342,rs11102967,rs17489539,rs73924405,rs74869266,rs6777485,rs618757,rs10868141,rs12444012,rs74942150,rs6954776,rs17120016,rs780093,rs11772926,rs4970837,rs12799766,rs78358410,rs112257961,rs6721762,rs6743819,rs34345068,rs56075983,rs679966,rs174529,rs174581,rs440446,rs4665386,rs1441766,rs10844818,rs112039804,rs12664355,rs1295138,rs62138964,rs12800436,rs7776937,rs13416369,rs4333617,rs78368937,rs741780,rs1275526,rs322,rs6967746,rs72619598,rs11820589,rs4686244,rs73128760,rs77645953,rs2001844,rs4126104,rs978629,rs6586886,rs1275519,rs72817537,rs1441757,rs660240,rs6976217,rs1916756,rs73921514,rs642909,rs174568,rs2285555,rs1441755,rs1871395,rs76103107,rs12614744,rs704795,rs11682621,rs1260320,rs1001663,rs1197565,rs12720926,rs2160669,rs115849089,rs3799033,rs99780,rs115129770,rs780106,rs35224539,rs7006611,rs7645919,rs614277,rs174556,rs115394889,rs13432425,rs4149269,rs6805972,rs61906117,rs157585,rs55795546,rs58140344,rs765547,rs61905088,rs6704596,rs2725202,rs2954025,rs4665963,rs6729709,rs9644638,rs117779442,rs4693924,rs34878901,rs7014971,rs2119689,rs4083261,rs11126934,rs1295142,rs10844788,rs2528477,rs77580406,rs12679834,rs663305,rs75675187,rs75138755,rs255,rs75551077,rs1975384,rs4149268,rs9298110,rs73924404,rs2049372,rs780102,rs28591386,rs6999158,rs17411031,rs10750096,rs56165099,rs3799005,rs34872576,rs527014,rs11045879,rs2014252,rs174574,rs894211,rs67144154,rs6547496,rs295,rs7081,rs7788788,rs6747264,rs7203984,rs10119051,rs79653786,rs10209126,rs2266788,rs9791579,rs776302,rs4148157,rs57196191,rs61906114,rs575280,rs13413407,rs77237194,rs6159,rs13437646,rs11126936,rs57200947,rs11131128,rs10950821,rs108499,rs4149270,rs174548,rs12113448,rs58011154,rs2905574,rs34502053,rs72643557,rs13239917,rs13388159,rs73134714,rs174559,rs3739092,rs17006242,rs9410414,rs4593558,rs809059,rs2893004,rs1822200,rs114977142,rs35255833,rs60569864,rs74008632,rs116189435,rs11823543,rs367162,rs660228,rs10808748,rs7678913,rs1481012,rs2285556,rs35465966,rs621748,rs76737188,rs56120917,rs1990018,rs250379,rs13282248,rs17482753,rs1275538,rs174566,rs72817542,rs73684578,rs79407615,rs583104,rs6999813,rs28825454,rs670966,rs117820119,rs12740374,rs9644568,rs76570403,rs60463044,rs2980860,rs2528475,rs736274,rs10844786,rs74511360,rs13408252,rs60972755,rs73278683,rs174601,rs6738887,rs715325,rs1992291,rs380240,rs174535,rs320,rs10196993,rs78404258,rs916737,rs1647267,rs1395324,rs4665965,rs6443174,rs75801420,rs61906078,rs4543558,rs174530,rs11648739,rs11570891,rs174583,rs2410619,rs77245016,rs11904841,rs10168579,rs724311,rs2231156,rs8179205,rs1262430,rs17143180,rs7006394,rs531819,rs4336630,rs34818360,rs62130713,rs17411113,rs72819536,rs9360373,rs174546,rs6547796,rs77926987,rs4425772,rs12714264,rs4686245,rs6586884,rs4922118,rs174550</t>
  </si>
  <si>
    <t>ENSG00000163798.9,ENSG00000168496.3,ENSG00000213453.3,ENSG00000234444.5,CATG00000101820.1,ENSG00000115194.6,ENSG00000214652.4,ENSG00000174332.3,ENSG00000068724.11,ENSG00000197506.6,CATG00000002481.1,CATG00000005705.1,CATG00000042212.1,ENSG00000256538.1,ENSG00000236437.1,ENSG00000173041.7,ENSG00000124920.9,ENSG00000165029.11,ENSG00000115211.11,ENSG00000243943.5,ENSG00000182177.9,CATG00000102658.1,CATG00000108946.1,CATG00000084307.1,ENSG00000237937.1,ENSG00000207601.1,ENSG00000267467.2,ENSG00000163793.8,CATG00000002472.1,CATG00000044118.1,ENSG00000118777.6,CATG00000042081.1,ENSG00000115207.9,ENSG00000138002.10,ENSG00000164651.12,CATG00000089987.1,ENSG00000171174.9,CATG00000008347.1,ENSG00000243147.3,ENSG00000084674.9,ENSG00000130208.5,CATG00000011684.1,ENSG00000261617.1,ENSG00000128918.10,ENSG00000269826.1,ENSG00000004846.12,ENSG00000137656.7,CATG00000042207.1,CATG00000005706.1,CATG00000092443.1,ENSG00000109917.6,ENSG00000147408.10,CATG00000095976.1,ENSG00000163794.6,ENSG00000134824.9,ENSG00000115234.6,ENSG00000256162.2,ENSG00000253190.2,CATG00000008291.1,ENSG00000185305.6,ENSG00000138085.12,ENSG00000134825.9,ENSG00000235267.1,CATG00000042089.1,ENSG00000234072.1,CATG00000008292.1,ENSG00000079819.12,ENSG00000205334.2,ENSG00000163795.9,ENSG00000130204.8,ENSG00000253111.1,ENSG00000168216.6,CATG00000047989.1,ENSG00000228538.1,CATG00000101822.1,ENSG00000147570.5,ENSG00000134538.2,ENSG00000171243.7,ENSG00000224239.1,ENSG00000139133.2,ENSG00000233005.1,ENSG00000087237.6,ENSG00000134222.12,ENSG00000213642.3,ENSG00000246145.1,CATG00000088801.1,ENSG00000197360.5,CATG00000047979.1,ENSG00000119760.11,CATG00000106063.1,ENSG00000135298.9,ENSG00000138100.9,ENSG00000232727.2,ENSG00000138074.10,ENSG00000229688.3,ENSG00000198522.9,ENSG00000214855.5,ENSG00000110243.7,CATG00000108948.1,ENSG00000082438.11,CATG00000101813.1,ENSG00000147571.3,ENSG00000130202.5,ENSG00000175445.10,ENSG00000259080.1,ENSG00000115226.5,ENSG00000157992.8,ENSG00000134532.11,ENSG00000169174.9,ENSG00000221531.1,CATG00000042205.1,ENSG00000084774.9,ENSG00000130203.5,CATG00000042214.1,ENSG00000176714.9,ENSG00000226645.1,CATG00000047873.1,CATG00000042213.1,ENSG00000011347.5,ENSG00000158019.16,ENSG00000214960.5,ENSG00000149485.12,ENSG00000234945.3,CATG00000003943.1,ENSG00000218819.3,ENSG00000198670.7,ENSG00000228566.1,ENSG00000115216.9,ENSG00000224458.3,ENSG00000115241.9,ENSG00000253138.1,ENSG00000147573.12,ENSG00000118762.3,CATG00000095977.1,ENSG00000267282.1,CATG00000091558.1,CATG00000091403.1,CATG00000029361.1,ENSG00000115204.10,ENSG00000251643.1,ENSG00000233438.1,ENSG00000228014.1,CATG00000106456.1,ENSG00000213332.4,ENSG00000143126.7,ENSG00000196247.7,ENSG00000224957.1,CATG00000011687.1,ENSG00000196350.7,ENSG00000084734.4</t>
  </si>
  <si>
    <t>22666496,20339536,22331829,18650507,22368281</t>
  </si>
  <si>
    <t>Response to statin therapy (LDL-C),Response to statin therapy</t>
  </si>
  <si>
    <t>MESH:D019587</t>
  </si>
  <si>
    <t>Dietary Supplements</t>
  </si>
  <si>
    <t>Products in capsule, tablet or liquid form that provide dietary ingredients, and that are intended to be taken by mouth to increase the intake of nutrients.  Dietary supplements can include macronutrients, such as proteins, carbohydrates, and fats; and/or MICRONUTRIENTS, such as VITAMINS; MINERALS; and PHYTOCHEMICALS.</t>
  </si>
  <si>
    <t>rs25959,rs1704773,rs7133936,rs889916,rs7660336,rs72889318,rs838144,rs73167007,rs703058,rs16859794,rs152619,rs9291298,rs2280683,rs603985,rs117507208,rs152621,rs2909444,rs5995890,rs25958,rs2280073,rs1267082,rs5758018,rs28400015,rs31975,rs28638337,rs1195940,rs11136539,rs885389,rs632111,rs78324733,rs66624209,rs13172589,rs1267033,rs17002069,rs941089,rs9361135,rs676388,rs1398174,rs11878908,rs1558901,rs73471707,rs61467436,rs439523,rs73471709,rs60057142,rs12611203,rs503279,rs17001846,rs2287922,rs6982142,rs4572609,rs9611315,rs492602,rs2271429,rs8142396,rs133056,rs11546871,rs4637372,rs73171007,rs10854729,rs2413624,rs516316,rs504963,rs74457440,rs55746155,rs2280074,rs62189668,rs8102288,rs12975033,rs1880842,rs1862875,rs485073,rs838145,rs12611211,rs2287921,rs17074991,rs58027382,rs11083948,rs1139697,rs11672046,rs1267076,rs9611310,rs9361134,rs838147,rs8108136,rs2909455,rs1267075,rs11210280,rs6432669,rs7137903,rs681343,rs4140512,rs12978499,rs4233647,rs9611316,rs884837,rs62459195,rs633372,rs6001990,rs12979278,rs1610275,rs112547346,rs838133,rs5758008,rs12474587,rs7284768,rs9350674,rs12321543,rs9611311,rs10004905,rs56203629,rs602662,rs2307018,rs3788578,rs7958151,rs74332198,rs7957882,rs374886,rs12979144,rs380743,rs133055,rs12982115,rs7293100,rs11666792,rs909669,rs6707646,rs6598192,rs139921,rs9333222,rs6447519,rs25961,rs25960,rs12986853,rs28400014,rs33988101,rs507711,rs10060371,rs1267066,rs2638280,rs75149486,rs427248,rs412712,rs7292804,rs73171013,rs11693702,rs1267080,rs1688264,rs838146,rs4759545,rs884838,rs11863548,rs1732826,rs679574,rs4295021,rs7698023,rs117734023,rs516246,rs11672900,rs8111288,rs9607699,rs868158,rs2909443,rs1558957,rs9611314,rs11642015,rs10454966,rs867411,rs17236232,rs1267078,rs12307678,rs73167009,rs2810577,rs12981072,rs6981160,rs281408,rs2055941,rs27354,rs3788577,rs13197678,rs2027343,rs1014445,rs8106205,rs56169543,rs12978750,rs4664405,rs2909448,rs760701,rs692854,rs1267032,rs8108468,rs2909449,rs12657312,rs973579,rs4500960,rs8112983,rs485186,rs74424549,rs2307019,rs1267041,rs1267050,rs281379,rs2075764,rs734936,rs1725791,rs2235318,rs6432708,rs11210278,rs1267060,rs2970931,rs5995886,rs2638282,rs9611312,rs4637136,rs56051217,rs11649091,rs12484697,rs8102032,rs2280790,rs9611367,rs470113,rs152765,rs569970,rs79724736,rs418464,rs8105137,rs12978752,rs8111208,rs507766,rs6002000,rs764565,rs12611201,rs1267037,rs12158399,rs17002067,rs2042069,rs10492872,rs8141330,rs4759850,rs2909456,rs26179,rs8111399,rs2268890,rs139919,rs11061340,rs11642841,rs26172,rs3788579,rs3741464,rs1512139,rs62048402,rs733999,rs31974,rs1267077,rs28579132,rs62457153,rs55775429,rs13022438,rs1267059,rs760700,rs13011013,rs139920,rs11882796,rs12975781,rs133050,rs11667321,rs35866622,rs8104897</t>
  </si>
  <si>
    <t>CATG00000058685.1,ENSG00000111452.8,ENSG00000196588.10,ENSG00000144290.12,ENSG00000109158.6,ENSG00000177169.5,ENSG00000104852.10,ENSG00000235191.1,ENSG00000104805.11,CATG00000057773.1,CATG00000050526.1,CATG00000039609.1,ENSG00000255992.1,ENSG00000198598.2,ENSG00000063176.11,CATG00000050525.1,ENSG00000182264.4,CATG00000057769.1,ENSG00000145569.5,ENSG00000230638.3,CATG00000081938.1,ENSG00000100354.16,ENSG00000271945.1,ENSG00000197635.5,ENSG00000140718.14,ENSG00000107611.10,CATG00000107284.1,ENSG00000100359.16,CATG00000039607.1,CATG00000027342.1,CATG00000029301.1,ENSG00000127129.5,CATG00000050529.1,CATG00000058672.1,ENSG00000100504.12,ENSG00000105523.3,ENSG00000177192.9,ENSG00000185163.5,ENSG00000105479.11,CATG00000050536.1,ENSG00000224467.1,ENSG00000176532.3,ENSG00000163110.10,CATG00000058678.1,ENSG00000235724.4,ENSG00000176920.10,CATG00000013837.1,ENSG00000176909.7,CATG00000041280.1,ENSG00000184967.2,ENSG00000105550.4,ENSG00000136560.9,CATG00000097785.1,ENSG00000077943.7,ENSG00000105538.4,ENSG00000225264.3,ENSG00000145934.11,CATG00000039605.1,CATG00000116828.1,ENSG00000253571.1,ENSG00000239900.7,ENSG00000183495.9,ENSG00000128285.4</t>
  </si>
  <si>
    <t>23636237,23372041</t>
  </si>
  <si>
    <t>Dietary macronutrient intake</t>
  </si>
  <si>
    <t>MESH:D019694</t>
  </si>
  <si>
    <t>Hepatitis B Chronic</t>
  </si>
  <si>
    <t>INFLAMMATION of the LIVER in humans caused by HEPATITIS B VIRUS lasting six months or more. It is primarily transmitted by parenteral exposure, such as transfusion of contaminated blood or blood products, but can also be transmitted via sexual or intimate personal contact.</t>
  </si>
  <si>
    <t>rs28723989,rs115491205,rs111944465,rs114448410,rs28383408,rs35971290,rs114594795,rs526784,rs1046089,rs111875855,rs28383361,rs113724633,rs115825497,rs115630465,rs62405631,rs9271400,rs13193738,rs74818935,rs9272973,rs482044,rs9271474,rs114477357,rs116660816,rs113027967,rs111788277,rs114212579,rs115377566,rs9271426,rs76422016,rs115289393,rs9274335,rs114404525,rs41268940,rs76650283,rs115741842,rs114369408,rs652888,rs9272463,rs9277341,rs114640271,rs115089010,rs3134942,rs114563139,rs9271432,rs1064985,rs111896154,rs1064993,rs9272486,rs9272318,rs113933084,rs72849277,rs112747670,rs114153839,rs3205916,rs114519542,rs28383429,rs9272461,rs34763586,rs115472351,rs115408537,rs9271519,rs9273042,rs78166434,rs116210899,rs113060503,rs35547802,rs28383345,rs9270406,rs75928817,rs116099499,rs77599748,rs2395174,rs111554896,rs112747517,rs9272347,rs9272720,rs112529870,rs115206228,rs115148151,rs112837060,rs28383376,rs28366245,rs74638570,rs34068533,rs29029549,rs114754567,rs115842840,rs116820288,rs117106271,rs28383186,rs114939096,rs112659139,rs9271431,rs114188306,rs11863271,rs9273014,rs116089928,rs9272422,rs113329671,rs34141382,rs3117099,rs112053914,rs28383360,rs116793060,rs34624872,rs9271464,rs112036107,rs9271517,rs115775635,rs111410640,rs79638487,rs80137464,rs115632661,rs9273022,rs9271411,rs7774434,rs112140494,rs9272323,rs2647072,rs116292100,rs9271433,rs114833479,rs116387739,rs28383427,rs482205,rs114574214,rs9273007,rs35675330,rs28383392,rs114397253,rs116196531,rs28383413,rs3130349,rs114249316,rs114646058,rs34965214,rs9270161,rs75498499,rs114907058,rs28383369,rs112486018,rs112063507,rs115420444,rs114164193,rs116541598,rs114539622,rs115664782,rs28383187,rs114483117,rs114291341,rs116004025,rs113521434,rs114643230,rs77122291,rs115417906,rs114199947,rs114473234,rs28383406,rs28383431,rs28383372,rs115831887,rs116154425,rs112791146,rs9271430,rs113938016,rs28383434,rs115198367,rs9271461,rs586610,rs9273207,rs28383344,rs115988862,rs114855991,rs41288089,rs115081537,rs34955866,rs9271540,rs113518441,rs74970320,rs28383394,rs115147058,rs113961302,rs9273045,rs28724033,rs115395274,rs41269955,rs3117583,rs76643719,rs75513198,rs76038359,rs28383401,rs111701877,rs9272337,rs114588750,rs113857565,rs9273062,rs1431399,rs112585630,rs115048621,rs9272952,rs116386615,rs115904597,rs115848534,rs114742549,rs9269863,rs116358035,rs115974809,rs9272987,rs9273025,rs111941374,rs111845922,rs28383362,rs112624563,rs116192132,rs9469341,rs28383424,rs9272990,rs77226719,rs114515013,rs28383415,rs113693217,rs79094559,rs113150735,rs114794081,rs114805939,rs28724216,rs113824321,rs9271488,rs116332080,rs112485576,rs115496802,rs9272538,rs115941470,rs113888335,rs112968327,rs9273008,rs9273308,rs9272425,rs75924712,rs9272435,rs9272353,rs113484779,rs28357082,rs3130048,rs115652289,rs114565051,rs114461240,rs79454074,rs34438281,rs41268938,rs12198173,rs114447415,rs113353196,rs115816856,rs9273009,rs28383435,rs116173188,rs35128651,rs12211942,rs9273031,rs114509360,rs116545108,rs9271549,rs28383407,rs115187291,rs17840121,rs9271469,rs41269951,rs114110515,rs111693298,rs28366244,rs116184231,rs9272951,rs9272492,rs116638725,rs28383373,rs482162,rs34512594,rs114973966,rs9271773,rs28383411,rs111343881,rs112528767,rs9272521,rs9272444,rs116572578,rs113785384,rs112175921,rs116670839,rs112377274,rs116737275,rs115960964,rs113436343,rs116121309,rs9272485,rs77468226,rs9271624,rs116510388,rs3117035,rs532965,rs28383384,rs28383367,rs114701055,rs116171428,rs28383358,rs1281947,rs13206219,rs28383400,rs28383351,rs111556513,rs28383425,rs9273044,rs114700763,rs36039522,rs111255686,rs41268942,rs116137321,rs9271523,rs115960099,rs4782941,rs28383414,rs41269945,rs1049124,rs1971944,rs2760993,rs1065044,rs9273040,rs116822900,rs116264340,rs116660834,rs116735820,rs114951502,rs9271419,rs113282787,rs114971637,rs115963005,rs3077,rs9272528,rs115375934,rs28383405,rs113104509,rs11229,rs114158220,rs116314501,rs9274298,rs115914022,rs115477903,rs9271532,rs9271404,rs3134947,rs113939416,rs113734598,rs114114381,rs116250597,rs34650585,rs543713,rs116384287,rs112021043,rs660895,rs80225417,rs9272420,rs77867566,rs9273313,rs115004569,rs113459411,rs28383182,rs112296425,rs28383418,rs115453294,rs113277162,rs116296008,rs35095850,rs28383410,rs116369708,rs111919185,rs28383312,rs116386827,rs35984981,rs9272417,rs112207759,rs9272970,rs112382456,rs115643108,rs114203361,rs28383433,rs74343539,rs1065356,rs28383342,rs115712333,rs115837722,rs116711612,rs113414682,rs34250758,rs9272896,rs28383385,rs28383365,rs9271542,rs36007540,rs111892599,rs116488124,rs2858870,rs28724164,rs1065043,rs9267532,rs9273103,rs111278541,rs113131349,rs33931110,rs9272363,rs9271628,rs9271416,rs111542599,rs113852364,rs647035,rs28383316,rs113010307,rs111432098,rs115295573,rs12206257,rs28383347,rs114561288,rs28383339,rs9272957,rs9271521,rs116569958,rs111375871,rs9271643,rs9267665,rs28724207,rs115541413,rs114074434,rs116253018,rs114825611,rs9271516,rs28383459,rs114880286,rs116280202,rs9272785,rs112345165,rs115177236,rs111517012,rs28366201,rs114862404,rs502803,rs9267546,rs28383343,rs28383359,rs480092,rs115154456,rs112372067,rs9271554,rs74636204,rs116410646,rs77339347,rs115919032,rs115112280,rs113138877,rs115108791,rs805303,rs111965977,rs112036438,rs9272433,rs115297319,rs28383402,rs9271637,rs9271409,rs115374828,rs115719056,rs28383375,rs116642681,rs28383378,rs114593866,rs28383366,rs1971943,rs28383438,rs9273291,rs115440828,rs28724008,rs9272335,rs114838817,rs115546388,rs28383313,rs113182435,rs28383416,rs13205658,rs9271470,rs17426593,rs9273052,rs3188543,rs115751767,rs77617807,rs9277554,rs114292052,rs9272358,rs560530,rs117994013,rs9272362,rs9277542,rs9273169,rs117804446,rs28383397,rs9271520,rs111361258,rs9273026,rs115532189,rs114852083,rs116723504,rs536810,rs28383420,rs28383382,rs114967942,rs114185246,rs28383391,rs115095990,rs115005508,rs115194307,rs116069890,rs34977123,rs115110712,rs4424066,rs114435757,rs1065047,rs115260061,rs2050190,rs34705003,rs113549285,rs3134945,rs28383381,rs115520274,rs9272955,rs114915632,rs111688526,rs532098,rs113437968,rs114008527,rs75126998,rs118163697,rs28724161,rs34977583,rs77685459,rs113422598,rs115364194,rs78474935,rs114901942,rs116664025,rs114037940,rs8046864,rs75211362,rs9271544,rs73407207,rs28383363,rs481139,rs28383441,rs114619650,rs116146969,rs112127331,rs28383340,rs9273063,rs9271465,rs116410219,rs115308342,rs114563043,rs9271438,rs116139860,rs74656013,rs115525408,rs114328529,rs114387279,rs116330197,rs114544755,rs116202751,rs76202064,rs28383439,rs114158560,rs116107168,rs614348,rs114303873,rs2523454,rs114324161,rs2858869,rs1431403,rs28383338,rs9271776,rs9272742,rs1065048,rs28732273,rs28383383,rs111838566,rs114773114,rs115032920,rs9272319,rs112574272,rs116331885,rs28366233,rs114464013,rs28383379,rs28383404,rs67407114,rs9272443,rs80180464,rs114836099,rs28383423,rs111678927,rs9272983,rs79192142,rs116748860,rs114224199,rs116573973,rs28724163,rs28732278,rs2249742,rs9272995,rs116677673,rs9271644,rs116606315,rs28559730,rs9271408,rs28383403,rs114700859,rs114748268,rs112526259,rs707947,rs28383453,rs116509857,rs643889,rs114308130,rs9272980,rs28383380,rs9277535,rs9273036,rs116254096,rs115714701,rs28383349,rs4151664,rs117203659,rs661330,rs13206639,rs114774311,rs28383428,rs116018922,rs28383467,rs116417832,rs617578,rs535852,rs116432881,rs116813230,rs28724162,rs9272456,rs9271472,rs113129660,rs112981870,rs116457146,rs28383377,rs9272466,rs9270416,rs114817791,rs74981472,rs114563252,rs114816840,rs3130618,rs9271434,rs9273048,rs111994020,rs9272407,rs114113397,rs114142794,rs660550,rs111409670,rs116589682,rs111251172</t>
  </si>
  <si>
    <t>ENSG00000204366.3,CATG00000083579.1,ENSG00000204435.9,ENSG00000166278.10,ENSG00000204308.6,CATG00000083575.1,ENSG00000250641.1,ENSG00000204444.6,ENSG00000196735.7,CATG00000083548.1,ENSG00000204344.10,ENSG00000204315.3,ENSG00000204310.6,ENSG00000272501.1,ENSG00000179344.12,ENSG00000237080.1,ENSG00000228962.1,ENSG00000224557.3,ENSG00000204356.7,CATG00000088077.1,ENSG00000204388.5,CATG00000088041.1,ENSG00000206337.6,ENSG00000213654.5,CATG00000083577.1,CATG00000083573.1,CATG00000088022.1,ENSG00000204422.7,ENSG00000204351.7,CATG00000088034.1,CATG00000088072.1,ENSG00000223865.6,ENSG00000204287.9,ENSG00000263020.1,ENSG00000204296.7,ENSG00000224796.1,ENSG00000204371.7,ENSG00000204387.8,CATG00000088062.1,CATG00000088075.1,ENSG00000204525.10,ENSG00000204301.5,CATG00000083557.1,CATG00000088087.1,ENSG00000196301.3,CATG00000088019.1,CATG00000083549.1,ENSG00000204348.5,CATG00000083570.1,ENSG00000240053.8,ENSG00000204420.4,CATG00000088073.1,ENSG00000204469.8,CATG00000083574.1,CATG00000088063.1,CATG00000088070.1,ENSG00000204421.2,CATG00000088069.1,ENSG00000204385.6,ENSG00000271581.1,ENSG00000243649.4,ENSG00000198502.5,ENSG00000231389.3,ENSG00000229391.3,ENSG00000241404.2,CATG00000088071.1,ENSG00000221988.8,ENSG00000196126.6,ENSG00000251916.1,ENSG00000213676.6,ENSG00000204463.8,ENSG00000204314.6,CATG00000088064.1,ENSG00000201823.1,ENSG00000204438.6,ENSG00000204305.9,CATG00000083580.1,ENSG00000225914.1,ENSG00000204394.8,CATG00000083581.1,ENSG00000223534.1,CATG00000083528.1,ENSG00000168477.13,ENSG00000204520.8,ENSG00000258388.3,CATG00000030101.1</t>
  </si>
  <si>
    <t>21764829,22737229,24282030</t>
  </si>
  <si>
    <t>Hepatitis B (viral clearance),Hepatitis B vaccine response</t>
  </si>
  <si>
    <t>MESH:D019698</t>
  </si>
  <si>
    <t>Hepatitis C Chronic</t>
  </si>
  <si>
    <t>INFLAMMATION of the LIVER in humans that is caused by HEPATITIS C VIRUS lasting six months or more. Chronic hepatitis C can lead to LIVER CIRRHOSIS.</t>
  </si>
  <si>
    <t>rs11683421,rs5753816,rs56269347,rs6710591,rs11887259,rs68087924,rs4627569,rs112200085,rs10173553,rs7752728,rs7287054,rs4848256,rs12426382,rs4135094,rs60534873,rs6037500,rs7195492,rs12170536,rs4401662,rs4135076,rs11697114,rs4135085,rs10177803,rs4525705,rs4353657,rs11087571,rs11703779,rs1996322,rs6139035,rs1127354,rs78386811,rs9470063,rs1131244,rs8141214,rs11699145,rs5994440,rs6084299,rs16851720,rs4374383,rs2629798,rs2583230,rs10199616,rs2012150,rs5994441,rs6051650,rs6776205,rs9366890,rs4303721,rs6084304,rs12979860,rs5994443,rs4135118,rs1794304,rs210722,rs6139037,rs7753746,rs3811638,rs6711146,rs6051640,rs74597329,rs3798345,rs9470055,rs6139033,rs8099917,rs169773,rs5994449,rs12581921,rs78780327,rs9394305,rs2015580,rs4524124,rs6139030,rs66883767,rs10171174,rs13830,rs9296155,rs6769676,rs1516627,rs17034960,rs2230515,rs4860083,rs4713891,rs6726639,rs3751208,rs10210692,rs6541998,rs11683409,rs4848918,rs6037498,rs5998140,rs2143404,rs10187041,rs66724923,rs3810560,rs3811636,rs6051646,rs73000305,rs4500955,rs4135131,rs7747190,rs7760951,rs11703587,rs4643544,rs3810559,rs4803222,rs4135086,rs72630694,rs11111864,rs992105,rs4630837,rs10166564,rs5998136,rs6911901,rs1996323,rs72630693,rs7248668,rs1543784,rs3800374,rs75402132,rs7270101,rs1607059,rs1980190,rs74272866,rs17034946,rs5998152,rs3751207,rs581930,rs5994451,rs5753817,rs2629799,rs5998176,rs5998168,rs79806135,rs210721,rs17035153,rs8109886,rs74997542,rs4519530,rs6139036,rs16851736,rs4820996,rs111531283,rs6739294,rs5994431,rs1012068,rs737084,rs66486378,rs5998173,rs4135078,rs11690939,rs5994442,rs3829300,rs6725192,rs7290856,rs5753820,rs2108108,rs4713897,rs7579906,rs210720,rs9296156,rs10199083,rs4848933,rs1413896,rs11697186,rs76873037,rs4820994,rs210724,rs8105790,rs10207820,rs6709662,rs6139034,rs8113007,rs17090379,rs7604639,rs9296157,rs67002563,rs688187,rs5749339,rs4803217,rs4135082,rs1882019,rs4135150,rs4820999,rs7764472,rs9619237,rs4135095,rs8109889,rs2293626,rs3811637,rs6139031,rs6440034,rs4820997,rs4803221,rs73930703,rs11683819,rs4713892,rs79990201,rs17035129,rs11553765,rs5753818,rs61270966,rs12167583,rs6084305,rs4713899,rs7592909</t>
  </si>
  <si>
    <t>ENSG00000112041.8,ENSG00000139372.10,CATG00000057481.1,ENSG00000120820.8,ENSG00000272395.1,ENSG00000219023.1,ENSG00000240152.2,ENSG00000228559.1,ENSG00000166598.8,ENSG00000048471.9,ENSG00000125877.8,ENSG00000096060.10,ENSG00000114125.9,ENSG00000153208.12,ENSG00000198171.8,ENSG00000259899.1,ENSG00000225496.1,ENSG00000128254.9,CATG00000058460.1,ENSG00000100150.12,ENSG00000088836.8</t>
  </si>
  <si>
    <t>20060832,21725309,24376798,22841784,23420232,20173735</t>
  </si>
  <si>
    <t>Hepatitis C induced liver fibrosis,Chronic Hepatitis C infection,Chronic hepatitis C infection</t>
  </si>
  <si>
    <t>MESH:D019746</t>
  </si>
  <si>
    <t>Intramolecular Oxidoreductases</t>
  </si>
  <si>
    <t>Enzymes of the isomerase class that catalyze the oxidation of one part of a molecule with a corresponding reduction of another part of the same molecule. They include enzymes converting aldoses to ketoses (ALDOSE-KETOSE ISOMERASES), enzymes shifting a carbon-carbon double bond (CARBON-CARBON DOUBLE BOND ISOMERASES), and enzymes transposing S-S bonds (SULFUR-SULFUR BOND ISOMERASES). (From Enzyme Nomenclature, 1992) EC 5.3.</t>
  </si>
  <si>
    <t>rs9314873,rs11793934,rs7859131,rs11787585,rs9411299,rs7045803,rs10781528,rs13300320,rs3763663,rs4242708,rs2176675,rs10781527,rs2271869,rs885070,rs76735437,rs4880172,rs80337213,rs883108,rs7868892,rs7868723,rs868102,rs74333867,rs28578007,rs4880079,rs3829902,rs116049569,rs3814501,rs2049043,rs12343591,rs11787588,rs10124249,rs4880195,rs2049041,rs2271863,rs10114487,rs72761097,rs4880082,rs7872382,rs13292961,rs9411242,rs1138628,rs11792444,rs10870162,rs4880083,rs12555781,rs116574859,rs4880086,rs925936,rs4880192,rs12379667,rs9411303,rs11790360,rs11145945,rs10870148,rs7048567,rs10870174,rs114695400,rs7040705,rs9411240,rs3750517,rs2386136,rs13301523,rs4880180,rs115718919,rs7040970,rs13302464,rs2386137,rs78405347,rs10114463,rs6604,rs11145951,rs10117314,rs13301994,rs10870152,rs41317014,rs17853460,rs11788014,rs13295095,rs2271872,rs34491311,rs116908762,rs11789276,rs2292925,rs7041155,rs10781534,rs4542025,rs17578859,rs908829,rs56030643,rs115713172,rs3814500,rs10870173,rs908837,rs28609008,rs7860696,rs13301993,rs7862602,rs2071006,rs4880081,rs10870159,rs867251,rs116507107,rs41306732,rs12351283,rs7038280,rs13294373,rs7029565,rs2271868,rs6605,rs2271862,rs884218,rs7851235,rs3814499,rs7868669,rs6926,rs6560652,rs9411293,rs79652625,rs115270922,rs4880085,rs72761096,rs13293168,rs11145959,rs75753815,rs115491888,rs4880175,rs12551078,rs112905278,rs11793787,rs62580408,rs12551097,rs118009701,rs7851828,rs115934245,rs7849705,rs908839,rs4880189,rs13283724,rs4880084,rs4880193,rs13289108,rs7470867,rs4514077,rs867250,rs9411243,rs7033713,rs3763662,rs884112,rs11145956,rs13289286,rs2271870,rs3814504,rs10870175,rs4880078,rs9411241,rs908833</t>
  </si>
  <si>
    <t>ENSG00000186193.7,CATG00000107403.1,ENSG00000169583.12,ENSG00000180549.7,ENSG00000148400.9,ENSG00000214402.6,ENSG00000127191.13,CATG00000110160.1,ENSG00000054179.7,ENSG00000107317.7,ENSG00000107331.12,ENSG00000148362.6,ENSG00000107281.5,ENSG00000176919.7,ENSG00000229257.2,ENSG00000184925.7,ENSG00000180539.4,ENSG00000198454.2,ENSG00000159069.9,CATG00000107400.1,CATG00000107390.1,ENSG00000238268.2,ENSG00000177239.10</t>
  </si>
  <si>
    <t>Beta-trace protein levels</t>
  </si>
  <si>
    <t>MESH:D019966</t>
  </si>
  <si>
    <t>Substance Related Disorders</t>
  </si>
  <si>
    <t>Disorders related to substance abuse.</t>
  </si>
  <si>
    <t>rs58389599,rs11857675,rs7730898,rs1894709,rs311925,rs6934047,rs4473152,rs1422158,rs2230660,rs11245496,rs2979132,rs9905605,rs1997797,rs75127012,rs12886169,rs115235545,rs73905515,rs8068750,rs11925420,rs7283105,rs11585368,rs77609501,rs17114242,rs74611315,rs10225119,rs2798253,rs4927596,rs271342,rs10216107,rs7904463,rs6057642,rs61875362,rs116437537,rs12626971,rs11661734,rs488219,rs729675,rs55680063,rs1495705,rs9905016,rs34230257,rs11965495,rs2999278,rs12667392,rs10446261,rs13374887,rs76820338,rs7077418,rs2424922,rs10044718,rs75779395,rs1530550,rs61733782,rs80077775,rs1040555,rs4278970,rs9303472,rs17080410,rs2285216,rs4301238,rs35397478,rs1374286,rs7223680,rs2268321,rs1800930,rs73119857,rs79695743,rs57184074,rs190789,rs9313528,rs77289652,rs7768555,rs7209315,rs2065576,rs59491131,rs74329661,rs67012041,rs12568872,rs4940418,rs986198,rs1242762,rs77685089,rs2945854,rs619289,rs77357262,rs59178061,rs7313503,rs4940419,rs73166030,rs60573176,rs2393958,rs607125,rs7723817,rs10775200,rs10071274,rs9546563,rs35995511,rs77152076,rs6733859,rs4911262,rs79449086,rs4911252,rs7142559,rs73114154,rs62107992,rs9902065,rs16834406,rs4911110,rs2424905,rs57264696,rs2075550,rs17114247,rs910085,rs11187114,rs16947825,rs67444259,rs947424,rs2265629,rs16947868,rs112287493,rs1394090,rs83995,rs62010795,rs2298688,rs114016540,rs3208835,rs55678046,rs74575465,rs637563,rs7627408,rs7932687,rs114511729,rs1374285,rs9422543,rs9303475,rs13280304,rs4940749,rs61310902,rs10045832,rs74788723,rs9422540,rs2235760,rs73164190,rs79978423,rs420755,rs79636876,rs10282278,rs7089577,rs11238588,rs73129111,rs2921010,rs9303474,rs4282334,rs76653504,rs4594348,rs285165,rs12488792,rs7078691,rs570806,rs67735430,rs10247585,rs75724608,rs17136048,rs16947846,rs12761801,rs3860764,rs34690258,rs416815,rs76708712,rs311889,rs7101356,rs6141830,rs4911108,rs60647527,rs3766694,rs2424903,rs4911254,rs6442504,rs242551,rs12665616,rs2424920,rs11167186,rs709047,rs3768152,rs6058893,rs2319974,rs4940750,rs77306082,rs742630,rs2515402,rs8069026,rs4878508,rs1855350,rs10076811,rs3781240,rs838525,rs2303573,rs910083,rs2879366,rs10153413,rs76097728,rs4293479,rs8099314,rs9906228,rs10882085,rs61059728,rs79320721,rs242532,rs2285219,rs410488,rs6769868,rs838519,rs77410185,rs17114219,rs114009238,rs2046725,rs581045,rs7526063,rs28361468,rs7223078,rs7894102,rs115627915,rs3773471,rs77418458,rs7701800,rs10912901,rs2515391,rs28372870,rs76659439,rs4650716,rs57743157,rs4911260,rs1869770,rs7505636,rs71488648,rs77043771,rs10188260,rs77582577,rs77714205,rs1035961,rs75279255,rs447749,rs76962338,rs79563311,rs6073143,rs4242161,rs77312662,rs77599737,rs838513,rs10059246,rs1815658,rs2070090,rs10226743,rs10882092,rs998382,rs16882297,rs9635290,rs3744409,rs2860340,rs528301,rs311893,rs59698991,rs78083769,rs61753115,rs7086537,rs2257016,rs8092917,rs2424914,rs117904105,rs73371516,rs17114235,rs10813890,rs7114039,rs7219666,rs930891,rs78382461,rs17054320,rs10228155,rs10882095,rs77037117,rs10037007,rs2829744,rs28506855,rs77277947,rs3738551,rs115521617,rs16947903,rs838515,rs2945851,rs1432650,rs77863419,rs2979157,rs77698529,rs10074102,rs60141528,rs3746386,rs9369032,rs10257181,rs6119962,rs8068311,rs2265628,rs7035064,rs2829745,rs2153738,rs57953392,rs28913042,rs1530548,rs2287894,rs6084496,rs404543,rs6788534,rs7214692,rs66499347,rs28372867,rs73369545,rs4849146,rs1862548,rs71488646,rs75580999,rs28589289,rs4802676,rs6057647,rs62117032,rs6141825,rs1014555,rs10254689,rs6679303,rs77617310,rs10253733,rs11129908,rs11134673,rs2161216,rs9908927,rs1833596,rs17114223,rs73129122,rs1784543,rs13043436,rs3006383,rs2048727,rs11167185,rs10793442,rs2441375,rs78625173,rs838523,rs17040878,rs10899828,rs12312467,rs875041,rs1570989,rs6575334,rs56103249,rs73369551,rs12615819,rs116964164,rs7915227,rs285205,rs17370942,rs9422545,rs4911256,rs1457692,rs11746981,rs516503,rs1040554,rs2654995,rs12066406,rs6442506,rs114804573,rs11904640,rs928180,rs1427463,rs56253541,rs7213085,rs16952787,rs10055216,rs1044153,rs6058869,rs13037496,rs1348255,rs59530965,rs7702285,rs7713741,rs35060479,rs7859820,rs34647598,rs17080428,rs7623464,rs76902009,rs76011800,rs59514993,rs7281803,rs2829742,rs74509200,rs6575337,rs1573051,rs116435921,rs11123158,rs699771,rs9946840,rs77198361,rs8099417,rs8082122,rs58897835,rs78365740,rs79258137,rs4911258,rs10495387,rs2979130,rs2377733,rs7702103,rs115344009,rs1421321,rs1530552,rs11134663,rs838517,rs4302607,rs10206428,rs2945856,rs3806931,rs2271015,rs11877398,rs115186224,rs2685,rs2515398,rs9965053,rs12563560,rs1569687,rs6058891,rs8017410,rs57299337,rs6971850,rs16952780,rs242535,rs626645,rs9284981,rs2303575,rs6748448,rs10753091,rs35480484,rs16947916,rs7630372,rs76248974,rs555639,rs10042534,rs7214385,rs73371518,rs76797639,rs311905,rs28372869,rs77557609,rs9668896,rs1559548,rs10275021,rs114490662,rs12770388,rs6459707,rs6705087,rs12034079,rs10495385,rs35978445,rs6141827,rs71488644,rs6504238,rs116906834,rs8073637,rs11187007,rs2999280,rs285172,rs4868044,rs78127268,rs78930893,rs11568803,rs17040891,rs17080421,rs13051745,rs117403722,rs9908001,rs57910820,rs556437,rs2920998,rs4927632,rs921467,rs12907141,rs992472,rs7212400,rs75173257,rs12355158,rs4911105,rs12473881,rs10485500,rs3849714,rs1883102,rs2004055,rs1333469,rs16882302,rs12619427,rs10510438,rs115634737,rs17178655,rs41553317,rs1862238,rs11670669,rs8069428,rs2424918,rs10468563,rs117658916,rs2424929,rs2000291,rs34270511,rs6759960,rs3781241,rs10853290,rs2515403,rs61400757,rs114745419,rs60991032,rs576283,rs838527,rs57166100,rs2064350,rs116295961,rs115718777,rs79633117,rs80198587,rs9900810,rs7504922,rs78086676,rs72719370,rs9349054,rs4940736,rs16947858,rs60276590,rs8068184,rs58097051,rs947423,rs4453564,rs12888273,rs11568785,rs4776427,rs11568756,rs2059181,rs2393959,rs74594022,rs57371660,rs16947824,rs71488647,rs10280585,rs10153321,rs4006371,rs838514,rs2300419,rs2424906,rs2226102,rs2268322,rs9296244,rs34090995,rs62107997,rs3743091,rs115473621,rs10512502,rs62107991,rs10032113,rs826955,rs1318937,rs10489326,rs114464483,rs4940742,rs956598,rs17114228,rs7615001,rs10043338,rs77413847,rs7893169,rs4911257,rs56041414,rs6088008,rs17080403,rs2230661,rs11625871,rs17054318,rs11665082,rs2339173,rs12906198,rs1495704,rs61148818,rs10257248,rs1242764,rs73114195,rs13437890,rs838512,rs2515396,rs957201,rs75595854,rs2999270,rs2889703,rs3006379,rs7484365,rs10130966,rs4867636,rs8036102,rs2393960,rs1530551,rs2072701,rs4524261,rs242552,rs77767290,rs73258152,rs6504232,rs7620599,rs1057239,rs7615230,rs73140130,rs6829479,rs10882096,rs4911107,rs7279022,rs8068451,rs9851648,rs2268320,rs2149632,rs16947841,rs9422541,rs6073152,rs2018002,rs13049774,rs78560704,rs16834402,rs910084,rs1890514,rs7678046,rs7244279,rs12068674,rs7221427,rs9655493,rs12888256,rs12667323,rs4293480,rs67332874,rs3180234,rs117303624,rs10994201,rs6679305,rs4758280,rs1042589,rs6752167,rs3738549,rs2839453,rs838526,rs7225672,rs10255598,rs3773469,rs78267724,rs6567007,rs2254528,rs2303572,rs390076,rs3773472,rs55910185,rs1549881,rs12760073,rs3773470,rs2059180,rs6925772,rs6580459,rs10063890,rs11713836,rs35331620,rs78808269,rs57215902,rs56171930,rs7174428,rs4911261,rs2979133,rs10250285,rs9899337,rs16834541,rs78087823,rs387808,rs16834549,rs12626328,rs2075551,rs11768047,rs111732524,rs8064899,rs16918322,rs3219123,rs12563333,rs3006380,rs9902418,rs9897606,rs11583687,rs75083818,rs494459,rs2976966,rs947425,rs78382996,rs930890,rs1057246,rs11855733,rs34758072,rs61750868,rs7113729,rs35074764,rs3763789,rs866788,rs7079328,rs1474738,rs9961487,rs6087990,rs73375122,rs11686775,rs11123155,rs75565598,rs6119958,rs8070258,rs9894464,rs9905255,rs16947838,rs6506076,rs6504234,rs3860763,rs6087420,rs116121263,rs17123658,rs2424915,rs78213270,rs2472187,rs2515394,rs853853,rs12562172,rs17198978,rs1862239,rs9303473,rs77910160,rs184032,rs9947866,rs8078621,rs6442505,rs524409,rs6119284,rs60818033,rs7223842,rs73131123,rs2829740,rs61467945,rs12784891,rs838520,rs10758168,rs2304439,rs6058892,rs13185893,rs61992606,rs4940748,rs16834475,rs8069702,rs7637226,rs17080426,rs838538,rs117629678,rs3768161,rs2999279,rs13185451,rs7223733,rs16834552,rs4911259,rs1366630,rs3843903,rs11134672,rs34370567,rs1592847,rs78875423,rs7114018,rs72923938,rs826960,rs10450862,rs62117031,rs78367510,rs76739762,rs9908620,rs11874669,rs7850895,rs2424907,rs34798300,rs3180235,rs34887423,rs1833597,rs311914,rs16947882,rs77267911,rs4868059,rs10046499,rs2305150,rs11650900,rs7649367,rs113644751,rs58688187,rs17040902,rs79119786,rs78966550,rs1530553,rs7076948,rs77203371,rs77806161,rs11697940,rs77705563,rs13373754,rs2999274,rs1242760,rs74375784,rs1862237,rs74904532,rs4817016,rs6664668,rs11134667,rs9905689,rs2999271,rs838524,rs6119279,rs12762037,rs111322976,rs4911255,rs78498506,rs59203781,rs2252007,rs3006384,rs6120005,rs112639733,rs2393938,rs4574559,rs9966101,rs6141832,rs2424928,rs9326506,rs242553,rs11749349,rs7504871,rs7153646,rs7505606,rs8071264,rs838516,rs9637853,rs7094791,rs66951531,rs11187107,rs6944071,rs7179270,rs75074593,rs4344281,rs3744407,rs9546562,rs11203183,rs59323245,rs17427389,rs2515392,rs76378235,rs3732728,rs62010794,rs12796102,rs419842,rs10069065,rs2515399,rs7168374,rs4286697,rs1003522,rs1556871,rs6567002,rs2146506,rs8080870,rs6949823,rs75687632,rs311894,rs76782607,rs12665365,rs10153406,rs709046,rs11187096,rs6778702,rs78148687,rs1951720,rs1409056,rs12562165,rs768627,rs35354883,rs60469491,rs7070965,rs17007796,rs6664840,rs10475962,rs2424913,rs1569686,rs187178,rs2277554,rs17040851,rs60148749,rs7735245,rs2879364,rs311892,rs4555841,rs2075549,rs35168764,rs57526460,rs6504242,rs11631180,rs1503963,rs3824735,rs75771575,rs12587063,rs73114429,rs6504243,rs2111844,rs13048142,rs2291757,rs2075552,rs2999277,rs74623856,rs75632789,rs12062747,rs28372868,rs1048040,rs16947880,rs11746858,rs73129117,rs2515401,rs17040887,rs2243981,rs4878507,rs7092156,rs625735,rs2059179,rs6791360,rs10793443,rs6504237,rs73142936,rs12562686,rs3738550,rs2424921,rs311917,rs6037678,rs10279137,rs77960250,rs490340,rs10510435,rs3821639,rs2339174,rs16947871,rs2275567,rs73142930,rs17080407,rs8225,rs2472188,rs3820738,rs111573840,rs9422544,rs59185722,rs75456054,rs117604948,rs35539920,rs2254664,rs3933492,rs442143,rs73129172,rs80326214,rs7231860,rs2251872,rs4927594,rs12989106,rs78813823,rs311901,rs1338565,rs2441376,rs10246266,rs2650980,rs77034576,rs2515395,rs3006385,rs79210737,rs76611194,rs947422,rs2979131,rs285171,rs2285220,rs17080429,rs1495706,rs12663838,rs12884458,rs1014554,rs115826330,rs35244319,rs17401012,rs4006372,rs11466456,rs8071958,rs56977006,rs555649,rs4927625,rs13167965,rs6583813,rs4868046,rs2867926,rs61742396,rs10434219,rs73369548,rs7637400,rs4598478,rs7208408,rs4905078,rs35797027,rs2515397,rs7091995,rs77846643,rs10821682,rs2251876,rs6141814,rs2872315,rs28469319,rs78520857,rs74839834,rs11662700,rs66777881,rs10899827,rs7796322,rs16947947,rs16947887,rs6073142,rs242536,rs115364103,rs9284982,rs12665277,rs6141836,rs12562226,rs2153827,rs4927631,rs1559547,rs2287893,rs16834519,rs6880972,rs10040290</t>
  </si>
  <si>
    <t>ENSG00000267010.1,ENSG00000224660.1,ENSG00000182319.5,CATG00000035913.1,ENSG00000185433.4,CATG00000007157.1,ENSG00000227712.1,ENSG00000236384.3,ENSG00000112182.10,ENSG00000131375.5,ENSG00000101605.8,ENSG00000177398.14,ENSG00000248332.2,CATG00000054608.1,ENSG00000175029.12,ENSG00000088888.13,ENSG00000236502.1,ENSG00000108654.7,ENSG00000235750.5,ENSG00000204764.8,ENSG00000138083.3,CATG00000097857.1,ENSG00000101052.8,ENSG00000131370.11,ENSG00000101452.10,ENSG00000163041.5,CATG00000037669.1,CATG00000025376.1,ENSG00000168038.6,ENSG00000068784.8,ENSG00000232650.1,ENSG00000258890.2,ENSG00000256525.2,ENSG00000258484.3,CATG00000012900.1,ENSG00000260257.1,ENSG00000186442.6,ENSG00000105357.11,ENSG00000259222.1,ENSG00000231529.1,ENSG00000194297.2,ENSG00000104067.12,CATG00000118070.1,CATG00000097856.1,ENSG00000254621.1,ENSG00000226783.1,ENSG00000116984.8,ENSG00000269888.1,ENSG00000149177.8,ENSG00000226226.1,CATG00000034265.1,CATG00000056931.1,CATG00000090461.1,ENSG00000227365.1,CATG00000015547.1,ENSG00000101057.11,ENSG00000169302.10,ENSG00000183476.8,ENSG00000136697.8,ENSG00000185069.2,CATG00000053023.1,ENSG00000120278.10,ENSG00000169372.8,ENSG00000255346.5,CATG00000034266.1,ENSG00000116141.11,ENSG00000172175.8,ENSG00000256826.1,CATG00000079114.1,CATG00000054610.1,ENSG00000101367.8,ENSG00000255422.1,CATG00000108238.1,CATG00000085011.1,ENSG00000212766.5,ENSG00000110367.7,CATG00000004001.1,CATG00000097858.1,ENSG00000088305.14,ENSG00000136695.10,ENSG00000196793.9,CATG00000099288.1,CATG00000054891.1,ENSG00000106346.7,ENSG00000138294.9,ENSG00000095951.12,ENSG00000108854.11,ENSG00000137808.12,ENSG00000259439.1,ENSG00000150471.11,ENSG00000115705.16,ENSG00000226455.1,ENSG00000143799.8,ENSG00000008256.11,CATG00000106346.1,ENSG00000231704.1,ENSG00000149600.7,ENSG00000071205.7,ENSG00000119912.11,ENSG00000253966.1,ENSG00000197594.7,ENSG00000266566.1,ENSG00000236493.1,CATG00000106348.1,CATG00000093683.1,CATG00000017658.1,ENSG00000215529.8,ENSG00000138160.4,ENSG00000267226.1,CATG00000032105.1,CATG00000054609.1,ENSG00000106799.8,CATG00000073438.1,ENSG00000136696.6,ENSG00000133958.9,CATG00000095021.1</t>
  </si>
  <si>
    <t>22488850,23216389,20158304</t>
  </si>
  <si>
    <t>Alcohol and nictotine co-dependence</t>
  </si>
  <si>
    <t>MESH:D019967</t>
  </si>
  <si>
    <t>Schizophrenia and Disorders with Psychotic Features</t>
  </si>
  <si>
    <t>Marked disorders of thought (delusions, hallucinations, or other thought disorder accompanied by disordered affect or behavior), and deterioration from a previous level of functioning. Individuals have one o more of the following symptoms: delusions, hallucinations, and disorganized speech. (from DSM-5)</t>
  </si>
  <si>
    <t>rs12797616,rs11220072,rs640364,rs643446,rs1783925,rs2845845,rs11220082,rs1648500,rs1615640</t>
  </si>
  <si>
    <t>ENSG00000149557.8,ENSG00000165495.11</t>
  </si>
  <si>
    <t>Formal thought disorder in schizophrenia</t>
  </si>
  <si>
    <t>MESH:D019969</t>
  </si>
  <si>
    <t>Amphetamine Related Disorders</t>
  </si>
  <si>
    <t>Disorders related or resulting from use of amphetamines.</t>
  </si>
  <si>
    <t>Response to amphetamines</t>
  </si>
  <si>
    <t>MESH:D019973</t>
  </si>
  <si>
    <t>Alcohol Related Disorders</t>
  </si>
  <si>
    <t>Disorders related to or resulting from abuse or mis-use of alcohol.</t>
  </si>
  <si>
    <t>rs55817289,rs9556709,rs114517753,rs10083941,rs9380482,rs13191009,rs9357191,rs62874061,rs62081902,rs9556711,rs16895035,rs79785622,rs13381281,rs75113235,rs13381333,rs114163569,rs768048,rs2985,rs10084031,rs7740148,rs58595551,rs13215208,rs13381399,rs16894995,rs73419689,rs3800455,rs62081900,rs3734258,rs73419656,rs9394261,rs56987113,rs9348952,rs3798351,rs73415760,rs1555107,rs73459717,rs3734262,rs55635019,rs7335585,rs10083939,rs9366871,rs2236392,rs9368842,rs8083125,rs9394267,rs57432871,rs73457799,rs56842618,rs13218101,rs3734259,rs11838553,rs73415742,rs57453934,rs13381888,rs2293242,rs13381401,rs2030611,rs3734263,rs62081903,rs9584562,rs116645379,rs3734260,rs4646944,rs34006431,rs7989284,rs62081901,rs9348956,rs60955064,rs114535982,rs74672435,rs73457795,rs7333720,rs10947533,rs79343716,rs56140217,rs3800442,rs9380478,rs11755713,rs16894945,rs60773954,rs73459710,rs74933964,rs3822923,rs57402474,rs3800453,rs3756858,rs16896235,rs76672646,rs9394264,rs2273006,rs8082968,rs9394262,rs61622398,rs62081904,rs11069259,rs6932857,rs9394265,rs9554392,rs60410089,rs13381403,rs11681646,rs6457799,rs847861,rs4646923,rs73413893,rs8086144,rs79093531,rs3756859,rs16894102,rs11970238,rs115783150,rs9556710,rs73415758,rs74779757,rs114222908</t>
  </si>
  <si>
    <t>ENSG00000196821.5,ENSG00000065060.12,ENSG00000124562.5,ENSG00000272374.1,ENSG00000023892.9,ENSG00000064999.12,ENSG00000064995.12,CATG00000088143.1,CATG00000088142.1,ENSG00000187323.7,ENSG00000139793.14,ENSG00000146197.7,CATG00000050359.1</t>
  </si>
  <si>
    <t>Alcoholism (alcohol use disorder factor score)</t>
  </si>
  <si>
    <t>MESH:D020107</t>
  </si>
  <si>
    <t>Troponin T</t>
  </si>
  <si>
    <t>One of the three polypeptide chains that make up the TROPONIN complex. It is a cardiac-specific protein that binds to TROPOMYOSIN. It is released from damaged or injured heart muscle cells (MYOCYTES, CARDIAC). Defects in the gene encoding troponin T result in FAMILIAL HYPERTROPHIC CARDIOMYOPATHY.</t>
  </si>
  <si>
    <t>rs4678176,rs12512053,rs17033,rs28914783,rs12617019,rs899966,rs118107507,rs34761493,rs4826,rs12498658,rs9380056,rs536704,rs203884,rs9468298,rs9366715,rs9357065,rs3823180,rs200951,rs1198867,rs1198870,rs13061727,rs12958785,rs113237723,rs9321637,rs67484410,rs34830005,rs9393887,rs1770131,rs4732807,rs9348793,rs12507078,rs1198868,rs9380062,rs9393897,rs1042636,rs3749206,rs149878,rs3852673,rs4713141,rs735880,rs1225618,rs67878650,rs12504321,rs1225710,rs2276332,rs1225599,rs203893,rs9368554,rs3734573,rs2221266,rs573179,rs35949862,rs9368558,rs200978,rs10503819,rs1198872,rs12493036,rs72679874,rs72825865,rs9380049,rs149972,rs9468297,rs1225715,rs2791332,rs6989313,rs9368553,rs9295759,rs997548,rs6576968,rs35227624,rs4403370,rs9380057,rs476167,rs72825877,rs9393893,rs7830997,rs36078605,rs4713148,rs9348796,rs17774663,rs6725872,rs72679827,rs4732809,rs9348797,rs62153029,rs13279787,rs4732808,rs10101215,rs4713143,rs7692358,rs200967,rs200988,rs731014,rs3173443,rs997547,rs4711164,rs13117371,rs9380063,rs9844040,rs2275508,rs2062010,rs2021826,rs10190,rs9380055,rs2866151,rs16893666,rs9380050,rs1150689,rs9393888,rs9468286,rs1198869,rs12635478,rs34477097,rs28987095,rs1150666,rs9393884,rs35512245,rs13252999,rs6472533,rs9393894,rs71329268,rs9380058,rs11551400,rs6472531,rs9357066,rs4713150,rs3749203,rs9368555,rs7579709,rs7692974,rs868987,rs3749207,rs2273564,rs9393891,rs11136028,rs2281588,rs12332979,rs2055427,rs57476471,rs6905522,rs12507573,rs2791333,rs12675621,rs9461443,rs9461433,rs7012375,rs72825854,rs9393892,rs4351447,rs200994,rs200971,rs12508502,rs2380651,rs4699734,rs57030430,rs12491981,rs12681850,rs12618133,rs6932109,rs17711344,rs12486623,rs2295594,rs9357063,rs72679893,rs17838788,rs2279802,rs6931858,rs10481244,rs12549217,rs6570197,rs9468296,rs62153018,rs744569,rs4711165,rs7579553,rs203878,rs13104485,rs4713142,rs4713146,rs12504365,rs6983473,rs9468292,rs17711801,rs6905516,rs203882,rs12564445,rs7830427,rs4147532,rs9368549,rs4678174,rs28364333,rs3804590,rs9393890,rs3749551,rs1150678,rs149969,rs13073563,rs61697794,rs9393895,rs28364304,rs13093602,rs9368557,rs9368556,rs3749208,rs56364346,rs9393901,rs57251156,rs1393200,rs12485716,rs9368550,rs9393885,rs1150670,rs2622319,rs2276650,rs3749204,rs28914770,rs1853097,rs9944895,rs4713145,rs6934769,rs3792291,rs7621124,rs34346613,rs9348798,rs1802757,rs7838853,rs960804,rs2270916,rs11552219,rs4713151,rs9283884,rs4713137,rs1947862,rs72825868,rs9461432,rs9393898,rs35882815,rs7769491,rs7739216,rs3805325,rs1827381,rs10091374,rs2622322,rs9380060,rs34684538,rs62153022,rs28914775,rs6941992,rs9962656,rs7819220,rs1225716,rs9295758,rs12505816,rs203877,rs62153020,rs3749550,rs6922063,rs9380052,rs72825864,rs200969,rs13061521,rs899967,rs6983460,rs9380061,rs9380059,rs28507404,rs67558018,rs9393886,rs4147531,rs11875971,rs13083990,rs4713152,rs10222633,rs9393896,rs9348794,rs9380065,rs11780653,rs9368551,rs4732810,rs1947863,rs9357061,rs113289860,rs1631552,rs10026860,rs12454650,rs203876,rs12457700,rs4556114,rs10934578,rs34131763,rs9393899,rs12678139,rs6532815,rs12457371,rs4732806,rs12962650,rs510987,rs45615332,rs6570196,rs9468290,rs3020556,rs2270917,rs7662955,rs28730619,rs12634642,rs1340004,rs76778420,rs6725867,rs10104771,rs11152372,rs203883,rs4371393,rs35193936,rs4713144,rs72825856</t>
  </si>
  <si>
    <t>ENSG00000240236.1,ENSG00000172955.13,CATG00000083353.1,CATG00000087916.1,ENSG00000246090.2,ENSG00000226314.3,ENSG00000261839.1,ENSG00000171791.10,ENSG00000204685.5,ENSG00000219392.1,ENSG00000196812.4,ENSG00000121552.3,CATG00000036337.1,ENSG00000198099.4,ENSG00000233822.3,ENSG00000217539.2,ENSG00000272009.1,ENSG00000224459.1,CATG00000087911.1,CATG00000102732.1,ENSG00000196616.8,ENSG00000197153.3,ENSG00000198315.6,CATG00000083363.1,ENSG00000198374.3,CATG00000043843.1,ENSG00000248144.1,ENSG00000199851.1,CATG00000061563.1,ENSG00000118194.14,CATG00000037760.1,ENSG00000135956.4,ENSG00000036828.9,ENSG00000230131.1,CATG00000099282.1,ENSG00000184357.3,ENSG00000219891.2,ENSG00000197894.6,CATG00000083355.1,CATG00000037759.1,ENSG00000217646.1,ENSG00000159166.9,ENSG00000143882.5,ENSG00000084090.9,ENSG00000137185.7,ENSG00000187758.3,ENSG00000253967.1,ENSG00000226004.1,ENSG00000197279.3,CATG00000099281.1,ENSG00000269293.2,CATG00000083361.1,ENSG00000185130.4,ENSG00000189233.7,ENSG00000229922.1,CATG00000098445.1</t>
  </si>
  <si>
    <t>Cardiac Troponin-T levels</t>
  </si>
  <si>
    <t>MESH:D020141</t>
  </si>
  <si>
    <t>Hemostatic Disorders</t>
  </si>
  <si>
    <t>Pathological processes involving the integrity of blood circulation. Hemostasis depends on the integrity of BLOOD VESSELS, blood fluidity, and BLOOD COAGULATION. Majority of the hemostatic disorders are caused by disruption of the normal interaction between the VASCULAR ENDOTHELIUM, the plasma proteins (including BLOOD COAGULATION FACTORS), and PLATELETS.</t>
  </si>
  <si>
    <t>rs7273734,rs9811875,rs2603128,rs998506,rs4690295,rs17309872,rs7551346,rs867186,rs2069940,rs17092215,rs78414421,rs6845891,rs4690189,rs10136983,rs56289894,rs9332666,rs6427196,rs12754423,rs78436300,rs60936040,rs80000823,rs6060257,rs1470912,rs66822349,rs75627267,rs2924705,rs75535620,rs2688250,rs56363533,rs35275661,rs77437249,rs12119795,rs12426017,rs2295888,rs11759029,rs9386249,rs970740,rs1858213,rs73905041,rs6579210,rs6009,rs549950,rs6060244,rs17096566,rs10797041,rs3111479,rs2420372,rs7549785,rs34940390,rs73127095,rs1978654,rs1454195,rs112409302,rs73903019,rs1954461,rs10908353,rs55946144,rs6060242,rs56283216,rs11905081,rs55990625,rs2966562,rs1463821,rs75584535,rs4579753,rs10485508,rs1878249,rs966244,rs74543591,rs73013355,rs17096564,rs2295700,rs7553515,rs57690120,rs2213868,rs12118556,rs8014994,rs11735280,rs528090,rs117616040,rs76146217,rs659119,rs77352980,rs9628657,rs1018827,rs2420370,rs74340176,rs17763435,rs8117847,rs10908725,rs8124662,rs10004172,rs111641740,rs55734215,rs11629208,rs7647435,rs12822676,rs6427194,rs11906318,rs6687518,rs12502944,rs7636263,rs77173268,rs3112023,rs17303568,rs34889675,rs2294873,rs12426308,rs61821537,rs3100642,rs1033799,rs17164964,rs76163454,rs35291022,rs11908100,rs77221305,rs1858212,rs4936679,rs12105996,rs75440393,rs117391907,rs56660302,rs35732154,rs12131358,rs6669601,rs1510110,rs6060245,rs6120843,rs998505,rs75287019,rs10797040,rs75076672,rs61821510,rs75537616,rs4690294,rs117755215,rs112926042,rs7274866,rs75888794,rs6120844,rs79048371,rs12124964,rs4690192,rs7266300,rs73902680,rs12580374,rs73903017,rs9253,rs17092297,rs79133015,rs9844314,rs2603121,rs7597431,rs497631,rs7532282,rs1954460,rs76507298,rs2969903,rs2420371,rs79596781,rs12759356,rs6579211,rs13220051,rs78704804,rs115454526,rs12133933,rs764598,rs520036,rs12566875,rs4234853,rs80109502,rs7261167,rs13211668,rs8123978,rs2357005,rs114948279,rs34174778,rs17687426,rs17043857,rs8118978,rs2603139,rs75401510,rs1864535,rs17043868,rs578581,rs61828219,rs17317888,rs12100970,rs10485505,rs6579208,rs73221200,rs8119827,rs11905354,rs11906160,rs17763441,rs74337980,rs10490578,rs60866116,rs17043864,rs12423078,rs2924706,rs74338712,rs11907438,rs11908232,rs9843135,rs75030591,rs73221124,rs4540655,rs6427195,rs12424908,rs6689654,rs7585428,rs73221121,rs2357004,rs12144938,rs6437786,rs11908683,rs17096565,rs969256,rs34526995,rs56400038,rs9399682,rs9876638,rs17310467,rs489877,rs73903009,rs8118005,rs35552264,rs12425932,rs7932123,rs12754089,rs75648520,rs78449612,rs78395008,rs1033797,rs74893744,rs55848395,rs7269138,rs6427197,rs17096570,rs73905030</t>
  </si>
  <si>
    <t>CATG00000048410.1,ENSG00000078804.8,CATG00000018682.1,ENSG00000233799.1,ENSG00000198919.8,CATG00000009300.1,ENSG00000100983.5,ENSG00000088298.8,CATG00000079205.1,CATG00000004130.1,ENSG00000101464.6,CATG00000061253.1,ENSG00000257779.1,CATG00000086506.1,CATG00000090425.1,CATG00000053087.1,ENSG00000163877.9,CATG00000054662.1,ENSG00000131067.12,ENSG00000198646.9,ENSG00000163875.11,ENSG00000258511.1,ENSG00000101000.4,ENSG00000250517.2,ENSG00000238041.3,ENSG00000248416.1,ENSG00000198734.6,ENSG00000131069.15,ENSG00000179639.6,ENSG00000272588.1,ENSG00000163507.9,ENSG00000055208.13,ENSG00000185619.13,ENSG00000148513.13,ENSG00000078747.8,ENSG00000100991.7,ENSG00000255090.1,ENSG00000078814.11,CATG00000115245.1,CATG00000054663.1,CATG00000042801.1,ENSG00000224943.1,CATG00000022004.1,ENSG00000228560.1,ENSG00000228408.1,ENSG00000231100.1</t>
  </si>
  <si>
    <t>Hemostatic factors and hematological phenotypes</t>
  </si>
  <si>
    <t>MESH:D020256</t>
  </si>
  <si>
    <t>Choroidal Neovascularization</t>
  </si>
  <si>
    <t>A pathological process consisting of the formation of new blood vessels in the CHOROID.</t>
  </si>
  <si>
    <t>rs572515,rs115023979,rs412852,rs203674,rs379489,rs115009784,rs1329422,rs61871747,rs1329421,rs3793917,rs10801553,rs115657307,rs375046,rs641153,rs115388724,rs3750846,rs114630699,rs114820183,rs570618,rs114951054,rs116626111,rs115272033,rs4044578,rs1329424,rs114384063,rs1853883,rs3763764,rs414539,rs10033900,rs115646381,rs10801554,rs116618569,rs114470326,rs3750847,rs114632474,rs61871745,rs116139125,rs10922142,rs1061170,rs2672587,rs203677,rs10490924,rs115270436,rs116711160,rs115367974,rs36212731,rs2142308,rs114461214,rs116222084,rs11200638,rs2300430,rs10922092,rs7529589,rs403846,rs114126751,rs11200632,rs381974,rs17586561,rs114508274,rs6685931,rs1409153,rs36212733,rs114575273,rs3750848,rs380390,rs114895340,rs114292600,rs2230199,rs72468005,rs4428917,rs114824904,rs2878690,rs11200630,rs393955,rs2672598,rs203672,rs9332739,rs114492815,rs374896,rs395544,rs116079821,rs482934,rs116503776,rs115850674,rs114290047,rs114400264,rs1061147,rs36212732,rs12029785,rs115025069,rs114295164,rs116537897</t>
  </si>
  <si>
    <t>ENSG00000205403.8,ENSG00000166278.10,ENSG00000204351.7,ENSG00000134365.8,ENSG00000204344.10,ENSG00000254636.1,ENSG00000000971.11,ENSG00000125730.12,ENSG00000204371.7,CATG00000001094.1,ENSG00000237080.1,ENSG00000134389.8,CATG00000087968.1,ENSG00000123739.6,ENSG00000204385.6,ENSG00000204356.7,ENSG00000221267.1,CATG00000001095.1,ENSG00000168477.13,ENSG00000243649.4,ENSG00000244255.1,ENSG00000166033.7</t>
  </si>
  <si>
    <t>Age-related macular degeneration (CNV)</t>
  </si>
  <si>
    <t>MESH:D020382</t>
  </si>
  <si>
    <t>Interleukin 18</t>
  </si>
  <si>
    <t>A cytokine which resembles IL-1 structurally and IL-12 functionally. It enhances the cytotoxic activity of NK CELLS and CYTOTOXIC T-LYMPHOCYTES, and appears to play a role both as neuroimmunomodulator and in the induction of mucosal immunity.</t>
  </si>
  <si>
    <t>rs74582626,rs11606049,rs3882892,rs7131094,rs4988359,rs1946518,rs360729,rs11214128,rs187238,rs360718,rs1834481,rs12420140,rs5744222,rs5744276,rs2250417,rs4937176,rs189667,rs13328843,rs360717,rs360720,rs117711550,rs7121554,rs7106524,rs3882891,rs12796114,rs5744280,rs549908,rs2115763,rs795468,rs4937113,rs11214127,rs11214112,rs1290349,rs11214115,rs4937123,rs2043055,rs360730,rs5744256,rs360721,rs1131538,rs7123686,rs11214105,rs360715,rs2904613,rs795467,rs5744240,rs1293344,rs67245191,rs45569233,rs12797880,rs5744258,rs1946519,rs730879,rs5744249,rs116660536,rs115719413,rs1896943,rs11214093,rs360712,rs360719,rs5744266,rs10891339,rs10789862</t>
  </si>
  <si>
    <t>ENSG00000204370.4,ENSG00000197580.7,ENSG00000150783.5,ENSG00000150782.7,ENSG00000254638.1,ENSG00000255231.1,ENSG00000255292.2,ENSG00000214264.4</t>
  </si>
  <si>
    <t>Interleukin-18 levels</t>
  </si>
  <si>
    <t>MESH:D020521</t>
  </si>
  <si>
    <t>Stroke</t>
  </si>
  <si>
    <t>A group of pathological conditions characterized by sudden, non-convulsive loss of neurological function due to BRAIN ISCHEMIA or INTRACRANIAL HEMORRHAGES. Stroke is classified by the type of tissue NECROSIS, such as the anatomic location, vasculature involved, etiology, age of the affected individual, and hemorrhagic vs. non-hemorrhagic nature. (From Adams et al., Principles of Neurology, 6th ed, pp777-810)</t>
  </si>
  <si>
    <t>rs2002044,rs11065976,rs7730209,rs1882845,rs2072673,rs59102421,rs10811647,rs12372896,rs3803539,rs6776777,rs6942812,rs2544692,rs56391092,rs75747749,rs4770754,rs6827545,rs11642001,rs74462621,rs2788876,rs3867978,rs12194586,rs1476215,rs477361,rs2303224,rs7783861,rs7717290,rs10416967,rs80262555,rs56244054,rs12026864,rs62374948,rs9808331,rs11174751,rs12188347,rs648300,rs319454,rs11745483,rs658228,rs4664121,rs77408148,rs2511023,rs771983,rs719695,rs13080878,rs115700159,rs324121,rs246549,rs17098747,rs713571,rs6455593,rs1089535,rs2922982,rs2270638,rs1048610,rs3768703,rs6432002,rs7162697,rs12151757,rs78405795,rs1640701,rs1684950,rs56309616,rs67991252,rs73009883,rs10497727,rs317838,rs13360061,rs504976,rs12051425,rs9694715,rs2624173,rs56395629,rs226242,rs116307279,rs77431702,rs4328603,rs80277325,rs72635650,rs11098682,rs491051,rs114426690,rs13419068,rs10859505,rs783418,rs6509407,rs10852509,rs319436,rs10409769,rs2383207,rs73581131,rs10509625,rs226249,rs34842046,rs9812376,rs9921705,rs937672,rs9507422,rs3783799,rs1767788,rs2279709,rs59274893,rs12445713,rs55903341,rs75844453,rs7725071,rs57170776,rs11625865,rs4801779,rs2294890,rs4291190,rs1844099,rs6949566,rs3742165,rs4146329,rs12188994,rs12708919,rs73164039,rs61806423,rs1681286,rs6747020,rs2270830,rs7114201,rs113988259,rs80199046,rs699954,rs12727642,rs11107077,rs72815418,rs12714370,rs28540916,rs55945222,rs4788572,rs7260579,rs7606511,rs737280,rs225100,rs3868604,rs11205458,rs408320,rs2354005,rs28624,rs2237309,rs317845,rs2272591,rs1563706,rs1957661,rs8042825,rs5998331,rs9848601,rs6850504,rs10744775,rs4761725,rs2036338,rs567118,rs317836,rs728919,rs385316,rs62053108,rs7582253,rs2162477,rs2938319,rs9622353,rs7582154,rs11601228,rs754553,rs7703381,rs9493893,rs2624178,rs2353043,rs12189244,rs9925228,rs1839972,rs630396,rs115258758,rs76900875,rs4833868,rs7747964,rs2169230,rs43067,rs6988193,rs12513181,rs10812738,rs12683184,rs75411760,rs3759782,rs10774625,rs2074133,rs62053839,rs28470973,rs10408247,rs246621,rs2925444,rs2227307,rs466704,rs6466390,rs34157438,rs7821285,rs4664609,rs59857491,rs73528886,rs10897464,rs73011630,rs12995571,rs16848369,rs10415881,rs10509906,rs77799784,rs10422914,rs4767293,rs3784807,rs2072675,rs456772,rs527322,rs709594,rs9762613,rs7424419,rs12467921,rs9921270,rs10767527,rs1546846,rs1390939,rs10777516,rs2508866,rs34633780,rs16851665,rs9358367,rs596511,rs112705604,rs7719828,rs62575980,rs12920243,rs13071577,rs2001660,rs62374937,rs7558920,rs7986448,rs12530499,rs3801916,rs10514288,rs28588686,rs10859507,rs6432007,rs11706015,rs10877935,rs17330765,rs13136087,rs397349,rs13410158,rs75324786,rs10859499,rs116086411,rs12115454,rs6538421,rs10185646,rs13182017,rs9925684,rs10420053,rs6566892,rs61049574,rs62374934,rs6496666,rs76644792,rs7974737,rs77959607,rs10929580,rs317809,rs7723914,rs1582589,rs35338546,rs12927381,rs4709215,rs9843014,rs6745500,rs10176270,rs10738609,rs76745731,rs6815568,rs61293528,rs10881909,rs7604174,rs300980,rs2283436,rs34235351,rs3006981,rs1029113,rs2110998,rs9930930,rs2541007,rs2624175,rs4462592,rs11186517,rs67450563,rs4605825,rs6538426,rs9676669,rs1784257,rs63616762,rs7330135,rs9931901,rs12445043,rs883399,rs117556645,rs376001,rs4278906,rs62437801,rs9929683,rs536252,rs6434128,rs11730284,rs7787215,rs34581198,rs404381,rs5998319,rs567386,rs11893688,rs608848,rs2227543,rs73011658,rs6462229,rs10805843,rs62374929,rs12418533,rs319439,rs735372,rs116662164,rs390783,rs9434948,rs8053891,rs7448394,rs959567,rs1770723,rs8052028,rs894121,rs4246218,rs763086,rs75048120,rs10262720,rs4261510,rs578295,rs1452408,rs4908724,rs3913377,rs10744777,rs10983024,rs2413090,rs508949,rs66480035,rs6885404,rs7936431,rs6095894,rs2238312,rs13147949,rs2938364,rs308387,rs465890,rs737139,rs9922596,rs971458,rs7300252,rs879012,rs2242634,rs187414,rs12708920,rs2540998,rs13269955,rs11107075,rs422258,rs8055242,rs6534381,rs420009,rs3175,rs34051570,rs2239818,rs12448111,rs3751817,rs2819999,rs10065012,rs6727279,rs77062999,rs28688791,rs12104444,rs62181184,rs12153464,rs3795402,rs116672872,rs699958,rs6496665,rs73009887,rs2023936,rs35675666,rs1640702,rs12621561,rs12475429,rs2050198,rs10492825,rs6731422,rs2290879,rs17079471,rs12729778,rs378527,rs3784235,rs62312370,rs11647947,rs481835,rs246551,rs2390397,rs463135,rs7576847,rs12328049,rs115330519,rs11769204,rs503549,rs10404905,rs11089784,rs80159397,rs114381088,rs1542436,rs34124834,rs62374928,rs173398,rs11625862,rs16973500,rs10208358,rs7171422,rs7809927,rs67717282,rs16973520,rs16989988,rs10859509,rs6750621,rs78604892,rs9584332,rs246557,rs160992,rs2270832,rs7306586,rs10787223,rs72873549,rs7182544,rs7433116,rs6095893,rs72635647,rs11877116,rs3750906,rs12693415,rs218965,rs12708922,rs1951240,rs4549567,rs1963138,rs59318154,rs11231653,rs1333045,rs116372149,rs7296865,rs11681316,rs62119851,rs35731977,rs7596408,rs7604182,rs1882848,rs3826817,rs7581930,rs75426593,rs11607028,rs7971404,rs2270645,rs400736,rs4777599,rs3923838,rs2294889,rs80276595,rs12648093,rs9921885,rs152101,rs7312993,rs76009998,rs2238308,rs7266895,rs3868602,rs10938092,rs162117,rs2584860,rs73009893,rs2035051,rs6538428,rs6906338,rs35405829,rs7350856,rs2239352,rs10881908,rs7725587,rs7178496,rs553232,rs1005902,rs73708398,rs556621,rs16851055,rs437772,rs7517357,rs2247357,rs2125450,rs4767364,rs2362574,rs2544694,rs699957,rs319460,rs7763851,rs880616,rs669661,rs642898,rs2296276,rs7341786,rs6039513,rs1681311,rs7956882,rs6586897,rs59612321,rs1019457,rs10745653,rs78922885,rs13259157,rs707311,rs7959045,rs28877052,rs2660758,rs74323696,rs317835,rs72908758,rs55721826,rs8026533,rs2238310,rs2238151,rs1013341,rs72871191,rs11579489,rs2107550,rs1049794,rs12638956,rs1986743,rs2137831,rs9347240,rs62119849,rs10056966,rs7940062,rs132754,rs309247,rs2657916,rs117512805,rs17098386,rs80107967,rs61685516,rs2893027,rs2346539,rs12507873,rs7299894,rs2624174,rs114963846,rs1436179,rs73214054,rs10929579,rs62376273,rs116489930,rs62374944,rs540687,rs2846392,rs463295,rs13392064,rs76101608,rs7962330,rs951453,rs11124556,rs1075803,rs324125,rs7988464,rs1971898,rs9928413,rs9348677,rs1436643,rs10501410,rs8023776,rs11987726,rs13227780,rs9386565,rs118003442,rs1232834,rs79629610,rs7420848,rs9828887,rs7959348,rs4664605,rs7591166,rs1344454,rs662874,rs488082,rs1450197,rs9532934,rs6432011,rs9434981,rs898091,rs73066208,rs10184067,rs308384,rs6913259,rs75810818,rs10859504,rs4963557,rs1695039,rs116736735,rs515257,rs6496674,rs6432014,rs12600163,rs610303,rs16944254,rs453701,rs58044536,rs79513707,rs7137125,rs7294578,rs483340,rs28714527,rs7942318,rs4319913,rs16849958,rs246581,rs115408590,rs12692385,rs11733198,rs10409867,rs9355246,rs56111991,rs317842,rs34025748,rs9836453,rs2166340,rs8112811,rs295698,rs9925462,rs11231659,rs2278031,rs12808604,rs441597,rs1548110,rs7953150,rs13411809,rs1500262,rs34673120,rs10139201,rs4788551,rs17067778,rs61036532,rs2624208,rs10419055,rs36125309,rs73004764,rs7788972,rs7996300,rs7739346,rs2372913,rs1799693,rs9889100,rs1126647,rs7563042,rs62373449,rs1458757,rs6862412,rs12152923,rs62374931,rs72635649,rs9590340,rs116496173,rs504314,rs6039508,rs2546216,rs7980503,rs2230501,rs12926408,rs116531753,rs474629,rs2074633,rs6910142,rs13091916,rs61806422,rs8124444,rs152095,rs7972620,rs12926353,rs62374932,rs10792424,rs11075900,rs35341067,rs4991977,rs1552861,rs58436485,rs12047252,rs986027,rs1676025,rs2339973,rs73164040,rs75936288,rs319448,rs1537375,rs79007113,rs689659,rs17079463,rs320156,rs6432003,rs62053107,rs910313,rs1783632,rs7296912,rs7685666,rs4426138,rs379920,rs2285810,rs307025,rs7717629,rs4130609,rs2276338,rs2898546,rs62374945,rs2624176,rs2303220,rs9886,rs62374925,rs2276046,rs12153755,rs67315468,rs12105601,rs7177486,rs12700545,rs10511701,rs1524734,rs2641116,rs3766679,rs1445704,rs6772206,rs741859,rs13378684,rs13134412,rs435256,rs650834,rs894117,rs7977455,rs1640713,rs10777518,rs1058747,rs2001659,rs9507423,rs8181047,rs7298121,rs12426924,rs6534367,rs75011240,rs11618346,rs2031410,rs2816676,rs3748938,rs10771001,rs699622,rs2239350,rs1819988,rs12735338,rs117320785,rs60461165,rs10929587,rs783395,rs114256561,rs639769,rs10859502,rs57669200,rs380173,rs13084574,rs115409798,rs2383206,rs62119855,rs499118,rs115920253,rs2017249,rs9457404,rs4736614,rs28727433,rs225119,rs3784239,rs11641873,rs5998322,rs2878406,rs4622692,rs6496669,rs7722135,rs13332180,rs7976982,rs12372858,rs116022944,rs7668548,rs952159,rs11984041,rs8051364,rs79568178,rs113542565,rs77058558,rs11160836,rs182653,rs62376261,rs9829059,rs16849928,rs13028684,rs61806420,rs487947,rs894118,rs7971151,rs4694636,rs12188995,rs4146328,rs7318647,rs28741994,rs77812793,rs9532930,rs76261160,rs699989,rs3784236,rs10401443,rs57614093,rs2501578,rs17400645,rs225104,rs66956754,rs78268306,rs13329289,rs4246217,rs8039263,rs2238287,rs61943006,rs4670181,rs699955,rs12447423,rs60336713,rs11231657,rs4538017,rs2303225,rs12425791,rs2974019,rs7957653,rs477337,rs2605887,rs114294698,rs4131075,rs397868,rs7324577,rs6856730,rs4940989,rs8203,rs73009895,rs7788833,rs4073,rs12461075,rs10211522,rs3766678,rs11689648,rs2248263,rs62181183,rs13119773,rs43061,rs2270641,rs7938498,rs2119526,rs6538430,rs114704521,rs753879,rs9480034,rs6499553,rs9584330,rs11705415,rs74579476,rs35404821,rs8062477,rs2729665,rs1392487,rs11766193,rs17411775,rs73009855,rs4078219,rs7369925,rs658710,rs7715840,rs6685450,rs7306563,rs7468919,rs9532922,rs8047643,rs28550398,rs74434801,rs62374954,rs2301430,rs36049191,rs4403212,rs7597019,rs10859508,rs116886104,rs1111830,rs56171963,rs2227306,rs9683219,rs12740409,rs10426739,rs500493,rs73011614,rs6056709,rs4859049,rs750618,rs9299237,rs1846046,rs4664601,rs7580419,rs504217,rs45532931,rs8035602,rs2452757,rs10076414,rs114142592,rs35259348,rs10139450,rs7977534,rs6095892,rs3913260,rs3825761,rs16848771,rs2544693,rs2242635,rs754554,rs3783798,rs58341870,rs1981473,rs9938025,rs308390,rs8048210,rs12549838,rs72831261,rs78789584,rs78302214,rs9941450,rs4920778,rs6432017,rs1676010,rs2508861,rs72801786,rs12708918,rs28629271,rs4708794,rs10495563,rs2072674,rs116417471,rs6746079,rs246553,rs72908760,rs78146153,rs62373448,rs66735324,rs9941449,rs6872563,rs7683546,rs8048057,rs10497726,rs77731392,rs10865119,rs112739579,rs10414398,rs324120,rs68166856,rs3913259,rs66504353,rs9936965,rs10438436,rs1951242,rs77134016,rs2974017,rs528927,rs246556,rs60681842,rs13270377,rs6943989,rs1552862,rs10745654,rs7792656,rs1105014,rs4636755,rs10069491,rs1561679,rs3762503,rs547848,rs115433507,rs2270831,rs10774624,rs9368234,rs74933641,rs13332113,rs12708921,rs2238314,rs77115374,rs56217800,rs3740636,rs2605877,rs2270643,rs73011621,rs12932445,rs3752681,rs7340151,rs12746335,rs4788554,rs894120,rs34111614,rs4821470,rs80107111,rs16959168,rs10852510,rs6538429,rs4788448,rs12921355,rs75642809,rs72696835,rs3862083,rs3768702,rs2846394,rs9789505,rs72995381,rs11646635,rs62373437,rs3753550,rs4788821,rs918721,rs7178663,rs7709908,rs2023938,rs75751467,rs226251,rs11548491,rs77310648,rs116070979,rs78737047,rs556512,rs7763911,rs10850024,rs879013,rs2413392,rs114568922,rs2541004,rs16929,rs7972702,rs2247935,rs8053861,rs1971899,rs466974,rs7700699,rs504236,rs11107076,rs4980512,rs2893026,rs17067774,rs10489450,rs6039511,rs7313024,rs4766578,rs162127,rs62374947,rs77149783,rs12204317,rs62020287,rs116167388,rs62374958,rs504615,rs10245779,rs11066028,rs6943604,rs371452,rs34347370,rs442862,rs2846393,rs13428627,rs11963544,rs12429628,rs13358894,rs70940824,rs2239285,rs58360439,rs4788827,rs6748160,rs9789521,rs9493894,rs7555510,rs4770755,rs1004638,rs4853493,rs2051801,rs116267817,rs7371570,rs7204798,rs12197956,rs9479978,rs1390937,rs7798197,rs769047,rs2023937,rs12046574,rs74775484,rs7116650,rs10897466,rs17079444,rs12753536,rs61808374,rs7556673,rs547972,rs432348,rs73164052,rs7133964,rs11648674,rs4541693,rs225115,rs7297715,rs72801797,rs6831875,rs517705,rs3184504,rs76841836,rs35198260,rs99437,rs4983589,rs10233870,rs79620210,rs225106,rs34764568,rs7162243,rs4767296,rs62374950,rs76133582,rs6945534,rs7971966,rs10859506,rs4240267,rs12532367,rs67342356,rs11540913,rs7296442,rs461680,rs12563106,rs2508201,rs4099114,rs6512628,rs62575987,rs77601315,rs3783796,rs11703398,rs117183094,rs13362283,rs34257437,rs17098394,rs2132165,rs7506112,rs11848499,rs79462091,rs4761721,rs28895285,rs74888939,rs58905315,rs9358856,rs28571208,rs12919947,rs9693999,rs6975840,rs115854519,rs7119954,rs1035545,rs161802,rs3759167,rs2410738,rs35173463,rs57339087,rs13088606,rs56000249,rs55635142,rs7545687,rs3825423,rs12043455,rs10849966,rs17461279,rs5998320,rs11899051,rs62119850,rs4032918,rs7223677,rs12915133,rs7780081,rs4709213,rs4788552,rs4776632,rs646977,rs6650758,rs73580500,rs17590793,rs17079450,rs319461,rs2317790,rs77047672,rs67679930,rs6605287,rs13112910,rs10192867,rs12040115,rs9308295,rs2239351,rs10062075,rs114003617,rs1458758,rs3803538,rs2624177,rs2290880,rs61943045,rs9880890,rs2110996,rs4788587,rs1549292,rs2817123,rs10897468,rs1770733,rs10759829,rs7967526,rs114391683,rs2248146,rs72872607,rs1029114,rs4622691,rs2433057,rs9457403,rs2508865,rs11719016,rs12753070,rs9860146,rs9846917,rs1815892,rs72514098,rs55679910,rs3766606,rs13098737,rs56315054,rs426975,rs16862783,rs2346540,rs72801789,rs62133111,rs601663,rs73554913,rs1869181,rs4788567,rs77968860,rs1537374,rs6897770,rs12692384,rs370812,rs9390700,rs783414,rs3019782,rs11647844,rs7993991,rs10777514,rs59644323,rs8103382,rs67383011,rs1386927,rs7171617,rs2270642,rs13329288,rs1476516,rs3862084,rs3783795,rs553724,rs2018681,rs35800852,rs12473402,rs34972708,rs189664,rs73004754,rs10492824,rs74399607,rs72908761,rs7970938,rs12925901,rs187360,rs1423693,rs12161316,rs12563704,rs4761518,rs2276337,rs6705408,rs116356906,rs10859497,rs783401,rs7162211,rs28675173,rs76467960,rs218966,rs3738882,rs680660,rs1500261,rs10770423,rs3823767,rs11618046,rs10777520,rs539432,rs1035543,rs4926518,rs78033880,rs4788826,rs9355660,rs1013587,rs116390124,rs2846395,rs4926721,rs487288,rs3906344,rs4458153,rs12429367,rs7958701,rs10199974,rs10733376,rs246552,rs225120,rs726454,rs3784806,rs55806365,rs7304186,rs117107118,rs152100,rs6737104,rs2633759,rs9479970,rs4289590,rs10190822,rs8051124,rs62374952,rs95995,rs10751004,rs225092,rs2390462,rs10175731,rs2239353,rs4406928,rs77821163,rs10216063,rs74665636,rs41264175,rs4761520,rs412615,rs2329036,rs721950,rs78503556,rs17079447,rs61985512,rs12153756,rs10455824,rs61746559,rs72908752,rs62374933,rs944797,rs6800357,rs1524668,rs56229279,rs783396,rs2296275,rs6705033,rs172811,rs8017877,rs10757274,rs34784860,rs12416741,rs12372894,rs1537376,rs10787224,rs61747555,rs73528892,rs3825655,rs7449343,rs590732,rs501021,rs7718654,rs12149877,rs4788442,rs3871519,rs10149229,rs1908809,rs28472754,rs11844119,rs2074132,rs1640712,rs12149869,rs780447,rs7162175,rs115953739,rs7314282,rs754555,rs7807585,rs3868603,rs13084873,rs10078012,rs3784238,rs3748937,rs658726,rs3827582,rs73019693,rs9933095,rs3913261,rs10139596,rs17524237,rs6591830,rs11895982,rs9551157,rs34170071,rs56076328,rs57743756,rs569044,rs317839,rs12932850,rs7161926,rs472837,rs9309001,rs56198091,rs62373443,rs1972451,rs952160,rs6733188,rs4946762,rs4428451,rs6940881,rs6709389,rs6557374,rs544079,rs33418,rs152094,rs2436364,rs7151594,rs7129064,rs3784234,rs1813640,rs2624179,rs8060867,rs58456730,rs1640703,rs4980516,rs41287922,rs562015,rs11618023,rs319440,rs79236101,rs2304556,rs324124,rs77897602,rs73011655,rs7341791,rs4983590,rs17523802,rs4670650,rs56781056,rs75610917,rs4670647,rs56301257,rs6766573,rs4476322,rs17696736,rs6744923,rs7183944,rs11660567,rs72696836,rs1815894,rs11107059,rs11645467,rs6772125,rs6709030,rs17286411,rs74766959,rs74450101,rs73011616,rs7589401,rs12815511,rs653178,rs75359268,rs514861,rs11682015,rs35492216,rs2878491,rs2624209,rs7219249,rs2001658,rs12692386,rs7564165,rs76199319,rs4802522,rs7115101,rs11107061,rs73011604,rs7185997,rs73214052,rs10767526,rs11690078,rs17098413,rs11107055,rs4457115,rs35882907,rs12522674,rs12798491,rs1250159,rs1386346,rs161800,rs1783964,rs6922765,rs72635648,rs10859494,rs2238317,rs61098987,rs4330495,rs11891922,rs79605979,rs2291947,rs57887308,rs57355401,rs3745697,rs73312470,rs9693302,rs6885367,rs12464664,rs1532446,rs11730667,rs62020288,rs72623501,rs2001616,rs116466223,rs2372914,rs4255943,rs62374930,rs10140111,rs12444854,rs11539980,rs340124,rs12549837,rs2040838,rs13358451,rs115167216,rs9493891,rs9940217,rs2279708,rs11844206,rs8058762,rs10467347,rs8052999,rs61736312,rs500423,rs2018248,rs1461285,rs2544691,rs76527471,rs1154921,rs733006,rs2624207,rs74097078,rs3825763,rs2230500,rs10065238,rs2706809,rs79882624,rs11887079,rs3797151</t>
  </si>
  <si>
    <t>ENSG00000250359.1,ENSG00000179295.11,ENSG00000196504.11,ENSG00000235191.1,ENSG00000111271.10,CATG00000088377.1,ENSG00000138685.8,ENSG00000042832.7,ENSG00000251574.2,ENSG00000104804.3,CATG00000099382.1,ENSG00000163322.9,ENSG00000151694.8,ENSG00000234610.1,ENSG00000147604.9,ENSG00000140575.8,ENSG00000138688.11,ENSG00000133315.6,ENSG00000048052.17,ENSG00000204148.3,CATG00000004063.1,CATG00000070060.1,CATG00000091660.1,ENSG00000167554.10,ENSG00000128335.9,ENSG00000144339.7,CATG00000017809.1,ENSG00000184916.4,ENSG00000139239.6,ENSG00000036565.10,ENSG00000221923.4,ENSG00000213365.3,ENSG00000248206.1,ENSG00000184156.11,ENSG00000196391.6,ENSG00000132906.13,ENSG00000096006.7,ENSG00000253771.1,ENSG00000250424.3,ENSG00000116774.7,ENSG00000111252.6,ENSG00000102580.10,ENSG00000170917.9,CATG00000089512.1,ENSG00000238290.1,ENSG00000155926.9,ENSG00000254819.1,ENSG00000176984.2,ENSG00000270987.1,ENSG00000104213.8,ENSG00000106443.10,ENSG00000164893.4,ENSG00000139737.17,CATG00000104192.1,CATG00000005071.1,CATG00000084034.1,ENSG00000248673.1,ENSG00000242477.1,ENSG00000159210.5,ENSG00000102984.10,CATG00000066860.1,CATG00000101020.1,ENSG00000175093.4,ENSG00000124780.9,ENSG00000243015.2,ENSG00000132972.14,ENSG00000151388.6,ENSG00000256672.1,ENSG00000220378.3,ENSG00000087074.7,ENSG00000089234.11,ENSG00000236760.1,ENSG00000269834.1,CATG00000060907.1,ENSG00000168538.11,ENSG00000111300.5,CATG00000045099.1,ENSG00000257126.1,ENSG00000157827.15,ENSG00000246985.3,ENSG00000165462.5,ENSG00000075420.8,ENSG00000112297.10,ENSG00000200058.1,ENSG00000256100.1,CATG00000005765.1,ENSG00000242082.1,ENSG00000177917.6,ENSG00000224470.3,ENSG00000119203.9,ENSG00000266955.1,ENSG00000134532.11,CATG00000020290.1,ENSG00000236412.1,ENSG00000106125.14,ENSG00000183496.5,CATG00000072805.1,CATG00000005764.1,CATG00000055104.1,ENSG00000064835.6,ENSG00000171566.7,ENSG00000258128.2,ENSG00000134343.8,CATG00000047577.1,CATG00000065281.1,CATG00000009300.1,CATG00000076244.1,CATG00000054042.1,ENSG00000120833.9,ENSG00000257595.2,ENSG00000128253.9,ENSG00000005981.8,ENSG00000184232.4,ENSG00000228707.1,ENSG00000155897.5,CATG00000045522.1,ENSG00000111275.8,ENSG00000257622.1,ENSG00000116147.12,ENSG00000087116.9,ENSG00000139151.10,CATG00000031398.1,CATG00000008212.1,CATG00000012716.1,ENSG00000102595.14,ENSG00000271855.1,ENSG00000215704.5,ENSG00000128284.15,ENSG00000267040.2,ENSG00000166928.6,ENSG00000229108.1,ENSG00000110583.8,ENSG00000180628.10,CATG00000080403.1,ENSG00000116288.8,ENSG00000182149.16,ENSG00000140279.8,CATG00000088378.1,ENSG00000156575.2,ENSG00000166535.15,CATG00000002329.1,ENSG00000104805.11,ENSG00000040199.14,CATG00000068931.1,ENSG00000049249.4,ENSG00000134330.14,ENSG00000240498.2,ENSG00000136155.12,ENSG00000176395.8,ENSG00000105926.11,CATG00000017508.1,ENSG00000229715.4,CATG00000080182.1,ENSG00000136141.10,CATG00000076549.1,ENSG00000110328.5,ENSG00000151693.5,ENSG00000260593.1,ENSG00000008869.7,CATG00000041756.1,ENSG00000079691.15,CATG00000016546.1,CATG00000070059.1,ENSG00000151849.10,ENSG00000116133.7,ENSG00000238244.2,CATG00000080399.1,CATG00000047473.1,ENSG00000248713.1,ENSG00000258373.1,ENSG00000166747.8,ENSG00000257779.1,CATG00000104190.1,ENSG00000140836.10,ENSG00000173064.6,ENSG00000124490.9,ENSG00000198015.8,ENSG00000258989.1,ENSG00000162129.8,ENSG00000223224.1,ENSG00000222521.1,CATG00000057588.1,ENSG00000169429.6,ENSG00000198270.8,ENSG00000254979.1,ENSG00000204842.10,ENSG00000027075.9,ENSG00000258099.1,ENSG00000128512.15,CATG00000104197.1,ENSG00000100191.4,ENSG00000187008.2,ENSG00000006210.6,CATG00000020287.1,ENSG00000083937.4,ENSG00000146433.8,ENSG00000163312.6,CATG00000033674.1,ENSG00000153707.11,ENSG00000129295.4,ENSG00000129292.16,ENSG00000081923.6,ENSG00000117834.8,CATG00000006780.1,ENSG00000142615.7,ENSG00000166479.5,CATG00000013504.1,ENSG00000227110.2,ENSG00000116285.8,ENSG00000145996.7,ENSG00000159202.13,ENSG00000224459.1,CATG00000080397.1,ENSG00000176340.3,ENSG00000232848.1,ENSG00000259650.1,CATG00000015367.1,CATG00000053554.1,CATG00000029750.1,ENSG00000140526.12,ENSG00000119185.8,CATG00000001565.1,ENSG00000167770.7,ENSG00000264247.1,ENSG00000080608.9,ENSG00000150636.11,CATG00000101011.1,ENSG00000140832.5,ENSG00000205449.7,ENSG00000198464.9,ENSG00000198729.4,ENSG00000178175.7,ENSG00000105928.9,CATG00000096497.1,CATG00000076246.1,CATG00000073640.1,ENSG00000145375.7,CATG00000057587.1,ENSG00000183828.10,ENSG00000250517.2,ENSG00000254959.2,CATG00000106860.1,ENSG00000100503.19,ENSG00000224187.1,ENSG00000240583.6,ENSG00000148700.9,CATG00000031397.1,ENSG00000089248.6,ENSG00000186652.5,ENSG00000250544.1,ENSG00000137699.12,ENSG00000165458.9,ENSG00000141401.7,CATG00000084021.1,ENSG00000122691.8,ENSG00000165071.10,CATG00000070055.1</t>
  </si>
  <si>
    <t>22941190,23422753,pha002886,pha002887,19369658,17206144,18991354,21957438,17434096,24262325,22306652,23041239,22990015,22384361</t>
  </si>
  <si>
    <t>Stroke (ischemic),stroke (ischemic),Stroke (pediatric),Stroke</t>
  </si>
  <si>
    <t>MESH:D020734</t>
  </si>
  <si>
    <t>Parkinsonian Disorders</t>
  </si>
  <si>
    <t>A group of disorders which feature impaired motor control characterized by bradykinesia, MUSCLE RIGIDITY; TREMOR; and postural instability. Parkinsonian diseases are generally divided into primary parkinsonism (see PARKINSON DISEASE), secondary parkinsonism (see PARKINSON DISEASE, SECONDARY) and inherited forms. These conditions are associated with dysfunction of dopaminergic or closely related motor integration neuronal pathways in the BASAL GANGLIA.</t>
  </si>
  <si>
    <t>rs2871964,rs10815390,rs35828300,rs10075461,rs36112800,rs7015263,rs10461146,rs72683111,rs4490816,rs7653964,rs4859924,rs34294578,rs1840391,rs13170517,rs28446443,rs6758099,rs12651949,rs72683118,rs13355103,rs77264652,rs270582,rs11992656,rs16887525,rs10027981,rs12677819,rs12549332,rs36074579,rs10956786,rs4859918,rs1438819,rs7825832,rs10071764,rs77989565,rs72681380,rs28515630,rs72710142,rs9297923,rs9984579,rs11741772,rs8126971,rs1017649,rs13189120,rs10060446,rs10462083,rs6651160,rs2294167,rs1929992,rs10043662,rs4866783,rs75916325,rs4148091,rs13276403,rs28608091,rs17817711,rs1892617,rs7710952,rs9297332,rs1394066,rs11992955,rs270576,rs28480679,rs9656828,rs56309866,rs10039663,rs7694740,rs11088976,rs9291698,rs6995914,rs28378899,rs4819004,rs9645772,rs12541793,rs72681374,rs6451774,rs16930313,rs11939318,rs6992287,rs12451713,rs62214492,rs10975516,rs28608939,rs9637797,rs17237727,rs11782470,rs41414649,rs66641893,rs77737965,rs6836085,rs17817675,rs13163671,rs11783738,rs12386466,rs17817783,rs57137919,rs72639718,rs10088130,rs13272148,rs28635164,rs72681389,rs2006759,rs2276687,rs13250725,rs11783512,rs12652026,rs6828316,rs75001731,rs7022174,rs7833049,rs10062845,rs6468383,rs34596274,rs9971029,rs4148085,rs4487494,rs13160259,rs10917867,rs7735987,rs79630827,rs72683128,rs10037525,rs930394,rs13048380,rs17455826,rs13256765,rs13279850,rs67325097,rs7854612,rs10512865,rs4348115,rs267738,rs9680281,rs78797033,rs13262672,rs9904572,rs28791803,rs9971030,rs12332772,rs116172004,rs13155699,rs995976,rs3767637,rs13154781,rs10063374,rs1053105,rs13253515,rs2032259,rs270577,rs66808088,rs11773987,rs2003,rs9980281,rs9324914,rs9974294,rs10043423,rs8045558,rs16924171,rs13361442,rs13361140,rs114918914,rs2173080,rs10012132,rs7734622,rs3924305,rs13353867,rs28493765,rs113279760,rs11995261,rs9297922,rs4288423,rs72606633,rs7000677,rs9637796,rs60177164,rs6867533,rs16939283,rs10102229,rs6995333,rs73672447,rs6860663,rs7034720,rs6885273,rs114024782,rs725680,rs75861389,rs11792633,rs73099808,rs10024215,rs9291697,rs72772131,rs4257782,rs13183209,rs114322328,rs72681375,rs4541975,rs4647157,rs10975512,rs2330572,rs13180226,rs7460650,rs4961196,rs2225435,rs10011303,rs4742170,rs7465511,rs71502658,rs10482645,rs72683119,rs3003602,rs6862175,rs4282548,rs547624,rs9980602,rs10098356,rs13261901,rs6036600,rs6427632,rs72683120,rs7711136,rs60982560,rs10956830,rs10035187,rs7007055,rs17234965,rs74817481,rs7005300,rs7821398,rs2330619,rs72681371,rs72681372,rs1958276,rs73672448,rs6749509,rs10065770,rs114690180,rs4148095,rs7866584,rs68008113,rs35433113,rs13353957,rs4449545,rs116378642,rs3087819,rs7672621,rs4241623,rs4734715,rs2968232,rs13155698,rs55744018,rs1874170,rs10975515,rs13285411,rs72683117,rs6856362,rs10042903,rs429337,rs11792139,rs114792964,rs12504081,rs10056680,rs13355270,rs16901963,rs28361918,rs3213912,rs74532781,rs67267315,rs7728599,rs7845384,rs17817125,rs10735253,rs12045320,rs10955006,rs1001499,rs2118764,rs4961195,rs10086340,rs15801,rs10055574,rs4148087,rs3812077,rs6480442,rs10917876,rs12511360,rs13042,rs116736435,rs4322044,rs4237164,rs13358784,rs7459475,rs11736213,rs12550142,rs7716409,rs56146220,rs79477585,rs10092692,rs10056202,rs9979028,rs9980310,rs72681390,rs10044479,rs113451678,rs13267782,rs6480443,rs11786671,rs10462080,rs13117388,rs7821195,rs2867011,rs7839601,rs13263216,rs6451772,rs10066267,rs34535077,rs13260345,rs12042663,rs1048758,rs74830355,rs72837952,rs9324913,rs113534625,rs10074078,rs9981033,rs1317230,rs2871965,rs72681379,rs6714046,rs56752411,rs7002218,rs1135451,rs13253261,rs3812080,rs73268145,rs13358709,rs57915677,rs12679589,rs3761649,rs72681383,rs10090107,rs11078097,rs10835981,rs10159731,rs6998963,rs6651267,rs7933966,rs7017716,rs7577851,rs969679,rs7279906,rs6857844,rs13107378,rs371308,rs4587306,rs6936388,rs73019308,rs62345780,rs943821,rs114341500,rs928414,rs10737521,rs375306,rs12679811,rs74590132,rs13159598,rs2198635,rs4852231,rs4961188,rs8635,rs4412123,rs114832710,rs10063636,rs12683567,rs6890640,rs13257544,rs10054424,rs7823154,rs112399370,rs72683126,rs28392717,rs17817645,rs4859923,rs6997580,rs1378239,rs7461413,rs10186440,rs10010118,rs10999158,rs994793,rs75251195,rs6876240,rs4457089,rs270575,rs12483718,rs10105508,rs7031878,rs56230223,rs7730841,rs3887942,rs3738487,rs6471309,rs4647079,rs13174122,rs13152968,rs264779,rs10481197,rs10072258,rs7459877,rs7386983,rs6896417,rs9977571,rs4237163,rs10086580,rs72683116,rs4859920,rs35727025,rs10477207,rs607518,rs6450650,rs73907211,rs7846635,rs10956873,rs9798668,rs1454892,rs364462,rs4148094,rs117586278,rs10107612,rs13282604,rs3761648,rs6558575,rs9657012,rs1941184,rs34875493,rs13052607,rs10089064,rs10975514,rs13270090,rs55726655,rs10823491,rs267733,rs10038464,rs6875933,rs2161199,rs12518851,rs7720787,rs9981390,rs10042945,rs10462081,rs10987942,rs6833721,rs10041957,rs13257414,rs6748361,rs7032675,rs13261956,rs267734,rs10041074,rs12546802,rs10099292,rs6754277,rs6981299,rs7664804,rs10068126,rs9324923,rs12341955,rs6866693,rs11821224,rs9975490,rs12678720,rs10436881,rs4148084,rs72681377,rs10111473,rs6471352,rs75831066,rs394531,rs17817381,rs10955004,rs9645781,rs12510741,rs4148100,rs72683127,rs9644916,rs7032493,rs270573,rs1454897,rs2168203,rs915845,rs1840392,rs10079160,rs10020592,rs13177711,rs34503807,rs28435557,rs7711697,rs17234986,rs35683023,rs57096893,rs270574,rs1866406,rs72683112,rs13255755,rs7025417,rs12482042,rs28448476,rs76620940,rs7461904,rs10051150,rs13258126,rs72681351,rs58850105,rs3015765,rs7447711,rs13049236,rs72846387,rs10482617,rs35419939,rs10505048,rs10023166,rs2165008,rs73112254,rs6537370,rs6533565,rs17599629,rs16901965,rs75848677,rs34227066,rs914212,rs116992424,rs10075722,rs185621,rs13049635,rs4961193,rs1946939,rs10823490,rs9324922,rs35381866,rs9975154,rs13169808,rs7849201,rs7007855,rs3003608,rs1330383,rs71502657,rs1117640,rs11539113,rs2867012,rs6815945,rs3795649,rs7462924,rs9999095,rs7460342,rs6882139,rs197705,rs6601217,rs35885458,rs4536948,rs7017226,rs41305070,rs727304,rs3015782,rs67274820,rs2312211,rs114727794,rs10074282,rs12544463,rs943822,rs7029051,rs2970661,rs116843551,rs16901964,rs72681373,rs55840106,rs7736952,rs270572,rs34794500,rs7716571,rs79717463,rs10505053,rs1869646,rs3779806,rs4129535,rs28754413,rs2394643,rs1454898,rs9991621,rs10999165,rs115403616,rs6192,rs3812073,rs13356889,rs10071727,rs56228103,rs12475178,rs62560459,rs72681388,rs10975509,rs7561263,rs13269259,rs433271,rs13252046,rs79580171,rs17817071,rs1355637,rs34093388,rs6854043,rs9975740,rs7842148,rs12188871,rs12679095,rs7282201,rs10038827,rs11787103,rs17107047,rs4148101,rs7033729,rs10046059,rs3767636,rs13264364,rs9297921,rs11746980,rs80234220,rs1046747,rs6992944,rs9976024,rs6998869,rs7820234,rs6760776,rs13175750,rs13254675,rs115014403,rs72683124,rs4148092,rs13279589,rs727305,rs7012745,rs4148102,rs7839328,rs61751174,rs66956359,rs77085607,rs116830956,rs56048621,rs7462883,rs12655707,rs6114406,rs10963852,rs9973459,rs72681354,rs10745429,rs7460119,rs398818,rs7019575,rs78998993,rs73254771,rs61751254,rs6757825,rs10118795,rs10097165,rs1952399,rs1375,rs13356723,rs7029050,rs17806929,rs72683114,rs1016102,rs4242062,rs6835987,rs28593581,rs9637783,rs1420143,rs6451812,rs9979294,rs6586651,rs73099809,rs7716860,rs113807525,rs10461844,rs72683122,rs77004290,rs6868232,rs59423680,rs6985066,rs4148099,rs61106663,rs10099858,rs10112123,rs10107093,rs16885526,rs67123356,rs10087788,rs7727242,rs57212807,rs270580,rs17238125,rs11778485,rs28679752,rs7681644,rs7033258,rs1821934,rs7710978,rs7717459,rs12678457,rs3761650,rs2008786,rs55746407,rs7712949,rs10101717,rs117591706,rs9324920,rs72683103,rs12676812,rs72683125,rs12097712,rs9327985,rs66767358,rs73700414,rs72683130,rs9984736,rs2168344,rs7017706,rs10780156,rs12513749,rs10044386,rs9644952,rs7556447,rs113717816,rs13273338,rs13281414,rs28538427,rs28494082,rs75689709,rs11985411,rs72683115,rs13189047,rs12765977,rs10035893,rs4148098,rs17817023,rs4455566,rs78398104,rs7816629,rs13253296,rs270581,rs11746506,rs3747479,rs11943804,rs6985427,rs73356234,rs79240429,rs403930,rs35871312,rs13251006,rs7846090,rs67282212,rs10107469,rs10100639,rs270578,rs1438820,rs11781016,rs115260506,rs116450515,rs75579674,rs9771560,rs9694950,rs72683123,rs72681376,rs3779808,rs10048787,rs10482604,rs61136314,rs58036377,rs73356231,rs9324919,rs1063179,rs13282351,rs113917576,rs55918633,rs72681381,rs1494645,rs12502139,rs1010670,rs10471265,rs6872254,rs12078104,rs9968618,rs508500,rs1061310,rs62371967</t>
  </si>
  <si>
    <t>ENSG00000048544.5,ENSG00000251027.1,ENSG00000186714.8,CATG00000070196.1,ENSG00000239344.1,ENSG00000182050.9,ENSG00000143382.9,CATG00000070468.1,ENSG00000272335.1,ENSG00000250569.1,ENSG00000183570.12,CATG00000074079.1,CATG00000076031.1,ENSG00000250961.1,ENSG00000155875.9,ENSG00000249937.1,ENSG00000145916.14,ENSG00000224930.2,ENSG00000229097.1,ENSG00000132837.10,ENSG00000253671.1,CATG00000000034.1,ENSG00000143442.17,CATG00000075516.1,ENSG00000164588.4,ENSG00000254231.1,ENSG00000156521.9,ENSG00000145911.5,CATG00000075436.1,CATG00000080590.1,ENSG00000249174.1,ENSG00000138759.13,CATG00000109846.1,CATG00000077862.1,ENSG00000164934.9,ENSG00000129422.9,CATG00000079541.1,CATG00000075768.1,ENSG00000253661.1,CATG00000051838.1,CATG00000056937.1,ENSG00000148848.10,CATG00000102191.1,ENSG00000255105.1,ENSG00000215262.3,CATG00000054500.1,ENSG00000143379.8,ENSG00000164893.4,ENSG00000153071.10,CATG00000076032.1,CATG00000044393.1,ENSG00000006740.12,ENSG00000253944.1,ENSG00000234880.1,ENSG00000185305.6,ENSG00000176406.16,ENSG00000251279.1,ENSG00000237914.1,ENSG00000049167.9,ENSG00000176623.7,ENSG00000143374.10,CATG00000075776.1,CATG00000056936.1,ENSG00000249984.1,ENSG00000176771.11,ENSG00000143420.13,ENSG00000236680.1,CATG00000075438.1,ENSG00000253477.1,ENSG00000106976.14,ENSG00000112599.8,ENSG00000164182.6,ENSG00000176049.11,ENSG00000253266.1,ENSG00000160256.8,ENSG00000176595.3,ENSG00000188725.3,ENSG00000113580.10,ENSG00000157911.5,ENSG00000215032.2,CATG00000103639.1,ENSG00000062194.11,ENSG00000136631.8,ENSG00000118217.5,CATG00000100713.1,CATG00000101813.1,ENSG00000254339.1,ENSG00000149527.13,ENSG00000183454.9,CATG00000098544.1,ENSG00000254130.1,ENSG00000243503.2,ENSG00000123124.9,CATG00000047844.1,ENSG00000112996.5,ENSG00000134757.4,ENSG00000143457.6,ENSG00000151612.11,CATG00000076029.1,ENSG00000205678.3,ENSG00000143412.5,ENSG00000113657.8,ENSG00000251211.1,CATG00000020615.1,CATG00000005194.1,ENSG00000237136.2,ENSG00000160179.14,ENSG00000135378.3,CATG00000101223.1,CATG00000101415.1,ENSG00000272825.1,ENSG00000249618.1,ENSG00000254088.1,ENSG00000137033.7,CATG00000079884.1,ENSG00000167390.8,ENSG00000155324.5,CATG00000073694.1,ENSG00000145912.4,CATG00000077209.1,CATG00000080052.1,ENSG00000226889.3,ENSG00000115977.14,ENSG00000085719.7,CATG00000077101.1,CATG00000077412.1,CATG00000115534.1,CATG00000076082.1,ENSG00000106069.16,CATG00000082181.1,ENSG00000081721.7,ENSG00000143418.15,ENSG00000227039.2,ENSG00000249776.1,CATG00000079254.1,ENSG00000164181.9,ENSG00000188971.4,ENSG00000251141.1,ENSG00000079332.10,ENSG00000183250.7</t>
  </si>
  <si>
    <t>21876681,19772629</t>
  </si>
  <si>
    <t>Parkinson's disease (interaction with coffee consumption),Parkinson's disease (age of onset)</t>
  </si>
  <si>
    <t>MESH:D020774</t>
  </si>
  <si>
    <t>Pick Disease of the Brain</t>
  </si>
  <si>
    <t>A rare form of DEMENTIA that is sometimes familial. Clinical features include APHASIA; APRAXIA; CONFUSION; ANOMIA; memory loss; and personality deterioration. This pattern is consistent with the pathologic findings of circumscribed atrophy of the poles of the FRONTAL LOBE and TEMPORAL LOBE. Neuronal loss is maximal in the HIPPOCAMPUS, entorhinal cortex, and AMYGDALA. Some ballooned cortical neurons contain argentophylic (Pick) bodies. (From Brain Pathol 1998 Apr;8(2):339-54; Adams et al., Principles of Neurology, 6th ed, pp1057-9)</t>
  </si>
  <si>
    <t>rs3917836,rs6891467,rs3917853,rs1076686,rs7704060,rs3917839,rs76140593,rs11781938,rs9332486,rs28622208,rs3917840,rs9332562,rs8122715,rs11906766,rs9532399,rs10869816,rs6892968,rs12233258,rs11185603,rs9332491,rs2298948,rs923622,rs6031882,rs9548825,rs74167730,rs12658772,rs9332489,rs10074258,rs612378,rs8120307,rs9332479,rs9656588,rs297171,rs1490838,rs13170272,rs3917851,rs35715362,rs11906083,rs7281421,rs73777709,rs3820201,rs9560312,rs13171805,rs10781380,rs4385425,rs8115854,rs1482345,rs8120336,rs6023,rs1455527,rs6859179,rs9332496,rs34282819,rs6893755,rs12657676,rs1388132,rs617089,rs35845479,rs1031261,rs34375435,rs8115763,rs9332494,rs2273659,rs6664922,rs2996405,rs62148721,rs3917855,rs6031914,rs11696662,rs55885500,rs9603564,rs4957711,rs13189126,rs3917848,rs56249676,rs1621845,rs12654281,rs6513954,rs9556076,rs2298944,rs1964566,rs3748457,rs1364715,rs2073145,rs1328850,rs7854320,rs297181,rs2279305,rs2295730,rs17160301,rs12656050,rs4643956,rs56201232,rs587006,rs9560305,rs682285,rs60891426,rs12552635,rs16986470,rs11699577,rs2442756,rs7446408,rs1936287,rs337847,rs3917832,rs62206557,rs929953,rs9332480,rs4957705,rs6888760,rs13159720,rs13048441,rs9332492,rs6863281,rs876036,rs6468693,rs33947984,rs62349989,rs10118133,rs1490827,rs1490837,rs113027984,rs1018828,rs297177,rs1388133,rs297180,rs9555881,rs1388131,rs7864030,rs4952267,rs6893113,rs10867810,rs9315706,rs62349987,rs6031843,rs1449787,rs12551321,rs876038,rs1831323,rs10077695,rs7844422,rs967270,rs1364714,rs13256406,rs62206539,rs4819105,rs17430751,rs9548824,rs723799,rs9332482,rs1490839,rs682748,rs297172,rs62206533,rs13361436,rs6031886,rs1744773,rs13185104,rs959695,rs9560310,rs6596746,rs1076687,rs36016556,rs73037471</t>
  </si>
  <si>
    <t>CATG00000075246.1,ENSG00000101353.10,CATG00000080769.1,CATG00000016854.1,ENSG00000198900.5,CATG00000076955.1,ENSG00000115364.9,ENSG00000018699.7,CATG00000095888.1,ENSG00000222612.1,ENSG00000005436.9,ENSG00000249959.1,CATG00000092287.1,ENSG00000124181.10,ENSG00000124256.10,ENSG00000183535.5,ENSG00000198734.6,CATG00000015603.1,ENSG00000162383.7,ENSG00000174175.12,ENSG00000215196.4,ENSG00000225937.1,ENSG00000113273.11,ENSG00000132549.14,ENSG00000206814.1,ENSG00000147676.9,CATG00000054839.1,ENSG00000253972.1,CATG00000103786.1,ENSG00000184349.8,CATG00000017696.1,ENSG00000118705.12,ENSG00000233926.1,CATG00000075239.1</t>
  </si>
  <si>
    <t>22745009,19668339</t>
  </si>
  <si>
    <t>Hippocampal atrophy</t>
  </si>
  <si>
    <t>MESH:D020795</t>
  </si>
  <si>
    <t>Photophobia</t>
  </si>
  <si>
    <t>Abnormal sensitivity to light. This may occur as a manifestation of EYE DISEASES; MIGRAINE; SUBARACHNOID HEMORRHAGE; MENINGITIS; and other disorders. Photophobia may also occur in association with DEPRESSION and other MENTAL DISORDERS.</t>
  </si>
  <si>
    <t>rs916976,rs6060137,rs11645183,rs74962884,rs4785580,rs2911264,rs4324129,rs3785275,rs3787212,rs45456401,rs9392026,rs2305498,rs73362615,rs6500449,rs3102336,rs17233176,rs6591370,rs11645970,rs12149952,rs11643495,rs12446215,rs1057042,rs352935,rs3785182,rs62054253,rs12910433,rs58333036,rs6497292,rs117859270,rs7188458,rs11076623,rs72930611,rs868372,rs8051915,rs6059928,rs1108064,rs2074963,rs449882,rs62052187,rs3826202,rs72930625,rs116899024,rs4785721,rs883941,rs2303774,rs11647054,rs60437616,rs9935289,rs78809963,rs11641448,rs1006548,rs11639925,rs7196840,rs11648689,rs7203511,rs77847775,rs61368565,rs4785727,rs17233253,rs56338882,rs4627348,rs75411849,rs2077574,rs59660050,rs4365288,rs4427799,rs56126256,rs10775262,rs3803680,rs12439067,rs2881294,rs397564,rs12598737,rs7110274,rs8049660,rs76319088,rs11648785,rs6058112,rs154656,rs9939155,rs3102346,rs7931790,rs7185897,rs79885034,rs12599531,rs74251528,rs4785634,rs3803677,rs7185013,rs61078268,rs1061646,rs2239357,rs9405213,rs12600051,rs1476761,rs59443037,rs58523311,rs2281626,rs11640336,rs3096322,rs6088594,rs4785587,rs1998232,rs17227057,rs62067109,rs76653853,rs3809641,rs3815949,rs8060502,rs2011877,rs731974,rs9391997,rs1011176,rs72714141,rs57654699,rs11647174,rs7165923,rs6500452,rs4930264,rs72928652,rs8028689,rs8051733,rs1800359,rs57179075,rs6058077,rs8166,rs62070324,rs2911255,rs72807526,rs3934737,rs57276429,rs886951,rs7403279,rs4930644,rs6500546,rs2965938,rs3750965,rs6120810,rs3751680,rs73362608,rs55952217,rs8063761,rs258323,rs2437957,rs11076622,rs11645376,rs7170989,rs4930651,rs3794637,rs17226498,rs67260051,rs117555004,rs76378121,rs2434858,rs8056069,rs748941,rs2277907,rs17233623,rs74033267,rs12931432,rs11647958,rs28584716,rs73265869,rs34027607,rs2911258,rs62052250,rs3935312,rs9746953,rs11546155,rs3787220,rs35118496,rs11604251,rs2077001,rs11640450,rs2241035,rs8044026,rs10765196,rs11076649,rs78259905,rs4238833,rs72928701,rs730502,rs12924138,rs10896421,rs11074326,rs61665209,rs9503852,rs17232735,rs8577,rs12596885,rs3751694,rs900726,rs390849,rs72714142,rs11076751,rs2235129,rs35635608,rs12448860,rs7200842,rs11076620,rs7126711,rs4581700,rs6088660,rs11076625,rs62052189,rs4782485,rs112282484,rs8025035,rs17233868,rs57246725,rs2159113,rs8059398,rs8059973,rs62054571,rs2376884,rs11228540,rs75268076,rs7189711,rs2286392,rs1551306,rs11649211,rs11076752,rs62052241,rs872071,rs9926548,rs921675,rs60626519,rs74037150,rs12930606,rs12598543,rs7190341,rs1042602,rs6088658,rs164741,rs3212359,rs17232910,rs17233455,rs1109334,rs10459816,rs3743828,rs2965932,rs7402990,rs731136,rs9926404,rs75319471,rs72919412,rs1800331,rs9941250,rs4785592,rs8046243,rs1946482,rs35518096,rs11649196,rs3743983,rs13330431,rs4347628,rs61756153,rs463181,rs11640188,rs34141697,rs6500457,rs2434868,rs9935559,rs28415940,rs4785690,rs885479,rs61341205,rs74033837,rs10485506,rs3102345,rs7189734,rs910872,rs4911157,rs7199685,rs7206570,rs7205785,rs1542336,rs1800344,rs3785184,rs2056309,rs7495174,rs62390361,rs11076745,rs7206308,rs6088677,rs4372669,rs1800411,rs11644213,rs72928636,rs62052714,rs73265881,rs11641552,rs4395073,rs12918431,rs7203907,rs62052252,rs258321,rs2277905,rs154663,rs73276534,rs62070320,rs1078577,rs13336078,rs8030794,rs4785574,rs28444583,rs17226966,rs16966142,rs62052185,rs8043697,rs2924533,rs12592363,rs7203994,rs3856,rs464349,rs12924902,rs4354938,rs62056068,rs3743855,rs11644990,rs12929648,rs76042350,rs74412556,rs648548,rs3102368,rs8047581,rs34467494,rs2016236,rs73362658,rs77117947,rs62056069,rs58164482,rs12922197,rs35264875,rs72807596,rs258317,rs918722,rs9392020,rs4785713,rs1800404,rs7200693,rs7495114,rs12926996,rs2190808,rs12591531,rs8056353,rs1987271,rs75165924,rs12597913,rs7173419,rs11642451,rs12444247,rs74033407,rs2159116,rs6500448,rs1954772,rs4785723,rs56858519,rs17092080,rs12599126,rs12709094,rs2253658,rs78751799,rs2295443,rs11649501,rs1453834,rs4785710,rs62068387,rs35448819,rs11640375,rs3794635,rs6059910,rs3168115,rs17310328,rs72807539,rs12597296,rs115025067,rs61511707,rs2460455,rs6142199,rs9928396,rs3890534,rs3102384,rs62052225,rs12931681,rs2376885,rs6060254,rs896969,rs6060034,rs3785279,rs12596429,rs45585744,rs3819569,rs16950960,rs11866420,rs12926997,rs7195906,rs258336,rs460984,rs11641639,rs7494942,rs4785581,rs6500459,rs7933746,rs62067159,rs1884432,rs12596492,rs57364768,rs11641675,rs2070993,rs34450472,rs11643713,rs79799075,rs4785712,rs11643147,rs4277343,rs13196789,rs6060042,rs12709112,rs6058117,rs12440216,rs7496326,rs73362642,rs62056064,rs2239359,rs7107143,rs3114895,rs34120897,rs72807540,rs1535466,rs457708,rs1800337,rs9925045,rs2241039,rs12440942,rs2376874,rs79097182,rs3096304,rs464274,rs57505611,rs58950526,rs2241036,rs72930621,rs74251568,rs9503858,rs7191944,rs62052255,rs62054640,rs4785771,rs62070784,rs62052210,rs12928752,rs3114919,rs72917389,rs4257207,rs8058895,rs17232840,rs7163496,rs35256109,rs3376,rs4410773,rs11640702,rs9282681,rs62054611,rs2159115,rs6060253,rs3785181,rs921221,rs2346051,rs55648928,rs74490382,rs2240201,rs3751700,rs10431948,rs11645916,rs7206120,rs76324086,rs34689166,rs2016968,rs75019069,rs8055825,rs62052226,rs10852635,rs6060127,rs467035,rs11018528,rs17233567,rs9941108,rs114022512,rs62054599,rs12285715,rs2240203,rs72819321,rs11074318,rs4530137,rs10852218,rs4294815,rs2460456,rs8051247,rs73265865,rs8062369,rs76581091,rs117683412,rs4911456,rs1007931,rs11076618,rs9933533,rs74336735,rs4911430,rs2376883,rs35024451,rs62054617,rs62052213,rs117195074,rs2434871,rs258319,rs2286393,rs17226274,rs72807553,rs4782441,rs7195752,rs12596146,rs12930056,rs8056679,rs12592271,rs56140802,rs7192275,rs6058079,rs76512054,rs62067112,rs9922171,rs3809644,rs11860203,rs8044906,rs16950949,rs1011177,rs62054601,rs72928644,rs4268748,rs13334511,rs62045845,rs57495888,rs111334430,rs12592307,rs62054572,rs17784386,rs2238531,rs4785717,rs11631797,rs79087600,rs4785709,rs55798234,rs3743826,rs72714147,rs2911256,rs6087602,rs3761142,rs60997773,rs117406136,rs4911154,rs2425007,rs3922634,rs60990888,rs1126809,rs34394329,rs2238526,rs73256075,rs62052173,rs11638265,rs3787223,rs8046182,rs4129126,rs62052710,rs11640209,rs11649155,rs382745,rs463938,rs76228202,rs17567007,rs1800340,rs4785630,rs6088722,rs11828017,rs6058115,rs17226973,rs1006547,rs8055162,rs12928364,rs6860,rs34094455,rs9937816,rs17225747,rs4785714,rs12596934,rs6142291,rs45524643,rs7206721,rs4930261,rs4461072,rs12447686,rs10775263,rs12598214,rs16950927,rs117169628,rs11076605,rs1968109,rs6500456,rs11646766,rs11649100,rs11644526,rs6060218,rs2376880,rs78530336,rs4785593,rs2281695,rs73283845,rs55749251,rs2074903,rs12600151,rs34033205,rs4408545,rs4785626,rs55684421,rs9924109,rs17225775,rs2295885,rs3751695,rs17809188,rs12599561,rs113939712,rs11642010,rs35762120,rs79650492,rs3785281,rs74736114,rs17233448,rs8045232,rs4511532,rs1137042,rs2889849,rs3803684,rs76885005,rs2460448,rs79957186,rs932542,rs8054489,rs2240204,rs72813477,rs7500224,rs916977,rs12921177,rs28661943,rs2079672,rs57713848,rs113891247,rs67632157,rs12918773,rs62068537,rs59038611,rs1635166,rs9302376,rs57609335,rs8060934,rs3743979,rs16950930,rs11076747,rs11861084,rs60828994,rs1805007,rs11641147,rs17233441,rs6060143,rs6060025,rs75973130,rs12597299,rs3114913,rs4328441,rs3809646,rs7176632,rs4785762,rs2238532,rs62054638,rs62056091,rs11076768,rs11647746,rs3212371,rs4293384,rs74542234,rs17227085,rs34665267,rs12445480,rs9788702,rs28630471,rs11645271,rs4350572,rs3819567,rs921670,rs7269526,rs12920969,rs3743818,rs12446460,rs11639948,rs9940093,rs3764258,rs117675822,rs12929899,rs62054258,rs62056102,rs56924014,rs12599577,rs73283867,rs4785684,rs889574,rs62056065,rs6060255,rs72919430,rs2965935,rs62070327,rs12599180,rs12600036,rs258330,rs35890454,rs6059919,rs12925087,rs9378837,rs6060154,rs1050979,rs11640734,rs60723967,rs1542334,rs76311593,rs2376881,rs2270461,rs447735,rs3096312,rs117221661,rs7112446,rs62052186,rs417323,rs164748,rs647747,rs1079558,rs2287356,rs12598756,rs4365287,rs62056100,rs2377043,rs11648433,rs62054259,rs2241084,rs4785718,rs2924534,rs6500440,rs2911253,rs4433810,rs3114889,rs7271289,rs258332,rs11641790,rs11649694,rs9930572,rs3743980,rs733086,rs11076744,rs4329923,rs12600047,rs72815535,rs7496228,rs4968050,rs11640198,rs7950657,rs116954456,rs56079143,rs17227064,rs11640186,rs8052423,rs2302162,rs7127082,rs79681023,rs258322,rs117952314,rs56381797,rs3102349,rs58827852,rs2965830,rs680716,rs58489208,rs4930265,rs16950941,rs748940,rs11642080,rs6497287,rs7165158,rs10896420,rs62056097,rs11648552,rs2279348,rs34604714,rs7107680,rs397891,rs72930627,rs28670527,rs258324,rs6060217,rs12919804,rs402136,rs78517194,rs908028,rs78319320,rs11639901,rs74033827,rs28373319,rs12447482,rs6059931,rs2159114,rs4785763,rs8062346,rs77238289,rs55862934,rs1011175,rs71372800,rs7190403,rs62052222,rs6088603,rs11076629,rs77936256,rs12914580,rs886950,rs72714143,rs72919428,rs62045842,rs4911453,rs17092148,rs3743859,rs11639788,rs57492102,rs78534595,rs7205993,rs2277908,rs61356367,rs4785686,rs2075880,rs12598250,rs3212346,rs73616623,rs460319,rs6060124,rs34007589,rs4785679,rs12595968,rs164746,rs11076624,rs2011925,rs2290421,rs62052168,rs1466222,rs3803676,rs12918575,rs9392540,rs12597774,rs1900758,rs6500437,rs11644804,rs4785755,rs62056061,rs9932354,rs7196459,rs11076658,rs4778221,rs1542335,rs7206546,rs11648312,rs9923863,rs77338959,rs62054581,rs7196935,rs9939893,rs4417778,rs6088515,rs17226159,rs62053702,rs57696383,rs72919432,rs17233497,rs17226075,rs3803686,rs4911160,rs3794606,rs455527,rs3114914,rs79284383,rs6060173,rs4608335,rs74853090,rs4352046,rs117449907,rs11649510,rs1800286,rs11861958,rs62052214,rs57267516,rs76878855,rs1007932,rs35131670,rs445537,rs77884786,rs11645240,rs62054252,rs12924572,rs8039195,rs2239356,rs2228479,rs12917772,rs45567439,rs1048149,rs1466540,rs9935541,rs56192849,rs11074314,rs117219845,rs74417197,rs900729,rs1078578,rs8017054,rs1551302,rs3102380,rs728405,rs17227263,rs34878706,rs17226428,rs117930424,rs3803688,rs4785689,rs465507,rs1800355,rs111836360,rs11649465,rs62052184,rs744327,rs2238529,rs12904397,rs1979504,rs8048331,rs2302898,rs4600467,rs870856,rs12598477,rs56296040,rs4930643,rs72930648,rs12922653,rs2238525,rs63413261,rs258318,rs12149025,rs117575274,rs7205053,rs9931722,rs12285865,rs76257860,rs2270459,rs72815580,rs12930922,rs7497270,rs2277906,rs4785573,rs1110331,rs6119559,rs8182077,rs1123665,rs12709095,rs12933317,rs114135590,rs2353032,rs17232630,rs7192770,rs908951,rs6060009,rs6087657,rs56048434,rs4785711,rs6500447,rs7163930,rs2079671,rs2239358,rs7184960,rs12934482,rs7200111,rs7205604,rs2460453,rs11866200,rs17226512,rs10153196,rs164749,rs4785720,rs17747284,rs73276578,rs9806894,rs3114917,rs7195663,rs4144266,rs6500441,rs12598652,rs6059961,rs74873294,rs28689480,rs4371157,rs8031097,rs113607218,rs11076750,rs2162944,rs74251537,rs10135448,rs2170838,rs74843342,rs2346050,rs11644967,rs1453835,rs62052180,rs3212363,rs62052711,rs2108838,rs11642267,rs34303789,rs460879,rs9931254,rs62054224,rs164742,rs62052240,rs645019,rs45524337,rs11646374,rs62052174,rs3102383,rs3913538,rs56112321,rs61057353,rs2378334,rs3096305,rs258335,rs12591662,rs9806913,rs164744,rs4782445,rs4785691,rs55776749,rs11649162,rs77692272,rs11076753,rs2306633,rs4785571,rs3096294,rs62054570,rs61756152,rs3743816,rs1800330,rs74400391,rs59108883,rs35542367,rs2946630,rs79068217,rs9972861,rs7206646,rs2965939,rs79995310,rs6087663,rs7186561,rs35379058,rs2239360,rs62054609,rs36114385,rs728404,rs61585051,rs154657,rs2425009,rs4310853,rs7497759,rs12709092,rs4785591,rs12926012,rs8058179,rs12598665,rs12593929,rs8044210,rs11641897,rs4785569,rs62068372,rs4311550,rs6059915,rs4287569,rs62070326,rs1800345,rs72813445,rs7937006,rs9923536,rs459920,rs12596583,rs7930211,rs1542337,rs35176381,rs9502102,rs2295886,rs1800410,rs7201721,rs7191836,rs4347629,rs72807546,rs62052249,rs57189560,rs12789914,rs2295094,rs57079108,rs8036159,rs62056092,rs7170852,rs2353033,rs3751687,rs2238527,rs11640002,rs466001,rs17226980,rs62056087,rs3212361,rs3829499,rs34013220,rs11641201,rs9935801,rs2434870,rs9378816,rs8036480,rs76734820,rs10153055,rs463930,rs67327962,rs4437520,rs731135,rs17177891,rs3102338,rs1122174,rs2295701,rs117653913,rs76493153,rs2293584,rs4785627,rs12443954,rs62054257,rs3829236,rs4778211,rs13335395,rs55653896,rs3785276,rs10162958,rs62054616,rs28579462,rs62054639,rs3102367,rs60601085,rs28638280,rs4442808,rs4785722,rs9926296,rs4785760,rs896968,rs55999134,rs4785590,rs112389704,rs2115401,rs8047486,rs2965934,rs16950972,rs7195226,rs2228478,rs4930260,rs8057672,rs72919409,rs4785685,rs61887932,rs2099105,rs12594323,rs6059916,rs4302281,rs7193472,rs11076770,rs4785708,rs12929254,rs2376882,rs4302032,rs12709093,rs12444334,rs17177787,rs4530136,rs6060017,rs3922633,rs2270460,rs4778218,rs2924530,rs4785677,rs9921361,rs62054619,rs61329240,rs12446899,rs62067158,rs4142034,rs6060180,rs1050976,rs2353028,rs8044191,rs62056099,rs3096303,rs1108063,rs2074904,rs2930219,rs62052660,rs6500460,rs1884431,rs607006,rs75110337,rs4785770,rs16950979,rs752449,rs8051231,rs117285117,rs11649210,rs17784285,rs1885115,rs62056066,rs12598678,rs4291902,rs1037208,rs2017966,rs12922302,rs7265992,rs77522907,rs7191759,rs73265357,rs9931446,rs117078447,rs6060243,rs12927047,rs60025758,rs7183877,rs6060128,rs4337974,rs72919415,rs2241038,rs164753,rs258328,rs3803683,rs12597095,rs419151,rs62067113,rs117880578,rs910871,rs7940235,rs11228490,rs11641891,rs3114916,rs79426849,rs2238530,rs166297,rs57940434,rs9282682,rs3819568,rs2283565,rs11645212,rs6500453,rs4522419,rs12791412,rs3114906,rs11076749,rs7940364,rs62056063,rs2303773,rs2144956,rs59027140,rs1874841,rs62054610,rs6060043,rs78331410,rs11642428,rs75620448,rs8182028,rs2302513,rs8059968,rs9922515,rs17310782,rs12709096,rs7186976,rs4785715,rs6579218,rs58374338,rs72930631,rs28643511,rs61439823,rs72807569,rs11646448,rs1998233,rs1800339,rs7184315,rs4290474,rs79441750,rs11649642,rs3212369,rs1109838,rs12883151,rs62054251,rs352939,rs12599306,rs9941273,rs58079876,rs164747,rs3746430,rs3803679,rs62053701,rs72477006,rs62052212,rs8032355,rs3114912,rs12446471,rs17226519,rs11864372,rs117207109,rs4339511,rs11862081,rs34420680,rs2965937,rs17226841,rs463701,rs62056103,rs4785687,rs11076746,rs75501824,rs76075456,rs12929831,rs3819574,rs12923946,rs74251570,rs2434872,rs55754521,rs7204478,rs8058009,rs12917681,rs77528309,rs872010,rs7195066,rs2003522,rs11641726,rs2425014,rs886952,rs17233664,rs118148658,rs6500514,rs62056090,rs4785716,rs11076619,rs2016277,rs12920767,rs3743860,rs61881027,rs2238289,rs56283750,rs896978,rs9922341,rs12599473,rs6060047,rs12932473,rs17746039,rs3743827,rs6142300,rs3794609,rs61501849,rs11648881,rs467357,rs7201028,rs12442916,rs117591911,rs61757160,rs12598276,rs2293586,rs58656226,rs12445695,rs36034474,rs9635533,rs59660294,rs258337,rs61881024,rs6142237,rs1800358,rs11639906,rs9936918,rs9405661,rs9933901,rs73362613,rs619865,rs62056110,rs76517692,rs3096311,rs2911257,rs12270717,rs2525913,rs9939076,rs4785612,rs62052239,rs6060040,rs13331995,rs3935591,rs12593141,rs1800287,rs4782449,rs12920277,rs72930637,rs3751692,rs12050940,rs9920172,rs76607656,rs12934720,rs11643288,rs8049897,rs79164713,rs117842744,rs3114898,rs9929579,rs6060030,rs432936,rs58806053,rs62054600,rs79948219,rs11639542,rs7191144,rs2016571,rs11862382,rs12917954,rs116086643,rs78306418,rs4785759,rs4785594,rs12598316,rs12915041,rs73283859,rs7203255,rs56240434,rs78001663,rs74673507,rs34272502,rs17226666,rs8052076,rs74527172,rs1558183,rs2460451,rs7162812,rs2240202,rs4785779,rs3096301,rs12446791,rs60789653,rs77186129,rs12280942,rs2068474,rs2914460,rs79244293,rs11644528,rs2376878,rs8047576,rs3114892,rs6060250,rs11646229,rs4778214</t>
  </si>
  <si>
    <t>ENSG00000242372.2,ENSG00000078804.8,CATG00000028332.1,CATG00000030356.1,ENSG00000187741.10,ENSG00000126005.11,CATG00000030301.1,ENSG00000261373.1,ENSG00000267048.1,ENSG00000088298.8,CATG00000028359.1,ENSG00000129910.3,ENSG00000256390.1,ENSG00000137265.10,ENSG00000162341.11,ENSG00000015413.5,CATG00000054662.1,CATG00000005989.1,ENSG00000176715.11,ENSG00000104044.11,CATG00000028360.1,ENSG00000180422.3,ENSG00000260259.1,ENSG00000259006.1,ENSG00000131069.15,ENSG00000198211.8,ENSG00000101460.8,ENSG00000078747.8,CATG00000030348.1,CATG00000005987.1,ENSG00000128731.11,CATG00000030314.1,CATG00000087083.1,ENSG00000261118.1,ENSG00000167523.9,CATG00000019940.1,CATG00000030350.1,ENSG00000259989.1,CATG00000054663.1,CATG00000054637.1,CATG00000002789.1,ENSG00000201151.1,CATG00000030320.1,CATG00000030352.1,ENSG00000158805.7,CATG00000054648.1,ENSG00000259799.1,ENSG00000140995.12,ENSG00000178773.10,ENSG00000223959.4,CATG00000030349.1,CATG00000030307.1,ENSG00000100983.5,ENSG00000204991.6,ENSG00000003249.9,ENSG00000177946.4,ENSG00000170100.9,ENSG00000131165.10,ENSG00000101464.6,CATG00000053077.1,ENSG00000125971.12,ENSG00000158792.11,CATG00000053087.1,CATG00000028314.1,ENSG00000131067.12,ENSG00000198646.9,CATG00000006560.1,CATG00000028363.1,ENSG00000075399.8,ENSG00000261692.1,ENSG00000185324.17,CATG00000005990.1,CATG00000028337.1,CATG00000028351.1,ENSG00000141002.14,ENSG00000261582.1,ENSG00000259803.2,CATG00000030298.1,ENSG00000100991.7,ENSG00000222019.3,CATG00000054650.1,CATG00000030327.1,ENSG00000258839.2,CATG00000030326.1,ENSG00000078814.11,ENSG00000167522.10,ENSG00000141013.10,CATG00000087082.1,CATG00000028335.1,CATG00000028341.1,CATG00000030304.1,ENSG00000077498.8,ENSG00000125966.8,ENSG00000260279.1,ENSG00000261546.1,ENSG00000261253.1,ENSG00000197912.9,CATG00000082306.1,ENSG00000258947.2,CATG00000028352.1,CATG00000053094.1,CATG00000030337.1,CATG00000030303.1,ENSG00000140090.13</t>
  </si>
  <si>
    <t>18488028,17952075</t>
  </si>
  <si>
    <t>Skin sensitivity to sun</t>
  </si>
  <si>
    <t>MESH:D023903</t>
  </si>
  <si>
    <t>Coronary Restenosis</t>
  </si>
  <si>
    <t>Recurrent narrowing or constriction of a coronary artery following surgical procedures performed to alleviate a prior obstruction.</t>
  </si>
  <si>
    <t>rs10759333,rs196483,rs196475,rs6021311,rs613955,rs4978781,rs6021329,rs196476,rs999730,rs196482,rs196473,rs2235863,rs2235859,rs6013229,rs10816777,rs11708042,rs196478,rs196498,rs925945,rs6067845,rs10979727,rs742757,rs4978386,rs4811206,rs196477,rs196474,rs196494,rs742753,rs4574606,rs7867778,rs4978782,rs4809854,rs731892,rs196501,rs4978777,rs11787869,rs2235862,rs6067844,rs6021312,rs6021309,rs742755,rs10816776,rs10156418,rs10816785,rs6021308,rs196479,rs885505,rs196495,rs10816778,rs196503,rs7031103,rs196481,rs742754,rs196496,rs3750447,rs78115092,rs2273089,rs3818004,rs10739273</t>
  </si>
  <si>
    <t>ENSG00000233544.1,CATG00000086994.1,CATG00000086992.1,ENSG00000095203.10,ENSG00000260230.2,ENSG00000106771.8,ENSG00000054793.9</t>
  </si>
  <si>
    <t>Coronary restenosis</t>
  </si>
  <si>
    <t>MESH:D033461</t>
  </si>
  <si>
    <t>Hyperuricemia</t>
  </si>
  <si>
    <t>Excessive URIC ACID or urate in blood as defined by its solubility in plasma at 37 degrees C; greater than 0.42mmol per liter (7.0mg/dL) in men or 0.36mmol per liter (6.0mg/dL) in women. This condition is caused by overproduction of uric acid or impaired renal clearance. Hyperuricemia can be acquired, drug-induced or genetically determined (LESCH-NYHAN SYNDROME). It is associated with HYPERTENSION and GOUT.</t>
  </si>
  <si>
    <t>rs12562939,rs116509172,rs6925912,rs933199,rs853676,rs4645927,rs3217,rs900347,rs2580761,rs115847566,rs13006184,rs12478841,rs12230839,rs13002853,rs9366637,rs55811736,rs6939175,rs2032450,rs17409460,rs661292,rs727995,rs73921482,rs6833142,rs1165148,rs2241479,rs79987947,rs3822241,rs114420725,rs12504246,rs2032449,rs9393727,rs13226650,rs34243448,rs4502681,rs11264345,rs35289776,rs16892493,rs11759668,rs6928493,rs369799,rs4525975,rs73216755,rs16827671,rs62286327,rs4461524,rs1892248,rs1800758,rs3796839,rs2845638,rs7676318,rs34661924,rs6911522,rs4711095,rs500830,rs55924263,rs28507715,rs2231148,rs2622605,rs117367762,rs4697730,rs6927689,rs1169314,rs117452869,rs6833988,rs116466084,rs4697972,rs59293950,rs464096,rs9467622,rs114339461,rs116564028,rs78917351,rs4634439,rs34351439,rs2581784,rs13118801,rs78460223,rs2943552,rs7613013,rs6719175,rs7676605,rs1541521,rs7301155,rs76850735,rs114918688,rs12646099,rs41266839,rs12411216,rs3796826,rs12648610,rs73575086,rs814295,rs4697975,rs7349721,rs55921149,rs116437099,rs4318649,rs3796830,rs492175,rs77790614,rs79496699,rs997219,rs35782983,rs13202688,rs34741056,rs79881182,rs1040419,rs12640611,rs1165153,rs6845554,rs948494,rs550480,rs2070803,rs115373122,rs198853,rs16889260,rs2941483,rs12207059,rs7970695,rs56334709,rs565427,rs4930404,rs3792253,rs4712960,rs79867288,rs3756237,rs56386026,rs112704531,rs17247314,rs7758527,rs9393710,rs1892251,rs2666558,rs13148836,rs7670709,rs195527,rs12499142,rs11726425,rs301382,rs4617927,rs76738832,rs6908263,rs7528773,rs9895661,rs34525648,rs7695531,rs2581830,rs4567398,rs13103207,rs2243616,rs16894886,rs2941468,rs2977938,rs2178198,rs79866595,rs10003001,rs2431251,rs12203927,rs3820716,rs35307327,rs6727388,rs7758716,rs7557294,rs7678732,rs151838,rs1419183,rs78798541,rs13152653,rs76469957,rs1783811,rs1345994,rs2725203,rs77340408,rs2869732,rs10008241,rs4148153,rs1536746,rs7697416,rs199750,rs3827500,rs683841,rs12646380,rs78921276,rs6456701,rs12798408,rs2256355,rs13391837,rs17299478,rs10946798,rs12201071,rs6826814,rs3775944,rs4711088,rs1974584,rs73089928,rs34064842,rs77694735,rs41271827,rs56267284,rs9393715,rs1860909,rs199741,rs28798076,rs487105,rs4697739,rs10489077,rs1647284,rs72704652,rs11721485,rs17689625,rs4697984,rs11732818,rs12313762,rs116656058,rs2853750,rs199738,rs1860895,rs10896026,rs4697999,rs12540011,rs2013063,rs12808002,rs9379785,rs61952904,rs2384656,rs117748340,rs12467336,rs1165200,rs7674986,rs73921478,rs73212889,rs11961143,rs1972060,rs12210098,rs938557,rs2743555,rs35411989,rs1169288,rs71557334,rs10516195,rs1747551,rs9358938,rs1334576,rs6456708,rs2867383,rs13134726,rs115943454,rs76355571,rs1324087,rs2350358,rs73921518,rs10946785,rs7224610,rs4697710,rs11126932,rs12509955,rs7654258,rs62253603,rs7955571,rs10484432,rs116583487,rs759028,rs475642,rs6448742,rs28362606,rs4697988,rs17268697,rs10024904,rs2192094,rs6833292,rs4698013,rs12649073,rs1169301,rs6827467,rs4573076,rs77162249,rs11006692,rs4698050,rs11604451,rs6760250,rs12640013,rs4698032,rs4645933,rs6854794,rs6838644,rs11751487,rs1979,rs28544414,rs77251002,rs11886876,rs11755032,rs78422890,rs523200,rs74293932,rs7938455,rs6724056,rs76528043,rs968997,rs10489076,rs1473163,rs7671266,rs73119306,rs35402046,rs2240466,rs13198474,rs1169289,rs116611024,rs4698026,rs10032742,rs77658810,rs75310211,rs2336722,rs2232423,rs392465,rs116074954,rs4665383,rs74802499,rs115228664,rs78383299,rs7436833,rs10758188,rs57652769,rs13205911,rs9291641,rs13118272,rs2564961,rs72843579,rs80218920,rs8395,rs11130338,rs1911127,rs9291645,rs80013780,rs1171647,rs77090459,rs16895675,rs115559258,rs78909842,rs489192,rs644740,rs3813580,rs66968227,rs10000104,rs4466013,rs6935691,rs35057037,rs2051542,rs10033612,rs2078267,rs114852762,rs7518156,rs3756227,rs13393935,rs16895836,rs887725,rs187398,rs4148152,rs11736479,rs1171616,rs4072037,rs7200841,rs10117038,rs73089967,rs28449439,rs12507861,rs757628,rs13107466,rs4665377,rs195532,rs3756238,rs9502560,rs13213986,rs17270561,rs116383093,rs2075568,rs12503603,rs116608329,rs6828222,rs6810699,rs9379778,rs36092177,rs9991340,rs114383464,rs6939997,rs1165205,rs115970240,rs13247874,rs1284303,rs4665385,rs9468334,rs2337373,rs4697966,rs35201034,rs72846794,rs6489244,rs9467613,rs13124305,rs7193778,rs114186328,rs116434976,rs1171615,rs198814,rs7094971,rs407934,rs198813,rs569602,rs764751,rs12505056,rs6819790,rs7167076,rs74508472,rs78736791,rs11724141,rs62394299,rs2728125,rs11737601,rs12640038,rs73575085,rs6812811,rs73802906,rs41268389,rs1830798,rs35334203,rs6822257,rs2241474,rs518053,rs4235355,rs7681250,rs3796825,rs4575545,rs34346326,rs6587542,rs62286662,rs11126918,rs17695758,rs4697743,rs1937132,rs11231845,rs6727215,rs1561536,rs4970859,rs75450008,rs4698049,rs2280204,rs370155,rs59281021,rs67297533,rs12475426,rs2943549,rs116248721,rs17320558,rs11072385,rs62394294,rs198834,rs3815138,rs62285986,rs17586553,rs7667452,rs10939710,rs72704685,rs35866697,rs3780489,rs1800182,rs2725263,rs1471629,rs1185976,rs13441,rs74469609,rs73224414,rs111759223,rs17410735,rs12507330,rs17474174,rs73104537,rs3915740,rs1152627,rs11600918,rs552307,rs887733,rs9461235,rs2073531,rs13021208,rs116094201,rs11724760,rs6769931,rs34396849,rs36084205,rs2267918,rs7785479,rs62394540,rs2941471,rs917825,rs2581828,rs114612085,rs2080074,rs2078616,rs7760799,rs4697960,rs214055,rs10029208,rs198824,rs4524380,rs11636251,rs13197334,rs759031,rs35276762,rs6904596,rs73082047,rs62394274,rs13020949,rs6829727,rs475688,rs2089082,rs4758686,rs2231153,rs2068834,rs12228493,rs62138966,rs17145732,rs77696829,rs913513,rs9467664,rs742130,rs58825580,rs8025333,rs36116761,rs115643688,rs10030570,rs4320137,rs17382781,rs45592144,rs541918,rs16894893,rs11601686,rs16890999,rs3923,rs62396181,rs116524197,rs28460143,rs62130724,rs2213284,rs573396,rs13119002,rs3949215,rs12365089,rs10456324,rs13212651,rs4698006,rs73484568,rs2235251,rs715941,rs73742521,rs17763089,rs13191296,rs115810,rs1546818,rs7746950,rs4711097,rs62394550,rs9295673,rs1886251,rs10209635,rs4665978,rs1275525,rs61884406,rs56107510,rs4280729,rs12509674,rs35037868,rs114333877,rs114805773,rs114653688,rs13207345,rs2725201,rs11731597,rs28709958,rs12209125,rs13135578,rs1558489,rs12642537,rs780100,rs2564929,rs34371502,rs10001632,rs11604568,rs1860908,rs2943551,rs78766204,rs34295134,rs76987183,rs10939819,rs68176600,rs1150658,rs6435138,rs2259816,rs9358883,rs10205219,rs9358871,rs4233718,rs6445566,rs35670731,rs2580759,rs1313566,rs2941484,rs9379784,rs10939436,rs116306449,rs12233771,rs4970986,rs11737588,rs79876692,rs2581783,rs7771690,rs198852,rs1177441,rs12528639,rs116285101,rs4463062,rs3736594,rs301395,rs9348697,rs12650204,rs3804108,rs66790453,rs6822889,rs73212828,rs6837659,rs420098,rs2941469,rs55706012,rs2977937,rs7312210,rs9461230,rs56125990,rs198840,rs11793020,rs3752417,rs1185567,rs548987,rs7695555,rs10484439,rs4697705,rs60579898,rs9824325,rs35249105,rs6753044,rs7747095,rs1471634,rs7667034,rs1171625,rs62309962,rs780090,rs6448856,rs10016136,rs12192635,rs6818572,rs11974409,rs68141011,rs79518687,rs7960277,rs7696971,rs3792252,rs116613191,rs72815843,rs72704656,rs4428284,rs114217657,rs1183200,rs2192095,rs1892252,rs115087975,rs212936,rs3822246,rs634497,rs115398536,rs74788991,rs744877,rs2943591,rs7575245,rs11557743,rs4697970,rs66538112,rs35506517,rs734122,rs2868419,rs75725129,rs2159864,rs11603861,rs115253859,rs1165215,rs2241478,rs12648479,rs4697971,rs4282174,rs3817588,rs73212817,rs13211947,rs4541501,rs4564736,rs6744393,rs79999834,rs2393775,rs6824636,rs6827401,rs56076827,rs45493498,rs2747054,rs7746609,rs1141313,rs73212821,rs28629903,rs13112782,rs12464616,rs10939671,rs1531032,rs1260341,rs897172,rs57058868,rs2073529,rs16828270,rs9996956,rs4575994,rs73222570,rs72613829,rs55638122,rs73092173,rs531750,rs2725269,rs606458,rs73096069,rs10456326,rs1169315,rs12641340,rs2071301,rs7485054,rs651578,rs4697738,rs346785,rs28519672,rs1892245,rs7176235,rs62394268,rs4697983,rs13199906,rs4698014,rs13030345,rs1051921,rs10938749,rs12464254,rs28796640,rs115301551,rs7577311,rs1980453,rs6449445,rs6898577,rs9868263,rs56725354,rs9358937,rs809673,rs3780488,rs7177266,rs4697698,rs2241484,rs13199775,rs1747550,rs495212,rs6449423,rs7577342,rs2794720,rs4697733,rs198803,rs55817941,rs1334577,rs59234705,rs13001416,rs62253604,rs17598658,rs114633780,rs7760713,rs929577,rs71579862,rs10807006,rs2257764,rs2041216,rs2279056,rs12641877,rs78594917,rs12208531,rs301383,rs4697987,rs113501411,rs4972317,rs12647883,rs28525382,rs7685396,rs17407324,rs34530577,rs16891923,rs35209863,rs2286464,rs6826450,rs11733306,rs78558633,rs114177656,rs13472,rs16891235,rs75581103,rs28553891,rs497829,rs7979478,rs10022012,rs7685865,rs4406017,rs9868406,rs4697740,rs3756236,rs1049817,rs3821831,rs7029897,rs10032880,rs6449419,rs112519205,rs72834677,rs1023945,rs198857,rs10939514,rs3822239,rs2868942,rs2959652,rs2725207,rs115893429,rs7529194,rs13198809,rs7664612,rs1747522,rs9295666,rs116284607,rs9376037,rs28730480,rs7440119,rs1465451,rs1047796,rs7312323,rs17299124,rs76013440,rs3768566,rs1406295,rs4777541,rs62288518,rs6968170,rs6835189,rs4972322,rs1321252,rs2110028,rs3822250,rs487662,rs2229357,rs2943612,rs12992231,rs13217984,rs1829413,rs1324088,rs4697976,rs34950484,rs12768968,rs527511,rs199751,rs114443723,rs4698009,rs11731110,rs7697004,rs74915949,rs6858209,rs3756225,rs10012779,rs12363578,rs79835095,rs80197047,rs56205495,rs76586169,rs73385070,rs2240720,rs74511315,rs2077393,rs75074378,rs1887803,rs34765154,rs2075569,rs73220609,rs2375335,rs116679934,rs6448996,rs114534077,rs62286748,rs13402420,rs111748162,rs2241469,rs114139028,rs6714106,rs13221253,rs3756226,rs9358872,rs12509714,rs4697967,rs35249036,rs3775935,rs2728124,rs6810784,rs34438249,rs13022659,rs2032443,rs62255929,rs9291642,rs28673739,rs2393667,rs1171614,rs11061602,rs9467614,rs10738905,rs3809113,rs34878490,rs73220628,rs1061482,rs3802947,rs2251468,rs62286699,rs56687083,rs56079809,rs66757203,rs12204800,rs7521592,rs151837,rs6743819,rs10030776,rs114633574,rs16890900,rs4235356,rs1179087,rs28501212,rs2056090,rs73742520,rs2725215,rs978466,rs72875479,rs1853591,rs61267391,rs73807208,rs6847162,rs200481,rs6820756,rs2215690,rs1017124,rs4698023,rs10003864,rs759020,rs114809283,rs7975001,rs1197790,rs76984581,rs1275526,rs2762355,rs80292866,rs115585354,rs13181131,rs4697729,rs57757169,rs12513165,rs7770139,rs6913795,rs16895984,rs116362153,rs4390169,rs116411566,rs73092183,rs6777975,rs1860910,rs4712944,rs12506562,rs12510176,rs11725857,rs35098436,rs11589458,rs704795,rs13212318,rs11723559,rs9379859,rs73222546,rs496914,rs7171728,rs11800855,rs301372,rs198847,rs7678012,rs16895631,rs1185977,rs4311315,rs1012899,rs6819959,rs2080077,rs115358631,rs6843443,rs2941479,rs13220495,rs2708101,rs115285830,rs2098231,rs16868313,rs6811292,rs4665963,rs9669675,rs9628662,rs3775945,rs526338,rs115989114,rs115103442,rs3756230,rs16895313,rs2099531,rs7743957,rs1778511,rs3830057,rs36033628,rs62392334,rs17767904,rs7973372,rs12216125,rs1076556,rs12505722,rs12524429,rs9467663,rs4144,rs6836916,rs1165216,rs7676442,rs883245,rs516117,rs7678287,rs3768018,rs2728108,rs12174631,rs45557042,rs55775442,rs13128385,rs117367828,rs6836606,rs11732729,rs6839820,rs2864869,rs853678,rs13233571,rs12402939,rs62394275,rs9997234,rs73104536,rs580396,rs35512765,rs11725910,rs115024987,rs200990,rs55950520,rs73216761,rs13125086,rs35942482,rs7694496,rs2093825,rs10813957,rs59538462,rs759032,rs7929627,rs116727530,rs13115776,rs2241487,rs9861233,rs3739092,rs301380,rs7488268,rs62394537,rs9468321,rs34644460,rs2435061,rs2867388,rs72843569,rs1165163,rs3922699,rs2581829,rs1015096,rs16895915,rs34264803,rs1865760,rs34455506,rs11552369,rs3734528,rs11735623,rs11964886,rs13206501,rs1040417,rs35271694,rs57739734,rs12501256,rs3804111,rs12576766,rs62285985,rs7565875,rs17474238,rs10939373,rs2240721,rs60463044,rs7769016,rs13101772,rs115458769,rs637732,rs7593570,rs2072850,rs35555795,rs12511989,rs17050272,rs6738887,rs1468692,rs715325,rs62288092,rs853685,rs10034180,rs13195402,rs62394295,rs56322912,rs530252,rs10942549,rs2241482,rs523237,rs13120348,rs13110188,rs73385016,rs1471628,rs28496435,rs376290,rs724311,rs2231156,rs1262430,rs2286462,rs10939820,rs115018816,rs10813950,rs2237228,rs78175596,rs4712968,rs10025247,rs17767742,rs593394,rs73806918,rs9845484,rs62255931,rs13195509,rs11231837,rs12904,rs917824,rs10939829,rs7662229,rs6547521,rs12506364,rs58722186,rs7690319,rs6449414,rs1171659,rs34196306,rs3768016,rs4529049,rs3887266,rs73089988,rs4145220,rs77648749,rs198841,rs9461219,rs2294344,rs4697991,rs637332,rs4522862,rs4543113,rs195518,rs665362,rs114942359,rs10994731,rs7939965,rs11722345,rs11888096,rs4697950,rs115449637,rs2110029,rs28378345,rs580374,rs62286666,rs56306116,rs28607641,rs55813730,rs2622621,rs11695549,rs3857546,rs77327087,rs10939762,rs58159883,rs79298064,rs4776614,rs13027200,rs1558201,rs742132,rs4582144,rs4971101,rs7573037,rs1169286,rs13196552,rs2255531,rs11733687,rs2241472,rs1212146,rs11217257,rs68137036,rs2272667,rs7689060,rs6456703,rs3825074,rs493161,rs78040053,rs3731700,rs6449213,rs1783813,rs35438220,rs734074,rs11737564,rs35073769,rs1990292,rs3796820,rs73921560,rs556339,rs77548782,rs28759327,rs1940804,rs73088327,rs61794272,rs10939816,rs3799340,rs7753253,rs11606370,rs62255926,rs13104360,rs73924407,rs7663044,rs1747568,rs977125,rs73120022,rs72704654,rs10460259,rs2564921,rs116427821,rs17491869,rs78250033,rs7956686,rs2275904,rs17509527,rs35333155,rs7661555,rs74784979,rs28451062,rs1165172,rs58965570,rs4604059,rs6913879,rs115829020,rs9994391,rs113995811,rs6532040,rs6910741,rs73084845,rs151836,rs213243,rs9379814,rs12729321,rs57015798,rs4697982,rs9358894,rs6449351,rs9393681,rs4970874,rs7954039,rs3804105,rs1990473,rs35493868,rs1529910,rs4541507,rs75429814,rs12227350,rs11729685,rs62392736,rs4698018,rs2725206,rs4260502,rs73921472,rs2408874,rs114779419,rs34706883,rs12477908,rs9467675,rs7102344,rs79600636,rs13128352,rs1552172,rs2159865,rs3903852,rs6856544,rs11079428,rs114531205,rs4643800,rs2303369,rs7434744,rs10489080,rs4777542,rs11726987,rs1860907,rs301384,rs198848,rs501220,rs2241477,rs11944560,rs74787950,rs11264343,rs11614136,rs115030193,rs2725221,rs60123863,rs13192365,rs13197176,rs35202262,rs502567,rs6835741,rs115928138,rs6783748,rs703845,rs2192092,rs12374320,rs77179073,rs972087,rs55766779,rs10516200,rs9728345,rs16824590,rs58199976,rs17187075,rs6849962,rs2192100,rs6792363,rs10851885,rs73212864,rs9572784,rs78170284,rs9358886,rs13116244,rs2079742,rs1165155,rs75544042,rs11231853,rs7929296,rs62288124,rs17266491,rs6449454,rs7749823,rs13133766,rs1679709,rs34662244,rs58891380,rs1165158,rs4697706,rs2064127,rs1972658,rs12233884,rs35659126,rs8384,rs7602534,rs4777534,rs1275528,rs61884411,rs72860013,rs6448846,rs12213891,rs116479039,rs1260333,rs10783816,rs11728055,rs6706968,rs2581782,rs3809117,rs12530084,rs6449352,rs11887784,rs521793,rs13108998,rs10897524,rs4758687,rs79960123,rs4697968,rs6489242,rs914615,rs1122227,rs28414564,rs2943554,rs116665648,rs2159863,rs2293572,rs78621122,rs1137642,rs1413700,rs12223914,rs7769572,rs9348712,rs1807042,rs1027699,rs741756,rs617104,rs78552853,rs10121987,rs942379,rs2072851,rs55668474,rs2941485,rs2253796,rs1937126,rs56105921,rs301394,rs13139055,rs10182937,rs1911128,rs17197769,rs62288521,rs3796832,rs6837339,rs9358939,rs4697728,rs72817533,rs13217620,rs35797675,rs117280820,rs7666514,rs12227347,rs2720364,rs7675450,rs4128494,rs9348698,rs11231842,rs3785837,rs9757079,rs2286465,rs77931180,rs66823108,rs6781896,rs35749575,rs10738907,rs28686816,rs188015,rs10031699,rs913214,rs13194781,rs11552229,rs55659641,rs2728118,rs1165168,rs71579894,rs16892069,rs12572003,rs73807232,rs74630263,rs1165162,rs12512476,rs7697246,rs12499240,rs10116966,rs10946788,rs7749149,rs6846692,rs3796838,rs59876138,rs3756229,rs74429612,rs116056998,rs7696388,rs13231516,rs2725212,rs74175068,rs1892249,rs17145750,rs11605289,rs887732,rs3778272,rs9358885,rs4698008,rs198836,rs34532891,rs66868086,rs2868415,rs4578809,rs930122,rs12505144,rs3796351,rs3823155,rs11725858,rs78714229,rs6924794,rs1336899,rs4334315,rs13194155,rs2231138,rs16892475,rs4345181,rs1519098,rs72839025,rs4930402,rs35182775,rs115350389,rs6938233,rs35030260,rs78272916,rs2241488,rs9393713,rs3775936,rs2303370,rs10012880,rs11612551,rs6812851,rs17658027,rs7696983,rs9379783,rs28641705,rs448940,rs4971059,rs77666565,rs4712950,rs74037508,rs115267262,rs853679,rs13191445,rs10484435,rs10027882,rs4621429,rs4697997,rs4713140,rs4760636,rs62392694,rs73575095,rs28357094,rs7683832,rs7793710,rs34407859,rs1436310,rs62288123,rs4698001,rs34768406,rs16892474,rs3804116,rs549461,rs3731696,rs35339855,rs7669296,rs56037701,rs1883259,rs67713662,rs62394291,rs12786214,rs752376,rs2728109,rs4549382,rs62138965,rs3756220,rs9985952,rs6449452,rs28662360,rs59683970,rs3734542,rs7757280,rs12638996,rs6656535,rs2275905,rs1078968,rs993172,rs56307229,rs195522,rs301373,rs56170676,rs116371822,rs1889740,rs6817836,rs2725237,rs10939465,rs1406927,rs493573,rs891368,rs7615099,rs17749927,rs2253209,rs157505,rs1892256,rs10004524,rs117705251,rs11939276,rs17005956,rs13111638,rs12640315,rs10459647,rs10896025,rs62288488,rs7691087,rs2276961,rs112044574,rs2651201,rs115242908,rs13106922,rs56294283,rs114280637,rs9838517,rs72854513,rs1477141,rs13201308,rs72847313,rs6908390,rs1165191,rs2564923,rs4697986,rs1800165,rs1207179,rs57691523,rs72817536,rs2307394,rs213244,rs2990246,rs13201821,rs13191227,rs57731161,rs9291680,rs12498474,rs17253044,rs7666545,rs780107,rs7753366,rs4318650,rs10938839,rs1165207,rs62288528,rs2024283,rs2864873,rs2072803,rs2974929,rs12190612,rs12498927,rs2476824,rs11065385,rs2049805,rs489574,rs9393654,rs2082947,rs77537177,rs4697994,rs6920256,rs4711093,rs61289224,rs1780966,rs10033951,rs11231869,rs61863104,rs2000350,rs7776337,rs198842,rs1034050,rs9729027,rs11602411,rs115841646,rs3804106,rs6820712,rs13102085,rs62394270,rs198827,rs34325511,rs2098230,rs12469015,rs4547795,rs4698028,rs1165169,rs715326,rs11735905,rs2762356,rs34104395,rs13214023,rs4712971,rs73921471,rs8024986,rs13108259,rs793144,rs887727,rs6940698,rs7937990,rs68112369,rs11006679,rs13199772,rs55654381,rs2242206,rs881643,rs10939690,rs6810792,rs2278121,rs6547735,rs41266779,rs2102872,rs117150713,rs12194699,rs35345226,rs6716850,rs2564944,rs198816,rs378713,rs116599346,rs3756233,rs11607663,rs12174639,rs6856396,rs3780495,rs66827971,rs11264333,rs2728100,rs13113918,rs10738906,rs4803,rs9283699,rs114570945,rs3863226,rs917822,rs73224405,rs12174602,rs12785488,rs56259873,rs11738695,rs169946,rs16869474,rs17478453,rs56143194,rs10489074,rs4698030,rs1171618,rs11727398,rs9295675,rs7700161,rs1260330,rs4665969,rs10002984,rs28385589,rs6449395,rs62286701,rs116090682,rs61794271,rs2236682,rs245143,rs9358890,rs1541522,rs1545207,rs13012311,rs10484431,rs4698016,rs2073530,rs4697736,rs28502741,rs4467792,rs76979899,rs2544025,rs881642,rs2257962,rs9980,rs443970,rs13127090,rs115246164,rs11751732,rs12499734,rs1860896,rs73399723,rs35509001,rs35781323,rs589852,rs11901963,rs2241486,rs477549,rs12056034,rs212941,rs62396167,rs2110027,rs36109883,rs35627490,rs1408280,rs759027,rs1182933,rs35782952,rs9393718,rs1679732,rs3757132,rs114290616,rs9358893,rs13632,rs887735,rs35250962,rs164106,rs4559085,rs10004571,rs116201501,rs7548516,rs11723976,rs2360869,rs199755,rs34588114,rs1401439,rs11794,rs35692796,rs13147761,rs6937846,rs7746944,rs73109505,rs2286463,rs116539767,rs200981,rs2066981,rs665723,rs7956397,rs2154217,rs12068264,rs917826,rs11726996,rs72704658,rs115476014,rs2241475,rs12508233,rs73224422,rs4697731,rs35716472,rs4484299,rs746429,rs198835,rs6456704,rs73385005,rs34246779,rs3846838,rs35001169,rs35565862,rs56970590,rs12468226,rs3775940,rs1171658,rs56256619,rs10028997,rs17587226,rs4697985,rs4075869,rs408734,rs4697742,rs521985,rs12067685,rs2564942,rs10027448,rs12108411,rs437112,rs2024281,rs6435134,rs11962024,rs73805439,rs79734141,rs17467308,rs3756218,rs7437,rs11723591,rs7696092,rs68072215,rs2240722,rs56934553,rs6903257,rs379503,rs58834901,rs12123298,rs1182814,rs10025980,rs2039068,rs13113730,rs1165201,rs10805364,rs10939654,rs9472031,rs7954331,rs7681519,rs12215823,rs73225835,rs73802916,rs6942072,rs2845637,rs10019130,rs12418845,rs114420705,rs10939672,rs78299229,rs198806,rs667237,rs3749147,rs114289230,rs7675945,rs11689803,rs61895678,rs504915,rs10783815,rs9379875,rs693591,rs2259820,rs198854,rs662228,rs11727390,rs4697707,rs10022499,rs10305714,rs2564920,rs11728025,rs116205001,rs74637523,rs3796831,rs780112,rs2725270,rs1842488,rs74968960,rs7672759,rs13154791,rs35411115,rs13114386,rs12405726,rs1030317,rs11231841,rs10011206,rs1165156,rs36162392,rs75730045,rs11732380,rs301393,rs7663019,rs2293571,rs1140648,rs33730,rs6922556,rs12725120,rs4617,rs12510549,rs112510056,rs10014800,rs8033073,rs11737821,rs2943553,rs10805314,rs2064126,rs6833095,rs74795309,rs1045537,rs1515020,rs11264339,rs2108878,rs3756231,rs12528262,rs2762353,rs114257825,rs114283179,rs6811536,rs2076907,rs75361743,rs483143,rs11734783,rs114596994,rs80343450,rs11172147,rs58994916,rs7440232,rs7678211,rs74454549,rs10425,rs34605993,rs11737578,rs77173767,rs727996,rs1165150,rs11693959,rs56069761,rs35750364,rs1185569,rs17528178,rs11723388,rs13190888,rs1860906,rs11731652,rs2192101,rs62286326,rs79342744,rs10456362,rs6856199,rs13149985,rs2241476,rs11945358,rs1171655,rs2842895,rs11242,rs1860911,rs68149500,rs73224489,rs57964375,rs12987055,rs61080409,rs10031265,rs11587444,rs6449453,rs73212899,rs2024276,rs73092411,rs9366627,rs2228099,rs68147365,rs532374,rs10939814,rs12444166,rs12529272,rs9358887,rs195534,rs56047188,rs195524,rs75245044,rs10939817,rs3861113,rs2192093,rs34060476,rs2977944,rs7677318,rs9379815,rs9461223,rs34454739,rs6449268,rs10897504,rs55668232,rs574578,rs56205943,rs62392752,rs1892253,rs9993652,rs1107710,rs3775946,rs73089966,rs116022269,rs3845686,rs74904971,rs2163167,rs4712972,rs6810623,rs3796841,rs76138462,rs2295593,rs116603070,rs28504259,rs1210879,rs9858469,rs9732,rs12342831,rs4391034,rs9356988,rs589691,rs3822238,rs35758343,rs198825,rs61795096,rs10971438,rs13200797,rs2021860,rs2073798,rs3780490,rs1165206,rs55690788,rs948493,rs73107014,rs34871267,rs72845428,rs8444,rs7770037,rs76664732,rs10022923,rs615311,rs10946789,rs6813592,rs6809973,rs9461446,rs112213976,rs6827785,rs77435813,rs7696304,rs115646677,rs35995899,rs3796822,rs73385071,rs13007770,rs12221796,rs3213545,rs195525,rs34038664,rs940688,rs10018666,rs4451553,rs4698000,rs116602069,rs35162296,rs7485577,rs2725220,rs2564922,rs72846780,rs6857912,rs1990470,rs1165167,rs62086312,rs9467626,rs28672255,rs11614506,rs2957562,rs7681229,rs200989,rs1275519,rs72817537,rs116138123,rs34194357,rs1165161,rs1864367,rs1892250,rs3804115,rs114290083,rs72704682,rs7671856,rs2728101,rs9467552,rs4533774,rs7128467,rs3796837,rs620006,rs62253649,rs112199358,rs6855334,rs3804113,rs780106,rs36079122,rs2231137,rs734662,rs76634717,rs6825888,rs301392,rs2336723,rs34974633,rs4485819,rs714436,rs6769944,rs72659631,rs6449438,rs116381490,rs55795546,rs2071313,rs2080071,rs6910549,rs6704596,rs34946581,rs6834555,rs7654169,rs13213152,rs12346,rs1165160,rs2943539,rs4760654,rs1975384,rs73224439,rs75138755,rs301374,rs74682871,rs576076,rs6445565,rs2941473,rs71557308,rs780102,rs9291575,rs2868416,rs3825016,rs9986596,rs12509713,rs2051543,rs11634260,rs13112980,rs12508991,rs11721501,rs7964148,rs3919506,rs7418,rs13201681,rs2794719,rs3815136,rs12511548,rs4896048,rs198826,rs1171617,rs67998226,rs10007517,rs28696325,rs2024282,rs1408281,rs2230061,rs2154218,rs4148157,rs7365544,rs403768,rs67968745,rs2278122,rs13130674,rs2858993,rs72832596,rs73807211,rs11899836,rs60599851,rs198815,rs365622,rs116216379,rs2005859,rs115649441,rs12289836,rs917821,rs1633462,rs115204445,rs67859638,rs10489075,rs13217619,rs34502053,rs2272669,rs2231164,rs11724092,rs115151057,rs13388159,rs116137216,rs7671092,rs115883393,rs17006242,rs28889982,rs61884370,rs9461210,rs993173,rs887726,rs77504334,rs9380069,rs1014290,rs4698031,rs733175,rs2280574,rs6824256,rs2071297,rs56149813,rs13033589,rs115819864,rs4698020,rs12506560,rs112506310,rs1275538,rs72817542,rs73095794,rs10792445,rs2990245,rs28825454,rs2318299,rs212930,rs55731306,rs653178,rs34968063,rs114138772,rs77004138,rs4697993,rs13141629,rs2914709,rs2284301,rs11065384,rs12529390,rs1572982,rs80841,rs3775930,rs2018027,rs62017600,rs1860912,rs12199135,rs4698025,rs10758189,rs1992291,rs116601501,rs707889,rs1395324,rs11732042,rs61863103,rs56195001,rs28733364,rs3889401,rs17354678,rs2139240,rs198843,rs115522290,rs2003267,rs114819433,rs1122966,rs10000312,rs200977,rs6906460,rs6924782,rs77398860,rs34104130,rs1045704,rs6922788,rs6828023,rs12173854,rs13150928,rs7497433,rs887734,rs79919139,rs3850986,rs61391968,rs66647240,rs199754,rs2728134,rs10939708,rs157507,rs604182,rs35528636,rs115199022,rs8047723,rs57171822,rs3733588,rs10032109,rs2581774,rs80100173,rs2259852,rs4712952,rs301370,rs3794748,rs2725223,rs1904071,rs3739095,rs74945830,rs4697996,rs115225723,rs56252443,rs6925389,rs66536062,rs58693775,rs2845635,rs56391253,rs11582281,rs2941475,rs3775941,rs3799373,rs74948999,rs1680649,rs2294345,rs2098236,rs73212830,rs9358859,rs74727665,rs11644758,rs3752419,rs1394125,rs16892449,rs73397697,rs4360119,rs1324084,rs34107459,rs4886755,rs9379821,rs17352469,rs77034824,rs114299178,rs66769576,rs62394288,rs2030745,rs2009610,rs114893268,rs3756222,rs62286282,rs1647276,rs7700047,rs115574961,rs12192649,rs12463798,rs114308307,rs11204749,rs1408268,rs72839477,rs198817,rs2728104,rs1275537,rs62394271,rs11065991,rs4666000,rs114778600,rs11901133,rs73220606,rs4666011,rs9379871,rs1317817,rs11983997,rs76157774,rs12374229,rs74905965,rs780117,rs12525376,rs530775,rs16889264,rs79885202,rs3775948,rs1978,rs1275522,rs10489072,rs114863499,rs35883476,rs10939600,rs195529,rs79725037,rs1275530,rs2054576,rs9393675,rs75709759,rs56777435,rs495130,rs7938380,rs4745,rs9379856,rs1165190,rs7898923,rs9461448,rs1954598,rs2277312,rs34893238,rs942377,rs4292327,rs9348696,rs483962,rs9366633,rs2769701,rs17472370,rs79860867,rs6476398,rs2230655,rs1464258,rs4698022,rs7772312,rs116053642,rs10965,rs2072847,rs9379864,rs13109005,rs12085336,rs704791,rs2280208,rs2012249,rs116370606,rs2868937,rs73217499,rs9683700,rs62394542,rs56133633,rs9393658,rs6854212,rs10813949,rs2280205,rs2012237,rs542907,rs9467636,rs1165181,rs13204572,rs73224437,rs6761131,rs7679724,rs10938799,rs35768595,rs887728,rs67457459,rs12512051,rs74723388,rs17146216,rs6845818,rs55661740,rs760698,rs10113903,rs9859,rs10009838,rs6808387,rs13207689,rs2974930,rs55747707,rs13117275,rs9990501,rs7310409,rs7766342,rs34709913,rs12505410,rs9356996,rs1800708,rs2914707,rs16890970,rs2272417,rs663129,rs34961555,rs684720,rs93177,rs3904600,rs11932349,rs114698462,rs114405564,rs7681699,rs9993196,rs55721900,rs17252870,rs17268650,rs2215688,rs77774696,rs11723742,rs7775000,rs571312,rs72843532,rs9884403,rs412384,rs10897518,rs3775938,rs2192085,rs2240109,rs686171,rs751092,rs10821877,rs13140527,rs9467656,rs9357006,rs6677420,rs4970866,rs200950,rs1800702,rs1207212,rs34546986,rs13106539,rs2296199,rs114960377,rs6449451,rs114763044,rs2350809,rs9488822,rs4697964,rs532747,rs12522815,rs13195279,rs17145713,rs390764,rs115265552,rs4698003,rs4578808,rs116496587,rs17300895,rs13197574,rs116798697,rs111540469,rs6836878,rs11172124,rs7754961,rs9366656,rs7677939,rs78002135,rs73212891,rs13220395,rs16869379,rs112857659,rs4712961,rs5028371,rs78626603,rs2666560,rs116733861,rs198828,rs79217332,rs2725235,rs62253602,rs116545242,rs10031694,rs3798236,rs7532045,rs12209856,rs2581800,rs115365466,rs3796833,rs11943824,rs2941488,rs7127926,rs7223342,rs1275529,rs35984974,rs76044373,rs12998770,rs1260326,rs7751062,rs1171656,rs7586601,rs1260334,rs76729773,rs2311597,rs1569483,rs2215687,rs9867023,rs11684134,rs74576993,rs12502475,rs4993730,rs506338,rs2518907,rs2264782,rs28712348,rs2941480,rs4421576,rs642803,rs4697969,rs9461196,rs2328893,rs2241471,rs13150639,rs7669090,rs3806817,rs11937853,rs3733585,rs7450342,rs6834620,rs73212880,rs198856,rs73225831,rs7687349,rs14415,rs67554133,rs4697948,rs6829883,rs4697921,rs1165178,rs77706196,rs7663032,rs12421615,rs7979473,rs4236039,rs1004807,rs36033494,rs116206223,rs1401440,rs61884449,rs10209020,rs12199626,rs2941487,rs1165151,rs12507050,rs2192098,rs2047866,rs301391,rs2725219,rs1047813,rs61794270,rs10201247,rs10025702,rs73921473,rs4393994,rs4235354,rs2098237,rs1165187,rs72927984,rs17418329,rs1169284,rs3822245,rs4697748,rs2977945,rs4974823,rs28674077,rs301385,rs113140671,rs198844,rs1143937,rs56356036,rs6832085,rs7691156,rs4713139,rs11937220,rs11728574,rs76591343,rs1860905,rs7940321,rs6836248,rs881641,rs4078226,rs11006681,rs56112907,rs116806369,rs10484433,rs114369838,rs2230414,rs76069509,rs1878275,rs12201170,rs117118803,rs2032444,rs13132187,rs10485107,rs3782906,rs2108879,rs73216759,rs11728093,rs1260345,rs10016022,rs7749342,rs76658848,rs12990262,rs12509677,rs3822237,rs555460,rs115728785,rs62286563,rs73099474,rs11730940,rs28582982,rs13103452,rs780092,rs4886748,rs2941465,rs60815225,rs10805313,rs12500810,rs17531978,rs6821843,rs117761897,rs28360595,rs10173720,rs4665959,rs7686718,rs2279057,rs73216749,rs2169612,rs1347567,rs12510727,rs35698830,rs58011016,rs13319872,rs56874662,rs1860913,rs1967551,rs12192077,rs10939680,rs10001941,rs115952815,rs11737114,rs16824599,rs75574814,rs115265154,rs6937800,rs7686078,rs61076578,rs1647265,rs115311693,rs769091,rs114569633,rs3741414,rs11929850,rs603089,rs36058283,rs10030521,rs4970931,rs6822988,rs4971073,rs2276014,rs3775947,rs489748,rs12331682,rs6857978,rs13129974,rs13121211,rs956312,rs34521641,rs116679383,rs1318016,rs13027706,rs10010656,rs73222526,rs34027818,rs12504600,rs6833035,rs28517717,rs116779297,rs17418533,rs1778508,rs7769257,rs17407555,rs4459989,rs6900218,rs13214280,rs73806483,rs2011465,rs4698017,rs9348695,rs12053113,rs62288546,rs1004327,rs2280737,rs1996228,rs1171648,rs4337632,rs874079,rs55910353,rs9358875,rs3757130,rs2799079,rs4697744,rs1317510,rs11693052,rs117097631,rs13200462,rs115658408,rs4930556,rs4149177,rs11727818,rs2384629,rs1045253,rs9461432,rs61884413,rs67808744,rs4348091,rs3756217,rs9997918,rs4760742,rs2725210,rs9461218,rs6853056,rs195520,rs9845352,rs7683755,rs2728131,rs35501905,rs506035,rs1043470,rs759030,rs4698036,rs62286702,rs2024277,rs1285884,rs61796845,rs116109808,rs56240429,rs200996,rs11065987,rs4608811,rs114355249,rs2215691,rs547066,rs3734523,rs2205936,rs10813948,rs1811351,rs4697995,rs3733589,rs9393711,rs4712970,rs2240723,rs6849736,rs114588426,rs2728121,rs78928733,rs56370926,rs1481013,rs10399658,rs9468345,rs56364136,rs753762,rs12793347,rs7176223,rs1179086,rs73088322,rs74839095,rs57679331,rs2867295,rs4758654,rs4244816,rs114418153,rs7398391,rs4616435,rs10516799,rs11732054,rs6700022,rs998021,rs11613352,rs3796821,rs73212870,rs2073527,rs10400348,rs7659924,rs1805098,rs1883260,rs34273322,rs4697734,rs301375,rs13130003,rs717615,rs972086,rs4971093,rs2082946,rs7688620,rs674297,rs79368359,rs12367434,rs8179252,rs714052,rs9356995,rs7940108,rs11604462,rs1184804,rs115465984,rs71556715,rs780104,rs7696536,rs9468287,rs7850878,rs6547820,rs9461183,rs1924471,rs41269265,rs1104,rs13030973,rs2280206,rs1169294,rs35764187,rs11642757,rs67340775,rs6903765,rs10023068,rs11734375,rs7383628,rs16891926,rs4299205,rs11231859,rs1076017,rs75665979,rs7932775,rs574453,rs67300439,rs35676593,rs10744335,rs10484591,rs780108,rs10169261,rs4697725,rs898032,rs13022873,rs157510,rs1408273,rs6476399,rs2230654,rs3825018,rs17410228,rs73097911,rs12499857,rs11737042,rs34676049,rs2728103,rs36068229,rs6928951,rs1647266,rs73809506,rs200952,rs11736389,rs13114106,rs6829559,rs401763,rs1171619,rs6820230,rs10489073,rs2002478,rs1317816,rs56383788,rs1165180,rs1828911,rs6853389,rs4666010,rs7769908,rs8180562,rs942378,rs6836200,rs6836961,rs13026650,rs11006690,rs13013484,rs73224436,rs73212840,rs917827,rs78680773,rs1800924,rs11204723,rs116212189,rs76031043,rs9683876,rs17587597,rs4464787,rs2868936,rs115561317,rs6905887,rs1336900,rs450681,rs3799383,rs3822858,rs2622604,rs79651229,rs17418478,rs28427256,rs7583698,rs13214169,rs10205592,rs6449265,rs13161,rs200485,rs62394272,rs1210877,rs13141594,rs3884025,rs63151761,rs2728105,rs524023,rs421502,rs10791822,rs9356985,rs34067542,rs41294396,rs17475334,rs115199889,rs2360873,rs56684065,rs61127718,rs35353359,rs2072806,rs6760828,rs57897925,rs2157050,rs28600873,rs75601653,rs10792443,rs77709767,rs114535981,rs6918586,rs71557318,rs115764731,rs11681351,rs2232426,rs1800164,rs2253685,rs67662114,rs13399758,rs6826764,rs17372915,rs9468325,rs10774624,rs669976,rs17596719,rs4697963,rs2275235,rs113188021,rs9685502,rs2943540,rs4235359,rs198809,rs11820322,rs9689245,rs35744819,rs680273,rs4963223,rs61010704,rs117195876,rs74726039,rs4385059,rs73807220,rs16895419,rs2666559,rs10022367,rs1850744,rs10813951,rs9366655,rs6449450,rs9286836,rs9994013,rs117606792,rs2186087,rs1056314,rs9393714,rs62394289,rs4886466,rs2294346,rs7585867,rs4712969,rs2075571,rs12649529,rs62131871,rs34160786,rs2581787,rs2304597,rs115163648,rs490980,rs1474267,rs958976,rs7738307,rs4766578,rs13120201,rs2253675,rs77048596,rs115392169,rs114088521,rs35332062,rs6830786,rs13124141,rs759029,rs4711098,rs114978950,rs17406107,rs56075693,rs79347355,rs77251997,rs35686396,rs11231825,rs11722522,rs9467662,rs12630819,rs9998739,rs11693660,rs10752826,rs6827754,rs62286749,rs9393648,rs3780491,rs35463245,rs115576624,rs391629,rs72554040,rs114808031,rs60512607,rs34691223,rs11127013,rs474707,rs6901039,rs12224611,rs79050509,rs4697992,rs34763247,rs28682539,rs12402787,rs2231142,rs11227299,rs35624969,rs13392645,rs2868418,rs2841206</t>
  </si>
  <si>
    <t>ENSG00000163798.9,ENSG00000079337.11,CATG00000075534.1,CATG00000087923.1,ENSG00000236047.1,ENSG00000272573.1,ENSG00000220875.1,ENSG00000198961.5,ENSG00000189134.3,ENSG00000187987.5,ENSG00000148541.8,ENSG00000049540.12,CATG00000115260.1,CATG00000036255.1,ENSG00000259159.1,CATG00000002572.1,ENSG00000175827.2,ENSG00000204217.8,ENSG00000168242.3,ENSG00000196812.4,CATG00000010640.1,ENSG00000141376.16,ENSG00000138641.11,ENSG00000231971.1,CATG00000023573.1,ENSG00000148584.10,CATG00000087892.1,ENSG00000168298.4,ENSG00000079689.9,ENSG00000165659.12,ENSG00000256546.1,ENSG00000243943.5,CATG00000012124.1,CATG00000087905.1,ENSG00000198315.6,ENSG00000158373.7,ENSG00000117281.11,ENSG00000111087.5,ENSG00000143437.16,CATG00000015242.1,ENSG00000173457.6,CATG00000060193.1,ENSG00000227890.1,ENSG00000196176.7,ENSG00000182450.8,ENSG00000121989.10,ENSG00000217646.1,ENSG00000118777.6,ENSG00000164508.3,CATG00000005766.1,CATG00000083261.1,CATG00000060194.1,ENSG00000185130.4,CATG00000073067.1,CATG00000046235.1,ENSG00000171174.9,ENSG00000169752.12,ENSG00000111816.6,CATG00000098210.1,ENSG00000149781.8,ENSG00000124557.8,ENSG00000243147.3,ENSG00000182572.2,ENSG00000168065.11,ENSG00000173511.5,CATG00000087916.1,CATG00000024257.1,CATG00000008961.1,ENSG00000055044.6,CATG00000087909.1,CATG00000087822.1,ENSG00000111252.6,CATG00000092618.1,ENSG00000175727.9,ENSG00000272278.1,CATG00000017625.1,CATG00000002612.1,CATG00000042207.1,ENSG00000255120.1,ENSG00000143379.8,CATG00000087900.1,CATG00000087896.1,CATG00000005815.1,CATG00000060192.1,ENSG00000204789.3,ENSG00000173153.9,ENSG00000124613.4,ENSG00000168067.7,ENSG00000261390.1,ENSG00000163794.6,ENSG00000178163.3,CATG00000044960.1,ENSG00000262136.1,ENSG00000143452.11,ENSG00000223086.1,CATG00000087870.1,ENSG00000169242.7,ENSG00000235267.1,ENSG00000272462.2,ENSG00000173113.2,ENSG00000259357.1,ENSG00000258001.1,ENSG00000163795.9,CATG00000067739.1,ENSG00000187626.7,ENSG00000184357.3,ENSG00000219891.2,CATG00000080830.1,CATG00000047989.1,ENSG00000236700.1,CATG00000047998.1,ENSG00000089234.11,ENSG00000115947.9,CATG00000067708.1,ENSG00000204406.7,ENSG00000121848.9,ENSG00000187475.4,CATG00000087920.1,ENSG00000182329.6,ENSG00000086062.8,CATG00000069329.1,CATG00000002653.1,CATG00000044969.1,ENSG00000232415.1,ENSG00000055955.11,ENSG00000163463.7,ENSG00000140463.9,ENSG00000112343.8,CATG00000087873.1,CATG00000087866.1,ENSG00000226314.3,CATG00000047979.1,CATG00000067736.1,ENSG00000223469.1,ENSG00000181019.8,ENSG00000138074.10,ENSG00000196226.2,ENSG00000036672.11,CATG00000002605.1,ENSG00000172977.8,ENSG00000160766.10,CATG00000012133.1,ENSG00000251599.1,CATG00000080828.1,ENSG00000197891.7,ENSG00000197914.2,ENSG00000115226.5,ENSG00000140367.7,CATG00000071776.1,ENSG00000129646.9,ENSG00000221531.1,CATG00000073065.1,ENSG00000124529.3,CATG00000042205.1,CATG00000087927.1,ENSG00000068976.9,ENSG00000176714.9,CATG00000067698.1,ENSG00000254740.2,ENSG00000111801.11,CATG00000096069.1,CATG00000019939.1,ENSG00000178762.3,ENSG00000223109.1,ENSG00000124549.10,ENSG00000196866.2,ENSG00000176444.14,ENSG00000124564.13,CATG00000042213.1,ENSG00000189298.9,ENSG00000158019.16,ENSG00000124693.2,CATG00000083361.1,CATG00000087941.1,ENSG00000183199.6,ENSG00000182379.9,ENSG00000173171.10,ENSG00000160767.16,CATG00000092614.1,ENSG00000234945.3,ENSG00000199289.1,ENSG00000197409.6,ENSG00000009950.11,ENSG00000137259.2,ENSG00000259887.1,ENSG00000261839.1,ENSG00000257595.2,CATG00000067715.1,ENSG00000216436.2,ENSG00000110987.4,CATG00000002652.1,ENSG00000271748.1,ENSG00000175202.3,ENSG00000118762.3,CATG00000011967.1,CATG00000083393.1,ENSG00000273456.1,ENSG00000162302.8,ENSG00000135114.8,ENSG00000222035.2,ENSG00000115204.10,CATG00000087827.1,ENSG00000273088.1,CATG00000005802.1,ENSG00000243696.4,ENSG00000218690.1,ENSG00000096654.11,ENSG00000163462.13,CATG00000067712.1,ENSG00000185499.12,ENSG00000106635.3,ENSG00000263096.1,ENSG00000260144.1,ENSG00000257069.1,ENSG00000137185.7,ENSG00000084734.4,ENSG00000112337.6,ENSG00000249001.1,ENSG00000139269.2,ENSG00000118785.9,CATG00000002596.1,CATG00000005818.1,CATG00000076976.1,CATG00000087828.1,ENSG00000186146.1,ENSG00000141101.8,ENSG00000186234.7,ENSG00000071127.12,ENSG00000213453.3,CATG00000083264.1,ENSG00000184348.2,CATG00000025587.1,CATG00000092629.1,ENSG00000109684.10,ENSG00000115194.6,ENSG00000123384.9,CATG00000049830.1,CATG00000042212.1,ENSG00000232500.1,ENSG00000226261.1,ENSG00000152595.12,ENSG00000173486.8,CATG00000026104.1,CATG00000027984.1,CATG00000071782.1,ENSG00000146215.9,ENSG00000198366.5,ENSG00000248592.3,ENSG00000115211.11,ENSG00000269038.1,ENSG00000235718.3,ENSG00000196747.3,CATG00000083335.1,ENSG00000250413.1,ENSG00000108924.9,CATG00000075516.1,ENSG00000256018.1,ENSG00000213533.7,ENSG00000234816.2,CATG00000017644.1,ENSG00000163932.9,ENSG00000182199.6,CATG00000083320.1,ENSG00000175877.3,ENSG00000163793.8,ENSG00000197062.7,CATG00000080189.1,ENSG00000077800.7,CATG00000073068.1,ENSG00000115207.9,ENSG00000079691.15,ENSG00000138002.10,ENSG00000197279.3,ENSG00000182952.4,ENSG00000169241.13,CATG00000083373.1,ENSG00000159322.13,ENSG00000188987.2,ENSG00000180573.8,ENSG00000233554.1,ENSG00000215979.1,ENSG00000168071.17,ENSG00000225940.1,ENSG00000133895.10,ENSG00000211584.9,ENSG00000137204.10,ENSG00000267131.1,CATG00000019904.1,ENSG00000009954.6,CATG00000071769.1,CATG00000010636.1,ENSG00000271852.1,ENSG00000135100.13,ENSG00000261490.1,CATG00000005870.1,ENSG00000219392.1,CATG00000092610.1,ENSG00000110076.14,ENSG00000233822.3,CATG00000050325.1,ENSG00000254470.2,ENSG00000168066.16,CATG00000005774.1,CATG00000083347.1,ENSG00000115234.6,ENSG00000237425.1,ENSG00000256940.1,ENSG00000138085.12,ENSG00000172922.4,ENSG00000109667.7,ENSG00000234072.1,ENSG00000260876.1,ENSG00000068831.14,ENSG00000205334.2,ENSG00000204842.10,ENSG00000061273.13,ENSG00000124782.15,ENSG00000231064.1,ENSG00000197061.3,ENSG00000180596.7,CATG00000083365.1,ENSG00000106638.11,CATG00000087824.1,ENSG00000185633.6,ENSG00000165449.7,CATG00000087883.1,ENSG00000197846.3,CATG00000037709.1,ENSG00000173039.14,CATG00000067714.1,ENSG00000172818.5,ENSG00000157895.7,ENSG00000237410.1,ENSG00000171467.11,CATG00000083387.1,CATG00000083353.1,CATG00000073059.1,ENSG00000260772.1,ENSG00000242387.1,ENSG00000186364.7,ENSG00000010704.14,ENSG00000119760.11,ENSG00000163131.6,CATG00000017720.1,CATG00000087881.1,CATG00000087830.1,ENSG00000146109.3,ENSG00000138100.9,CATG00000071777.1,ENSG00000169231.9,CATG00000092613.1,ENSG00000260898.1,ENSG00000198522.9,CATG00000083367.1,CATG00000067716.1,ENSG00000257086.1,ENSG00000186141.4,ENSG00000131788.11,ENSG00000164749.7,ENSG00000163933.5,CATG00000087853.1,ENSG00000143409.11,ENSG00000161542.12,ENSG00000179912.15,ENSG00000182611.3,ENSG00000124610.3,ENSG00000259080.1,ENSG00000198374.3,ENSG00000026950.12,ENSG00000157992.8,CATG00000019981.1,ENSG00000112763.11,ENSG00000143363.11,ENSG00000084774.9,ENSG00000173327.3,CATG00000083294.1,CATG00000005809.1,CATG00000042214.1,CATG00000011972.1,ENSG00000186470.9,CATG00000083349.1,CATG00000071786.1,CATG00000044397.1,ENSG00000143457.6,ENSG00000246375.2,ENSG00000231492.2,ENSG00000197136.4,ENSG00000149782.7,ENSG00000269293.2,CATG00000079860.1,ENSG00000102908.16,ENSG00000143412.5,ENSG00000179085.7,ENSG00000223953.3,ENSG00000219435.3,ENSG00000187837.2,ENSG00000241549.4,ENSG00000267889.1,ENSG00000177628.11,ENSG00000174827.9,ENSG00000115216.9,ENSG00000158691.10,ENSG00000267620.1,ENSG00000196374.5,ENSG00000163935.9,ENSG00000115241.9,ENSG00000143387.8,ENSG00000213445.4,CATG00000087270.1,CATG00000067697.1,ENSG00000235109.3,ENSG00000175189.3,CATG00000083271.1,ENSG00000146039.6,ENSG00000261194.1,ENSG00000231680.1,CATG00000067721.1,CATG00000064661.1,ENSG00000124508.12,ENSG00000146047.4,ENSG00000241388.3,ENSG00000157111.8,ENSG00000245248.3,ENSG00000236935.1,CATG00000025583.1,CATG00000083332.1,ENSG00000116030.12,ENSG00000232040.2,ENSG00000233438.1,ENSG00000264931.1,ENSG00000126432.9,ENSG00000169676.4,CATG00000027715.1,ENSG00000124568.6,CATG00000002598.1,ENSG00000137338.4,CATG00000069341.1,CATG00000012129.1,ENSG00000143418.15,ENSG00000249334.1,CATG00000071789.1,ENSG00000198558.2,CATG00000013627.1,ENSG00000167196.9,ENSG00000258830.1,CATG00000087888.1,CATG00000067726.1,ENSG00000216331.1,ENSG00000196532.4,CATG00000051276.1</t>
  </si>
  <si>
    <t>18327256,21768215,18834626,18179892,23263486,18327257,17997608,24513273,24379826,20884846</t>
  </si>
  <si>
    <t>Serum uric acid levels,Urate levels</t>
  </si>
  <si>
    <t>MESH:D040641</t>
  </si>
  <si>
    <t>Quantitative Trait Loci</t>
  </si>
  <si>
    <t>Genetic loci associated with a QUANTITATIVE TRAIT.</t>
  </si>
  <si>
    <t>rs718847,rs2883324,rs10459142,rs12469822,rs1793669,rs360729,rs894925,rs1793675,rs34781199,rs62485263,rs5760489,rs2706164,rs11833706,rs6593756,rs140605,rs10112738,rs2620361,rs1182369,rs9912066,rs17174502,rs9909476,rs11634866,rs118030518,rs668622,rs61812598,rs16957109,rs13398125,rs1363053,rs1784331,rs643434,rs473172,rs5744672,rs9217,rs8029993,rs12594837,rs17127203,rs2029241,rs4665652,rs9920562,rs4950403,rs7824069,rs637242,rs363832,rs1241163,rs77938262,rs7115242,rs114797569,rs6493307,rs3846663,rs676996,rs1614641,rs2306753,rs494356,rs115570199,rs113874151,rs9791634,rs17058348,rs11265613,rs114250775,rs9552923,rs2783567,rs9891900,rs12222665,rs6589576,rs2706177,rs10169599,rs9905527,rs3203,rs116431874,rs4775760,rs76371289,rs6493328,rs4631576,rs1784325,rs5760485,rs2042747,rs1939991,rs2070477,rs1118201,rs11214105,rs7301612,rs12450192,rs8033336,rs13389457,rs12594600,rs17244834,rs28661826,rs6493062,rs12584195,rs9898723,rs7895372,rs10900332,rs1871757,rs1242229,rs7931335,rs115594332,rs9920624,rs6537,rs4420638,rs4453032,rs6664201,rs2883323,rs10892082,rs4774517,rs4938354,rs10750100,rs4950402,rs12377604,rs1616318,rs10872409,rs16957120,rs677355,rs16940912,rs114962075,rs7114963,rs4393147,rs3183927,rs236911,rs7162626,rs687289,rs56243033,rs118057860,rs115392281,rs667223,rs2178661,rs1784330,rs73410961,rs12477867,rs1293344,rs4950322,rs1320668,rs7300695,rs16957031,rs5760486,rs16961062,rs634960,rs115316302,rs11682107,rs4845622,rs488962,rs4704227,rs925229,rs10891339,rs3807155,rs1085,rs3808894,rs9659030,rs3753844,rs6732746,rs12025494,rs75586953,rs72718400,rs1673207,rs189667,rs57407834,rs755109,rs2706169,rs3742995,rs2783569,rs619086,rs73117080,rs2513093,rs12450240,rs11891557,rs714290,rs2228145,rs527210,rs674302,rs59881302,rs664082,rs644234,rs1687715,rs72692942,rs2353354,rs34656784,rs474488,rs7184016,rs73229114,rs11216316,rs16940878,rs28481454,rs11676710,rs1793673,rs676457,rs3213571,rs11683408,rs11164549,rs7133413,rs1116324,rs562179,rs7396835,rs9333096,rs72720325,rs4748329,rs3737850,rs7770628,rs757853,rs4845372,rs6589575,rs984976,rs2769071,rs12584413,rs78835655,rs9461688,rs1784323,rs10849786,rs10984349,rs4129267,rs6589589,rs4950399,rs75022449,rs16875666,rs10508517,rs2932893,rs72821619,rs2417577,rs589211,rs72645459,rs1793653,rs17194407,rs612169,rs900012,rs1659832,rs6703892,rs58205539,rs11678375,rs1793670,rs171052,rs114444724,rs6761276,rs7529229,rs491626,rs72859125,rs11125981,rs12450191,rs4845620,rs2250417,rs10793657,rs7931770,rs10519174,rs2527867,rs2073398,rs12730036,rs3778705,rs3737849,rs11677043,rs11214127,rs7590399,rs11658168,rs11686956,rs12323990,rs9791462,rs755251,rs7956848,rs72857493,rs636398,rs10892079,rs1676486,rs13386602,rs74548201,rs3807156,rs1517914,rs2303502,rs657152,rs4889294,rs113239537,rs9806163,rs16883133,rs5760493,rs75004191,rs7030887,rs3846662,rs4549504,rs687621,rs1426718,rs7946257,rs7591566,rs3929051,rs360718,rs9333097,rs493246,rs10849814,rs7128382,rs1793672,rs16957037,rs6697022,rs582118,rs56686382,rs6467780,rs17562423,rs757854,rs17431614,rs9372780,rs2291394,rs12565911,rs4512645,rs1659831,rs3780418,rs7870723,rs78579896,rs1060211,rs12691687,rs11748027,rs7120309,rs1793664,rs1673204,rs2122074,rs16957055,rs75369706,rs28730794,rs10111220,rs360712,rs543968,rs17431934,rs1673206,rs1540251,rs10793658,rs4938315,rs3204,rs12477866,rs7123517,rs11214128,rs12311737,rs10900333,rs1182415,rs2527868,rs12285074,rs4950404,rs1939992,rs360720,rs35026266,rs6659630,rs8036173,rs1619818,rs35870740,rs1784316,rs10903528,rs3864968,rs13436857,rs16960901,rs9919599,rs544873,rs55737216,rs1475695,rs73410969,rs7107346,rs68160765,rs2291523,rs7817091,rs360719,rs12923433,rs664602,rs2000615,rs6963539,rs7972912,rs1417938,rs28680600,rs10957730,rs9303029,rs7554833,rs1440002,rs67975003,rs6927923,rs1784335,rs6453131,rs12993094,rs7306083,rs2433394,rs1784355,rs360717,rs117478364,rs505922,rs1793671,rs474339,rs1512706,rs728092,rs6761,rs12538047,rs11635140,rs6715992,rs6490303,rs17364560,rs2245752,rs2303500,rs3757381,rs1035237,rs1673203,rs10984462,rs1673205,rs12711750,rs28730795,rs60559039,rs3758254,rs13028634,rs2071502,rs9402515,rs474981,rs2327351,rs113507180,rs2527866,rs2471884,rs10519177,rs6489780,rs1707287,rs10092658,rs2127905,rs1894224,rs12236440,rs116436917,rs116778205,rs2339940,rs613534,rs10851468,rs7115562,rs668842,rs682839,rs73410959,rs90192,rs10181720,rs1475696,rs13013630,rs514659,rs16957061,rs2154611,rs2013984,rs1241185,rs11164634,rs7555817,rs73410940,rs10736487,rs12594618,rs11078685,rs494242,rs4604928,rs11214112,rs3018434,rs7171359,rs6759676,rs9635963,rs12592573,rs795467,rs3751913,rs554833,rs114479718,rs3736120,rs6953604,rs3816192,rs8521,rs12028005,rs6701464,rs2029240,rs2527869,rs7526996,rs1517912,rs16904182,rs77867982,rs3780419,rs117518721,rs2000614,rs10486288,rs8109578,rs2075292,rs76661837,rs2196891,rs236918,rs639548,rs478271,rs606845,rs1784324,rs187238,rs12916,rs10957731,rs582094,rs2737700,rs60529510,rs10184259,rs1614481,rs641620,rs1042078,rs1351452,rs622693,rs9552924,rs7733436,rs8088144,rs12101348,rs5005608,rs2615980,rs360730,rs1127703,rs72857495,rs4770433,rs115471014,rs10984361,rs664971,rs4245168,rs12237296,rs117352983,rs2527865,rs2706172,rs2196892,rs17461551,rs111696803,rs16829119,rs3213569,rs7209131,rs7960336,rs11854550,rs2000971,rs664922,rs34302400,rs521171,rs7122944,rs17562177,rs11693750,rs16904183,rs79940764,rs77251213,rs10760022,rs3780416,rs28537072,rs1784349,rs3737853,rs985299,rs2555470,rs117711550,rs17160172,rs497100,rs72692946,rs9806595,rs4938350,rs11216257,rs10732856,rs60482040,rs66990486,rs2114438,rs10045497,rs6710763,rs10038095,rs6560750,rs28421836,rs4938347,rs4576655,rs73999916,rs8034591,rs3824496,rs6724787,rs17356492,rs7164585,rs7120449,rs56228922,rs11065611,rs236916,rs78720068,rs4845623,rs9652450,rs7950364,rs12594765,rs2327353,rs2706165,rs6453133,rs10957733,rs1182417,rs1784332,rs9552932,rs1784322,rs585849,rs10466868,rs8081271,rs9896620,rs3183928,rs1130864,rs116552240,rs3829352,rs117007554,rs10760021,rs2306352,rs11065259,rs655601,rs8091699,rs13292932,rs35841011,rs72859120,rs4936366,rs1290349,rs11214115,rs7530061,rs2527864,rs4820599,rs1882482,rs1793661,rs3802201,rs77448533,rs11637235,rs2878417,rs5744680,rs7931902,rs4938349,rs12466799,rs10215281,rs4537545,rs10088317,rs56964920,rs6878990,rs7164277,rs12455917,rs10789862,rs7107152,rs3737854,rs11148753,rs10183479,rs11612572,rs2070768,rs12711752,rs1793674,rs874852,rs495203,rs7112513,rs11606950,rs73410972,rs62487619,rs12034915,rs8008,rs28590104,rs10793661,rs7030907,rs28431056,rs511676,rs10957732,rs1812873,rs1446568,rs549908,rs529565,rs10211220,rs1242127,rs7561273,rs116197565,rs11677088,rs1439793,rs67987962,rs360715,rs12594325,rs2466792,rs1617031,rs3780420,rs10790175,rs58237318,rs1467953,rs588846,rs16957063,rs4618817,rs4938352,rs61364280,rs113498894,rs1784327,rs1939990,rs9911854,rs4775762,rs56046122,rs72859113,rs2000616,rs1506524,rs2942357,rs7307973,rs9346001,rs2029242,rs4938348,rs2527870,rs9920935,rs4800559,rs9920092,rs12916536,rs4950400,rs6948094,rs1784329,rs685549,rs10092395,rs7861658,rs5751904,rs12934922,rs2878419,rs55894190,rs795468,rs11070377,rs7517324,rs4284292,rs34270020,rs360721,rs10790172,rs11896820,rs3758253,rs12618943,rs10790169,rs9920570,rs2155583,rs12537168,rs680345,rs579890,rs12654264,rs3742992,rs117796362,rs7121347,rs7518199,rs4708876,rs116190767,rs73410971,rs1241184,rs12449726,rs7940310,rs1784317,rs11887823,rs1030961,rs9552922,rs4936367,rs10928195,rs72753572,rs1182419,rs11070644,rs62493411,rs9635962,rs1763347,rs12591415,rs3213568,rs7917694,rs545971,rs7101386,rs4743147,rs11683229,rs2413906,rs34500060,rs2513095,rs588534,rs4938353,rs2330805,rs12711751,rs11070641,rs4950401,rs10209245,rs7118996,rs34122334,rs4845373,rs492488,rs7171330,rs55723768,rs2706166,rs6546029</t>
  </si>
  <si>
    <t>ENSG00000234268.1,ENSG00000231865.1,CATG00000107968.1,ENSG00000165966.10,ENSG00000259754.1,ENSG00000166147.9,CATG00000080231.1,ENSG00000136932.9,ENSG00000234610.1,ENSG00000181222.10,ENSG00000143952.15,ENSG00000197580.7,CATG00000010632.1,CATG00000088022.1,ENSG00000113163.11,ENSG00000259235.1,ENSG00000185736.11,CATG00000010871.1,ENSG00000141562.13,CATG00000080230.1,CATG00000016516.1,ENSG00000231758.2,ENSG00000154040.16,CATG00000007391.1,ENSG00000131781.8,ENSG00000160584.11,ENSG00000112232.8,ENSG00000163026.7,ENSG00000259700.2,ENSG00000243207.2,ENSG00000128881.12,ENSG00000235226.1,CATG00000049696.1,ENSG00000130208.5,ENSG00000254080.1,ENSG00000253720.1,ENSG00000112319.13,CATG00000022942.1,ENSG00000259705.1,ENSG00000224077.1,ENSG00000227954.2,CATG00000068773.1,ENSG00000107611.10,ENSG00000204856.7,ENSG00000153310.14,CATG00000007388.1,ENSG00000136938.8,ENSG00000178927.12,CATG00000007390.1,ENSG00000234488.1,CATG00000010836.1,ENSG00000150782.7,CATG00000013808.1,CATG00000106316.1,ENSG00000153317.10,ENSG00000234840.1,ENSG00000213137.3,ENSG00000014641.13,CATG00000074501.1,ENSG00000265458.1,ENSG00000060718.14,ENSG00000236267.1,ENSG00000122779.12,CATG00000010633.1,ENSG00000131446.11,CATG00000074502.1,ENSG00000132693.8,ENSG00000271860.1,ENSG00000151835.9,ENSG00000255292.2,ENSG00000174437.12,ENSG00000169764.10,CATG00000094801.1,ENSG00000136929.8,ENSG00000141447.12,ENSG00000170175.6,ENSG00000205639.5,ENSG00000131778.13,ENSG00000257277.1,ENSG00000122008.11,ENSG00000130812.6,ENSG00000149591.12,ENSG00000102683.6,ENSG00000135697.5,ENSG00000265750.1,CATG00000106315.1,CATG00000003952.1,ENSG00000215481.4,ENSG00000255946.1,CATG00000077356.1,ENSG00000103995.9,CATG00000013305.1,CATG00000104121.1,ENSG00000149571.6,ENSG00000185634.7,ENSG00000157837.11,CATG00000068796.1,ENSG00000113161.11,CATG00000091257.1,ENSG00000100031.14,CATG00000076300.1,ENSG00000174282.7,ENSG00000136697.8,ENSG00000198670.7,ENSG00000157703.11,ENSG00000213226.4,ENSG00000160712.8,ENSG00000146555.14,ENSG00000196510.8,ENSG00000140326.8,CATG00000091256.1,ENSG00000143951.11,CATG00000044216.1,CATG00000003954.1,CATG00000085081.1,CATG00000011732.1,ENSG00000168092.9,ENSG00000247372.2,CATG00000049697.1,ENSG00000246283.2,CATG00000032947.1,ENSG00000253341.1,ENSG00000204852.11,ENSG00000254960.2,ENSG00000160613.8,CATG00000044982.1,ENSG00000149577.11,ENSG00000266236.1,ENSG00000135999.7,ENSG00000159433.7,ENSG00000128951.9,ENSG00000136689.14,ENSG00000077943.7,ENSG00000150783.5,ENSG00000178026.8,ENSG00000189045.9,CATG00000024857.1,ENSG00000254638.1,CATG00000097633.1,ENSG00000244585.1,CATG00000104120.1,ENSG00000175164.9,ENSG00000236739.3</t>
  </si>
  <si>
    <t>18464913,19197348</t>
  </si>
  <si>
    <t>Quantitative traits,Protein quantitative trait loci</t>
  </si>
  <si>
    <t>MESH:D042461</t>
  </si>
  <si>
    <t>Vascular Endothelial Growth Factor A</t>
  </si>
  <si>
    <t>The original member of the family of endothelial cell growth factors referred to as VASCULAR ENDOTHELIAL GROWTH FACTORS. Vascular endothelial growth factor-A was originally isolated from tumor cells and referred to as "tumor angiogenesis factor" and "vascular permeability factor". Although expressed at high levels in certain tumor-derived cells it is produced by a wide variety of cell types. In addition to stimulating vascular growth and vascular permeability it may play a role in stimulating VASODILATION via NITRIC OXIDE-dependent pathways. Alternative splicing of the mRNA for vascular endothelial growth factor A results in several isoforms of the protein being produced.</t>
  </si>
  <si>
    <t>rs10757628,rs10967570,rs10812474,rs6475939,rs7030781,rs9381267,rs7745517,rs10124200,rs10122587,rs10812472,rs1886979,rs10812481,rs2375980,rs4711755,rs2375981,rs10967526,rs7855003,rs10738758,rs10116375,rs10812473,rs10114279,rs10115227,rs10122524,rs7856084,rs10967512,rs10812475,rs10812471,rs10116513,rs10738760,rs78459751,rs10967529</t>
  </si>
  <si>
    <t>CATG00000107512.1,CATG00000083912.1,CATG00000083909.1,CATG00000088350.1,ENSG00000080608.9</t>
  </si>
  <si>
    <t>Vascular endothelial growth factor levels</t>
  </si>
  <si>
    <t>MESH:D043823</t>
  </si>
  <si>
    <t>Taxoids</t>
  </si>
  <si>
    <t>A group of diterpenoid CYCLODECANES named for the taxanes that were discovered in the TAXUS tree. The action on MICROTUBULES has made some of them useful as ANTINEOPLASTIC AGENTS.</t>
  </si>
  <si>
    <t>rs3815527,rs972570,rs1371608,rs3815532,rs6954555,rs7549105,rs72811748,rs872816,rs2024440,rs13357320,rs2100969,rs11671258,rs2356168,rs4921230,rs2586502,rs10924896,rs72804031,rs6429015,rs10064948,rs11584859,rs4971319,rs1011812,rs1227957,rs11669171,rs1618967,rs10499421,rs4659796,rs2216046,rs4932937,rs2082493,rs73031010,rs34151841,rs8112076,rs117512475,rs923175,rs1440033,rs7549410,rs3815528,rs1861310,rs17165850,rs6801774,rs2024439,rs7526191,rs10278941,rs7542852,rs2421186,rs4925622,rs73021416,rs12699366,rs919813,rs11671960,rs1573897,rs6460928,rs8100931,rs12930239,rs2287068,rs919812,rs61852630,rs6973401,rs4719307,rs4971315,rs72711836,rs2127152,rs2392690,rs3815530,rs4634944,rs10423819,rs7511962,rs848016,rs12699367,rs1652804,rs4019979,rs73021467,rs6426215,rs2127150,rs71371957,rs12740088,rs10051948,rs10925421,rs17304569,rs62117633,rs6954265,rs1988934,rs10235534,rs114161969,rs35174328,rs666581,rs11670331,rs113028826,rs2642956,rs73021454,rs1287619,rs56884994,rs11668609,rs10280000,rs10272105,rs1665583,rs10924895,rs9305015,rs7418825,rs10280443,rs7508396,rs17149915,rs7251567,rs872817,rs7498372,rs2278443,rs6429016,rs72753093,rs12060791,rs1975188,rs2392691,rs7917845,rs848015,rs11669295,rs2110803,rs6966667,rs10414075,rs6783628,rs6460931,rs56070715,rs3765097,rs6511680,rs1227945,rs6945190,rs2356166,rs6460929,rs62451463,rs2927934,rs72711838,rs2110802,rs1227953,rs6511683,rs71371958,rs4787483,rs4351630,rs11671489,rs2356169,rs4971317,rs11668697,rs2127149,rs1619835,rs11344,rs12609544,rs1440036,rs7808500,rs847995,rs111459082,rs4999526,rs8100720,rs4142933,rs113443718,rs73021424,rs11085662,rs60773823,rs6460932,rs12130075,rs61498462,rs2160270,rs72804018,rs7796249,rs4745991,rs11666415,rs28859943,rs1227949,rs11669251,rs4512636,rs7260280,rs62451462,rs6460930,rs8104657,rs848003,rs2086209,rs3964442,rs11670299,rs12699365,rs12118487,rs7512150,rs10236623,rs10925420,rs13421373,rs10269851,rs167344,rs7245605,rs12798137,rs1565897,rs61852637,rs118184725,rs8110727,rs2127151,rs10282726,rs2082492,rs73021461,rs12122290,rs66972560,rs17620029,rs1011811,rs6460939,rs2392692,rs12132931,rs1227969,rs72753011,rs2253353,rs17620048,rs12699364,rs11672981,rs6429017,rs7780547,rs1227939,rs4787484,rs1052179,rs1227950,rs4258212,rs2356170,rs7254349,rs73524177,rs1652802,rs6972134,rs12474829,rs2192828,rs1227947,rs1112137,rs7535251,rs12951828,rs7521183,rs12416663,rs4532495,rs1238357,rs4512635,rs10500224,rs1236904,rs1227967,rs1440032,rs2893583,rs8112938,rs6967385,rs13247878,rs12135545,rs6966459,rs3750790,rs7812164,rs2098364,rs7260592,rs7522300,rs12919612,rs915832,rs1011813,rs10259100,rs12537184,rs3815526,rs2024441,rs12144260,rs7519795,rs548726,rs1440030,rs1665581,rs1059002,rs61737180,rs923172,rs1227948,rs10423754,rs6426216,rs2099360,rs10924897,rs10155958,rs12474887,rs7098301,rs73021412,rs748099,rs10240630,rs4452076,rs11742874,rs34889106,rs580204,rs6657686,rs12135549,rs7189550,rs61852631,rs6701582,rs7546342,rs56913846,rs3815529,rs6790433,rs848004,rs62114762,rs59756985,rs3815531,rs7259533,rs10500223,rs6801669,rs62114769,rs10407383,rs10255135,rs17666614,rs6882695,rs3815534,rs62114776,rs61848438,rs2008977,rs11666653,rs8103993,rs2893584,rs6429018,rs6429014,rs72753097,rs4925540,rs4721085,rs184234,rs1440031,rs10404354,rs8105851,rs59525684,rs2356167,rs6689229,rs6075076,rs1440034,rs1227968,rs1227951,rs7524451,rs12141355,rs3815525,rs72768397,rs6664217,rs3735180,rs55984722,rs73029291,rs7189750,rs7260598,rs4971316,rs17620072</t>
  </si>
  <si>
    <t>CATG00000079658.1,CATG00000059243.1,CATG00000027072.1,ENSG00000135747.7,CATG00000000018.1,ENSG00000259579.1,ENSG00000269289.1,ENSG00000197472.10,CATG00000078313.1,CATG00000101278.1,CATG00000081813.1,ENSG00000213096.5,CATG00000052754.1,ENSG00000174939.6,ENSG00000199727.1,ENSG00000174938.10,ENSG00000170909.9,CATG00000064271.1,ENSG00000091947.5,CATG00000000020.1,ENSG00000131389.12,CATG00000075712.1,ENSG00000249406.1,ENSG00000223553.1,ENSG00000268442.1,CATG00000031473.1,CATG00000079654.1,ENSG00000170906.11,ENSG00000254486.1,CATG00000026123.1,ENSG00000254991.1,ENSG00000268362.1,ENSG00000266262.1,ENSG00000099282.5,ENSG00000263176.1,ENSG00000146530.7,CATG00000059241.1,ENSG00000131697.13,ENSG00000141956.9,ENSG00000249738.2,CATG00000040630.1,ENSG00000198626.11,ENSG00000108840.11</t>
  </si>
  <si>
    <t>Response to taxane treatment (placlitaxel),Response to taxane treatment (docetaxel)</t>
  </si>
  <si>
    <t>MESH:D044882</t>
  </si>
  <si>
    <t>Glucose Metabolism Disorders</t>
  </si>
  <si>
    <t>Pathological conditions in which the BLOOD GLUCOSE cannot be maintained within the normal range, such as in HYPOGLYCEMIA and HYPERGLYCEMIA. Etiology of these disorders varies. Plasma glucose concentration is critical to survival for it is the predominant fuel for the CENTRAL NERVOUS SYSTEM.</t>
  </si>
  <si>
    <t>rs1280,rs9472506,rs174576,rs551754,rs11920090,rs9287904,rs10501320,rs2950835,rs12192817,rs10765576,rs6547820,rs566879,rs13030973,rs72964564,rs484066,rs3812861,rs2544360,rs1059000,rs830194,rs10513685,rs4233718,rs4841132,rs1313566,rs116957230,rs174549,rs174591,rs11956194,rs174592,rs5406,rs3736594,rs7041847,rs7945617,rs7646014,rs898032,rs72643559,rs1974,rs13023094,rs1799884,rs62138968,rs12487589,rs2292622,rs174541,rs16873510,rs11711206,rs174580,rs10265504,rs12202314,rs508506,rs2121649,rs6889272,rs6869570,rs7700417,rs11946576,rs11558471,rs481067,rs3792252,rs11783641,rs559113,rs174599,rs174590,rs6048196,rs487756,rs4666010,rs11731400,rs3892354,rs11901133,rs10814918,rs1004558,rs7020673,rs4666011,rs503931,rs13013484,rs174578,rs2277764,rs117819392,rs2685803,rs174575,rs2190502,rs497692,rs1203883,rs35611098,rs4406791,rs4753072,rs853790,rs174585,rs61944006,rs7582529,rs569805,rs2685813,rs3763191,rs10123313,rs10513686,rs565412,rs4564736,rs34523847,rs531328,rs35648612,rs11707746,rs720389,rs116796804,rs4380994,rs12794698,rs12486657,rs495714,rs2685798,rs174598,rs74446114,rs3792253,rs55836809,rs10116772,rs983311,rs72613829,rs75429814,rs4607517,rs174537,rs10758593,rs6709087,rs58512362,rs174553,rs16855617,rs10830962,rs1581397,rs55989805,rs34403348,rs75896506,rs501303,rs10758592,rs12477908,rs174560,rs36043919,rs9463100,rs1574285,rs1203880,rs11720145,rs10974438,rs3749147,rs2685810,rs6476836,rs4815127,rs10476553,rs10513688,rs174593,rs56725354,rs10513687,rs4331050,rs2908286,rs1203876,rs112342275,rs1928531,rs830020,rs6727388,rs7577342,rs2329489,rs17661330,rs7713317,rs7951037,rs7945565,rs478333,rs579275,rs58199976,rs4753073,rs567074,rs68057028,rs174561,rs34597048,rs174533,rs579060,rs6048206,rs522893,rs853772,rs3811951,rs4611171,rs3802177,rs102275,rs13169290,rs1203886,rs1783598,rs78170284,rs6494309,rs114776339,rs340875,rs2685808,rs4002828,rs73541184,rs174554,rs174569,rs28675349,rs76550717,rs60353775,rs10930337,rs174587,rs7752324,rs114274450,rs35463245,rs932560,rs1535,rs2971667,rs36083800,rs1337919,rs174594,rs61944005,rs764129,rs1203892,rs6785803,rs1260333,rs555975,rs10513689,rs13154597,rs7643425,rs7614016,rs75762942,rs1881396,rs174570,rs7638998,rs11721319,rs118010687,rs116908325,rs1928530,rs479682,rs97384,rs3811644,rs76013440,rs12201995,rs12487486,rs61791106,rs2685811,rs11020127,rs4578808,rs2529414,rs340835,rs917793,rs495135,rs480562,rs174534,rs509360,rs5402,rs174555,rs174562,rs71516504,rs9679543,rs1203907,rs80135045,rs2685812,rs10515237,rs531864,rs10031538,rs2305929,rs1203879,rs73016686,rs60354090,rs12471347,rs1911128,rs11127127,rs10758591,rs102274,rs174577,rs575671,rs76586169,rs1203881,rs11917504,rs174528,rs11705701,rs6048205,rs7109575,rs6235,rs10814916,rs4841133,rs10974435,rs12998770,rs1260326,rs2272406,rs853791,rs7002551,rs340839,rs75615732,rs1041334,rs1260334,rs13402420,rs16856252,rs569829,rs6714106,rs7945689,rs6048191,rs482508,rs527150,rs77154381,rs12423334,rs2685806,rs4474658,rs7613951,rs1597023,rs16856247,rs10040098,rs36101807,rs720390,rs34642857,rs2911711,rs6234,rs59876138,rs174536,rs74429612,rs552445,rs7722200,rs1562444,rs6494310,rs6048192,rs114798927,rs1447350,rs11763072,rs57884925,rs3814730,rs10209020,rs560952,rs780093,rs1203894,rs10201247,rs471087,rs112257961,rs4578809,rs6535581,rs1203884,rs10814915,rs11605924,rs1911127,rs5394,rs174529,rs174581,rs5393,rs17085665,rs11924648,rs4665386,rs174589,rs9987289,rs62138964,rs494874,rs2293941,rs4753426,rs174544,rs7941837,rs55679742,rs5400,rs2075066,rs6476839,rs17024380,rs35297160,rs526418,rs560887,rs11711437,rs11929535,rs9859406,rs508743,rs174600,rs174572,rs7930067,rs174568,rs66683764,rs7758107,rs12614744,rs10814914,rs2177076,rs55641619,rs11719201,rs1499820,rs99780,rs10122677,rs12403994,rs4665385,rs17716118,rs10031194,rs10173720,rs1203877,rs2337373,rs174556,rs7034200,rs758982,rs61169219,rs6444082,rs62138965,rs340874,rs61944004,rs28662360,rs552976,rs1552224,rs3862791,rs508423,rs6704596,rs174579,rs2685807,rs519887,rs11039165,rs17085658,rs1996220,rs3781638,rs532779,rs2250677,rs11039182,rs174573,rs1203905,rs2685814,rs12664797,rs10213823,rs174597,rs7981781,rs58284370,rs61791107,rs2971668,rs485094,rs2685804,rs472614,rs1203875,rs7331478,rs505283,rs2908282,rs77820757,rs10830961,rs6727215,rs4430606,rs174574,rs983309,rs1203889,rs7930592,rs2277763,rs1203910,rs10765578,rs4237150,rs78468022,rs174584,rs6476842,rs17205526,rs6444083,rs13168460,rs11087388,rs9505086,rs10209126,rs2121650,rs56791644,rs56819515,rs2471,rs1371614,rs497808,rs13266634,rs7944584,rs108499,rs1879827,rs61791066,rs174548,rs474538,rs72643557,rs59139497,rs34502053,rs2714337,rs11603334,rs174559,rs13021208,rs474751,rs17006242,rs72470563,rs1928529,rs4612758,rs1401419,rs12364481,rs1203902,rs519035,rs1055080,rs11928798,rs13159579,rs983308,rs6444084,rs174545,rs496550,rs573225,rs174566,rs3755157,rs7867224,rs12664796,rs7024686,rs10830963,rs11039149,rs10466351,rs57247118,rs11087387,rs17085675,rs11720108,rs62138966,rs115132450,rs6547735,rs11763778,rs472233,rs174601,rs6738887,rs6984305,rs732360,rs174535,rs12332295,rs473351,rs6535580,rs2126263,rs2293162,rs10099512,rs1395324,rs6753736,rs2544367,rs17085655,rs93923,rs116260467,rs174530,rs1447351,rs174547,rs174583,rs1928532,rs4616435,rs77601801,rs486981,rs340876,rs7758317,rs3755158,rs578521,rs35369009,rs10213965,rs12792653,rs2685805,rs2882298,rs174546,rs2292621,rs6547796,rs495074,rs174582,rs6806926,rs2277762,rs531772,rs2292620,rs11923694,rs73063010,rs174550,rs5404,rs174538</t>
  </si>
  <si>
    <t>ENSG00000254237.1,ENSG00000163798.9,ENSG00000168496.3,ENSG00000121671.7,ENSG00000228322.1,ENSG00000157851.12,ENSG00000125798.10,ENSG00000134640.2,ENSG00000119760.11,ENSG00000173175.10,CATG00000002481.1,CATG00000005705.1,ENSG00000198522.9,ENSG00000163581.9,ENSG00000240498.2,ENSG00000124920.9,CATG00000083946.1,CATG00000080571.1,ENSG00000243943.5,ENSG00000175591.7,ENSG00000164756.8,ENSG00000117707.11,ENSG00000259974.2,ENSG00000259080.1,ENSG00000137478.10,CATG00000006104.1,ENSG00000221531.1,ENSG00000207601.1,ENSG00000176714.9,CATG00000042214.1,ENSG00000089094.12,CATG00000002472.1,ENSG00000025434.14,ENSG00000264545.1,CATG00000042213.1,ENSG00000214530.3,ENSG00000186635.10,ENSG00000158019.16,ENSG00000011347.5,ENSG00000149177.8,ENSG00000171174.9,ENSG00000107249.17,ENSG00000149485.12,ENSG00000163072.10,ENSG00000243147.3,ENSG00000153113.19,ENSG00000237396.1,CATG00000063132.1,ENSG00000106633.11,CATG00000005706.1,ENSG00000106636.3,ENSG00000230461.4,ENSG00000099810.14,CATG00000095898.1,CATG00000080572.1,ENSG00000134824.9,ENSG00000249746.1,CATG00000103728.1,ENSG00000134825.9,ENSG00000233438.1,ENSG00000106070.13,ENSG00000247381.2,ENSG00000071205.7,ENSG00000254235.1,ENSG00000205334.2,ENSG00000110514.14,CATG00000006600.1,ENSG00000139515.5,CATG00000006117.1,ENSG00000256746.1,ENSG00000234840.1,ENSG00000124782.15,ENSG00000151623.10,ENSG00000251314.2,CATG00000047989.1,ENSG00000058404.15,CATG00000025209.1,ENSG00000261080.1,ENSG00000152254.6,ENSG00000168010.6,ENSG00000073792.11,ENSG00000152253.4,ENSG00000175426.6,ENSG00000084734.4,CATG00000092123.1,ENSG00000073734.8</t>
  </si>
  <si>
    <t>20152958,22581228,20081858</t>
  </si>
  <si>
    <t>Fasting glucose-related traits (interaction with BMI),Fasting glucose-related traits</t>
  </si>
  <si>
    <t>MESH:D045265</t>
  </si>
  <si>
    <t>Natriuretic Peptides</t>
  </si>
  <si>
    <t>Peptides that regulate the WATER-ELECTROLYTE BALANCE in the body, also known as natriuretic peptide hormones. Several have been sequenced (ATRIAL NATRIURETIC FACTOR; BRAIN NATRIURETIC PEPTIDE; C-TYPE NATRIURETIC PEPTIDE).</t>
  </si>
  <si>
    <t>rs13306553,rs7552330,rs3737964,rs2004445,rs41275462,rs72638700,rs10779764,rs6701960,rs2050265,rs72640244,rs4846056,rs41275472,rs4846041,rs6697244,rs2274976,rs12406667,rs45608437,rs12121543,rs198408,rs56313628,rs2236797,rs55738737,rs1801131,rs72640267,rs12135232,rs17037390,rs35584250,rs7537765,rs41275478,rs56190030,rs56001051,rs17421560,rs11121828,rs3753581,rs11121832,rs11586659,rs61773953,rs34710782,rs6688187,rs17037388,rs10864543,rs41275456,rs114951726,rs2066470,rs198393,rs4846055,rs3737966,rs17037435,rs72640257,rs12565990,rs632793,rs10864540,rs72640210,rs56260590,rs6699881,rs503040,rs59911871,rs55738118,rs7533315,rs17350396,rs41275458,rs6696752,rs6680385,rs1889293,rs4845875,rs535107,rs55851065,rs2272803,rs35983202,rs113980419,rs114261093,rs6540999,rs55800247,rs2151654,rs12564593,rs6697335,rs17037397,rs55788159,rs116422234,rs72638683,rs3766747,rs55867221,rs4846040,rs72640253,rs72638696,rs45504202,rs4846049,rs3753588,rs17037427,rs72640247,rs114540413,rs72640249,rs41275484,rs56153133,rs198397,rs10864536,rs114941496,rs2076003,rs56221660,rs116729791,rs13306561,rs198391,rs10864542,rs55685198,rs4846052,rs4846047,rs1537516,rs198358,rs17037452,rs17037425,rs72638698,rs7538516,rs6667720,rs2066471,rs3753587,rs12561919,rs12567136,rs41275488,rs6703535,rs10779765,rs6541007,rs12134663,rs12404124,rs72640262,rs11805138,rs115886388,rs1023252,rs6541000,rs114083374,rs4846045,rs55857306,rs61776071,rs72640208,rs6662190,rs198392,rs79448237,rs17376286,rs12564002,rs4846048,rs55728339,rs72640252,rs17037429,rs4846054,rs198406,rs2076002,rs1537514,rs61757273,rs198389,rs45449597,rs4846039,rs6699270,rs17367504,rs2075539,rs6687229,rs12734761,rs72638693,rs17037396,rs11121827,rs36029635,rs72640258,rs6541001,rs6659541,rs55890341,rs55814225,rs79811212,rs2151655,rs12132479,rs2076001,rs72640221,rs72640243,rs35464336,rs12119092,rs55929441,rs198401,rs4845882,rs72638684,rs7537955,rs61773952,rs55967531,rs2076004,rs2184227,rs4846043,rs72640251,rs17037434,rs6541005,rs11559040,rs6665802,rs17037432,rs6669371,rs2066462,rs1994798,rs3753582,rs75747410,rs198396,rs12566905,rs5063,rs1537515,rs72640206,rs2075538,rs72638682,rs2236796,rs59375726,rs77072136,rs3737967,rs2001584,rs41275500,rs13306556,rs1476413,rs11121829,rs3820192,rs3818762,rs117904167,rs17367629,rs10864539,rs17421511,rs3753584,rs55994631,rs6541003,rs7553194,rs41307759,rs198399,rs12735869,rs12123964,rs1889292,rs114183579,rs3737965</t>
  </si>
  <si>
    <t>ENSG00000215910.3,ENSG00000116685.11,ENSG00000011021.17,ENSG00000201801.1,ENSG00000199347.1,ENSG00000242349.1,ENSG00000177000.6,ENSG00000120937.8,ENSG00000083444.12,ENSG00000175206.6,ENSG00000162490.6</t>
  </si>
  <si>
    <t>Natriuretic peptide levels</t>
  </si>
  <si>
    <t>MESH:D047228</t>
  </si>
  <si>
    <t>Angiotensin II Type 1 Receptor Blockers</t>
  </si>
  <si>
    <t>Agents that antagonize ANGIOTENSIN II TYPE 1 RECEPTOR. Included are ANGIOTENSIN II analogs such as SARALASIN and biphenylimidazoles such as LOSARTAN. Some are used as ANTIHYPERTENSIVE AGENTS.</t>
  </si>
  <si>
    <t>rs58512903,rs34711199,rs37439,rs12922816,rs11656503,rs4567694,rs72760943,rs2361198,rs8051290,rs7564869,rs62045494,rs7204704,rs1416,rs4496124,rs77235095,rs12772979,rs12767171,rs1016679,rs17221456,rs11656455,rs55734244,rs1250891,rs12783621,rs11253550,rs9878682,rs3094499,rs11253558,rs4578630,rs62357020,rs12777800,rs67499664,rs9811383,rs12777801,rs7190066,rs12770910,rs72760941,rs7072554,rs41260144,rs3110626,rs6497321,rs887968,rs4679353,rs56201968,rs62357019,rs7934286,rs853197,rs17293608,rs62045496,rs56365771,rs62073501,rs8047839,rs4426336,rs4262994,rs676521,rs7772131,rs8051547,rs11634759,rs866465,rs16834903,rs1051838,rs853200,rs659580,rs72760935,rs853216,rs12356612,rs4602025,rs72965819,rs4679354,rs11868673,rs8062000,rs1871621,rs113242956,rs4265793,rs17137970,rs12282965,rs72963816,rs62356992,rs36062650,rs11925520,rs72963821,rs7188889,rs853196,rs35657988,rs1005425,rs1714987,rs4782202,rs16838131,rs61747882,rs10803622,rs4573978,rs27160,rs11253557,rs4782193,rs853232,rs4782198,rs28512382,rs16924610,rs2011738,rs12576656,rs12286498,rs7931179,rs113479564,rs12521945,rs75174494,rs4795208,rs1984832,rs7934183,rs4074605,rs887969,rs7224979,rs37441,rs72963823,rs7193124,rs2946340,rs7089968,rs9931943,rs12517170,rs6787381,rs8079671,rs8075634,rs67205460,rs12354710,rs4463782,rs7577228,rs796889,rs1045013,rs829163,rs7184530,rs251636,rs55873762,rs62045495,rs6497323,rs712039,rs7934178,rs2680719,rs790115,rs66797613,rs11646974,rs629234,rs8080313,rs853201,rs6767261,rs11253559,rs67696450,rs7100196,rs28706644,rs10903359,rs732410,rs9878545,rs58201617,rs6607279,rs1714988,rs17293580,rs790117,rs117206399,rs72760934,rs11074360,rs11253560,rs13072737,rs60118041,rs13095826,rs4782192,rs11651621,rs12771539,rs3758785,rs17615134,rs7185860,rs36081240,rs7611002,rs60112577,rs8062131,rs72760914,rs12784928,rs790116,rs12294732,rs55792501,rs2074409,rs17221491,rs853206,rs8069062,rs7075188,rs4258597,rs17221463,rs6497319,rs1616371,rs763512,rs1871622,rs12597765,rs1566120,rs34034003</t>
  </si>
  <si>
    <t>ENSG00000232656.3,ENSG00000141141.10,ENSG00000047056.10,ENSG00000134627.7,ENSG00000006114.11,ENSG00000267380.1,ENSG00000164035.5,ENSG00000132142.15,ENSG00000260430.1,ENSG00000113460.8,ENSG00000148377.5,ENSG00000186329.5,CATG00000006648.1,ENSG00000168724.10,ENSG00000107937.14,ENSG00000243918.1,ENSG00000214894.2,ENSG00000205740.1,ENSG00000161326.8,CATG00000024079.1,ENSG00000123901.4,ENSG00000152969.12,ENSG00000257057.1,ENSG00000116132.7,ENSG00000256948.1,ENSG00000067064.6,ENSG00000167186.6,ENSG00000181804.10,ENSG00000182175.9,ENSG00000267542.1,ENSG00000108264.12,ENSG00000238924.1,CATG00000051965.1,ENSG00000167230.6,ENSG00000170537.8,ENSG00000237923.1,ENSG00000261465.2,ENSG00000205838.8,ENSG00000173193.9,ENSG00000113456.14,CATG00000033539.1,ENSG00000231312.2,CATG00000061689.1,CATG00000082431.1,CATG00000066011.1</t>
  </si>
  <si>
    <t>Response to angiotensin II receptor blocker therapy (opposite direction w/ diuretic therapy),Response to angiotensin II receptor blocker therapy</t>
  </si>
  <si>
    <t>MESH:D047728</t>
  </si>
  <si>
    <t>Myopia Degenerative</t>
  </si>
  <si>
    <t>Excessive axial myopia associated with complications (especially posterior staphyloma and CHOROIDAL NEOVASCULARIZATION) that can lead to BLINDNESS.</t>
  </si>
  <si>
    <t>rs804281,rs2979256,rs10506750,rs117190062,rs77974778,rs189798,rs7816350,rs4918826,rs166863,rs2000175,rs1332906,rs80223821,rs330921,rs330908,rs3026000,rs11064268,rs59759359,rs113660635,rs9580769,rs9318099,rs2288669,rs11105666,rs9553088,rs62168425,rs73264846,rs2161361,rs205646,rs7981928,rs363671,rs66912405,rs7322605,rs1450849,rs2442107,rs16879302,rs11064289,rs55643282,rs7016139,rs2284708,rs1358811,rs27255,rs28402886,rs67285523,rs2722278,rs72903286,rs1943653,rs4958883,rs6984991,rs6450384,rs363615,rs7336730,rs6823909,rs13186089,rs11995704,rs3763000,rs363609,rs205637,rs7711658,rs55941863,rs1361854,rs10506749,rs73026761,rs60520895,rs326837,rs80150005,rs7303399,rs2044388,rs9652081,rs4841085,rs9510914,rs7824140,rs7308584,rs10779958,rs6477225,rs1639123,rs4149309,rs150138,rs74899810,rs2357552,rs79869581,rs11833796,rs4149310,rs363626,rs11228753,rs7873387,rs4455882,rs7731848,rs13099202,rs77194834,rs27934,rs363620,rs13291885,rs12099908,rs10774438,rs330911,rs2284325,rs78215623,rs17066606,rs3828557,rs2161360,rs330924,rs74648201,rs75744890,rs2220149,rs12868592,rs363625,rs61479312,rs6459798,rs80237812,rs115998322,rs73303256,rs59395166,rs4562365,rs7031748,rs74002838,rs363628,rs77930743,rs74662385,rs72861558,rs77939829,rs117043642,rs67650612,rs8134233,rs330909,rs16879319,rs78418552,rs11784393,rs74325631,rs326847,rs16879296,rs3755445,rs16932801,rs77410412,rs2645457,rs2357579,rs7717336,rs117974839,rs10089635,rs9679457,rs4743762,rs7355739,rs35426658,rs2098128,rs3755448,rs67013744,rs2953809,rs9652080,rs1376261,rs7899695,rs7683651,rs363608,rs2022187,rs6709863,rs13172324,rs111623497,rs2270016,rs6601414,rs326884,rs363669,rs2808411,rs205645,rs6839065,rs112410989,rs77307541,rs715407,rs2282690,rs13077697,rs2268421,rs282547,rs7698250,rs2268417,rs2044387,rs9309485,rs2066714,rs2979247,rs11064262,rs77946072,rs74390085,rs2267967,rs6448280,rs11064282,rs2288670,rs7667545,rs330910,rs12022223,rs116981363,rs1348637,rs3762999,rs6855973,rs11747930,rs11966946,rs2956243,rs330914,rs7910187,rs79101422,rs111654728,rs7843924,rs11998618,rs7460062,rs13159505,rs11667331,rs41414647,rs11691947,rs2953808,rs11782281,rs2915251,rs11775597,rs6682606,rs60667481,rs12654399,rs7690853,rs3025994,rs28781876,rs2915252,rs3806887,rs11996694,rs12525668,rs73191562,rs7832670,rs205634,rs221305,rs2267973,rs6853518,rs363668,rs7813388,rs11651705,rs7706327,rs2259931,rs11995702,rs2387150,rs11064265,rs7696418,rs7017618,rs9510909,rs12601330,rs117711203,rs6546914,rs13281294,rs4841083,rs4716755,rs11676733,rs1376260,rs6546909,rs6716578,rs11671893,rs67621679,rs6840789,rs11996764,rs205643,rs79721088,rs76605300,rs79020942,rs2268424,rs17103138,rs17689563,rs34929663,rs76286000,rs4671939,rs11126438,rs10090114,rs6990184,rs330923,rs57540085,rs35253080,rs3794339,rs117715943,rs11695896,rs1993593,rs11064260,rs2463797,rs1047911,rs9510917,rs3815269,rs78937128,rs117435245,rs2324483,rs2267970,rs73026766,rs67145203,rs6992002,rs12530162,rs2041835,rs28407694,rs7253628,rs2722279,rs4067969,rs12988377,rs111278803,rs59252837,rs3179673,rs9507182,rs408773,rs78742502,rs7309207,rs6987558,rs205639,rs9398138,rs56848735,rs16879277,rs35588759,rs2075214,rs6833763,rs4792192,rs6678579,rs4518299,rs2267969,rs7605410,rs78529395,rs6734139,rs1450850,rs11676323,rs58967538,rs569688,rs10104877,rs9318100,rs11995443,rs3755447,rs2921383,rs78084421,rs1859734,rs2267968,rs205642,rs2979264,rs11126430,rs2297400,rs11575763,rs12372492,rs2288672,rs6719159,rs7305251,rs11105654,rs73478456,rs363623,rs1562211,rs78992933,rs11064255,rs3790967,rs2884235,rs2240443,rs11995587,rs4347290,rs804280,rs8101081,rs78367449,rs330912,rs918499,rs7005133,rs7681379,rs74790374,rs10454145,rs205632,rs3762995,rs117084900,rs4958887,rs17009980,rs886656,rs2084076,rs2979262,rs11064252,rs117426981,rs150135,rs2511,rs7132970,rs118099192,rs2722283,rs10278007,rs13250578,rs12378884,rs12214044,rs4841282,rs117306673,rs434238,rs2082210,rs12322604,rs2979246,rs72682688,rs2953806,rs11834945,rs28637821,rs11784764,rs66627071,rs11064276,rs9510916,rs66582255,rs7331047,rs4764473,rs13188308,rs4601292,rs75748252,rs7556852,rs2288671,rs10067529,rs73047807,rs326880,rs6841898,rs13140772,rs330920,rs7696197,rs3755446,rs12785,rs2921378,rs34262053,rs3729852,rs6546902,rs6707475,rs17739179,rs55663539,rs363612,rs363618,rs2598094,rs363619,rs13427762,rs56368084,rs7665500,rs16862780,rs60465334,rs11666850,rs58111619,rs3934466,rs67741834,rs59321364,rs2979261,rs77750710,rs9551016,rs11984513,rs2231250,rs75729489,rs6857559,rs11988360,rs76808279,rs6821920,rs7726776,rs330915,rs117428649,rs1023961,rs1063588,rs12114319,rs79035100,rs205633,rs11105667,rs7711385,rs6990319,rs150136,rs363617,rs9968694,rs205638,rs28605672,rs73478487,rs6707302,rs363624,rs326879,rs11694367,rs78133182,rs205630,rs73169216,rs11105647,rs2956244,rs330905,rs9386658,rs60020249,rs999556,rs41290176,rs71584862,rs9578652,rs4234910,rs326883,rs75785328,rs7821284,rs59065855,rs923375,rs79126579,rs11126440,rs495109,rs12709290,rs1734114,rs2017638,rs363611,rs7328918,rs7820041,rs77876839,rs7603085,rs9679458,rs113820279,rs11126439,rs363610,rs2315922,rs7848449,rs35117966,rs77410432,rs7006789,rs2979263,rs6848333,rs11834074,rs7323755,rs7914143,rs7077335,rs11575694,rs9510930,rs9910523,rs10216825,rs6836032,rs55876952,rs79214649,rs7330140,rs7316626,rs3025991,rs6746854,rs13108436,rs78040476,rs6718184,rs79865993,rs3771749,rs2312295,rs73163815,rs1045529,rs6546905,rs10849492,rs1057510,rs11064281,rs74251309,rs35449605,rs2098349,rs61245151,rs11688069,rs3780543,rs79584058,rs78881146,rs2979260,rs66683041,rs363622,rs7711245,rs2357666,rs11105682,rs17066609,rs4149303,rs11932388,rs6968355,rs117748504,rs78971363,rs330916,rs363614,rs2776288,rs59436997,rs6546917,rs117962635,rs7731894,rs77424804,rs77718054,rs2041072,rs117354369,rs17188159,rs80163014,rs7717069,rs73163816,rs363627,rs12038826,rs8469,rs3806607,rs34934289,rs4142248,rs4691399,rs13387355,rs11575768,rs6845163,rs17826255,rs9510927,rs330919,rs6851271,rs1823522,rs2021742,rs6601415,rs80344031,rs4149307,rs73368049,rs11539543,rs10056212,rs1734116,rs12351480,rs9507177,rs76262951,rs58358214,rs7965883,rs57326441,rs282548,rs7853,rs2288673,rs6842579,rs74803035,rs9553083,rs2000173,rs1819032,rs7671437,rs1137,rs2025701,rs34084509,rs16862782,rs7298463,rs74577773,rs117291880,rs13201929,rs7817474,rs11153073,rs77242552,rs12875437,rs77222691,rs11673135,rs2267974,rs205648,rs73163814,rs17188201,rs11596522,rs2220150,rs363647,rs330922,rs11105694,rs36100789,rs17790300,rs56389721,rs363613,rs485085,rs9578653,rs76899475,rs7294416,rs6995837,rs76398438,rs1734117,rs3933144,rs2286725,rs80147279,rs75965977,rs16852607,rs34241669,rs80303526,rs9573120,rs7303171,rs67919153,rs77133676,rs205631,rs6983945,rs3734751,rs2956242,rs363621,rs79359916,rs1033773,rs4521389,rs118149286,rs4149308,rs330903,rs4946852,rs16879288,rs77441695,rs80276443,rs11064254,rs59606309,rs205636,rs1889072,rs17875348,rs2275729,rs330904,rs2921379,rs2853579,rs7969177,rs7614026,rs27243,rs6490839,rs248473,rs6995859,rs17009998,rs4149311,rs77769571,rs9949,rs75538570,rs4841084,rs115177011,rs74754503,rs11539542,rs1886970,rs76824223,rs7570884,rs6747793,rs78742277,rs11785481,rs363670,rs2301984,rs10183097,rs6997496,rs17739113,rs45589941,rs1994461,rs55670476,rs17419574</t>
  </si>
  <si>
    <t>ENSG00000115275.7,ENSG00000144045.9,ENSG00000010295.15,ENSG00000170162.9,CATG00000101626.1,ENSG00000171163.11,CATG00000074845.1,ENSG00000184574.5,ENSG00000249865.1,ENSG00000086289.7,ENSG00000247853.2,ENSG00000119522.11,ENSG00000135622.8,ENSG00000205268.6,ENSG00000158258.11,ENSG00000205025.6,CATG00000117205.1,ENSG00000165029.11,CATG00000043394.1,ENSG00000135773.8,CATG00000015271.1,ENSG00000197043.9,ENSG00000136574.13,ENSG00000171161.8,ENSG00000007174.13,CATG00000002311.1,ENSG00000249815.1,ENSG00000251898.1,CATG00000102654.1,CATG00000077801.1,CATG00000007821.1,ENSG00000115318.7,ENSG00000135250.12,ENSG00000248319.1,CATG00000099192.1,ENSG00000159239.7,ENSG00000005483.15,ENSG00000233818.1,CATG00000000936.1,ENSG00000133112.12,ENSG00000111641.6,ENSG00000253051.1,ENSG00000120251.14,CATG00000068093.1,ENSG00000111642.10,CATG00000023598.1,ENSG00000148702.10,ENSG00000005448.12,ENSG00000115306.11,ENSG00000106018.9,ENSG00000115317.7,CATG00000007822.1,ENSG00000227237.1,CATG00000078085.1,ENSG00000272183.1,ENSG00000115282.15,ENSG00000148204.7,CATG00000104659.1,CATG00000043401.1,ENSG00000172164.9,ENSG00000231574.1,CATG00000001087.1,CATG00000043391.1,ENSG00000173281.4,ENSG00000225790.1,ENSG00000264148.1,ENSG00000147570.5,ENSG00000138160.4,ENSG00000205861.7,CATG00000009629.1,CATG00000109320.1,ENSG00000115325.9,ENSG00000109606.8,ENSG00000145901.10,ENSG00000027001.7,ENSG00000115289.8,ENSG00000257702.3,CATG00000012532.1,CATG00000050245.1,ENSG00000108381.6,CATG00000079706.1,ENSG00000198597.4,ENSG00000120526.6,ENSG00000115297.9,CATG00000000459.1,ENSG00000152804.6,CATG00000072113.1,ENSG00000264324.1,CATG00000079587.1,ENSG00000244137.1,ENSG00000228393.3,ENSG00000188687.11,ENSG00000141564.9,ENSG00000204822.6,ENSG00000114993.11,ENSG00000159374.13,CATG00000000460.1,ENSG00000135637.9,ENSG00000156831.3,CATG00000097921.1,CATG00000074295.1,CATG00000049047.1,ENSG00000175806.10,ENSG00000254340.1,ENSG00000174032.12,ENSG00000138190.12,CATG00000099197.1,ENSG00000170525.14,CATG00000102657.1,ENSG00000155093.13,ENSG00000204843.8,ENSG00000231121.2,CATG00000094817.1,CATG00000099023.1,ENSG00000258821.1,ENSG00000151883.12,ENSG00000170919.11,ENSG00000267508.1,CATG00000085265.1,ENSG00000165891.11,ENSG00000179528.11,CATG00000101644.1,ENSG00000140464.15,ENSG00000119912.11,ENSG00000224187.1,ENSG00000236493.1,ENSG00000239779.2,ENSG00000205863.5,ENSG00000104626.10,ENSG00000146285.9,CATG00000060884.1,CATG00000063224.1,ENSG00000203727.3,ENSG00000115274.10,ENSG00000115307.12,CATG00000049040.1</t>
  </si>
  <si>
    <t>23049088,22685421,21095009,21505071,23406873,21640322,19779542</t>
  </si>
  <si>
    <t>Myopia (pathological)</t>
  </si>
  <si>
    <t>MESH:D049292</t>
  </si>
  <si>
    <t>Leukoaraiosis</t>
  </si>
  <si>
    <t>Non-specific white matter changes in the BRAIN, often seen after age 65. Changes include loss of AXONS; MYELIN pallor, GLIOSIS, loss of ependymal cells, and enlarged perivascular spaces. Leukoaraiosis is a risk factor for DEMENTIA and CEREBROVASCULAR DISORDERS.</t>
  </si>
  <si>
    <t>rs7360412,rs115325158,rs73033466,rs3810196,rs73033488,rs6972737,rs73033498,rs73035223,rs6978804,rs7016551,rs889707,rs56199516,rs1873708,rs3743749,rs73035216,rs17713016,rs16945449,rs6037419,rs6956368,rs1669338,rs1870071,rs10411936,rs6671927,rs17088425,rs73033486,rs73033501,rs11135806,rs60275659,rs111756027,rs16945464,rs2290669,rs873636,rs7252649,rs73035210,rs73033490,rs7821675,rs12533845,rs6955710,rs73033497,rs73035212,rs16995422,rs2363120,rs7192208,rs117045319,rs875622,rs7256818,rs73033494,rs2034892,rs8110761,rs72628223,rs114104260,rs115131858,rs2081254,rs16945470,rs73035221,rs73033479,rs12533867,rs74486092,rs889706,rs68045879,rs73035208,rs875623,rs2290668,rs72628224,rs6138900,rs889705,rs11781622,rs10404046,rs8113386</t>
  </si>
  <si>
    <t>CATG00000091080.1,CATG00000038737.1,ENSG00000198326.8,CATG00000038739.1,ENSG00000225028.1,ENSG00000072756.12,ENSG00000269058.1,CATG00000038726.1,ENSG00000127527.9,CATG00000038727.1,ENSG00000253643.1,CATG00000101979.1,ENSG00000260922.1,ENSG00000113851.9,ENSG00000146535.9,ENSG00000140873.11,CATG00000094965.1,CATG00000091079.1</t>
  </si>
  <si>
    <t>22425255,23218918</t>
  </si>
  <si>
    <t>White matter integrity</t>
  </si>
  <si>
    <t>MESH:D049629</t>
  </si>
  <si>
    <t>Waist Hip Ratio</t>
  </si>
  <si>
    <t>The waist circumference measurement divided by the hip circumference measurement. For both men and women, a waist-to-hip ratio (WHR) of 1.0 or higher is considered "at risk" for undesirable health consequences, such as heart disease and ailments associated with OVERWEIGHT. A healthy WHR is 0.90 or less for men, and 0.80 or less for women. (National Center for Chronic Disease Prevention and Health Promotion, 2004)</t>
  </si>
  <si>
    <t>rs72856277,rs111944465,rs10032125,rs67248391,rs9672117,rs114448410,rs10018599,rs889140,rs28383408,rs10872311,rs1347856,rs6988023,rs4877279,rs6747199,rs28383361,rs72810995,rs17023073,rs113724633,rs115825497,rs73288158,rs17165934,rs17696147,rs75419573,rs6445484,rs62405631,rs74122428,rs1560333,rs9271400,rs114139867,rs6445486,rs9271474,rs4721093,rs7809990,rs13081028,rs75738222,rs2815541,rs113027967,rs197352,rs6713419,rs7806977,rs72812842,rs115377566,rs13094687,rs13078971,rs9853056,rs34332947,rs9272463,rs7797085,rs115466960,rs115844435,rs2134729,rs57501786,rs10802065,rs9271432,rs9557704,rs1064993,rs9272318,rs10249315,rs1294426,rs11997491,rs2016575,rs114153839,rs13337061,rs11707864,rs890088,rs12533412,rs28383429,rs12713597,rs13005911,rs10510760,rs56163845,rs10510761,rs8106165,rs6445386,rs12401321,rs3790553,rs9271519,rs164637,rs7597266,rs12635414,rs34181173,rs10831502,rs7187759,rs1552359,rs4708871,rs79332446,rs12035818,rs116099499,rs77599748,rs3796342,rs116448534,rs55913426,rs17165862,rs1451385,rs111554896,rs6763882,rs112529870,rs77051565,rs12470785,rs74638570,rs7007041,rs723057,rs66824127,rs114754567,rs9425592,rs3734626,rs10800494,rs12992502,rs12405154,rs1486133,rs11711934,rs117106271,rs7250869,rs28383186,rs6710832,rs112659139,rs9425297,rs9271431,rs4963979,rs10267498,rs12030972,rs75155111,rs1325930,rs10911681,rs59612757,rs12502605,rs11718834,rs12401338,rs13091360,rs6794364,rs4823006,rs7796334,rs4692309,rs1867299,rs34624872,rs112036107,rs9425301,rs9271517,rs2198550,rs115632661,rs57536657,rs2129869,rs1077142,rs6944626,rs2128900,rs9271411,rs1822436,rs9272323,rs114833479,rs28383427,rs6424894,rs34628357,rs1325937,rs9273007,rs6907334,rs1052910,rs10027578,rs4659131,rs6670191,rs11643313,rs1360293,rs116196531,rs10516948,rs66462821,rs114249316,rs9425590,rs75498499,rs6884589,rs72884792,rs11770186,rs115420444,rs13338174,rs34272267,rs123598,rs123602,rs10923733,rs114539622,rs12692735,rs67834575,rs11695960,rs768019,rs114544572,rs12667317,rs2017570,rs72812852,rs9999656,rs758801,rs17113829,rs56376645,rs1140605,rs28383406,rs963171,rs2326776,rs116154425,rs34313969,rs1294417,rs28383434,rs9271461,rs3821838,rs73024238,rs16827290,rs10278216,rs7614981,rs1484803,rs6731934,rs72843308,rs10499419,rs997112,rs9271540,rs6752978,rs6817118,rs2285358,rs74126218,rs76643719,rs7789937,rs11714876,rs28383401,rs9272337,rs13069006,rs80272295,rs115904597,rs115848534,rs2047864,rs2298081,rs67688322,rs116358035,rs4687618,rs17165896,rs2800708,rs6801699,rs58016468,rs2001127,rs4958014,rs4781691,rs16967475,rs56317325,rs7555871,rs78728841,rs9272990,rs114515013,rs1027000,rs113693217,rs13030023,rs1022417,rs4296930,rs7199252,rs6931262,rs6902080,rs113824321,rs10025839,rs9271488,rs17257086,rs1541495,rs10016925,rs116332080,rs10403360,rs62267579,rs113888335,rs112968327,rs35737577,rs62272082,rs34261027,rs9272425,rs9425604,rs16827351,rs9272353,rs113484779,rs6951017,rs963776,rs10923731,rs77330853,rs12186176,rs56245789,rs1325932,rs588779,rs8103728,rs41268938,rs12033987,rs4805881,rs10934887,rs113353196,rs9273009,rs116173188,rs10187501,rs35185541,rs114509360,rs201061,rs3008429,rs17165929,rs4318902,rs6471764,rs7784095,rs1052883,rs197334,rs115187291,rs72812846,rs1032158,rs61775417,rs28481563,rs111693298,rs12814794,rs1294419,rs9272492,rs28383373,rs718314,rs482162,rs114973966,rs4659138,rs35996376,rs7568231,rs6546306,rs1347858,rs1072557,rs9671506,rs111343881,rs6688806,rs4130532,rs9272444,rs59527310,rs113785384,rs116670839,rs9425589,rs7258031,rs7039054,rs1440024,rs9272485,rs9271624,rs1451383,rs7251505,rs419752,rs744056,rs16825497,rs17190390,rs1590544,rs532965,rs929529,rs116171428,rs12026409,rs6708629,rs1281947,rs1294420,rs41469349,rs12682012,rs353545,rs34462373,rs6657215,rs1023479,rs4607590,rs6869803,rs114700763,rs1294429,rs78209888,rs3751757,rs6864880,rs41269945,rs8018673,rs56364564,rs1294431,rs10956203,rs7797283,rs116822900,rs16827316,rs79343635,rs115962134,rs114951502,rs9844183,rs113282787,rs114971637,rs9272528,rs1560058,rs66765139,rs12146137,rs2835107,rs12025128,rs2092254,rs1346719,rs9271532,rs113939416,rs33999310,rs12829457,rs78438609,rs3812172,rs660895,rs10233818,rs13387185,rs9272420,rs6753142,rs13011748,rs10923726,rs728989,rs176573,rs10934888,rs2285356,rs75404673,rs17113827,rs17165995,rs112296425,rs17165942,rs1055144,rs7698171,rs11920311,rs2227198,rs28383418,rs9864659,rs9679510,rs61775416,rs1439053,rs10919285,rs9671507,rs34551211,rs12233116,rs2192896,rs28383312,rs11718125,rs4234633,rs10014718,rs74466566,rs72812816,rs9272417,rs75786059,rs197365,rs1405215,rs17023135,rs11710292,rs6738627,rs2076529,rs4963983,rs113414682,rs8001356,rs28383365,rs6938763,rs9271542,rs111892599,rs74893898,rs1526285,rs9273103,rs114238189,rs1992242,rs34736619,rs6460937,rs113131349,rs113991998,rs2285366,rs35163227,rs17349726,rs11713290,rs1367501,rs2997446,rs6495255,rs13074524,rs746210,rs10266368,rs9271521,rs4658995,rs11648128,rs9271643,rs2808278,rs114074434,rs116253018,rs10242536,rs114880286,rs9272785,rs6658442,rs114383738,rs28366201,rs55924019,rs3770655,rs28383359,rs13076890,rs72812826,rs10054063,rs4722530,rs1024246,rs7736263,rs28593606,rs74636204,rs13023298,rs9812689,rs1011731,rs10831500,rs10489170,rs4958013,rs17165910,rs113138877,rs111965977,rs7637595,rs9272433,rs7804218,rs10478073,rs10951112,rs115297319,rs1294400,rs28383402,rs9271637,rs12680528,rs9271409,rs1010553,rs1883356,rs4916251,rs9554806,rs12563362,rs12137754,rs1572327,rs7522839,rs16877397,rs116616340,rs13338120,rs12120485,rs28383378,rs12402364,rs74111789,rs17052061,rs4659142,rs3008430,rs7796586,rs2171175,rs115546388,rs6784615,rs113182435,rs12492043,rs7579385,rs10494219,rs9271470,rs1975472,rs6749629,rs12750962,rs10457487,rs61172708,rs9273052,rs3188543,rs12565989,rs80350679,rs10923163,rs11140662,rs10007463,rs12126204,rs560530,rs35414012,rs9272362,rs117994013,rs1317419,rs72812818,rs966042,rs1294436,rs28383397,rs7943506,rs1294424,rs10184004,rs9273026,rs6698987,rs11973869,rs111361258,rs17275527,rs11048458,rs61150019,rs536810,rs3008225,rs6846421,rs28383382,rs1561987,rs35510185,rs6844517,rs11714402,rs10215266,rs10752944,rs7521273,rs8011190,rs11184709,rs34977123,rs7781993,rs10930133,rs6978933,rs56197583,rs2285361,rs34705003,rs659116,rs60277316,rs2301453,rs1892172,rs1108579,rs2186206,rs10923736,rs4667408,rs76039942,rs75126998,rs66480325,rs9482769,rs34977583,rs4646406,rs4478072,rs7796884,rs9861879,rs77685459,rs11707931,rs11594967,rs11708809,rs4687614,rs116523980,rs2109557,rs963170,rs78474935,rs4671799,rs1724817,rs12713596,rs7559393,rs2997447,rs9271544,rs2242783,rs34355561,rs28383441,rs7787390,rs78237172,rs112366822,rs116146969,rs56299595,rs78270676,rs12489828,rs9425587,rs10934886,rs2109559,rs10842704,rs7081678,rs4671794,rs71301814,rs1526282,rs28383439,rs10215258,rs114158560,rs10179126,rs16827349,rs116107168,rs1595803,rs614348,rs114303873,rs4671800,rs6546303,rs113995589,rs4759058,rs10923699,rs4692310,rs4721094,rs10013456,rs74437831,rs1065048,rs9272742,rs12402563,rs929528,rs16827293,rs887514,rs4721092,rs111838566,rs115032920,rs4751111,rs4916253,rs12338461,rs9272319,rs1294432,rs4382293,rs731831,rs67409736,rs1347857,rs2015971,rs2035566,rs9671404,rs4687624,rs11900401,rs80180464,rs41275681,rs72812840,rs79021913,rs79192142,rs72812850,rs34550472,rs12288283,rs6813439,rs9271644,rs28559730,rs28671031,rs59739486,rs56355036,rs71413658,rs10923165,rs9557703,rs12692737,rs112526259,rs9987000,rs10268223,rs2170774,rs9672000,rs9272980,rs9286854,rs72661336,rs10046487,rs28383380,rs12189034,rs9273036,rs11714902,rs10406327,rs115714701,rs8012895,rs17763772,rs114774311,rs28383428,rs57246313,rs10911684,rs72812804,rs59583591,rs16827301,rs1294412,rs34385735,rs35130772,rs1944913,rs78149099,rs7785905,rs617578,rs2156717,rs1294434,rs116432881,rs4646404,rs6674620,rs28724162,rs6796333,rs4659140,rs9272456,rs58763722,rs9271472,rs2416277,rs28383377,rs28568937,rs13007543,rs1011064,rs2835104,rs74981472,rs56382812,rs9518448,rs56122753,rs9491698,rs13049237,rs56690036,rs6460934,rs9272407,rs1975470,rs111251172,rs13303,rs2035565,rs6740919,rs61493596,rs35133416,rs72812861,rs11710707,rs35971290,rs526784,rs4916254,rs889138,rs75217232,rs1294428,rs59565798,rs4361113,rs7705507,rs57132167,rs11932130,rs74409241,rs12040367,rs74818935,rs10025333,rs79590448,rs9272973,rs55946741,rs482044,rs73024299,rs10195252,rs9554807,rs116660816,rs16827311,rs16827309,rs7593555,rs6665232,rs9271426,rs114404525,rs897453,rs41268940,rs76650283,rs115741842,rs9671539,rs11721286,rs3786901,rs13415002,rs1294427,rs7514634,rs4548168,rs4646403,rs111896154,rs9425298,rs12406338,rs9425591,rs55965068,rs9272486,rs113933084,rs72849277,rs1883055,rs59755656,rs13338249,rs4719306,rs1294421,rs6727151,rs6945357,rs1035003,rs8109191,rs5025474,rs9272461,rs5022017,rs34763586,rs115472351,rs12233106,rs7085067,rs79362222,rs78166434,rs11048456,rs3008226,rs113060503,rs714515,rs12669608,rs1294430,rs728408,rs55716301,rs9270406,rs3785499,rs1010554,rs12405515,rs123603,rs66533269,rs6436389,rs9272347,rs10135810,rs7579304,rs10489284,rs75950238,rs61319406,rs419604,rs7719346,rs34068533,rs113543364,rs11718752,rs6445506,rs1745341,rs16877384,rs2901986,rs10085906,rs9378487,rs10743579,rs55959485,rs2285373,rs6861681,rs9273014,rs116254329,rs9272422,rs13326165,rs113329671,rs2298079,rs111991836,rs12321,rs34762015,rs10783615,rs1483351,rs17572870,rs13274823,rs82825,rs197355,rs112053914,rs6739392,rs9271464,rs7585530,rs80137464,rs34244302,rs1936809,rs9273022,rs10065740,rs6905288,rs10003038,rs10022350,rs11947499,rs4722531,rs9884830,rs9271433,rs3806692,rs482205,rs11016883,rs7639267,rs4671795,rs9513921,rs28383413,rs4024165,rs2240919,rs1545937,rs72661323,rs6676665,rs34965214,rs9270161,rs2285359,rs112063507,rs2298080,rs55710447,rs352143,rs62267585,rs4846302,rs75448602,rs4312651,rs79341287,rs76713804,rs17374902,rs2489628,rs28383187,rs11140666,rs1294418,rs9388538,rs11709658,rs7132434,rs6700575,rs34303228,rs2820464,rs115720535,rs17275416,rs116457491,rs114291341,rs1325931,rs113521434,rs72812811,rs115417906,rs77122291,rs13026469,rs28682473,rs114473234,rs60983130,rs28683735,rs28383431,rs28383372,rs62272106,rs78774277,rs9271430,rs7918630,rs10923730,rs113938016,rs9504915,rs56329913,rs9307138,rs2637283,rs56079936,rs73052734,rs28623728,rs114855991,rs79093075,rs1872992,rs113518441,rs6717858,rs3890546,rs1439051,rs848219,rs28724033,rs41269955,rs7622420,rs1078128,rs75513198,rs11048454,rs80205584,rs3752819,rs13319734,rs16827313,rs12027986,rs979043,rs11696003,rs9273062,rs17696495,rs114742549,rs35875583,rs1564823,rs9269863,rs115974809,rs9272987,rs61775422,rs9273025,rs111941374,rs10494220,rs10876524,rs2215466,rs61775415,rs59627601,rs9425300,rs10516107,rs17166017,rs10262295,rs2119141,rs17374964,rs2044210,rs1014803,rs4877864,rs58034818,rs79094559,rs10956202,rs113150735,rs1195666,rs79660928,rs10266592,rs9505085,rs13204656,rs35171886,rs112485576,rs13338143,rs12186685,rs6819735,rs10919292,rs9273008,rs12025203,rs6708998,rs17303283,rs9671547,rs115906926,rs9272435,rs117080990,rs115455559,rs11976790,rs13060192,rs79717439,rs1027087,rs11021504,rs758800,rs3213564,rs6669234,rs12990272,rs10282436,rs36011723,rs115816856,rs28383435,rs4687621,rs2273457,rs2902005,rs12211942,rs9273031,rs13075370,rs9271549,rs28383407,rs2078098,rs2169720,rs12233215,rs1294423,rs9271469,rs4781692,rs12989809,rs41269951,rs71297396,rs16827347,rs12585460,rs13092352,rs73288159,rs9271773,rs6754919,rs1398676,rs80294453,rs12498488,rs10185288,rs114080102,rs613519,rs12026396,rs28383411,rs12198109,rs10842707,rs2017614,rs12144417,rs112528767,rs4434138,rs17002354,rs112175921,rs2001128,rs17496121,rs6945167,rs115247457,rs12138675,rs9672003,rs4958015,rs28383367,rs79823048,rs17165936,rs2179129,rs28383400,rs12533255,rs111556513,rs9981293,rs4687617,rs848226,rs41268942,rs11885548,rs9271523,rs16827307,rs114562844,rs1294416,rs9808922,rs116724469,rs10842705,rs34549196,rs10254572,rs28707595,rs164636,rs12533416,rs9273040,rs498946,rs35982798,rs17310498,rs72812832,rs9874517,rs1992563,rs11890812,rs9271419,rs9992255,rs34340609,rs10056561,rs13014503,rs10800495,rs352141,rs72987969,rs6810027,rs28383405,rs62048592,rs113104509,rs4963975,rs114158220,rs7793216,rs115477903,rs9271404,rs12031562,rs2997445,rs826595,rs543713,rs112021043,rs10923164,rs1032157,rs80225417,rs11707575,rs1033118,rs77867566,rs17002342,rs9491699,rs113459411,rs10477478,rs60894193,rs1486134,rs7539464,rs2336541,rs11021499,rs77544176,rs113277162,rs7804364,rs116296008,rs10049118,rs6800707,rs1930952,rs111919185,rs3796343,rs12066937,rs73093663,rs9867823,rs6950922,rs12188700,rs1011063,rs8107837,rs6460940,rs35984981,rs112207759,rs17696407,rs2878549,rs7791259,rs7693022,rs747472,rs56184817,rs34827613,rs6460933,rs7840577,rs74343539,rs12671655,rs890757,rs12021830,rs419050,rs11709284,rs34406385,rs115712333,rs353548,rs72886619,rs3770657,rs12479293,rs13089892,rs3768445,rs12489732,rs2835108,rs1010552,rs11707404,rs34569561,rs1065043,rs3923113,rs575476,rs10800496,rs9272363,rs114474208,rs9271416,rs9271628,rs28706865,rs647035,rs6932207,rs111432098,rs114561288,rs2294239,rs78779462,rs9272957,rs111375871,rs2272088,rs7636227,rs12410034,rs10923729,rs9271516,rs35880748,rs9653282,rs77021447,rs73003921,rs1017151,rs55850761,rs11983017,rs6944618,rs115177236,rs78527560,rs6657512,rs1122347,rs502803,rs10241634,rs112372067,rs9271554,rs10259259,rs11140664,rs4958012,rs114222226,rs4846303,rs6461887,rs116410646,rs16877400,rs62272107,rs13096571,rs79521877,rs13072457,rs10842703,rs71413657,rs1024245,rs4687619,rs112299234,rs3768,rs2227199,rs17165894,rs758803,rs62448569,rs4805878,rs4471302,rs10797996,rs17165906,rs7645611,rs9844712,rs7544610,rs6948009,rs55997317,rs848222,rs9272335,rs28724008,rs13257885,rs9375478,rs74595853,rs16827337,rs498778,rs28383313,rs62030569,rs1012462,rs16860705,rs6470264,rs62410870,rs2017613,rs10276892,rs7609045,rs17426593,rs10919260,rs17052068,rs13016812,rs16825494,rs9272358,rs10779360,rs7705502,rs197364,rs4721091,rs72812847,rs78569437,rs9271520,rs6958350,rs11241153,rs1483350,rs10494218,rs61529219,rs1463679,rs73826493,rs114852083,rs1294413,rs3801366,rs66804581,rs116723504,rs28383420,rs17695555,rs1209283,rs72810983,rs7572001,rs11648127,rs28470897,rs9991214,rs4781688,rs4785963,rs7546252,rs2489629,rs2800709,rs10262986,rs2301573,rs390802,rs1065047,rs6712203,rs79527796,rs115260061,rs1294433,rs62272105,rs74721425,rs2503326,rs11648087,rs979165,rs197357,rs28383381,rs41311276,rs9272955,rs114915632,rs532098,rs12024063,rs118163697,rs57695743,rs12024117,rs1866439,rs6743811,rs72812805,rs79876400,rs62267578,rs4916252,rs1892495,rs73024301,rs114901942,rs10262483,rs28854261,rs10919284,rs10865972,rs481139,rs3951793,rs4282054,rs1011062,rs11594532,rs1978757,rs966544,rs9273063,rs9271465,rs7618915,rs115308342,rs4659141,rs61775419,rs9271438,rs11804170,rs12135826,rs71297394,rs1294435,rs2068225,rs17376684,rs4738749,rs11716017,rs887515,rs9271776,rs197332,rs28713352,rs28383383,rs114773114,rs2902006,rs889139,rs112574272,rs731839,rs1978763,rs6988177,rs116331885,rs1294425,rs11803298,rs1294437,rs7804210,rs17763083,rs28383379,rs4659143,rs6834248,rs6709817,rs67407114,rs9272443,rs6778735,rs6876893,rs9272983,rs9850471,rs79729718,rs11717619,rs13093555,rs116573973,rs4721095,rs9272995,rs12666961,rs11718538,rs8104606,rs3178915,rs72812817,rs7787405,rs9271408,rs3823844,rs28383403,rs78242372,rs114700859,rs12404665,rs114748268,rs61734640,rs4722529,rs28383453,rs7256564,rs11594997,rs57441156,rs643889,rs114308130,rs9425586,rs113932433,rs17185989,rs2213731,rs10868194,rs2062550,rs7625448,rs116254096,rs77355601,rs2336540,rs116018922,rs10278300,rs3786897,rs8101286,rs12117197,rs9425299,rs6532466,rs10752943,rs682449,rs11048457,rs41344151,rs10868193,rs34908451,rs535852,rs3786898,rs116813230,rs1976074,rs13071708,rs1035002,rs113129660,rs12245995,rs11713206,rs9272466,rs9270416,rs10923735,rs12713595,rs4671801,rs9273048,rs28508438,rs9271434,rs10422861,rs111994020,rs646984,rs114142794,rs6815436,rs111409670,rs6546294,rs10238703,rs17275374</t>
  </si>
  <si>
    <t>ENSG00000123407.3,CATG00000086800.1,CATG00000061119.1,ENSG00000164091.7,ENSG00000211590.1,ENSG00000236780.1,ENSG00000123364.3,ENSG00000230024.1,ENSG00000196735.7,ENSG00000226281.2,CATG00000091698.1,ENSG00000228962.1,ENSG00000158022.6,ENSG00000248592.3,CATG00000089908.1,CATG00000064650.1,ENSG00000242797.2,ENSG00000183579.11,ENSG00000010322.11,ENSG00000223561.2,ENSG00000116874.7,CATG00000083573.1,ENSG00000243224.1,ENSG00000213533.7,CATG00000088072.1,ENSG00000235885.3,ENSG00000224260.2,ENSG00000175087.5,ENSG00000241103.1,CATG00000072155.1,ENSG00000204296.7,ENSG00000203740.3,ENSG00000134247.9,ENSG00000106565.13,ENSG00000267130.1,ENSG00000138758.7,CATG00000093400.1,CATG00000088075.1,CATG00000020379.1,CATG00000060194.1,ENSG00000228630.1,ENSG00000196301.3,ENSG00000216863.5,ENSG00000197959.9,CATG00000030137.1,ENSG00000267580.1,ENSG00000170430.9,CATG00000061795.1,CATG00000061799.1,CATG00000023728.1,ENSG00000010327.6,ENSG00000247596.4,ENSG00000146374.9,ENSG00000204929.7,CATG00000083574.1,CATG00000088070.1,CATG00000100696.1,ENSG00000265511.1,ENSG00000249641.2,ENSG00000105989.4,ENSG00000255968.1,CATG00000089910.1,CATG00000051922.1,ENSG00000168237.13,ENSG00000103423.9,ENSG00000239216.1,ENSG00000133392.12,CATG00000088071.1,ENSG00000168268.6,ENSG00000123096.7,CATG00000065413.1,CATG00000116207.1,ENSG00000229649.1,ENSG00000196126.6,ENSG00000251916.1,ENSG00000011426.6,ENSG00000135845.5,ENSG00000124782.15,ENSG00000112715.16,CATG00000082068.1,ENSG00000254401.1,CATG00000091701.1,ENSG00000232952.1,CATG00000095147.1,ENSG00000180999.6,ENSG00000267296.2,ENSG00000239557.1,ENSG00000146530.7,ENSG00000184384.9,ENSG00000181562.2,CATG00000068125.1,ENSG00000010318.15,ENSG00000114841.13,CATG00000069505.1,CATG00000083579.1,ENSG00000164542.8,ENSG00000000457.9,CATG00000083575.1,ENSG00000172765.12,ENSG00000129595.8,ENSG00000162267.8,ENSG00000179344.12,ENSG00000114854.3,ENSG00000236605.1,ENSG00000231365.1,CATG00000091305.1,ENSG00000163933.5,CATG00000088077.1,ENSG00000082438.11,ENSG00000173366.11,CATG00000082073.1,ENSG00000113742.8,CATG00000105927.1,CATG00000083577.1,ENSG00000198542.9,ENSG00000226172.2,ENSG00000163939.14,ENSG00000010319.2,CATG00000109771.1,ENSG00000092607.9,CATG00000069233.1,CATG00000069500.1,CATG00000028125.1,ENSG00000272715.1,ENSG00000178804.3,CATG00000073165.1,CATG00000111123.1,ENSG00000133027.13,ENSG00000170044.4,ENSG00000004399.8,CATG00000028558.1,CATG00000083570.1,ENSG00000198670.7,ENSG00000164088.13,CATG00000088073.1,ENSG00000163935.9,CATG00000095486.1,ENSG00000239732.2,ENSG00000075945.8,CATG00000088063.1,ENSG00000163930.5,ENSG00000254048.1,CATG00000088069.1,CATG00000064661.1,ENSG00000230794.1,ENSG00000124299.9,ENSG00000198502.5,ENSG00000229391.3,CATG00000089895.1,ENSG00000198846.5,CATG00000087258.1,ENSG00000123104.7,ENSG00000000460.12,CATG00000024821.1,ENSG00000163106.6,CATG00000082558.1,ENSG00000204361.7,ENSG00000231969.1,CATG00000083580.1,ENSG00000143971.7,ENSG00000224238.2,CATG00000083581.1,ENSG00000168273.3,ENSG00000246541.2,ENSG00000179195.11,CATG00000077029.1,ENSG00000163104.13</t>
  </si>
  <si>
    <t>pha003029,23563607,23192594,pha003028,pha003013,20935629,23966867</t>
  </si>
  <si>
    <t>Waist-Hip Ratio,Waist-hip ratio,Waist-to-hip circumference ratio (interaction)</t>
  </si>
  <si>
    <t>MESH:D050154</t>
  </si>
  <si>
    <t>Adiposity</t>
  </si>
  <si>
    <t>The amount of fat or lipid deposit at a site or an organ in the body, an indicator of body fat status.</t>
  </si>
  <si>
    <t>rs10784502,rs10495121,rs6694509,rs4659838,rs2605101,rs9793740,rs704709,rs3798519,rs3819974,rs7968902,rs55927885,rs6698475,rs2605098,rs2820436,rs61836205,rs2076308,rs868815,rs3798526,rs2713557,rs2605095,rs62405438,rs2605093,rs12405889,rs704706,rs7585533,rs12034686,rs834143,rs11642015,rs704719,rs6689021,rs6541228,rs6436620,rs291386,rs6541225,rs2131924,rs2291688,rs2605094,rs291344,rs2605092,rs61836180,rs12403367,rs11118311,rs4885723,rs4957070,rs1558901,rs2270538,rs6684169,rs9662392,rs2153204,rs2055127,rs2131920,rs908252,rs61836206,rs291384,rs2382570,rs2172718,rs12029812,rs2605096,rs6686253,rs6541223,rs291348,rs4659520,rs2291687,rs7985554,rs3856245,rs35251159,rs4715207,rs2605102,rs6694150,rs55773132,rs4469707,rs2605091,rs704705,rs35552008,rs12872691,rs2588121,rs1982499,rs184108,rs7530553,rs1038196,rs11680012,rs6675944,rs11649091,rs925735,rs62405437,rs62405422,rs291385,rs1351394,rs704710,rs4659524,rs11118309,rs8756,rs167092,rs2713552,rs291383,rs1042725,rs4659857,rs696248,rs7551086,rs867363,rs2713556,rs2206277,rs62405419,rs704708,rs6541227,rs6429082,rs291394,rs903348,rs72704793,rs10878349,rs291381,rs7555150,rs11642841,rs6689370,rs510972,rs291341,rs903347,rs62048402,rs76905924,rs6689100,rs9601378,rs2605100,rs6679784,rs2605097,rs1515116,rs210037,rs987237,rs11118307,rs2713553,rs6684734,rs2131923,rs7970350,rs1305557,rs291391,rs4659836,rs6698625,rs7546202,rs704714</t>
  </si>
  <si>
    <t>ENSG00000162885.8,ENSG00000235070.3,ENSG00000143353.7,ENSG00000124831.14,CATG00000101757.1,CATG00000088502.1,CATG00000015475.1,CATG00000017600.1,ENSG00000255528.1,ENSG00000116957.8,ENSG00000230024.1,ENSG00000008196.8,CATG00000040232.1,ENSG00000256083.1,CATG00000078969.1,ENSG00000149948.9,ENSG00000140718.14,ENSG00000229795.2,CATG00000029301.1</t>
  </si>
  <si>
    <t>19557161,21706003,19461586,23505185</t>
  </si>
  <si>
    <t>MESH:D050171</t>
  </si>
  <si>
    <t>Dyslipidemias</t>
  </si>
  <si>
    <t>Abnormalities in the serum levels of LIPIDS, including overproduction or deficiency. Abnormal serum lipid profiles may include high total CHOLESTEROL, high TRIGLYCERIDES, low HIGH DENSITY LIPOPROTEIN CHOLESTEROL, and elevated LOW DENSITY LIPOPROTEIN CHOLESTEROL.</t>
  </si>
  <si>
    <t>rs56125973,rs174576,rs111989435,rs114650503,rs71556715,rs115703323,rs12030293,rs12678604,rs76496571,rs1748201,rs6587980,rs11207980,rs12027778,rs13221253,rs17489185,rs1168114,rs13235543,rs35348663,rs114566157,rs4495740,rs112994260,rs11207984,rs75082673,rs7007609,rs10889350,rs509728,rs1168102,rs964184,rs35368205,rs174549,rs35529421,rs75233741,rs6073971,rs14415,rs2240466,rs10889331,rs10889356,rs174592,rs13240065,rs17091891,rs583609,rs1168031,rs174536,rs1168021,rs10789113,rs12056034,rs79624003,rs1168023,rs7007797,rs7047523,rs13231516,rs7412,rs13226650,rs72643559,rs11485618,rs626787,rs74869266,rs4350231,rs1629122,rs746735,rs10889332,rs17145750,rs659656,rs1168041,rs9436222,rs58946909,rs11207995,rs35194512,rs174541,rs12531645,rs78358410,rs17410962,rs1168017,rs12682115,rs174580,rs10789118,rs2286276,rs10889335,rs11974409,rs174529,rs1168027,rs174581,rs11207985,rs6065905,rs174599,rs1781212,rs56383788,rs12037659,rs10158897,rs4128744,rs12042319,rs1803924,rs174544,rs1979722,rs10889349,rs2072560,rs10889339,rs174578,rs1168029,rs11983997,rs6589566,rs6073952,rs74855321,rs1168113,rs1168032,rs72669744,rs28641195,rs34465969,rs1168036,rs76975037,rs1748200,rs10889353,rs1183260,rs7808877,rs77219697,rs783291,rs12138177,rs631106,rs174600,rs10503669,rs12074528,rs11989309,rs1690761,rs174568,rs7811265,rs61471917,rs7520810,rs74615535,rs9436224,rs10115928,rs56289821,rs114964604,rs7793710,rs2366638,rs78390579,rs17091905,rs6983430,rs2160669,rs10889357,rs55791371,rs1168020,rs597470,rs115849089,rs99780,rs651821,rs10889334,rs13234378,rs115129770,rs13247874,rs9436221,rs6065904,rs597076,rs7819706,rs1168099,rs1059611,rs13234157,rs73600084,rs174556,rs1168089,rs4915840,rs624660,rs9436661,rs10790162,rs9787156,rs4149269,rs642845,rs3812316,rs174598,rs58952297,rs2275542,rs6976930,rs1057208,rs35493868,rs62465144,rs7518497,rs174537,rs117779442,rs598253,rs6511720,rs634341,rs1305521,rs7930786,rs662799,rs174553,rs11075253,rs7016880,rs12679834,rs2131926,rs1168015,rs1168042,rs1178979,rs12928099,rs78458743,rs636497,rs75675187,rs73015011,rs6589565,rs75551077,rs17091909,rs4149268,rs12029068,rs174560,rs11207998,rs60223219,rs77069344,rs7798357,rs34346326,rs79862839,rs12136083,rs9436223,rs17112562,rs1051921,rs1184865,rs328,rs10750096,rs1168028,rs10889352,rs11207999,rs7679,rs6587976,rs1002687,rs174574,rs10889343,rs6073972,rs61010704,rs10889340,rs1168098,rs11207970,rs174584,rs77822932,rs3913007,rs10789112,rs78299715,rs9787151,rs1168107,rs13233571,rs4329540,rs12062275,rs2266788,rs76259755,rs55747707,rs2074755,rs74983646,rs1168097,rs11207986,rs325,rs77237194,rs10889330,rs1168010,rs7004149,rs10789119,rs17410914,rs4149270,rs108499,rs11207969,rs174548,rs2029763,rs72641108,rs10889337,rs630144,rs6993414,rs11207974,rs174561,rs115204445,rs80189144,rs75278536,rs6589564,rs6073966,rs12678919,rs11208007,rs636523,rs174533,rs286,rs72643557,rs62466264,rs3735964,rs33951980,rs1168044,rs102275,rs77048596,rs174559,rs35332062,rs12039115,rs13244268,rs13232120,rs7534572,rs11207977,rs174554,rs11207981,rs12678603,rs7785479,rs78963197,rs2229738,rs17489226,rs4409689,rs12090886,rs114366307,rs1306476,rs13246490,rs1535,rs4149267,rs76737188,rs174594,rs35659126,rs174545,rs17482753,rs78300069,rs174566,rs79407615,rs34763247,rs6999813,rs7800944,rs1168022,rs28675909,rs17410983,rs111602331,rs35624969,rs1168009,rs2575876,rs12540011,rs9644568,rs4465830,rs11207983,rs3850634,rs2075290,rs1168018,rs17411024,rs11577840,rs11207982,rs1184547,rs1178977,rs1160983,rs174570,rs597078,rs12023489,rs74511360,rs7004158,rs17145732,rs1168026,rs637723,rs97384,rs17145713,rs174601,rs1168013,rs1179765,rs17410996,rs6968170,rs111837003,rs174535,rs7841189,rs78404258,rs641540,rs10493322,rs75801420,rs1168034,rs79236614,rs75802599,rs10889333,rs174530,rs35330527,rs174547,rs174583,rs10889354,rs11570891,rs11991231,rs12403207,rs174534,rs509360,rs78810414,rs174555,rs174562,rs3825041,rs638714,rs78013771,rs56115463,rs17411113,rs75469215,rs7816447,rs1168040,rs6065908,rs7548877,rs656297,rs174546,rs10159255,rs638305,rs1748195,rs11207976,rs174577,rs102274,rs2131925,rs79198716,rs1168030,rs174528,rs80073370,rs34060476,rs35797675,rs1781221,rs10157265,rs6586884,rs714052,rs174550,rs113988682,rs174538</t>
  </si>
  <si>
    <t>ENSG00000233147.1,ENSG00000149485.12,CATG00000092614.1,CATG00000003943.1,ENSG00000168496.3,ENSG00000009950.11,ENSG00000235545.1,ENSG00000009954.6,CATG00000092618.1,CATG00000060595.1,ENSG00000162607.8,ENSG00000130164.7,ENSG00000162402.8,ENSG00000137656.7,CATG00000002481.1,CATG00000005705.1,CATG00000005706.1,ENSG00000109917.6,ENSG00000127616.13,CATG00000092613.1,CATG00000092610.1,ENSG00000100982.7,CATG00000060742.1,ENSG00000124920.9,ENSG00000165029.11,ENSG00000110243.7,ENSG00000110090.8,CATG00000101813.1,ENSG00000198026.6,ENSG00000175445.10,ENSG00000134824.9,CATG00000060738.1,CATG00000059442.1,ENSG00000157045.4,ENSG00000134825.9,CATG00000054942.1,ENSG00000100979.10,ENSG00000237937.1,CATG00000053363.1,CATG00000106456.1,ENSG00000130204.8,ENSG00000207601.1,ENSG00000130203.5,ENSG00000106635.3,ENSG00000226645.1,CATG00000101822.1,ENSG00000106638.11,ENSG00000116641.11</t>
  </si>
  <si>
    <t>Lipid metabolism phenotypes</t>
  </si>
  <si>
    <t>MESH:D052242</t>
  </si>
  <si>
    <t>Adiponectin</t>
  </si>
  <si>
    <t>A 30-kDa COMPLEMENT C1Q-related protein, the most abundant gene product secreted by FAT CELLS of the white ADIPOSE TISSUE. Adiponectin modulates several physiological processes, such as metabolism of GLUCOSE and FATTY ACIDS, and immune responses. Decreased plasma adiponectin levels are associated with INSULIN RESISTANCE; TYPE 2 DIABETES MELLITUS; OBESITY; and ATHEROSCLEROSIS.</t>
  </si>
  <si>
    <t>rs31227,rs13303,rs255746,rs12496634,rs266737,rs2327213,rs6450175,rs2082940,rs2878632,rs13134079,rs1021306,rs2191500,rs10832246,rs9326737,rs11746856,rs9881468,rs76976553,rs6828474,rs12576926,rs2276824,rs889140,rs1075653,rs222857,rs75438052,rs391470,rs13076398,rs889138,rs5029975,rs62294442,rs12521454,rs11130314,rs6982502,rs73236153,rs58203904,rs1624569,rs855362,rs3206554,rs12487591,rs266728,rs6846764,rs17725110,rs4475032,rs62305200,rs7958521,rs16881971,rs2980870,rs115130913,rs6866586,rs2304452,rs13081028,rs2954021,rs77009896,rs1076425,rs6414569,rs13071584,rs11746660,rs1445888,rs80213371,rs16882051,rs7134121,rs1622922,rs9853056,rs10993471,rs998909,rs17464657,rs7585533,rs34980103,rs1656925,rs7659095,rs390200,rs2178663,rs3917109,rs2535627,rs3786901,rs11967262,rs28675825,rs4783244,rs11057394,rs13066093,rs7652191,rs6988140,rs11077401,rs56193151,rs62303690,rs2286800,rs1961958,rs79416917,rs12311114,rs4757261,rs1541680,rs4311394,rs3852066,rs28661185,rs11718420,rs3749472,rs8109191,rs3776720,rs10510760,rs9993599,rs3943077,rs2521985,rs8106165,rs822366,rs11742692,rs12276938,rs6488913,rs3733041,rs62303715,rs7973683,rs4575361,rs266758,rs61013248,rs4789866,rs2270788,rs591716,rs1063539,rs17721215,rs7994187,rs62303724,rs10021233,rs1997623,rs7108085,rs6032638,rs4744421,rs62255396,rs74615202,rs11023214,rs10832269,rs4930726,rs56220547,rs822393,rs4687626,rs10000512,rs62255362,rs57826934,rs11057397,rs12505265,rs550144,rs998584,rs35825716,rs2954028,rs1950174,rs12553916,rs62303685,rs1883049,rs1648699,rs10847980,rs6466589,rs34157897,rs62309730,rs62309759,rs34005367,rs11130308,rs4130905,rs6804145,rs3749473,rs7250869,rs4410344,rs266719,rs3776712,rs11023380,rs10054623,rs3774261,rs11023197,rs13079063,rs9882598,rs2675168,rs4789937,rs6877068,rs11709448,rs1907256,rs11943456,rs6884670,rs9646410,rs11130311,rs2164885,rs2980879,rs4765305,rs11971917,rs3806688,rs5030027,rs1488941,rs7441,rs861029,rs11057401,rs11656108,rs2239551,rs255757,rs11130310,rs2535629,rs34017441,rs17725163,rs34739010,rs35249778,rs74954864,rs10832271,rs1445887,rs4865014,rs573960,rs2713556,rs2336149,rs4930721,rs1873090,rs11742688,rs13060675,rs60492935,rs3792603,rs117817233,rs13068293,rs62303691,rs2305306,rs10766182,rs2980862,rs34299771,rs2289247,rs2241766,rs3805383,rs66614050,rs2017365,rs3776721,rs35786265,rs12301673,rs62306207,rs10246451,rs2782982,rs7639267,rs496055,rs13095332,rs6032637,rs62303718,rs114073521,rs67721004,rs2240919,rs2954020,rs10805455,rs7732139,rs6768697,rs11240,rs757031,rs2070062,rs12271890,rs3776715,rs2713553,rs3776705,rs11539086,rs12659966,rs66872223,rs7132655,rs80327007,rs13087772,rs4846302,rs572553,rs5030044,rs116158101,rs10049561,rs401449,rs3776716,rs4549456,rs926198,rs2820464,rs1050274,rs2378115,rs4686804,rs11168599,rs28416150,rs3805388,rs7216900,rs11060708,rs7642198,rs16991058,rs11746666,rs482114,rs55990776,rs11023350,rs2159644,rs34610142,rs1206976,rs12629701,rs78582528,rs11719685,rs2079929,rs1541681,rs17463884,rs56288855,rs7614981,rs266759,rs114607519,rs12488461,rs114447894,rs6445529,rs10832311,rs12480077,rs3789967,rs6842960,rs6617,rs6778844,rs1851664,rs11711421,rs12705797,rs7955815,rs3806689,rs67539070,rs10268352,rs7611731,rs3774262,rs4765127,rs3805385,rs115830450,rs1546004,rs80270210,rs62215604,rs10846580,rs6889847,rs2710323,rs2270197,rs7660668,rs3755798,rs356125,rs4578917,rs707781,rs5030028,rs2289249,rs34537256,rs391448,rs33967311,rs1133415,rs62303722,rs11023273,rs55665837,rs34115864,rs1648697,rs6976,rs34360866,rs10940357,rs11177,rs75655139,rs9996936,rs13359200,rs57178140,rs1561337,rs2239550,rs55678971,rs75358506,rs2980878,rs12637627,rs56330936,rs17138684,rs5024170,rs62303709,rs79304919,rs17834549,rs11130315,rs55885973,rs4930722,rs5030039,rs77413665,rs389525,rs11746603,rs10403360,rs2980880,rs7305864,rs3776717,rs3802999,rs1280632,rs6898870,rs7681414,rs13082960,rs6488898,rs7271670,rs2954024,rs2980876,rs2268023,rs6982636,rs31229,rs6445535,rs11238,rs62310884,rs2336545,rs17237849,rs12824567,rs10011801,rs8103728,rs73972334,rs4871603,rs156838,rs35211965,rs2980875,rs4805881,rs10513033,rs1541682,rs56056791,rs4687638,rs28713371,rs13065019,rs255761,rs116013787,rs34527263,rs4334835,rs4410345,rs11023246,rs62303713,rs115456020,rs1108842,rs34294901,rs6884760,rs72851227,rs77335542,rs7622694,rs3917125,rs11168574,rs7716959,rs67430852,rs483978,rs3917110,rs580063,rs7800353,rs12186486,rs62303692,rs6884936,rs62294444,rs40480,rs4687629,rs77505211,rs2954022,rs35594616,rs11458,rs6488914,rs73198651,rs4434138,rs10026676,rs60652351,rs7258031,rs114024562,rs35027270,rs843991,rs73198632,rs77146033,rs62303716,rs7961449,rs6876198,rs7707547,rs2304454,rs67656636,rs2268025,rs35615089,rs7307053,rs4930723,rs5030023,rs7131882,rs10846579,rs390420,rs2448,rs73236140,rs13064064,rs2590846,rs2240920,rs6762813,rs13095338,rs73972335,rs31228,rs2130040,rs12792120,rs1648698,rs11023237,rs3774355,rs17781708,rs9879090,rs2301678,rs17138675,rs1648722,rs9863,rs78939807,rs866601,rs11831913,rs12495941,rs11168580,rs11023272,rs10018932,rs10471884,rs8125495,rs9687611,rs1358980,rs822355,rs3774366,rs266752,rs3861397,rs255752,rs2109513,rs4351101,rs3821799,rs2074222,rs867915,rs67199213,rs9869244,rs6810483,rs7137866,rs59571323,rs3186071,rs3822497,rs12637632,rs28496811,rs3776718,rs2071044,rs10500804,rs2412666,rs255759,rs11086996,rs7697067,rs25858,rs62215598,rs222854,rs2954026,rs9812334,rs10787515,rs7958691,rs10949380,rs5029999,rs62253740,rs10010762,rs11717043,rs17776975,rs13085895,rs7683997,rs6898930,rs12823740,rs36124563,rs12443878,rs114431677,rs7736354,rs116427599,rs2713557,rs12034581,rs266754,rs6773957,rs7828113,rs3733039,rs222836,rs11130327,rs266740,rs2304455,rs6778329,rs17052256,rs929229,rs1836860,rs34954168,rs6488912,rs11057407,rs58506276,rs12635140,rs2171617,rs1206978,rs114883973,rs4234633,rs13082208,rs7846466,rs55947855,rs8107837,rs74504826,rs34573260,rs3733046,rs3774354,rs5029969,rs710445,rs3796353,rs6436620,rs2878628,rs115675159,rs6828454,rs6959099,rs28448753,rs9673295,rs6445534,rs2241767,rs7216891,rs3774365,rs7273914,rs1571897,rs33964154,rs116833150,rs6479597,rs2130038,rs1542167,rs415016,rs11709284,rs6802,rs34215106,rs10766196,rs446994,rs4687550,rs114571142,rs374050,rs13434995,rs34678678,rs12290200,rs11130317,rs10761363,rs4711750,rs36049407,rs12489732,rs6479596,rs10832276,rs4334836,rs17671352,rs1010552,rs4930724,rs16881958,rs2731094,rs12487445,rs59061738,rs12922550,rs10865974,rs3776724,rs17366568,rs2098167,rs8906,rs62303681,rs12497998,rs11235,rs917664,rs10780035,rs7312404,rs1319631,rs12809125,rs3617,rs11767617,rs12303933,rs17450969,rs3776719,rs7636227,rs2304456,rs266753,rs9527228,rs74819407,rs2001844,rs58369491,rs6851971,rs1055850,rs3805386,rs11023170,rs6450176,rs1063537,rs73230017,rs62253733,rs11369,rs3138241,rs12296259,rs7735253,rs10773048,rs2412665,rs1043237,rs3805387,rs116836682,rs925735,rs1967078,rs13621,rs17721497,rs7975482,rs6554283,rs7216901,rs2066500,rs5030009,rs77465210,rs12829951,rs9849590,rs7652870,rs4846303,rs185554,rs266733,rs2713552,rs114972375,rs4517475,rs2710331,rs1851665,rs3822499,rs12303671,rs34878139,rs2584805,rs1648700,rs10485438,rs73972338,rs12804549,rs2239549,rs9324,rs115193734,rs11130324,rs6554285,rs2336542,rs28708716,rs4765335,rs4805878,rs4481150,rs11720243,rs35107891,rs62303711,rs4588541,rs62271363,rs8071566,rs3739748,rs356132,rs12444338,rs3138190,rs552792,rs499110,rs28473211,rs13085775,rs1866268,rs2954025,rs1029871,rs4416770,rs6445531,rs4687551,rs710450,rs62215581,rs7662552,rs10466412,rs266770,rs855363,rs13065851,rs7972785,rs4760710,rs4930725,rs1206974,rs10832268,rs5030025,rs13074853,rs1054852,rs9971695,rs6961694,rs11057413,rs12496476,rs72631105,rs1048004,rs12317176,rs77020228,rs10779360,rs4865017,rs767418,rs12298484,rs3776703,rs16871480,rs11130323,rs266720,rs6479569,rs13317089,rs822354,rs114441595,rs972446,rs67473746,rs2230535,rs4789863,rs11057396,rs2954027,rs55869433,rs6858749,rs3776706,rs1354091,rs7301953,rs28564902,rs28435401,rs56139168,rs73236142,rs11720432,rs11732723,rs4687625,rs476184,rs5013866,rs2268027,rs62305271,rs182052,rs4930706,rs4810484,rs59036599,rs62215600,rs10832289,rs113740515,rs10433615,rs7803753,rs2286798,rs2001845,rs266739,rs4865006,rs2302417,rs17545234,rs2263997,rs4405410,rs62309728,rs255756,rs2072390,rs13061423,rs7266662,rs41324951,rs13069481,rs62255364,rs5029970,rs9295378,rs35787106,rs2293243,rs822362,rs10832278,rs880358,rs4455482,rs1523435,rs62308665,rs13359606,rs35338015,rs693367,rs12286408,rs3138182,rs356128,rs12922394,rs77102025,rs2300149,rs17722979,rs178471,rs10017749,rs28715015,rs6853506,rs7718193,rs72764750,rs12794714,rs2590838,rs552950,rs731042,rs4282054,rs12486554,rs55729020,rs36219755,rs2028216,rs11023216,rs17779627,rs7676245,rs187868,rs596940,rs11835839,rs3776726,rs6874524,rs12489828,rs28607874,rs4765219,rs908252,rs4687552,rs7039768,rs1021307,rs4757269,rs1568918,rs115531980,rs10743364,rs62406246,rs822364,rs17052259,rs11130313,rs525271,rs3774349,rs6445528,rs11057412,rs5030011,rs11932595,rs11747823,rs1888944,rs11164,rs2230534,rs11023379,rs6556076,rs1280636,rs3776702,rs7614498,rs12364959,rs3776707,rs4757245,rs2206892,rs889139,rs6787154,rs731839,rs2268026,rs12509047,rs731831,rs12316617,rs75808945,rs7974213,rs7800663,rs9790448,rs9295379,rs67409736,rs2015971,rs4687624,rs1873091,rs710448,rs1801260,rs6778735,rs11057399,rs507506,rs12486847,rs11833002,rs6436615,rs10029142,rs28756087,rs3733045,rs11023215,rs5030059,rs11714030,rs11023172,rs115049557,rs7938266,rs2239857,rs2980860,rs8104606,rs2980882,rs1961959,rs62305201,rs58834081,rs1042779,rs10940353,rs8060301,rs266738,rs2412664,rs12629945,rs4687548,rs16861184,rs11557123,rs2215448,rs7088428,rs6865384,rs855361,rs75321546,rs3757648,rs11720159,rs10462028,rs1515096,rs11747281,rs12443634,rs7256564,rs17722870,rs1063538,rs62303712,rs4540346,rs3779458,rs72846063,rs12654393,rs79852150,rs1187415,rs5030020,rs11605531,rs10406327,rs381024,rs678,rs7234457,rs34180676,rs74470723,rs11057393,rs11057400,rs2078984,rs34854841,rs11130312,rs17264436,rs5030058,rs3786897,rs62303726,rs1570,rs8101286,rs7855781,rs6554282,rs7638808,rs4336288,rs116293192,rs16881969,rs117318412,rs406621,rs255755,rs56198429,rs4336630,rs736408,rs10026315,rs7133378,rs617777,rs3786898,rs475465,rs2083180,rs1699499,rs3779514,rs1515116,rs55849318,rs6830728,rs62215583,rs6886510,rs1206977,rs13081155,rs13083798,rs10865973,rs2429511,rs7795356,rs62309729,rs2097712,rs2289250,rs2304451,rs822363,rs2251219,rs266741,rs3776725,rs10422861,rs67963898,rs2305305,rs9691349,rs116976166,rs10832275,rs266756,rs3755806</t>
  </si>
  <si>
    <t>CATG00000001615.1,ENSG00000119242.4,ENSG00000266213.1,ENSG00000226482.1,CATG00000030588.1,ENSG00000230024.1,ENSG00000255398.2,ENSG00000124140.8,CATG00000004908.1,ENSG00000181885.14,ENSG00000134852.10,CATG00000116699.1,CATG00000010710.1,CATG00000053373.1,ENSG00000135698.5,ENSG00000148120.10,ENSG00000256879.1,ENSG00000248592.3,CATG00000053371.1,CATG00000067144.1,CATG00000106233.1,ENSG00000004975.7,ENSG00000257735.1,CATG00000096921.1,CATG00000000944.1,ENSG00000244245.1,CATG00000013680.1,CATG00000109092.1,CATG00000060189.1,ENSG00000109255.7,CATG00000004905.1,ENSG00000181092.5,ENSG00000132535.14,CATG00000038089.1,ENSG00000140945.11,ENSG00000016864.12,ENSG00000267432.1,ENSG00000163938.12,CATG00000076390.1,ENSG00000272969.1,ENSG00000231210.2,ENSG00000156976.10,ENSG00000087157.14,ENSG00000108669.12,ENSG00000175868.9,ENSG00000232233.1,ENSG00000237813.3,ENSG00000010327.6,ENSG00000178404.5,ENSG00000139223.1,CATG00000001618.1,ENSG00000128039.6,CATG00000068644.1,CATG00000032552.1,ENSG00000270095.1,CATG00000066486.1,ENSG00000163918.6,ENSG00000150967.13,CATG00000080291.1,ENSG00000090975.8,ENSG00000182196.9,ENSG00000113889.7,ENSG00000177627.5,ENSG00000270028.1,ENSG00000224406.1,ENSG00000168268.6,CATG00000096918.1,ENSG00000185305.6,ENSG00000129084.13,ENSG00000181355.16,ENSG00000206560.6,CATG00000082674.1,ENSG00000212493.1,ENSG00000253111.1,ENSG00000112715.16,ENSG00000128512.15,ENSG00000105971.10,CATG00000014921.1,CATG00000087373.1,ENSG00000197099.4,ENSG00000124160.7,ENSG00000249141.1,ENSG00000073849.10,CATG00000078741.1,CATG00000001624.1,CATG00000004887.1,ENSG00000235070.3,ENSG00000055955.11,CATG00000054946.1,ENSG00000133818.8,ENSG00000232298.2,ENSG00000213755.3,CATG00000078736.1,ENSG00000249700.4,ENSG00000163440.6,ENSG00000162267.8,ENSG00000170291.10,ENSG00000263826.1,ENSG00000205269.4,CATG00000075850.1,CATG00000082676.1,ENSG00000152270.4,CATG00000032551.1,CATG00000060295.1,ENSG00000055957.6,ENSG00000230951.1,ENSG00000163939.14,ENSG00000197653.10,ENSG00000203615.2,CATG00000053372.1,ENSG00000197376.2,ENSG00000072778.15,ENSG00000226571.1,ENSG00000262302.1,ENSG00000178882.9,ENSG00000114902.9,ENSG00000212452.1,ENSG00000152268.8,ENSG00000105974.7,ENSG00000026297.11,ENSG00000186104.6,ENSG00000163923.5,ENSG00000167281.14,ENSG00000185344.9,CATG00000116489.1,ENSG00000187775.12,ENSG00000251497.2,CATG00000001057.1,CATG00000087322.1,ENSG00000124299.9,ENSG00000055483.15,ENSG00000134851.8,ENSG00000243696.4,ENSG00000168309.12,ENSG00000114904.8,ENSG00000158169.7,CATG00000034752.1,ENSG00000153815.12,ENSG00000129083.8,ENSG00000168273.3,ENSG00000179195.11,ENSG00000256206.2,ENSG00000011465.12,CATG00000096924.1,CATG00000010703.1,ENSG00000226652.1,CATG00000096926.1</t>
  </si>
  <si>
    <t>21700879,20011104,20876611,20887962,19165155,20018283,22479202,21771975,24105470,22065538</t>
  </si>
  <si>
    <t>Adiponectin levels</t>
  </si>
  <si>
    <t>MESH:D054198</t>
  </si>
  <si>
    <t>Precursor Cell Lymphoblastic Leukemia Lymphoma</t>
  </si>
  <si>
    <t>A neoplasm characterized by abnormalities of the lymphoid cell precursors leading to excessive lymphoblasts in the marrow and other organs. It is the most common cancer in children and accounts for the vast majority of all childhood leukemias.</t>
  </si>
  <si>
    <t>rs114373434,rs6713254,rs58357937,rs57436966,rs4356181,rs10905279,rs10236132,rs2122817,rs2191566,rs7115578,rs115029585,rs4245555,rs4667420,rs4947535,rs369106,rs943189,rs1196665,rs7789635,rs10170236,rs11575548,rs10795475,rs477461,rs111601101,rs2102294,rs11978267,rs72738652,rs3795886,rs2280015,rs10236879,rs7803247,rs41305741,rs67628795,rs11763774,rs374641,rs12434881,rs1394802,rs11961645,rs62445869,rs17133805,rs7097972,rs62084119,rs57798917,rs7300418,rs10943413,rs6978646,rs3824661,rs11632973,rs10849033,rs281773,rs11545261,rs11039538,rs12718527,rs6468911,rs1831000,rs78699863,rs10198177,rs7518773,rs698859,rs76574603,rs3807562,rs11575338,rs1704193,rs80119232,rs1008581,rs115257574,rs11607114,rs7580915,rs60002789,rs11575383,rs79734293,rs10932467,rs12071797,rs7256345,rs1170493,rs61819074,rs17549312,rs11609040,rs17133853,rs73123257,rs3779082,rs56382011,rs2885993,rs2239634,rs1925969,rs12794197,rs116953678,rs113429444,rs11625112,rs1196660,rs12992696,rs12081895,rs17152014,rs117834634,rs2074778,rs11600061,rs7537449,rs56171514,rs1170495,rs11763051,rs6995371,rs1996408,rs117402696,rs10899735,rs7129364,rs10741006,rs3781092,rs4747442,rs116844801,rs11575461,rs1569708,rs1555922,rs72738645,rs58024888,rs56387334,rs7075634,rs1394801,rs4667416,rs477771,rs72736474,rs73123247,rs62115513,rs76403956,rs12538187,rs12768091,rs7079427,rs55812285,rs6428375,rs1919367,rs79741509,rs4329234,rs1185671,rs7921237,rs6588194,rs7083048,rs3737111,rs12723250,rs913110,rs77698270,rs7081744,rs377503,rs67921963,rs10932470,rs3824662,rs79767951,rs6744828,rs1023043,rs78077089,rs367499,rs78221755,rs80071925,rs4947827,rs6916012,rs11199799,rs3802600,rs4752893,rs2534765,rs7897973,rs11155133,rs12734390,rs703110,rs11013046,rs66845073,rs41264881,rs10484502,rs62447519,rs2239631,rs498490,rs10754216,rs17070208,rs10215297,rs1037351,rs10795484,rs8105574,rs12719019,rs73123261,rs761874,rs67647314,rs12463472,rs10774216,rs58879795,rs11528340,rs6960400,rs12755054,rs2299150,rs932877,rs10173317,rs7961538,rs4748814,rs34672220,rs4261699,rs78923989,rs10754209,rs111790043,rs7546940,rs11881151,rs75334064,rs8104605,rs7094131,rs3748557,rs17549360,rs11575462,rs75872245,rs10904934,rs955927,rs12241748,rs11199796,rs2279822,rs61731355,rs58923657,rs7094966,rs75495166,rs17694493,rs6722487,rs75358704,rs6973210,rs113234906,rs1170494,rs17198985,rs61819073,rs12577284,rs10850662,rs943190,rs3779083,rs4992502,rs1196663,rs41310911,rs61819118,rs3802604,rs75866857,rs4748811,rs79837139,rs55703004,rs987992,rs68059491,rs6957607,rs11609872,rs7897792,rs2270332,rs2441816,rs3807563,rs7073837,rs56317012,rs1750311,rs4803673,rs41308365,rs2228254,rs11593347,rs10828317,rs59963278,rs1881794,rs11665217,rs1611982,rs384544,rs72480792,rs6964823,rs12540874,rs4482396,rs73123251,rs838757,rs73734177,rs10272724,rs10795473,rs6721261,rs3887826,rs78281115,rs4752806,rs281777,rs73123249,rs7917185,rs61016409,rs12061460,rs2298882,rs61819116,rs11155132,rs2148959,rs4984338,rs1935394,rs4748808,rs166847,rs11768267,rs11039520,rs118075313,rs6951648,rs6435819,rs72480793,rs4752791,rs77809681,rs17133842,rs1402510,rs6944602,rs11552047,rs11575321,rs4915311,rs8104802,rs7954181,rs1037350,rs3810406,rs7142143,rs10905282,rs12999502,rs12718910,rs10262731,rs2878749,rs112368367,rs75282993,rs838761,rs58091525,rs11255504,rs7948129,rs76222288,rs12067235,rs1566729,rs73080140,rs520236,rs1184929,rs62445866,rs76557218,rs880028,rs78281135,rs4915304,rs10752077,rs4989851,rs1125638,rs2279823,rs2876827,rs62190635,rs8104437,rs4360655,rs7947811,rs4530332,rs76724704,rs12718785,rs77601591,rs10204262,rs59756444,rs10899734,rs6690730,rs17070276,rs62445903,rs79368019,rs12533940,rs76434262,rs2329365,rs4547502,rs2270993,rs662463,rs935331,rs2239632,rs11592497,rs41304071,rs56236810,rs7258517,rs2047952,rs10752080,rs409560,rs6485783,rs4672567,rs11610226,rs8341,rs7809377,rs12718528,rs10210268,rs11039522,rs1107742,rs4947709,rs10752126,rs72770058,rs1569929,rs6971925,rs746203,rs2265099,rs1444520,rs72468006,rs11013045,rs3735274,rs75742253,rs7109385,rs11575521,rs4132601,rs11575553,rs17791016,rs2270196,rs10849036,rs9294064,rs79560300,rs61819117,rs11039528,rs11980407,rs4129903,rs80271829,rs55826129,rs61819119,rs4580999,rs371668,rs56156635,rs7969566,rs12146350,rs2167363,rs3824660,rs60521218,rs4748810,rs2811712,rs74188363,rs11980379,rs1053454,rs1615413,rs28696237,rs7120737,rs17133807,rs10905280,rs4748816,rs28462675,rs113125091,rs838758,rs7899156,rs4299305,rs11515,rs7785224,rs2356549,rs8052440,rs35399233,rs76056662,rs12959412,rs6761647,rs11013048,rs6992548,rs838760,rs3781093,rs61819121,rs9783154,rs7088318,rs12232959,rs7976256,rs7410943,rs3757472,rs12074332,rs6700180,rs1444527,rs12718730,rs7527856,rs8057835,rs444762,rs5996,rs55782136,rs12961519,rs4500908,rs28625633,rs2296624,rs62115511,rs4723619,rs10430590,rs11575387,rs7067643,rs4667337,rs1569175,rs2160341,rs703109,rs1875696,rs4519164,rs1097960,rs10774871,rs2252152,rs2028944,rs9787624,rs4752808,rs35549346,rs3887825,rs59745661,rs4536618,rs7315385,rs7522084,rs7245749,rs11575562,rs1107743,rs117137623,rs115927115,rs732215,rs56669273,rs888102,rs12669559,rs176009,rs10925071,rs1982406,rs1110701,rs10250794,rs1830999,rs730092,rs78089718,rs3779084,rs502958,rs55693922,rs8105571,rs8105315,rs73117270,rs12574500,rs1881796,rs1819267,rs12211803,rs6909212,rs2047812,rs2287126,rs80064399,rs1503185,rs78101262,rs838759,rs10838805,rs10158379,rs424535,rs61819088,rs12670555,rs4947631,rs9427922,rs263418,rs267759,rs45489701,rs34077440,rs62115489,rs73123254,rs62447207,rs113232308,rs6490075,rs73123266,rs10925069,rs117706152,rs1196656,rs10905285,rs12718558,rs77073917,rs10204282,rs17549430,rs12718731,rs62447208,rs4433920,rs12621643,rs442220,rs4752897,rs16827013,rs56182773,rs905475,rs62115484,rs4667419,rs568727,rs874913,rs80166549,rs4433100,rs857024,rs1971579,rs1830997,rs4245556,rs4628533,rs1127661,rs10838810,rs3807566,rs10230978,rs11199795,rs16840607,rs77463182,rs2239630,rs10899736,rs62119173,rs1566733,rs41310925,rs10932440,rs4947581,rs2229322,rs16935346,rs2110889,rs9791887,rs6588193,rs4436083,rs17634717,rs2364115,rs7297552,rs2167364,rs6969942,rs11575575,rs75679153,rs10737688,rs768051,rs79985856,rs72736469,rs113962761,rs7100895,rs11771860,rs1851165,rs263419,rs75024862,rs10510089,rs114687756,rs9966173,rs1321172,rs17550411,rs73123264,rs7260075,rs11575520,rs62084120,rs6724414,rs11575544,rs78101437,rs78150353,rs390369,rs12718529,rs3741410,rs4532931,rs4579483,rs11674815,rs10806085,rs7255623,rs10795474,rs10774872,rs7159221,rs17550014,rs4378758,rs10264390,rs1349492,rs72932296,rs7145598,rs10828297,rs11763807,rs7916922,rs10278451,rs76546388,rs6664618,rs7797772,rs10740998,rs406103,rs703108,rs11586343,rs6701329,rs76594695,rs7099207,rs4455783,rs7252394,rs55771992,rs10943416,rs1881797,rs546784,rs4748812,rs2229360,rs857018,rs1196658,rs57783995,rs7255512,rs10208412,rs2247122,rs2243897,rs1196669,rs7253205,rs11680630,rs2277228,rs55981617,rs73690155,rs9343564,rs367209,rs45509299,rs74733668,rs4748813,rs12719056,rs1444523,rs905476,rs5998,rs7514071,rs11575322,rs11597659,rs11238131,rs7894828,rs6952409,rs10905286,rs6663209,rs1759016,rs3762271,rs10849031,rs12408496,rs61819115,rs7791875,rs281765,rs3807553,rs7124949,rs55676341,rs4244139,rs7157021,rs10047326,rs11763809,rs117801883,rs56149185,rs9791817,rs11068062,rs7417769,rs4673727,rs10469768,rs11692296,rs112026687,rs4609506,rs10828314,rs11575410,rs11602180,rs11575286,rs11770117,rs10769317,rs58085392,rs11825625,rs67567146,rs6923,rs3737110,rs537544,rs2196711,rs7082618,rs7901152,rs10828316,rs3793752,rs7073630,rs10273657,rs12463479,rs6509138,rs11575434,rs11013051,rs5990,rs56111948,rs570730,rs7255315,rs2869531,rs857025,rs17345997,rs113436978,rs12119040,rs11575313,rs2253142,rs1536429,rs61819124,rs79698161,rs4413131,rs10216316,rs7555070,rs11603850,rs10461,rs9352438,rs7255701,rs118034806,rs4072901,rs61697767,rs4490786,rs10235371,rs10795478,rs703107,rs913109,rs62190634,rs4947582,rs1114226,rs17514309,rs10932584,rs11599936,rs35292176,rs2242041,rs1444526,rs12136334,rs4602840,rs1517618,rs10457040,rs1412635,rs4245549,rs1196657,rs62447205,rs6902083,rs10244632,rs905477,rs10828315,rs6909010,rs2479114,rs111822146,rs1780578,rs7911272,rs7898308,rs12677223,rs17694555,rs6713737,rs4903390,rs12209587,rs569421,rs115689770,rs11238138,rs12063141,rs55901582,rs5024641,rs2060161,rs11593338,rs188147,rs1034024,rs4803667,rs75612853,rs61433292,rs6752402,rs116236545,rs4803675,rs9746,rs9341635,rs1332661,rs570613,rs2534764,rs1020339,rs2239633,rs2223720,rs6490076,rs4915308,rs4233805,rs61819089,rs6956014,rs6964969,rs72760114,rs1170492,rs12773425,rs1048244,rs10931995,rs2305982,rs3731201,rs386680,rs7587837,rs7256908,rs2329369,rs10758145,rs75816959,rs409534,rs7113857,rs7455944,rs67977965,rs62084117,rs1503190,rs56320525,rs2441814,rs7969190,rs10497047,rs75456329,rs72930137,rs4747443,rs598664,rs75456464,rs3779081,rs58978489,rs3781094,rs376397,rs56101767,rs4129904,rs41310927,rs2069422,rs76164362,rs9656639,rs7254261,rs12329354,rs75960470,rs11819979,rs1470748,rs4470989,rs1566734,rs4562771</t>
  </si>
  <si>
    <t>ENSG00000168283.9,ENSG00000150867.9,CATG00000002256.1,CATG00000013510.1,ENSG00000234147.1,ENSG00000148498.11,CATG00000116699.1,CATG00000091387.1,ENSG00000089916.13,ENSG00000177888.7,CATG00000041126.1,ENSG00000150347.10,CATG00000101811.1,ENSG00000197308.4,CATG00000108345.1,ENSG00000240498.2,CATG00000105217.1,CATG00000018299.1,ENSG00000147889.12,CATG00000005569.1,ENSG00000269897.1,CATG00000092298.1,ENSG00000165923.11,ENSG00000100504.12,CATG00000117467.1,ENSG00000143278.3,CATG00000003331.1,ENSG00000232638.1,CATG00000117599.1,ENSG00000159885.9,ENSG00000092068.14,ENSG00000155849.11,CATG00000018904.1,ENSG00000267022.1,CATG00000117595.1,ENSG00000134365.8,CATG00000117600.1,ENSG00000263002.3,ENSG00000163545.7,CATG00000095654.1,ENSG00000059377.11,ENSG00000256294.3,ENSG00000264545.1,ENSG00000164500.6,ENSG00000184588.13,ENSG00000149177.8,CATG00000013511.1,ENSG00000168288.8,ENSG00000162972.6,ENSG00000132437.13,ENSG00000196668.3,ENSG00000122728.6,ENSG00000262151.1,ENSG00000263693.1,ENSG00000185811.12,ENSG00000038532.10,ENSG00000256239.1,ENSG00000187123.10,ENSG00000186026.6,ENSG00000162971.6,ENSG00000169224.8,ENSG00000030066.9,ENSG00000101574.10,ENSG00000260411.2,ENSG00000179583.13,CATG00000051222.1,ENSG00000118971.3,ENSG00000010219.9,ENSG00000226124.2,CATG00000003325.1,ENSG00000176406.16,CATG00000088944.1,ENSG00000159882.8,CATG00000086224.1,ENSG00000106070.13,ENSG00000176463.9,CATG00000108310.1,CATG00000091929.1,ENSG00000092067.5,ENSG00000232732.5,ENSG00000178386.8,ENSG00000107485.11,ENSG00000204920.6,CATG00000095892.1,ENSG00000000971.11,CATG00000092300.1,ENSG00000267144.1,ENSG00000231969.1,ENSG00000066279.12,ENSG00000132436.7,ENSG00000266921.1,ENSG00000134389.8,CATG00000087968.1,ENSG00000184384.9,ENSG00000147883.9,ENSG00000258102.1,ENSG00000109920.8,ENSG00000148488.11,ENSG00000164187.6,ENSG00000178074.5,ENSG00000152049.5</t>
  </si>
  <si>
    <t>24141364,19684604,23007406,23512250,22076464,19176441,19684603</t>
  </si>
  <si>
    <t>Response to treatment for acute lymphoblastic leukemia,Acute lymphoblastic leukemia (childhood)</t>
  </si>
  <si>
    <t>MESH:D054222</t>
  </si>
  <si>
    <t>Cobblestone Lissencephaly</t>
  </si>
  <si>
    <t>The smooth pebbled appearance of the CEREBRAL CORTEX with a thickened cortex and reduced and abnormal white matter, which results from migration of heterotopic neurons beyond the marginal zone into the leptomeninges through gaps in the external BASEMENT MEMBRANE. There is also enlarged ventricles, underdeveloped BRAINSTEM and cerebellum, and absence of the CORPUS CALLOSUM. These abnormalities occur as a syndrome without other birth defects (cobblestone complex) or in other syndromes associated with congenital MUSCULAR DYSTROPHY, often involving the eye, such as the Walker-Warburg Syndrome, Fukuyama congenital muscular dystrophy, and muscle-eye-brain disease.</t>
  </si>
  <si>
    <t>rs34249834,rs13303,rs12496634,rs2878632,rs12427596,rs2536175,rs917727,rs9881468,rs9525641,rs10456548,rs7798060,rs2276824,rs1075653,rs9472367,rs1861000,rs13076398,rs2908004,rs12637632,rs10278685,rs2071044,rs7805735,rs12112058,rs11130314,rs2707466,rs77699599,rs12487591,rs4475032,rs4479922,rs10230310,rs2536172,rs2536166,rs62253740,rs11717043,rs72858511,rs2691032,rs13085895,rs2707463,rs13081028,rs1076425,rs3801387,rs6414569,rs13071584,rs12034581,rs9533159,rs2536182,rs3733039,rs1125447,rs9853056,rs998909,rs11130327,rs1608660,rs2535627,rs72858517,rs6778329,rs10275938,rs34770628,rs6947453,rs17052256,rs34954168,rs7652191,rs798950,rs10234955,rs12635140,rs13082208,rs4234633,rs76272871,rs2286800,rs1961958,rs2536160,rs3733046,rs3774354,rs3796353,rs2878628,rs4730998,rs1552196,rs7808155,rs3852066,rs6445534,rs28661185,rs11718420,rs10510760,rs3774365,rs56144965,rs33964154,rs3733041,rs11709284,rs34215106,rs2270215,rs4687550,rs35793694,rs11130317,rs67991850,rs12489732,rs1010552,rs57977421,rs2707477,rs62255396,rs12487445,rs2707479,rs10865974,rs2536185,rs2098167,rs4687626,rs62255362,rs12539772,rs2707481,rs8906,rs12497998,rs997782,rs11235,rs10780035,rs3617,rs72870950,rs798949,rs7807953,rs7787044,rs10235191,rs34157897,rs6951990,rs2536184,rs1990447,rs7636227,rs10235232,rs2536176,rs34005367,rs11130308,rs4130905,rs6804145,rs62253733,rs13079063,rs7807894,rs11709448,rs13621,rs9533156,rs872008,rs11130311,rs2164885,rs56364616,rs798918,rs4846303,rs884373,rs2239551,rs11130310,rs2535629,rs34017441,rs7797976,rs2710331,rs34739010,rs2707507,rs35249778,rs2336149,rs78065645,rs2244812,rs13060675,rs13068293,rs2239549,rs9324,rs11130324,rs61128227,rs2289247,rs2336542,rs79457385,rs4481150,rs11720243,rs2296533,rs35107891,rs28624478,rs2707492,rs4727924,rs10250907,rs2536153,rs7639267,rs13095332,rs7776725,rs10248019,rs13085775,rs10953928,rs1866268,rs2240919,rs6768697,rs1029871,rs1558541,rs6445531,rs4687551,rs13065851,rs2707504,rs10242100,rs1112810,rs13074853,rs2056594,rs1554634,rs2707476,rs10248011,rs17536328,rs13245690,rs13087772,rs4846302,rs12496476,rs55963900,rs17283473,rs767418,rs11130323,rs2536179,rs2820464,rs10260631,rs6963115,rs12673770,rs2230535,rs34320754,rs10261671,rs2536170,rs7642198,rs13438127,rs529125,rs79199805,rs78204988,rs2159644,rs34610142,rs922996,rs12629701,rs12706314,rs11719685,rs2079929,rs11720432,rs7614981,rs1054016,rs12488461,rs872007,rs4687625,rs6445529,rs28476487,rs41281692,rs2268027,rs6617,rs6778844,rs2536173,rs11711421,rs2707496,rs12205379,rs67539070,rs7611731,rs10433615,rs8055197,rs79162867,rs6972481,rs10948217,rs2286798,rs3801383,rs7801723,rs2536165,rs2710323,rs2270197,rs2707480,rs3755798,rs2302417,rs13221538,rs2289249,rs34537256,rs28477952,rs2072390,rs13061423,rs33967311,rs13069481,rs1133415,rs4644056,rs62255364,rs3779381,rs6976,rs34115864,rs11177,rs77634630,rs718766,rs868053,rs1561337,rs2239550,rs55678971,rs2952564,rs7984870,rs2177578,rs2300149,rs12637627,rs1554635,rs2590838,rs2536168,rs12212190,rs1861001,rs2536180,rs4282054,rs12486554,rs11130315,rs55910643,rs9533155,rs2028216,rs12198376,rs2056593,rs35758028,rs2707491,rs12489828,rs2707465,rs28584526,rs4687552,rs10246697,rs10456547,rs2254595,rs2707475,rs13082960,rs17052259,rs11130313,rs3774349,rs6445528,rs10456546,rs2268023,rs10280039,rs2536167,rs6445535,rs2230534,rs2336545,rs7614498,rs6787154,rs2268026,rs3801382,rs35211965,rs731831,rs12206568,rs67409736,rs2707505,rs2015971,rs2536174,rs4687638,rs1861867,rs1005400,rs2536178,rs13065019,rs917726,rs4687624,rs2536164,rs6778735,rs7793554,rs10275439,rs12486847,rs6971407,rs10260002,rs12213735,rs2110281,rs3733045,rs10216123,rs1108842,rs11714030,rs9641657,rs7622694,rs7765371,rs1961959,rs13232048,rs6952113,rs1042779,rs6965592,rs7651709,rs4687548,rs12210292,rs1524498,rs11720159,rs4687629,rs28588484,rs798917,rs10259383,rs2254591,rs10250624,rs61266507,rs4434138,rs77146033,rs678,rs34275932,rs2268025,rs2536156,rs2536163,rs6971452,rs11130312,rs17264436,rs1570,rs10279122,rs7638808,rs80269068,rs736408,rs73433974,rs13064064,rs2590846,rs2083180,rs6762813,rs2240920,rs10456120,rs13081155,rs13083798,rs798913,rs10865973,rs3774355,rs2289250,rs9879090,rs17537827,rs2536155,rs2251219,rs2536189,rs11766324,rs7325635,rs12531355,rs1990446,rs78417395,rs10260858,rs12706318,rs3774366,rs3755806</t>
  </si>
  <si>
    <t>ENSG00000212452.1,ENSG00000163938.12,ENSG00000114902.9,CATG00000088399.1,ENSG00000055955.11,ENSG00000120659.10,ENSG00000230024.1,ENSG00000010327.6,CATG00000093699.1,ENSG00000162267.8,ENSG00000212628.1,ENSG00000196937.6,ENSG00000140718.14,CATG00000029301.1,CATG00000096991.1,ENSG00000248592.3,CATG00000096985.1,ENSG00000168268.6,ENSG00000243696.4,CATG00000088398.1,ENSG00000055957.6,ENSG00000163939.14,ENSG00000002745.8,ENSG00000212493.1,ENSG00000114904.8,ENSG00000106034.13,CATG00000060189.1,ENSG00000168273.3,ENSG00000196284.9,CATG00000083935.1,CATG00000088402.1,ENSG00000016864.12</t>
  </si>
  <si>
    <t>22792071,21810643</t>
  </si>
  <si>
    <t>Cortical thickness</t>
  </si>
  <si>
    <t>MESH:D054411</t>
  </si>
  <si>
    <t>Receptors Leptin</t>
  </si>
  <si>
    <t>Cell surface receptors for obesity factor (LEPTIN), a hormone secreted by the WHITE ADIPOCYTES. Upon leptin-receptor interaction, the signal is mediated through the JAK2/STAT3 pathway to regulate food intake, energy balance and fat storage.</t>
  </si>
  <si>
    <t>rs6688776,rs4655539,rs11208683,rs475087,rs1475398,rs17557153,rs76371401,rs12079231,rs12068561,rs1782755,rs12082485,rs5757247,rs10736402,rs12040007,rs3790421,rs117108853,rs2073453,rs10889568,rs4655598,rs4655729,rs118061398,rs7540268,rs11208688,rs3790420,rs11208656,rs4655811,rs7536110,rs2025804,rs7529650,rs57941031,rs117032072,rs1137101,rs1171274,rs1180445,rs12067936,rs6678033,rs12062820,rs10732836,rs12024269,rs10789189,rs7602,rs7531867,rs4655566,rs59585491,rs9893209,rs11208685,rs7534511,rs4991799,rs10889570,rs10889557,rs9436299,rs6588153,rs4655556,rs1938484,rs7554485,rs12034502,rs9436302,rs10157275,rs1805096,rs11208687,rs1171273,rs6669354,rs4292989,rs5995616,rs6588147,rs58372192,rs1327116,rs10789190,rs11208690,rs3902062,rs11208686,rs67129560,rs1938496,rs1171282,rs11804091,rs7523344,rs713624,rs4655740,rs4655537,rs12484482,rs12131089,rs970467,rs1076851,rs12484472,rs11652694,rs6673324,rs713644,rs10889551,rs3828033,rs4655743,rs12409877,rs11208693,rs743520,rs3790439,rs3790423,rs1627238,rs9436300,rs4991800,rs12411370,rs6690625,rs1359758,rs6001223,rs9303288,rs5757258,rs11208655,rs11576613,rs2154384,rs11208750,rs11078948,rs1507860,rs4655564,rs2148684,rs12753193,rs2104563,rs6001227,rs5995615,rs7286793,rs12025906,rs906474,rs9436303,rs1892534,rs11208692,rs8079359,rs1475397,rs11209381,rs13438451,rs6700421,rs11208657,rs928895,rs7531110,rs6700896,rs7533108,rs10889558,rs10997648,rs7519977,rs1359757,rs60466849,rs2209706,rs72921463,rs1938485,rs72641129,rs11654599,rs928896,rs627857,rs3790422,rs4991801,rs1171268,rs1567214,rs9436304,rs17127849,rs1171275,rs4655557,rs10158279,rs7546242,rs11208689,rs4991798,rs59508186,rs12065503,rs1171276,rs12141410,rs7549647,rs7517965,rs6669117,rs72921490,rs9436747,rs2122614,rs4991802,rs12484496,rs72641130,rs1046011,rs7518632,rs6001219,rs11208751,rs1171270,rs7516904,rs11208691,rs1171269,rs7542446,rs10889569,rs1327115,rs7516341,rs1938497,rs5757244,rs7224214,rs4145537,rs55966874,rs9436741,rs17127618,rs73057484,rs11705598,rs56308624,rs4655555,rs12252632,rs3790433,rs2767485,rs12405556,rs3762273,rs9662151,rs11208658,rs1666263,rs3762274,rs61779814,rs7291684,rs6001224,rs9436301,rs1938495,rs78616514,rs6689191,rs2104564,rs10889556,rs77980027,rs6657868,rs9436746,rs76492492,rs7555955,rs5750675,rs1137100,rs970468,rs7516840,rs10789184,rs66651705,rs2154381,rs4420065</t>
  </si>
  <si>
    <t>CATG00000003130.1,ENSG00000141753.5,ENSG00000131746.8,CATG00000061316.1,ENSG00000213625.4,CATG00000057207.1,ENSG00000183230.12,CATG00000061261.1,ENSG00000223883.1,CATG00000003133.1,CATG00000003129.1,CATG00000118395.1,ENSG00000116678.14,ENSG00000211639.2,ENSG00000136267.9,CATG00000118391.1,ENSG00000184588.13,CATG00000058264.1</t>
  </si>
  <si>
    <t>Soluble leptin receptor levels</t>
  </si>
  <si>
    <t>MESH:D054537</t>
  </si>
  <si>
    <t>Atrioventricular Block</t>
  </si>
  <si>
    <t>Impaired impulse conduction from HEART ATRIA to HEART VENTRICLES. AV block can mean delayed or completely blocked impulse conduction.</t>
  </si>
  <si>
    <t>rs768450,rs12884929,rs7014862,rs2877729,rs7484657,rs34347034,rs6672289,rs2439460,rs2980544,rs35151594,rs34524083,rs13191610,rs4767282,rs10457342,rs1788169,rs12891975,rs117953218,rs6675002,rs11685402,rs1660347,rs2453661,rs757744,rs2453658,rs17767553,rs3796041,rs34479834,rs2453657,rs2211595,rs35621718,rs763254,rs7536370,rs12881957,rs61989373,rs1692004,rs12879243,rs11968351,rs11694342,rs1859643,rs72958930,rs2919469,rs2248767,rs74738164,rs17038861,rs7912892,rs11758375,rs62133082,rs2453639,rs7720917,rs17427116,rs11674811,rs1660330,rs3734381,rs6580083,rs1788189,rs1123648,rs4946350,rs2798321,rs6936178,rs927348,rs67832971,rs62133108,rs34767050,rs12880291,rs3914956,rs4670645,rs61991246,rs72952771,rs1660333,rs2453636,rs10457337,rs11752626,rs72692220,rs11766153,rs62133104,rs78757409,rs62133077,rs17767499,rs17389822,rs1788167,rs1616833,rs722633,rs62133081,rs80335285,rs11082410,rs1660338,rs7147668,rs6569020,rs1660323,rs6709006,rs6675415,rs12197337,rs12661338,rs2286136,rs6511,rs2356491,rs1660351,rs1788206,rs3825719,rs11968176,rs1660346,rs73825705,rs1962901,rs35122644,rs11755121,rs2919470,rs1866788,rs35822724,rs2453624,rs62133110,rs56233647,rs34674149,rs2109276,rs1788203,rs7758614,rs67700546,rs10137642,rs7487237,rs7156460,rs7772214,rs12199346,rs35620527,rs12894016,rs10887897,rs2356183,rs2453640,rs7156313,rs7751467,rs1896356,rs34388001,rs61991248,rs725673,rs2384555,rs66462949,rs34469007,rs72690488,rs8015004,rs12198461,rs11874,rs17178234,rs2514712,rs61991249,rs7311039,rs17178206,rs36093218,rs9320665,rs4766748,rs72692218,rs56180634,rs7147434,rs6657750,rs10850406,rs17020125,rs2083499,rs10744836,rs6927800,rs3811005,rs8003478,rs734200,rs34061264,rs3020183,rs2286135,rs11067327,rs2798322,rs17825652,rs7430191,rs883079,rs4140799,rs1660332,rs2439467,rs72952795,rs58391860,rs7966951,rs77351539,rs66672811,rs2453648,rs12894478,rs1788204,rs1613453,rs1788188,rs61380056,rs55697000,rs62132535,rs3810998,rs6753260,rs7086087,rs2213857,rs3020182,rs35054229,rs3784062,rs11710077,rs2453662,rs34011442,rs9636429,rs62133105,rs1788193,rs2919471,rs35260692,rs34281405,rs7300371,rs1660329,rs11153763,rs61991250,rs6723869,rs35029749,rs1788208,rs62132521,rs6913012,rs2248768,rs12031293,rs4074536,rs17633401,rs1660345,rs13276036,rs4670642,rs11682782,rs1629834,rs2047249,rs12214483,rs34748537,rs7092725,rs34057981,rs1660324,rs72692227,rs10495869,rs1660344,rs1660353,rs12889866,rs6940985,rs35613269,rs10850405,rs1660328,rs582521,rs2372788,rs59671368,rs66761782,rs60572996,rs2860518,rs72690490,rs1692006,rs17608766,rs1896312,rs6574016,rs1788190,rs2213856,rs2160411,rs59952755,rs7966651,rs72692274,rs41312411,rs62132520,rs17020143,rs12199463,rs1124477,rs2861348,rs12601850,rs7452622,rs1660348,rs34454371,rs62133071,rs7977151,rs2439466,rs2439458,rs1660331,rs6712162,rs62132551,rs1892335,rs12878989,rs9320663,rs61933462,rs34528131,rs4767281,rs17767523,rs2453645,rs4945623,rs12660455,rs1990241,rs7068695,rs3798420,rs34873919,rs73840299,rs10457338,rs10850404,rs1660334,rs4122458,rs56363446,rs7525814,rs61991247,rs10132111,rs72692216,rs2254883,rs62133080,rs11153748,rs11895180,rs6544050,rs35589413,rs6681713,rs72965660,rs61989367,rs10456917,rs10887904,rs7311915,rs12954183,rs2453647,rs2453641,rs767139,rs1660349,rs7980361,rs34725136,rs3770770,rs11965985,rs17633437,rs7140354,rs1788194,rs7142180,rs62133107,rs3811003,rs1788168,rs1007823,rs17020136,rs36057816,rs2356492,rs1788166</t>
  </si>
  <si>
    <t>CATG00000010504.1,ENSG00000156509.9,ENSG00000108433.11,CATG00000013396.1,ENSG00000259146.2,ENSG00000147669.6,ENSG00000263142.1,CATG00000103360.1,ENSG00000207444.1,CATG00000103361.1,ENSG00000230585.2,CATG00000013399.1,ENSG00000154229.7,ENSG00000089225.15,ENSG00000118729.10,CATG00000058300.1,CATG00000091886.1,CATG00000019461.1,ENSG00000213500.3,ENSG00000115808.7,ENSG00000198523.5,ENSG00000104450.8,ENSG00000197555.5,ENSG00000152217.12,ENSG00000163931.11,CATG00000058292.1,ENSG00000111860.9,ENSG00000164576.7,ENSG00000196376.6,ENSG00000123080.6,ENSG00000254293.1,ENSG00000261872.1,ENSG00000034677.7,ENSG00000262633.1,ENSG00000008869.7,CATG00000089740.1,CATG00000083746.1,CATG00000000370.1,ENSG00000204006.4,ENSG00000185104.15,CATG00000116439.1,ENSG00000183873.11,ENSG00000242330.2,ENSG00000202310.1</t>
  </si>
  <si>
    <t>21041692,21076409</t>
  </si>
  <si>
    <t>Atrioventricular conduction,Ventricular conduction</t>
  </si>
  <si>
    <t>MESH:D055109</t>
  </si>
  <si>
    <t>Ankle Brachial Index</t>
  </si>
  <si>
    <t>Comparison of the BLOOD PRESSURE between the BRACHIAL ARTERY and the POSTERIOR TIBIAL ARTERY. It is a predictor of PERIPHERAL ARTERIAL DISEASE.</t>
  </si>
  <si>
    <t>rs613312,rs944799,rs944797,rs974336,rs118080850,rs10811647,rs7027048,rs504318,rs2188987,rs3734470,rs10757274,rs7027950,rs116715359,rs7865618,rs573687,rs1537376,rs77792598,rs10965215,rs1981528,rs61853990,rs10811643,rs10965219,rs1556515,rs77467777,rs61271866,rs6565719,rs559651,rs1564972,rs7311009,rs80248631,rs564398,rs3102974,rs4990722,rs117218557,rs2279437,rs17761446,rs10757266,rs4366776,rs10811640,rs79169305,rs801100,rs10811641,rs7841341,rs2285327,rs114141826,rs2157719,rs2811708,rs11790231,rs901368,rs7003385,rs2383204,rs1008878,rs10115049,rs80110842,rs7036656,rs11751656,rs76507739,rs2304874,rs16905652,rs6475604,rs634537,rs17834457,rs116311734,rs1333039,rs79666073,rs75227345,rs10811645,rs2301706,rs3205303,rs2151280,rs4559166,rs1333037,rs7769862,rs3731198,rs116178241,rs2069416,rs7826127,rs3808846,rs62560774,rs1333045,rs2383205,rs10757265,rs2518723,rs115448194,rs76182445,rs10757267,rs944801,rs76810097,rs7853090,rs2811713,rs2291387,rs559000,rs8181050,rs79369288,rs3218005,rs77563194,rs13298881,rs10507044,rs10738609,rs4977753,rs2383207,rs615552,rs7341791,rs3119311,rs2242318,rs10093932,rs11061318,rs2171209,rs77588214,rs10926328,rs1537374,rs3798156,rs11994013,rs558889,rs3127579,rs1004638,rs7049105,rs56156600,rs7762579,rs1537378,rs10926327,rs2188988,rs10811644,rs6683841,rs78392053,rs59995170,rs78545330,rs3102976,rs12133947,rs3119309,rs9347251,rs77706751,rs3127578,rs78766516,rs1063192,rs12707657,rs1537375,rs76184305,rs7775997,rs77886043,rs3102975,rs3217992,rs722453,rs6999302,rs12127941,rs7341786,rs3127181,rs74400540,rs10859772,rs1014907,rs1360590,rs662463,rs496892,rs10965234,rs1038537,rs12134528,rs545226,rs3808845,rs58886249,rs12127681,rs1541356,rs9456352,rs6413464,rs74152748,rs4144664,rs11754231,rs3218020,rs73446314,rs819746,rs4659996,rs2279436,rs599452,rs73652846,rs10511701,rs76521274,rs116876910,rs2069418,rs7035484,rs11989909,rs944796,rs2241896,rs117914182,rs10120688,rs7866783,rs17834367,rs3127205,rs2304872,rs7549408,rs2184061,rs7028570,rs2188127,rs944800,rs10120806,rs41304040,rs679038,rs74599268,rs3218007,rs6426183,rs67827815,rs7030641,rs117761422,rs116287682,rs3731201,rs2099861,rs2106115,rs8181047,rs3218002,rs117561861,rs7520969,rs10965235,rs10733376,rs74152750,rs77953206,rs75733496,rs3127169,rs78777686,rs12121733,rs41308162,rs2214307,rs2811712,rs11980222,rs7028268,rs11107756,rs598664,rs9322602,rs290481,rs2383206,rs2291390,rs3218010,rs10757263,rs3123101,rs4987756,rs11515,rs901369,rs2069422,rs78264155,rs115881335,rs3218012,rs1591136,rs543830,rs10738605,rs10738604,rs1872877,rs76668758,rs118159501,rs10111617,rs73446312,rs10802450</t>
  </si>
  <si>
    <t>ENSG00000112499.8,ENSG00000024048.6,ENSG00000111452.8,CATG00000099957.1,ENSG00000153207.10,ENSG00000092820.13,ENSG00000148737.11,ENSG00000171791.10,ENSG00000165972.8,CATG00000000920.1,ENSG00000164674.11,ENSG00000164418.15,ENSG00000230234.1,CATG00000012933.1,ENSG00000146477.4,ENSG00000266446.1,ENSG00000262294.1,CATG00000096294.1,CATG00000068004.1,ENSG00000147883.9,ENSG00000264545.1,ENSG00000240498.2,ENSG00000215221.2,ENSG00000147889.12,ENSG00000235139.2,CATG00000104959.1,ENSG00000029534.15</t>
  </si>
  <si>
    <t>22361517,22199011</t>
  </si>
  <si>
    <t>ankle-brachial index,Ankle-brachial index</t>
  </si>
  <si>
    <t>MESH:D055113</t>
  </si>
  <si>
    <t>Chronic Periodontitis</t>
  </si>
  <si>
    <t>Chronic inflammation and loss of PERIODONTIUM that is associated with the amount of DENTAL PLAQUE or DENTAL CALCULUS present. Chronic periodontitis occurs mostly in adults and was called adult periodontitis, but this disease can appear in young people.</t>
  </si>
  <si>
    <t>rs7029772,rs1422968,rs16924591,rs7145739,rs17632217,rs6861078,rs7727161,rs10055430,rs10758787,rs4472255,rs10758785,rs12376117,rs1582519,rs744538,rs10043775,rs4705252,rs530722,rs10483865,rs2065074,rs6885116,rs6875252,rs3734121,rs7713986,rs7851003,rs3925019,rs6477087,rs4574534,rs1929929,rs17719662,rs7736019,rs10072051,rs4274967,rs10060623,rs7730707,rs13296970,rs73264557,rs7712350,rs13291472,rs10758786,rs10068216,rs7857628,rs13298500,rs6885774,rs3749690,rs1971431,rs4349707,rs2112761,rs10079420,rs6580542,rs10739097,rs17108251,rs76041565,rs10035818,rs10051223,rs4599526,rs7729309,rs34640925,rs7713927,rs16924626,rs73401025,rs1862431,rs3749689,rs4639213,rs10056586,rs12717973,rs10758784,rs4599524,rs60625004,rs9325097,rs10975627,rs34685718,rs7736728,rs10122116,rs16924624,rs10115883,rs11168047,rs12346455,rs6894032,rs13354454,rs10739098,rs7876000,rs4639212,rs17720155,rs11791651,rs7556908,rs7728004,rs16924631,rs17776882,rs12347573,rs10975603,rs33962342,rs73399080,rs10060753,rs3813552,rs13174567,rs4742199,rs9325096,rs4705253,rs1363707,rs11159139,rs10975583,rs34373271,rs7731526,rs10125914,rs6477086,rs7852539,rs4274968,rs2065075,rs10476892,rs10758783,rs10077690,rs13283381,rs3734120,rs1903419,rs16924634,rs11795355,rs4574533,rs10055332,rs9784645,rs13289925,rs1128450,rs10044061,rs1148956,rs7865955,rs504698,rs17776554,rs7873756,rs4463484,rs10042369,rs1422976,rs34269182,rs9325095,rs3739654,rs10975605,rs79198297,rs12513547,rs7727320,rs11553814,rs11790625,rs36028618,rs17550586,rs66509816,rs11168046,rs76552338,rs10041283,rs4380997,rs12717974,rs10477376</t>
  </si>
  <si>
    <t>ENSG00000145868.12,ENSG00000147854.12,ENSG00000164270.13,CATG00000107585.1,ENSG00000140044.8,ENSG00000247199.3,CATG00000021603.1,CATG00000104631.1,ENSG00000170777.9,CATG00000077984.1,CATG00000104629.1,ENSG00000157884.6,ENSG00000173557.10,ENSG00000204909.3,ENSG00000145934.11,ENSG00000233367.1,ENSG00000145879.6,ENSG00000115155.12</t>
  </si>
  <si>
    <t>Periodontal microbiota</t>
  </si>
  <si>
    <t>MESH:D055371</t>
  </si>
  <si>
    <t>Acute Lung Injury</t>
  </si>
  <si>
    <t>A condition of lung damage that is characterized by bilateral pulmonary infiltrates (PULMONARY EDEMA) rich in NEUTROPHILS, and in the absence of clinical HEART FAILURE. This can represent a spectrum of pulmonary lesions, endothelial and epithelial, due to numerous factors (physical, chemical, or biological).</t>
  </si>
  <si>
    <t>rs62189023,rs114744485,rs12491351,rs1206918,rs2281443,rs1206917,rs2297019,rs9357518,rs9369643,rs7741899,rs77745360,rs1021351,rs1448522,rs9367875,rs1490157,rs1410826,rs986503,rs1854432,rs2297021,rs9395217,rs9349377,rs12473379,rs7576251,rs56029265,rs872018,rs12661477,rs2197801,rs2335812,rs56189832,rs1410823,rs9881055,rs34604888,rs1410824,rs4893895,rs4893896,rs526123,rs9828403,rs76484208,rs12527172,rs1957395,rs2922346,rs7630501,rs1206915,rs6458529,rs9349378,rs7610303,rs1448528,rs1206914,rs1530693,rs1928274,rs3778481,rs9395219,rs2064082,rs9839129,rs1206916,rs79205709,rs1349110,rs12614479,rs1320292,rs6458527,rs508818,rs1854430,rs614826,rs74632191,rs1206919,rs13403523</t>
  </si>
  <si>
    <t>ENSG00000258608.1,ENSG00000225542.1,ENSG00000112818.5,ENSG00000181355.16,ENSG00000163364.5,ENSG00000224577.1,ENSG00000069122.14</t>
  </si>
  <si>
    <t>Acute lung injury</t>
  </si>
  <si>
    <t>MESH:D056344</t>
  </si>
  <si>
    <t>Executive Function</t>
  </si>
  <si>
    <t>A set of cognitive functions that controls complex, goal-directed thought and behavior. Executive function involves multiple domains, such as CONCEPT FORMATION, goal management, cognitive flexibility, INHIBITION control, and WORKING MEMORY. Impaired executive function is seen in a range of disorders, e.g., SCHIZOPHRENIA; and ADHD.</t>
  </si>
  <si>
    <t>rs124721,rs3741489,rs2300291,rs16995206,rs1043124,rs13147482,rs2566143,rs7663561,rs231479,rs1473364,rs7304156,rs9634239,rs75508812,rs10735670,rs12229449,rs746778,rs2711941,rs61951350,rs10846214,rs2711983,rs124720,rs10954362,rs11056565,rs231525,rs6968754,rs60252840,rs7687651,rs11930865,rs12901770,rs6840214,rs2291258,rs2566163,rs28639548,rs10040866,rs957801,rs10870533,rs61968194,rs2252519,rs56104401,rs6968920,rs6845858,rs4758916,rs2341557,rs4555996,rs1029559,rs2711937,rs73487185,rs3817237,rs2278816,rs231476,rs16988409,rs7661627,rs2306545,rs111781680,rs59157290,rs11147098,rs6851075,rs13246116,rs757812,rs2566130,rs72836564,rs4974999,rs7680520,rs9997050,rs124719,rs7800418,rs6531696,rs7901721,rs74891319,rs11729098,rs2066790,rs114792759,rs11096990,rs117931770,rs11056568,rs61968191,rs7931910,rs1430364,rs11766071,rs1029557,rs7894986,rs56284364,rs11737290,rs3741483,rs925780,rs2300289,rs3784665,rs425135,rs231497,rs231495,rs757806,rs3796524,rs2712000,rs11056569,rs62523749,rs7398192,rs10846215,rs3825968,rs7313064,rs11937540,rs77791445,rs10870513,rs6968906,rs11054383,rs75810241,rs2711942,rs76235093,rs1029556,rs6831700,rs1901404,rs2566146,rs3733280,rs231526,rs11147082,rs4758887,rs11730558,rs2167494,rs2712012,rs6842390,rs757807,rs7082156,rs2711994,rs231494,rs913782,rs11932351,rs2062161,rs11096975,rs56037933,rs896166,rs12163625,rs1024842,rs111522399,rs4758953,rs59353629,rs1642611,rs10870528,rs74062796,rs62562125,rs28473429,rs113493671,rs231519,rs2391300,rs2711940,rs7488075,rs2566128,rs4461797,rs10846216,rs124722,rs34053999,rs231522,rs7488999,rs2300288,rs2566142,rs78308059,rs6977223,rs6813885,rs58567785,rs2300290,rs35494908,rs6828598,rs3782223,rs882541,rs231521,rs2566162,rs3741484,rs55976583,rs10954360,rs4974991,rs757810,rs1557986,rs2190188,rs757808,rs11096991,rs10781661,rs10954359,rs13246412,rs10870541,rs2711993,rs62562126,rs4758915,rs17222103,rs730558,rs2566152,rs10492534,rs2566145,rs6962187,rs10870508,rs11056563,rs7788433,rs1036044,rs11096986,rs12816547,rs6602000,rs1410197,rs2711938,rs11056570,rs2625083,rs17222089,rs55716901,rs2566129,rs75729598,rs231518,rs62523752,rs3817236,rs60506766,rs7945071,rs231523,rs10781651,rs12643441,rs10244803,rs12305153,rs61968193,rs757809,rs1430363,rs231527,rs2711997,rs13223498,rs9998591,rs10747082,rs11931354,rs2062162,rs179586,rs35362406,rs11056566,rs11657681,rs6831432,rs10870514,rs4731850,rs11730771,rs12231793,rs2016463,rs2008681,rs34009959,rs56156003,rs10954361,rs7961030,rs2566149,rs17584431,rs11147076,rs4754453,rs61999939,rs281877,rs1029558,rs231524,rs10870515,rs882540,rs56009503,rs537165,rs12500138,rs6488784,rs62562127,rs56289285,rs2585796,rs757811,rs10846220,rs10781646,rs757805,rs6815686,rs7678689,rs10161328,rs11056564,rs72995997,rs10870516,rs56910870,rs7172976,rs57010768,rs7133163,rs231493,rs61691409,rs16906754,rs57166543,rs11096987,rs11056567,rs61670237,rs11147144,rs57488936,rs11772555,rs1469531,rs2566166,rs10846219,rs2041896,rs53907,rs2711936,rs17759219,rs2381349,rs12304701,rs2300287,rs10781652,rs6835064,rs11657450,rs10903903,rs11056571,rs11654245,rs77609517,rs61968192,rs6825927,rs3733288,rs231520,rs4974924,rs2711992,rs11653808,rs537169,rs10231724</t>
  </si>
  <si>
    <t>ENSG00000072609.13,ENSG00000090615.8,ENSG00000035928.10,CATG00000010975.1,ENSG00000161649.8,ENSG00000232939.1,ENSG00000267496.2,CATG00000072343.1,ENSG00000163331.6,ENSG00000219928.2,ENSG00000140332.11,ENSG00000176915.10,ENSG00000224865.3,ENSG00000157796.13,CATG00000033736.1,ENSG00000247157.2,ENSG00000254101.1,ENSG00000250437.1,ENSG00000254416.1,CATG00000064206.1,ENSG00000109790.12,ENSG00000151490.9,ENSG00000221866.5,ENSG00000185352.7,CATG00000072340.1,CATG00000006930.1,ENSG00000108852.10,ENSG00000236617.2,CATG00000117055.1,ENSG00000233760.1,CATG00000017812.1,CATG00000010972.1,ENSG00000267166.1,CATG00000031467.1,ENSG00000206678.1,CATG00000094046.1,ENSG00000122548.3,ENSG00000151491.8,ENSG00000267420.1,CATG00000010971.1,ENSG00000109466.9,ENSG00000207965.1,ENSG00000137714.2</t>
  </si>
  <si>
    <t>22126837,24684796</t>
  </si>
  <si>
    <t>Cognitive function</t>
  </si>
  <si>
    <t>MESH:D056486</t>
  </si>
  <si>
    <t>Drug Induced Liver Injury</t>
  </si>
  <si>
    <t>A spectrum of clinical liver diseases ranging from mild biochemical abnormalities to ACUTE LIVER FAILURE, caused by drugs, drug metabolites, and chemicals from the environment.</t>
  </si>
  <si>
    <t>rs6547521,rs1704773,rs174576,rs1528533,rs11920090,rs838144,rs2580761,rs75255003,rs2259852,rs35666277,rs10740128,rs3739095,rs118167166,rs12373325,rs7185448,rs6083853,rs3002698,rs10513685,rs603985,rs117507208,rs1904296,rs6083845,rs11639277,rs174592,rs2278218,rs2145126,rs2016413,rs72837056,rs7953249,rs5406,rs444329,rs4503880,rs6988140,rs2257991,rs13226650,rs112825823,rs813592,rs786916,rs635634,rs4973548,rs10006310,rs7358152,rs4595491,rs11695549,rs7682289,rs1541061,rs12487589,rs2292622,rs174541,rs1395,rs174580,rs77071436,rs10761773,rs1169286,rs907,rs503279,rs6138556,rs6107015,rs1169314,rs11783641,rs1647276,rs174599,rs9971294,rs7745797,rs58536620,rs2257432,rs1275537,rs76568169,rs10733788,rs430600,rs2261747,rs35073769,rs10995541,rs11983997,rs780117,rs2258201,rs8102288,rs9272627,rs2236653,rs116025180,rs1275522,rs2111061,rs6716894,rs5760099,rs1275530,rs7811265,rs115738559,rs424487,rs4745,rs681343,rs2424700,rs724553,rs34523847,rs13234378,rs58965570,rs2980862,rs77005271,rs11815969,rs72837019,rs1260328,rs12486657,rs4466712,rs449703,rs2760115,rs7970695,rs7082076,rs2261795,rs6976930,rs983311,rs35493868,rs2076316,rs2954020,rs550057,rs2278578,rs704791,rs61462345,rs7915779,rs398036,rs2424704,rs2297497,rs10202892,rs7949566,rs2500406,rs7466962,rs16855617,rs409853,rs12416349,rs36027406,rs11805357,rs34403348,rs12428,rs6115109,rs10761741,rs10761722,rs6671230,rs786918,rs10494126,rs11543269,rs7098181,rs34765012,rs2303369,rs6132825,rs7910927,rs2817207,rs2638280,rs4835265,rs9411370,rs10513688,rs2243616,rs4665958,rs10513687,rs9273342,rs1688264,rs2817223,rs6132824,rs679574,rs8041181,rs11574488,rs2258884,rs55747707,rs1555329,rs7310409,rs7078456,rs35749556,rs1359561,rs1888997,rs35092718,rs422844,rs6115140,rs4656065,rs325886,rs6138546,rs67059283,rs2258769,rs4074793,rs35339956,rs2760144,rs735396,rs2272417,rs2980878,rs9959832,rs174533,rs780110,rs33951980,rs13391837,rs11689178,rs102275,rs2257461,rs2154593,rs117592693,rs13232120,rs973579,rs7116008,rs6749393,rs5760108,rs10761771,rs6050630,rs174554,rs4815425,rs7514887,rs910997,rs6982636,rs13040655,rs11819167,rs1306476,rs1535,rs6115107,rs1772795,rs6115100,rs1647284,rs61805898,rs174594,rs35659126,rs6083828,rs2980875,rs7602534,rs10761727,rs1275528,rs72860013,rs10995543,rs1260333,rs2638282,rs9270502,rs325911,rs8115257,rs10761728,rs7643425,rs12540011,rs2387891,rs4822451,rs9270229,rs10761731,rs174570,rs11721319,rs11887784,rs2474763,rs2175197,rs6138571,rs5760102,rs9411474,rs1169288,rs2474766,rs17145713,rs3769143,rs569970,rs7083823,rs2474777,rs2227892,rs111837003,rs1122227,rs2760117,rs2954022,rs11126932,rs9393560,rs2293572,rs7085621,rs2257705,rs509360,rs174562,rs817582,rs449370,rs12220902,rs9270111,rs10465990,rs7849280,rs314253,rs10182937,rs7047076,rs433352,rs174577,rs2287614,rs3129900,rs72817533,rs6138588,rs6037083,rs35797675,rs1169301,rs4841133,rs7097698,rs7662070,rs6037158,rs9271069,rs1169313,rs1827293,rs1260326,rs7002551,rs6132822,rs75615732,rs7586601,rs2244608,rs1260334,rs1335645,rs2179459,rs2760131,rs11684134,rs4486511,rs6107047,rs2264782,rs4421576,rs786922,rs2424699,rs6132835,rs10761761,rs2954026,rs61072898,rs2258563,rs507666,rs367666,rs1044573,rs9411364,rs884613,rs2911711,rs6115146,rs2240466,rs14415,rs416745,rs7828113,rs1169289,rs2744567,rs6115101,rs2185859,rs174536,rs61855849,rs13019004,rs7979473,rs12917841,rs405822,rs13231516,rs115478735,rs11817169,rs1169306,rs7846466,rs114798927,rs59643720,rs17145750,rs11814792,rs7267979,rs56273250,rs12531645,rs2482919,rs9907350,rs926486,rs74373131,rs6597616,rs676388,rs8395,rs1118963,rs9270041,rs1169311,rs61853589,rs1169284,rs9271148,rs6050631,rs1566523,rs2257808,rs11924648,rs6107027,rs78093064,rs492602,rs6115200,rs11574497,rs4619688,rs2500432,rs174544,rs9302635,rs6050472,rs56112907,rs55679742,rs516316,rs2303370,rs5400,rs6050477,rs114241655,rs7593448,rs7808877,rs651007,rs174600,rs3827014,rs1260345,rs7092784,rs1077889,rs2424710,rs66683764,rs1047955,rs372678,rs5751777,rs4971088,rs7793710,rs2760140,rs55641619,rs6076358,rs838147,rs1499820,rs761025,rs13247874,rs2297066,rs3845687,rs4665959,rs7909960,rs633372,rs11608,rs61169219,rs3812316,rs9899301,rs3746337,rs8032727,rs10740131,rs374886,rs9271161,rs9913936,rs10733787,rs2257496,rs1647265,rs12573212,rs61855497,rs6050482,rs17005956,rs34346326,rs2261785,rs10740107,rs2258617,rs4310508,rs11126918,rs2954027,rs16856327,rs4820572,rs2259956,rs2257985,rs4971073,rs983309,rs454723,rs10761739,rs427248,rs78468022,rs9328546,rs12475426,rs6083855,rs2297067,rs174584,rs10740133,rs3211105,rs72817536,rs600038,rs2744577,rs2001845,rs4815424,rs516246,rs2257988,rs417110,rs56819515,rs10893507,rs4822454,rs11818738,rs786912,rs7270835,rs2264778,rs780107,rs6107045,rs1047171,rs4853568,rs5760098,rs2500433,rs80189144,rs11817689,rs73598373,rs9415680,rs2280737,rs11065385,rs11683367,rs11693052,rs7450517,rs13244268,rs9271062,rs12447857,rs2261720,rs7216619,rs7018,rs281379,rs67493833,rs404775,rs7785479,rs6590203,rs3787082,rs2259837,rs35959677,rs11928798,rs6138575,rs6704784,rs2817244,rs2078616,rs7358191,rs7100372,rs6479897,rs9274407,rs174545,rs11072434,rs715326,rs2877178,rs7800944,rs11126935,rs2275122,rs4973050,rs6501518,rs7518750,rs116670730,rs2980882,rs2616629,rs944002,rs17145732,rs7897326,rs11679220,rs786907,rs5751770,rs6050629,rs28846465,rs8038465,rs2126263,rs56956502,rs507766,rs10099512,rs55910200,rs6716850,rs56273356,rs9637973,rs2474769,rs2261784,rs35330527,rs174547,rs11220475,rs4148777,rs11002322,rs2760126,rs6115118,rs11264333,rs1591456,rs1896995,rs4803,rs72849276,rs6717980,rs1533068,rs2292621,rs62181520,rs4665978,rs2330805,rs10822175,rs2292620,rs6662965,rs61804623,rs2260997,rs3761117,rs2817213,rs3820296,rs8179252,rs2760118,rs714052,rs2244216,rs113353646,rs4355182,rs174538,rs1280,rs4665969,rs1260330,rs786906,rs113734026,rs12159837,rs871690,rs7678352,rs8041523,rs601338,rs71556715,rs780104,rs9382280,rs2950835,rs72837690,rs72706640,rs74371950,rs2817216,rs780100,rs4815404,rs6982502,rs9270994,rs1104,rs1169294,rs12413730,rs376742,rs55738779,rs2259816,rs2980870,rs72829170,rs10205219,rs2261794,rs2257962,rs1061259,rs4841132,rs4715438,rs6132819,rs2580759,rs2954021,rs1313566,rs174549,rs281377,rs6050602,rs4646830,rs78995218,rs13240065,rs1260329,rs780108,rs12056034,rs786914,rs10169261,rs10822179,rs2393969,rs10790802,rs7646014,rs72643559,rs10966,rs1182933,rs404394,rs579459,rs634683,rs10003835,rs7099526,rs10509189,rs1647266,rs10761723,rs10822150,rs16856332,rs1130694,rs11974409,rs532436,rs78223310,rs2259873,rs56383788,rs9270019,rs2076317,rs2616628,rs4822455,rs4379723,rs2954028,rs504963,rs62130714,rs649129,rs4668113,rs174578,rs7575245,rs2616631,rs437635,rs77212242,rs11685326,rs6050544,rs4423675,rs1883415,rs786920,rs8027745,rs80220430,rs3816661,rs10822148,rs10740129,rs117740286,rs3956912,rs7453,rs6138572,rs1009984,rs786908,rs2464196,rs2980879,rs2258066,rs431579,rs10205592,rs809058,rs6083844,rs10513686,rs7604500,rs2393775,rs4665960,rs56076827,rs13234157,rs2287132,rs66614050,rs7920159,rs7075205,rs3815676,rs12979278,rs1141313,rs174598,rs10131298,rs1260341,rs6760828,rs2817219,rs6479899,rs602662,rs111454690,rs1169309,rs174537,rs76711100,rs446649,rs2297496,rs11681351,rs5992135,rs7082470,rs7019,rs2257649,rs174553,rs4815426,rs9271413,rs2744579,rs1169315,rs55989805,rs174560,rs4971089,rs2500448,rs36043919,rs7798357,rs390123,rs2482913,rs11720145,rs1051921,rs4839101,rs453329,rs33988101,rs35530564,rs507711,rs59215788,rs9297,rs397119,rs9366572,rs10995540,rs9271423,rs2259820,rs11852484,rs61010704,rs67613802,rs10822172,rs443009,rs809673,rs6138600,rs384804,rs5992925,rs60631624,rs114432550,rs7604422,rs7910662,rs2424716,rs10430531,rs4502008,rs780112,rs17661330,rs10733792,rs77129112,rs6489786,rs35596292,rs401166,rs2424703,rs4746244,rs4835023,rs2257764,rs2073398,rs11087521,rs10761779,rs73018782,rs113417311,rs174561,rs6115188,rs2264750,rs114362020,rs2293571,rs34597048,rs12591786,rs9370258,rs62466264,rs9411473,rs116143544,rs8032531,rs1169292,rs77048596,rs692854,rs35332062,rs13472,rs36007872,rs7662069,rs485186,rs2980880,rs2245668,rs114384464,rs7979478,rs11264339,rs17510929,rs2744584,rs61855465,rs1169300,rs72837070,rs2954024,rs2980876,rs2257233,rs11693660,rs2424698,rs1049817,rs36086195,rs2261753,rs7775073,rs1126617,rs13246490,rs2291013,rs11127013,rs4871603,rs8123949,rs112854952,rs10159609,rs34763247,rs6785803,rs35624969,rs10513689,rs1260327,rs2261115,rs9270025,rs5751775,rs4146105,rs2330635,rs56209234,rs7638998,rs97384,rs10740125,rs10761721,rs1406295,rs12487486,rs2760114,rs61791106,rs10995530,rs418464,rs17101241,rs6968170,rs6050632,rs12978752,rs2817224,rs2291011,rs2519093,rs4646841,rs79253868,rs115504026,rs12414159,rs174534,rs6138593,rs2760129,rs10761732,rs174555,rs5402,rs67257650,rs71516504,rs2500424,rs7909269,rs6138555,rs11126999,rs35455030,rs7073753,rs7272959,rs9270105,rs1579045,rs72834958,rs9971352,rs11789207,rs102274,rs1888998,rs12240740,rs10916990,rs2744575,rs174528,rs34060476,rs4582,rs10822146,rs7020,rs4746974,rs2258719,rs2389604,rs8184820,rs10172795,rs2482911,rs2261109,rs7075901,rs2257712,rs2817225,rs13221253,rs13235543,rs35348663,rs3845686,rs170038,rs6679817,rs59246603,rs3770597,rs7151779,rs2474780,rs2856,rs2760116,rs2259926,rs2258879,rs11699203,rs35368205,rs10761729,rs11574495,rs2616630,rs13022659,rs10822155,rs79624003,rs4835263,rs10509186,rs6037121,rs115161103,rs4959108,rs1260342,rs6050626,rs1976403,rs5751776,rs76495120,rs6426713,rs2719815,rs4746149,rs931972,rs2760141,rs7092539,rs314256,rs632111,rs2251468,rs780093,rs10933401,rs11100,rs2393791,rs7896677,rs2286276,rs4309483,rs422424,rs6743819,rs2257982,rs4148780,rs174529,rs174581,rs10199694,rs3213545,rs61804560,rs3806340,rs6115232,rs6138553,rs7150997,rs9987289,rs1183910,rs374701,rs1043096,rs10761760,rs2744568,rs12968116,rs1027841,rs7068144,rs6050481,rs73395560,rs35297160,rs7092139,rs2001844,rs114394508,rs2389603,rs11711437,rs11929535,rs4390169,rs4745729,rs36003087,rs2257464,rs485073,rs7025839,rs2241339,rs174568,rs10740126,rs77688257,rs704795,rs11682621,rs1260320,rs2245674,rs10208608,rs2482948,rs72834956,rs99780,rs780106,rs17716118,rs2184000,rs2466128,rs4363269,rs174556,rs838133,rs13025919,rs2393976,rs12413415,rs1555330,rs2708101,rs2186366,rs603726,rs56740658,rs786913,rs2227890,rs2257809,rs2424708,rs62465144,rs760903,rs2954025,rs4665963,rs6729709,rs5760107,rs12220328,rs6083851,rs11126934,rs6083856,rs1996220,rs6107019,rs2393980,rs2261698,rs1178979,rs10761778,rs13168878,rs6115191,rs1975384,rs442834,rs7915680,rs4813557,rs12591553,rs7541301,rs79862839,rs61791107,rs780102,rs61418148,rs10761776,rs1169310,rs2296380,rs447722,rs2014252,rs174574,rs2387887,rs6138550,rs7920768,rs417130,rs4276914,rs12415984,rs13233571,rs6501519,rs9270928,rs11672900,rs56791644,rs2074755,rs7365544,rs7099425,rs6107017,rs2259928,rs7074735,rs11126936,rs10995453,rs4148776,rs108499,rs13013390,rs61791066,rs174548,rs6138542,rs1985737,rs72643557,rs2500413,rs13388159,rs13038834,rs11152071,rs12978750,rs2817246,rs174559,rs3739092,rs9271152,rs10494127,rs60897043,rs809059,rs2257420,rs339969,rs870992,rs448396,rs61853635,rs4815423,rs6132821,rs9428015,rs983308,rs56120917,rs12623832,rs4747045,rs1169312,rs6501516,rs6597617,rs1275538,rs174566,rs72817542,rs9270043,rs2258287,rs5751904,rs1888999,rs910996,rs7203307,rs1178977,rs2980860,rs6037125,rs2500436,rs786915,rs11065384,rs2258728,rs7085862,rs13408252,rs174601,rs6984305,rs1046073,rs11857768,rs715325,rs78363370,rs1992291,rs174535,rs754466,rs3002702,rs2258135,rs1647267,rs4665965,rs1935,rs10761725,rs6050598,rs1007690,rs174530,rs174583,rs62006947,rs12594627,rs1325831,rs7343481,rs724311,rs2464195,rs9271645,rs1262430,rs6107046,rs2287613,rs4336630,rs9271093,rs62130713,rs61855876,rs84816,rs72819536,rs6037062,rs174546,rs7519518,rs10893506,rs77039514,rs4839104,rs12904,rs9927,rs11923694,rs12220311,rs6050599,rs495828,rs9271147,rs2261790,rs174550,rs35866622,rs11087520</t>
  </si>
  <si>
    <t>ENSG00000254237.1,ENSG00000168496.3,ENSG00000213453.3,ENSG00000197586.8,ENSG00000227959.1,ENSG00000196735.7,ENSG00000115194.6,ENSG00000182264.4,ENSG00000241668.2,CATG00000002481.1,CATG00000005705.1,CATG00000025490.1,CATG00000010640.1,ENSG00000115468.7,ENSG00000271875.1,ENSG00000124920.9,ENSG00000148572.10,ENSG00000151208.12,ENSG00000115211.11,ENSG00000103855.13,ENSG00000156642.12,ENSG00000134255.9,ENSG00000142794.14,ENSG00000243156.3,CATG00000083573.1,CATG00000088072.1,ENSG00000165476.8,ENSG00000204287.9,CATG00000054532.1,ENSG00000207601.1,ENSG00000204296.7,ENSG00000163793.8,CATG00000027790.1,CATG00000025491.1,CATG00000054545.1,ENSG00000132535.14,ENSG00000227542.1,ENSG00000115207.9,ENSG00000138002.10,ENSG00000169241.13,ENSG00000235816.2,ENSG00000196301.3,ENSG00000183324.6,CATG00000115361.1,ENSG00000104852.10,CATG00000039609.1,CATG00000019904.1,CATG00000058305.1,CATG00000092618.1,ENSG00000009954.6,ENSG00000063176.11,CATG00000010636.1,CATG00000054531.1,CATG00000042207.1,CATG00000083574.1,ENSG00000135100.13,CATG00000005706.1,CATG00000088070.1,CATG00000092610.1,ENSG00000130684.9,ENSG00000163794.6,ENSG00000134824.9,ENSG00000115234.6,ENSG00000105523.3,CATG00000088071.1,ENSG00000138085.12,CATG00000037659.1,ENSG00000213742.2,ENSG00000169242.7,ENSG00000134825.9,ENSG00000105479.11,ENSG00000235267.1,ENSG00000235050.2,ENSG00000196126.6,CATG00000118316.1,ENSG00000234072.1,ENSG00000101003.8,ENSG00000254235.1,ENSG00000163795.9,ENSG00000140829.7,CATG00000052951.1,ENSG00000176920.10,CATG00000088064.1,ENSG00000253111.1,ENSG00000204049.1,CATG00000041280.1,ENSG00000106638.11,ENSG00000156171.10,ENSG00000073734.8,CATG00000083579.1,ENSG00000157895.7,ENSG00000112294.8,ENSG00000163463.7,ENSG00000243446.2,CATG00000054538.1,CATG00000047979.1,ENSG00000081923.6,CATG00000047069.1,ENSG00000065243.14,ENSG00000138100.9,ENSG00000179344.12,ENSG00000138074.10,CATG00000092613.1,ENSG00000163581.9,ENSG00000170191.4,ENSG00000128641.13,CATG00000007123.1,ENSG00000225282.1,CATG00000118331.1,CATG00000023584.1,ENSG00000259650.1,CATG00000083577.1,ENSG00000100997.14,ENSG00000115226.5,ENSG00000157992.8,ENSG00000110080.14,CATG00000025177.1,CATG00000042205.1,ENSG00000084774.9,ENSG00000237505.2,ENSG00000215481.4,CATG00000088065.1,ENSG00000213949.4,ENSG00000105550.4,CATG00000052954.1,ENSG00000105538.4,ENSG00000151612.11,ENSG00000179085.7,ENSG00000100031.14,CATG00000092614.1,ENSG00000149485.12,ENSG00000234945.3,ENSG00000009950.11,ENSG00000233871.1,CATG00000083570.1,ENSG00000067141.12,ENSG00000115216.9,ENSG00000118557.11,ENSG00000162777.12,ENSG00000273221.1,ENSG00000069667.11,ENSG00000115241.9,CATG00000118317.1,ENSG00000101004.10,ENSG00000259444.1,CATG00000088063.1,CATG00000046017.1,ENSG00000135114.8,ENSG00000171988.13,ENSG00000049759.12,CATG00000088069.1,CATG00000039607.1,ENSG00000234899.5,ENSG00000241388.3,ENSG00000115204.10,ENSG00000198502.5,ENSG00000229391.3,CATG00000118323.1,ENSG00000273088.1,ENSG00000105483.12,ENSG00000112293.10,ENSG00000233438.1,ENSG00000163462.13,ENSG00000272767.1,CATG00000054535.1,ENSG00000267040.2,ENSG00000106635.3,ENSG00000176909.7,CATG00000083580.1,ENSG00000205436.3,ENSG00000084734.4,ENSG00000100994.7,ENSG00000175164.9</t>
  </si>
  <si>
    <t>21570397,20639878,22001757</t>
  </si>
  <si>
    <t>Liver enzyme levels (alkaline phosphatase),Liver enzyme levels (gamma-glutamyl transferase),Drug-induced liver injury (amoxicillin-clavulanate),Lumiracoxib-related liver injury</t>
  </si>
  <si>
    <t>MESH:D056784</t>
  </si>
  <si>
    <t>Leukoencephalopathies</t>
  </si>
  <si>
    <t>Any of various diseases affecting the white matter of the central nervous system.</t>
  </si>
  <si>
    <t>rs6776001,rs1880529,rs3796929,rs11166324,rs1871518,rs28403879,rs12127190,rs1524998,rs13111762,rs6794465,rs1416235,rs9757350,rs4279091,rs6764874,rs6794463,rs513011,rs487147,rs6444275,rs11166322,rs6818968,rs1975991,rs10875252,rs6670361,rs73126001,rs6533687,rs545252,rs517313</t>
  </si>
  <si>
    <t>ENSG00000145349.12,CATG00000064931.1,ENSG00000156869.8,ENSG00000145012.8,CATG00000065794.1</t>
  </si>
  <si>
    <t>White matter integrity (interaction)</t>
  </si>
  <si>
    <t>MESH:D057108</t>
  </si>
  <si>
    <t>Corneal Wavefront Aberration</t>
  </si>
  <si>
    <t>Asymmetries in the topography and refractive index of the corneal surface that affect visual acuity.</t>
  </si>
  <si>
    <t>rs6492926,rs2472725,rs67388297,rs7690503,rs9991165,rs2280823,rs2275525,rs1800809,rs12144023,rs7688997,rs12117270,rs4864504,rs4358459,rs3925058,rs7673027,rs12118083,rs78271920,rs12142212,rs2291621,rs17036539,rs2275528,rs77301647,rs12143731,rs11987235,rs7691129,rs12122254,rs2272608,rs28650939,rs2250402,rs12119863,rs28600756,rs4864864,rs12141131,rs12117241,rs78142404,rs566935,rs6554162,rs890203,rs3737611,rs937215,rs4864861,rs6855761,rs4938790,rs7686588,rs2273127,rs58435984,rs11204213,rs74225561,rs12644709,rs17235612,rs11088316,rs28528897,rs2444240,rs2095973,rs4864863,rs6666361,rs7681399,rs1152777,rs470941,rs12644749,rs470645,rs60098078,rs28698464,rs17036411,rs12139042,rs2275526,rs77604741,rs12117235,rs28374326,rs41274516,rs1105825,rs2821095,rs60806423,rs12122575,rs72856979,rs72856930,rs896691,rs1565669,rs12116957,rs12141961,rs1800812,rs2742081,rs3753237,rs11211511,rs2536,rs7677751,rs12143194,rs3781223,rs9650068,rs12141233,rs12142905,rs72856980,rs12141008,rs547124,rs17552387,rs12125777,rs531260,rs61047802,rs12142442,rs2280824,rs670855,rs11211527,rs72871407,rs1800810,rs3125630,rs12143172,rs72871462,rs28489067,rs12116962,rs3730379,rs7668190,rs28625958,rs470876,rs3125633,rs2076656,rs9644317,rs3125628,rs67600360,rs12641563,rs12122483,rs12145459,rs1152775,rs4864865,rs2307101,rs12124629,rs9650067,rs2076658,rs7698425,rs75389345,rs2335276,rs4876271,rs56145315,rs17036350,rs2307050,rs58791678,rs529657,rs10427505,rs41274512,rs561498,rs4864862,rs59862925,rs3730381,rs113055615,rs17235633,rs12140947,rs73252950,rs17103075,rs58727676,rs12132215,rs8031319,rs1565670,rs77478131,rs73252946,rs2444239,rs10111334,rs9436412,rs1152776,rs12136339,rs12124598,rs12506290,rs605374,rs470370,rs17036418,rs12505491,rs488672,rs2622923,rs2300090,rs11857324,rs4282823,rs550164,rs115378528,rs12125835,rs11211517,rs7673853,rs740145,rs9644261,rs12121319,rs73252948,rs7679903,rs2275522,rs470725,rs56797473,rs17036414,rs494965,rs2273335,rs2307049,rs79239594,rs2275942,rs17036508,rs2291619,rs72856978,rs17036416,rs3125624,rs7689569,rs2114039,rs7660560,rs9436838,rs67279506,rs7834164,rs2742080,rs113281911,rs17084051,rs2821096,rs2758741,rs12117032,rs6689687,rs11211503,rs3765903,rs529681,rs11121697,rs78839407,rs17036353,rs1800813,rs2229307,rs868080,rs17235654,rs10028020,rs61045524,rs2898984,rs12145341,rs17103186,rs1370095,rs4635872,rs17036421,rs35597368,rs12081669,rs6850748,rs12137491,rs4936509</t>
  </si>
  <si>
    <t>ENSG00000159216.14,ENSG00000182256.8,ENSG00000104728.11,CATG00000004063.1,ENSG00000127152.13,ENSG00000198793.8,CATG00000072568.1,ENSG00000242670.1,ENSG00000128829.7,ENSG00000248508.2,ENSG00000134853.7,ENSG00000107618.4,ENSG00000162368.9,ENSG00000176984.2,ENSG00000171819.4,ENSG00000116649.5,ENSG00000230337.1,ENSG00000184232.4,ENSG00000140319.6,ENSG00000171824.9,ENSG00000137699.12,ENSG00000147677.6,CATG00000057917.1,ENSG00000122574.6,ENSG00000145216.11,CATG00000017843.1,CATG00000016561.1,ENSG00000123473.11</t>
  </si>
  <si>
    <t>24963161,23401653,22969067,21665993</t>
  </si>
  <si>
    <t>Corneal curvature</t>
  </si>
  <si>
    <t>MESH:D058186</t>
  </si>
  <si>
    <t>Acute Kidney Injury</t>
  </si>
  <si>
    <t>Abrupt reduction in kidney function. Acute kidney injury encompasses the entire spectrum of the syndrome including acute kidney failure; ACUTE KIDNEY TUBULAR NECROSIS; and other less severe conditions.</t>
  </si>
  <si>
    <t>rs7662229,rs3812036,rs12506364,rs6449414,rs7690319,rs2074356,rs3733588,rs55973727,rs4529049,rs10872311,rs7689529,rs10275044,rs3828890,rs13137795,rs4697996,rs4697991,rs1484873,rs4522862,rs4543113,rs17409460,rs477138,rs2241480,rs727995,rs56391253,rs10937328,rs3775941,rs11722345,rs4697950,rs2869214,rs2241479,rs3822241,rs2098236,rs2110029,rs28378345,rs12659266,rs73212830,rs62286666,rs3775942,rs4502681,rs11264345,rs11123172,rs16892449,rs16892493,rs4525975,rs10014726,rs6755639,rs10939762,rs4461524,rs62007986,rs7442336,rs11734554,rs3796839,rs4971101,rs66769576,rs7676318,rs7660895,rs2241472,rs28507715,rs4812042,rs4697730,rs9991653,rs62286282,rs7700047,rs4697972,rs7689060,rs2728104,rs62286698,rs6449213,rs11734623,rs8050348,rs35438220,rs73220606,rs78917351,rs10489079,rs734074,rs13118801,rs78460223,rs4715207,rs11737564,rs12498746,rs3796820,rs1541521,rs7421852,rs56146302,rs12374229,rs12646099,rs10051765,rs3734626,rs7500349,rs2277311,rs3775948,rs10939816,rs12411216,rs3796826,rs7657096,rs73224416,rs11606370,rs4697975,rs4697962,rs7349721,rs10489070,rs4318649,rs2192087,rs4075958,rs13137069,rs2054576,rs2728126,rs16895913,rs10193733,rs35716097,rs492175,rs495130,rs12637415,rs4745,rs35782983,rs2080072,rs4849176,rs7661555,rs2019137,rs34893238,rs12597382,rs6845554,rs2070803,rs7578633,rs4697982,rs62286704,rs6449351,rs3756237,rs1990473,rs17247314,rs4541507,rs3978694,rs2080075,rs13148836,rs2868937,rs4698018,rs7670709,rs2725206,rs6854212,rs8121252,rs12512525,rs11726425,rs9303429,rs4698024,rs56310840,rs7679724,rs7102344,rs9291640,rs11721530,rs759021,rs12620738,rs887728,rs6844329,rs2159865,rs11264341,rs1918972,rs11079428,rs10026434,rs9895661,rs10489080,rs6755040,rs7105665,rs1553091,rs11726987,rs6845818,rs55661740,rs1860907,rs8071654,rs79866595,rs35249656,rs10866705,rs3822247,rs2241477,rs11264343,rs10871370,rs2974930,rs13117275,rs9990501,rs12374294,rs2192092,rs4849174,rs34709913,rs2725203,rs10516200,rs55766779,rs7656072,rs2800708,rs17187075,rs6849962,rs741075,rs2192100,rs12646380,rs2276963,rs73212864,rs11932349,rs4697732,rs7681699,rs6902080,rs3775944,rs7683856,rs2725268,rs2079742,rs75544042,rs11723742,rs62288124,rs6449454,rs7206935,rs13133766,rs10897518,rs751092,rs1860909,rs6026584,rs28798076,rs10939669,rs10489068,rs4697739,rs10489077,rs4697984,rs4610325,rs13141233,rs2003566,rs10206269,rs1860895,rs4698033,rs55878266,rs6449451,rs4318902,rs6449352,rs12629932,rs7589901,rs73212889,rs4697964,rs10516195,rs4697968,rs13134726,rs4698003,rs6834574,rs914615,rs4697710,rs28414564,rs12647117,rs6564680,rs116799055,rs12509955,rs902696,rs2159863,rs7654258,rs7677939,rs1807042,rs741756,rs56074791,rs73212891,rs1875200,rs2052074,rs1974647,rs475642,rs3822236,rs15754,rs4697988,rs13139055,rs11727366,rs9899415,rs1990472,rs4698029,rs2192094,rs17197769,rs62288521,rs6833292,rs3796832,rs4698013,rs4697741,rs2305133,rs4697728,rs10031694,rs7666514,rs7675450,rs3785837,rs4848318,rs9880162,rs6556313,rs12640013,rs1423815,rs4698032,rs6854794,rs6838644,rs10031699,rs2215687,rs506338,rs12503195,rs4993730,rs2725205,rs2728118,rs4421576,rs4697969,rs16892069,rs2241471,rs13150639,rs7669090,rs3733585,rs6834620,rs7670692,rs73212880,rs7671266,rs13831,rs7697246,rs72628261,rs1407040,rs6846692,rs3796838,rs3756229,rs6829883,rs4698026,rs7663032,rs34501273,rs13148476,rs4976646,rs3756215,rs2725212,rs3822248,rs9934065,rs4849169,rs12507050,rs2192098,rs887732,rs2241978,rs2725219,rs9291641,rs4698008,rs13118272,rs2868415,rs10025702,rs71603987,rs4235354,rs917823,rs2098237,rs929576,rs11727199,rs887731,rs17418329,rs4697748,rs11725858,rs6938763,rs113140671,rs6832085,rs10000104,rs7691156,rs16892475,rs4345181,rs11937220,rs13118647,rs11728574,rs11645415,rs1860905,rs4697977,rs881641,rs10937329,rs56112907,rs6857693,rs2241488,rs12233463,rs3775936,rs1860890,rs11123170,rs3756227,rs887725,rs10023177,rs11736479,rs4072037,rs6812851,rs13132187,rs7696983,rs11728093,rs4971059,rs757628,rs13107466,rs11722185,rs2288065,rs874898,rs4697997,rs3756238,rs4976688,rs2075568,rs12503603,rs2728133,rs6855489,rs3796836,rs6810699,rs7683832,rs4971088,rs8066880,rs3796829,rs11730940,rs34407859,rs62288123,rs6951209,rs10939766,rs12500810,rs34768406,rs16892474,rs549461,rs6821843,rs10175462,rs35150828,rs4697966,rs57181819,rs35201034,rs500531,rs12786214,rs2728109,rs4549382,rs4849183,rs9985952,rs35698830,rs6449452,rs9915526,rs1860913,rs12505056,rs764751,rs10939680,rs56170676,rs9897803,rs13122112,rs56235845,rs11724141,rs6817836,rs2725237,rs10457487,rs2728125,rs12640038,rs41268389,rs4697703,rs10489069,rs35747824,rs11864909,rs35334203,rs2276561,rs518053,rs7681250,rs4235355,rs13111638,rs3796825,rs35099040,rs769091,rs3756235,rs62288488,rs62286662,rs36058283,rs2276961,rs4697743,rs11231845,rs6822988,rs112044574,rs4971073,rs13106922,rs3775947,rs4698049,rs9884298,rs956311,rs4622999,rs13121211,rs10516197,rs6853437,rs956312,rs978465,rs4697986,rs544838,rs6026580,rs9991278,rs62285986,rs28445596,rs2990246,rs1892172,rs10939679,rs58196256,rs10010656,rs9291680,rs12634556,rs16862845,rs12504600,rs12498474,rs35866697,rs76411769,rs9482769,rs17418533,rs74469609,rs7666545,rs9926,rs17410735,rs12507330,rs17474174,rs4318650,rs12176080,rs12505561,rs7661701,rs73212886,rs2974929,rs4698017,rs4697974,rs10767873,rs62288546,rs552307,rs10513669,rs874079,rs2049805,rs4697744,rs2206271,rs4930556,rs4697727,rs4697994,rs9843063,rs1541520,rs1045253,rs11724760,rs4408552,rs9734313,rs3756217,rs4698011,rs12802649,rs36084205,rs2725210,rs917825,rs13102085,rs4697957,rs6853056,rs7683755,rs35501905,rs2728131,rs4698036,rs4697960,rs62286702,rs2098230,rs28848494,rs4382293,rs10029208,rs4698028,rs759031,rs12654812,rs6813813,rs6829727,rs4608811,rs62288520,rs7688808,rs6449441,rs887727,rs2215691,rs555456,rs7169864,rs2110023,rs55654381,rs10939690,rs881643,rs6810792,rs4697995,rs3733589,rs56403947,rs735527,rs2098229,rs2240723,rs6849736,rs4320137,rs893007,rs1860892,rs2728121,rs16894893,rs2159866,rs62161331,rs873902,rs4075959,rs13120791,rs13119002,rs3756233,rs11607663,rs12365089,rs4698006,rs11732054,rs4697961,rs11264333,rs1383585,rs2728100,rs13113918,rs62034970,rs9283699,rs1546818,rs76242518,rs3828188,rs73224405,rs7659924,rs1476098,rs8064681,rs4697734,rs3814316,rs17478453,rs9491698,rs4971093,rs4280729,rs4698030,rs11727398,rs12642431,rs114805773,rs11731597,rs2192088,rs6449395,rs4698004,rs62286701,rs13135578,rs12642537,rs1541522,rs7183049,rs4698016,rs3798519,rs28502741,rs4697736,rs10939819,rs2725216,rs76979899,rs10023068,rs11734375,rs881642,rs16891926,rs1076017,rs13127090,rs12499734,rs1860896,rs2241486,rs35865690,rs4463062,rs2110027,rs4697725,rs73212828,rs759027,rs6837659,rs35782952,rs4698021,rs3825018,rs17410228,rs7695555,rs887735,rs35250962,rs12499857,rs2728103,rs28441463,rs10004571,rs11723976,rs10016136,rs4481060,rs13114828,rs57250714,rs13114106,rs7232775,rs4849177,rs3756234,rs4428284,rs2066981,rs73212890,rs12509424,rs3822246,rs6836200,rs4646776,rs917826,rs714873,rs2725211,rs11726996,rs6836961,rs6826383,rs3733590,rs2241475,rs4697970,rs4697731,rs7685241,rs73224422,rs917827,rs4484299,rs4724799,rs62288062,rs2868936,rs12500400,rs10787,rs12509082,rs2868419,rs734122,rs3775940,rs9290867,rs2159864,rs10028997,rs17418478,rs76754641,rs4697985,rs4810149,rs9915606,rs4697742,rs10018663,rs1860903,rs2241478,rs10939650,rs4697971,rs10027448,rs4282174,rs73212817,rs4074995,rs2024281,rs3796840,rs73212848,rs524023,rs1936809,rs2206277,rs6827401,rs4637402,rs4698012,rs62288486,rs17475334,rs11746443,rs11723591,rs7696092,rs2240722,rs2360873,rs13112782,rs10939671,rs57897925,rs28600873,rs4575994,rs10792443,rs10025980,rs13113730,rs62285987,rs6026578,rs2725269,rs115764731,rs10805364,rs11943372,rs6449440,rs12641340,rs1978274,rs6826764,rs35933067,rs2489628,rs4697738,rs56297224,rs4849181,rs4971089,rs11735543,rs11741640,rs2728107,rs4697963,rs10939672,rs4698014,rs3775933,rs9297,rs4235359,rs7675945,rs6449445,rs504915,rs4385059,rs4697707,rs11727390,rs16895419,rs2666559,rs10022499,rs4697698,rs6449450,rs3796831,rs6449423,rs2030031,rs4697733,rs35411115,rs59234705,rs559946,rs929577,rs2075571,rs7656624,rs28592748,rs2024280,rs6816102,rs11732380,rs4697746,rs4697987,rs4889001,rs67111717,rs73100621,rs9837670,rs12510549,rs16891923,rs10014800,rs6826450,rs902695,rs6830786,rs8080142,rs759029,rs12407919,rs13204656,rs497829,rs17406107,rs11264339,rs4406017,rs3756231,rs11231825,rs4697740,rs6827754,rs3756236,rs2744475,rs62286749,rs887729,rs7678211,rs4697992,rs73212808,rs2231142,rs2868418,rs2725207,rs35750364,rs8067208,rs10792441,rs12330904,rs62405437,rs28730480,rs11723388,rs3796818,rs11731652,rs1860906,rs714871,rs2192101,rs3768566,rs3748915,rs62288518,rs13149985,rs2241476,rs2725222,rs2110028,rs11945358,rs3822250,rs8180478,rs6449217,rs56393964,rs10938768,rs7685806,rs4697976,rs6449453,rs4698010,rs73212899,rs10016075,rs2024276,rs56278885,rs12511337,rs73212863,rs4698009,rs11731110,rs6858209,rs3822249,rs9994216,rs3796842,rs3775939,rs2241473,rs6820616,rs6822023,rs79835095,rs16895216,rs2240720,rs10939817,rs3733584,rs1017123,rs2192093,rs3775943,rs6856707,rs7677318,rs10939681,rs2728132,rs55668232,rs2075569,rs62286357,rs6026576,rs537246,rs9926690,rs4698035,rs62286748,rs3775946,rs35340783,rs3811059,rs231,rs74904971,rs12501855,rs4976689,rs3748916,rs3796841,rs76138462,rs8075455,rs2868940,rs12509714,rs4697967,rs2728099,rs7932437,rs13145442,rs2288064,rs2076308,rs9732,rs2728124,rs9491699,rs1990469,rs12506625,rs7661365,rs737678,rs3822238,rs35758343,rs4148155,rs4971100,rs4698007,rs62285984,rs2021860,rs55941493,rs1109472,rs12506004,rs4697747,rs760077,rs73222577,rs12509609,rs4849179,rs73220628,rs4529048,rs62286699,rs2241468,rs6827785,rs13126688,rs4686914,rs10030776,rs12612729,rs11727087,rs4235356,rs12108388,rs11602903,rs16868326,rs10018666,rs2725215,rs978466,rs6950388,rs4697735,rs2725220,rs6932207,rs17477561,rs1017124,rs2215690,rs13152337,rs6820756,rs4698023,rs759020,rs2276962,rs4697990,rs2192099,rs4697708,rs1990470,rs9895671,rs16950798,rs1019528,rs2728106,rs2159868,rs4697729,rs7677430,rs12513165,rs731834,rs4235353,rs2241470,rs6816552,rs6812780,rs17388888,rs12498742,rs2725218,rs4390169,rs16890979,rs8045611,rs17418415,rs12921916,rs9426886,rs11734786,rs4976647,rs11725857,rs7671856,rs2728101,rs16853761,rs895412,rs3796837,rs73100632,rs7678012,rs734662,rs62405419,rs76634717,rs17246745,rs6449355,rs33921462,rs11730631,rs991458,rs2990220,rs929575,rs3756216,rs6825888,rs6819959,rs9896357,rs2080077,rs13125646,rs714436,rs4485819,rs6449438,rs2215692,rs16868313,rs2080071,rs10939833,rs13139970,rs2725202,rs6834555,rs9628662,rs10006397,rs4697979,rs7683792,rs11947517,rs4693924,rs6707386,rs68013308,rs55959894,rs17389602,rs526338,rs2764271,rs3756230,rs4697978,rs6849273,rs1076556,rs4697726,rs6504005,rs7210917,rs3796835,rs1110839,rs12505722,rs671,rs7576384,rs2303401,rs3733586,rs4144,rs6844061,rs2868416,rs4697980,rs6026574,rs3825016,rs889472,rs11723250,rs12508991,rs7678287,rs11721501,rs2728108,rs2254178,rs2489629,rs55775442,rs55848383,rs4276914,rs2800709,rs74778870,rs3798526,rs6836606,rs12511548,rs2024278,rs6839820,rs13127630,rs4478188,rs2503326,rs2024282,rs2192097,rs7365544,rs4148157,rs67968745,rs2278122,rs11135015,rs9997234,rs10939656,rs11736410,rs3828189,rs4591605,rs7675494,rs6823622,rs2013714,rs2005859,rs917821,rs11853157,rs893006,rs759032,rs2868420,rs56083324,rs10489075,rs16868271,rs11724092,rs12500653,rs2231164,rs13115776,rs6449449,rs2241487,rs1476099,rs2240724,rs28889982,rs887726,rs6820188,rs4697965,rs34644460,rs1036902,rs6026579,rs1014290,rs4698031,rs13151113,rs519090,rs733175,rs1481012,rs10939655,rs10033088,rs74413239,rs16895915,rs11735623,rs12506560,rs35271694,rs4698005,rs1860889,rs9994176,rs2990245,rs62285985,rs7679916,rs10939835,rs17474238,rs2240721,rs12330507,rs13101772,rs75608817,rs7669607,rs4697993,rs10033143,rs13141629,rs62405422,rs10516196,rs7692559,rs3775930,rs80841,rs4697737,rs10939801,rs2057291,rs1860912,rs12511989,rs1468692,rs4698025,rs2725204,rs10939818,rs17246501,rs7680126,rs77915843,rs13120348,rs28733364,rs2015769,rs10030782,rs28496435,rs2231156,rs4336187,rs10939820,rs2725217,rs13150928,rs6831494,rs987237,rs73212853,rs17730281,rs887734,rs4697973,rs10939665,rs28528791,rs66647240,rs12500805,rs4697958,rs12904,rs4697959,rs917824,rs4697745,rs2728134,rs10939829</t>
  </si>
  <si>
    <t>CATG00000005818.1,ENSG00000071127.12,ENSG00000241479.1,ENSG00000237410.1,ENSG00000163463.7,ENSG00000260000.2,ENSG00000111271.10,ENSG00000178573.6,ENSG00000008196.8,ENSG00000169340.5,ENSG00000169231.9,ENSG00000189223.9,CATG00000067716.1,ENSG00000141376.16,ENSG00000160766.10,CATG00000071782.1,ENSG00000251599.1,CATG00000089908.1,ENSG00000197891.7,CATG00000037443.1,ENSG00000250413.1,ENSG00000206337.6,CATG00000019981.1,CATG00000088502.1,ENSG00000236412.1,ENSG00000225806.3,CATG00000019939.1,CATG00000071786.1,ENSG00000118777.6,ENSG00000176444.14,ENSG00000125618.12,CATG00000073068.1,ENSG00000169241.13,ENSG00000179085.7,ENSG00000263237.1,ENSG00000125637.11,ENSG00000173171.10,ENSG00000160767.16,ENSG00000164853.8,ENSG00000177628.11,ENSG00000166415.10,CATG00000019904.1,ENSG00000132874.9,ENSG00000169220.13,CATG00000082160.1,CATG00000067715.1,ENSG00000146374.9,ENSG00000271748.1,ENSG00000261490.1,ENSG00000118762.3,CATG00000067721.1,ENSG00000110076.14,ENSG00000111275.8,ENSG00000173064.6,CATG00000089910.1,ENSG00000157111.8,CATG00000089895.1,ENSG00000273088.1,ENSG00000223086.1,CATG00000001906.1,ENSG00000169242.7,ENSG00000264931.1,ENSG00000163462.13,ENSG00000109667.7,CATG00000067712.1,CATG00000027980.1,ENSG00000185499.12,ENSG00000231064.1,CATG00000071789.1,ENSG00000087460.19,CATG00000067708.1,ENSG00000254114.1,ENSG00000131183.6,CATG00000067726.1,CATG00000002596.1,CATG00000067714.1</t>
  </si>
  <si>
    <t>Renal function-related traits (BUN),Renal function-related traits (sCR),Renal function-related traits (urea),Renal function-related traits (eGRFcrea)</t>
  </si>
  <si>
    <t>MESH:D059289</t>
  </si>
  <si>
    <t>Vascular Stiffness</t>
  </si>
  <si>
    <t>Loss of vascular ELASTICITY due to factors such as AGING; and ARTERIOSCLEROSIS. Increased arterial stiffness is one of the RISK FACTORS for many CARDIOVASCULAR DISEASES.</t>
  </si>
  <si>
    <t>rs7189407,rs34673655,rs1440002,rs11858992,rs4888387,rs4888390,rs3743606,rs247443,rs7202284,rs8046416,rs4993969,rs6715992,rs247432,rs2161684,rs17696749,rs11644306,rs11644592,rs42472,rs17701424,rs8057084,rs11149832,rs10871312,rs766522,rs3851734,rs3784936,rs37606,rs10838619,rs8057203,rs17696696,rs8048677,rs247450,rs1109341,rs6564259,rs11149813,rs977986,rs4888427,rs75791745,rs8051407,rs16973453,rs10764088,rs4887828,rs247436,rs7111517,rs4888426,rs12149063,rs247442,rs8057849,rs35415181,rs987514,rs11643410,rs7185640,rs12449177,rs76905624,rs57804402,rs2070852,rs1364077,rs9934007,rs7082385,rs3844219,rs766521,rs4888374,rs100912,rs7932354,rs1544810,rs6564260,rs4888388,rs10871307,rs11855145,rs11646677,rs8054769,rs4887820,rs12991346,rs4888394,rs11149812,rs4243111,rs34539062,rs4888418,rs1323674,rs1853517,rs11865296,rs11149831,rs72631657,rs3743609,rs1010630,rs35683383,rs11645691,rs329480,rs4748597,rs10400726,rs1461587,rs1778817,rs1030261,rs977987,rs4887816,rs56004344,rs8009025,rs35214308,rs35787595,rs11641532,rs7085169,rs34222958,rs34904236,rs8056236,rs8008844,rs11649638,rs3852478,rs11010441,rs62062568,rs12051137,rs35336851,rs6564252,rs1323673,rs4888392,rs13448,rs76860059,rs9989421,rs34021527,rs11640674,rs4888386,rs2073619,rs2865531,rs4993970,rs2113232,rs11862684,rs17562177,rs2302808,rs6732746,rs12933281,rs11861810,rs3851733,rs8048527,rs62881061,rs4888395,rs7204984,rs71394219,rs11643209,rs11149820,rs11852244,rs10827628,rs4888378,rs7201989,rs1213026,rs10514396,rs6710763,rs34996006,rs3784937,rs8063068,rs8050059,rs4243112,rs193031,rs10459859,rs28558946,rs7190910,rs7192155,rs12274785,rs4888420,rs72631656,rs11860231,rs2903033,rs7160893,rs7188604,rs11149814,rs4888425,rs11856561,rs7199062,rs4888414,rs4888375,rs8051611,rs17729837,rs2282686,rs7499872,rs11676710,rs11683408,rs7200053,rs10769205,rs11149833,rs61203524,rs4888411,rs12713498,rs12361673,rs3851736,rs11862095,rs7199132,rs4993971,rs9587385,rs7118404,rs247425,rs247454,rs28542949,rs66672254,rs28883606,rs1895490,rs7202596,rs4888404,rs4888393,rs4888396,rs3115960,rs11860284,rs1323672,rs589985,rs1549306,rs12806687,rs35552529,rs616463,rs17096566,rs56343285,rs2285225,rs185052,rs12932606,rs10871313,rs17696831,rs2306032,rs12930452,rs11641430,rs79463564,rs28655617,rs12448947,rs1128431,rs12935787,rs6564261,rs9323986,rs8046697,rs3851735,rs4888379,rs11149818,rs4888430,rs10183479,rs1011121,rs11149815,rs11125981,rs35263058,rs8050769,rs4888376,rs4606447,rs77052509,rs4638613,rs28754625,rs6485696,rs247434,rs4888413,rs66904072,rs4888416,rs28675984,rs28752301,rs2059256,rs7203157,rs10871311,rs7590399,rs9928232,rs11686956,rs62062564,rs4887821,rs59465235,rs1109342,rs6485702,rs10827599,rs37596,rs3742207,rs12449170,rs11639783,rs1010631,rs8046184,rs11645329,rs12928036,rs7198873,rs1074961,rs4888422,rs7202083,rs4887825,rs12918974,rs11864102,rs4887824,rs2439183,rs67765474,rs7591566,rs2292071,rs4888400,rs2242405,rs1542864,rs72787160,rs3136505,rs4888377,rs8056080,rs28578791,rs8034586,rs12929673,rs1364078,rs3863445,rs17562423,rs652572,rs4888415,rs37605,rs10143773,rs9587388,rs11644741,rs34624768,rs4725,rs35209155,rs11640473,rs12927562,rs10151901,rs11641249,rs12917651,rs7194035,rs6485690,rs59155720,rs59347518,rs3784935,rs11642572,rs694225,rs9922008,rs9587387,rs2738809,rs77246010,rs11641587,rs2865530,rs8007838,rs4888405,rs13431781,rs4146809,rs12929908,rs11149821,rs12930768,rs7206665,rs4887829,rs11643207,rs710285,rs72650588,rs247447,rs4146810,rs6564258,rs468079,rs12928898,rs2059257,rs1364079,rs977985,rs1559339,rs11640018,rs8055974,rs77505915,rs11865004,rs40217,rs4888412,rs35937717,rs8055609,rs3743607,rs4888391,rs17096565,rs7161307,rs8048816,rs76247422,rs12918797,rs4888383,rs17701568,rs4888389,rs1030262,rs34122334,rs8054586,rs17685540,rs12445726,rs9923834,rs6546029</t>
  </si>
  <si>
    <t>ENSG00000175224.12,CATG00000029903.1,CATG00000117496.1,ENSG00000120594.12,ENSG00000259097.1,ENSG00000200545.1,ENSG00000197329.7,ENSG00000169764.10,CATG00000020098.1,ENSG00000212170.1,ENSG00000187498.10,ENSG00000204740.5,ENSG00000143951.11,ENSG00000261476.1,ENSG00000175216.10,ENSG00000183196.4,ENSG00000258511.1,CATG00000027881.1,ENSG00000143952.15,ENSG00000134569.5,CATG00000027882.1,ENSG00000180210.10,ENSG00000234488.1,ENSG00000259999.1,ENSG00000166822.8,ENSG00000175213.2,ENSG00000204442.2,CATG00000005527.1,ENSG00000261717.1,ENSG00000175220.7,ENSG00000014641.13,ENSG00000153774.4,CATG00000027880.1,CATG00000022004.1,ENSG00000252122.1,ENSG00000140598.9</t>
  </si>
  <si>
    <t>20031579,22068335</t>
  </si>
  <si>
    <t>Arterial stiffness,Aortic stiffness</t>
  </si>
  <si>
    <t>MESH:D060825</t>
  </si>
  <si>
    <t>Mild Cognitive Impairment</t>
  </si>
  <si>
    <t>A prodromal phase of cognitive decline that may precede the emergence of ALZHEIMER DISEASE and other dementias. It may include impairment of cognition, such as impairments in language, visuospatial awareness, ATTENTION and MEMORY.</t>
  </si>
  <si>
    <t>rs62543867,rs73537938,rs61058279,rs73154132,rs11153226,rs57566169,rs55642223,rs6928173,rs9289373,rs112525182,rs62541553,rs117622791,rs6117011,rs17370432,rs11610816,rs6139881,rs12570704,rs4393813,rs12660119,rs75988247,rs1891134,rs6927722,rs78905225,rs1054922,rs3761873,rs3794384,rs6938106,rs17058570,rs6938653,rs76826642,rs76498344,rs2795116,rs36091212,rs55919113,rs61583674,rs79904760,rs9487317,rs12819215,rs9508996,rs1050305,rs1846030,rs79992074,rs58575966,rs17076520,rs1462493,rs77145394,rs59867623,rs2241170,rs60751886,rs55949141,rs117936967,rs2795107,rs9900977,rs2334319,rs12915992,rs879047,rs2876003,rs117050919,rs4947058,rs3758354,rs2075650,rs7766850,rs41282142,rs413964,rs74873412,rs60495849,rs2590682,rs76204601,rs7324021,rs7157599,rs113223491,rs79203353,rs12910336,rs6107722,rs9857509,rs73087119,rs80231220,rs73896708,rs9481048,rs7652023,rs4495498,rs61752028,rs16991617,rs73154129,rs73537927,rs16988629,rs9487318,rs73537949,rs76906819,rs982534,rs10781125,rs7321929,rs7502198,rs2795113,rs4285546,rs7629719,rs4420638,rs12495856,rs9487321,rs73440198,rs7331329,rs7854415,rs6925392,rs117582013,rs75032648,rs2795119,rs73535838,rs66789311,rs2795120,rs117794878,rs78912498,rs4947048,rs75365632,rs17699836,rs2590683,rs117462564,rs6918148,rs7997502,rs74834643,rs9792653,rs7357731,rs3739956,rs11153227,rs2310311,rs78526651,rs77555332,rs76712193,rs73868682,rs4509164,rs17699949,rs61037341,rs2872184,rs116931673,rs73868680,rs9487316,rs117921196,rs34342646,rs7317308,rs6938139,rs73896705,rs10512015,rs57983455,rs78536606,rs73896703,rs1391046,rs78660281,rs80099082,rs9481047,rs9487319,rs111836677,rs34404554,rs73085173,rs28403619,rs683836,rs79983509,rs4688764,rs384550,rs2273993,rs17075256,rs71352238,rs6913554,rs74366693,rs77756637,rs61020234,rs12972970,rs12110744,rs17076534,rs975772,rs2216169,rs11556505,rs117795808,rs80226382,rs819085,rs75279906,rs78651512,rs6915379,rs75950949,rs16991630,rs16828578,rs78803406,rs12972156,rs16988632,rs1538054,rs117406029,rs3747916</t>
  </si>
  <si>
    <t>CATG00000016443.1,ENSG00000168438.10,CATG00000108567.1,ENSG00000130208.5,CATG00000016437.1,ENSG00000135046.9,ENSG00000121741.12,CATG00000080380.1,ENSG00000248905.4,ENSG00000258343.1,CATG00000105607.1,ENSG00000139343.6,CATG00000001187.1,ENSG00000267282.1,ENSG00000234899.5,ENSG00000112290.8,CATG00000054178.1,CATG00000015227.1,CATG00000105623.1,ENSG00000168350.6,CATG00000033287.1,ENSG00000130202.5,ENSG00000223553.1,CATG00000015582.1,ENSG00000172752.10,ENSG00000206384.6,ENSG00000130204.8,CATG00000108571.1,ENSG00000165972.8,ENSG00000089195.10,ENSG00000125885.9,ENSG00000053328.8,CATG00000025433.1,ENSG00000076356.6,CATG00000022492.1,CATG00000020147.1</t>
  </si>
  <si>
    <t>23732972,22054870,23207651</t>
  </si>
  <si>
    <t>Cognitive decline</t>
  </si>
  <si>
    <t>MESH:D061205</t>
  </si>
  <si>
    <t>Vascular Calcification</t>
  </si>
  <si>
    <t>Deposition of calcium into the blood vessel structures. Excessive calcification of the vessels are associated with ATHEROSCLEROTIC PLAQUES formation particularly after MYOCARDIAL INFARCTION (see MONCKEBERG MEDIAL CALCIFIC SCLEROSIS) and chronic kidney diseases which in turn increase VASCULAR STIFFNESS.</t>
  </si>
  <si>
    <t>rs10841992,rs72685433,rs4820840,rs1999176,rs10138139,rs7977587,rs845769,rs10811647,rs9506538,rs2401751,rs73713680,rs75271164,rs10141916,rs9893613,rs865285,rs9509281,rs4862858,rs7027950,rs1047795,rs7088080,rs17804612,rs1471130,rs61271866,rs6508711,rs1014342,rs2110429,rs879932,rs564398,rs78245155,rs2896195,rs10801813,rs58984912,rs2235978,rs10811640,rs62352742,rs11790231,rs59864685,rs34085678,rs10150311,rs62523968,rs10904049,rs816072,rs4410011,rs10146249,rs9509348,rs60750097,rs12587598,rs1152377,rs10142399,rs3808846,rs1015848,rs11046399,rs35617977,rs2811713,rs2006047,rs2277545,rs5007338,rs10845489,rs7155871,rs1070335,rs2383207,rs4802236,rs9552241,rs7150657,rs58655091,rs10751929,rs597135,rs7252099,rs9506528,rs2151279,rs13343502,rs9552253,rs111269625,rs7255996,rs7049105,rs73331143,rs12548245,rs28398934,rs34128238,rs4803460,rs1344747,rs1457564,rs705455,rs12586348,rs71407299,rs6538694,rs6538985,rs10860710,rs816069,rs12147767,rs73089239,rs11555441,rs2327621,rs4793558,rs1099698,rs12589480,rs909216,rs8110011,rs551307,rs10965234,rs4821235,rs57083693,rs6432437,rs62523960,rs28439396,rs11612569,rs9273363,rs67518988,rs4144664,rs10415937,rs6508716,rs1884774,rs34911581,rs7315815,rs55721648,rs7963896,rs6853143,rs1606867,rs7973083,rs7028570,rs202603,rs7030641,rs370683,rs7259968,rs12038278,rs1040617,rs7253114,rs10483853,rs28504323,rs10778113,rs615778,rs12895357,rs7160647,rs3218012,rs703712,rs11251914,rs4900092,rs12147367,rs2842829,rs256736,rs703717,rs118080850,rs7141363,rs55912965,rs28655459,rs10415358,rs1864744,rs1329518,rs17338196,rs11251911,rs11992658,rs7149105,rs4803229,rs3742681,rs11180453,rs1998670,rs12431548,rs11159859,rs2295171,rs9550663,rs8003041,rs7998500,rs114141826,rs10426666,rs4773072,rs11634450,rs80213387,rs67293224,rs10115049,rs2673668,rs4959470,rs116311734,rs10811645,rs5754893,rs12586535,rs55951163,rs79550344,rs10757265,rs761553,rs502096,rs28710266,rs959509,rs28712844,rs10738609,rs4977753,rs1152376,rs5749759,rs10795055,rs7002512,rs12434935,rs28735440,rs7977402,rs16924937,rs7149775,rs17126867,rs1962663,rs7084929,rs12907764,rs202403,rs1537378,rs1529957,rs61986671,rs12433026,rs8008405,rs10405064,rs1005632,rs7296094,rs2303131,rs7297245,rs77706751,rs73958005,rs12903203,rs10922866,rs1063192,rs7311345,rs12366669,rs3809357,rs10151561,rs7585525,rs4773144,rs714828,rs1022663,rs9521486,rs6413464,rs4904834,rs11671972,rs2305862,rs910369,rs56144430,rs1134377,rs6538983,rs61975278,rs1134378,rs4886592,rs7143499,rs2896190,rs7255952,rs7082020,rs7739181,rs978220,rs117914182,rs28655906,rs4594187,rs10745911,rs2188127,rs10120806,rs2270960,rs35960997,rs74908317,rs117561861,rs12019991,rs6597307,rs11180452,rs4609654,rs11110742,rs78777686,rs2279149,rs703719,rs17733203,rs1072958,rs12436791,rs7028268,rs77306894,rs7986871,rs7956548,rs8004149,rs3218010,rs17697908,rs7151164,rs12589059,rs76668758,rs424705,rs3199856,rs7332034,rs1005631,rs11079319,rs7765175,rs130677,rs61986664,rs116715359,rs2284396,rs3894944,rs6492259,rs3218009,rs11079321,rs845759,rs8019545,rs7477175,rs9315710,rs7301458,rs4769124,rs8005484,rs77756364,rs12291756,rs2285327,rs8017689,rs1997919,rs10417844,rs17031346,rs75749918,rs55960006,rs61975260,rs10404945,rs10413602,rs73159739,rs713256,rs1333037,rs327331,rs9505348,rs10404602,rs1333045,rs73216216,rs17733979,rs7149601,rs703715,rs3809346,rs8109038,rs872756,rs13298881,rs7143616,rs10467857,rs7256130,rs8013402,rs2081096,rs7259618,rs13002679,rs7980431,rs7325243,rs4762659,rs7146241,rs9509278,rs10420754,rs12436982,rs10150986,rs10146519,rs715094,rs6490600,rs697430,rs7253091,rs3910244,rs12373700,rs12434076,rs7768036,rs114483643,rs8006491,rs1816372,rs12035858,rs10220696,rs2302684,rs7341786,rs620229,rs11625196,rs35398388,rs657478,rs4959473,rs2402103,rs74071851,rs2305859,rs55902514,rs4417644,rs2607913,rs494448,rs78142636,rs1864747,rs116876910,rs10150088,rs891750,rs2497488,rs41291490,rs3819780,rs57762836,rs3218002,rs17260415,rs17188046,rs11845147,rs11160036,rs7248733,rs7157056,rs1099697,rs8019838,rs115109273,rs11612288,rs4820834,rs2333135,rs1997917,rs12411161,rs4390529,rs11048522,rs6538982,rs28663233,rs60165532,rs543830,rs10422667,rs17883789,rs28476691,rs10129742,rs7986753,rs116564386,rs11609516,rs10904050,rs7986840,rs2297128,rs10860715,rs24401,rs73958008,rs12435687,rs62522559,rs61984736,rs2302041,rs2277546,rs10135150,rs8018755,rs7575751,rs77792598,rs10965219,rs7983020,rs1009090,rs10414904,rs12936919,rs80248631,rs7308844,rs68120261,rs11110758,rs10757266,rs17127939,rs12939474,rs13345148,rs10420430,rs7312071,rs9502675,rs7991409,rs1979269,rs73955216,rs17730748,rs634537,rs1333039,rs75227345,rs627269,rs73216221,rs3092822,rs77952323,rs2112923,rs5754888,rs3758557,rs944801,rs4635267,rs9406110,rs9509300,rs77563194,rs10129909,rs4306108,rs8006652,rs7314205,rs73958009,rs6737236,rs1346996,rs4764646,rs703713,rs7072195,rs58339937,rs7975348,rs12943284,rs9894085,rs17188228,rs74074098,rs10811644,rs8001186,rs74334526,rs112365088,rs17865168,rs7167806,rs7246657,rs17787748,rs115188249,rs62058157,rs1537375,rs4900094,rs2295135,rs10135397,rs1660979,rs74071828,rs115150740,rs3808845,rs10142041,rs73954701,rs56361316,rs930181,rs10511701,rs76521274,rs1288122,rs10143581,rs17834367,rs11639044,rs73713678,rs2274736,rs55823952,rs3731201,rs7154721,rs8181047,rs453112,rs6538980,rs78098736,rs130676,rs10842732,rs56265469,rs2391824,rs55824468,rs17015541,rs2778936,rs641753,rs10778115,rs12318506,rs11110751,rs9552252,rs67401267,rs2383206,rs11159856,rs2365446,rs709930,rs2295175,rs17847278,rs2069422,rs11650932,rs35933860,rs78264155,rs115881335,rs2275414,rs118159501,rs9917081,rs73446312,rs75833696,rs10146612,rs11849778,rs8006287,rs7027048,rs573687,rs114132090,rs76882193,rs10134243,rs1660980,rs7150654,rs12982333,rs7298507,rs2126977,rs9506530,rs10138309,rs61986670,rs10151170,rs80144870,rs62523961,rs4900093,rs4862860,rs79169305,rs910368,rs13058084,rs3825807,rs71448830,rs74321972,rs7960164,rs41523644,rs7143506,rs1008878,rs6488507,rs10135585,rs7177699,rs7036656,rs13439619,rs7137420,rs2295172,rs16905652,rs12709812,rs79666073,rs9509292,rs1072957,rs8013669,rs9323830,rs3731198,rs7160471,rs2069416,rs9676967,rs55749298,rs12466574,rs34343839,rs115448194,rs2518723,rs61983300,rs61977058,rs73089238,rs6988444,rs3814855,rs78077739,rs10454540,rs10404920,rs17260408,rs73958010,rs10140481,rs34544865,rs1052209,rs9509294,rs891749,rs117735470,rs1055996,rs9509298,rs9521484,rs7157769,rs10778112,rs67497633,rs7255407,rs8065120,rs10426297,rs59995170,rs8014592,rs8109632,rs10150068,rs61984683,rs9509320,rs56396137,rs13194449,rs73955218,rs34550346,rs76184305,rs3217992,rs28411779,rs188234402,rs74400540,rs112582979,rs16924941,rs10151201,rs56120704,rs67015182,rs77293961,rs11629164,rs73446314,rs73713681,rs599452,rs7143853,rs17127928,rs4823087,rs10139921,rs114609232,rs6935552,rs10143744,rs116287682,rs8106839,rs4904831,rs10162414,rs75733496,rs761552,rs80133219,rs10138002,rs5754887,rs10904048,rs4477532,rs7157770,rs8020781,rs10757263,rs12588287,rs10507130,rs10132554,rs12028695,rs12952205,rs62523972,rs28696086,rs9506529,rs11780473,rs1832256,rs1048755,rs2497484,rs10134008,rs35074129,rs974336,rs28482235,rs2270861,rs10241182,rs1040616,rs9552250,rs10965215,rs62058156,rs2290719,rs73954898,rs6538984,rs17798341,rs7493524,rs11610301,rs17761446,rs2295170,rs7744601,rs12301848,rs2289874,rs4801803,rs73958203,rs1472556,rs17126584,rs11776933,rs12590497,rs10143456,rs2160077,rs7141608,rs6475604,rs6597306,rs1415141,rs67089639,rs116401630,rs7986000,rs12129045,rs73958003,rs79788097,rs28628431,rs2151280,rs17015535,rs3819779,rs10135173,rs7154147,rs28402338,rs10140469,rs9488156,rs10140720,rs9506531,rs11624521,rs878869,rs4862857,rs4140450,rs7149187,rs2279148,rs73323710,rs8112610,rs17124700,rs11850101,rs10412043,rs7151444,rs12317211,rs10860711,rs964162,rs8014854,rs61975277,rs3783885,rs4514599,rs118091174,rs1997920,rs11632102,rs1004638,rs376698,rs6508710,rs72685432,rs10795050,rs4326897,rs10034147,rs7092929,rs28373708,rs1330541,rs6538695,rs10424574,rs1382357,rs8072058,rs2017288,rs10801814,rs9506515,rs13119788,rs28368576,rs11847417,rs10420722,rs12501598,rs116526176,rs115178516,rs9369650,rs703718,rs10140666,rs11928670,rs9381500,rs28461877,rs1097232,rs1360590,rs61986669,rs12873775,rs703711,rs662463,rs3847993,rs67477288,rs7995770,rs7258692,rs545226,rs12509372,rs62522537,rs1107115,rs2402105,rs7302808,rs4793886,rs944796,rs1999177,rs28594676,rs75823291,rs11046426,rs6458545,rs10803016,rs7155310,rs2062596,rs62523969,rs7158733,rs17182286,rs1360154,rs4773143,rs7142326,rs7408563,rs9550662,rs17188207,rs67555467,rs2622633,rs7247672,rs2811712,rs28610385,rs10422967,rs10145950,rs2291004,rs6508719,rs400363,rs7142053,rs12301817,rs13058399,rs7095342,rs11515,rs4900091,rs10467859,rs12867345,rs944799,rs705458,rs9509279,rs7153615,rs1823061,rs2290720,rs7865618,rs3760825,rs169360,rs10811643,rs7158300,rs1556515,rs9509301,rs3731239,rs7097515,rs7561462,rs2402104,rs4990722,rs7989735,rs7160717,rs117218557,rs2274737,rs11650613,rs397616,rs73159719,rs2811708,rs8111782,rs4802136,rs7150414,rs448846,rs4522279,rs1379486,rs17834457,rs61564778,rs10086706,rs116178241,rs62560774,rs2295176,rs4516145,rs7143765,rs10757267,rs76810097,rs6538693,rs7853090,rs4146368,rs3218005,rs8181050,rs3179969,rs7255785,rs34964064,rs17260380,rs1559229,rs76882214,rs11159857,rs73652824,rs615552,rs1864746,rs60357650,rs115793374,rs1627444,rs449338,rs11705488,rs10257907,rs77588214,rs1537374,rs10745746,rs7991142,rs58640099,rs2297129,rs10151945,rs10151930,rs9315735,rs9552251,rs9506518,rs2333193,rs7173267,rs9509353,rs17126871,rs78766516,rs4904452,rs10138217,rs55722539,rs7155279,rs9509303,rs28493673,rs12037622,rs8020072,rs7152876,rs12429420,rs496892,rs4420459,rs1373991,rs10418729,rs177385,rs73159731,rs3218020,rs73713679,rs12150552,rs73317739,rs2069418,rs202604,rs13139393,rs10129429,rs9506532,rs7866783,rs11638321,rs10415024,rs9619407,rs679038,rs3218007,rs74599268,rs61975276,rs117761422,rs9509350,rs761551,rs10467856,rs35943294,rs10733376,rs55721967,rs77953206,rs10409204,rs62523965,rs17733058,rs7326068,rs8006970,rs3783889,rs11658684,rs11079320,rs4301952,rs7154396,rs78068036,rs13123649,rs723302,rs7143907,rs12548704,rs12586471,rs10738604,rs10146087,rs73159756,rs10220341,rs79371230,rs475544,rs1052210,rs28661083,rs7143642,rs613312,rs4764642,rs944797,rs4900095,rs6663013,rs4452075,rs504318,rs7160034,rs2002895,rs73074692,rs7151555,rs664760,rs10757274,rs76586547,rs1537376,rs8013582,rs4904828,rs77467777,rs8018630,rs694782,rs6538981,rs11618165,rs7966537,rs10811641,rs10842729,rs2157719,rs79515366,rs2383204,rs749924,rs2274735,rs59224125,rs7252325,rs17738020,rs4904832,rs17131073,rs72685417,rs10138789,rs28493481,rs2383205,rs9506514,rs2402090,rs12127920,rs77219009,rs3745765,rs845758,rs1350351,rs7313312,rs17676451,rs17124652,rs10405325,rs7341791,rs28711639,rs58312333,rs12865114,rs130675,rs7155635,rs4823086,rs61984675,rs2891699,rs61986665,rs8012666,rs4969487,rs28525328,rs61542857,rs16924939,rs78545330,rs61984708,rs9509286,rs1956406,rs60274183,rs12548683,rs61984737,rs2269967,rs10151932,rs10422074,rs28666030,rs9509311,rs844030,rs7247259,rs723304,rs13343471,rs116786216,rs58886249,rs10842727,rs2110428,rs7313828,rs10143767,rs12587200,rs1035479,rs73652846,rs7161660,rs1336880,rs7035484,rs3825444,rs76497846,rs73652849,rs10120688,rs9552248,rs55888715,rs2184061,rs944800,rs60878614,rs4959472,rs11609634,rs4556729,rs2106115,rs17031355,rs8085529,rs1814577,rs35635311,rs10965235,rs11921014,rs327330,rs7255972,rs9555625,rs598664,rs67512775,rs59136503,rs7074352,rs57162942,rs9646425,rs8014385,rs1591136,rs66498577,rs10738605,rs9521487,rs7149561</t>
  </si>
  <si>
    <t>ENSG00000134871.13,CATG00000010165.1,CATG00000102861.1,ENSG00000115423.14,ENSG00000072163.14,ENSG00000187498.10,ENSG00000107833.6,ENSG00000265273.1,ENSG00000136709.7,CATG00000008025.1,ENSG00000111728.6,ENSG00000120805.9,CATG00000007853.1,ENSG00000254508.1,ENSG00000240498.2,ENSG00000177311.6,ENSG00000100012.7,ENSG00000258789.1,ENSG00000238854.1,ENSG00000261186.1,ENSG00000099995.14,ENSG00000171827.6,ENSG00000133961.15,CATG00000016469.1,ENSG00000180881.15,ENSG00000100815.8,ENSG00000241011.1,ENSG00000181666.13,CATG00000029360.1,ENSG00000223075.1,ENSG00000265710.1,CATG00000034067.1,ENSG00000229201.1,ENSG00000100722.14,CATG00000019869.1,CATG00000116242.1,CATG00000040876.1,ENSG00000042317.12,CATG00000013067.1,ENSG00000253619.1,ENSG00000165521.11,ENSG00000222990.1,CATG00000082812.1,CATG00000008313.1,ENSG00000032742.13,CATG00000016230.1,CATG00000021861.1,CATG00000117079.1,ENSG00000070018.4,ENSG00000219294.5,ENSG00000166189.6,CATG00000066225.1,ENSG00000248751.2,ENSG00000155903.7,ENSG00000163541.7,ENSG00000120029.8,ENSG00000266446.1,ENSG00000255968.1,ENSG00000251393.3,CATG00000008312.1,ENSG00000180287.12,ENSG00000179046.4,ENSG00000173401.5,ENSG00000259634.1,ENSG00000100767.11,ENSG00000226807.2,CATG00000040873.1,CATG00000089639.1,ENSG00000239282.3,CATG00000016466.1,ENSG00000136378.10,CATG00000021550.1,CATG00000019510.1,ENSG00000111731.8,ENSG00000100003.13,CATG00000102872.1,ENSG00000267586.2,CATG00000082810.1,ENSG00000188283.7,CATG00000067653.1,ENSG00000164647.4,ENSG00000226009.1,ENSG00000253974.1,CATG00000100118.1,CATG00000116243.1,CATG00000040872.1,ENSG00000261372.1,ENSG00000179344.12,CATG00000019935.1,CATG00000100523.1,ENSG00000196437.6,ENSG00000147889.12,CATG00000019868.1,ENSG00000224404.1,ENSG00000226686.3,ENSG00000172458.4,CATG00000066323.1,ENSG00000099985.3,ENSG00000255169.1,CATG00000049923.1,ENSG00000264545.1,CATG00000062040.1,ENSG00000187105.4,ENSG00000157214.9,CATG00000082616.1,CATG00000049920.1,ENSG00000112137.12,ENSG00000253605.1,ENSG00000266916.1,ENSG00000084110.6,ENSG00000188227.8,ENSG00000066427.17,ENSG00000070778.8,CATG00000021810.1,ENSG00000259020.2,ENSG00000099999.10,ENSG00000188428.12,ENSG00000143641.8,CATG00000019870.1,CATG00000084804.1,CATG00000010164.1,ENSG00000215221.2,ENSG00000249590.3,CATG00000044547.1,CATG00000066226.1,ENSG00000119673.10,ENSG00000120800.4,ENSG00000120049.14,ENSG00000123104.7,ENSG00000236242.1,CATG00000102873.1,ENSG00000140092.10,ENSG00000233321.1,CATG00000016228.1,ENSG00000099992.11,ENSG00000232044.4,ENSG00000187860.6,ENSG00000189164.10,ENSG00000147883.9,ENSG00000170468.5,ENSG00000198408.9,CATG00000104959.1</t>
  </si>
  <si>
    <t>22144573,23870195,23394302,23727086,23561647,17903303</t>
  </si>
  <si>
    <t>Coronary artery calcification</t>
  </si>
  <si>
    <t>PICS:0001</t>
  </si>
  <si>
    <t>Farh_2015_fine_mapping</t>
  </si>
  <si>
    <t>Asthma</t>
  </si>
  <si>
    <t>rs1295685,rs847,rs20541,rs1295686,rs7529229,rs7512646,rs228966,rs12126142,rs772921,rs4795399,rs3122636,rs12939832,rs2284033,rs228954,rs72823646,rs13408569,rs61812598,rs10173081,rs11078928,rs2305480,rs228965,rs2073644,rs848,rs3122635,rs2456973,rs13431828,rs1702877,rs228963,rs2228145,rs13408661,rs2543537,rs228957,rs3805236,rs1689510,rs11078927,rs4129267,rs228955,rs3771175,rs2073643,rs1701704,rs2821116,rs2786098,rs2786119,rs228953,rs11078926,rs705704,rs10197862,rs6592645,rs7130588,rs228960,rs228958,rs3771180</t>
  </si>
  <si>
    <t>ENSG00000223442.1,ENSG00000158636.12,ENSG00000073605.14,ENSG00000109458.4,ENSG00000134376.10,ENSG00000100385.9,CATG00000088053.1,ENSG00000169194.5,ENSG00000257449.1,ENSG00000123411.10,ENSG00000197728.5,ENSG00000160712.8,ENSG00000197375.8,ENSG00000115602.12,ENSG00000139531.8</t>
  </si>
  <si>
    <t>PICS:0002</t>
  </si>
  <si>
    <t>rs3126092,rs35317317,rs1291209,rs2967678,rs12625233,rs2257440,rs7207729,rs61154119,rs1291207,rs479844,rs67352348,rs1291206,rs6967018,rs2041733,rs62214554,rs28412876,rs1473280,rs16948048,rs848,rs11670067,rs1383046,rs2297441,rs2918302,rs4236317,rs2967673,rs3208008,rs2967684,rs759381,rs199766767,rs4312054,rs2271404,rs28406364,rs2967677,rs45610037,rs77229041,rs759382,rs2918307,rs112502960,rs1127348,rs11645657,rs1295685,rs1295686,rs20541,rs847,rs111559352,rs2918308,rs2164983,rs2257885,rs4499342,rs35587648,rs12953014,rs1473281,rs6504608,rs12952581,rs3126088,rs2918309,rs909341,rs35073649,rs2967685,rs1291205,rs1858482,rs71369297,rs16999165,rs2918301,rs7253377,rs3126095,rs3126089,rs2967675,rs10791824,rs2967676,rs140189131,rs4421735,rs2258056</t>
  </si>
  <si>
    <t>ENSG00000172818.5,ENSG00000198740.4,ENSG00000026036.16,CATG00000028706.1,CATG00000002653.1,ENSG00000038532.10,ENSG00000169194.5,ENSG00000268480.1,CATG00000055232.1,ENSG00000172965.10,ENSG00000248714.2,ENSG00000237975.2,ENSG00000217455.4,ENSG00000273154.1,ENSG00000227145.1,ENSG00000135362.9,ENSG00000258366.3,ENSG00000223442.1,ENSG00000255120.1,ENSG00000182261.3,CATG00000053706.1,ENSG00000164113.6,ENSG00000254470.2,ENSG00000101246.15,ENSG00000243509.4,ENSG00000138688.11,ENSG00000180251.4</t>
  </si>
  <si>
    <t>PICS:0003</t>
  </si>
  <si>
    <t>Allergy</t>
  </si>
  <si>
    <t>rs12935657,rs17616434,rs2483677,rs10440635,rs2069772,rs7693745,rs62026377,rs17388568,rs6021269,rs72743482,rs7221605,rs10174949,rs2056417,rs891058,rs10189629,rs9303280,rs7725052,rs13406331,rs177831,rs34540843,rs12603332,rs8065777,rs62026376,rs6126249,rs72743477,rs2241099,rs3746420,rs45454992,rs6021268,rs13416555,rs2107357,rs1031458,rs36045143,rs4065275,rs1031460,rs7714574,rs2101521,rs9306967,rs12919828,rs9283753,rs45605540,rs7720838,rs346835,rs6498021,rs6021270</t>
  </si>
  <si>
    <t>ENSG00000236790.1,ENSG00000073605.14,ENSG00000101096.15,CATG00000075669.1,ENSG00000038532.10,CATG00000079611.1,ENSG00000142655.8,ENSG00000115602.12,ENSG00000227145.1,ENSG00000109471.4,ENSG00000139865.12,ENSG00000172057.5,ENSG00000264968.1,CATG00000075670.1,ENSG00000103522.11,ENSG00000164113.6,ENSG00000205716.4,ENSG00000166949.11,ENSG00000174125.3,CATG00000079612.1,ENSG00000138688.11</t>
  </si>
  <si>
    <t>PICS:0004</t>
  </si>
  <si>
    <t>Primary sclerosing cholangitis</t>
  </si>
  <si>
    <t>rs9812791,rs4147359,rs9822268,rs12969657,rs7588874,rs60652743,rs3748817,rs3197999,rs745367,rs11130213,rs7937682,rs34762726,rs2525051,rs113374757,rs2843403,rs9882740,rs1790588,rs9823546,rs1788103,rs1865761,rs3748816,rs4766578,rs7310615,rs653178,rs402072,rs2764840,rs1980421,rs3828154,rs2764841,rs2764845,rs425105,rs12362593,rs313839,rs67895606,rs11168249,rs12722485,rs6667564,rs6770670,rs2069778,rs17207042,rs10774625,rs3184504,rs9858542,rs4936661,rs34566917,rs112445263,rs11709525</t>
  </si>
  <si>
    <t>ENSG00000181027.6,ENSG00000170145.4,CATG00000104367.1,ENSG00000111252.6,ENSG00000204842.10,ENSG00000061273.13,ENSG00000109471.4,ENSG00000090372.10,ENSG00000157870.10,CATG00000064602.1,ENSG00000164062.8,ENSG00000142606.11,ENSG00000164061.4,CATG00000104366.1,CATG00000046284.1,ENSG00000164113.6,ENSG00000173531.11,ENSG00000150637.4,ENSG00000105287.8,ENSG00000178562.13</t>
  </si>
  <si>
    <t>PICS:0005</t>
  </si>
  <si>
    <t>rs647152,rs11231757,rs1783521,rs231764,rs772921,rs1427679,rs1997368,rs10512268,rs11601860,rs7027619,rs2390350,rs66799478,rs1024161,rs2456973,rs1702877,rs574835,rs499425,rs1689510,rs2510066,rs1830454,rs479552,rs705705,rs10760706,rs1701704,rs11571292,rs1997367,rs627425,rs705704,rs694739,rs646153,rs61886886,rs574087,rs231763,rs926169,rs2036981</t>
  </si>
  <si>
    <t>ENSG00000168071.17,ENSG00000138684.3,ENSG00000002330.9,ENSG00000173264.9,ENSG00000173113.2,ENSG00000257449.1,ENSG00000126432.9,ENSG00000123411.10,ENSG00000197728.5,ENSG00000227145.1,CATG00000046290.1,ENSG00000163599.10,ENSG00000173153.9,ENSG00000136874.6,ENSG00000139531.8,ENSG00000236935.1</t>
  </si>
  <si>
    <t>PICS:0006</t>
  </si>
  <si>
    <t>Juvenile idiopathic arthritis</t>
  </si>
  <si>
    <t>rs9668139,rs7909519,rs144309607,rs11720158,rs27293,rs2324919,rs13122023,rs11719448,rs34536443,rs2364480,rs10281214,rs2476601,rs6894249,rs4942131,rs10260837,rs59024323,rs10280937,rs7310615,rs653178,rs27295,rs11158763,rs7684187,rs1599796,rs12889006,rs2542148,rs4688013,rs228963,rs3824946,rs12597485,rs9658742,rs2542147,rs12722563,rs10255700,rs1599795,rs2280670,rs888270,rs12434551,rs228953,rs4902647,rs12425441,rs3184504,rs6561054,rs2847260,rs12931474,rs228960,rs8002731,rs228958,rs8056901,rs4648881,rs73300665,rs62264487,rs228966,rs10774430,rs7203055,rs2364481,rs10744706,rs4688011,rs2284033,rs228954,rs9669611,rs9651053,rs12597615,rs45450798,rs3825568,rs11745587,rs2847293,rs72698115,rs12722522,rs228965,rs9525630,rs4766578,rs11064159,rs27289,rs12435329,rs10711370,rs27290,rs11663253,rs228957,rs2543537,rs10849448,rs11714843,rs12722508,rs228955,rs4301834,rs2266959,rs12722558,rs6849238,rs11089620,rs62264483,rs10774625,rs11649678,rs34920518,rs9943,rs9533127,rs4649032,rs9651036</t>
  </si>
  <si>
    <t>CATG00000051467.1,ENSG00000100385.9,ENSG00000267654.1,ENSG00000120659.10,ENSG00000111321.6,ENSG00000133103.12,ENSG00000185650.8,CATG00000011109.1,ENSG00000160712.8,ENSG00000111252.6,ENSG00000227145.1,CATG00000104364.1,ENSG00000228013.1,ENSG00000197536.6,ENSG00000134242.11,ENSG00000164113.6,ENSG00000121594.7,ENSG00000175643.7,ENSG00000229664.1,ENSG00000125347.9,CATG00000019406.1,ENSG00000260302.1,ENSG00000113845.5,ENSG00000272662.1,CATG00000038518.1,ENSG00000153814.7,ENSG00000204842.10,ENSG00000185651.10,ENSG00000169504.10,CATG00000002061.1,ENSG00000175354.14,ENSG00000234336.2,ENSG00000188897.4,ENSG00000138134.7,ENSG00000026103.15,ENSG00000105397.9,ENSG00000231128.1,ENSG00000113441.11</t>
  </si>
  <si>
    <t>PICS:0007</t>
  </si>
  <si>
    <t>rs58474444,rs34270648,rs34358051,rs2070197,rs2233290,rs12536266,rs17111708,rs6579837,rs2233287,rs35000415,rs11171747,rs2001542,rs12539741,rs10488631,rs59926079,rs2042234,rs73272818</t>
  </si>
  <si>
    <t>ENSG00000258317.1,CATG00000078081.1,ENSG00000197043.9,CATG00000078082.1,ENSG00000128604.14,ENSG00000139641.8,ENSG00000145901.10,ENSG00000064419.9</t>
  </si>
  <si>
    <t>PICS:0008</t>
  </si>
  <si>
    <t>Vitiligo</t>
  </si>
  <si>
    <t>rs3814231,rs80054410,rs229541,rs12484074,rs11539752,rs76627817,rs2476601,rs11033046,rs2687812,rs3088168,rs1129038,rs6573910,rs2456973,rs1043101,rs1702877,rs61866461,rs1417210,rs2273844,rs2687813,rs56297233,rs2227309,rs1990760,rs853308,rs229540,rs229531,rs705704,rs3184504,rs9538,rs649338,rs4807000,rs7096915,rs860475,rs9926296,rs8192917,rs772921,rs3059644,rs6510827,rs34394259,rs4353229,rs853307,rs10768122,rs2236337,rs10424978,rs7254729,rs4766578,rs853306,rs10768121,rs229542,rs2858484,rs12361171,rs12766889,rs2236313,rs6573911,rs1126809,rs229533,rs2227310,rs2236338,rs229528,rs1126639,rs11667267,rs229527,rs1701704,rs11033045,rs229536,rs10425559,rs10774625,rs2858483,rs5845323,rs11203203,rs12771452,rs2111485,rs10742339,rs12913832</t>
  </si>
  <si>
    <t>ENSG00000267484.1,CATG00000084842.1,ENSG00000165806.15,ENSG00000187741.10,ENSG00000105355.4,ENSG00000100453.8,CATG00000038320.1,ENSG00000197146.2,ENSG00000100403.10,ENSG00000026297.11,ENSG00000257449.1,ENSG00000123411.10,ENSG00000197728.5,ENSG00000111252.6,ENSG00000204842.10,ENSG00000115267.5,ENSG00000128731.11,ENSG00000042832.7,ENSG00000110436.7,ENSG00000134242.11,CATG00000045322.1,ENSG00000077498.8,ENSG00000127666.8,ENSG00000254621.1,ENSG00000133466.9,ENSG00000071242.7,ENSG00000249141.1,ENSG00000160185.9,ENSG00000231128.1,CATG00000000072.1</t>
  </si>
  <si>
    <t>PICS:0009</t>
  </si>
  <si>
    <t>Type 1 diabetes</t>
  </si>
  <si>
    <t>rs150748195,rs2269242,rs153106,rs1788232,rs229541,rs8054218,rs2269245,rs10796035,rs240702,rs932036,rs7664452,rs1465788,rs4763879,rs550448,rs7310615,rs62062609,rs4788083,rs62062612,rs4505848,rs12446550,rs402072,rs6476842,rs2106480,rs56297233,rs2290400,rs1990760,rs1790946,rs229531,rs72687044,rs55969942,rs2360159,rs8022656,rs62062610,rs3742887,rs2147337,rs16956939,rs7041847,rs4899258,rs7226035,rs1535883,rs2304256,rs28772958,rs2269233,rs7216558,rs194751,rs11294653,rs57884925,rs3825932,rs11072815,rs240704,rs34725611,rs11085725,rs10152587,rs1595261,rs11571291,rs4766578,rs7671357,rs229542,rs849334,rs4750316,rs10400877,rs11855406,rs112008397,rs2301055,rs62034324,rs60735058,rs201967149,rs2387397,rs6573857,rs62034321,rs313839,rs2269241,rs7149271,rs10400881,rs877636,rs8053595,rs1013971,rs2858483,rs1788229,rs5845323,rs10509540,rs2292239,rs2111485,rs34333304,rs9388489,rs849320,rs2147336,rs7020673,rs3790858,rs80054410,rs34552516,rs17696736,rs3024493,rs7541882,rs1911109,rs917911,rs763361,rs2476601,rs10796038,rs2281808,rs11856301,rs5861560,rs7867224,rs7024686,rs11258264,rs2269246,rs61163981,rs55904957,rs34861415,rs17630466,rs10796040,rs3087243,rs60474474,rs62062613,rs61765292,rs6448432,rs705696,rs1024162,rs229540,rs1788105,rs10814914,rs3184504,rs1008723,rs13147049,rs3024495,rs62062611,rs947474,rs112445263,rs60751993,rs941576,rs16956936,rs2269234,rs8046271,rs60652743,rs166976,rs28698667,rs113374757,rs3741499,rs1615504,rs4380994,rs286487,rs7034200,rs62034323,rs67126256,rs4788085,rs565317,rs5753037,rs2870085,rs2858484,rs3024505,rs12122838,rs4759229,rs34099544,rs56380902,rs1790947,rs1790931,rs10152589,rs229533,rs59072983,rs229528,rs2181623,rs425105,rs11085727,rs6043409,rs10758591,rs62034319,rs2269240,rs229536,rs4778716,rs3790857,rs2269239,rs1836984,rs10774625,rs56994090,rs11203203,rs35977166,rs28655102,rs2301054,rs10974435,rs3746722,rs2269235,rs7441808</t>
  </si>
  <si>
    <t>ENSG00000181027.6,ENSG00000107249.17,CATG00000084842.1,ENSG00000073605.14,CATG00000072158.1,ENSG00000111300.5,ENSG00000110848.4,ENSG00000185650.8,ENSG00000111252.6,CATG00000117213.1,CATG00000046290.1,ENSG00000142224.11,CATG00000032836.1,ENSG00000134242.11,ENSG00000183914.10,ENSG00000150637.4,ENSG00000160185.9,ENSG00000089012.10,ENSG00000176046.7,ENSG00000138688.11,CATG00000068131.1,ENSG00000212743.1,CATG00000019406.1,ENSG00000150045.7,ENSG00000065361.10,ENSG00000079739.11,ENSG00000184719.7,ENSG00000204842.10,ENSG00000115267.5,ENSG00000153814.7,ENSG00000237914.1,CATG00000072156.1,ENSG00000214548.10,ENSG00000103811.11,ENSG00000090372.10,ENSG00000197272.2,ENSG00000175354.14,ENSG00000234336.2,ENSG00000073584.14,CATG00000045322.1,CATG00000072159.1,ENSG00000133466.9,ENSG00000105397.9,ENSG00000163599.10,ENSG00000105287.8,ENSG00000231128.1,ENSG00000225676.1,ENSG00000136634.5,ENSG00000168925.6,ENSG00000203760.4</t>
  </si>
  <si>
    <t>PICS:0010</t>
  </si>
  <si>
    <t>Autoimmune thyroiditis</t>
  </si>
  <si>
    <t>rs945635,rs6908626,rs11150610,rs4379091,rs3087243,rs2210913,rs2476601,rs2230429,rs28372932,rs11150619,rs7192161,rs10782004,rs3761959,rs41440449,rs11574630,rs7528684</t>
  </si>
  <si>
    <t>CATG00000084842.1,ENSG00000160856.16,ENSG00000134242.11,ENSG00000112182.10,ENSG00000140678.12,CATG00000029081.1,CATG00000027119.1,CATG00000084841.1,ENSG00000163599.10,ENSG00000231128.1,CATG00000072366.1,ENSG00000169896.12</t>
  </si>
  <si>
    <t>PICS:0011</t>
  </si>
  <si>
    <t>rs35858516,rs2240336,rs4899048,rs3778754,rs34189114,rs4648564,rs376286,rs2476601,rs3807306,rs3778753,rs9904624,rs932036,rs2819468,rs74956615,rs3807307,rs6927172,rs1610957,rs2233424,rs2841277,rs3024859,rs17630466,rs39984,rs2240335,rs142350479,rs28532547,rs34074973,rs6908626,rs74405933,rs3087243,rs9927316,rs6448432,rs927686,rs10144353,rs2240339,rs3821236,rs9939427,rs35677470,rs13333054,rs2812378,rs13330176,rs10910106,rs13426947,rs36038753,rs2867461,rs3024886,rs2582531,rs9933582,rs11574914,rs28362856,rs2561477,rs28362854,rs2233433,rs10028001,rs1635594,rs11893432,rs2240338,rs28362855,rs4648659,rs4681851,rs434830,rs6848239,rs13380815,rs3799963,rs10797436,rs2301888,rs12529514,rs4728142,rs26233,rs3823536,rs76627429,rs2233434</t>
  </si>
  <si>
    <t>ENSG00000166428.8,CATG00000084842.1,ENSG00000167807.11,ENSG00000146232.10,CATG00000030178.1,ENSG00000178233.13,ENSG00000112182.10,ENSG00000248452.2,CATG00000072158.1,CATG00000084841.1,ENSG00000186075.8,ENSG00000064419.9,CATG00000096867.1,ENSG00000168297.11,ENSG00000134242.11,ENSG00000142606.11,ENSG00000128604.14,ENSG00000258989.1,ENSG00000137077.3,CATG00000086133.1,ENSG00000138378.13,ENSG00000138772.8,CATG00000046013.1,ENSG00000267303.1,CATG00000072156.1,ENSG00000027075.9,ENSG00000159339.9,CATG00000105303.1,CATG00000082845.1,CATG00000038511.1,CATG00000072159.1,CATG00000082843.1,ENSG00000181751.5,ENSG00000163687.9,CATG00000097075.1,ENSG00000163599.10,ENSG00000231128.1,CATG00000093917.1,CATG00000028187.1,ENSG00000161847.9</t>
  </si>
  <si>
    <t>PICS:0012</t>
  </si>
  <si>
    <t>Multiple sclerosis</t>
  </si>
  <si>
    <t>rs6729037,rs72773885,rs12148,rs8088079,rs1021858,rs142376788,rs2248137,rs41299637,rs34536443,rs522112,rs12131796,rs62264485,rs243318,rs11552556,rs75324661,rs842631,rs228613,rs12460699,rs247443,rs2693660,rs2869935,rs10772070,rs74956615,rs57271503,rs338611,rs4940743,rs75937181,rs2303759,rs11172333,rs3114403,rs10844503,rs733724,rs140523,rs3922,rs74796499,rs17030410,rs2364482,rs2764845,rs11172342,rs228624,rs11567705,rs6689470,rs307896,rs523604,rs2293370,rs7251704,rs1021859,rs8052717,rs28498283,rs212397,rs564799,rs16956559,rs2503879,rs131814,rs745367,rs227361,rs13035157,rs2802372,rs118080654,rs4671914,rs7236784,rs75849002,rs173082,rs533259,rs142216326,rs16995422,rs212398,rs11172349,rs750026,rs9657904,rs7257053,rs2764841,rs1131265,rs12132349,rs495706,rs4802597,rs6470606,rs6897932,rs55838263,rs3825079,rs574491,rs987106,rs528095,rs2115385,rs546757,rs7522462,rs4410871,rs9959997,rs243317,rs117822168,rs144309607,rs7826413,rs2585426,rs3748817,rs3830649,rs6509314,rs4772201,rs113942369,rs10877015,rs12709914,rs57898504,rs1111186,rs2843403,rs34147202,rs58761508,rs13269243,rs11873030,rs9946837,rs3748816,rs17035355,rs61972489,rs7254187,rs564976,rs28740963,rs10063294,rs1870071,rs78461372,rs2150702,rs4075958,rs35730213,rs4976688,rs4794057,rs504170,rs7234035,rs4149581,rs146278684,rs485789,rs112119356,rs7238879,rs4936443,rs404574,rs9989899,rs4074995,rs7230925,rs873636,rs228623,rs1359062,rs11748297,rs62135410,rs1860545,rs228625,rs6677309,rs10844569,rs59655222,rs78359996,rs7554511,rs10405465,rs917116,rs8181644,rs7634844,rs11746443,rs60600003,rs10772108,rs10783847,rs2363120,rs28429528,rs1646019,rs13251015,rs3748577,rs9963281,rs35768917,rs11742270,rs7563433,rs7557418,rs4780355,rs212399,rs12227655,rs116135711,rs912961,rs7190458,rs10498246,rs746881,rs10492972,rs1800693,rs11922347,rs12691876,rs842627,rs2104134,rs25548,rs6470578,rs76599595,rs1292047,rs2291668,rs750027,rs9948138,rs28411734,rs434644,rs874628,rs1077667,rs11741640,rs2248461,rs11567694,rs10877016,rs8070463,rs177055,rs1177206,rs6470605,rs6990534,rs11666265,rs11172343,rs4622913,rs6743984,rs10877019,rs10431552,rs13253092,rs1886700,rs12296430,rs28579677,rs1177205,rs6908626,rs62135412,rs564833,rs2163226,rs1414273,rs10411936,rs4149580,rs131801,rs2289689,rs67250450,rs10892307,rs13153019,rs9989735,rs35434259,rs5772407,rs3176905,rs2984919,rs10093113,rs228614,rs2248359,rs243325,rs7238078,rs6705577,rs296520,rs7717955,rs12132298,rs11172351,rs11748165,rs2782,rs589446,rs1519528,rs12633854,rs131808,rs954051,rs413024,rs228616,rs9647635,rs12034739,rs2306581,rs140522,rs1335532,rs212400,rs3828154,rs9385726,rs35967351,rs4545915,rs17886724,rs62074055,rs170934,rs1782645,rs7237818,rs1177211,rs1306395,rs62120372,rs10877013,rs12946510,rs4149587,rs11148156,rs2693661,rs2288480,rs9843355,rs12461821,rs8107548,rs180528,rs11668950,rs180515,rs1177213,rs1813375,rs6581155,rs10844706,rs62120363,rs13092998,rs11554159,rs55653859,rs2296410,rs2289688,rs1373199,rs4938573,rs2953477,rs41286801,rs61972490,rs1054770,rs361725,rs2259735,rs10772073,rs814260,rs4561509,rs12983800,rs4075959,rs35857956,rs7256672,rs6989829,rs11172335,rs17786148,rs4439799,rs11742240,rs470119,rs17785991,rs1503921,rs7256818,rs228615,rs12471190,rs9282641,rs67919208,rs35264490,rs10466905,rs4722762,rs2585427,rs7423615,rs6881706,rs17035374,rs413967,rs7329158,rs12141416,rs11052877,rs12433978</t>
  </si>
  <si>
    <t>ENSG00000062038.9,ENSG00000025708.8,ENSG00000108175.12,ENSG00000112182.10,CATG00000008268.1,ENSG00000065989.11,ENSG00000125735.6,CATG00000101660.1,ENSG00000249859.3,ENSG00000127527.9,ENSG00000085382.7,ENSG00000258867.1,CATG00000097954.1,CATG00000065473.1,ENSG00000142606.11,ENSG00000168685.10,ENSG00000175643.7,ENSG00000263179.1,ENSG00000203395.2,ENSG00000120215.5,CATG00000033595.1,ENSG00000143479.11,ENSG00000025770.14,CATG00000026624.1,ENSG00000114013.11,CATG00000033856.1,ENSG00000226059.2,ENSG00000113845.5,ENSG00000177989.9,ENSG00000155849.11,ENSG00000228956.4,CATG00000014359.1,ENSG00000224265.1,ENSG00000145103.8,ENSG00000254858.5,CATG00000007805.1,ENSG00000268686.1,CATG00000079506.1,ENSG00000026751.12,CATG00000015927.1,CATG00000044709.1,CATG00000104067.1,ENSG00000161847.9,ENSG00000050820.12,ENSG00000170266.11,CATG00000038382.1,CATG00000049645.1,CATG00000033858.1,ENSG00000104427.7,CATG00000082160.1,ENSG00000172175.8,ENSG00000067182.3,ENSG00000135407.6,CATG00000079793.1,ENSG00000074219.9,ENSG00000121594.7,ENSG00000237024.1,ENSG00000150045.7,CATG00000038518.1,ENSG00000230587.1,ENSG00000267303.1,ENSG00000122304.6,CATG00000031299.1,ENSG00000160683.4,ENSG00000154319.10,ENSG00000054983.12,ENSG00000099308.6,CATG00000084842.1,CATG00000038737.1,CATG00000097448.1,ENSG00000108443.9,ENSG00000142230.7,CATG00000029903.1,CATG00000026622.1,CATG00000014362.1,ENSG00000054523.12,ENSG00000109323.4,ENSG00000185404.12,ENSG00000186174.8,ENSG00000244040.1,ENSG00000260860.2,ENSG00000069493.10,ENSG00000115956.9,ENSG00000257921.1,CATG00000064065.1,ENSG00000108423.10,ENSG00000019186.5,CATG00000040501.1,CATG00000061182.1,ENSG00000184293.3,ENSG00000153814.7,ENSG00000198933.5,ENSG00000238241.1,CATG00000007158.1,ENSG00000188897.4,ENSG00000175215.5,ENSG00000135828.7,CATG00000053706.1,ENSG00000231028.4,ENSG00000079263.14,CATG00000022666.1,ENSG00000130489.8,ENSG00000178562.13,ENSG00000161609.5,ENSG00000167807.11,ENSG00000063127.11,ENSG00000136144.7,ENSG00000162676.7,ENSG00000168610.10,ENSG00000104901.2,CATG00000061180.1,ENSG00000111321.6,CATG00000084841.1,ENSG00000110848.4,ENSG00000156127.6,ENSG00000169220.13,ENSG00000163362.6,CATG00000044711.1,ENSG00000125730.12,CATG00000100858.1,ENSG00000268173.1,ENSG00000140030.4,ENSG00000067208.10,ENSG00000197818.7,ENSG00000037897.12,CATG00000090689.1,ENSG00000116815.11,ENSG00000228414.2,ENSG00000267318.1,CATG00000087410.1,CATG00000042601.1,ENSG00000169223.10,ENSG00000265388.1,ENSG00000123427.11,ENSG00000153208.12,CATG00000038511.1,CATG00000040510.1,ENSG00000105397.9,ENSG00000114423.14,CATG00000004005.1,ENSG00000185338.4,ENSG00000123297.12,ENSG00000216490.3</t>
  </si>
  <si>
    <t>PICS:0013</t>
  </si>
  <si>
    <t>Celiac disease</t>
  </si>
  <si>
    <t>rs7800325,rs12969657,rs28411734,rs55965762,rs2157206,rs11712165,rs2181622,rs41299637,rs12131796,rs13129806,rs3950296,rs9610682,rs7643115,rs11718522,rs1723022,rs7545687,rs1788103,rs971290,rs1250552,rs6032606,rs6927172,rs739041,rs7310615,rs905634,rs5995404,rs3771327,rs3138042,rs34124834,rs872071,rs142476876,rs34843303,rs12466022,rs55743914,rs17030410,rs744254,rs10892257,rs67895606,rs4810480,rs864537,rs11875687,rs10797438,rs4812977,rs1468791,rs151213883,rs7282137,rs2289702,rs3772190,rs79039433,rs3746959,rs7559479,rs7588874,rs12592898,rs6705577,rs296520,rs10800746,rs2802372,rs17405635,rs10744706,rs6518351,rs2284037,rs9669611,rs7300170,rs55776317,rs4073286,rs12478539,rs13003464,rs17809756,rs1865761,rs200464343,rs80170559,rs1738074,rs4766578,rs11064159,rs6017715,rs56132007,rs62228216,rs62213344,rs10910108,rs9517726,rs515151,rs1317082,rs11715698,rs12484550,rs12132349,rs2387397,rs10790261,rs11216960,rs4445406,rs4301834,rs4821124,rs658158,rs61907765,rs17207042,rs7522462,rs11711621,rs9668139,rs10511390,rs2284038,rs56294345,rs1050976,rs4141957,rs62266701,rs7621631,rs9391997,rs10892258,rs1723023,rs10936600,rs56299324,rs802719,rs840016,rs2162610,rs3778607,rs4853541,rs150048437,rs9610686,rs73366469,rs28626343,rs716650,rs10197881,rs653178,rs58911644,rs12727642,rs6749371,rs3190930,rs4422947,rs146669102,rs11847049,rs11676659,rs67927699,rs744253,rs41285280,rs3184504,rs12425441,rs10797439,rs12148472,rs6543137,rs10936599,rs3784539,rs34566917,rs4810481,rs7241016,rs138796117,rs947474,rs10797440,rs2641116,rs1359062,rs840015,rs4821116,rs11851414,rs59655222,rs10774430,rs1160294,rs2364481,rs71882452,rs7554511,rs55708341,rs2462552,rs11064157,rs4821614,rs1790588,rs11216961,rs34593439,rs1050979,rs35570272,rs114621938,rs3796145,rs1051533,rs12471190,rs4278312,rs10892256,rs16939895,rs4648658,rs8135343,rs115092058,rs1980421,rs6518350,rs1400656,rs4821114,rs7601754,rs61579022,rs6032610,rs144334463,rs11376832,rs1893592,rs2069778,rs56178904,rs10774625,rs739042,rs72589854,rs6032592,rs7588193,rs13069553,rs55736164,rs11840658</t>
  </si>
  <si>
    <t>ENSG00000108175.12,CATG00000053365.1,CATG00000000226.1,ENSG00000196821.5,ENSG00000244040.1,ENSG00000137265.10,ENSG00000142606.11,ENSG00000049249.4,ENSG00000164691.12,ENSG00000100982.7,ENSG00000160185.9,ENSG00000171757.11,ENSG00000176142.8,CATG00000083678.1,ENSG00000085274.11,ENSG00000138378.13,ENSG00000198821.6,ENSG00000271913.1,ENSG00000232698.1,ENSG00000121807.5,ENSG00000128340.10,ENSG00000238241.1,ENSG00000152894.10,CATG00000046284.1,ENSG00000163599.10,ENSG00000213942.3,CATG00000015927.1,ENSG00000178562.13,CATG00000053366.1,CATG00000017860.1,ENSG00000170266.11,ENSG00000111321.6,CATG00000011109.1,ENSG00000185650.8,ENSG00000111252.6,CATG00000057185.1,CATG00000117213.1,CATG00000096867.1,ENSG00000163362.6,ENSG00000255422.1,CATG00000057183.1,ENSG00000164113.6,ENSG00000031081.6,ENSG00000150637.4,ENSG00000198026.6,ENSG00000138684.3,ENSG00000212743.1,CATG00000054942.1,CATG00000019406.1,CATG00000086133.1,ENSG00000196114.3,CATG00000087410.1,ENSG00000204842.10,ENSG00000230587.1,CATG00000042601.1,ENSG00000232124.1,ENSG00000109471.4,ENSG00000103811.11,ENSG00000134954.10,CATG00000092651.1,CATG00000087082.1,ENSG00000175354.14,ENSG00000115607.5,ENSG00000185787.10,ENSG00000116288.8,ENSG00000162927.9,ENSG00000180251.4</t>
  </si>
  <si>
    <t>PICS:0014</t>
  </si>
  <si>
    <t>Primary biliary cirrhosis</t>
  </si>
  <si>
    <t>rs6871748,rs10931468,rs9845010,rs62270441,rs12536266,rs483714,rs11567694,rs62264485,rs2364480,rs243318,rs28494580,rs10802190,rs11546996,rs589545,rs74956615,rs57271503,rs35188261,rs11231772,rs3771317,rs11649485,rs12539476,rs12498533,rs72926006,rs17641524,rs4149580,rs11567705,rs2293370,rs11117431,rs11209050,rs1034921,rs10131490,rs2304256,rs243325,rs2070197,rs7717955,rs11650661,rs11542299,rs72678531,rs1651081,rs10744706,rs12534421,rs17424602,rs9669611,rs11065979,rs7665587,rs6441289,rs56194793,rs34725611,rs11716424,rs548018,rs4853515,rs11723037,rs11231770,rs475032,rs413024,rs12531711,rs11064159,rs16832834,rs6890853,rs3745516,rs62792461,rs63332460,rs911263,rs645078,rs35234849,rs1131265,rs1335532,rs10849448,rs10897488,rs4938534,rs2267407,rs6897932,rs547875,rs4301834,rs34725944,rs508168,rs56358455,rs10892293,rs11624069,rs17445836,rs480913,rs907091,rs60518431,rs6659932,rs62116061,rs1453559,rs10004975,rs7097397,rs243317,rs11628185,rs10891259,rs9533104,rs12936231,rs522127,rs1885013,rs17838042,rs4149587,rs1034920,rs1111186,rs9843355,rs538147,rs10214237,rs1034919,rs758518,rs12531054,rs7148882,rs11117432,rs2936303,rs10214273,rs3132740,rs11641016,rs2208397,rs1569498,rs11209051,rs8008961,rs10924109,rs11729285,rs588998,rs3747177,rs13092998,rs35000415,rs72926005,rs11655292,rs10802192,rs62116060,rs4149581,rs4517889,rs17857342,rs62478615,rs112119356,rs1539414,rs2759663,rs11097640,rs11606081,rs12622264,rs516124,rs1860545,rs7665590,rs2104047,rs8017161,rs12038673,rs11231771,rs12362038,rs11117433,rs4699688,rs6852715,rs11742240,rs11064157,rs10802188,rs11655198,rs12539741,rs12535158,rs10889681,rs4468196,rs1646019,rs12612719,rs1401884,rs61886926,rs1662188,rs9903250,rs6966893,rs545143,rs11742270,rs10023577,rs4780355,rs10433890,rs35264490,rs1950897,rs669003,rs484600,rs10892294,rs6881706,rs11708713,rs141231288,rs1800693,rs17129794,rs8108811,rs9303277,rs12354,rs34844599,rs11333018,rs10142200,rs10897487,rs11601651</t>
  </si>
  <si>
    <t>ENSG00000167807.11,CATG00000014352.1,ENSG00000168071.17,ENSG00000134376.10,CATG00000030178.1,CATG00000026622.1,ENSG00000120659.10,ENSG00000111321.6,ENSG00000263764.1,ENSG00000100316.11,ENSG00000186075.8,CATG00000011109.1,ENSG00000100321.10,CATG00000014362.1,ENSG00000128815.13,ENSG00000221273.1,ENSG00000064419.9,ENSG00000177173.5,ENSG00000142539.9,ENSG00000244040.1,CATG00000014358.1,CATG00000057739.1,ENSG00000259444.1,ENSG00000235582.2,ENSG00000151247.8,ENSG00000162302.8,ENSG00000128604.14,ENSG00000067182.3,ENSG00000269404.2,ENSG00000168685.10,ENSG00000121594.7,CATG00000004001.1,CATG00000002582.1,CATG00000005802.1,ENSG00000189362.7,ENSG00000182185.14,ENSG00000062822.8,ENSG00000116815.11,CATG00000058653.1,ENSG00000113845.5,ENSG00000155849.11,CATG00000073209.1,ENSG00000263923.1,ENSG00000267303.1,ENSG00000161405.12,CATG00000014359.1,ENSG00000265388.1,ENSG00000258099.1,CATG00000021439.1,ENSG00000238449.1,ENSG00000138386.12,CATG00000007805.1,CATG00000038511.1,ENSG00000110777.7,CATG00000079506.1,ENSG00000205436.3,ENSG00000105397.9,ENSG00000185338.4,CATG00000028187.1,ENSG00000081985.6,ENSG00000213047.7,ENSG00000161847.9</t>
  </si>
  <si>
    <t>PICS:0015</t>
  </si>
  <si>
    <t>rs2250788,rs2785197,rs2230926,rs2736344,rs28728333,rs10516487,rs33990080,rs6531946,rs1167792,rs7191761,rs1385374,rs9694294,rs3734266,rs11185603,rs10036748,rs146070268,rs1913517,rs118138190,rs4963128,rs10208256,rs1167807,rs9925025,rs6705628,rs12321643,rs61400421,rs7204632,rs4948496,rs960709,rs2049502,rs1167796,rs5029949,rs876036,rs10197238,rs7653734,rs12635377,rs12575600,rs2272165,rs6445975,rs67919009,rs10847697,rs1167800,rs4385425,rs1128334,rs34115587,rs10207365,rs7194347,rs13385731,rs4622329,rs4852999,rs2098878,rs6479781,rs2553772,rs7187071,rs61432431,rs5029924,rs1167836,rs3741615,rs6546883,rs9494883,rs4076852,rs876038,rs1834460,rs7185620,rs4639966,rs10821949,rs10496194,rs12328448,rs10845610,rs9877891,rs17266594,rs7612923,rs7197475,rs1116471,rs1116470,rs6537583,rs3834310,rs6804441,rs12574073,rs10821950,rs10845609,rs11059933,rs2205960,rs10847698,rs10207954,rs2785194,rs6565195,rs13425999,rs2244234,rs2785193,rs9826169,rs1895821,rs7329174,rs5029937</t>
  </si>
  <si>
    <t>ENSG00000065060.12,ENSG00000118503.10,ENSG00000172493.16,ENSG00000136048.9,ENSG00000187605.11,ENSG00000255989.1,CATG00000008033.1,ENSG00000150347.10,ENSG00000070047.7,ENSG00000120690.9,ENSG00000168297.11,ENSG00000151948.7,ENSG00000255422.1,ENSG00000235499.1,CATG00000095888.1,ENSG00000139370.6,ENSG00000121594.7,CATG00000092287.1,ENSG00000127946.12,ENSG00000152689.13,ENSG00000203739.3,CATG00000027097.1,CATG00000118280.1,ENSG00000165383.6,CATG00000004299.1,CATG00000049031.1,ENSG00000153064.7,ENSG00000134954.10,CATG00000005247.1,ENSG00000237883.1,CATG00000029046.1,CATG00000101661.1,ENSG00000136573.8,ENSG00000237499.2,ENSG00000183150.3,ENSG00000145901.10</t>
  </si>
  <si>
    <t>PICS:0016</t>
  </si>
  <si>
    <t>rs4239702,rs2250788,rs7679215,rs2736344,rs72672136,rs2130392,rs28493229,rs17667932,rs1483723,rs3745213,rs62521201,rs6993408,rs4610379,rs2077205,rs1883832,rs9694294,rs13132310,rs7656244,rs2288450,rs4862406,rs35613786,rs4657041,rs75115942,rs5858872,rs6671847,rs72672126,rs2736345,rs6838703,rs1801274,rs7673560,rs4810485,rs12641975,rs873687,rs11728389</t>
  </si>
  <si>
    <t>ENSG00000188493.10,ENSG00000143226.9,ENSG00000086544.2,ENSG00000151725.7,ENSG00000101017.9,ENSG00000123815.7,CATG00000103728.1,CATG00000103736.1,CATG00000101661.1,ENSG00000205678.3,ENSG00000136573.8,ENSG00000164758.3</t>
  </si>
  <si>
    <t>PICS:0017</t>
  </si>
  <si>
    <t>Behcets disease</t>
  </si>
  <si>
    <t>rs2013717,rs10074694,rs2124921,rs13173351,rs13154629,rs6665569,rs201985743,rs1841957,rs10050860,rs10074708,rs2617171,rs1518111,rs11684030,rs7572482,rs71630754,rs2734565,rs13168673,rs1518110,rs13186739,rs35983588,rs7616215,rs13170045,rs2617170,rs2287987,rs2013633,rs13185488,rs17482078,rs2013671,rs1800872,rs1800871,rs11578380,rs1351111,rs1841958,rs3024490</t>
  </si>
  <si>
    <t>ENSG00000142224.11,ENSG00000248734.2,ENSG00000245648.1,ENSG00000134545.9,ENSG00000164307.8,ENSG00000255819.2,ENSG00000153113.19,ENSG00000205810.4,ENSG00000183625.10,ENSG00000138378.13,CATG00000003691.1,ENSG00000162594.10,ENSG00000183542.4,ENSG00000136634.5,ENSG00000255641.1</t>
  </si>
  <si>
    <t>PICS:0018</t>
  </si>
  <si>
    <t>Psoriasis</t>
  </si>
  <si>
    <t>rs2451278,rs75851973,rs7536848,rs4804520,rs632376,rs57730545,rs11249020,rs34536443,rs2700987,rs243318,rs4265380,rs11575229,rs4489498,rs1318148,rs6424162,rs1138680,rs10279078,rs75598973,rs545979,rs7936694,rs58726213,rs76956521,rs10903118,rs6067293,rs598493,rs2233278,rs559012,rs11575224,rs62149416,rs7528484,rs17259252,rs1985717,rs72842072,rs1295685,rs8113618,rs847,rs2199036,rs243325,rs11653893,rs74817271,rs30376,rs11671968,rs2802372,rs12445568,rs12445650,rs1610948,rs6125826,rs3802826,rs66922321,rs11150849,rs33980500,rs11767350,rs10794647,rs413024,rs518529,rs3813063,rs1648153,rs113333331,rs892687,rs6661746,rs56025131,rs145087783,rs2235616,rs1129422,rs57367440,rs11213260,rs729482,rs7546212,rs643177,rs149905255,rs10903119,rs4821124,rs7536201,rs4889526,rs41494046,rs11870387,rs10550447,rs243317,rs11150848,rs7123779,rs78312791,rs4889836,rs6701941,rs7184567,rs582757,rs7523328,rs4810997,rs148874097,rs495337,rs35878604,rs8016947,rs28998802,rs1369190,rs4648889,rs1111186,rs7203999,rs7546025,rs35987639,rs35468353,rs4889997,rs4648890,rs564599,rs848,rs4889995,rs11085744,rs27044,rs146571698,rs1056198,rs2281216,rs35395352,rs33989964,rs27432,rs11249021,rs1975974,rs2021511,rs1994564,rs8177833,rs6687168,rs892085,rs7414934,rs1985718,rs1944140,rs200528525,rs11249213,rs1295686,rs20541,rs8069255,rs34695944,rs11121129,rs62149417,rs201147716,rs67574266,rs3932664,rs583522,rs4889996,rs9988642,rs117779516,rs4561177,rs11652075,rs660793,rs1646019,rs11209026,rs79901336,rs2066819,rs4780355,rs4649040,rs11121131,rs34388216,rs3932666,rs4090311,rs5794664,rs2235617,rs72800847,rs8067690,rs6125829,rs76462670</t>
  </si>
  <si>
    <t>ENSG00000263563.1,ENSG00000118503.10,CATG00000086753.1,ENSG00000200975.1,ENSG00000153113.19,ENSG00000108175.12,CATG00000026622.1,ENSG00000169194.5,CATG00000057185.1,ENSG00000238290.1,ENSG00000248734.2,ENSG00000158480.6,ENSG00000124226.7,ENSG00000149289.6,ENSG00000162594.10,CATG00000078085.1,ENSG00000258860.1,ENSG00000254659.2,ENSG00000185436.7,ENSG00000237024.1,CATG00000018533.1,ENSG00000056972.14,ENSG00000007171.12,ENSG00000103496.10,ENSG00000141527.12,ENSG00000162924.9,ENSG00000197043.9,ENSG00000231889.3,ENSG00000228414.2,ENSG00000177469.12,ENSG00000170581.9,ENSG00000099365.5,CATG00000060557.1,CATG00000109375.1,ENSG00000155849.11,ENSG00000229162.1,ENSG00000262580.1,CATG00000006919.1,ENSG00000020633.14,ENSG00000134954.10,ENSG00000223442.1,ENSG00000101751.6,ENSG00000164307.8,CATG00000053512.1,ENSG00000261025.1,ENSG00000213339.4,ENSG00000105397.9,CATG00000090697.1,ENSG00000237499.2,ENSG00000185338.4,ENSG00000099381.12,ENSG00000145901.10</t>
  </si>
  <si>
    <t>PICS:0019</t>
  </si>
  <si>
    <t>rs12434101,rs151964,rs7300016,rs10138763,rs7296058,rs2838520,rs4583038,rs41299637,rs11159833,rs12131796,rs8070463,rs4149587,rs1250554,rs71890101,rs75301646,rs61812598,rs7312150,rs767455,rs3812550,rs17095830,rs4640621,rs7276302,rs7853207,rs8127691,rs2838521,rs8014798,rs12578337,rs56062826,rs11624293,rs762423,rs8005161,rs7299292,rs3923827,rs8134436,rs59604789,rs57121130,rs4657041,rs743479,rs9788104,rs3742704,rs4456788,rs2838517,rs35730213,rs4129267,rs6671847,rs4794057,rs4149580,rs2070551,rs4149581,rs74459546,rs30187,rs2070552,rs4635612,rs1801274,rs112119356,rs762422,rs4380337,rs10870149,rs10870202,rs4637335,rs4317019,rs17095855,rs60688397,rs7848555,rs12139150,rs4149576,rs4561509,rs7282490,rs27529,rs1860545,rs7551957,rs116840534,rs7132433,rs35164067,rs2876932,rs296520,rs1250550,rs73312821,rs7512646,rs7529229,rs4389526,rs27710,rs12126142,rs12132298,rs59655222,rs148434573,rs7302635,rs2838519,rs7554511,rs4439799,rs1250551,rs1250556,rs4355335,rs26510,rs1782648,rs72160890,rs762421,rs1272633,rs1250558,rs11209026,rs6939786,rs4333130,rs11065898,rs2228145,rs34953890,rs67919208,rs11879191,rs12132349,rs201264684,rs28667727,rs6658353,rs62074055,rs55838263,rs1800693,rs3749171,rs1128905,rs4149569,rs60452259,rs72923929,rs7522462,rs72923927,rs7687189,rs34236350</t>
  </si>
  <si>
    <t>ENSG00000105401.2,ENSG00000108175.12,ENSG00000112182.10,ENSG00000196502.7,CATG00000000226.1,ENSG00000065989.11,CATG00000038520.1,CATG00000033858.1,ENSG00000160712.8,ENSG00000111252.6,ENSG00000163362.6,ENSG00000165684.3,ENSG00000067182.3,CATG00000000227.1,ENSG00000162594.10,ENSG00000140030.4,CATG00000052138.1,ENSG00000143226.9,ENSG00000163297.12,ENSG00000258826.1,ENSG00000177119.11,CATG00000033856.1,ENSG00000160360.7,ENSG00000187796.9,ENSG00000178623.7,ENSG00000226455.1,CATG00000107372.1,ENSG00000213221.4,ENSG00000232124.1,CATG00000000228.1,ENSG00000265388.1,ENSG00000232698.1,ENSG00000198933.5,CATG00000008714.1,ENSG00000164307.8,CATG00000007805.1,ENSG00000054983.12,ENSG00000225331.1,ENSG00000221566.1</t>
  </si>
  <si>
    <t>PICS:0020</t>
  </si>
  <si>
    <t>Crohns disease</t>
  </si>
  <si>
    <t>rs151174,rs62136099,rs140552145,rs10138763,rs6890268,rs601338,rs35352766,rs6866614,rs12162308,rs1548962,rs9324865,rs73374998,rs9836291,rs12242110,rs34804116,rs2011527,rs16967112,rs11601860,rs12118735,rs9968642,rs4625363,rs7276302,rs3766356,rs3091315,rs2301436,rs13172894,rs699779,rs2282861,rs8005161,rs2542148,rs2934387,rs2274909,rs151182,rs9491699,rs77197551,rs6062510,rs3761757,rs1736150,rs6685892,rs6708373,rs7916751,rs12722527,rs10117785,rs6011040,rs6062504,rs4635612,rs56197924,rs7278605,rs8081037,rs2838516,rs2927609,rs62408237,rs921720,rs73375000,rs4317019,rs3812558,rs2887259,rs791590,rs1297261,rs140489,rs3091316,rs7503519,rs34844509,rs10883365,rs3849749,rs2948536,rs2876932,rs938651,rs697693,rs10089868,rs7534586,rs4802307,rs34592588,rs2838519,rs5763767,rs73374987,rs149301,rs13003464,rs864745,rs1946410,rs762421,rs11718165,rs10883366,rs1548963,rs149299,rs10495903,rs77247401,rs743478,rs7279192,rs12722523,rs10127888,rs56089703,rs13380815,rs9457257,rs1363908,rs12513457,rs7730511,rs492602,rs7329174,rs181195,rs7583409,rs12255409,rs4809327,rs1297262,rs574087,rs10781500,rs3766357,rs2351011,rs6883964,rs9729564,rs4809328,rs1783521,rs7578575,rs2024092,rs516316,rs3197999,rs174564,rs11130213,rs1143438,rs1080327,rs2838520,rs34189114,rs6452898,rs6062497,rs4129134,rs2476601,rs6451494,rs62136101,rs7171171,rs151303,rs4809221,rs4807569,rs199672766,rs13428812,rs6062509,rs4075760,rs1736023,rs9823546,rs2181059,rs2838521,rs35736272,rs3828309,rs11624293,rs762423,rs55771973,rs1736145,rs9459845,rs28445040,rs1775448,rs7085798,rs743479,rs2510066,rs12994997,rs2542147,rs62408236,rs2548530,rs67927699,rs151181,rs6011066,rs60924694,rs12943279,rs11951091,rs2857656,rs34458103,rs251340,rs1551398,rs4380337,rs28510097,rs3024495,rs681343,rs1297260,rs7282490,rs9822268,rs11231757,rs12521868,rs99780,rs17387157,rs10758669,rs61573680,rs991774,rs2910793,rs11870407,rs11145763,rs7725339,rs1363907,rs2836758,rs11264348,rs35473591,rs4078099,rs72160890,rs7534585,rs11209026,rs6982966,rs702814,rs4656955,rs574835,rs7563433,rs7557418,rs146604341,rs13354528,rs1046188,rs139840232,rs6451493,rs1131095,rs28667727,rs4077515,rs139775660,rs479552,rs2836753,rs1056441,rs1773138,rs56276983,rs707467,rs174553,rs6580220,rs2549794,rs1076556,rs4807570,rs2640908,rs2477073,rs4409764,rs10748783,rs12709365,rs10956252,rs4823073,rs62136669,rs11742570,rs151179,rs421336,rs3764147,rs2934381,rs10761659,rs6743984,rs11584383,rs1548964,rs1736147,rs72729314,rs4129133,rs201778249,rs1689904,rs11190135,rs149271,rs17288338,rs2453058,rs10852935,rs697689,rs11701117,rs6871591,rs3792111,rs1894603,rs9656588,rs2242576,rs3742704,rs4456788,rs45553631,rs1551399,rs2070551,rs7279866,rs6427550,rs1989055,rs2070552,rs72810068,rs4871611,rs11870347,rs762422,rs10870077,rs679574,rs2274905,rs713875,rs4795894,rs10098765,rs2368471,rs73376904,rs694739,rs516246,rs2859491,rs6584282,rs12717899,rs55867617,rs1820148,rs34873729,rs1775452,rs6436922,rs12098720,rs36038753,rs1736142,rs11264347,rs67707912,rs9295384,rs1250550,rs73312821,rs10883362,rs12042020,rs2274907,rs10165561,rs2412971,rs56249992,rs55776317,rs6470637,rs3869550,rs6982716,rs174533,rs9459846,rs61109886,rs55665939,rs9907088,rs2006788,rs2306581,rs200631916,rs102275,rs3766359,rs13009506,rs4823074,rs697691,rs13085791,rs11229030,rs296563,rs2836754,rs1142287,rs140490,rs174554,rs12515180,rs34920518,rs12720356,rs707466,rs12434101,rs35214362,rs647152,rs16903097,rs34835,rs1736020,rs12950549,rs2188962,rs3024493,rs10883367,rs421833,rs4809329,rs174545,rs174566,rs41275764,rs11167764,rs4129132,rs9904624,rs7524351,rs372825,rs849138,rs2282860,rs2274910,rs2549783,rs8127691,rs3792112,rs13900,rs8014798,rs111762064,rs10781499,rs34074973,rs12246600,rs11701004,rs8134436,rs45587933,rs969577,rs142262776,rs11870965,rs2838517,rs2948542,rs6568423,rs6716753,rs10900804,rs888270,rs10678821,rs10946205,rs1574904,rs2793829,rs646153,rs3816769,rs2847260,rs835576,rs7532133,rs6584281,rs6427551,rs835575,rs1932990,rs141625839,rs1736148,rs2836751,rs707472,rs1736143,rs174547,rs2836756,rs432927,rs2066847,rs1250551,rs174562,rs2246031,rs7749278,rs10057309,rs6651252,rs151301,rs72969813,rs3024505,rs499425,rs6452899,rs2836755,rs10089972,rs3091338,rs2143178,rs174546,rs2284553,rs2797685,rs1736144,rs102274,rs2069803,rs72729312,rs17885741,rs10908808,rs3208703,rs627425,rs2237277,rs6556412,rs61886886,rs9858542,rs1887428,rs174550,rs7279422,rs2493394</t>
  </si>
  <si>
    <t>CATG00000079596.1,ENSG00000168496.3,ENSG00000263368.1,ENSG00000267654.1,ENSG00000108175.12,ENSG00000112182.10,ENSG00000173264.9,ENSG00000011485.10,CATG00000032836.1,CATG00000002481.1,ENSG00000257582.1,CATG00000005705.1,ENSG00000108688.7,ENSG00000124920.9,ENSG00000179914.4,CATG00000107551.1,CATG00000055464.1,ENSG00000268810.1,ENSG00000229664.1,ENSG00000261832.1,ENSG00000187796.9,ENSG00000159128.10,ENSG00000188603.12,ENSG00000268024.1,ENSG00000232698.1,ENSG00000172673.6,CATG00000056762.1,ENSG00000167207.7,ENSG00000229299.2,CATG00000064602.1,ENSG00000164061.4,ENSG00000254275.2,ENSG00000101246.15,ENSG00000213066.7,ENSG00000184730.6,ENSG00000176635.13,ENSG00000249738.2,ENSG00000168071.17,ENSG00000002330.9,ENSG00000273047.1,CATG00000117857.1,CATG00000104364.1,ENSG00000146374.9,ENSG00000224015.1,ENSG00000165684.3,ENSG00000181634.7,ENSG00000173153.9,CATG00000057414.1,ENSG00000134824.9,ENSG00000116852.10,ENSG00000258826.1,ENSG00000134825.9,ENSG00000173113.2,ENSG00000164308.12,ENSG00000085978.17,CATG00000107372.1,ENSG00000232124.1,ENSG00000176920.10,CATG00000075662.1,ENSG00000253111.1,CATG00000005609.1,ENSG00000175354.14,ENSG00000164062.8,ENSG00000130584.6,ENSG00000205622.5,ENSG00000173531.11,ENSG00000054983.12,ENSG00000125520.9,ENSG00000136634.5,CATG00000057735.1,CATG00000075661.1,CATG00000079597.1,CATG00000000226.1,ENSG00000115970.14,CATG00000080192.1,ENSG00000108100.13,ENSG00000273154.1,ENSG00000142224.11,ENSG00000131507.9,CATG00000095888.1,ENSG00000064932.11,ENSG00000125347.9,CATG00000019981.1,ENSG00000137478.10,CATG00000041203.1,ENSG00000153814.7,ENSG00000261644.1,ENSG00000203896.5,ENSG00000096968.8,ENSG00000176444.14,ENSG00000057657.10,ENSG00000079263.14,ENSG00000049247.9,ENSG00000149485.12,ENSG00000179630.6,ENSG00000049246.10,ENSG00000168610.10,ENSG00000119772.12,ENSG00000259747.1,ENSG00000186075.8,ENSG00000134250.13,ENSG00000163362.6,ENSG00000120690.9,CATG00000118297.1,ENSG00000197536.6,ENSG00000134242.11,ENSG00000140030.4,ENSG00000162594.10,ENSG00000272980.1,CATG00000092287.1,ENSG00000236935.1,CATG00000041204.1,ENSG00000109171.10,ENSG00000124440.11,ENSG00000236266.1,ENSG00000260302.1,CATG00000089491.1,ENSG00000126432.9,CATG00000081481.1,CATG00000056409.1,ENSG00000185651.10,CATG00000055568.1,ENSG00000176909.7,ENSG00000116521.6,ENSG00000108691.5,ENSG00000168010.6,ENSG00000105397.9,ENSG00000162927.9,ENSG00000231128.1,ENSG00000213047.7,ENSG00000225331.1</t>
  </si>
  <si>
    <t>PICS:0021</t>
  </si>
  <si>
    <t>Ulcerative colitis</t>
  </si>
  <si>
    <t>rs11855906,rs496791,rs798487,rs34157438,rs35675666,rs10891692,rs6890268,rs10748783,rs12709365,rs6728227,rs41299637,rs2257440,rs1548962,rs12131796,rs113767082,rs11742570,rs10185424,rs34878017,rs2816980,rs56014530,rs1494571,rs7544646,rs9836291,rs907613,rs1291206,rs57652535,rs7943060,rs1548964,rs700179,rs1126510,rs36155743,rs7276302,rs4648045,rs1494554,rs3807307,rs6927172,rs11190135,rs11041476,rs4267438,rs11960511,rs10852935,rs34124834,rs2297441,rs6871591,rs10114470,rs4657041,rs798490,rs3774959,rs4676406,rs9770544,rs4456788,rs137848,rs7916751,rs267931,rs2070551,rs502822,rs2070552,rs4635612,rs4246905,rs1801274,rs3829111,rs762422,rs10870077,rs3194051,rs6584282,rs2838516,rs4722672,rs4317019,rs3812558,rs36038753,rs10883365,rs798491,rs10228276,rs907611,rs2876932,rs296520,rs1182208,rs12132298,rs16940202,rs10883362,rs35957220,rs2838519,rs1801,rs61868760,rs11574938,rs484996,rs1297265,rs11567699,rs13003464,rs798486,rs2310173,rs7667496,rs72849448,rs762421,rs3774957,rs11718165,rs524911,rs10883366,rs1548963,rs9907088,rs552585,rs3766606,rs1297269,rs743478,rs1598859,rs3822733,rs9594415,rs12132349,rs3810936,rs72849449,rs13085791,rs13380815,rs6658353,rs55838263,rs5771192,rs10491435,rs17523802,rs137838,rs543104,rs4851534,rs2258056,rs7522462,rs10781500,rs137856,rs137853,rs6883964,rs2816972,rs11793497,rs72849451,rs3024493,rs11130213,rs10883367,rs2838520,rs3757387,rs3778754,rs34189114,rs12740409,rs1291207,rs6451494,rs7929314,rs7517357,rs4075760,rs4129132,rs28374715,rs9904624,rs11791262,rs9823546,rs113478424,rs484953,rs8127691,rs11041487,rs2838521,rs35736272,rs477612,rs10781499,rs762423,rs34074973,rs8134436,rs11856169,rs3208008,rs28671712,rs11870965,rs4674258,rs11567685,rs7085798,rs743479,rs2838517,rs59123962,rs35730213,rs17780256,rs67927699,rs55840650,rs476940,rs485842,rs57848713,rs941823,rs4380337,rs137840,rs3024495,rs6584281,rs7210086,rs2821329,rs2425026,rs7282490,rs9822268,rs987107,rs1297264,rs11567751,rs10758669,rs17032850,rs7692606,rs798485,rs59655222,rs11145763,rs7554511,rs33991430,rs4941977,rs11794847,rs7588933,rs4078099,rs11209026,rs1053496,rs909341,rs3024505,rs56344095,rs538636,rs61868761,rs1291205,rs267930,rs6451493,rs11567701,rs10491434,rs4077515,rs1131095,rs137845,rs557277,rs137837,rs6584283,rs144554206,rs483905,rs4728142,rs11723120,rs5771069,rs3823536,rs9858542,rs4851533,rs4567159</t>
  </si>
  <si>
    <t>CATG00000079596.1,CATG00000058062.1,ENSG00000026036.16,ENSG00000215483.4,CATG00000075661.1,CATG00000030178.1,CATG00000079597.1,CATG00000051532.1,ENSG00000243766.3,ENSG00000187446.7,CATG00000088586.1,ENSG00000230058.1,ENSG00000252812.1,ENSG00000142224.11,CATG00000032836.1,CATG00000039536.1,CATG00000043978.1,ENSG00000257582.1,ENSG00000128604.14,ENSG00000049249.4,ENSG00000168685.10,CATG00000107551.1,CATG00000052138.1,ENSG00000116833.9,ENSG00000143226.9,ENSG00000157873.13,ENSG00000187796.9,ENSG00000258366.3,ENSG00000232698.1,ENSG00000133195.7,CATG00000064602.1,ENSG00000164061.4,CATG00000079506.1,ENSG00000160013.4,CATG00000097075.1,ENSG00000101246.15,CATG00000049478.1,CATG00000093917.1,ENSG00000180871.3,ENSG00000243509.4,ENSG00000115594.7,ENSG00000005844.13,CATG00000094961.1,ENSG00000095110.3,ENSG00000109320.7,ENSG00000186075.8,ENSG00000272324.1,ENSG00000064419.9,ENSG00000163362.6,ENSG00000165684.3,ENSG00000162594.10,ENSG00000181634.7,ENSG00000146535.9,CATG00000086133.1,ENSG00000106031.6,ENSG00000178623.7,CATG00000107372.1,CATG00000056409.1,ENSG00000232124.1,ENSG00000115590.9,ENSG00000188263.6,CATG00000075662.1,CATG00000055568.1,ENSG00000130592.9,ENSG00000164062.8,ENSG00000125966.8,ENSG00000184384.9,ENSG00000116288.8,ENSG00000173531.11,ENSG00000240990.5,ENSG00000162927.9,ENSG00000136634.5,CATG00000032335.1,ENSG00000225331.1</t>
  </si>
  <si>
    <t>PICS:0022</t>
  </si>
  <si>
    <t>Red blood cell traits</t>
  </si>
  <si>
    <t>rs35959442,rs11190134,rs9349204,rs35340377,rs73265749,rs7799891,rs2236496,rs7354804,rs11878394,rs6979391,rs5005289,rs1036332,rs56306315,rs10815094,rs2075672,rs1341271,rs28788506,rs7310615,rs2903759,rs35407591,rs13335629,rs6510277,rs7155275,rs4817606,rs17625587,rs7497961,rs60179239,rs726668,rs6975251,rs11627531,rs28687655,rs4586342,rs600038,rs56349703,rs4466998,rs2608604,rs3824430,rs1827701,rs13191948,rs218259,rs79220007,rs8108621,rs9386796,rs4899159,rs7155454,rs218260,rs9480924,rs579459,rs3788450,rs12611419,rs738982,rs9384,rs741702,rs4886755,rs4660311,rs4766578,rs71444682,rs1434282,rs2032312,rs17803780,rs9487048,rs140522,rs7804936,rs1874953,rs2236498,rs9487051,rs4765929,rs66788054,rs9400273,rs9400272,rs2032314,rs5749449,rs5749447,rs8109823,rs6518786,rs738981,rs9487052,rs649129,rs10159477,rs2267178,rs12435835,rs34870938,rs7176565,rs71909957,rs1800562,rs10451496,rs9726,rs12530845,rs651007,rs9374080,rs8104531,rs855791,rs2267176,rs4817607,rs6014993,rs3811444,rs79920061,rs7385804,rs10815095,rs1408272,rs16926249,rs17706531,rs78186690,rs35408716,rs11072567,rs3184504,rs1061686,rs4842610,rs2572207,rs28498859,rs11961369,rs2236495,rs3115524,rs6979439,rs13219561,rs12609866,rs3892630,rs8107610,rs145088134,rs5749448,rs2437145,rs7874244,rs11628273,rs11757567,rs7148590,rs9386795,rs2236497,rs115740542,rs7868737,rs2267177,rs10445033,rs1008084,rs9305539,rs12422833,rs737092,rs8112955,rs5749446,rs11206430,rs8006419,rs12540688,rs10774625,rs2267179,rs495828,rs10444856,rs8127785,rs56060450</t>
  </si>
  <si>
    <t>ENSG00000169752.12,ENSG00000025708.8,ENSG00000199065.2,ENSG00000180573.8,ENSG00000167930.11,ENSG00000120158.7,CATG00000088440.1,ENSG00000203799.6,ENSG00000187045.12,ENSG00000010704.14,CATG00000072573.1,ENSG00000174485.10,ENSG00000111252.6,ENSG00000163909.6,CATG00000056769.1,ENSG00000238243.2,ENSG00000112576.8,ENSG00000257582.1,CATG00000025291.1,CATG00000012735.1,ENSG00000162722.8,CATG00000028303.1,ENSG00000125954.8,ENSG00000267475.1,CATG00000093267.1,CATG00000019279.1,ENSG00000257365.3,ENSG00000213965.3,ENSG00000025770.14,ENSG00000105607.8,ENSG00000106327.8,ENSG00000156515.17,ENSG00000177989.9,ENSG00000161860.7,ENSG00000204842.10,CATG00000068610.1,ENSG00000271414.1,ENSG00000237945.3,ENSG00000233410.1,ENSG00000132819.12,ENSG00000155561.10,ENSG00000180596.7,ENSG00000112339.10,ENSG00000100225.13,ENSG00000269881.1,ENSG00000124564.13,ENSG00000167196.9,CATG00000025290.1,CATG00000007672.1,ENSG00000235749.2,ENSG00000103335.15,ENSG00000187475.4,ENSG00000175164.9</t>
  </si>
  <si>
    <t>PICS:0023</t>
  </si>
  <si>
    <t>rs4677875,rs10851721,rs73036519,rs1260326,rs72766630,rs35340377,rs11615667,rs4846085,rs7650294,rs2238784,rs34270203,rs11064083,rs61418148,rs203450,rs1060431,rs72706640,rs7551874,rs214060,rs7427439,rs2278668,rs7098181,rs214048,rs2336384,rs203481,rs7151779,rs7310615,rs203479,rs1558326,rs2950394,rs1037590,rs2297067,rs12435171,rs3792376,rs13314114,rs11735092,rs1313566,rs13066322,rs2256341,rs2243103,rs6913974,rs5911,rs417812,rs3809566,rs9914273,rs1172130,rs61776516,rs3792382,rs1668871,rs3792366,rs6065,rs3804749,rs7036656,rs3804753,rs2958139,rs6849526,rs7342306,rs499642,rs4326844,rs59643720,rs7641175,rs3819299,rs850734,rs9606204,rs2038479,rs1968578,rs7145337,rs850732,rs780093,rs9634246,rs8109288,rs174541,rs13142655,rs4775608,rs4766578,rs850730,rs480642,rs1465081,rs77071436,rs511093,rs1172129,rs10774405,rs2228367,rs12148057,rs7961894,rs203469,rs13150068,rs850737,rs2878677,rs409801,rs726681,rs41525648,rs4246215,rs11577895,rs2070721,rs7150997,rs1558325,rs365066,rs118855,rs175922,rs11064076,rs10735057,rs8104011,rs7616006,rs17356664,rs1810563,rs9823527,rs214053,rs6672267,rs7650082,rs2950388,rs9810259,rs3809565,rs873457,rs10774410,rs920900,rs2958145,rs10876915,rs2013555,rs3792369,rs2548998,rs1260333,rs11171917,rs55924785,rs7149242,rs387582,rs7503168,rs551419,rs2070729,rs7638232,rs7006222,rs57843631,rs7641325,rs11789898,rs79843668,rs72865313,rs11624282,rs11347983,rs2238787,rs2227831,rs34809248,rs10761731,rs34592828,rs12491937,rs11795079,rs941207,rs3811444,rs944002,rs408036,rs3792378,rs708383,rs1558327,rs9606203,rs203477,rs5910,rs55781332,rs2581,rs45439091,rs8006385,rs56312618,rs10440319,rs10512472,rs3184504,rs17101241,rs397969,rs2227827,rs2236056,rs73517714,rs214056,rs2681178,rs56956502,rs73564493,rs1076415,rs939915,rs6580980,rs756653,rs45514102,rs4148435,rs2103876,rs2238786,rs59508494,rs7142683,rs214059,rs427798,rs2297066,rs4356406,rs62006947,rs149591794,rs2305051,rs9671394,rs9820435,rs4775612,rs850733,rs4775610,rs10131298,rs79301674,rs850729,rs708384,rs10468576,rs203462,rs72766638,rs4906225,rs214054,rs4938637,rs61462345,rs505404,rs4846084,rs4705862,rs399604,rs559972,rs6668386,rs4774471,rs1859433,rs6141,rs203466,rs6995402,rs1768584,rs210134,rs10774406,rs10774625,rs146671954,rs850736,rs1558324,rs2889311,rs36027406,rs10774409,rs11837319</t>
  </si>
  <si>
    <t>ENSG00000110955.4,ENSG00000168496.3,ENSG00000108515.13,CATG00000011099.1,ENSG00000255775.1,ENSG00000108523.11,CATG00000081246.1,ENSG00000238243.2,ENSG00000172367.11,ENSG00000125257.9,CATG00000059322.1,ENSG00000204252.8,ENSG00000160703.11,ENSG00000267321.1,ENSG00000162722.8,ENSG00000005961.13,ENSG00000123405.9,CATG00000031494.1,ENSG00000133069.10,ENSG00000147889.12,CATG00000007799.1,CATG00000101330.1,ENSG00000125347.9,ENSG00000242660.1,ENSG00000181104.6,ENSG00000108599.10,ENSG00000241839.5,ENSG00000234745.5,ENSG00000140416.15,ENSG00000111481.5,ENSG00000267634.1,ENSG00000169925.12,ENSG00000116688.12,CATG00000025227.1,CATG00000040435.1,ENSG00000079691.15,ENSG00000239224.2,ENSG00000170509.7,ENSG00000108528.9,CATG00000063762.1,ENSG00000158023.5,ENSG00000100605.12,ENSG00000197959.9,ENSG00000149485.12,CATG00000076334.1,ENSG00000178209.10,ENSG00000259230.1,CATG00000115361.1,ENSG00000160551.5,CATG00000069313.1,ENSG00000161682.10,ENSG00000167460.10,ENSG00000111252.6,CATG00000083626.1,ENSG00000090534.13,ENSG00000110958.11,ENSG00000065485.13,ENSG00000259444.1,ENSG00000197536.6,ENSG00000076108.7,ENSG00000171988.13,ENSG00000267045.1,ENSG00000099889.9,ENSG00000108733.5,CATG00000020162.1,CATG00000063098.1,CATG00000104592.1,ENSG00000108518.7,ENSG00000236320.3,ENSG00000233438.1,ENSG00000145703.11,CATG00000033490.1,ENSG00000142082.10,ENSG00000248712.3,ENSG00000204842.10,CATG00000077554.1,CATG00000090897.1,ENSG00000185627.13,CATG00000009140.1,CATG00000022067.1,ENSG00000205436.3,ENSG00000030110.8,ENSG00000235749.2,ENSG00000084734.4,CATG00000077557.1,ENSG00000185245.6,ENSG00000006125.12,CATG00000040434.1</t>
  </si>
  <si>
    <t>PICS:0024</t>
  </si>
  <si>
    <t>Type 2 diabetes</t>
  </si>
  <si>
    <t>rs67075643,rs75896506,rs11187138,rs1002226,rs12596138,rs8031915,rs12596103,rs10882099,rs9694034,rs12593261,rs6031507,rs59959094,rs12324627,rs893617,rs4335904,rs11756091,rs11753141,rs6723108,rs12425790,rs4544218,rs889138,rs10998639,rs6073402,rs508419,rs1215468,rs10947804,rs6496747,rs7578326,rs199524884,rs13088452,rs36113682,rs11263763,rs35839,rs6496609,rs1327315,rs11853024,rs7613951,rs10930133,rs34685612,rs6713419,rs11634397,rs12595029,rs1977832,rs7175982,rs1215470,rs13330589,rs79670733,rs9932863,rs36105243,rs28602970,rs3786901,rs516946,rs7041847,rs13067702,rs34844509,rs6017317,rs13266634,rs896854,rs4649445,rs4778582,rs10929978,rs71304098,rs8107837,rs952471,rs71304097,rs57884925,rs28591316,rs11309330,rs11247991,rs1977833,rs4148646,rs864745,rs6718070,rs11651755,rs13333580,rs35057507,rs5015480,rs35877199,rs117788931,rs11603334,rs12480812,rs3802177,rs3858955,rs8042680,rs10882098,rs7593730,rs11558471,rs7965349,rs11756070,rs10403360,rs3734618,rs364584,rs3923113,rs1111875,rs10179126,rs6815464,rs12663159,rs76481291,rs7305618,rs76550717,rs117521511,rs3802315,rs140717197,rs2028299,rs7167128,rs35099296,rs7672093,rs7732130,rs1443256,rs7020673,rs10109812,rs7172637,rs243024,rs16955417,rs952472,rs515071,rs1802295,rs62006325,rs4932144,rs16955379,rs11247988,rs748508,rs8031576,rs71304096,rs2074314,rs199672766,rs7111,rs7867224,rs192476773,rs849138,rs4746821,rs7024686,rs5215,rs243018,rs6495240,rs4508401,rs10187501,rs13066157,rs6989203,rs11065394,rs9859406,rs8034133,rs7614016,rs243019,rs5213,rs11720108,rs11709119,rs4430796,rs5219,rs34247110,rs61953352,rs7766070,rs6797912,rs2055901,rs6754919,rs11651052,rs10814914,rs75102891,rs17164620,rs11719201,rs8064454,rs510151,rs7131696,rs166230,rs2272481,rs75581834,rs11354309,rs243021,rs1801214,rs12898311,rs11633530,rs750625,rs4932143,rs4380994,rs35099099,rs11263761,rs7034200,rs35146940,rs10734252,rs3786897,rs35273426,rs3802316,rs505744,rs35837,rs702814,rs2306115,rs34565150,rs13388242,rs66529059,rs3786898,rs2453040,rs1552224,rs11616380,rs6496743,rs10908278,rs7957197,rs1535500,rs34591043,rs36074798,rs11198907,rs1557765,rs55879344,rs2146262,rs10758591,rs10882101,rs6017316,rs17069791,rs35316189,rs12027542,rs112508908,rs2293632,rs391300,rs55834942,rs150937899,rs10974435,rs243020,rs8037254,rs12692735,rs2121648,rs13071168</t>
  </si>
  <si>
    <t>CATG00000044674.1,CATG00000015453.1,ENSG00000235070.3,ENSG00000157895.7,ENSG00000134640.2,ENSG00000122958.10,ENSG00000006071.7,ENSG00000253389.2,ENSG00000173175.10,ENSG00000090316.11,CATG00000000459.1,ENSG00000145996.7,ENSG00000082438.11,ENSG00000260196.1,ENSG00000157823.12,ENSG00000198901.9,ENSG00000140382.10,ENSG00000164756.8,ENSG00000164938.9,ENSG00000236062.1,ENSG00000188211.4,ENSG00000153814.7,ENSG00000157152.12,ENSG00000198873.10,ENSG00000167721.6,ENSG00000108753.8,CATG00000017587.1,CATG00000063762.1,ENSG00000186635.10,ENSG00000259549.1,ENSG00000250021.3,ENSG00000107249.17,ENSG00000135749.14,ENSG00000138190.12,ENSG00000197296.5,CATG00000000015.1,CATG00000024020.1,CATG00000024044.1,ENSG00000241111.1,ENSG00000109501.9,ENSG00000134250.13,ENSG00000156502.9,ENSG00000095981.6,ENSG00000135100.13,ENSG00000135114.8,ENSG00000250802.2,ENSG00000173517.6,ENSG00000167720.8,ENSG00000241388.3,ENSG00000124299.9,ENSG00000253878.1,ENSG00000223929.1,CATG00000103728.1,CATG00000071708.1,ENSG00000124780.9,ENSG00000187486.5,CATG00000006600.1,ENSG00000200222.1,ENSG00000086666.14,CATG00000000462.1,ENSG00000258725.1,ENSG00000073792.11,ENSG00000153815.12,CATG00000025919.1,ENSG00000153250.13,CATG00000060377.1,ENSG00000029534.15</t>
  </si>
  <si>
    <t>PICS:0025</t>
  </si>
  <si>
    <t>Fasting glucose related traits</t>
  </si>
  <si>
    <t>rs35767,rs13266634,rs7020673,rs2971667,rs174564,rs7945565,rs10501320,rs174547,rs7944584,rs7944419,rs174545,rs2971668,rs57884925,rs1799884,rs4380994,rs7945689,rs340876,rs12794698,rs7034200,rs174562,rs7867224,rs2908282,rs780093,rs7024686,rs35473591,rs560887,rs10830963,rs174533,rs11039149,rs340874,rs1985469,rs7613951,rs11605924,rs7614016,rs3802177,rs2162679,rs11720108,rs174546,rs11558471,rs4607517,rs2908286,rs102274,rs10758591,rs1401419,rs11039165,rs11038694,rs340877,rs174554,rs10814914,rs174553,rs11719201,rs174550,rs10974435,rs11039182,rs917793,rs7041847</t>
  </si>
  <si>
    <t>ENSG00000149485.12,ENSG00000134824.9,ENSG00000107249.17,ENSG00000164756.8,ENSG00000168496.3,ENSG00000121671.7,ENSG00000134825.9,CATG00000103728.1,ENSG00000233438.1,ENSG00000134640.2,ENSG00000017427.11,ENSG00000110514.14,ENSG00000256746.1,ENSG00000173175.10,CATG00000002481.1,ENSG00000058404.15,ENSG00000106633.11,ENSG00000152254.6,ENSG00000106636.3,ENSG00000230461.4,ENSG00000025434.14,ENSG00000124920.9,ENSG00000084734.4,CATG00000092123.1</t>
  </si>
  <si>
    <t>PICS:0026</t>
  </si>
  <si>
    <t>C reactive protein</t>
  </si>
  <si>
    <t>rs9471490,rs2852151,rs13246490,rs1260326,rs9471492,rs4705952,rs6750559,rs139232409,rs6722922,rs7748513,rs12126142,rs9462675,rs58546652,rs13234157,rs4925546,rs56188865,rs61812598,rs1800961,rs2808629,rs2808628,rs10188292,rs80189144,rs2243458,rs9471495,rs1205,rs2794520,rs9462677,rs6743171,rs3826557,rs116971887,rs11065385,rs9471491,rs2228145,rs10157379,rs2847281,rs10176274,rs11065384,rs4841132,rs12239046,rs2542162,rs4129267,rs13232120,rs117986012,rs9471494,rs12971201,rs13233571,rs12721051,rs9462674,rs339969,rs9987289,rs56131196,rs67090117,rs4584635,rs4420638,rs1183910,rs4841133,rs9471489,rs6734238,rs4420065</t>
  </si>
  <si>
    <t>ENSG00000132693.8,ENSG00000103449.7,CATG00000092614.1,ENSG00000162711.12,ENSG00000112195.8,ENSG00000101076.12,CATG00000061316.1,ENSG00000233438.1,ENSG00000130208.5,ENSG00000160712.8,ENSG00000254235.1,ENSG00000106635.3,ENSG00000095970.12,CATG00000027291.1,ENSG00000069667.11,ENSG00000175354.14,ENSG00000135100.13,ENSG00000106638.11,ENSG00000257703.1,CATG00000092613.1,CATG00000083827.1,CATG00000092610.1,CATG00000044216.1,CATG00000021878.1,ENSG00000084734.4,CATG00000077557.1,CATG00000049698.1,CATG00000101398.1</t>
  </si>
  <si>
    <t>PICS:0027</t>
  </si>
  <si>
    <t>Liver enzyme levels gamma glutamyl transferase</t>
  </si>
  <si>
    <t>rs36086195,rs9738226,rs1260326,rs7678352,rs1043096,rs601338,rs8041523,rs516316,rs61805898,rs12968116,rs9382280,rs1335645,rs924204,rs3838427,rs62094188,rs72706640,rs11543269,rs2296380,rs34486891,rs2393776,rs2275122,rs12373325,rs4973050,rs11624282,rs67613802,rs7518750,rs2297067,rs4715438,rs944002,rs7604422,rs679574,rs2278218,rs8041181,rs516246,rs12963741,rs4835263,rs754466,rs8097764,rs681343,rs7310409,rs8038465,rs56956502,rs7604500,rs1359561,rs55910200,rs4503880,rs2393775,rs9637973,rs2297066,rs67059283,rs59643720,rs4074793,rs4973548,rs17145750,rs2073398,rs62006947,rs1325831,rs780093,rs67257650,rs4595491,rs2393791,rs12220902,rs9959832,rs7970695,rs56273250,rs9370258,rs10131298,rs139661952,rs77071436,rs8032531,rs11683367,rs11689178,rs7552535,rs61462345,rs12220328,rs4839104,rs8032727,rs3806340,rs7216619,rs7150997,rs339969,rs492602,rs870992,rs12220311,rs9913936</t>
  </si>
  <si>
    <t>ENSG00000009950.11,ENSG00000233871.1,ENSG00000243446.2,ENSG00000227959.1,ENSG00000162777.12,ENSG00000273221.1,ENSG00000081923.6,CATG00000047069.1,ENSG00000065243.14,ENSG00000069667.11,ENSG00000259444.1,ENSG00000135100.13,ENSG00000049759.12,ENSG00000234899.5,ENSG00000151208.12,ENSG00000103855.13,ENSG00000134255.9,CATG00000037659.1,ENSG00000233438.1,ENSG00000235050.2,ENSG00000176920.10,ENSG00000237505.2,ENSG00000267040.2,ENSG00000204049.1,ENSG00000215481.4,ENSG00000176909.7,ENSG00000213949.4,ENSG00000151612.11,ENSG00000205436.3,ENSG00000084734.4,ENSG00000156171.10,ENSG00000100031.14</t>
  </si>
  <si>
    <t>PICS:0028</t>
  </si>
  <si>
    <t>Chronic kidney disease</t>
  </si>
  <si>
    <t>rs3812035,rs6431731,rs55785724,rs6048956,rs1260326,rs13538,rs6970595,rs11084676,rs12922822,rs4744712,rs13333226,rs35975406,rs2467865,rs9895661,rs6515375,rs34374560,rs1010117,rs2279463,rs34882080,rs11604568,rs6114206,rs11062102,rs653178,rs3836791,rs2461700,rs267738,rs10774020,rs10746942,rs911119,rs7247977,rs10953349,rs1705614,rs2453533,rs35610898,rs12460876,rs10263369,rs13335818,rs267734,rs4871905,rs6036476,rs6862195,rs734801,rs28605882,rs1394125,rs1862103,rs5030873,rs9933330,rs147751277,rs780093,rs6973656,rs35650857,rs347685,rs7252778,rs10767873,rs11600918,rs12917707,rs13334589,rs13039536,rs6420094,rs6556316,rs13038305,rs28362063,rs500830,rs7110576,rs9314273,rs10062079,rs7447593,rs6036478,rs10206899,rs198325,rs11959928,rs6556314,rs9877817,rs4547554,rs4293393,rs347686,rs3798156,rs35861938,rs3127579,rs11951093,rs10774021,rs6420095,rs607518</t>
  </si>
  <si>
    <t>CATG00000098210.1,ENSG00000112499.8,ENSG00000114126.13,ENSG00000101439.4,ENSG00000140367.7,CATG00000001906.1,ENSG00000233438.1,ENSG00000135211.5,ENSG00000259357.1,CATG00000015242.1,ENSG00000204842.10,ENSG00000116127.13,ENSG00000187257.10,ENSG00000010379.11,ENSG00000143418.15,CATG00000002652.1,ENSG00000231031.2,ENSG00000143379.8,ENSG00000021488.8,ENSG00000153071.10,ENSG00000141376.16,ENSG00000171766.11,ENSG00000169344.11,ENSG00000254470.2,ENSG00000144035.3,ENSG00000131183.6,ENSG00000084734.4,ENSG00000143412.5,ENSG00000107242.13</t>
  </si>
  <si>
    <t>PICS:0029</t>
  </si>
  <si>
    <t>rs4805024,rs4805834,rs8068318,rs8073698,rs10413147,rs13538,rs11871637,rs2240736,rs8074151,rs4805837,rs1057987,rs7245980,rs1000423,rs7247715,rs4805835,rs34446110,rs12952625,rs3119309,rs3119311,rs3127578,rs10206899,rs2404712,rs8078036,rs76182445,rs4805836,rs7215775,rs729781</t>
  </si>
  <si>
    <t>ENSG00000187013.2,ENSG00000230234.1,ENSG00000146477.4,ENSG00000121068.9,ENSG00000144035.3,ENSG00000267131.1,ENSG00000116127.13,ENSG00000121289.13,ENSG00000131944.5,ENSG00000267280.1</t>
  </si>
  <si>
    <t>PICS:0030</t>
  </si>
  <si>
    <t>Renal function related traits BUN</t>
  </si>
  <si>
    <t>rs2744475,rs4849179,rs9880162,rs4849181,rs10937329,rs6951209,rs6026584,rs10708757,rs2974931,rs2074356,rs11123172,rs11123170,rs2800708,rs72321243,rs7421852,rs10175462,rs2990220,rs2990245,rs4724799,rs7578633,rs10275044,rs5833488,rs10206269,rs2974929,rs6128461,rs10767873,rs8075455,rs15754,rs34926599,rs2075570,rs6755040,rs2049805,rs1476099,rs4686914,rs7169864,rs2206271,rs9290867,rs17730281,rs1407040,rs6707386,rs2057291,rs1476098,rs4849177,rs497829,rs2974935,rs28445596,rs12637415,rs2974930,rs8121252,rs2030031,rs6026579,rs6950388,rs111619966,rs7563094,rs12634556</t>
  </si>
  <si>
    <t>ENSG00000164853.8,CATG00000088502.1,CATG00000001906.1,ENSG00000166415.10,ENSG00000008196.8,ENSG00000236412.1,ENSG00000225806.3,ENSG00000231064.1,CATG00000019939.1,ENSG00000087460.19,ENSG00000125618.12,ENSG00000189223.9,ENSG00000141376.16,ENSG00000160766.10,ENSG00000173064.6,CATG00000089908.1,ENSG00000230204.1,ENSG00000173171.10</t>
  </si>
  <si>
    <t>PICS:0031</t>
  </si>
  <si>
    <t>rs1165182,rs1306476,rs346785,rs2078267,rs1260326,rs17372915,rs7366775,rs12562939,rs11231822,rs2244608,rs11264341,rs3741414,rs34604283,rs1171616,rs423144,rs74904971,rs765285,rs2231142,rs3794748,rs642803,rs66571613,rs6706968,rs11583707,rs10994856,rs1183201,rs653178,rs10758195,rs4467792,rs12498742,rs4777542,rs9399099,rs11644997,rs3799352,rs1747522,rs1178977,rs1185569,rs73119306,rs6770152,rs9376037,rs11065384,rs443970,rs2941484,rs9321453,rs9426886,rs4896048,rs1171617,rs4970987,rs1465451,rs10994860,rs1169288,rs17050272,rs4970988,rs1549287,rs11614136,rs4971100,rs12067685,rs10971438,rs4266506,rs1165178,rs4871905,rs71456318,rs17300741,rs17509527,rs7224610,rs17300895,rs1171614,rs28517717,rs2229357,rs10813960,rs10942549,rs9321451,rs1394125,rs1178947,rs2075571,rs17643593,rs149027545,rs1165151,rs164009,rs1165177,rs2070803,rs138409370,rs164106,rs1165179,rs7193778,rs2243458,rs1171615,rs10821905,rs141471965,rs4776614,rs6976930,rs7976059,rs11065385,rs4971101,rs62465144,rs148476252,rs9314273,rs4704054,rs1169284,rs6937846,rs3850986,rs2079742,rs1165176,rs644740,rs4776613,rs9321446,rs493573,rs7929308,rs35797675,rs1165180,rs12227347,rs45499402,rs1183910,rs1178979,rs4789272,rs2585749</t>
  </si>
  <si>
    <t>ENSG00000188763.3,ENSG00000172818.5,ENSG00000086062.8,CATG00000098210.1,ENSG00000233554.1,ENSG00000168065.11,ENSG00000259887.1,CATG00000008961.1,ENSG00000009954.6,CATG00000049830.1,ENSG00000255120.1,ENSG00000175189.3,ENSG00000135100.13,ENSG00000169231.9,CATG00000005815.1,ENSG00000260898.1,ENSG00000141376.16,ENSG00000164749.7,CATG00000012133.1,ENSG00000251599.1,ENSG00000241388.3,ENSG00000231971.1,ENSG00000168067.7,ENSG00000148584.10,ENSG00000157111.8,ENSG00000179912.15,ENSG00000273088.1,ENSG00000108924.9,ENSG00000140367.7,ENSG00000233438.1,ENSG00000163462.13,ENSG00000258001.1,ENSG00000109667.7,ENSG00000129646.9,CATG00000027715.1,ENSG00000124568.6,ENSG00000204842.10,ENSG00000185499.12,ENSG00000231064.1,ENSG00000236700.1,ENSG00000143418.15,CATG00000044397.1,ENSG00000263096.1,ENSG00000118777.6,ENSG00000223109.1,ENSG00000124564.13,CATG00000060194.1,ENSG00000165449.7,ENSG00000084734.4,ENSG00000143412.5</t>
  </si>
  <si>
    <t>PICS:0032</t>
  </si>
  <si>
    <t>rs3136458,rs75265117,rs149481917,rs7120118,rs2652832,rs7964021,rs2074356,rs56070533,rs4148008,rs61781362,rs34305002,rs11067231,rs7607980,rs8065105,rs11869286,rs2954027,rs1800961,rs3136441,rs12315434,rs7679,rs16942887,rs4660808,rs11657860,rs2652785,rs888192,rs2134265,rs8080740,rs61781364,rs58860471,rs56806829,rs11172181,rs881844,rs964184,rs73119306,rs4841132,rs78970517,rs9593,rs76207570,rs73594554,rs3760782,rs13233571,rs78343493,rs4759375,rs75297654,rs7134594,rs148055528,rs149670831,rs6606734,rs7182618,rs3745683,rs12328675,rs4752822,rs4344684,rs12678919,rs174533,rs2068663,rs663129,rs17264866,rs1877031,rs1689803,rs58922799,rs11658786,rs112180569,rs4759377,rs60877451,rs10864726,rs13232120,rs2678379,rs11657987,rs838881,rs59529043,rs174554,rs676210,rs9987289,rs571312,rs2967605,rs4420638,rs4760254,rs6982636,rs2070850,rs13246490,rs2279239,rs174564,rs1373067,rs890849,rs4969183,rs174545,rs61779359,rs13391980,rs2980875,rs2271293,rs11614506,rs4148005,rs111602331,rs2001844,rs1799867,rs56374641,rs2575876,rs838877,rs6450176,rs736344,rs4660293,rs4366775,rs2980860,rs73594556,rs838886,rs838884,rs112108870,rs2980882,rs61781363,rs3758673,rs4969142,rs877710,rs139953093,rs10082867,rs5896,rs1156340,rs138909742,rs3136460,rs17561950,rs17513135,rs13107325,rs11602537,rs2058805,rs2293476,rs12443634,rs2293889,rs7219625,rs7181141,rs2954022,rs4969182,rs7974833,rs2814944,rs200788077,rs79953491,rs115129770,rs2058806,rs199851740,rs174547,rs838879,rs13234157,rs1373068,rs10490694,rs838882,rs174562,rs4969141,rs737337,rs35473591,rs58952297,rs11637852,rs34575783,rs7954144,rs838878,rs3136449,rs74730404,rs11613352,rs4148000,rs1057208,rs2122982,rs12366872,rs931992,rs6065908,rs3136457,rs174546,rs673548,rs102274,rs10850380,rs2744938,rs55781197,rs12721051,rs12317103,rs7954704,rs2923084,rs838880,rs4969184,rs56131196,rs174553,rs1042034,rs174550,rs4841133</t>
  </si>
  <si>
    <t>ENSG00000168496.3,ENSG00000038358.10,ENSG00000228060.1,ENSG00000139428.7,ENSG00000196821.5,CATG00000038743.1,ENSG00000185236.7,ENSG00000131748.11,CATG00000002481.1,CATG00000092613.1,ENSG00000139697.7,ENSG00000100982.7,ENSG00000124920.9,ENSG00000165029.11,ENSG00000141744.3,ENSG00000138821.8,ENSG00000082438.11,ENSG00000110921.7,CATG00000101813.1,ENSG00000179912.15,ENSG00000243970.1,CATG00000029677.1,ENSG00000180210.10,ENSG00000090621.9,ENSG00000175213.2,ENSG00000133805.11,ENSG00000263126.1,CATG00000045354.1,ENSG00000226645.1,ENSG00000104447.7,ENSG00000025434.14,ENSG00000154258.12,CATG00000010778.1,ENSG00000259672.1,CATG00000092614.1,ENSG00000149485.12,ENSG00000173991.5,ENSG00000101076.12,CATG00000025231.1,ENSG00000087157.14,ENSG00000141338.9,ENSG00000188038.3,ENSG00000084674.9,ENSG00000130208.5,CATG00000084929.1,ENSG00000099785.6,ENSG00000109917.6,ENSG00000073060.11,ENSG00000102898.7,ENSG00000173064.6,CATG00000030451.1,ENSG00000198026.6,ENSG00000134824.9,ENSG00000159792.5,CATG00000033587.1,ENSG00000185305.6,CATG00000054942.1,ENSG00000134825.9,ENSG00000258001.1,ENSG00000254235.1,ENSG00000253111.1,ENSG00000106635.3,CATG00000012129.1,ENSG00000106638.11,ENSG00000153815.12,CATG00000033590.1,CATG00000033589.1,CATG00000037709.1,ENSG00000182109.3,CATG00000100379.1,ENSG00000130158.9</t>
  </si>
  <si>
    <t>PICS:0033</t>
  </si>
  <si>
    <t>LDL cholesterol</t>
  </si>
  <si>
    <t>rs7528419,rs1260326,rs2000999,rs58542926,rs2244608,rs2954027,rs2587534,rs200490420,rs760633,rs141756246,rs6124315,rs507666,rs558971,rs964184,rs646776,rs4841132,rs12445401,rs6882076,rs1313566,rs11220462,rs553427,rs6129640,rs11626929,rs867772,rs7121123,rs73004933,rs8107974,rs4245791,rs7206971,rs3177928,rs6029549,rs79220007,rs11591147,rs2803621,rs635634,rs1980456,rs11787335,rs11065979,rs780093,rs2255141,rs496654,rs58243822,rs60173709,rs6544713,rs174533,rs10950856,rs199777915,rs484084,rs2332328,rs2642442,rs556107,rs2487294,rs1367117,rs478691,rs17049197,rs4299376,rs1169284,rs56160141,rs2254287,rs532436,rs8017377,rs58198139,rs2419604,rs486142,rs4704825,rs174554,rs9987289,rs4420638,rs1183910,rs12670798,rs11136341,rs496800,rs150824230,rs11065991,rs1534954,rs150641967,rs2792759,rs2255400,rs174564,rs12916,rs6065311,rs6072279,rs4374884,rs174545,rs1564348,rs2980875,rs5008148,rs1260333,rs11065987,rs1800562,rs12740374,rs13218331,rs6878680,rs2317631,rs2250802,rs11134475,rs4607494,rs3822858,rs9488822,rs7809080,rs2980860,rs2980882,rs6504872,rs508293,rs2642439,rs4968320,rs73004926,rs1169288,rs1799908,rs739846,rs6661764,rs2792751,rs976976,rs2954022,rs4844614,rs12027135,rs934197,rs2519093,rs2287997,rs174547,rs9894905,rs3757354,rs2803619,rs174562,rs12038371,rs35473591,rs57217136,rs684818,rs6072263,rs2223745,rs62076461,rs115740542,rs6029552,rs2792736,rs141787760,rs2072183,rs174546,rs557933,rs102274,rs6511720,rs12721051,rs6102287,rs3798236,rs56131196,rs12452315,rs514230,rs629301,rs174553,rs36012880,rs174550,rs4841133,rs2803611,rs526936,rs3822857,rs2807834</t>
  </si>
  <si>
    <t>ENSG00000168496.3,ENSG00000226648.1,ENSG00000203710.6,ENSG00000010704.14,ENSG00000186205.8,ENSG00000205978.5,CATG00000040293.1,CATG00000002481.1,ENSG00000261701.2,ENSG00000124920.9,ENSG00000204248.6,ENSG00000169174.9,ENSG00000204287.9,ENSG00000226645.1,ENSG00000119927.9,CATG00000080230.1,ENSG00000213996.8,ENSG00000113161.11,ENSG00000015520.10,ENSG00000204178.5,ENSG00000111816.6,ENSG00000149485.12,ENSG00000180573.8,ENSG00000267629.2,CATG00000033848.1,ENSG00000084674.9,CATG00000054813.1,ENSG00000118557.11,ENSG00000130208.5,ENSG00000198900.5,ENSG00000105705.11,ENSG00000130164.7,ENSG00000135100.13,ENSG00000109917.6,ENSG00000244703.3,ENSG00000145850.4,ENSG00000105877.13,ENSG00000187664.8,ENSG00000224037.2,ENSG00000241388.3,ENSG00000227630.2,ENSG00000197721.12,ENSG00000134824.9,CATG00000104450.1,ENSG00000178852.11,CATG00000098840.1,ENSG00000134825.9,ENSG00000233438.1,ENSG00000175003.8,ENSG00000143921.6,ENSG00000007944.10,ENSG00000140829.7,ENSG00000254235.1,ENSG00000143126.7,ENSG00000253111.1,ENSG00000258099.1,ENSG00000180596.7,ENSG00000110063.4,ENSG00000089234.11,CATG00000087582.1,ENSG00000105717.9,ENSG00000084734.4,ENSG00000187475.4,ENSG00000175164.9</t>
  </si>
  <si>
    <t>PICS:0034</t>
  </si>
  <si>
    <t>Triglycerides</t>
  </si>
  <si>
    <t>rs13246490,rs150641967,rs6987200,rs1260326,rs58542926,rs174564,rs6601533,rs2412710,rs10184004,rs3826688,rs7833128,rs174545,rs2980875,rs10093053,rs6987199,rs2954027,rs13274017,rs7098181,rs11614506,rs12315434,rs6984388,rs7679,rs111602331,rs35261767,rs141756246,rs6878680,rs10889343,rs7829201,rs10761739,rs2271357,rs11134475,rs11172181,rs10195252,rs2980860,rs964184,rs10761731,rs73119306,rs6991499,rs6882076,rs4631704,rs6717858,rs200472737,rs8044030,rs11649653,rs73004926,rs139953093,rs4329540,rs7819412,rs739846,rs10630427,rs28364531,rs2954022,rs73004933,rs8107974,rs7974833,rs1154988,rs3816117,rs5835988,rs115129770,rs149670831,rs2281721,rs1674999,rs174547,rs2524060,rs7814499,rs174562,rs34271465,rs8046707,rs10892151,rs7000939,rs35473591,rs58952297,rs236984,rs12678919,rs174533,rs7846449,rs236985,rs11613352,rs11776767,rs442177,rs1057208,rs2122982,rs7073753,rs1800775,rs3841987,rs112180569,rs7750963,rs7829089,rs2409724,rs6065908,rs174546,rs6457374,rs673548,rs6990055,rs10864726,rs2678379,rs13232120,rs58198139,rs2131925,rs102274,rs2409722,rs6991526,rs6982769,rs4704825,rs1005529,rs174554,rs676210,rs184334219,rs174553,rs28364406,rs4760254,rs1042034,rs2131926,rs174550,rs150824230</t>
  </si>
  <si>
    <t>ENSG00000149485.12,ENSG00000103994.12,CATG00000092614.1,ENSG00000267629.2,ENSG00000172493.16,ENSG00000168496.3,ENSG00000087237.6,CATG00000115361.1,ENSG00000254093.4,CATG00000003968.1,ENSG00000084674.9,ENSG00000130208.5,ENSG00000105705.11,ENSG00000171056.6,CATG00000038743.1,ENSG00000258461.1,ENSG00000244740.1,CATG00000002481.1,ENSG00000258724.1,ENSG00000214013.5,ENSG00000109917.6,ENSG00000171988.13,ENSG00000145850.4,ENSG00000184381.14,ENSG00000100982.7,ENSG00000124920.9,ENSG00000187664.8,ENSG00000082438.11,CATG00000101813.1,ENSG00000255020.1,ENSG00000198026.6,ENSG00000179912.15,ENSG00000134824.9,ENSG00000150281.6,CATG00000054942.1,ENSG00000134825.9,ENSG00000233438.1,CATG00000088022.1,ENSG00000258001.1,CATG00000118316.1,ENSG00000253111.1,CATG00000012129.1,ENSG00000226645.1,ENSG00000092529.18,ENSG00000213996.8,ENSG00000106638.11,ENSG00000105717.9,ENSG00000084734.4,ENSG00000116641.11,ENSG00000260852.1</t>
  </si>
  <si>
    <t>PICS:0035</t>
  </si>
  <si>
    <t>Alzheimers combined</t>
  </si>
  <si>
    <t>rs148564545,rs6701713,rs11079798,rs117964204,rs78050547,rs73086238,rs7515905,rs4147911,rs150759394,rs634475,rs140351291,rs583791,rs744373,rs2093761,rs114994328,rs9903904,rs11107218,rs2279590,rs113765669,rs662196,rs62066132,rs7009219,rs117082776,rs7982,rs11107211,rs6738962,rs610932,rs75030019,rs2070926,rs11883960,rs2074185,rs73505217,rs2075650,rs1532277,rs624663,rs2356385,rs17584043,rs730482,rs146939183,rs1532278,rs17393344,rs3748140,rs2898209,rs1979515,rs76092070,rs12470677,rs9331896,rs34404554,rs679515,rs4794202,rs11136000,rs4236673,rs151037311,rs3818361,rs8045064,rs4147910,rs401828,rs11556505,rs11079797,rs59715174,rs10792832,rs631853,rs58370486,rs2093760,rs4794204,rs3851179,rs1861525,rs117899477,rs11651698,rs76710054,rs67027268,rs632185,rs34384547,rs11107212,rs139615386,rs11787077,rs73086250,rs1532276,rs78410552,rs3764650,rs76348507,rs201767560,rs61144803,rs1752684,rs148763909</t>
  </si>
  <si>
    <t>ENSG00000254340.1,CATG00000098315.1,ENSG00000189120.3,CATG00000091678.1,ENSG00000203710.6,ENSG00000253924.1,ENSG00000141294.5,ENSG00000006283.13,ENSG00000169372.8,ENSG00000139629.11,ENSG00000224310.1,ENSG00000155816.15,ENSG00000166948.5,CATG00000043553.1,ENSG00000153790.7,ENSG00000258303.1,ENSG00000164576.7,ENSG00000110077.10,ENSG00000188677.10,ENSG00000136261.10,ENSG00000130204.8,ENSG00000173281.4,ENSG00000041515.11,ENSG00000183098.6,CATG00000044530.1,CATG00000031616.1,ENSG00000064687.8,ENSG00000172115.4,CATG00000003158.1,ENSG00000120915.9,ENSG00000120885.15,ENSG00000141295.9</t>
  </si>
  <si>
    <t>PICS:0036</t>
  </si>
  <si>
    <t>Migraine</t>
  </si>
  <si>
    <t>rs3790454,rs11318897,rs3790457,rs10170399,rs6598163,rs4759275,rs2651899,rs2282286,rs3790459,rs12136856,rs2274316,rs11264486,rs10751700,rs11172113,rs1003540,rs12038396,rs4450010,rs1342442,rs3790455,rs7487492,rs10908504,rs2274320,rs7485919,rs10908505,rs2362290,rs11246845,rs1835740,rs2274317,rs4759276,rs3818463,rs2274319,rs7486547,rs12131289,rs7954643,rs1925950</t>
  </si>
  <si>
    <t>ENSG00000116604.13,CATG00000020513.1,CATG00000044060.1,ENSG00000166888.6,CATG00000020483.1,ENSG00000144481.12,ENSG00000270077.1,CATG00000020473.1,ENSG00000198598.2,ENSG00000123384.9</t>
  </si>
  <si>
    <t>PICS:0037</t>
  </si>
  <si>
    <t>rs141943538,rs867529,rs12125383,rs11586493,rs12754041,rs7553330,rs4111520,rs6425658,rs1805165,rs6743139,rs145667214,rs6665134,rs6547705,rs7593335,rs7528526,rs4652547,rs6695584,rs3789362,rs6425657,rs4832049,rs11680549,rs7571971,rs7966334,rs11898161,rs1411478,rs6687758,rs11568563,rs2331903,rs74651308,rs3747957,rs12203592,rs11681299,rs6680541,rs4652548</t>
  </si>
  <si>
    <t>ENSG00000172116.17,ENSG00000137265.10,CATG00000043719.1,ENSG00000172071.7,ENSG00000153563.11,ENSG00000084453.12,ENSG00000225420.1,ENSG00000234028.3,CATG00000027024.1,ENSG00000228437.1,CATG00000095433.1,ENSG00000135823.9,CATG00000043721.1,CATG00000043720.1</t>
  </si>
  <si>
    <t>PICS:0038</t>
  </si>
  <si>
    <t>rs3104767,rs4626664,rs2300478,rs3104793</t>
  </si>
  <si>
    <t>CATG00000027321.1,ENSG00000143995.15,ENSG00000260963.1,CATG00000104674.1,ENSG00000249231.3</t>
  </si>
  <si>
    <t>PICS:0039</t>
  </si>
  <si>
    <t>Bone mineral density</t>
  </si>
  <si>
    <t>rs2282686,rs163879,rs3755955,rs2235811,rs73169651,rs1053050,rs4793023,rs3802342,rs4822362,rs11623869,rs2012309,rs10901216,rs4283041,rs9309078,rs10769205,rs9533095,rs7091920,rs12493635,rs4869743,rs3790160,rs12361673,rs11030027,rs9733823,rs11002989,rs2062377,rs4727338,rs10193034,rs9657746,rs6040063,rs7095115,rs4430817,rs11030032,rs344077,rs8181197,rs447911,rs736825,rs7599890,rs6831021,rs6940887,rs73169662,rs7084921,rs894737,rs3801387,rs4711795,rs6830825,rs2342314,rs4869744,rs4822358,rs61912201,rs4322451,rs3801383,rs10767644,rs6815946,rs2012312,rs2246287,rs7095383,rs11061818,rs111684288,rs7782699,rs56079856,rs6465508,rs4869742,rs430727,rs28897216,rs7249983,rs7741085,rs4919420,rs271170,rs2887571,rs3733342,rs4822359,rs930900,rs4870045,rs7808155,rs115929690,rs3790159,rs7521902,rs11061819,rs57804402,rs10783573,rs10824760,rs2070852,rs1286078,rs227584,rs4654785,rs163885,rs7932354,rs9921222,rs12416665,rs2251165,rs4729260,rs73169649,rs201483978,rs4790881,rs73169652,rs227580,rs35223785,rs11030036,rs8078174,rs5028563,rs1373003,rs401680,rs12247120,rs73169650,rs33962097,rs11428432,rs7104230,rs11003037,rs12539772,rs5759596,rs71454826,rs4752929,rs1881107,rs10416218,rs7267595,rs894738,rs430577,rs138648748,rs56270790,rs1286147,rs4985155,rs227581,rs9991133,rs894736,rs10001601,rs227583,rs1053051,rs144339224,rs6848974,rs10023907,rs3803575,rs1373004,rs6836258,rs138906653,rs7851693,rs1828720,rs9533090,rs4822357,rs3783395,rs4711794,rs12243096,rs4792909,rs6831280,rs6040061,rs7017914,rs3763965,rs11003035,rs4822360,rs10876529,rs1122979,rs7269017,rs12262178,rs4383904,rs4822361,rs3790161,rs2342315,rs4869745,rs450615,rs1987042,rs7217502,rs2016266,rs35925467,rs6811373,rs3733341,rs1286079,rs7088552,rs4820539,rs6503488,rs10423531,rs5759598,rs5751589,rs4793022,rs7099953,rs884205,rs9612237,rs6827815,rs7812088,rs7094406,rs385905,rs3760891,rs367027,rs3736228,rs3209593,rs1026364,rs9594738,rs7584262,rs10242100,rs62039480,rs12262251,rs12274785,rs12362567,rs2071450,rs163881,rs10824766,rs6829789,rs55963900,rs12920234,rs11002987,rs7683315,rs10876530,rs4233949</t>
  </si>
  <si>
    <t>CATG00000085975.1,ENSG00000127415.8,ENSG00000037965.4,ENSG00000120659.10,ENSG00000245573.3,ENSG00000033050.3,CATG00000064369.1,CATG00000033740.1,ENSG00000273046.1,ENSG00000226398.1,CATG00000094604.1,ENSG00000196937.6,ENSG00000162337.7,ENSG00000267253.1,ENSG00000184374.2,ENSG00000107164.15,ENSG00000103126.10,CATG00000071570.1,ENSG00000180210.10,ENSG00000176542.5,ENSG00000100218.7,ENSG00000175213.2,ENSG00000197980.7,ENSG00000127922.5,ENSG00000177150.8,CATG00000094606.1,ENSG00000172789.3,CATG00000031463.1,ENSG00000076650.2,ENSG00000120262.8,ENSG00000271840.1,ENSG00000273049.1,ENSG00000101384.7,ENSG00000197851.3,CATG00000088381.1,ENSG00000221947.3,CATG00000115129.1,ENSG00000100784.5,CATG00000042820.1,ENSG00000170959.10,ENSG00000170374.4,ENSG00000120054.7,CATG00000051544.1,ENSG00000267080.1,ENSG00000072858.6,ENSG00000197757.7,CATG00000012047.1,ENSG00000198353.6,CATG00000073051.1,ENSG00000150054.14,ENSG00000157045.4,ENSG00000111186.8,ENSG00000070366.9,ENSG00000148943.7,ENSG00000002745.8,ENSG00000175220.7,ENSG00000179889.14,CATG00000031460.1,CATG00000011000.1,ENSG00000141655.11,CATG00000014533.1,ENSG00000151135.5,ENSG00000125319.10,ENSG00000120832.5,ENSG00000075413.13</t>
  </si>
</sst>
</file>

<file path=xl/styles.xml><?xml version="1.0" encoding="utf-8"?>
<styleSheet xmlns="http://schemas.openxmlformats.org/spreadsheetml/2006/main">
  <fonts count="4">
    <font>
      <sz val="11"/>
      <color theme="1"/>
      <name val="Calibri"/>
      <family val="2"/>
      <scheme val="minor"/>
    </font>
    <font>
      <sz val="11"/>
      <color rgb="FFFF0000"/>
      <name val="Helvetica Neue Bold Condensed"/>
      <family val="2"/>
    </font>
    <font>
      <sz val="11"/>
      <color rgb="FF000000"/>
      <name val="Helvetica Neue Light"/>
      <family val="2"/>
    </font>
    <font>
      <sz val="11"/>
      <color rgb="FF000080"/>
      <name val="Helvetica Neue Bold Condensed"/>
      <family val="2"/>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1" fillId="0" borderId="0" xfId="0" applyFont="1"/>
    <xf numFmtId="0" fontId="2" fillId="0" borderId="0" xfId="0" applyFont="1"/>
    <xf numFmtId="0" fontId="3" fillId="0" borderId="0" xfId="0" applyFo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B15"/>
  <sheetViews>
    <sheetView tabSelected="1" workbookViewId="0"/>
  </sheetViews>
  <sheetFormatPr defaultRowHeight="15"/>
  <sheetData>
    <row r="1" spans="1:2">
      <c r="A1" s="1" t="s">
        <v>0</v>
      </c>
      <c r="B1" s="2" t="s">
        <v>1</v>
      </c>
    </row>
    <row r="2" spans="1:2">
      <c r="A2" s="2" t="s">
        <v>2</v>
      </c>
      <c r="B2" s="2" t="s">
        <v>3</v>
      </c>
    </row>
    <row r="4" spans="1:2">
      <c r="A4" s="3" t="s">
        <v>4</v>
      </c>
      <c r="B4" s="3" t="s">
        <v>5</v>
      </c>
    </row>
    <row r="5" spans="1:2">
      <c r="A5" s="3" t="s">
        <v>6</v>
      </c>
      <c r="B5" s="2" t="s">
        <v>7</v>
      </c>
    </row>
    <row r="6" spans="1:2">
      <c r="A6" s="3" t="s">
        <v>8</v>
      </c>
      <c r="B6" s="2" t="s">
        <v>9</v>
      </c>
    </row>
    <row r="7" spans="1:2">
      <c r="A7" s="3" t="s">
        <v>10</v>
      </c>
      <c r="B7" s="2" t="s">
        <v>11</v>
      </c>
    </row>
    <row r="8" spans="1:2">
      <c r="A8" s="3" t="s">
        <v>12</v>
      </c>
      <c r="B8" s="2" t="s">
        <v>13</v>
      </c>
    </row>
    <row r="9" spans="1:2">
      <c r="A9" s="3" t="s">
        <v>14</v>
      </c>
      <c r="B9" s="2" t="s">
        <v>15</v>
      </c>
    </row>
    <row r="10" spans="1:2">
      <c r="A10" s="3" t="s">
        <v>16</v>
      </c>
      <c r="B10" s="2" t="s">
        <v>17</v>
      </c>
    </row>
    <row r="11" spans="1:2">
      <c r="A11" s="3" t="s">
        <v>18</v>
      </c>
      <c r="B11" s="2" t="s">
        <v>19</v>
      </c>
    </row>
    <row r="12" spans="1:2">
      <c r="A12" s="3" t="s">
        <v>20</v>
      </c>
      <c r="B12" s="2" t="s">
        <v>21</v>
      </c>
    </row>
    <row r="13" spans="1:2">
      <c r="A13" s="3" t="s">
        <v>22</v>
      </c>
      <c r="B13" s="2" t="s">
        <v>23</v>
      </c>
    </row>
    <row r="14" spans="1:2">
      <c r="A14" s="3" t="s">
        <v>24</v>
      </c>
      <c r="B14" s="2" t="s">
        <v>25</v>
      </c>
    </row>
    <row r="15" spans="1:2">
      <c r="A15" s="3" t="s">
        <v>26</v>
      </c>
      <c r="B15" s="2" t="s">
        <v>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K818"/>
  <sheetViews>
    <sheetView workbookViewId="0"/>
  </sheetViews>
  <sheetFormatPr defaultRowHeight="15"/>
  <sheetData>
    <row r="1" spans="1:11">
      <c r="A1" s="3" t="s">
        <v>6</v>
      </c>
      <c r="B1" s="3" t="s">
        <v>8</v>
      </c>
      <c r="C1" s="3" t="s">
        <v>10</v>
      </c>
      <c r="D1" s="3" t="s">
        <v>12</v>
      </c>
      <c r="E1" s="3" t="s">
        <v>14</v>
      </c>
      <c r="F1" s="3" t="s">
        <v>16</v>
      </c>
      <c r="G1" s="3" t="s">
        <v>18</v>
      </c>
      <c r="H1" s="3" t="s">
        <v>20</v>
      </c>
      <c r="I1" s="3" t="s">
        <v>22</v>
      </c>
      <c r="J1" s="3" t="s">
        <v>24</v>
      </c>
      <c r="K1" s="3" t="s">
        <v>26</v>
      </c>
    </row>
    <row r="2" spans="1:11">
      <c r="A2" s="2" t="s">
        <v>28</v>
      </c>
      <c r="B2" s="2" t="s">
        <v>29</v>
      </c>
      <c r="C2" s="2" t="s">
        <v>30</v>
      </c>
      <c r="D2" s="2" t="s">
        <v>31</v>
      </c>
      <c r="E2" s="2">
        <v>20</v>
      </c>
      <c r="F2" s="2">
        <v>9</v>
      </c>
      <c r="G2" s="2">
        <f>HYPERLINK("http://fantom.gsc.riken.jp/cat/v1/#/traits/DOID:0000000", "CAT_browser_link")</f>
        <v>0</v>
      </c>
      <c r="H2" s="2" t="s">
        <v>32</v>
      </c>
      <c r="I2" s="2" t="s">
        <v>33</v>
      </c>
      <c r="J2" s="2" t="s">
        <v>34</v>
      </c>
      <c r="K2" s="2" t="s">
        <v>35</v>
      </c>
    </row>
    <row r="3" spans="1:11">
      <c r="A3" s="2" t="s">
        <v>36</v>
      </c>
      <c r="B3" s="2" t="s">
        <v>29</v>
      </c>
      <c r="C3" s="2" t="s">
        <v>37</v>
      </c>
      <c r="D3" s="2" t="s">
        <v>38</v>
      </c>
      <c r="E3" s="2">
        <v>361</v>
      </c>
      <c r="F3" s="2">
        <v>35</v>
      </c>
      <c r="G3" s="2">
        <f>HYPERLINK("http://fantom.gsc.riken.jp/cat/v1/#/traits/DOID:0050032", "CAT_browser_link")</f>
        <v>0</v>
      </c>
      <c r="H3" s="2" t="s">
        <v>39</v>
      </c>
      <c r="I3" s="2" t="s">
        <v>40</v>
      </c>
      <c r="J3" s="2">
        <v>22383894</v>
      </c>
      <c r="K3" s="2" t="s">
        <v>41</v>
      </c>
    </row>
    <row r="4" spans="1:11">
      <c r="A4" s="2" t="s">
        <v>42</v>
      </c>
      <c r="B4" s="2" t="s">
        <v>29</v>
      </c>
      <c r="C4" s="2" t="s">
        <v>43</v>
      </c>
      <c r="D4" s="2" t="s">
        <v>44</v>
      </c>
      <c r="E4" s="2">
        <v>199</v>
      </c>
      <c r="F4" s="2">
        <v>12</v>
      </c>
      <c r="G4" s="2">
        <f>HYPERLINK("http://fantom.gsc.riken.jp/cat/v1/#/traits/DOID:0050138", "CAT_browser_link")</f>
        <v>0</v>
      </c>
      <c r="H4" s="2" t="s">
        <v>45</v>
      </c>
      <c r="I4" s="2" t="s">
        <v>46</v>
      </c>
      <c r="J4" s="2" t="s">
        <v>47</v>
      </c>
      <c r="K4" s="2" t="s">
        <v>48</v>
      </c>
    </row>
    <row r="5" spans="1:11">
      <c r="A5" s="2" t="s">
        <v>49</v>
      </c>
      <c r="B5" s="2" t="s">
        <v>29</v>
      </c>
      <c r="C5" s="2" t="s">
        <v>50</v>
      </c>
      <c r="D5" s="2" t="s">
        <v>51</v>
      </c>
      <c r="E5" s="2">
        <v>927</v>
      </c>
      <c r="F5" s="2">
        <v>119</v>
      </c>
      <c r="G5" s="2">
        <f>HYPERLINK("http://fantom.gsc.riken.jp/cat/v1/#/traits/DOID:0050155", "CAT_browser_link")</f>
        <v>0</v>
      </c>
      <c r="H5" s="2" t="s">
        <v>52</v>
      </c>
      <c r="I5" s="2" t="s">
        <v>53</v>
      </c>
      <c r="J5" s="2" t="s">
        <v>54</v>
      </c>
      <c r="K5" s="2" t="s">
        <v>55</v>
      </c>
    </row>
    <row r="6" spans="1:11">
      <c r="A6" s="2" t="s">
        <v>56</v>
      </c>
      <c r="B6" s="2" t="s">
        <v>29</v>
      </c>
      <c r="C6" s="2" t="s">
        <v>57</v>
      </c>
      <c r="D6" s="2" t="s">
        <v>58</v>
      </c>
      <c r="E6" s="2">
        <v>15</v>
      </c>
      <c r="F6" s="2">
        <v>5</v>
      </c>
      <c r="G6" s="2">
        <f>HYPERLINK("http://fantom.gsc.riken.jp/cat/v1/#/traits/DOID:0050156", "CAT_browser_link")</f>
        <v>0</v>
      </c>
      <c r="H6" s="2" t="s">
        <v>59</v>
      </c>
      <c r="I6" s="2" t="s">
        <v>60</v>
      </c>
      <c r="J6" s="2" t="s">
        <v>61</v>
      </c>
      <c r="K6" s="2" t="s">
        <v>62</v>
      </c>
    </row>
    <row r="7" spans="1:11">
      <c r="A7" s="2" t="s">
        <v>63</v>
      </c>
      <c r="B7" s="2" t="s">
        <v>29</v>
      </c>
      <c r="C7" s="2" t="s">
        <v>64</v>
      </c>
      <c r="D7" s="2" t="s">
        <v>65</v>
      </c>
      <c r="E7" s="2">
        <v>66</v>
      </c>
      <c r="F7" s="2">
        <v>14</v>
      </c>
      <c r="G7" s="2">
        <f>HYPERLINK("http://fantom.gsc.riken.jp/cat/v1/#/traits/DOID:0050425", "CAT_browser_link")</f>
        <v>0</v>
      </c>
      <c r="H7" s="2" t="s">
        <v>66</v>
      </c>
      <c r="I7" s="2" t="s">
        <v>67</v>
      </c>
      <c r="J7" s="2" t="s">
        <v>68</v>
      </c>
      <c r="K7" s="2" t="s">
        <v>69</v>
      </c>
    </row>
    <row r="8" spans="1:11">
      <c r="A8" s="2" t="s">
        <v>70</v>
      </c>
      <c r="B8" s="2" t="s">
        <v>29</v>
      </c>
      <c r="C8" s="2" t="s">
        <v>71</v>
      </c>
      <c r="D8" s="2" t="s">
        <v>44</v>
      </c>
      <c r="E8" s="2">
        <v>55</v>
      </c>
      <c r="F8" s="2">
        <v>13</v>
      </c>
      <c r="G8" s="2">
        <f>HYPERLINK("http://fantom.gsc.riken.jp/cat/v1/#/traits/DOID:0050426", "CAT_browser_link")</f>
        <v>0</v>
      </c>
      <c r="H8" s="2" t="s">
        <v>72</v>
      </c>
      <c r="I8" s="2" t="s">
        <v>73</v>
      </c>
      <c r="J8" s="2" t="s">
        <v>74</v>
      </c>
      <c r="K8" s="2" t="s">
        <v>75</v>
      </c>
    </row>
    <row r="9" spans="1:11">
      <c r="A9" s="2" t="s">
        <v>76</v>
      </c>
      <c r="B9" s="2" t="s">
        <v>29</v>
      </c>
      <c r="C9" s="2" t="s">
        <v>77</v>
      </c>
      <c r="D9" s="2" t="s">
        <v>78</v>
      </c>
      <c r="E9" s="2">
        <v>45</v>
      </c>
      <c r="F9" s="2">
        <v>10</v>
      </c>
      <c r="G9" s="2">
        <f>HYPERLINK("http://fantom.gsc.riken.jp/cat/v1/#/traits/DOID:0050432", "CAT_browser_link")</f>
        <v>0</v>
      </c>
      <c r="H9" s="2" t="s">
        <v>79</v>
      </c>
      <c r="I9" s="2" t="s">
        <v>80</v>
      </c>
      <c r="J9" s="2">
        <v>21182207</v>
      </c>
      <c r="K9" s="2" t="s">
        <v>81</v>
      </c>
    </row>
    <row r="10" spans="1:11">
      <c r="A10" s="2" t="s">
        <v>82</v>
      </c>
      <c r="B10" s="2" t="s">
        <v>29</v>
      </c>
      <c r="C10" s="2" t="s">
        <v>83</v>
      </c>
      <c r="D10" s="2" t="s">
        <v>84</v>
      </c>
      <c r="E10" s="2">
        <v>107</v>
      </c>
      <c r="F10" s="2">
        <v>10</v>
      </c>
      <c r="G10" s="2">
        <f>HYPERLINK("http://fantom.gsc.riken.jp/cat/v1/#/traits/DOID:0050451", "CAT_browser_link")</f>
        <v>0</v>
      </c>
      <c r="H10" s="2" t="s">
        <v>85</v>
      </c>
      <c r="I10" s="2" t="s">
        <v>86</v>
      </c>
      <c r="J10" s="2">
        <v>23872634</v>
      </c>
      <c r="K10" s="2" t="s">
        <v>83</v>
      </c>
    </row>
    <row r="11" spans="1:11">
      <c r="A11" s="2" t="s">
        <v>87</v>
      </c>
      <c r="B11" s="2" t="s">
        <v>29</v>
      </c>
      <c r="C11" s="2" t="s">
        <v>88</v>
      </c>
      <c r="D11" s="2" t="s">
        <v>44</v>
      </c>
      <c r="E11" s="2">
        <v>51</v>
      </c>
      <c r="F11" s="2">
        <v>5</v>
      </c>
      <c r="G11" s="2">
        <f>HYPERLINK("http://fantom.gsc.riken.jp/cat/v1/#/traits/DOID:0050486", "CAT_browser_link")</f>
        <v>0</v>
      </c>
      <c r="H11" s="2" t="s">
        <v>89</v>
      </c>
      <c r="I11" s="2" t="s">
        <v>90</v>
      </c>
      <c r="J11" s="2">
        <v>21810746</v>
      </c>
      <c r="K11" s="2" t="s">
        <v>91</v>
      </c>
    </row>
    <row r="12" spans="1:11">
      <c r="A12" s="2" t="s">
        <v>92</v>
      </c>
      <c r="B12" s="2" t="s">
        <v>29</v>
      </c>
      <c r="C12" s="2" t="s">
        <v>93</v>
      </c>
      <c r="D12" s="2" t="s">
        <v>94</v>
      </c>
      <c r="E12" s="2">
        <v>472</v>
      </c>
      <c r="F12" s="2">
        <v>66</v>
      </c>
      <c r="G12" s="2">
        <f>HYPERLINK("http://fantom.gsc.riken.jp/cat/v1/#/traits/DOID:0050527", "CAT_browser_link")</f>
        <v>0</v>
      </c>
      <c r="H12" s="2" t="s">
        <v>95</v>
      </c>
      <c r="I12" s="2" t="s">
        <v>96</v>
      </c>
      <c r="J12" s="2" t="s">
        <v>97</v>
      </c>
      <c r="K12" s="2" t="s">
        <v>98</v>
      </c>
    </row>
    <row r="13" spans="1:11">
      <c r="A13" s="2" t="s">
        <v>99</v>
      </c>
      <c r="B13" s="2" t="s">
        <v>29</v>
      </c>
      <c r="C13" s="2" t="s">
        <v>100</v>
      </c>
      <c r="D13" s="2" t="s">
        <v>44</v>
      </c>
      <c r="E13" s="2">
        <v>1054</v>
      </c>
      <c r="F13" s="2">
        <v>146</v>
      </c>
      <c r="G13" s="2">
        <f>HYPERLINK("http://fantom.gsc.riken.jp/cat/v1/#/traits/DOID:0050567", "CAT_browser_link")</f>
        <v>0</v>
      </c>
      <c r="H13" s="2" t="s">
        <v>101</v>
      </c>
      <c r="I13" s="2" t="s">
        <v>102</v>
      </c>
      <c r="J13" s="2" t="s">
        <v>103</v>
      </c>
      <c r="K13" s="2" t="s">
        <v>104</v>
      </c>
    </row>
    <row r="14" spans="1:11">
      <c r="A14" s="2" t="s">
        <v>105</v>
      </c>
      <c r="B14" s="2" t="s">
        <v>29</v>
      </c>
      <c r="C14" s="2" t="s">
        <v>106</v>
      </c>
      <c r="D14" s="2" t="s">
        <v>107</v>
      </c>
      <c r="E14" s="2">
        <v>3430</v>
      </c>
      <c r="F14" s="2">
        <v>472</v>
      </c>
      <c r="G14" s="2">
        <f>HYPERLINK("http://fantom.gsc.riken.jp/cat/v1/#/traits/DOID:0050589", "CAT_browser_link")</f>
        <v>0</v>
      </c>
      <c r="H14" s="2" t="s">
        <v>108</v>
      </c>
      <c r="I14" s="2" t="s">
        <v>109</v>
      </c>
      <c r="J14" s="2" t="s">
        <v>110</v>
      </c>
      <c r="K14" s="2" t="s">
        <v>111</v>
      </c>
    </row>
    <row r="15" spans="1:11">
      <c r="A15" s="2" t="s">
        <v>112</v>
      </c>
      <c r="B15" s="2" t="s">
        <v>29</v>
      </c>
      <c r="C15" s="2" t="s">
        <v>113</v>
      </c>
      <c r="D15" s="2" t="s">
        <v>114</v>
      </c>
      <c r="E15" s="2">
        <v>97</v>
      </c>
      <c r="F15" s="2">
        <v>32</v>
      </c>
      <c r="G15" s="2">
        <f>HYPERLINK("http://fantom.gsc.riken.jp/cat/v1/#/traits/DOID:0050601", "CAT_browser_link")</f>
        <v>0</v>
      </c>
      <c r="H15" s="2" t="s">
        <v>115</v>
      </c>
      <c r="I15" s="2" t="s">
        <v>116</v>
      </c>
      <c r="J15" s="2" t="s">
        <v>117</v>
      </c>
      <c r="K15" s="2" t="s">
        <v>118</v>
      </c>
    </row>
    <row r="16" spans="1:11">
      <c r="A16" s="2" t="s">
        <v>119</v>
      </c>
      <c r="B16" s="2" t="s">
        <v>29</v>
      </c>
      <c r="C16" s="2" t="s">
        <v>120</v>
      </c>
      <c r="D16" s="2" t="s">
        <v>121</v>
      </c>
      <c r="E16" s="2">
        <v>490</v>
      </c>
      <c r="F16" s="2">
        <v>84</v>
      </c>
      <c r="G16" s="2">
        <f>HYPERLINK("http://fantom.gsc.riken.jp/cat/v1/#/traits/DOID:0050650", "CAT_browser_link")</f>
        <v>0</v>
      </c>
      <c r="H16" s="2" t="s">
        <v>122</v>
      </c>
      <c r="I16" s="2" t="s">
        <v>123</v>
      </c>
      <c r="J16" s="2" t="s">
        <v>124</v>
      </c>
      <c r="K16" s="2" t="s">
        <v>125</v>
      </c>
    </row>
    <row r="17" spans="1:11">
      <c r="A17" s="2" t="s">
        <v>126</v>
      </c>
      <c r="B17" s="2" t="s">
        <v>29</v>
      </c>
      <c r="C17" s="2" t="s">
        <v>127</v>
      </c>
      <c r="D17" s="2" t="s">
        <v>44</v>
      </c>
      <c r="E17" s="2">
        <v>49</v>
      </c>
      <c r="F17" s="2">
        <v>16</v>
      </c>
      <c r="G17" s="2">
        <f>HYPERLINK("http://fantom.gsc.riken.jp/cat/v1/#/traits/DOID:0050671", "CAT_browser_link")</f>
        <v>0</v>
      </c>
      <c r="H17" s="2" t="s">
        <v>128</v>
      </c>
      <c r="I17" s="2" t="s">
        <v>129</v>
      </c>
      <c r="J17" s="2" t="s">
        <v>130</v>
      </c>
      <c r="K17" s="2" t="s">
        <v>131</v>
      </c>
    </row>
    <row r="18" spans="1:11">
      <c r="A18" s="2" t="s">
        <v>132</v>
      </c>
      <c r="B18" s="2" t="s">
        <v>29</v>
      </c>
      <c r="C18" s="2" t="s">
        <v>133</v>
      </c>
      <c r="D18" s="2" t="s">
        <v>134</v>
      </c>
      <c r="E18" s="2">
        <v>408</v>
      </c>
      <c r="F18" s="2">
        <v>50</v>
      </c>
      <c r="G18" s="2">
        <f>HYPERLINK("http://fantom.gsc.riken.jp/cat/v1/#/traits/DOID:0050718", "CAT_browser_link")</f>
        <v>0</v>
      </c>
      <c r="H18" s="2" t="s">
        <v>135</v>
      </c>
      <c r="I18" s="2" t="s">
        <v>136</v>
      </c>
      <c r="J18" s="2" t="s">
        <v>137</v>
      </c>
      <c r="K18" s="2" t="s">
        <v>138</v>
      </c>
    </row>
    <row r="19" spans="1:11">
      <c r="A19" s="2" t="s">
        <v>139</v>
      </c>
      <c r="B19" s="2" t="s">
        <v>29</v>
      </c>
      <c r="C19" s="2" t="s">
        <v>140</v>
      </c>
      <c r="D19" s="2" t="s">
        <v>141</v>
      </c>
      <c r="E19" s="2">
        <v>98</v>
      </c>
      <c r="F19" s="2">
        <v>21</v>
      </c>
      <c r="G19" s="2">
        <f>HYPERLINK("http://fantom.gsc.riken.jp/cat/v1/#/traits/DOID:0050731", "CAT_browser_link")</f>
        <v>0</v>
      </c>
      <c r="H19" s="2" t="s">
        <v>142</v>
      </c>
      <c r="I19" s="2" t="s">
        <v>143</v>
      </c>
      <c r="J19" s="2" t="s">
        <v>144</v>
      </c>
      <c r="K19" s="2" t="s">
        <v>145</v>
      </c>
    </row>
    <row r="20" spans="1:11">
      <c r="A20" s="2" t="s">
        <v>146</v>
      </c>
      <c r="B20" s="2" t="s">
        <v>29</v>
      </c>
      <c r="C20" s="2" t="s">
        <v>147</v>
      </c>
      <c r="D20" s="2" t="s">
        <v>44</v>
      </c>
      <c r="E20" s="2">
        <v>4521</v>
      </c>
      <c r="F20" s="2">
        <v>656</v>
      </c>
      <c r="G20" s="2">
        <f>HYPERLINK("http://fantom.gsc.riken.jp/cat/v1/#/traits/DOID:0050741", "CAT_browser_link")</f>
        <v>0</v>
      </c>
      <c r="H20" s="2" t="s">
        <v>148</v>
      </c>
      <c r="I20" s="2" t="s">
        <v>149</v>
      </c>
      <c r="J20" s="2" t="s">
        <v>150</v>
      </c>
      <c r="K20" s="2" t="s">
        <v>151</v>
      </c>
    </row>
    <row r="21" spans="1:11">
      <c r="A21" s="2" t="s">
        <v>152</v>
      </c>
      <c r="B21" s="2" t="s">
        <v>29</v>
      </c>
      <c r="C21" s="2" t="s">
        <v>153</v>
      </c>
      <c r="D21" s="2" t="s">
        <v>44</v>
      </c>
      <c r="E21" s="2">
        <v>4662</v>
      </c>
      <c r="F21" s="2">
        <v>609</v>
      </c>
      <c r="G21" s="2">
        <f>HYPERLINK("http://fantom.gsc.riken.jp/cat/v1/#/traits/DOID:0050742", "CAT_browser_link")</f>
        <v>0</v>
      </c>
      <c r="H21" s="2" t="s">
        <v>154</v>
      </c>
      <c r="I21" s="2" t="s">
        <v>155</v>
      </c>
      <c r="J21" s="2" t="s">
        <v>156</v>
      </c>
      <c r="K21" s="2" t="s">
        <v>157</v>
      </c>
    </row>
    <row r="22" spans="1:11">
      <c r="A22" s="2" t="s">
        <v>158</v>
      </c>
      <c r="B22" s="2" t="s">
        <v>29</v>
      </c>
      <c r="C22" s="2" t="s">
        <v>159</v>
      </c>
      <c r="D22" s="2" t="s">
        <v>160</v>
      </c>
      <c r="E22" s="2">
        <v>2082</v>
      </c>
      <c r="F22" s="2">
        <v>282</v>
      </c>
      <c r="G22" s="2">
        <f>HYPERLINK("http://fantom.gsc.riken.jp/cat/v1/#/traits/DOID:0060041", "CAT_browser_link")</f>
        <v>0</v>
      </c>
      <c r="H22" s="2" t="s">
        <v>161</v>
      </c>
      <c r="I22" s="2" t="s">
        <v>162</v>
      </c>
      <c r="J22" s="2" t="s">
        <v>163</v>
      </c>
      <c r="K22" s="2" t="s">
        <v>164</v>
      </c>
    </row>
    <row r="23" spans="1:11">
      <c r="A23" s="2" t="s">
        <v>165</v>
      </c>
      <c r="B23" s="2" t="s">
        <v>29</v>
      </c>
      <c r="C23" s="2" t="s">
        <v>166</v>
      </c>
      <c r="D23" s="2" t="s">
        <v>167</v>
      </c>
      <c r="E23" s="2">
        <v>128</v>
      </c>
      <c r="F23" s="2">
        <v>12</v>
      </c>
      <c r="G23" s="2">
        <f>HYPERLINK("http://fantom.gsc.riken.jp/cat/v1/#/traits/DOID:0060052", "CAT_browser_link")</f>
        <v>0</v>
      </c>
      <c r="H23" s="2" t="s">
        <v>168</v>
      </c>
      <c r="I23" s="2" t="s">
        <v>169</v>
      </c>
      <c r="J23" s="2" t="s">
        <v>170</v>
      </c>
      <c r="K23" s="2" t="s">
        <v>171</v>
      </c>
    </row>
    <row r="24" spans="1:11">
      <c r="A24" s="2" t="s">
        <v>172</v>
      </c>
      <c r="B24" s="2" t="s">
        <v>29</v>
      </c>
      <c r="C24" s="2" t="s">
        <v>173</v>
      </c>
      <c r="D24" s="2" t="s">
        <v>174</v>
      </c>
      <c r="E24" s="2">
        <v>2190</v>
      </c>
      <c r="F24" s="2">
        <v>290</v>
      </c>
      <c r="G24" s="2">
        <f>HYPERLINK("http://fantom.gsc.riken.jp/cat/v1/#/traits/DOID:0060056", "CAT_browser_link")</f>
        <v>0</v>
      </c>
      <c r="H24" s="2" t="s">
        <v>175</v>
      </c>
      <c r="I24" s="2" t="s">
        <v>176</v>
      </c>
      <c r="J24" s="2" t="s">
        <v>177</v>
      </c>
      <c r="K24" s="2" t="s">
        <v>178</v>
      </c>
    </row>
    <row r="25" spans="1:11">
      <c r="A25" s="2" t="s">
        <v>179</v>
      </c>
      <c r="B25" s="2" t="s">
        <v>29</v>
      </c>
      <c r="C25" s="2" t="s">
        <v>180</v>
      </c>
      <c r="D25" s="2" t="s">
        <v>181</v>
      </c>
      <c r="E25" s="2">
        <v>352</v>
      </c>
      <c r="F25" s="2">
        <v>40</v>
      </c>
      <c r="G25" s="2">
        <f>HYPERLINK("http://fantom.gsc.riken.jp/cat/v1/#/traits/DOID:0060060", "CAT_browser_link")</f>
        <v>0</v>
      </c>
      <c r="H25" s="2" t="s">
        <v>182</v>
      </c>
      <c r="I25" s="2" t="s">
        <v>183</v>
      </c>
      <c r="J25" s="2" t="s">
        <v>184</v>
      </c>
      <c r="K25" s="2" t="s">
        <v>185</v>
      </c>
    </row>
    <row r="26" spans="1:11">
      <c r="A26" s="2" t="s">
        <v>186</v>
      </c>
      <c r="B26" s="2" t="s">
        <v>29</v>
      </c>
      <c r="C26" s="2" t="s">
        <v>187</v>
      </c>
      <c r="D26" s="2" t="s">
        <v>188</v>
      </c>
      <c r="E26" s="2">
        <v>841</v>
      </c>
      <c r="F26" s="2">
        <v>99</v>
      </c>
      <c r="G26" s="2">
        <f>HYPERLINK("http://fantom.gsc.riken.jp/cat/v1/#/traits/DOID:0060108", "CAT_browser_link")</f>
        <v>0</v>
      </c>
      <c r="H26" s="2" t="s">
        <v>189</v>
      </c>
      <c r="I26" s="2" t="s">
        <v>190</v>
      </c>
      <c r="J26" s="2" t="s">
        <v>191</v>
      </c>
      <c r="K26" s="2" t="s">
        <v>192</v>
      </c>
    </row>
    <row r="27" spans="1:11">
      <c r="A27" s="2" t="s">
        <v>193</v>
      </c>
      <c r="B27" s="2" t="s">
        <v>29</v>
      </c>
      <c r="C27" s="2" t="s">
        <v>194</v>
      </c>
      <c r="D27" s="2" t="s">
        <v>195</v>
      </c>
      <c r="E27" s="2">
        <v>203</v>
      </c>
      <c r="F27" s="2">
        <v>25</v>
      </c>
      <c r="G27" s="2">
        <f>HYPERLINK("http://fantom.gsc.riken.jp/cat/v1/#/traits/DOID:0080001", "CAT_browser_link")</f>
        <v>0</v>
      </c>
      <c r="H27" s="2" t="s">
        <v>196</v>
      </c>
      <c r="I27" s="2" t="s">
        <v>197</v>
      </c>
      <c r="J27" s="2" t="s">
        <v>198</v>
      </c>
      <c r="K27" s="2" t="s">
        <v>199</v>
      </c>
    </row>
    <row r="28" spans="1:11">
      <c r="A28" s="2" t="s">
        <v>200</v>
      </c>
      <c r="B28" s="2" t="s">
        <v>29</v>
      </c>
      <c r="C28" s="2" t="s">
        <v>201</v>
      </c>
      <c r="D28" s="2" t="s">
        <v>202</v>
      </c>
      <c r="E28" s="2">
        <v>228</v>
      </c>
      <c r="F28" s="2">
        <v>21</v>
      </c>
      <c r="G28" s="2">
        <f>HYPERLINK("http://fantom.gsc.riken.jp/cat/v1/#/traits/DOID:0080007", "CAT_browser_link")</f>
        <v>0</v>
      </c>
      <c r="H28" s="2" t="s">
        <v>203</v>
      </c>
      <c r="I28" s="2" t="s">
        <v>204</v>
      </c>
      <c r="J28" s="2" t="s">
        <v>205</v>
      </c>
      <c r="K28" s="2" t="s">
        <v>206</v>
      </c>
    </row>
    <row r="29" spans="1:11">
      <c r="A29" s="2" t="s">
        <v>207</v>
      </c>
      <c r="B29" s="2" t="s">
        <v>29</v>
      </c>
      <c r="C29" s="2" t="s">
        <v>208</v>
      </c>
      <c r="D29" s="2" t="s">
        <v>209</v>
      </c>
      <c r="E29" s="2">
        <v>159</v>
      </c>
      <c r="F29" s="2">
        <v>35</v>
      </c>
      <c r="G29" s="2">
        <f>HYPERLINK("http://fantom.gsc.riken.jp/cat/v1/#/traits/DOID:0080010", "CAT_browser_link")</f>
        <v>0</v>
      </c>
      <c r="H29" s="2" t="s">
        <v>210</v>
      </c>
      <c r="I29" s="2" t="s">
        <v>211</v>
      </c>
      <c r="J29" s="2" t="s">
        <v>212</v>
      </c>
      <c r="K29" s="2" t="s">
        <v>213</v>
      </c>
    </row>
    <row r="30" spans="1:11">
      <c r="A30" s="2" t="s">
        <v>214</v>
      </c>
      <c r="B30" s="2" t="s">
        <v>29</v>
      </c>
      <c r="C30" s="2" t="s">
        <v>215</v>
      </c>
      <c r="D30" s="2" t="s">
        <v>216</v>
      </c>
      <c r="E30" s="2">
        <v>3359</v>
      </c>
      <c r="F30" s="2">
        <v>428</v>
      </c>
      <c r="G30" s="2">
        <f>HYPERLINK("http://fantom.gsc.riken.jp/cat/v1/#/traits/DOID:0080011", "CAT_browser_link")</f>
        <v>0</v>
      </c>
      <c r="H30" s="2" t="s">
        <v>217</v>
      </c>
      <c r="I30" s="2" t="s">
        <v>218</v>
      </c>
      <c r="J30" s="2" t="s">
        <v>219</v>
      </c>
      <c r="K30" s="2" t="s">
        <v>220</v>
      </c>
    </row>
    <row r="31" spans="1:11">
      <c r="A31" s="2" t="s">
        <v>221</v>
      </c>
      <c r="B31" s="2" t="s">
        <v>29</v>
      </c>
      <c r="C31" s="2" t="s">
        <v>222</v>
      </c>
      <c r="D31" s="2" t="s">
        <v>223</v>
      </c>
      <c r="E31" s="2">
        <v>229</v>
      </c>
      <c r="F31" s="2">
        <v>44</v>
      </c>
      <c r="G31" s="2">
        <f>HYPERLINK("http://fantom.gsc.riken.jp/cat/v1/#/traits/DOID:10024", "CAT_browser_link")</f>
        <v>0</v>
      </c>
      <c r="H31" s="2" t="s">
        <v>224</v>
      </c>
      <c r="I31" s="2" t="s">
        <v>225</v>
      </c>
      <c r="J31" s="2">
        <v>23793025</v>
      </c>
      <c r="K31" s="2" t="s">
        <v>226</v>
      </c>
    </row>
    <row r="32" spans="1:11">
      <c r="A32" s="2" t="s">
        <v>227</v>
      </c>
      <c r="B32" s="2" t="s">
        <v>29</v>
      </c>
      <c r="C32" s="2" t="s">
        <v>228</v>
      </c>
      <c r="D32" s="2" t="s">
        <v>44</v>
      </c>
      <c r="E32" s="2">
        <v>1688</v>
      </c>
      <c r="F32" s="2">
        <v>225</v>
      </c>
      <c r="G32" s="2">
        <f>HYPERLINK("http://fantom.gsc.riken.jp/cat/v1/#/traits/DOID:10124", "CAT_browser_link")</f>
        <v>0</v>
      </c>
      <c r="H32" s="2" t="s">
        <v>229</v>
      </c>
      <c r="I32" s="2" t="s">
        <v>230</v>
      </c>
      <c r="J32" s="2" t="s">
        <v>231</v>
      </c>
      <c r="K32" s="2" t="s">
        <v>232</v>
      </c>
    </row>
    <row r="33" spans="1:11">
      <c r="A33" s="2" t="s">
        <v>233</v>
      </c>
      <c r="B33" s="2" t="s">
        <v>29</v>
      </c>
      <c r="C33" s="2" t="s">
        <v>234</v>
      </c>
      <c r="D33" s="2" t="s">
        <v>235</v>
      </c>
      <c r="E33" s="2">
        <v>308</v>
      </c>
      <c r="F33" s="2">
        <v>48</v>
      </c>
      <c r="G33" s="2">
        <f>HYPERLINK("http://fantom.gsc.riken.jp/cat/v1/#/traits/DOID:10126", "CAT_browser_link")</f>
        <v>0</v>
      </c>
      <c r="H33" s="2" t="s">
        <v>236</v>
      </c>
      <c r="I33" s="2" t="s">
        <v>237</v>
      </c>
      <c r="J33" s="2" t="s">
        <v>238</v>
      </c>
      <c r="K33" s="2" t="s">
        <v>239</v>
      </c>
    </row>
    <row r="34" spans="1:11">
      <c r="A34" s="2" t="s">
        <v>240</v>
      </c>
      <c r="B34" s="2" t="s">
        <v>29</v>
      </c>
      <c r="C34" s="2" t="s">
        <v>241</v>
      </c>
      <c r="D34" s="2" t="s">
        <v>242</v>
      </c>
      <c r="E34" s="2">
        <v>60</v>
      </c>
      <c r="F34" s="2">
        <v>13</v>
      </c>
      <c r="G34" s="2">
        <f>HYPERLINK("http://fantom.gsc.riken.jp/cat/v1/#/traits/DOID:10159", "CAT_browser_link")</f>
        <v>0</v>
      </c>
      <c r="H34" s="2" t="s">
        <v>243</v>
      </c>
      <c r="I34" s="2" t="s">
        <v>244</v>
      </c>
      <c r="J34" s="2" t="s">
        <v>245</v>
      </c>
      <c r="K34" s="2" t="s">
        <v>246</v>
      </c>
    </row>
    <row r="35" spans="1:11">
      <c r="A35" s="2" t="s">
        <v>247</v>
      </c>
      <c r="B35" s="2" t="s">
        <v>29</v>
      </c>
      <c r="C35" s="2" t="s">
        <v>248</v>
      </c>
      <c r="D35" s="2" t="s">
        <v>249</v>
      </c>
      <c r="E35" s="2">
        <v>1284</v>
      </c>
      <c r="F35" s="2">
        <v>111</v>
      </c>
      <c r="G35" s="2">
        <f>HYPERLINK("http://fantom.gsc.riken.jp/cat/v1/#/traits/DOID:1024", "CAT_browser_link")</f>
        <v>0</v>
      </c>
      <c r="H35" s="2" t="s">
        <v>250</v>
      </c>
      <c r="I35" s="2" t="s">
        <v>251</v>
      </c>
      <c r="J35" s="2" t="s">
        <v>252</v>
      </c>
      <c r="K35" s="2" t="s">
        <v>253</v>
      </c>
    </row>
    <row r="36" spans="1:11">
      <c r="A36" s="2" t="s">
        <v>254</v>
      </c>
      <c r="B36" s="2" t="s">
        <v>29</v>
      </c>
      <c r="C36" s="2" t="s">
        <v>255</v>
      </c>
      <c r="D36" s="2" t="s">
        <v>44</v>
      </c>
      <c r="E36" s="2">
        <v>340</v>
      </c>
      <c r="F36" s="2">
        <v>67</v>
      </c>
      <c r="G36" s="2">
        <f>HYPERLINK("http://fantom.gsc.riken.jp/cat/v1/#/traits/DOID:10257", "CAT_browser_link")</f>
        <v>0</v>
      </c>
      <c r="H36" s="2" t="s">
        <v>256</v>
      </c>
      <c r="I36" s="2" t="s">
        <v>257</v>
      </c>
      <c r="J36" s="2">
        <v>19185284</v>
      </c>
      <c r="K36" s="2" t="s">
        <v>258</v>
      </c>
    </row>
    <row r="37" spans="1:11">
      <c r="A37" s="2" t="s">
        <v>259</v>
      </c>
      <c r="B37" s="2" t="s">
        <v>29</v>
      </c>
      <c r="C37" s="2" t="s">
        <v>260</v>
      </c>
      <c r="D37" s="2" t="s">
        <v>261</v>
      </c>
      <c r="E37" s="2">
        <v>11</v>
      </c>
      <c r="F37" s="2">
        <v>3</v>
      </c>
      <c r="G37" s="2">
        <f>HYPERLINK("http://fantom.gsc.riken.jp/cat/v1/#/traits/DOID:10264", "CAT_browser_link")</f>
        <v>0</v>
      </c>
      <c r="H37" s="2" t="s">
        <v>262</v>
      </c>
      <c r="I37" s="2" t="s">
        <v>263</v>
      </c>
      <c r="J37" s="2">
        <v>24811271</v>
      </c>
      <c r="K37" s="2" t="s">
        <v>264</v>
      </c>
    </row>
    <row r="38" spans="1:11">
      <c r="A38" s="2" t="s">
        <v>265</v>
      </c>
      <c r="B38" s="2" t="s">
        <v>29</v>
      </c>
      <c r="C38" s="2" t="s">
        <v>266</v>
      </c>
      <c r="D38" s="2" t="s">
        <v>267</v>
      </c>
      <c r="E38" s="2">
        <v>3369</v>
      </c>
      <c r="F38" s="2">
        <v>501</v>
      </c>
      <c r="G38" s="2">
        <f>HYPERLINK("http://fantom.gsc.riken.jp/cat/v1/#/traits/DOID:10273", "CAT_browser_link")</f>
        <v>0</v>
      </c>
      <c r="H38" s="2" t="s">
        <v>268</v>
      </c>
      <c r="I38" s="2" t="s">
        <v>269</v>
      </c>
      <c r="J38" s="2" t="s">
        <v>270</v>
      </c>
      <c r="K38" s="2" t="s">
        <v>271</v>
      </c>
    </row>
    <row r="39" spans="1:11">
      <c r="A39" s="2" t="s">
        <v>272</v>
      </c>
      <c r="B39" s="2" t="s">
        <v>29</v>
      </c>
      <c r="C39" s="2" t="s">
        <v>273</v>
      </c>
      <c r="D39" s="2" t="s">
        <v>274</v>
      </c>
      <c r="E39" s="2">
        <v>3576</v>
      </c>
      <c r="F39" s="2">
        <v>581</v>
      </c>
      <c r="G39" s="2">
        <f>HYPERLINK("http://fantom.gsc.riken.jp/cat/v1/#/traits/DOID:10283", "CAT_browser_link")</f>
        <v>0</v>
      </c>
      <c r="H39" s="2" t="s">
        <v>275</v>
      </c>
      <c r="I39" s="2" t="s">
        <v>276</v>
      </c>
      <c r="J39" s="2" t="s">
        <v>277</v>
      </c>
      <c r="K39" s="2" t="s">
        <v>278</v>
      </c>
    </row>
    <row r="40" spans="1:11">
      <c r="A40" s="2" t="s">
        <v>279</v>
      </c>
      <c r="B40" s="2" t="s">
        <v>29</v>
      </c>
      <c r="C40" s="2" t="s">
        <v>280</v>
      </c>
      <c r="D40" s="2" t="s">
        <v>44</v>
      </c>
      <c r="E40" s="2">
        <v>745</v>
      </c>
      <c r="F40" s="2">
        <v>87</v>
      </c>
      <c r="G40" s="2">
        <f>HYPERLINK("http://fantom.gsc.riken.jp/cat/v1/#/traits/DOID:10334", "CAT_browser_link")</f>
        <v>0</v>
      </c>
      <c r="H40" s="2" t="s">
        <v>281</v>
      </c>
      <c r="I40" s="2" t="s">
        <v>282</v>
      </c>
      <c r="J40" s="2" t="s">
        <v>283</v>
      </c>
      <c r="K40" s="2" t="s">
        <v>284</v>
      </c>
    </row>
    <row r="41" spans="1:11">
      <c r="A41" s="2" t="s">
        <v>285</v>
      </c>
      <c r="B41" s="2" t="s">
        <v>29</v>
      </c>
      <c r="C41" s="2" t="s">
        <v>286</v>
      </c>
      <c r="D41" s="2" t="s">
        <v>287</v>
      </c>
      <c r="E41" s="2">
        <v>51</v>
      </c>
      <c r="F41" s="2">
        <v>10</v>
      </c>
      <c r="G41" s="2">
        <f>HYPERLINK("http://fantom.gsc.riken.jp/cat/v1/#/traits/DOID:104", "CAT_browser_link")</f>
        <v>0</v>
      </c>
      <c r="H41" s="2" t="s">
        <v>288</v>
      </c>
      <c r="I41" s="2" t="s">
        <v>289</v>
      </c>
      <c r="J41" s="2">
        <v>22310353</v>
      </c>
      <c r="K41" s="2" t="s">
        <v>290</v>
      </c>
    </row>
    <row r="42" spans="1:11">
      <c r="A42" s="2" t="s">
        <v>291</v>
      </c>
      <c r="B42" s="2" t="s">
        <v>29</v>
      </c>
      <c r="C42" s="2" t="s">
        <v>292</v>
      </c>
      <c r="D42" s="2" t="s">
        <v>293</v>
      </c>
      <c r="E42" s="2">
        <v>969</v>
      </c>
      <c r="F42" s="2">
        <v>124</v>
      </c>
      <c r="G42" s="2">
        <f>HYPERLINK("http://fantom.gsc.riken.jp/cat/v1/#/traits/DOID:1040", "CAT_browser_link")</f>
        <v>0</v>
      </c>
      <c r="H42" s="2" t="s">
        <v>294</v>
      </c>
      <c r="I42" s="2" t="s">
        <v>295</v>
      </c>
      <c r="J42" s="2" t="s">
        <v>296</v>
      </c>
      <c r="K42" s="2" t="s">
        <v>297</v>
      </c>
    </row>
    <row r="43" spans="1:11">
      <c r="A43" s="2" t="s">
        <v>298</v>
      </c>
      <c r="B43" s="2" t="s">
        <v>29</v>
      </c>
      <c r="C43" s="2" t="s">
        <v>299</v>
      </c>
      <c r="D43" s="2" t="s">
        <v>300</v>
      </c>
      <c r="E43" s="2">
        <v>225</v>
      </c>
      <c r="F43" s="2">
        <v>34</v>
      </c>
      <c r="G43" s="2">
        <f>HYPERLINK("http://fantom.gsc.riken.jp/cat/v1/#/traits/DOID:10487", "CAT_browser_link")</f>
        <v>0</v>
      </c>
      <c r="H43" s="2" t="s">
        <v>301</v>
      </c>
      <c r="I43" s="2" t="s">
        <v>302</v>
      </c>
      <c r="J43" s="2">
        <v>19196962</v>
      </c>
      <c r="K43" s="2" t="s">
        <v>303</v>
      </c>
    </row>
    <row r="44" spans="1:11">
      <c r="A44" s="2" t="s">
        <v>304</v>
      </c>
      <c r="B44" s="2" t="s">
        <v>29</v>
      </c>
      <c r="C44" s="2" t="s">
        <v>305</v>
      </c>
      <c r="D44" s="2" t="s">
        <v>306</v>
      </c>
      <c r="E44" s="2">
        <v>71</v>
      </c>
      <c r="F44" s="2">
        <v>13</v>
      </c>
      <c r="G44" s="2">
        <f>HYPERLINK("http://fantom.gsc.riken.jp/cat/v1/#/traits/DOID:10533", "CAT_browser_link")</f>
        <v>0</v>
      </c>
      <c r="H44" s="2" t="s">
        <v>307</v>
      </c>
      <c r="I44" s="2" t="s">
        <v>308</v>
      </c>
      <c r="J44" s="2">
        <v>21993531</v>
      </c>
      <c r="K44" s="2" t="s">
        <v>309</v>
      </c>
    </row>
    <row r="45" spans="1:11">
      <c r="A45" s="2" t="s">
        <v>310</v>
      </c>
      <c r="B45" s="2" t="s">
        <v>29</v>
      </c>
      <c r="C45" s="2" t="s">
        <v>311</v>
      </c>
      <c r="D45" s="2" t="s">
        <v>312</v>
      </c>
      <c r="E45" s="2">
        <v>235</v>
      </c>
      <c r="F45" s="2">
        <v>50</v>
      </c>
      <c r="G45" s="2">
        <f>HYPERLINK("http://fantom.gsc.riken.jp/cat/v1/#/traits/DOID:10534", "CAT_browser_link")</f>
        <v>0</v>
      </c>
      <c r="H45" s="2" t="s">
        <v>313</v>
      </c>
      <c r="I45" s="2" t="s">
        <v>314</v>
      </c>
      <c r="J45" s="2" t="s">
        <v>315</v>
      </c>
      <c r="K45" s="2" t="s">
        <v>316</v>
      </c>
    </row>
    <row r="46" spans="1:11">
      <c r="A46" s="2" t="s">
        <v>317</v>
      </c>
      <c r="B46" s="2" t="s">
        <v>29</v>
      </c>
      <c r="C46" s="2" t="s">
        <v>318</v>
      </c>
      <c r="D46" s="2" t="s">
        <v>44</v>
      </c>
      <c r="E46" s="2">
        <v>524</v>
      </c>
      <c r="F46" s="2">
        <v>68</v>
      </c>
      <c r="G46" s="2">
        <f>HYPERLINK("http://fantom.gsc.riken.jp/cat/v1/#/traits/DOID:10575", "CAT_browser_link")</f>
        <v>0</v>
      </c>
      <c r="H46" s="2" t="s">
        <v>319</v>
      </c>
      <c r="I46" s="2" t="s">
        <v>320</v>
      </c>
      <c r="J46" s="2" t="s">
        <v>321</v>
      </c>
      <c r="K46" s="2" t="s">
        <v>322</v>
      </c>
    </row>
    <row r="47" spans="1:11">
      <c r="A47" s="2" t="s">
        <v>323</v>
      </c>
      <c r="B47" s="2" t="s">
        <v>29</v>
      </c>
      <c r="C47" s="2" t="s">
        <v>324</v>
      </c>
      <c r="D47" s="2" t="s">
        <v>325</v>
      </c>
      <c r="E47" s="2">
        <v>293</v>
      </c>
      <c r="F47" s="2">
        <v>67</v>
      </c>
      <c r="G47" s="2">
        <f>HYPERLINK("http://fantom.gsc.riken.jp/cat/v1/#/traits/DOID:10591", "CAT_browser_link")</f>
        <v>0</v>
      </c>
      <c r="H47" s="2" t="s">
        <v>326</v>
      </c>
      <c r="I47" s="2" t="s">
        <v>327</v>
      </c>
      <c r="J47" s="2" t="s">
        <v>328</v>
      </c>
      <c r="K47" s="2" t="s">
        <v>329</v>
      </c>
    </row>
    <row r="48" spans="1:11">
      <c r="A48" s="2" t="s">
        <v>330</v>
      </c>
      <c r="B48" s="2" t="s">
        <v>29</v>
      </c>
      <c r="C48" s="2" t="s">
        <v>331</v>
      </c>
      <c r="D48" s="2" t="s">
        <v>332</v>
      </c>
      <c r="E48" s="2">
        <v>2161</v>
      </c>
      <c r="F48" s="2">
        <v>291</v>
      </c>
      <c r="G48" s="2">
        <f>HYPERLINK("http://fantom.gsc.riken.jp/cat/v1/#/traits/DOID:10608", "CAT_browser_link")</f>
        <v>0</v>
      </c>
      <c r="H48" s="2" t="s">
        <v>333</v>
      </c>
      <c r="I48" s="2" t="s">
        <v>334</v>
      </c>
      <c r="J48" s="2" t="s">
        <v>335</v>
      </c>
      <c r="K48" s="2" t="s">
        <v>336</v>
      </c>
    </row>
    <row r="49" spans="1:11">
      <c r="A49" s="2" t="s">
        <v>337</v>
      </c>
      <c r="B49" s="2" t="s">
        <v>29</v>
      </c>
      <c r="C49" s="2" t="s">
        <v>338</v>
      </c>
      <c r="D49" s="2" t="s">
        <v>339</v>
      </c>
      <c r="E49" s="2">
        <v>7832</v>
      </c>
      <c r="F49" s="2">
        <v>1227</v>
      </c>
      <c r="G49" s="2">
        <f>HYPERLINK("http://fantom.gsc.riken.jp/cat/v1/#/traits/DOID:10652", "CAT_browser_link")</f>
        <v>0</v>
      </c>
      <c r="H49" s="2" t="s">
        <v>340</v>
      </c>
      <c r="I49" s="2" t="s">
        <v>341</v>
      </c>
      <c r="J49" s="2" t="s">
        <v>342</v>
      </c>
      <c r="K49" s="2" t="s">
        <v>343</v>
      </c>
    </row>
    <row r="50" spans="1:11">
      <c r="A50" s="2" t="s">
        <v>344</v>
      </c>
      <c r="B50" s="2" t="s">
        <v>29</v>
      </c>
      <c r="C50" s="2" t="s">
        <v>345</v>
      </c>
      <c r="D50" s="2" t="s">
        <v>346</v>
      </c>
      <c r="E50" s="2">
        <v>84</v>
      </c>
      <c r="F50" s="2">
        <v>12</v>
      </c>
      <c r="G50" s="2">
        <f>HYPERLINK("http://fantom.gsc.riken.jp/cat/v1/#/traits/DOID:1074", "CAT_browser_link")</f>
        <v>0</v>
      </c>
      <c r="H50" s="2" t="s">
        <v>347</v>
      </c>
      <c r="I50" s="2" t="s">
        <v>348</v>
      </c>
      <c r="J50" s="2">
        <v>19959718</v>
      </c>
      <c r="K50" s="2" t="s">
        <v>349</v>
      </c>
    </row>
    <row r="51" spans="1:11">
      <c r="A51" s="2" t="s">
        <v>350</v>
      </c>
      <c r="B51" s="2" t="s">
        <v>29</v>
      </c>
      <c r="C51" s="2" t="s">
        <v>351</v>
      </c>
      <c r="D51" s="2" t="s">
        <v>352</v>
      </c>
      <c r="E51" s="2">
        <v>22</v>
      </c>
      <c r="F51" s="2">
        <v>6</v>
      </c>
      <c r="G51" s="2">
        <f>HYPERLINK("http://fantom.gsc.riken.jp/cat/v1/#/traits/DOID:10754", "CAT_browser_link")</f>
        <v>0</v>
      </c>
      <c r="H51" s="2" t="s">
        <v>353</v>
      </c>
      <c r="I51" s="2" t="s">
        <v>354</v>
      </c>
      <c r="J51" s="2" t="s">
        <v>355</v>
      </c>
      <c r="K51" s="2" t="s">
        <v>356</v>
      </c>
    </row>
    <row r="52" spans="1:11">
      <c r="A52" s="2" t="s">
        <v>357</v>
      </c>
      <c r="B52" s="2" t="s">
        <v>29</v>
      </c>
      <c r="C52" s="2" t="s">
        <v>358</v>
      </c>
      <c r="D52" s="2" t="s">
        <v>359</v>
      </c>
      <c r="E52" s="2">
        <v>1797</v>
      </c>
      <c r="F52" s="2">
        <v>240</v>
      </c>
      <c r="G52" s="2">
        <f>HYPERLINK("http://fantom.gsc.riken.jp/cat/v1/#/traits/DOID:10871", "CAT_browser_link")</f>
        <v>0</v>
      </c>
      <c r="H52" s="2" t="s">
        <v>360</v>
      </c>
      <c r="I52" s="2" t="s">
        <v>361</v>
      </c>
      <c r="J52" s="2" t="s">
        <v>362</v>
      </c>
      <c r="K52" s="2" t="s">
        <v>363</v>
      </c>
    </row>
    <row r="53" spans="1:11">
      <c r="A53" s="2" t="s">
        <v>364</v>
      </c>
      <c r="B53" s="2" t="s">
        <v>29</v>
      </c>
      <c r="C53" s="2" t="s">
        <v>365</v>
      </c>
      <c r="D53" s="2" t="s">
        <v>44</v>
      </c>
      <c r="E53" s="2">
        <v>883</v>
      </c>
      <c r="F53" s="2">
        <v>184</v>
      </c>
      <c r="G53" s="2">
        <f>HYPERLINK("http://fantom.gsc.riken.jp/cat/v1/#/traits/DOID:1091", "CAT_browser_link")</f>
        <v>0</v>
      </c>
      <c r="H53" s="2" t="s">
        <v>366</v>
      </c>
      <c r="I53" s="2" t="s">
        <v>367</v>
      </c>
      <c r="J53" s="2" t="s">
        <v>368</v>
      </c>
      <c r="K53" s="2" t="s">
        <v>369</v>
      </c>
    </row>
    <row r="54" spans="1:11">
      <c r="A54" s="2" t="s">
        <v>370</v>
      </c>
      <c r="B54" s="2" t="s">
        <v>29</v>
      </c>
      <c r="C54" s="2" t="s">
        <v>371</v>
      </c>
      <c r="D54" s="2" t="s">
        <v>44</v>
      </c>
      <c r="E54" s="2">
        <v>1073</v>
      </c>
      <c r="F54" s="2">
        <v>156</v>
      </c>
      <c r="G54" s="2">
        <f>HYPERLINK("http://fantom.gsc.riken.jp/cat/v1/#/traits/DOID:10923", "CAT_browser_link")</f>
        <v>0</v>
      </c>
      <c r="H54" s="2" t="s">
        <v>372</v>
      </c>
      <c r="I54" s="2" t="s">
        <v>373</v>
      </c>
      <c r="J54" s="2" t="s">
        <v>374</v>
      </c>
      <c r="K54" s="2" t="s">
        <v>375</v>
      </c>
    </row>
    <row r="55" spans="1:11">
      <c r="A55" s="2" t="s">
        <v>376</v>
      </c>
      <c r="B55" s="2" t="s">
        <v>29</v>
      </c>
      <c r="C55" s="2" t="s">
        <v>377</v>
      </c>
      <c r="D55" s="2" t="s">
        <v>378</v>
      </c>
      <c r="E55" s="2">
        <v>123</v>
      </c>
      <c r="F55" s="2">
        <v>21</v>
      </c>
      <c r="G55" s="2">
        <f>HYPERLINK("http://fantom.gsc.riken.jp/cat/v1/#/traits/DOID:10933", "CAT_browser_link")</f>
        <v>0</v>
      </c>
      <c r="H55" s="2" t="s">
        <v>379</v>
      </c>
      <c r="I55" s="2" t="s">
        <v>380</v>
      </c>
      <c r="J55" s="2" t="s">
        <v>381</v>
      </c>
      <c r="K55" s="2" t="s">
        <v>382</v>
      </c>
    </row>
    <row r="56" spans="1:11">
      <c r="A56" s="2" t="s">
        <v>383</v>
      </c>
      <c r="B56" s="2" t="s">
        <v>29</v>
      </c>
      <c r="C56" s="2" t="s">
        <v>384</v>
      </c>
      <c r="D56" s="2" t="s">
        <v>385</v>
      </c>
      <c r="E56" s="2">
        <v>3981</v>
      </c>
      <c r="F56" s="2">
        <v>549</v>
      </c>
      <c r="G56" s="2">
        <f>HYPERLINK("http://fantom.gsc.riken.jp/cat/v1/#/traits/DOID:1094", "CAT_browser_link")</f>
        <v>0</v>
      </c>
      <c r="H56" s="2" t="s">
        <v>386</v>
      </c>
      <c r="I56" s="2" t="s">
        <v>387</v>
      </c>
      <c r="J56" s="2" t="s">
        <v>388</v>
      </c>
      <c r="K56" s="2" t="s">
        <v>389</v>
      </c>
    </row>
    <row r="57" spans="1:11">
      <c r="A57" s="2" t="s">
        <v>390</v>
      </c>
      <c r="B57" s="2" t="s">
        <v>29</v>
      </c>
      <c r="C57" s="2" t="s">
        <v>391</v>
      </c>
      <c r="D57" s="2" t="s">
        <v>44</v>
      </c>
      <c r="E57" s="2">
        <v>309</v>
      </c>
      <c r="F57" s="2">
        <v>57</v>
      </c>
      <c r="G57" s="2">
        <f>HYPERLINK("http://fantom.gsc.riken.jp/cat/v1/#/traits/DOID:10941", "CAT_browser_link")</f>
        <v>0</v>
      </c>
      <c r="H57" s="2" t="s">
        <v>392</v>
      </c>
      <c r="I57" s="2" t="s">
        <v>393</v>
      </c>
      <c r="J57" s="2" t="s">
        <v>394</v>
      </c>
      <c r="K57" s="2" t="s">
        <v>395</v>
      </c>
    </row>
    <row r="58" spans="1:11">
      <c r="A58" s="2" t="s">
        <v>396</v>
      </c>
      <c r="B58" s="2" t="s">
        <v>29</v>
      </c>
      <c r="C58" s="2" t="s">
        <v>397</v>
      </c>
      <c r="D58" s="2" t="s">
        <v>44</v>
      </c>
      <c r="E58" s="2">
        <v>189</v>
      </c>
      <c r="F58" s="2">
        <v>38</v>
      </c>
      <c r="G58" s="2">
        <f>HYPERLINK("http://fantom.gsc.riken.jp/cat/v1/#/traits/DOID:1100", "CAT_browser_link")</f>
        <v>0</v>
      </c>
      <c r="H58" s="2" t="s">
        <v>398</v>
      </c>
      <c r="I58" s="2" t="s">
        <v>399</v>
      </c>
      <c r="J58" s="2" t="s">
        <v>400</v>
      </c>
      <c r="K58" s="2" t="s">
        <v>401</v>
      </c>
    </row>
    <row r="59" spans="1:11">
      <c r="A59" s="2" t="s">
        <v>402</v>
      </c>
      <c r="B59" s="2" t="s">
        <v>29</v>
      </c>
      <c r="C59" s="2" t="s">
        <v>403</v>
      </c>
      <c r="D59" s="2" t="s">
        <v>404</v>
      </c>
      <c r="E59" s="2">
        <v>84</v>
      </c>
      <c r="F59" s="2">
        <v>11</v>
      </c>
      <c r="G59" s="2">
        <f>HYPERLINK("http://fantom.gsc.riken.jp/cat/v1/#/traits/DOID:11054", "CAT_browser_link")</f>
        <v>0</v>
      </c>
      <c r="H59" s="2" t="s">
        <v>405</v>
      </c>
      <c r="I59" s="2" t="s">
        <v>406</v>
      </c>
      <c r="J59" s="2" t="s">
        <v>407</v>
      </c>
      <c r="K59" s="2" t="s">
        <v>408</v>
      </c>
    </row>
    <row r="60" spans="1:11">
      <c r="A60" s="2" t="s">
        <v>409</v>
      </c>
      <c r="B60" s="2" t="s">
        <v>29</v>
      </c>
      <c r="C60" s="2" t="s">
        <v>410</v>
      </c>
      <c r="D60" s="2" t="s">
        <v>411</v>
      </c>
      <c r="E60" s="2">
        <v>79</v>
      </c>
      <c r="F60" s="2">
        <v>10</v>
      </c>
      <c r="G60" s="2">
        <f>HYPERLINK("http://fantom.gsc.riken.jp/cat/v1/#/traits/DOID:11119", "CAT_browser_link")</f>
        <v>0</v>
      </c>
      <c r="H60" s="2" t="s">
        <v>412</v>
      </c>
      <c r="I60" s="2" t="s">
        <v>413</v>
      </c>
      <c r="J60" s="2">
        <v>22889924</v>
      </c>
      <c r="K60" s="2" t="s">
        <v>414</v>
      </c>
    </row>
    <row r="61" spans="1:11">
      <c r="A61" s="2" t="s">
        <v>415</v>
      </c>
      <c r="B61" s="2" t="s">
        <v>29</v>
      </c>
      <c r="C61" s="2" t="s">
        <v>416</v>
      </c>
      <c r="D61" s="2" t="s">
        <v>44</v>
      </c>
      <c r="E61" s="2">
        <v>126</v>
      </c>
      <c r="F61" s="2">
        <v>21</v>
      </c>
      <c r="G61" s="2">
        <f>HYPERLINK("http://fantom.gsc.riken.jp/cat/v1/#/traits/DOID:11132", "CAT_browser_link")</f>
        <v>0</v>
      </c>
      <c r="H61" s="2" t="s">
        <v>417</v>
      </c>
      <c r="I61" s="2" t="s">
        <v>418</v>
      </c>
      <c r="J61" s="2">
        <v>23151678</v>
      </c>
      <c r="K61" s="2" t="s">
        <v>419</v>
      </c>
    </row>
    <row r="62" spans="1:11">
      <c r="A62" s="2" t="s">
        <v>420</v>
      </c>
      <c r="B62" s="2" t="s">
        <v>29</v>
      </c>
      <c r="C62" s="2" t="s">
        <v>421</v>
      </c>
      <c r="D62" s="2" t="s">
        <v>44</v>
      </c>
      <c r="E62" s="2">
        <v>469</v>
      </c>
      <c r="F62" s="2">
        <v>64</v>
      </c>
      <c r="G62" s="2">
        <f>HYPERLINK("http://fantom.gsc.riken.jp/cat/v1/#/traits/DOID:11151", "CAT_browser_link")</f>
        <v>0</v>
      </c>
      <c r="H62" s="2" t="s">
        <v>422</v>
      </c>
      <c r="I62" s="2" t="s">
        <v>423</v>
      </c>
      <c r="J62" s="2">
        <v>17632509</v>
      </c>
      <c r="K62" s="2" t="s">
        <v>424</v>
      </c>
    </row>
    <row r="63" spans="1:11">
      <c r="A63" s="2" t="s">
        <v>425</v>
      </c>
      <c r="B63" s="2" t="s">
        <v>29</v>
      </c>
      <c r="C63" s="2" t="s">
        <v>426</v>
      </c>
      <c r="D63" s="2" t="s">
        <v>427</v>
      </c>
      <c r="E63" s="2">
        <v>2990</v>
      </c>
      <c r="F63" s="2">
        <v>216</v>
      </c>
      <c r="G63" s="2">
        <f>HYPERLINK("http://fantom.gsc.riken.jp/cat/v1/#/traits/DOID:11335", "CAT_browser_link")</f>
        <v>0</v>
      </c>
      <c r="H63" s="2" t="s">
        <v>428</v>
      </c>
      <c r="I63" s="2" t="s">
        <v>429</v>
      </c>
      <c r="J63" s="2" t="s">
        <v>430</v>
      </c>
      <c r="K63" s="2" t="s">
        <v>431</v>
      </c>
    </row>
    <row r="64" spans="1:11">
      <c r="A64" s="2" t="s">
        <v>432</v>
      </c>
      <c r="B64" s="2" t="s">
        <v>29</v>
      </c>
      <c r="C64" s="2" t="s">
        <v>433</v>
      </c>
      <c r="D64" s="2" t="s">
        <v>434</v>
      </c>
      <c r="E64" s="2">
        <v>1459</v>
      </c>
      <c r="F64" s="2">
        <v>218</v>
      </c>
      <c r="G64" s="2">
        <f>HYPERLINK("http://fantom.gsc.riken.jp/cat/v1/#/traits/DOID:114", "CAT_browser_link")</f>
        <v>0</v>
      </c>
      <c r="H64" s="2" t="s">
        <v>435</v>
      </c>
      <c r="I64" s="2" t="s">
        <v>436</v>
      </c>
      <c r="J64" s="2" t="s">
        <v>437</v>
      </c>
      <c r="K64" s="2" t="s">
        <v>438</v>
      </c>
    </row>
    <row r="65" spans="1:11">
      <c r="A65" s="2" t="s">
        <v>439</v>
      </c>
      <c r="B65" s="2" t="s">
        <v>29</v>
      </c>
      <c r="C65" s="2" t="s">
        <v>440</v>
      </c>
      <c r="D65" s="2" t="s">
        <v>441</v>
      </c>
      <c r="E65" s="2">
        <v>2440</v>
      </c>
      <c r="F65" s="2">
        <v>417</v>
      </c>
      <c r="G65" s="2">
        <f>HYPERLINK("http://fantom.gsc.riken.jp/cat/v1/#/traits/DOID:11476", "CAT_browser_link")</f>
        <v>0</v>
      </c>
      <c r="H65" s="2" t="s">
        <v>442</v>
      </c>
      <c r="I65" s="2" t="s">
        <v>443</v>
      </c>
      <c r="J65" s="2" t="s">
        <v>444</v>
      </c>
      <c r="K65" s="2" t="s">
        <v>445</v>
      </c>
    </row>
    <row r="66" spans="1:11">
      <c r="A66" s="2" t="s">
        <v>446</v>
      </c>
      <c r="B66" s="2" t="s">
        <v>29</v>
      </c>
      <c r="C66" s="2" t="s">
        <v>447</v>
      </c>
      <c r="D66" s="2" t="s">
        <v>448</v>
      </c>
      <c r="E66" s="2">
        <v>229</v>
      </c>
      <c r="F66" s="2">
        <v>45</v>
      </c>
      <c r="G66" s="2">
        <f>HYPERLINK("http://fantom.gsc.riken.jp/cat/v1/#/traits/DOID:11612", "CAT_browser_link")</f>
        <v>0</v>
      </c>
      <c r="H66" s="2" t="s">
        <v>449</v>
      </c>
      <c r="I66" s="2" t="s">
        <v>450</v>
      </c>
      <c r="J66" s="2" t="s">
        <v>451</v>
      </c>
      <c r="K66" s="2" t="s">
        <v>452</v>
      </c>
    </row>
    <row r="67" spans="1:11">
      <c r="A67" s="2" t="s">
        <v>453</v>
      </c>
      <c r="B67" s="2" t="s">
        <v>29</v>
      </c>
      <c r="C67" s="2" t="s">
        <v>454</v>
      </c>
      <c r="D67" s="2" t="s">
        <v>44</v>
      </c>
      <c r="E67" s="2">
        <v>275</v>
      </c>
      <c r="F67" s="2">
        <v>49</v>
      </c>
      <c r="G67" s="2">
        <f>HYPERLINK("http://fantom.gsc.riken.jp/cat/v1/#/traits/DOID:11650", "CAT_browser_link")</f>
        <v>0</v>
      </c>
      <c r="H67" s="2" t="s">
        <v>455</v>
      </c>
      <c r="I67" s="2" t="s">
        <v>456</v>
      </c>
      <c r="J67" s="2" t="s">
        <v>457</v>
      </c>
      <c r="K67" s="2" t="s">
        <v>458</v>
      </c>
    </row>
    <row r="68" spans="1:11">
      <c r="A68" s="2" t="s">
        <v>459</v>
      </c>
      <c r="B68" s="2" t="s">
        <v>29</v>
      </c>
      <c r="C68" s="2" t="s">
        <v>460</v>
      </c>
      <c r="D68" s="2" t="s">
        <v>461</v>
      </c>
      <c r="E68" s="2">
        <v>81</v>
      </c>
      <c r="F68" s="2">
        <v>29</v>
      </c>
      <c r="G68" s="2">
        <f>HYPERLINK("http://fantom.gsc.riken.jp/cat/v1/#/traits/DOID:11701", "CAT_browser_link")</f>
        <v>0</v>
      </c>
      <c r="H68" s="2" t="s">
        <v>462</v>
      </c>
      <c r="I68" s="2" t="s">
        <v>463</v>
      </c>
      <c r="J68" s="2" t="s">
        <v>464</v>
      </c>
      <c r="K68" s="2" t="s">
        <v>465</v>
      </c>
    </row>
    <row r="69" spans="1:11">
      <c r="A69" s="2" t="s">
        <v>466</v>
      </c>
      <c r="B69" s="2" t="s">
        <v>29</v>
      </c>
      <c r="C69" s="2" t="s">
        <v>467</v>
      </c>
      <c r="D69" s="2" t="s">
        <v>44</v>
      </c>
      <c r="E69" s="2">
        <v>62</v>
      </c>
      <c r="F69" s="2">
        <v>12</v>
      </c>
      <c r="G69" s="2">
        <f>HYPERLINK("http://fantom.gsc.riken.jp/cat/v1/#/traits/DOID:11714", "CAT_browser_link")</f>
        <v>0</v>
      </c>
      <c r="H69" s="2" t="s">
        <v>468</v>
      </c>
      <c r="I69" s="2" t="s">
        <v>469</v>
      </c>
      <c r="J69" s="2">
        <v>22233651</v>
      </c>
      <c r="K69" s="2" t="s">
        <v>470</v>
      </c>
    </row>
    <row r="70" spans="1:11">
      <c r="A70" s="2" t="s">
        <v>471</v>
      </c>
      <c r="B70" s="2" t="s">
        <v>29</v>
      </c>
      <c r="C70" s="2" t="s">
        <v>472</v>
      </c>
      <c r="D70" s="2" t="s">
        <v>473</v>
      </c>
      <c r="E70" s="2">
        <v>354</v>
      </c>
      <c r="F70" s="2">
        <v>66</v>
      </c>
      <c r="G70" s="2">
        <f>HYPERLINK("http://fantom.gsc.riken.jp/cat/v1/#/traits/DOID:11718", "CAT_browser_link")</f>
        <v>0</v>
      </c>
      <c r="H70" s="2" t="s">
        <v>474</v>
      </c>
      <c r="I70" s="2" t="s">
        <v>475</v>
      </c>
      <c r="J70" s="2" t="s">
        <v>476</v>
      </c>
      <c r="K70" s="2" t="s">
        <v>477</v>
      </c>
    </row>
    <row r="71" spans="1:11">
      <c r="A71" s="2" t="s">
        <v>478</v>
      </c>
      <c r="B71" s="2" t="s">
        <v>29</v>
      </c>
      <c r="C71" s="2" t="s">
        <v>479</v>
      </c>
      <c r="D71" s="2" t="s">
        <v>480</v>
      </c>
      <c r="E71" s="2">
        <v>1694</v>
      </c>
      <c r="F71" s="2">
        <v>316</v>
      </c>
      <c r="G71" s="2">
        <f>HYPERLINK("http://fantom.gsc.riken.jp/cat/v1/#/traits/DOID:11830", "CAT_browser_link")</f>
        <v>0</v>
      </c>
      <c r="H71" s="2" t="s">
        <v>481</v>
      </c>
      <c r="I71" s="2" t="s">
        <v>482</v>
      </c>
      <c r="J71" s="2" t="s">
        <v>483</v>
      </c>
      <c r="K71" s="2" t="s">
        <v>484</v>
      </c>
    </row>
    <row r="72" spans="1:11">
      <c r="A72" s="2" t="s">
        <v>485</v>
      </c>
      <c r="B72" s="2" t="s">
        <v>29</v>
      </c>
      <c r="C72" s="2" t="s">
        <v>486</v>
      </c>
      <c r="D72" s="2" t="s">
        <v>44</v>
      </c>
      <c r="E72" s="2">
        <v>235</v>
      </c>
      <c r="F72" s="2">
        <v>51</v>
      </c>
      <c r="G72" s="2">
        <f>HYPERLINK("http://fantom.gsc.riken.jp/cat/v1/#/traits/DOID:1184", "CAT_browser_link")</f>
        <v>0</v>
      </c>
      <c r="H72" s="2" t="s">
        <v>487</v>
      </c>
      <c r="I72" s="2" t="s">
        <v>488</v>
      </c>
      <c r="J72" s="2" t="s">
        <v>489</v>
      </c>
      <c r="K72" s="2" t="s">
        <v>490</v>
      </c>
    </row>
    <row r="73" spans="1:11">
      <c r="A73" s="2" t="s">
        <v>491</v>
      </c>
      <c r="B73" s="2" t="s">
        <v>29</v>
      </c>
      <c r="C73" s="2" t="s">
        <v>492</v>
      </c>
      <c r="D73" s="2" t="s">
        <v>44</v>
      </c>
      <c r="E73" s="2">
        <v>568</v>
      </c>
      <c r="F73" s="2">
        <v>42</v>
      </c>
      <c r="G73" s="2">
        <f>HYPERLINK("http://fantom.gsc.riken.jp/cat/v1/#/traits/DOID:11847", "CAT_browser_link")</f>
        <v>0</v>
      </c>
      <c r="H73" s="2" t="s">
        <v>493</v>
      </c>
      <c r="I73" s="2" t="s">
        <v>494</v>
      </c>
      <c r="J73" s="2" t="s">
        <v>495</v>
      </c>
      <c r="K73" s="2" t="s">
        <v>496</v>
      </c>
    </row>
    <row r="74" spans="1:11">
      <c r="A74" s="2" t="s">
        <v>497</v>
      </c>
      <c r="B74" s="2" t="s">
        <v>29</v>
      </c>
      <c r="C74" s="2" t="s">
        <v>498</v>
      </c>
      <c r="D74" s="2" t="s">
        <v>499</v>
      </c>
      <c r="E74" s="2">
        <v>261</v>
      </c>
      <c r="F74" s="2">
        <v>48</v>
      </c>
      <c r="G74" s="2">
        <f>HYPERLINK("http://fantom.gsc.riken.jp/cat/v1/#/traits/DOID:11934", "CAT_browser_link")</f>
        <v>0</v>
      </c>
      <c r="H74" s="2" t="s">
        <v>500</v>
      </c>
      <c r="I74" s="2" t="s">
        <v>501</v>
      </c>
      <c r="J74" s="2">
        <v>21844884</v>
      </c>
      <c r="K74" s="2" t="s">
        <v>502</v>
      </c>
    </row>
    <row r="75" spans="1:11">
      <c r="A75" s="2" t="s">
        <v>503</v>
      </c>
      <c r="B75" s="2" t="s">
        <v>29</v>
      </c>
      <c r="C75" s="2" t="s">
        <v>504</v>
      </c>
      <c r="D75" s="2" t="s">
        <v>44</v>
      </c>
      <c r="E75" s="2">
        <v>130</v>
      </c>
      <c r="F75" s="2">
        <v>20</v>
      </c>
      <c r="G75" s="2">
        <f>HYPERLINK("http://fantom.gsc.riken.jp/cat/v1/#/traits/DOID:11949", "CAT_browser_link")</f>
        <v>0</v>
      </c>
      <c r="H75" s="2" t="s">
        <v>505</v>
      </c>
      <c r="I75" s="2" t="s">
        <v>506</v>
      </c>
      <c r="J75" s="2" t="s">
        <v>507</v>
      </c>
      <c r="K75" s="2" t="s">
        <v>508</v>
      </c>
    </row>
    <row r="76" spans="1:11">
      <c r="A76" s="2" t="s">
        <v>509</v>
      </c>
      <c r="B76" s="2" t="s">
        <v>29</v>
      </c>
      <c r="C76" s="2" t="s">
        <v>510</v>
      </c>
      <c r="D76" s="2" t="s">
        <v>44</v>
      </c>
      <c r="E76" s="2">
        <v>272</v>
      </c>
      <c r="F76" s="2">
        <v>62</v>
      </c>
      <c r="G76" s="2">
        <f>HYPERLINK("http://fantom.gsc.riken.jp/cat/v1/#/traits/DOID:11977", "CAT_browser_link")</f>
        <v>0</v>
      </c>
      <c r="H76" s="2" t="s">
        <v>511</v>
      </c>
      <c r="I76" s="2" t="s">
        <v>512</v>
      </c>
      <c r="J76" s="2" t="s">
        <v>513</v>
      </c>
      <c r="K76" s="2" t="s">
        <v>514</v>
      </c>
    </row>
    <row r="77" spans="1:11">
      <c r="A77" s="2" t="s">
        <v>515</v>
      </c>
      <c r="B77" s="2" t="s">
        <v>29</v>
      </c>
      <c r="C77" s="2" t="s">
        <v>516</v>
      </c>
      <c r="D77" s="2" t="s">
        <v>517</v>
      </c>
      <c r="E77" s="2">
        <v>667</v>
      </c>
      <c r="F77" s="2">
        <v>98</v>
      </c>
      <c r="G77" s="2">
        <f>HYPERLINK("http://fantom.gsc.riken.jp/cat/v1/#/traits/DOID:11984", "CAT_browser_link")</f>
        <v>0</v>
      </c>
      <c r="H77" s="2" t="s">
        <v>518</v>
      </c>
      <c r="I77" s="2" t="s">
        <v>519</v>
      </c>
      <c r="J77" s="2" t="s">
        <v>520</v>
      </c>
      <c r="K77" s="2" t="s">
        <v>521</v>
      </c>
    </row>
    <row r="78" spans="1:11">
      <c r="A78" s="2" t="s">
        <v>522</v>
      </c>
      <c r="B78" s="2" t="s">
        <v>29</v>
      </c>
      <c r="C78" s="2" t="s">
        <v>523</v>
      </c>
      <c r="D78" s="2" t="s">
        <v>524</v>
      </c>
      <c r="E78" s="2">
        <v>35</v>
      </c>
      <c r="F78" s="2">
        <v>26</v>
      </c>
      <c r="G78" s="2">
        <f>HYPERLINK("http://fantom.gsc.riken.jp/cat/v1/#/traits/DOID:12129", "CAT_browser_link")</f>
        <v>0</v>
      </c>
      <c r="H78" s="2" t="s">
        <v>525</v>
      </c>
      <c r="I78" s="2" t="s">
        <v>526</v>
      </c>
      <c r="J78" s="2">
        <v>23568457</v>
      </c>
      <c r="K78" s="2" t="s">
        <v>527</v>
      </c>
    </row>
    <row r="79" spans="1:11">
      <c r="A79" s="2" t="s">
        <v>528</v>
      </c>
      <c r="B79" s="2" t="s">
        <v>29</v>
      </c>
      <c r="C79" s="2" t="s">
        <v>529</v>
      </c>
      <c r="D79" s="2" t="s">
        <v>530</v>
      </c>
      <c r="E79" s="2">
        <v>13</v>
      </c>
      <c r="F79" s="2">
        <v>6</v>
      </c>
      <c r="G79" s="2">
        <f>HYPERLINK("http://fantom.gsc.riken.jp/cat/v1/#/traits/DOID:12132", "CAT_browser_link")</f>
        <v>0</v>
      </c>
      <c r="H79" s="2" t="s">
        <v>531</v>
      </c>
      <c r="I79" s="2" t="s">
        <v>532</v>
      </c>
      <c r="J79" s="2">
        <v>23740775</v>
      </c>
      <c r="K79" s="2" t="s">
        <v>533</v>
      </c>
    </row>
    <row r="80" spans="1:11">
      <c r="A80" s="2" t="s">
        <v>534</v>
      </c>
      <c r="B80" s="2" t="s">
        <v>29</v>
      </c>
      <c r="C80" s="2" t="s">
        <v>535</v>
      </c>
      <c r="D80" s="2" t="s">
        <v>536</v>
      </c>
      <c r="E80" s="2">
        <v>1698</v>
      </c>
      <c r="F80" s="2">
        <v>314</v>
      </c>
      <c r="G80" s="2">
        <f>HYPERLINK("http://fantom.gsc.riken.jp/cat/v1/#/traits/DOID:12140", "CAT_browser_link")</f>
        <v>0</v>
      </c>
      <c r="H80" s="2" t="s">
        <v>537</v>
      </c>
      <c r="I80" s="2" t="s">
        <v>538</v>
      </c>
      <c r="J80" s="2">
        <v>24324551</v>
      </c>
      <c r="K80" s="2" t="s">
        <v>539</v>
      </c>
    </row>
    <row r="81" spans="1:11">
      <c r="A81" s="2" t="s">
        <v>540</v>
      </c>
      <c r="B81" s="2" t="s">
        <v>29</v>
      </c>
      <c r="C81" s="2" t="s">
        <v>541</v>
      </c>
      <c r="D81" s="2" t="s">
        <v>542</v>
      </c>
      <c r="E81" s="2">
        <v>97</v>
      </c>
      <c r="F81" s="2">
        <v>13</v>
      </c>
      <c r="G81" s="2">
        <f>HYPERLINK("http://fantom.gsc.riken.jp/cat/v1/#/traits/DOID:12176", "CAT_browser_link")</f>
        <v>0</v>
      </c>
      <c r="H81" s="2" t="s">
        <v>543</v>
      </c>
      <c r="I81" s="2" t="s">
        <v>544</v>
      </c>
      <c r="J81" s="2">
        <v>21565293</v>
      </c>
      <c r="K81" s="2" t="s">
        <v>545</v>
      </c>
    </row>
    <row r="82" spans="1:11">
      <c r="A82" s="2" t="s">
        <v>546</v>
      </c>
      <c r="B82" s="2" t="s">
        <v>29</v>
      </c>
      <c r="C82" s="2" t="s">
        <v>547</v>
      </c>
      <c r="D82" s="2" t="s">
        <v>548</v>
      </c>
      <c r="E82" s="2">
        <v>339</v>
      </c>
      <c r="F82" s="2">
        <v>70</v>
      </c>
      <c r="G82" s="2">
        <f>HYPERLINK("http://fantom.gsc.riken.jp/cat/v1/#/traits/DOID:12177", "CAT_browser_link")</f>
        <v>0</v>
      </c>
      <c r="H82" s="2" t="s">
        <v>549</v>
      </c>
      <c r="I82" s="2" t="s">
        <v>550</v>
      </c>
      <c r="J82" s="2">
        <v>21497890</v>
      </c>
      <c r="K82" s="2" t="s">
        <v>551</v>
      </c>
    </row>
    <row r="83" spans="1:11">
      <c r="A83" s="2" t="s">
        <v>552</v>
      </c>
      <c r="B83" s="2" t="s">
        <v>29</v>
      </c>
      <c r="C83" s="2" t="s">
        <v>553</v>
      </c>
      <c r="D83" s="2" t="s">
        <v>554</v>
      </c>
      <c r="E83" s="2">
        <v>142</v>
      </c>
      <c r="F83" s="2">
        <v>20</v>
      </c>
      <c r="G83" s="2">
        <f>HYPERLINK("http://fantom.gsc.riken.jp/cat/v1/#/traits/DOID:12205", "CAT_browser_link")</f>
        <v>0</v>
      </c>
      <c r="H83" s="2" t="s">
        <v>555</v>
      </c>
      <c r="I83" s="2" t="s">
        <v>556</v>
      </c>
      <c r="J83" s="2">
        <v>22001756</v>
      </c>
      <c r="K83" s="2" t="s">
        <v>557</v>
      </c>
    </row>
    <row r="84" spans="1:11">
      <c r="A84" s="2" t="s">
        <v>558</v>
      </c>
      <c r="B84" s="2" t="s">
        <v>29</v>
      </c>
      <c r="C84" s="2" t="s">
        <v>559</v>
      </c>
      <c r="D84" s="2" t="s">
        <v>560</v>
      </c>
      <c r="E84" s="2">
        <v>2830</v>
      </c>
      <c r="F84" s="2">
        <v>281</v>
      </c>
      <c r="G84" s="2">
        <f>HYPERLINK("http://fantom.gsc.riken.jp/cat/v1/#/traits/DOID:12236", "CAT_browser_link")</f>
        <v>0</v>
      </c>
      <c r="H84" s="2" t="s">
        <v>561</v>
      </c>
      <c r="I84" s="2" t="s">
        <v>562</v>
      </c>
      <c r="J84" s="2" t="s">
        <v>563</v>
      </c>
      <c r="K84" s="2" t="s">
        <v>564</v>
      </c>
    </row>
    <row r="85" spans="1:11">
      <c r="A85" s="2" t="s">
        <v>565</v>
      </c>
      <c r="B85" s="2" t="s">
        <v>29</v>
      </c>
      <c r="C85" s="2" t="s">
        <v>566</v>
      </c>
      <c r="D85" s="2" t="s">
        <v>567</v>
      </c>
      <c r="E85" s="2">
        <v>500</v>
      </c>
      <c r="F85" s="2">
        <v>71</v>
      </c>
      <c r="G85" s="2">
        <f>HYPERLINK("http://fantom.gsc.riken.jp/cat/v1/#/traits/DOID:12241", "CAT_browser_link")</f>
        <v>0</v>
      </c>
      <c r="H85" s="2" t="s">
        <v>568</v>
      </c>
      <c r="I85" s="2" t="s">
        <v>569</v>
      </c>
      <c r="J85" s="2" t="s">
        <v>570</v>
      </c>
      <c r="K85" s="2" t="s">
        <v>571</v>
      </c>
    </row>
    <row r="86" spans="1:11">
      <c r="A86" s="2" t="s">
        <v>572</v>
      </c>
      <c r="B86" s="2" t="s">
        <v>29</v>
      </c>
      <c r="C86" s="2" t="s">
        <v>573</v>
      </c>
      <c r="D86" s="2" t="s">
        <v>44</v>
      </c>
      <c r="E86" s="2">
        <v>834</v>
      </c>
      <c r="F86" s="2">
        <v>114</v>
      </c>
      <c r="G86" s="2">
        <f>HYPERLINK("http://fantom.gsc.riken.jp/cat/v1/#/traits/DOID:1227", "CAT_browser_link")</f>
        <v>0</v>
      </c>
      <c r="H86" s="2" t="s">
        <v>574</v>
      </c>
      <c r="I86" s="2" t="s">
        <v>575</v>
      </c>
      <c r="J86" s="2" t="s">
        <v>576</v>
      </c>
      <c r="K86" s="2" t="s">
        <v>577</v>
      </c>
    </row>
    <row r="87" spans="1:11">
      <c r="A87" s="2" t="s">
        <v>578</v>
      </c>
      <c r="B87" s="2" t="s">
        <v>29</v>
      </c>
      <c r="C87" s="2" t="s">
        <v>579</v>
      </c>
      <c r="D87" s="2" t="s">
        <v>580</v>
      </c>
      <c r="E87" s="2">
        <v>1714</v>
      </c>
      <c r="F87" s="2">
        <v>219</v>
      </c>
      <c r="G87" s="2">
        <f>HYPERLINK("http://fantom.gsc.riken.jp/cat/v1/#/traits/DOID:12306", "CAT_browser_link")</f>
        <v>0</v>
      </c>
      <c r="H87" s="2" t="s">
        <v>581</v>
      </c>
      <c r="I87" s="2" t="s">
        <v>582</v>
      </c>
      <c r="J87" s="2" t="s">
        <v>583</v>
      </c>
      <c r="K87" s="2" t="s">
        <v>584</v>
      </c>
    </row>
    <row r="88" spans="1:11">
      <c r="A88" s="2" t="s">
        <v>585</v>
      </c>
      <c r="B88" s="2" t="s">
        <v>29</v>
      </c>
      <c r="C88" s="2" t="s">
        <v>586</v>
      </c>
      <c r="D88" s="2" t="s">
        <v>587</v>
      </c>
      <c r="E88" s="2">
        <v>845</v>
      </c>
      <c r="F88" s="2">
        <v>138</v>
      </c>
      <c r="G88" s="2">
        <f>HYPERLINK("http://fantom.gsc.riken.jp/cat/v1/#/traits/DOID:12361", "CAT_browser_link")</f>
        <v>0</v>
      </c>
      <c r="H88" s="2" t="s">
        <v>588</v>
      </c>
      <c r="I88" s="2" t="s">
        <v>589</v>
      </c>
      <c r="J88" s="2" t="s">
        <v>590</v>
      </c>
      <c r="K88" s="2" t="s">
        <v>591</v>
      </c>
    </row>
    <row r="89" spans="1:11">
      <c r="A89" s="2" t="s">
        <v>592</v>
      </c>
      <c r="B89" s="2" t="s">
        <v>29</v>
      </c>
      <c r="C89" s="2" t="s">
        <v>593</v>
      </c>
      <c r="D89" s="2" t="s">
        <v>594</v>
      </c>
      <c r="E89" s="2">
        <v>806</v>
      </c>
      <c r="F89" s="2">
        <v>87</v>
      </c>
      <c r="G89" s="2">
        <f>HYPERLINK("http://fantom.gsc.riken.jp/cat/v1/#/traits/DOID:12365", "CAT_browser_link")</f>
        <v>0</v>
      </c>
      <c r="H89" s="2" t="s">
        <v>595</v>
      </c>
      <c r="I89" s="2" t="s">
        <v>596</v>
      </c>
      <c r="J89" s="2" t="s">
        <v>597</v>
      </c>
      <c r="K89" s="2" t="s">
        <v>598</v>
      </c>
    </row>
    <row r="90" spans="1:11">
      <c r="A90" s="2" t="s">
        <v>599</v>
      </c>
      <c r="B90" s="2" t="s">
        <v>29</v>
      </c>
      <c r="C90" s="2" t="s">
        <v>600</v>
      </c>
      <c r="D90" s="2" t="s">
        <v>601</v>
      </c>
      <c r="E90" s="2">
        <v>13294</v>
      </c>
      <c r="F90" s="2">
        <v>1658</v>
      </c>
      <c r="G90" s="2">
        <f>HYPERLINK("http://fantom.gsc.riken.jp/cat/v1/#/traits/DOID:1240", "CAT_browser_link")</f>
        <v>0</v>
      </c>
      <c r="H90" s="2" t="s">
        <v>602</v>
      </c>
      <c r="I90" s="2" t="s">
        <v>603</v>
      </c>
      <c r="J90" s="2" t="s">
        <v>604</v>
      </c>
      <c r="K90" s="2" t="s">
        <v>605</v>
      </c>
    </row>
    <row r="91" spans="1:11">
      <c r="A91" s="2" t="s">
        <v>606</v>
      </c>
      <c r="B91" s="2" t="s">
        <v>29</v>
      </c>
      <c r="C91" s="2" t="s">
        <v>607</v>
      </c>
      <c r="D91" s="2" t="s">
        <v>44</v>
      </c>
      <c r="E91" s="2">
        <v>1813</v>
      </c>
      <c r="F91" s="2">
        <v>186</v>
      </c>
      <c r="G91" s="2">
        <f>HYPERLINK("http://fantom.gsc.riken.jp/cat/v1/#/traits/DOID:1247", "CAT_browser_link")</f>
        <v>0</v>
      </c>
      <c r="H91" s="2" t="s">
        <v>608</v>
      </c>
      <c r="I91" s="2" t="s">
        <v>609</v>
      </c>
      <c r="J91" s="2" t="s">
        <v>610</v>
      </c>
      <c r="K91" s="2" t="s">
        <v>611</v>
      </c>
    </row>
    <row r="92" spans="1:11">
      <c r="A92" s="2" t="s">
        <v>612</v>
      </c>
      <c r="B92" s="2" t="s">
        <v>29</v>
      </c>
      <c r="C92" s="2" t="s">
        <v>613</v>
      </c>
      <c r="D92" s="2" t="s">
        <v>614</v>
      </c>
      <c r="E92" s="2">
        <v>671</v>
      </c>
      <c r="F92" s="2">
        <v>68</v>
      </c>
      <c r="G92" s="2">
        <f>HYPERLINK("http://fantom.gsc.riken.jp/cat/v1/#/traits/DOID:12531", "CAT_browser_link")</f>
        <v>0</v>
      </c>
      <c r="H92" s="2" t="s">
        <v>615</v>
      </c>
      <c r="I92" s="2" t="s">
        <v>616</v>
      </c>
      <c r="J92" s="2" t="s">
        <v>617</v>
      </c>
      <c r="K92" s="2" t="s">
        <v>618</v>
      </c>
    </row>
    <row r="93" spans="1:11">
      <c r="A93" s="2" t="s">
        <v>619</v>
      </c>
      <c r="B93" s="2" t="s">
        <v>29</v>
      </c>
      <c r="C93" s="2" t="s">
        <v>620</v>
      </c>
      <c r="D93" s="2" t="s">
        <v>621</v>
      </c>
      <c r="E93" s="2">
        <v>1282</v>
      </c>
      <c r="F93" s="2">
        <v>135</v>
      </c>
      <c r="G93" s="2">
        <f>HYPERLINK("http://fantom.gsc.riken.jp/cat/v1/#/traits/DOID:12603", "CAT_browser_link")</f>
        <v>0</v>
      </c>
      <c r="H93" s="2" t="s">
        <v>622</v>
      </c>
      <c r="I93" s="2" t="s">
        <v>623</v>
      </c>
      <c r="J93" s="2" t="s">
        <v>624</v>
      </c>
      <c r="K93" s="2" t="s">
        <v>625</v>
      </c>
    </row>
    <row r="94" spans="1:11">
      <c r="A94" s="2" t="s">
        <v>626</v>
      </c>
      <c r="B94" s="2" t="s">
        <v>29</v>
      </c>
      <c r="C94" s="2" t="s">
        <v>627</v>
      </c>
      <c r="D94" s="2" t="s">
        <v>628</v>
      </c>
      <c r="E94" s="2">
        <v>231</v>
      </c>
      <c r="F94" s="2">
        <v>33</v>
      </c>
      <c r="G94" s="2">
        <f>HYPERLINK("http://fantom.gsc.riken.jp/cat/v1/#/traits/DOID:12638", "CAT_browser_link")</f>
        <v>0</v>
      </c>
      <c r="H94" s="2" t="s">
        <v>629</v>
      </c>
      <c r="I94" s="2" t="s">
        <v>630</v>
      </c>
      <c r="J94" s="2" t="s">
        <v>631</v>
      </c>
      <c r="K94" s="2" t="s">
        <v>632</v>
      </c>
    </row>
    <row r="95" spans="1:11">
      <c r="A95" s="2" t="s">
        <v>633</v>
      </c>
      <c r="B95" s="2" t="s">
        <v>29</v>
      </c>
      <c r="C95" s="2" t="s">
        <v>634</v>
      </c>
      <c r="D95" s="2" t="s">
        <v>635</v>
      </c>
      <c r="E95" s="2">
        <v>348</v>
      </c>
      <c r="F95" s="2">
        <v>44</v>
      </c>
      <c r="G95" s="2">
        <f>HYPERLINK("http://fantom.gsc.riken.jp/cat/v1/#/traits/DOID:12783", "CAT_browser_link")</f>
        <v>0</v>
      </c>
      <c r="H95" s="2" t="s">
        <v>636</v>
      </c>
      <c r="I95" s="2" t="s">
        <v>637</v>
      </c>
      <c r="J95" s="2">
        <v>23793025</v>
      </c>
      <c r="K95" s="2" t="s">
        <v>638</v>
      </c>
    </row>
    <row r="96" spans="1:11">
      <c r="A96" s="2" t="s">
        <v>639</v>
      </c>
      <c r="B96" s="2" t="s">
        <v>29</v>
      </c>
      <c r="C96" s="2" t="s">
        <v>640</v>
      </c>
      <c r="D96" s="2" t="s">
        <v>44</v>
      </c>
      <c r="E96" s="2">
        <v>39</v>
      </c>
      <c r="F96" s="2">
        <v>7</v>
      </c>
      <c r="G96" s="2">
        <f>HYPERLINK("http://fantom.gsc.riken.jp/cat/v1/#/traits/DOID:1284", "CAT_browser_link")</f>
        <v>0</v>
      </c>
      <c r="H96" s="2" t="s">
        <v>641</v>
      </c>
      <c r="I96" s="2" t="s">
        <v>642</v>
      </c>
      <c r="J96" s="2">
        <v>22105264</v>
      </c>
      <c r="K96" s="2" t="s">
        <v>643</v>
      </c>
    </row>
    <row r="97" spans="1:11">
      <c r="A97" s="2" t="s">
        <v>644</v>
      </c>
      <c r="B97" s="2" t="s">
        <v>29</v>
      </c>
      <c r="C97" s="2" t="s">
        <v>645</v>
      </c>
      <c r="D97" s="2" t="s">
        <v>646</v>
      </c>
      <c r="E97" s="2">
        <v>225</v>
      </c>
      <c r="F97" s="2">
        <v>45</v>
      </c>
      <c r="G97" s="2">
        <f>HYPERLINK("http://fantom.gsc.riken.jp/cat/v1/#/traits/DOID:1289", "CAT_browser_link")</f>
        <v>0</v>
      </c>
      <c r="H97" s="2" t="s">
        <v>647</v>
      </c>
      <c r="I97" s="2" t="s">
        <v>648</v>
      </c>
      <c r="J97" s="2" t="s">
        <v>649</v>
      </c>
      <c r="K97" s="2" t="s">
        <v>650</v>
      </c>
    </row>
    <row r="98" spans="1:11">
      <c r="A98" s="2" t="s">
        <v>651</v>
      </c>
      <c r="B98" s="2" t="s">
        <v>29</v>
      </c>
      <c r="C98" s="2" t="s">
        <v>652</v>
      </c>
      <c r="D98" s="2" t="s">
        <v>653</v>
      </c>
      <c r="E98" s="2">
        <v>763</v>
      </c>
      <c r="F98" s="2">
        <v>125</v>
      </c>
      <c r="G98" s="2">
        <f>HYPERLINK("http://fantom.gsc.riken.jp/cat/v1/#/traits/DOID:12995", "CAT_browser_link")</f>
        <v>0</v>
      </c>
      <c r="H98" s="2" t="s">
        <v>654</v>
      </c>
      <c r="I98" s="2" t="s">
        <v>655</v>
      </c>
      <c r="J98" s="2" t="s">
        <v>656</v>
      </c>
      <c r="K98" s="2" t="s">
        <v>657</v>
      </c>
    </row>
    <row r="99" spans="1:11">
      <c r="A99" s="2" t="s">
        <v>658</v>
      </c>
      <c r="B99" s="2" t="s">
        <v>29</v>
      </c>
      <c r="C99" s="2" t="s">
        <v>659</v>
      </c>
      <c r="D99" s="2" t="s">
        <v>660</v>
      </c>
      <c r="E99" s="2">
        <v>674</v>
      </c>
      <c r="F99" s="2">
        <v>119</v>
      </c>
      <c r="G99" s="2">
        <f>HYPERLINK("http://fantom.gsc.riken.jp/cat/v1/#/traits/DOID:1307", "CAT_browser_link")</f>
        <v>0</v>
      </c>
      <c r="H99" s="2" t="s">
        <v>661</v>
      </c>
      <c r="I99" s="2" t="s">
        <v>662</v>
      </c>
      <c r="J99" s="2" t="s">
        <v>663</v>
      </c>
      <c r="K99" s="2" t="s">
        <v>664</v>
      </c>
    </row>
    <row r="100" spans="1:11">
      <c r="A100" s="2" t="s">
        <v>665</v>
      </c>
      <c r="B100" s="2" t="s">
        <v>29</v>
      </c>
      <c r="C100" s="2" t="s">
        <v>666</v>
      </c>
      <c r="D100" s="2" t="s">
        <v>667</v>
      </c>
      <c r="E100" s="2">
        <v>5397</v>
      </c>
      <c r="F100" s="2">
        <v>540</v>
      </c>
      <c r="G100" s="2">
        <f>HYPERLINK("http://fantom.gsc.riken.jp/cat/v1/#/traits/DOID:13189", "CAT_browser_link")</f>
        <v>0</v>
      </c>
      <c r="H100" s="2" t="s">
        <v>668</v>
      </c>
      <c r="I100" s="2" t="s">
        <v>669</v>
      </c>
      <c r="J100" s="2" t="s">
        <v>670</v>
      </c>
      <c r="K100" s="2" t="s">
        <v>671</v>
      </c>
    </row>
    <row r="101" spans="1:11">
      <c r="A101" s="2" t="s">
        <v>672</v>
      </c>
      <c r="B101" s="2" t="s">
        <v>29</v>
      </c>
      <c r="C101" s="2" t="s">
        <v>673</v>
      </c>
      <c r="D101" s="2" t="s">
        <v>674</v>
      </c>
      <c r="E101" s="2">
        <v>335</v>
      </c>
      <c r="F101" s="2">
        <v>29</v>
      </c>
      <c r="G101" s="2">
        <f>HYPERLINK("http://fantom.gsc.riken.jp/cat/v1/#/traits/DOID:13223", "CAT_browser_link")</f>
        <v>0</v>
      </c>
      <c r="H101" s="2" t="s">
        <v>675</v>
      </c>
      <c r="I101" s="2" t="s">
        <v>676</v>
      </c>
      <c r="J101" s="2" t="s">
        <v>677</v>
      </c>
      <c r="K101" s="2" t="s">
        <v>678</v>
      </c>
    </row>
    <row r="102" spans="1:11">
      <c r="A102" s="2" t="s">
        <v>679</v>
      </c>
      <c r="B102" s="2" t="s">
        <v>29</v>
      </c>
      <c r="C102" s="2" t="s">
        <v>680</v>
      </c>
      <c r="D102" s="2" t="s">
        <v>681</v>
      </c>
      <c r="E102" s="2">
        <v>3839</v>
      </c>
      <c r="F102" s="2">
        <v>655</v>
      </c>
      <c r="G102" s="2">
        <f>HYPERLINK("http://fantom.gsc.riken.jp/cat/v1/#/traits/DOID:1324", "CAT_browser_link")</f>
        <v>0</v>
      </c>
      <c r="H102" s="2" t="s">
        <v>682</v>
      </c>
      <c r="I102" s="2" t="s">
        <v>683</v>
      </c>
      <c r="J102" s="2" t="s">
        <v>684</v>
      </c>
      <c r="K102" s="2" t="s">
        <v>685</v>
      </c>
    </row>
    <row r="103" spans="1:11">
      <c r="A103" s="2" t="s">
        <v>686</v>
      </c>
      <c r="B103" s="2" t="s">
        <v>29</v>
      </c>
      <c r="C103" s="2" t="s">
        <v>687</v>
      </c>
      <c r="D103" s="2" t="s">
        <v>688</v>
      </c>
      <c r="E103" s="2">
        <v>805</v>
      </c>
      <c r="F103" s="2">
        <v>129</v>
      </c>
      <c r="G103" s="2">
        <f>HYPERLINK("http://fantom.gsc.riken.jp/cat/v1/#/traits/DOID:13241", "CAT_browser_link")</f>
        <v>0</v>
      </c>
      <c r="H103" s="2" t="s">
        <v>689</v>
      </c>
      <c r="I103" s="2" t="s">
        <v>690</v>
      </c>
      <c r="J103" s="2" t="s">
        <v>691</v>
      </c>
      <c r="K103" s="2" t="s">
        <v>692</v>
      </c>
    </row>
    <row r="104" spans="1:11">
      <c r="A104" s="2" t="s">
        <v>693</v>
      </c>
      <c r="B104" s="2" t="s">
        <v>29</v>
      </c>
      <c r="C104" s="2" t="s">
        <v>694</v>
      </c>
      <c r="D104" s="2" t="s">
        <v>695</v>
      </c>
      <c r="E104" s="2">
        <v>387</v>
      </c>
      <c r="F104" s="2">
        <v>39</v>
      </c>
      <c r="G104" s="2">
        <f>HYPERLINK("http://fantom.gsc.riken.jp/cat/v1/#/traits/DOID:13365", "CAT_browser_link")</f>
        <v>0</v>
      </c>
      <c r="H104" s="2" t="s">
        <v>696</v>
      </c>
      <c r="I104" s="2" t="s">
        <v>697</v>
      </c>
      <c r="J104" s="2" t="s">
        <v>698</v>
      </c>
      <c r="K104" s="2" t="s">
        <v>699</v>
      </c>
    </row>
    <row r="105" spans="1:11">
      <c r="A105" s="2" t="s">
        <v>700</v>
      </c>
      <c r="B105" s="2" t="s">
        <v>29</v>
      </c>
      <c r="C105" s="2" t="s">
        <v>701</v>
      </c>
      <c r="D105" s="2" t="s">
        <v>702</v>
      </c>
      <c r="E105" s="2">
        <v>1461</v>
      </c>
      <c r="F105" s="2">
        <v>230</v>
      </c>
      <c r="G105" s="2">
        <f>HYPERLINK("http://fantom.gsc.riken.jp/cat/v1/#/traits/DOID:13378", "CAT_browser_link")</f>
        <v>0</v>
      </c>
      <c r="H105" s="2" t="s">
        <v>703</v>
      </c>
      <c r="I105" s="2" t="s">
        <v>704</v>
      </c>
      <c r="J105" s="2" t="s">
        <v>705</v>
      </c>
      <c r="K105" s="2" t="s">
        <v>706</v>
      </c>
    </row>
    <row r="106" spans="1:11">
      <c r="A106" s="2" t="s">
        <v>707</v>
      </c>
      <c r="B106" s="2" t="s">
        <v>29</v>
      </c>
      <c r="C106" s="2" t="s">
        <v>708</v>
      </c>
      <c r="D106" s="2" t="s">
        <v>709</v>
      </c>
      <c r="E106" s="2">
        <v>284</v>
      </c>
      <c r="F106" s="2">
        <v>56</v>
      </c>
      <c r="G106" s="2">
        <f>HYPERLINK("http://fantom.gsc.riken.jp/cat/v1/#/traits/DOID:13608", "CAT_browser_link")</f>
        <v>0</v>
      </c>
      <c r="H106" s="2" t="s">
        <v>710</v>
      </c>
      <c r="I106" s="2" t="s">
        <v>711</v>
      </c>
      <c r="J106" s="2">
        <v>20460270</v>
      </c>
      <c r="K106" s="2" t="s">
        <v>712</v>
      </c>
    </row>
    <row r="107" spans="1:11">
      <c r="A107" s="2" t="s">
        <v>713</v>
      </c>
      <c r="B107" s="2" t="s">
        <v>29</v>
      </c>
      <c r="C107" s="2" t="s">
        <v>714</v>
      </c>
      <c r="D107" s="2" t="s">
        <v>715</v>
      </c>
      <c r="E107" s="2">
        <v>180</v>
      </c>
      <c r="F107" s="2">
        <v>19</v>
      </c>
      <c r="G107" s="2">
        <f>HYPERLINK("http://fantom.gsc.riken.jp/cat/v1/#/traits/DOID:1380", "CAT_browser_link")</f>
        <v>0</v>
      </c>
      <c r="H107" s="2" t="s">
        <v>716</v>
      </c>
      <c r="I107" s="2" t="s">
        <v>717</v>
      </c>
      <c r="J107" s="2" t="s">
        <v>718</v>
      </c>
      <c r="K107" s="2" t="s">
        <v>719</v>
      </c>
    </row>
    <row r="108" spans="1:11">
      <c r="A108" s="2" t="s">
        <v>720</v>
      </c>
      <c r="B108" s="2" t="s">
        <v>29</v>
      </c>
      <c r="C108" s="2" t="s">
        <v>721</v>
      </c>
      <c r="D108" s="2" t="s">
        <v>722</v>
      </c>
      <c r="E108" s="2">
        <v>66</v>
      </c>
      <c r="F108" s="2">
        <v>18</v>
      </c>
      <c r="G108" s="2">
        <f>HYPERLINK("http://fantom.gsc.riken.jp/cat/v1/#/traits/DOID:13922", "CAT_browser_link")</f>
        <v>0</v>
      </c>
      <c r="H108" s="2" t="s">
        <v>723</v>
      </c>
      <c r="I108" s="2" t="s">
        <v>724</v>
      </c>
      <c r="J108" s="2">
        <v>20208534</v>
      </c>
      <c r="K108" s="2" t="s">
        <v>725</v>
      </c>
    </row>
    <row r="109" spans="1:11">
      <c r="A109" s="2" t="s">
        <v>726</v>
      </c>
      <c r="B109" s="2" t="s">
        <v>29</v>
      </c>
      <c r="C109" s="2" t="s">
        <v>727</v>
      </c>
      <c r="D109" s="2" t="s">
        <v>728</v>
      </c>
      <c r="E109" s="2">
        <v>201</v>
      </c>
      <c r="F109" s="2">
        <v>6</v>
      </c>
      <c r="G109" s="2">
        <f>HYPERLINK("http://fantom.gsc.riken.jp/cat/v1/#/traits/DOID:14004", "CAT_browser_link")</f>
        <v>0</v>
      </c>
      <c r="H109" s="2" t="s">
        <v>729</v>
      </c>
      <c r="I109" s="2" t="s">
        <v>730</v>
      </c>
      <c r="J109" s="2">
        <v>21909107</v>
      </c>
      <c r="K109" s="2" t="s">
        <v>731</v>
      </c>
    </row>
    <row r="110" spans="1:11">
      <c r="A110" s="2" t="s">
        <v>732</v>
      </c>
      <c r="B110" s="2" t="s">
        <v>29</v>
      </c>
      <c r="C110" s="2" t="s">
        <v>733</v>
      </c>
      <c r="D110" s="2" t="s">
        <v>44</v>
      </c>
      <c r="E110" s="2">
        <v>2743</v>
      </c>
      <c r="F110" s="2">
        <v>407</v>
      </c>
      <c r="G110" s="2">
        <f>HYPERLINK("http://fantom.gsc.riken.jp/cat/v1/#/traits/DOID:14221", "CAT_browser_link")</f>
        <v>0</v>
      </c>
      <c r="H110" s="2" t="s">
        <v>734</v>
      </c>
      <c r="I110" s="2" t="s">
        <v>735</v>
      </c>
      <c r="J110" s="2" t="s">
        <v>736</v>
      </c>
      <c r="K110" s="2" t="s">
        <v>737</v>
      </c>
    </row>
    <row r="111" spans="1:11">
      <c r="A111" s="2" t="s">
        <v>738</v>
      </c>
      <c r="B111" s="2" t="s">
        <v>29</v>
      </c>
      <c r="C111" s="2" t="s">
        <v>739</v>
      </c>
      <c r="D111" s="2" t="s">
        <v>740</v>
      </c>
      <c r="E111" s="2">
        <v>405</v>
      </c>
      <c r="F111" s="2">
        <v>90</v>
      </c>
      <c r="G111" s="2">
        <f>HYPERLINK("http://fantom.gsc.riken.jp/cat/v1/#/traits/DOID:14227", "CAT_browser_link")</f>
        <v>0</v>
      </c>
      <c r="H111" s="2" t="s">
        <v>741</v>
      </c>
      <c r="I111" s="2" t="s">
        <v>742</v>
      </c>
      <c r="J111" s="2" t="s">
        <v>743</v>
      </c>
      <c r="K111" s="2" t="s">
        <v>744</v>
      </c>
    </row>
    <row r="112" spans="1:11">
      <c r="A112" s="2" t="s">
        <v>745</v>
      </c>
      <c r="B112" s="2" t="s">
        <v>29</v>
      </c>
      <c r="C112" s="2" t="s">
        <v>746</v>
      </c>
      <c r="D112" s="2" t="s">
        <v>44</v>
      </c>
      <c r="E112" s="2">
        <v>1023</v>
      </c>
      <c r="F112" s="2">
        <v>171</v>
      </c>
      <c r="G112" s="2">
        <f>HYPERLINK("http://fantom.gsc.riken.jp/cat/v1/#/traits/DOID:14268", "CAT_browser_link")</f>
        <v>0</v>
      </c>
      <c r="H112" s="2" t="s">
        <v>747</v>
      </c>
      <c r="I112" s="2" t="s">
        <v>748</v>
      </c>
      <c r="J112" s="2" t="s">
        <v>749</v>
      </c>
      <c r="K112" s="2" t="s">
        <v>750</v>
      </c>
    </row>
    <row r="113" spans="1:11">
      <c r="A113" s="2" t="s">
        <v>751</v>
      </c>
      <c r="B113" s="2" t="s">
        <v>29</v>
      </c>
      <c r="C113" s="2" t="s">
        <v>752</v>
      </c>
      <c r="D113" s="2" t="s">
        <v>753</v>
      </c>
      <c r="E113" s="2">
        <v>5455</v>
      </c>
      <c r="F113" s="2">
        <v>568</v>
      </c>
      <c r="G113" s="2">
        <f>HYPERLINK("http://fantom.gsc.riken.jp/cat/v1/#/traits/DOID:14330", "CAT_browser_link")</f>
        <v>0</v>
      </c>
      <c r="H113" s="2" t="s">
        <v>754</v>
      </c>
      <c r="I113" s="2" t="s">
        <v>755</v>
      </c>
      <c r="J113" s="2" t="s">
        <v>756</v>
      </c>
      <c r="K113" s="2" t="s">
        <v>757</v>
      </c>
    </row>
    <row r="114" spans="1:11">
      <c r="A114" s="2" t="s">
        <v>758</v>
      </c>
      <c r="B114" s="2" t="s">
        <v>29</v>
      </c>
      <c r="C114" s="2" t="s">
        <v>759</v>
      </c>
      <c r="D114" s="2" t="s">
        <v>44</v>
      </c>
      <c r="E114" s="2">
        <v>27</v>
      </c>
      <c r="F114" s="2">
        <v>7</v>
      </c>
      <c r="G114" s="2">
        <f>HYPERLINK("http://fantom.gsc.riken.jp/cat/v1/#/traits/DOID:14452", "CAT_browser_link")</f>
        <v>0</v>
      </c>
      <c r="H114" s="2" t="s">
        <v>760</v>
      </c>
      <c r="I114" s="2" t="s">
        <v>761</v>
      </c>
      <c r="J114" s="2" t="s">
        <v>762</v>
      </c>
      <c r="K114" s="2" t="s">
        <v>763</v>
      </c>
    </row>
    <row r="115" spans="1:11">
      <c r="A115" s="2" t="s">
        <v>764</v>
      </c>
      <c r="B115" s="2" t="s">
        <v>29</v>
      </c>
      <c r="C115" s="2" t="s">
        <v>765</v>
      </c>
      <c r="D115" s="2" t="s">
        <v>766</v>
      </c>
      <c r="E115" s="2">
        <v>1285</v>
      </c>
      <c r="F115" s="2">
        <v>137</v>
      </c>
      <c r="G115" s="2">
        <f>HYPERLINK("http://fantom.gsc.riken.jp/cat/v1/#/traits/DOID:1459", "CAT_browser_link")</f>
        <v>0</v>
      </c>
      <c r="H115" s="2" t="s">
        <v>767</v>
      </c>
      <c r="I115" s="2" t="s">
        <v>768</v>
      </c>
      <c r="J115" s="2" t="s">
        <v>769</v>
      </c>
      <c r="K115" s="2" t="s">
        <v>770</v>
      </c>
    </row>
    <row r="116" spans="1:11">
      <c r="A116" s="2" t="s">
        <v>771</v>
      </c>
      <c r="B116" s="2" t="s">
        <v>29</v>
      </c>
      <c r="C116" s="2" t="s">
        <v>772</v>
      </c>
      <c r="D116" s="2" t="s">
        <v>773</v>
      </c>
      <c r="E116" s="2">
        <v>4674</v>
      </c>
      <c r="F116" s="2">
        <v>916</v>
      </c>
      <c r="G116" s="2">
        <f>HYPERLINK("http://fantom.gsc.riken.jp/cat/v1/#/traits/DOID:1461", "CAT_browser_link")</f>
        <v>0</v>
      </c>
      <c r="H116" s="2" t="s">
        <v>774</v>
      </c>
      <c r="I116" s="2" t="s">
        <v>775</v>
      </c>
      <c r="J116" s="2" t="s">
        <v>776</v>
      </c>
      <c r="K116" s="2" t="s">
        <v>777</v>
      </c>
    </row>
    <row r="117" spans="1:11">
      <c r="A117" s="2" t="s">
        <v>778</v>
      </c>
      <c r="B117" s="2" t="s">
        <v>29</v>
      </c>
      <c r="C117" s="2" t="s">
        <v>779</v>
      </c>
      <c r="D117" s="2" t="s">
        <v>780</v>
      </c>
      <c r="E117" s="2">
        <v>3808</v>
      </c>
      <c r="F117" s="2">
        <v>547</v>
      </c>
      <c r="G117" s="2">
        <f>HYPERLINK("http://fantom.gsc.riken.jp/cat/v1/#/traits/DOID:1470", "CAT_browser_link")</f>
        <v>0</v>
      </c>
      <c r="H117" s="2" t="s">
        <v>781</v>
      </c>
      <c r="I117" s="2" t="s">
        <v>782</v>
      </c>
      <c r="J117" s="2" t="s">
        <v>783</v>
      </c>
      <c r="K117" s="2" t="s">
        <v>784</v>
      </c>
    </row>
    <row r="118" spans="1:11">
      <c r="A118" s="2" t="s">
        <v>785</v>
      </c>
      <c r="B118" s="2" t="s">
        <v>29</v>
      </c>
      <c r="C118" s="2" t="s">
        <v>786</v>
      </c>
      <c r="D118" s="2" t="s">
        <v>787</v>
      </c>
      <c r="E118" s="2">
        <v>161</v>
      </c>
      <c r="F118" s="2">
        <v>18</v>
      </c>
      <c r="G118" s="2">
        <f>HYPERLINK("http://fantom.gsc.riken.jp/cat/v1/#/traits/DOID:1485", "CAT_browser_link")</f>
        <v>0</v>
      </c>
      <c r="H118" s="2" t="s">
        <v>788</v>
      </c>
      <c r="I118" s="2" t="s">
        <v>789</v>
      </c>
      <c r="J118" s="2" t="s">
        <v>790</v>
      </c>
      <c r="K118" s="2" t="s">
        <v>791</v>
      </c>
    </row>
    <row r="119" spans="1:11">
      <c r="A119" s="2" t="s">
        <v>792</v>
      </c>
      <c r="B119" s="2" t="s">
        <v>29</v>
      </c>
      <c r="C119" s="2" t="s">
        <v>793</v>
      </c>
      <c r="D119" s="2" t="s">
        <v>44</v>
      </c>
      <c r="E119" s="2">
        <v>40</v>
      </c>
      <c r="F119" s="2">
        <v>11</v>
      </c>
      <c r="G119" s="2">
        <f>HYPERLINK("http://fantom.gsc.riken.jp/cat/v1/#/traits/DOID:1491", "CAT_browser_link")</f>
        <v>0</v>
      </c>
      <c r="H119" s="2" t="s">
        <v>794</v>
      </c>
      <c r="I119" s="2" t="s">
        <v>795</v>
      </c>
      <c r="J119" s="2">
        <v>23834954</v>
      </c>
      <c r="K119" s="2" t="s">
        <v>796</v>
      </c>
    </row>
    <row r="120" spans="1:11">
      <c r="A120" s="2" t="s">
        <v>797</v>
      </c>
      <c r="B120" s="2" t="s">
        <v>29</v>
      </c>
      <c r="C120" s="2" t="s">
        <v>798</v>
      </c>
      <c r="D120" s="2" t="s">
        <v>799</v>
      </c>
      <c r="E120" s="2">
        <v>262</v>
      </c>
      <c r="F120" s="2">
        <v>44</v>
      </c>
      <c r="G120" s="2">
        <f>HYPERLINK("http://fantom.gsc.riken.jp/cat/v1/#/traits/DOID:15", "CAT_browser_link")</f>
        <v>0</v>
      </c>
      <c r="H120" s="2" t="s">
        <v>800</v>
      </c>
      <c r="I120" s="2" t="s">
        <v>801</v>
      </c>
      <c r="J120" s="2" t="s">
        <v>802</v>
      </c>
      <c r="K120" s="2" t="s">
        <v>803</v>
      </c>
    </row>
    <row r="121" spans="1:11">
      <c r="A121" s="2" t="s">
        <v>804</v>
      </c>
      <c r="B121" s="2" t="s">
        <v>29</v>
      </c>
      <c r="C121" s="2" t="s">
        <v>805</v>
      </c>
      <c r="D121" s="2" t="s">
        <v>806</v>
      </c>
      <c r="E121" s="2">
        <v>126</v>
      </c>
      <c r="F121" s="2">
        <v>26</v>
      </c>
      <c r="G121" s="2">
        <f>HYPERLINK("http://fantom.gsc.riken.jp/cat/v1/#/traits/DOID:150", "CAT_browser_link")</f>
        <v>0</v>
      </c>
      <c r="H121" s="2" t="s">
        <v>807</v>
      </c>
      <c r="I121" s="2" t="s">
        <v>808</v>
      </c>
      <c r="J121" s="2" t="s">
        <v>809</v>
      </c>
      <c r="K121" s="2" t="s">
        <v>810</v>
      </c>
    </row>
    <row r="122" spans="1:11">
      <c r="A122" s="2" t="s">
        <v>811</v>
      </c>
      <c r="B122" s="2" t="s">
        <v>29</v>
      </c>
      <c r="C122" s="2" t="s">
        <v>812</v>
      </c>
      <c r="D122" s="2" t="s">
        <v>813</v>
      </c>
      <c r="E122" s="2">
        <v>115</v>
      </c>
      <c r="F122" s="2">
        <v>23</v>
      </c>
      <c r="G122" s="2">
        <f>HYPERLINK("http://fantom.gsc.riken.jp/cat/v1/#/traits/DOID:1558", "CAT_browser_link")</f>
        <v>0</v>
      </c>
      <c r="H122" s="2" t="s">
        <v>814</v>
      </c>
      <c r="I122" s="2" t="s">
        <v>815</v>
      </c>
      <c r="J122" s="2" t="s">
        <v>816</v>
      </c>
      <c r="K122" s="2" t="s">
        <v>817</v>
      </c>
    </row>
    <row r="123" spans="1:11">
      <c r="A123" s="2" t="s">
        <v>818</v>
      </c>
      <c r="B123" s="2" t="s">
        <v>29</v>
      </c>
      <c r="C123" s="2" t="s">
        <v>819</v>
      </c>
      <c r="D123" s="2" t="s">
        <v>820</v>
      </c>
      <c r="E123" s="2">
        <v>4400</v>
      </c>
      <c r="F123" s="2">
        <v>712</v>
      </c>
      <c r="G123" s="2">
        <f>HYPERLINK("http://fantom.gsc.riken.jp/cat/v1/#/traits/DOID:1561", "CAT_browser_link")</f>
        <v>0</v>
      </c>
      <c r="H123" s="2" t="s">
        <v>821</v>
      </c>
      <c r="I123" s="2" t="s">
        <v>822</v>
      </c>
      <c r="J123" s="2" t="s">
        <v>823</v>
      </c>
      <c r="K123" s="2" t="s">
        <v>824</v>
      </c>
    </row>
    <row r="124" spans="1:11">
      <c r="A124" s="2" t="s">
        <v>825</v>
      </c>
      <c r="B124" s="2" t="s">
        <v>29</v>
      </c>
      <c r="C124" s="2" t="s">
        <v>826</v>
      </c>
      <c r="D124" s="2" t="s">
        <v>827</v>
      </c>
      <c r="E124" s="2">
        <v>1632</v>
      </c>
      <c r="F124" s="2">
        <v>229</v>
      </c>
      <c r="G124" s="2">
        <f>HYPERLINK("http://fantom.gsc.riken.jp/cat/v1/#/traits/DOID:1574", "CAT_browser_link")</f>
        <v>0</v>
      </c>
      <c r="H124" s="2" t="s">
        <v>828</v>
      </c>
      <c r="I124" s="2" t="s">
        <v>829</v>
      </c>
      <c r="J124" s="2" t="s">
        <v>830</v>
      </c>
      <c r="K124" s="2" t="s">
        <v>831</v>
      </c>
    </row>
    <row r="125" spans="1:11">
      <c r="A125" s="2" t="s">
        <v>832</v>
      </c>
      <c r="B125" s="2" t="s">
        <v>29</v>
      </c>
      <c r="C125" s="2" t="s">
        <v>833</v>
      </c>
      <c r="D125" s="2" t="s">
        <v>44</v>
      </c>
      <c r="E125" s="2">
        <v>1293</v>
      </c>
      <c r="F125" s="2">
        <v>186</v>
      </c>
      <c r="G125" s="2">
        <f>HYPERLINK("http://fantom.gsc.riken.jp/cat/v1/#/traits/DOID:1578", "CAT_browser_link")</f>
        <v>0</v>
      </c>
      <c r="H125" s="2" t="s">
        <v>834</v>
      </c>
      <c r="I125" s="2" t="s">
        <v>835</v>
      </c>
      <c r="J125" s="2">
        <v>23740937</v>
      </c>
      <c r="K125" s="2" t="s">
        <v>836</v>
      </c>
    </row>
    <row r="126" spans="1:11">
      <c r="A126" s="2" t="s">
        <v>837</v>
      </c>
      <c r="B126" s="2" t="s">
        <v>29</v>
      </c>
      <c r="C126" s="2" t="s">
        <v>838</v>
      </c>
      <c r="D126" s="2" t="s">
        <v>44</v>
      </c>
      <c r="E126" s="2">
        <v>1717</v>
      </c>
      <c r="F126" s="2">
        <v>294</v>
      </c>
      <c r="G126" s="2">
        <f>HYPERLINK("http://fantom.gsc.riken.jp/cat/v1/#/traits/DOID:1596", "CAT_browser_link")</f>
        <v>0</v>
      </c>
      <c r="H126" s="2" t="s">
        <v>839</v>
      </c>
      <c r="I126" s="2" t="s">
        <v>840</v>
      </c>
      <c r="J126" s="2" t="s">
        <v>841</v>
      </c>
      <c r="K126" s="2" t="s">
        <v>842</v>
      </c>
    </row>
    <row r="127" spans="1:11">
      <c r="A127" s="2" t="s">
        <v>843</v>
      </c>
      <c r="B127" s="2" t="s">
        <v>29</v>
      </c>
      <c r="C127" s="2" t="s">
        <v>844</v>
      </c>
      <c r="D127" s="2" t="s">
        <v>845</v>
      </c>
      <c r="E127" s="2">
        <v>5907</v>
      </c>
      <c r="F127" s="2">
        <v>985</v>
      </c>
      <c r="G127" s="2">
        <f>HYPERLINK("http://fantom.gsc.riken.jp/cat/v1/#/traits/DOID:1612", "CAT_browser_link")</f>
        <v>0</v>
      </c>
      <c r="H127" s="2" t="s">
        <v>846</v>
      </c>
      <c r="I127" s="2" t="s">
        <v>847</v>
      </c>
      <c r="J127" s="2" t="s">
        <v>848</v>
      </c>
      <c r="K127" s="2" t="s">
        <v>849</v>
      </c>
    </row>
    <row r="128" spans="1:11">
      <c r="A128" s="2" t="s">
        <v>850</v>
      </c>
      <c r="B128" s="2" t="s">
        <v>29</v>
      </c>
      <c r="C128" s="2" t="s">
        <v>851</v>
      </c>
      <c r="D128" s="2" t="s">
        <v>852</v>
      </c>
      <c r="E128" s="2">
        <v>1261</v>
      </c>
      <c r="F128" s="2">
        <v>278</v>
      </c>
      <c r="G128" s="2">
        <f>HYPERLINK("http://fantom.gsc.riken.jp/cat/v1/#/traits/DOID:162", "CAT_browser_link")</f>
        <v>0</v>
      </c>
      <c r="H128" s="2" t="s">
        <v>853</v>
      </c>
      <c r="I128" s="2" t="s">
        <v>854</v>
      </c>
      <c r="J128" s="2" t="s">
        <v>855</v>
      </c>
      <c r="K128" s="2" t="s">
        <v>856</v>
      </c>
    </row>
    <row r="129" spans="1:11">
      <c r="A129" s="2" t="s">
        <v>857</v>
      </c>
      <c r="B129" s="2" t="s">
        <v>29</v>
      </c>
      <c r="C129" s="2" t="s">
        <v>858</v>
      </c>
      <c r="D129" s="2" t="s">
        <v>44</v>
      </c>
      <c r="E129" s="2">
        <v>210</v>
      </c>
      <c r="F129" s="2">
        <v>43</v>
      </c>
      <c r="G129" s="2">
        <f>HYPERLINK("http://fantom.gsc.riken.jp/cat/v1/#/traits/DOID:1682", "CAT_browser_link")</f>
        <v>0</v>
      </c>
      <c r="H129" s="2" t="s">
        <v>859</v>
      </c>
      <c r="I129" s="2" t="s">
        <v>860</v>
      </c>
      <c r="J129" s="2" t="s">
        <v>861</v>
      </c>
      <c r="K129" s="2" t="s">
        <v>862</v>
      </c>
    </row>
    <row r="130" spans="1:11">
      <c r="A130" s="2" t="s">
        <v>863</v>
      </c>
      <c r="B130" s="2" t="s">
        <v>29</v>
      </c>
      <c r="C130" s="2" t="s">
        <v>864</v>
      </c>
      <c r="D130" s="2" t="s">
        <v>44</v>
      </c>
      <c r="E130" s="2">
        <v>975</v>
      </c>
      <c r="F130" s="2">
        <v>164</v>
      </c>
      <c r="G130" s="2">
        <f>HYPERLINK("http://fantom.gsc.riken.jp/cat/v1/#/traits/DOID:1686", "CAT_browser_link")</f>
        <v>0</v>
      </c>
      <c r="H130" s="2" t="s">
        <v>865</v>
      </c>
      <c r="I130" s="2" t="s">
        <v>866</v>
      </c>
      <c r="J130" s="2" t="s">
        <v>867</v>
      </c>
      <c r="K130" s="2" t="s">
        <v>868</v>
      </c>
    </row>
    <row r="131" spans="1:11">
      <c r="A131" s="2" t="s">
        <v>869</v>
      </c>
      <c r="B131" s="2" t="s">
        <v>29</v>
      </c>
      <c r="C131" s="2" t="s">
        <v>870</v>
      </c>
      <c r="D131" s="2" t="s">
        <v>44</v>
      </c>
      <c r="E131" s="2">
        <v>269</v>
      </c>
      <c r="F131" s="2">
        <v>30</v>
      </c>
      <c r="G131" s="2">
        <f>HYPERLINK("http://fantom.gsc.riken.jp/cat/v1/#/traits/DOID:1724", "CAT_browser_link")</f>
        <v>0</v>
      </c>
      <c r="H131" s="2" t="s">
        <v>871</v>
      </c>
      <c r="I131" s="2" t="s">
        <v>872</v>
      </c>
      <c r="J131" s="2">
        <v>22387998</v>
      </c>
      <c r="K131" s="2" t="s">
        <v>873</v>
      </c>
    </row>
    <row r="132" spans="1:11">
      <c r="A132" s="2" t="s">
        <v>874</v>
      </c>
      <c r="B132" s="2" t="s">
        <v>29</v>
      </c>
      <c r="C132" s="2" t="s">
        <v>875</v>
      </c>
      <c r="D132" s="2" t="s">
        <v>876</v>
      </c>
      <c r="E132" s="2">
        <v>490</v>
      </c>
      <c r="F132" s="2">
        <v>69</v>
      </c>
      <c r="G132" s="2">
        <f>HYPERLINK("http://fantom.gsc.riken.jp/cat/v1/#/traits/DOID:1749", "CAT_browser_link")</f>
        <v>0</v>
      </c>
      <c r="H132" s="2" t="s">
        <v>877</v>
      </c>
      <c r="I132" s="2" t="s">
        <v>878</v>
      </c>
      <c r="J132" s="2" t="s">
        <v>879</v>
      </c>
      <c r="K132" s="2" t="s">
        <v>880</v>
      </c>
    </row>
    <row r="133" spans="1:11">
      <c r="A133" s="2" t="s">
        <v>881</v>
      </c>
      <c r="B133" s="2" t="s">
        <v>29</v>
      </c>
      <c r="C133" s="2" t="s">
        <v>882</v>
      </c>
      <c r="D133" s="2" t="s">
        <v>883</v>
      </c>
      <c r="E133" s="2">
        <v>464</v>
      </c>
      <c r="F133" s="2">
        <v>31</v>
      </c>
      <c r="G133" s="2">
        <f>HYPERLINK("http://fantom.gsc.riken.jp/cat/v1/#/traits/DOID:178", "CAT_browser_link")</f>
        <v>0</v>
      </c>
      <c r="H133" s="2" t="s">
        <v>884</v>
      </c>
      <c r="I133" s="2" t="s">
        <v>885</v>
      </c>
      <c r="J133" s="2" t="s">
        <v>886</v>
      </c>
      <c r="K133" s="2" t="s">
        <v>887</v>
      </c>
    </row>
    <row r="134" spans="1:11">
      <c r="A134" s="2" t="s">
        <v>888</v>
      </c>
      <c r="B134" s="2" t="s">
        <v>29</v>
      </c>
      <c r="C134" s="2" t="s">
        <v>889</v>
      </c>
      <c r="D134" s="2" t="s">
        <v>890</v>
      </c>
      <c r="E134" s="2">
        <v>163</v>
      </c>
      <c r="F134" s="2">
        <v>17</v>
      </c>
      <c r="G134" s="2">
        <f>HYPERLINK("http://fantom.gsc.riken.jp/cat/v1/#/traits/DOID:1781", "CAT_browser_link")</f>
        <v>0</v>
      </c>
      <c r="H134" s="2" t="s">
        <v>891</v>
      </c>
      <c r="I134" s="2" t="s">
        <v>892</v>
      </c>
      <c r="J134" s="2" t="s">
        <v>893</v>
      </c>
      <c r="K134" s="2" t="s">
        <v>894</v>
      </c>
    </row>
    <row r="135" spans="1:11">
      <c r="A135" s="2" t="s">
        <v>895</v>
      </c>
      <c r="B135" s="2" t="s">
        <v>29</v>
      </c>
      <c r="C135" s="2" t="s">
        <v>896</v>
      </c>
      <c r="D135" s="2" t="s">
        <v>897</v>
      </c>
      <c r="E135" s="2">
        <v>18</v>
      </c>
      <c r="F135" s="2">
        <v>6</v>
      </c>
      <c r="G135" s="2">
        <f>HYPERLINK("http://fantom.gsc.riken.jp/cat/v1/#/traits/DOID:1790", "CAT_browser_link")</f>
        <v>0</v>
      </c>
      <c r="H135" s="2" t="s">
        <v>898</v>
      </c>
      <c r="I135" s="2" t="s">
        <v>899</v>
      </c>
      <c r="J135" s="2" t="s">
        <v>900</v>
      </c>
      <c r="K135" s="2" t="s">
        <v>901</v>
      </c>
    </row>
    <row r="136" spans="1:11">
      <c r="A136" s="2" t="s">
        <v>902</v>
      </c>
      <c r="B136" s="2" t="s">
        <v>29</v>
      </c>
      <c r="C136" s="2" t="s">
        <v>903</v>
      </c>
      <c r="D136" s="2" t="s">
        <v>904</v>
      </c>
      <c r="E136" s="2">
        <v>1196</v>
      </c>
      <c r="F136" s="2">
        <v>178</v>
      </c>
      <c r="G136" s="2">
        <f>HYPERLINK("http://fantom.gsc.riken.jp/cat/v1/#/traits/DOID:1793", "CAT_browser_link")</f>
        <v>0</v>
      </c>
      <c r="H136" s="2" t="s">
        <v>905</v>
      </c>
      <c r="I136" s="2" t="s">
        <v>906</v>
      </c>
      <c r="J136" s="2" t="s">
        <v>907</v>
      </c>
      <c r="K136" s="2" t="s">
        <v>908</v>
      </c>
    </row>
    <row r="137" spans="1:11">
      <c r="A137" s="2" t="s">
        <v>909</v>
      </c>
      <c r="B137" s="2" t="s">
        <v>29</v>
      </c>
      <c r="C137" s="2" t="s">
        <v>910</v>
      </c>
      <c r="D137" s="2" t="s">
        <v>911</v>
      </c>
      <c r="E137" s="2">
        <v>335</v>
      </c>
      <c r="F137" s="2">
        <v>62</v>
      </c>
      <c r="G137" s="2">
        <f>HYPERLINK("http://fantom.gsc.riken.jp/cat/v1/#/traits/DOID:1826", "CAT_browser_link")</f>
        <v>0</v>
      </c>
      <c r="H137" s="2" t="s">
        <v>912</v>
      </c>
      <c r="I137" s="2" t="s">
        <v>913</v>
      </c>
      <c r="J137" s="2" t="s">
        <v>914</v>
      </c>
      <c r="K137" s="2" t="s">
        <v>915</v>
      </c>
    </row>
    <row r="138" spans="1:11">
      <c r="A138" s="2" t="s">
        <v>916</v>
      </c>
      <c r="B138" s="2" t="s">
        <v>29</v>
      </c>
      <c r="C138" s="2" t="s">
        <v>917</v>
      </c>
      <c r="D138" s="2" t="s">
        <v>918</v>
      </c>
      <c r="E138" s="2">
        <v>28</v>
      </c>
      <c r="F138" s="2">
        <v>2</v>
      </c>
      <c r="G138" s="2">
        <f>HYPERLINK("http://fantom.gsc.riken.jp/cat/v1/#/traits/DOID:1849", "CAT_browser_link")</f>
        <v>0</v>
      </c>
      <c r="H138" s="2" t="s">
        <v>919</v>
      </c>
      <c r="I138" s="2" t="s">
        <v>920</v>
      </c>
      <c r="J138" s="2">
        <v>22823124</v>
      </c>
      <c r="K138" s="2" t="s">
        <v>921</v>
      </c>
    </row>
    <row r="139" spans="1:11">
      <c r="A139" s="2" t="s">
        <v>922</v>
      </c>
      <c r="B139" s="2" t="s">
        <v>29</v>
      </c>
      <c r="C139" s="2" t="s">
        <v>923</v>
      </c>
      <c r="D139" s="2" t="s">
        <v>44</v>
      </c>
      <c r="E139" s="2">
        <v>435</v>
      </c>
      <c r="F139" s="2">
        <v>76</v>
      </c>
      <c r="G139" s="2">
        <f>HYPERLINK("http://fantom.gsc.riken.jp/cat/v1/#/traits/DOID:1876", "CAT_browser_link")</f>
        <v>0</v>
      </c>
      <c r="H139" s="2" t="s">
        <v>924</v>
      </c>
      <c r="I139" s="2" t="s">
        <v>925</v>
      </c>
      <c r="J139" s="2" t="s">
        <v>926</v>
      </c>
      <c r="K139" s="2" t="s">
        <v>927</v>
      </c>
    </row>
    <row r="140" spans="1:11">
      <c r="A140" s="2" t="s">
        <v>928</v>
      </c>
      <c r="B140" s="2" t="s">
        <v>29</v>
      </c>
      <c r="C140" s="2" t="s">
        <v>929</v>
      </c>
      <c r="D140" s="2" t="s">
        <v>930</v>
      </c>
      <c r="E140" s="2">
        <v>812</v>
      </c>
      <c r="F140" s="2">
        <v>86</v>
      </c>
      <c r="G140" s="2">
        <f>HYPERLINK("http://fantom.gsc.riken.jp/cat/v1/#/traits/DOID:1883", "CAT_browser_link")</f>
        <v>0</v>
      </c>
      <c r="H140" s="2" t="s">
        <v>931</v>
      </c>
      <c r="I140" s="2" t="s">
        <v>932</v>
      </c>
      <c r="J140" s="2" t="s">
        <v>933</v>
      </c>
      <c r="K140" s="2" t="s">
        <v>934</v>
      </c>
    </row>
    <row r="141" spans="1:11">
      <c r="A141" s="2" t="s">
        <v>935</v>
      </c>
      <c r="B141" s="2" t="s">
        <v>29</v>
      </c>
      <c r="C141" s="2" t="s">
        <v>936</v>
      </c>
      <c r="D141" s="2" t="s">
        <v>937</v>
      </c>
      <c r="E141" s="2">
        <v>310</v>
      </c>
      <c r="F141" s="2">
        <v>63</v>
      </c>
      <c r="G141" s="2">
        <f>HYPERLINK("http://fantom.gsc.riken.jp/cat/v1/#/traits/DOID:1891", "CAT_browser_link")</f>
        <v>0</v>
      </c>
      <c r="H141" s="2" t="s">
        <v>938</v>
      </c>
      <c r="I141" s="2" t="s">
        <v>939</v>
      </c>
      <c r="J141" s="2" t="s">
        <v>940</v>
      </c>
      <c r="K141" s="2" t="s">
        <v>941</v>
      </c>
    </row>
    <row r="142" spans="1:11">
      <c r="A142" s="2" t="s">
        <v>942</v>
      </c>
      <c r="B142" s="2" t="s">
        <v>29</v>
      </c>
      <c r="C142" s="2" t="s">
        <v>943</v>
      </c>
      <c r="D142" s="2" t="s">
        <v>944</v>
      </c>
      <c r="E142" s="2">
        <v>201</v>
      </c>
      <c r="F142" s="2">
        <v>14</v>
      </c>
      <c r="G142" s="2">
        <f>HYPERLINK("http://fantom.gsc.riken.jp/cat/v1/#/traits/DOID:1926", "CAT_browser_link")</f>
        <v>0</v>
      </c>
      <c r="H142" s="2" t="s">
        <v>945</v>
      </c>
      <c r="I142" s="2" t="s">
        <v>946</v>
      </c>
      <c r="J142" s="2">
        <v>22388998</v>
      </c>
      <c r="K142" s="2" t="s">
        <v>947</v>
      </c>
    </row>
    <row r="143" spans="1:11">
      <c r="A143" s="2" t="s">
        <v>948</v>
      </c>
      <c r="B143" s="2" t="s">
        <v>29</v>
      </c>
      <c r="C143" s="2" t="s">
        <v>949</v>
      </c>
      <c r="D143" s="2" t="s">
        <v>44</v>
      </c>
      <c r="E143" s="2">
        <v>9674</v>
      </c>
      <c r="F143" s="2">
        <v>1493</v>
      </c>
      <c r="G143" s="2">
        <f>HYPERLINK("http://fantom.gsc.riken.jp/cat/v1/#/traits/DOID:1936", "CAT_browser_link")</f>
        <v>0</v>
      </c>
      <c r="H143" s="2" t="s">
        <v>950</v>
      </c>
      <c r="I143" s="2" t="s">
        <v>951</v>
      </c>
      <c r="J143" s="2" t="s">
        <v>952</v>
      </c>
      <c r="K143" s="2" t="s">
        <v>953</v>
      </c>
    </row>
    <row r="144" spans="1:11">
      <c r="A144" s="2" t="s">
        <v>954</v>
      </c>
      <c r="B144" s="2" t="s">
        <v>29</v>
      </c>
      <c r="C144" s="2" t="s">
        <v>955</v>
      </c>
      <c r="D144" s="2" t="s">
        <v>956</v>
      </c>
      <c r="E144" s="2">
        <v>1920</v>
      </c>
      <c r="F144" s="2">
        <v>243</v>
      </c>
      <c r="G144" s="2">
        <f>HYPERLINK("http://fantom.gsc.riken.jp/cat/v1/#/traits/DOID:2043", "CAT_browser_link")</f>
        <v>0</v>
      </c>
      <c r="H144" s="2" t="s">
        <v>957</v>
      </c>
      <c r="I144" s="2" t="s">
        <v>958</v>
      </c>
      <c r="J144" s="2" t="s">
        <v>959</v>
      </c>
      <c r="K144" s="2" t="s">
        <v>960</v>
      </c>
    </row>
    <row r="145" spans="1:11">
      <c r="A145" s="2" t="s">
        <v>961</v>
      </c>
      <c r="B145" s="2" t="s">
        <v>29</v>
      </c>
      <c r="C145" s="2" t="s">
        <v>962</v>
      </c>
      <c r="D145" s="2" t="s">
        <v>44</v>
      </c>
      <c r="E145" s="2">
        <v>142</v>
      </c>
      <c r="F145" s="2">
        <v>32</v>
      </c>
      <c r="G145" s="2">
        <f>HYPERLINK("http://fantom.gsc.riken.jp/cat/v1/#/traits/DOID:2044", "CAT_browser_link")</f>
        <v>0</v>
      </c>
      <c r="H145" s="2" t="s">
        <v>963</v>
      </c>
      <c r="I145" s="2" t="s">
        <v>964</v>
      </c>
      <c r="J145" s="2" t="s">
        <v>965</v>
      </c>
      <c r="K145" s="2" t="s">
        <v>966</v>
      </c>
    </row>
    <row r="146" spans="1:11">
      <c r="A146" s="2" t="s">
        <v>967</v>
      </c>
      <c r="B146" s="2" t="s">
        <v>29</v>
      </c>
      <c r="C146" s="2" t="s">
        <v>968</v>
      </c>
      <c r="D146" s="2" t="s">
        <v>969</v>
      </c>
      <c r="E146" s="2">
        <v>68</v>
      </c>
      <c r="F146" s="2">
        <v>27</v>
      </c>
      <c r="G146" s="2">
        <f>HYPERLINK("http://fantom.gsc.riken.jp/cat/v1/#/traits/DOID:2055", "CAT_browser_link")</f>
        <v>0</v>
      </c>
      <c r="H146" s="2" t="s">
        <v>970</v>
      </c>
      <c r="I146" s="2" t="s">
        <v>971</v>
      </c>
      <c r="J146" s="2" t="s">
        <v>972</v>
      </c>
      <c r="K146" s="2" t="s">
        <v>973</v>
      </c>
    </row>
    <row r="147" spans="1:11">
      <c r="A147" s="2" t="s">
        <v>974</v>
      </c>
      <c r="B147" s="2" t="s">
        <v>29</v>
      </c>
      <c r="C147" s="2" t="s">
        <v>975</v>
      </c>
      <c r="D147" s="2" t="s">
        <v>976</v>
      </c>
      <c r="E147" s="2">
        <v>122</v>
      </c>
      <c r="F147" s="2">
        <v>13</v>
      </c>
      <c r="G147" s="2">
        <f>HYPERLINK("http://fantom.gsc.riken.jp/cat/v1/#/traits/DOID:2154", "CAT_browser_link")</f>
        <v>0</v>
      </c>
      <c r="H147" s="2" t="s">
        <v>977</v>
      </c>
      <c r="I147" s="2" t="s">
        <v>978</v>
      </c>
      <c r="J147" s="2">
        <v>22544364</v>
      </c>
      <c r="K147" s="2" t="s">
        <v>979</v>
      </c>
    </row>
    <row r="148" spans="1:11">
      <c r="A148" s="2" t="s">
        <v>980</v>
      </c>
      <c r="B148" s="2" t="s">
        <v>29</v>
      </c>
      <c r="C148" s="2" t="s">
        <v>981</v>
      </c>
      <c r="D148" s="2" t="s">
        <v>44</v>
      </c>
      <c r="E148" s="2">
        <v>1309</v>
      </c>
      <c r="F148" s="2">
        <v>207</v>
      </c>
      <c r="G148" s="2">
        <f>HYPERLINK("http://fantom.gsc.riken.jp/cat/v1/#/traits/DOID:216", "CAT_browser_link")</f>
        <v>0</v>
      </c>
      <c r="H148" s="2" t="s">
        <v>982</v>
      </c>
      <c r="I148" s="2" t="s">
        <v>983</v>
      </c>
      <c r="J148" s="2" t="s">
        <v>984</v>
      </c>
      <c r="K148" s="2" t="s">
        <v>985</v>
      </c>
    </row>
    <row r="149" spans="1:11">
      <c r="A149" s="2" t="s">
        <v>986</v>
      </c>
      <c r="B149" s="2" t="s">
        <v>29</v>
      </c>
      <c r="C149" s="2" t="s">
        <v>987</v>
      </c>
      <c r="D149" s="2" t="s">
        <v>44</v>
      </c>
      <c r="E149" s="2">
        <v>197</v>
      </c>
      <c r="F149" s="2">
        <v>18</v>
      </c>
      <c r="G149" s="2">
        <f>HYPERLINK("http://fantom.gsc.riken.jp/cat/v1/#/traits/DOID:2232", "CAT_browser_link")</f>
        <v>0</v>
      </c>
      <c r="H149" s="2" t="s">
        <v>988</v>
      </c>
      <c r="I149" s="2" t="s">
        <v>989</v>
      </c>
      <c r="J149" s="2" t="s">
        <v>990</v>
      </c>
      <c r="K149" s="2" t="s">
        <v>991</v>
      </c>
    </row>
    <row r="150" spans="1:11">
      <c r="A150" s="2" t="s">
        <v>992</v>
      </c>
      <c r="B150" s="2" t="s">
        <v>29</v>
      </c>
      <c r="C150" s="2" t="s">
        <v>993</v>
      </c>
      <c r="D150" s="2" t="s">
        <v>994</v>
      </c>
      <c r="E150" s="2">
        <v>261</v>
      </c>
      <c r="F150" s="2">
        <v>51</v>
      </c>
      <c r="G150" s="2">
        <f>HYPERLINK("http://fantom.gsc.riken.jp/cat/v1/#/traits/DOID:2277", "CAT_browser_link")</f>
        <v>0</v>
      </c>
      <c r="H150" s="2" t="s">
        <v>995</v>
      </c>
      <c r="I150" s="2" t="s">
        <v>996</v>
      </c>
      <c r="J150" s="2" t="s">
        <v>997</v>
      </c>
      <c r="K150" s="2" t="s">
        <v>998</v>
      </c>
    </row>
    <row r="151" spans="1:11">
      <c r="A151" s="2" t="s">
        <v>999</v>
      </c>
      <c r="B151" s="2" t="s">
        <v>29</v>
      </c>
      <c r="C151" s="2" t="s">
        <v>1000</v>
      </c>
      <c r="D151" s="2" t="s">
        <v>1001</v>
      </c>
      <c r="E151" s="2">
        <v>68</v>
      </c>
      <c r="F151" s="2">
        <v>14</v>
      </c>
      <c r="G151" s="2">
        <f>HYPERLINK("http://fantom.gsc.riken.jp/cat/v1/#/traits/DOID:229", "CAT_browser_link")</f>
        <v>0</v>
      </c>
      <c r="H151" s="2" t="s">
        <v>1002</v>
      </c>
      <c r="I151" s="2" t="s">
        <v>1003</v>
      </c>
      <c r="J151" s="2" t="s">
        <v>1004</v>
      </c>
      <c r="K151" s="2" t="s">
        <v>1005</v>
      </c>
    </row>
    <row r="152" spans="1:11">
      <c r="A152" s="2" t="s">
        <v>1006</v>
      </c>
      <c r="B152" s="2" t="s">
        <v>29</v>
      </c>
      <c r="C152" s="2" t="s">
        <v>1007</v>
      </c>
      <c r="D152" s="2" t="s">
        <v>44</v>
      </c>
      <c r="E152" s="2">
        <v>517</v>
      </c>
      <c r="F152" s="2">
        <v>67</v>
      </c>
      <c r="G152" s="2">
        <f>HYPERLINK("http://fantom.gsc.riken.jp/cat/v1/#/traits/DOID:2348", "CAT_browser_link")</f>
        <v>0</v>
      </c>
      <c r="H152" s="2" t="s">
        <v>1008</v>
      </c>
      <c r="I152" s="2" t="s">
        <v>1009</v>
      </c>
      <c r="J152" s="2" t="s">
        <v>1010</v>
      </c>
      <c r="K152" s="2" t="s">
        <v>1011</v>
      </c>
    </row>
    <row r="153" spans="1:11">
      <c r="A153" s="2" t="s">
        <v>1012</v>
      </c>
      <c r="B153" s="2" t="s">
        <v>29</v>
      </c>
      <c r="C153" s="2" t="s">
        <v>1013</v>
      </c>
      <c r="D153" s="2" t="s">
        <v>44</v>
      </c>
      <c r="E153" s="2">
        <v>1055</v>
      </c>
      <c r="F153" s="2">
        <v>169</v>
      </c>
      <c r="G153" s="2">
        <f>HYPERLINK("http://fantom.gsc.riken.jp/cat/v1/#/traits/DOID:2351", "CAT_browser_link")</f>
        <v>0</v>
      </c>
      <c r="H153" s="2" t="s">
        <v>1014</v>
      </c>
      <c r="I153" s="2" t="s">
        <v>1015</v>
      </c>
      <c r="J153" s="2" t="s">
        <v>1016</v>
      </c>
      <c r="K153" s="2" t="s">
        <v>1017</v>
      </c>
    </row>
    <row r="154" spans="1:11">
      <c r="A154" s="2" t="s">
        <v>1018</v>
      </c>
      <c r="B154" s="2" t="s">
        <v>29</v>
      </c>
      <c r="C154" s="2" t="s">
        <v>1019</v>
      </c>
      <c r="D154" s="2" t="s">
        <v>44</v>
      </c>
      <c r="E154" s="2">
        <v>240</v>
      </c>
      <c r="F154" s="2">
        <v>44</v>
      </c>
      <c r="G154" s="2">
        <f>HYPERLINK("http://fantom.gsc.riken.jp/cat/v1/#/traits/DOID:2370", "CAT_browser_link")</f>
        <v>0</v>
      </c>
      <c r="H154" s="2" t="s">
        <v>1020</v>
      </c>
      <c r="I154" s="2" t="s">
        <v>1021</v>
      </c>
      <c r="J154" s="2" t="s">
        <v>1022</v>
      </c>
      <c r="K154" s="2" t="s">
        <v>1023</v>
      </c>
    </row>
    <row r="155" spans="1:11">
      <c r="A155" s="2" t="s">
        <v>1024</v>
      </c>
      <c r="B155" s="2" t="s">
        <v>29</v>
      </c>
      <c r="C155" s="2" t="s">
        <v>1025</v>
      </c>
      <c r="D155" s="2" t="s">
        <v>1026</v>
      </c>
      <c r="E155" s="2">
        <v>7253</v>
      </c>
      <c r="F155" s="2">
        <v>998</v>
      </c>
      <c r="G155" s="2">
        <f>HYPERLINK("http://fantom.gsc.riken.jp/cat/v1/#/traits/DOID:2377", "CAT_browser_link")</f>
        <v>0</v>
      </c>
      <c r="H155" s="2" t="s">
        <v>1027</v>
      </c>
      <c r="I155" s="2" t="s">
        <v>1028</v>
      </c>
      <c r="J155" s="2" t="s">
        <v>1029</v>
      </c>
      <c r="K155" s="2" t="s">
        <v>1030</v>
      </c>
    </row>
    <row r="156" spans="1:11">
      <c r="A156" s="2" t="s">
        <v>1031</v>
      </c>
      <c r="B156" s="2" t="s">
        <v>29</v>
      </c>
      <c r="C156" s="2" t="s">
        <v>1032</v>
      </c>
      <c r="D156" s="2" t="s">
        <v>44</v>
      </c>
      <c r="E156" s="2">
        <v>106</v>
      </c>
      <c r="F156" s="2">
        <v>28</v>
      </c>
      <c r="G156" s="2">
        <f>HYPERLINK("http://fantom.gsc.riken.jp/cat/v1/#/traits/DOID:2388", "CAT_browser_link")</f>
        <v>0</v>
      </c>
      <c r="H156" s="2" t="s">
        <v>1033</v>
      </c>
      <c r="I156" s="2" t="s">
        <v>1034</v>
      </c>
      <c r="J156" s="2" t="s">
        <v>1035</v>
      </c>
      <c r="K156" s="2" t="s">
        <v>1036</v>
      </c>
    </row>
    <row r="157" spans="1:11">
      <c r="A157" s="2" t="s">
        <v>1037</v>
      </c>
      <c r="B157" s="2" t="s">
        <v>29</v>
      </c>
      <c r="C157" s="2" t="s">
        <v>1038</v>
      </c>
      <c r="D157" s="2" t="s">
        <v>1039</v>
      </c>
      <c r="E157" s="2">
        <v>986</v>
      </c>
      <c r="F157" s="2">
        <v>144</v>
      </c>
      <c r="G157" s="2">
        <f>HYPERLINK("http://fantom.gsc.riken.jp/cat/v1/#/traits/DOID:2394", "CAT_browser_link")</f>
        <v>0</v>
      </c>
      <c r="H157" s="2" t="s">
        <v>1040</v>
      </c>
      <c r="I157" s="2" t="s">
        <v>1041</v>
      </c>
      <c r="J157" s="2" t="s">
        <v>1042</v>
      </c>
      <c r="K157" s="2" t="s">
        <v>1043</v>
      </c>
    </row>
    <row r="158" spans="1:11">
      <c r="A158" s="2" t="s">
        <v>1044</v>
      </c>
      <c r="B158" s="2" t="s">
        <v>29</v>
      </c>
      <c r="C158" s="2" t="s">
        <v>1045</v>
      </c>
      <c r="D158" s="2" t="s">
        <v>44</v>
      </c>
      <c r="E158" s="2">
        <v>1689</v>
      </c>
      <c r="F158" s="2">
        <v>114</v>
      </c>
      <c r="G158" s="2">
        <f>HYPERLINK("http://fantom.gsc.riken.jp/cat/v1/#/traits/DOID:240", "CAT_browser_link")</f>
        <v>0</v>
      </c>
      <c r="H158" s="2" t="s">
        <v>1046</v>
      </c>
      <c r="I158" s="2" t="s">
        <v>1047</v>
      </c>
      <c r="J158" s="2" t="s">
        <v>1048</v>
      </c>
      <c r="K158" s="2" t="s">
        <v>1049</v>
      </c>
    </row>
    <row r="159" spans="1:11">
      <c r="A159" s="2" t="s">
        <v>1050</v>
      </c>
      <c r="B159" s="2" t="s">
        <v>29</v>
      </c>
      <c r="C159" s="2" t="s">
        <v>1051</v>
      </c>
      <c r="D159" s="2" t="s">
        <v>44</v>
      </c>
      <c r="E159" s="2">
        <v>51</v>
      </c>
      <c r="F159" s="2">
        <v>6</v>
      </c>
      <c r="G159" s="2">
        <f>HYPERLINK("http://fantom.gsc.riken.jp/cat/v1/#/traits/DOID:2452", "CAT_browser_link")</f>
        <v>0</v>
      </c>
      <c r="H159" s="2" t="s">
        <v>1052</v>
      </c>
      <c r="I159" s="2" t="s">
        <v>1053</v>
      </c>
      <c r="J159" s="2" t="s">
        <v>1054</v>
      </c>
      <c r="K159" s="2" t="s">
        <v>1055</v>
      </c>
    </row>
    <row r="160" spans="1:11">
      <c r="A160" s="2" t="s">
        <v>1056</v>
      </c>
      <c r="B160" s="2" t="s">
        <v>29</v>
      </c>
      <c r="C160" s="2" t="s">
        <v>1057</v>
      </c>
      <c r="D160" s="2" t="s">
        <v>44</v>
      </c>
      <c r="E160" s="2">
        <v>152</v>
      </c>
      <c r="F160" s="2">
        <v>28</v>
      </c>
      <c r="G160" s="2">
        <f>HYPERLINK("http://fantom.gsc.riken.jp/cat/v1/#/traits/DOID:2462", "CAT_browser_link")</f>
        <v>0</v>
      </c>
      <c r="H160" s="2" t="s">
        <v>1058</v>
      </c>
      <c r="I160" s="2" t="s">
        <v>1059</v>
      </c>
      <c r="J160" s="2" t="s">
        <v>1060</v>
      </c>
      <c r="K160" s="2" t="s">
        <v>1061</v>
      </c>
    </row>
    <row r="161" spans="1:11">
      <c r="A161" s="2" t="s">
        <v>1062</v>
      </c>
      <c r="B161" s="2" t="s">
        <v>29</v>
      </c>
      <c r="C161" s="2" t="s">
        <v>1063</v>
      </c>
      <c r="D161" s="2" t="s">
        <v>1064</v>
      </c>
      <c r="E161" s="2">
        <v>1431</v>
      </c>
      <c r="F161" s="2">
        <v>236</v>
      </c>
      <c r="G161" s="2">
        <f>HYPERLINK("http://fantom.gsc.riken.jp/cat/v1/#/traits/DOID:2468", "CAT_browser_link")</f>
        <v>0</v>
      </c>
      <c r="H161" s="2" t="s">
        <v>1065</v>
      </c>
      <c r="I161" s="2" t="s">
        <v>1066</v>
      </c>
      <c r="J161" s="2" t="s">
        <v>1067</v>
      </c>
      <c r="K161" s="2" t="s">
        <v>1068</v>
      </c>
    </row>
    <row r="162" spans="1:11">
      <c r="A162" s="2" t="s">
        <v>1069</v>
      </c>
      <c r="B162" s="2" t="s">
        <v>29</v>
      </c>
      <c r="C162" s="2" t="s">
        <v>1070</v>
      </c>
      <c r="D162" s="2" t="s">
        <v>44</v>
      </c>
      <c r="E162" s="2">
        <v>98</v>
      </c>
      <c r="F162" s="2">
        <v>14</v>
      </c>
      <c r="G162" s="2">
        <f>HYPERLINK("http://fantom.gsc.riken.jp/cat/v1/#/traits/DOID:2485", "CAT_browser_link")</f>
        <v>0</v>
      </c>
      <c r="H162" s="2" t="s">
        <v>1071</v>
      </c>
      <c r="I162" s="2" t="s">
        <v>1072</v>
      </c>
      <c r="J162" s="2">
        <v>20558539</v>
      </c>
      <c r="K162" s="2" t="s">
        <v>1073</v>
      </c>
    </row>
    <row r="163" spans="1:11">
      <c r="A163" s="2" t="s">
        <v>1074</v>
      </c>
      <c r="B163" s="2" t="s">
        <v>29</v>
      </c>
      <c r="C163" s="2" t="s">
        <v>1075</v>
      </c>
      <c r="D163" s="2" t="s">
        <v>1076</v>
      </c>
      <c r="E163" s="2">
        <v>249</v>
      </c>
      <c r="F163" s="2">
        <v>32</v>
      </c>
      <c r="G163" s="2">
        <f>HYPERLINK("http://fantom.gsc.riken.jp/cat/v1/#/traits/DOID:2491", "CAT_browser_link")</f>
        <v>0</v>
      </c>
      <c r="H163" s="2" t="s">
        <v>1077</v>
      </c>
      <c r="I163" s="2" t="s">
        <v>1078</v>
      </c>
      <c r="J163" s="2" t="s">
        <v>1079</v>
      </c>
      <c r="K163" s="2" t="s">
        <v>1080</v>
      </c>
    </row>
    <row r="164" spans="1:11">
      <c r="A164" s="2" t="s">
        <v>1081</v>
      </c>
      <c r="B164" s="2" t="s">
        <v>29</v>
      </c>
      <c r="C164" s="2" t="s">
        <v>1082</v>
      </c>
      <c r="D164" s="2" t="s">
        <v>44</v>
      </c>
      <c r="E164" s="2">
        <v>136</v>
      </c>
      <c r="F164" s="2">
        <v>18</v>
      </c>
      <c r="G164" s="2">
        <f>HYPERLINK("http://fantom.gsc.riken.jp/cat/v1/#/traits/DOID:251", "CAT_browser_link")</f>
        <v>0</v>
      </c>
      <c r="H164" s="2" t="s">
        <v>1083</v>
      </c>
      <c r="I164" s="2" t="s">
        <v>1084</v>
      </c>
      <c r="J164" s="2" t="s">
        <v>1085</v>
      </c>
      <c r="K164" s="2" t="s">
        <v>1086</v>
      </c>
    </row>
    <row r="165" spans="1:11">
      <c r="A165" s="2" t="s">
        <v>1087</v>
      </c>
      <c r="B165" s="2" t="s">
        <v>29</v>
      </c>
      <c r="C165" s="2" t="s">
        <v>1088</v>
      </c>
      <c r="D165" s="2" t="s">
        <v>1089</v>
      </c>
      <c r="E165" s="2">
        <v>210</v>
      </c>
      <c r="F165" s="2">
        <v>44</v>
      </c>
      <c r="G165" s="2">
        <f>HYPERLINK("http://fantom.gsc.riken.jp/cat/v1/#/traits/DOID:2513", "CAT_browser_link")</f>
        <v>0</v>
      </c>
      <c r="H165" s="2" t="s">
        <v>1090</v>
      </c>
      <c r="I165" s="2" t="s">
        <v>1091</v>
      </c>
      <c r="J165" s="2" t="s">
        <v>1092</v>
      </c>
      <c r="K165" s="2" t="s">
        <v>1093</v>
      </c>
    </row>
    <row r="166" spans="1:11">
      <c r="A166" s="2" t="s">
        <v>1094</v>
      </c>
      <c r="B166" s="2" t="s">
        <v>29</v>
      </c>
      <c r="C166" s="2" t="s">
        <v>1095</v>
      </c>
      <c r="D166" s="2" t="s">
        <v>1096</v>
      </c>
      <c r="E166" s="2">
        <v>2812</v>
      </c>
      <c r="F166" s="2">
        <v>484</v>
      </c>
      <c r="G166" s="2">
        <f>HYPERLINK("http://fantom.gsc.riken.jp/cat/v1/#/traits/DOID:2531", "CAT_browser_link")</f>
        <v>0</v>
      </c>
      <c r="H166" s="2" t="s">
        <v>1097</v>
      </c>
      <c r="I166" s="2" t="s">
        <v>1098</v>
      </c>
      <c r="J166" s="2">
        <v>23382691</v>
      </c>
      <c r="K166" s="2" t="s">
        <v>1099</v>
      </c>
    </row>
    <row r="167" spans="1:11">
      <c r="A167" s="2" t="s">
        <v>1100</v>
      </c>
      <c r="B167" s="2" t="s">
        <v>29</v>
      </c>
      <c r="C167" s="2" t="s">
        <v>1101</v>
      </c>
      <c r="D167" s="2" t="s">
        <v>1102</v>
      </c>
      <c r="E167" s="2">
        <v>362</v>
      </c>
      <c r="F167" s="2">
        <v>59</v>
      </c>
      <c r="G167" s="2">
        <f>HYPERLINK("http://fantom.gsc.riken.jp/cat/v1/#/traits/DOID:2596", "CAT_browser_link")</f>
        <v>0</v>
      </c>
      <c r="H167" s="2" t="s">
        <v>1103</v>
      </c>
      <c r="I167" s="2" t="s">
        <v>1104</v>
      </c>
      <c r="J167" s="2">
        <v>21437268</v>
      </c>
      <c r="K167" s="2" t="s">
        <v>1105</v>
      </c>
    </row>
    <row r="168" spans="1:11">
      <c r="A168" s="2" t="s">
        <v>1106</v>
      </c>
      <c r="B168" s="2" t="s">
        <v>29</v>
      </c>
      <c r="C168" s="2" t="s">
        <v>1107</v>
      </c>
      <c r="D168" s="2" t="s">
        <v>1108</v>
      </c>
      <c r="E168" s="2">
        <v>1712</v>
      </c>
      <c r="F168" s="2">
        <v>124</v>
      </c>
      <c r="G168" s="2">
        <f>HYPERLINK("http://fantom.gsc.riken.jp/cat/v1/#/traits/DOID:2741", "CAT_browser_link")</f>
        <v>0</v>
      </c>
      <c r="H168" s="2" t="s">
        <v>1109</v>
      </c>
      <c r="I168" s="2" t="s">
        <v>1110</v>
      </c>
      <c r="J168" s="2" t="s">
        <v>1111</v>
      </c>
      <c r="K168" s="2" t="s">
        <v>1112</v>
      </c>
    </row>
    <row r="169" spans="1:11">
      <c r="A169" s="2" t="s">
        <v>1113</v>
      </c>
      <c r="B169" s="2" t="s">
        <v>29</v>
      </c>
      <c r="C169" s="2" t="s">
        <v>1114</v>
      </c>
      <c r="D169" s="2" t="s">
        <v>44</v>
      </c>
      <c r="E169" s="2">
        <v>660</v>
      </c>
      <c r="F169" s="2">
        <v>144</v>
      </c>
      <c r="G169" s="2">
        <f>HYPERLINK("http://fantom.gsc.riken.jp/cat/v1/#/traits/DOID:2742", "CAT_browser_link")</f>
        <v>0</v>
      </c>
      <c r="H169" s="2" t="s">
        <v>1115</v>
      </c>
      <c r="I169" s="2" t="s">
        <v>1116</v>
      </c>
      <c r="J169" s="2" t="s">
        <v>1117</v>
      </c>
      <c r="K169" s="2" t="s">
        <v>1118</v>
      </c>
    </row>
    <row r="170" spans="1:11">
      <c r="A170" s="2" t="s">
        <v>1119</v>
      </c>
      <c r="B170" s="2" t="s">
        <v>29</v>
      </c>
      <c r="C170" s="2" t="s">
        <v>1120</v>
      </c>
      <c r="D170" s="2" t="s">
        <v>1121</v>
      </c>
      <c r="E170" s="2">
        <v>32</v>
      </c>
      <c r="F170" s="2">
        <v>4</v>
      </c>
      <c r="G170" s="2">
        <f>HYPERLINK("http://fantom.gsc.riken.jp/cat/v1/#/traits/DOID:28", "CAT_browser_link")</f>
        <v>0</v>
      </c>
      <c r="H170" s="2" t="s">
        <v>1122</v>
      </c>
      <c r="I170" s="2" t="s">
        <v>1123</v>
      </c>
      <c r="J170" s="2">
        <v>24770850</v>
      </c>
      <c r="K170" s="2" t="s">
        <v>1124</v>
      </c>
    </row>
    <row r="171" spans="1:11">
      <c r="A171" s="2" t="s">
        <v>1125</v>
      </c>
      <c r="B171" s="2" t="s">
        <v>29</v>
      </c>
      <c r="C171" s="2" t="s">
        <v>1126</v>
      </c>
      <c r="D171" s="2" t="s">
        <v>1127</v>
      </c>
      <c r="E171" s="2">
        <v>20414</v>
      </c>
      <c r="F171" s="2">
        <v>2664</v>
      </c>
      <c r="G171" s="2">
        <f>HYPERLINK("http://fantom.gsc.riken.jp/cat/v1/#/traits/DOID:2841", "CAT_browser_link")</f>
        <v>0</v>
      </c>
      <c r="H171" s="2" t="s">
        <v>1128</v>
      </c>
      <c r="I171" s="2" t="s">
        <v>1129</v>
      </c>
      <c r="J171" s="2" t="s">
        <v>1130</v>
      </c>
      <c r="K171" s="2" t="s">
        <v>1131</v>
      </c>
    </row>
    <row r="172" spans="1:11">
      <c r="A172" s="2" t="s">
        <v>1132</v>
      </c>
      <c r="B172" s="2" t="s">
        <v>29</v>
      </c>
      <c r="C172" s="2" t="s">
        <v>1133</v>
      </c>
      <c r="D172" s="2" t="s">
        <v>1134</v>
      </c>
      <c r="E172" s="2">
        <v>1272</v>
      </c>
      <c r="F172" s="2">
        <v>141</v>
      </c>
      <c r="G172" s="2">
        <f>HYPERLINK("http://fantom.gsc.riken.jp/cat/v1/#/traits/DOID:2843", "CAT_browser_link")</f>
        <v>0</v>
      </c>
      <c r="H172" s="2" t="s">
        <v>1135</v>
      </c>
      <c r="I172" s="2" t="s">
        <v>1136</v>
      </c>
      <c r="J172" s="2" t="s">
        <v>1137</v>
      </c>
      <c r="K172" s="2" t="s">
        <v>1138</v>
      </c>
    </row>
    <row r="173" spans="1:11">
      <c r="A173" s="2" t="s">
        <v>1139</v>
      </c>
      <c r="B173" s="2" t="s">
        <v>29</v>
      </c>
      <c r="C173" s="2" t="s">
        <v>1140</v>
      </c>
      <c r="D173" s="2" t="s">
        <v>44</v>
      </c>
      <c r="E173" s="2">
        <v>1014</v>
      </c>
      <c r="F173" s="2">
        <v>159</v>
      </c>
      <c r="G173" s="2">
        <f>HYPERLINK("http://fantom.gsc.riken.jp/cat/v1/#/traits/DOID:2860", "CAT_browser_link")</f>
        <v>0</v>
      </c>
      <c r="H173" s="2" t="s">
        <v>1141</v>
      </c>
      <c r="I173" s="2" t="s">
        <v>1142</v>
      </c>
      <c r="J173" s="2" t="s">
        <v>1143</v>
      </c>
      <c r="K173" s="2" t="s">
        <v>1144</v>
      </c>
    </row>
    <row r="174" spans="1:11">
      <c r="A174" s="2" t="s">
        <v>1145</v>
      </c>
      <c r="B174" s="2" t="s">
        <v>29</v>
      </c>
      <c r="C174" s="2" t="s">
        <v>1146</v>
      </c>
      <c r="D174" s="2" t="s">
        <v>1147</v>
      </c>
      <c r="E174" s="2">
        <v>376</v>
      </c>
      <c r="F174" s="2">
        <v>58</v>
      </c>
      <c r="G174" s="2">
        <f>HYPERLINK("http://fantom.gsc.riken.jp/cat/v1/#/traits/DOID:289", "CAT_browser_link")</f>
        <v>0</v>
      </c>
      <c r="H174" s="2" t="s">
        <v>1148</v>
      </c>
      <c r="I174" s="2" t="s">
        <v>1149</v>
      </c>
      <c r="J174" s="2" t="s">
        <v>1150</v>
      </c>
      <c r="K174" s="2" t="s">
        <v>1151</v>
      </c>
    </row>
    <row r="175" spans="1:11">
      <c r="A175" s="2" t="s">
        <v>1152</v>
      </c>
      <c r="B175" s="2" t="s">
        <v>29</v>
      </c>
      <c r="C175" s="2" t="s">
        <v>1153</v>
      </c>
      <c r="D175" s="2" t="s">
        <v>1154</v>
      </c>
      <c r="E175" s="2">
        <v>580</v>
      </c>
      <c r="F175" s="2">
        <v>50</v>
      </c>
      <c r="G175" s="2">
        <f>HYPERLINK("http://fantom.gsc.riken.jp/cat/v1/#/traits/DOID:2938", "CAT_browser_link")</f>
        <v>0</v>
      </c>
      <c r="H175" s="2" t="s">
        <v>1155</v>
      </c>
      <c r="I175" s="2" t="s">
        <v>1156</v>
      </c>
      <c r="J175" s="2">
        <v>23326239</v>
      </c>
      <c r="K175" s="2" t="s">
        <v>1157</v>
      </c>
    </row>
    <row r="176" spans="1:11">
      <c r="A176" s="2" t="s">
        <v>1158</v>
      </c>
      <c r="B176" s="2" t="s">
        <v>29</v>
      </c>
      <c r="C176" s="2" t="s">
        <v>1159</v>
      </c>
      <c r="D176" s="2" t="s">
        <v>1160</v>
      </c>
      <c r="E176" s="2">
        <v>233</v>
      </c>
      <c r="F176" s="2">
        <v>72</v>
      </c>
      <c r="G176" s="2">
        <f>HYPERLINK("http://fantom.gsc.riken.jp/cat/v1/#/traits/DOID:2986", "CAT_browser_link")</f>
        <v>0</v>
      </c>
      <c r="H176" s="2" t="s">
        <v>1161</v>
      </c>
      <c r="I176" s="2" t="s">
        <v>1162</v>
      </c>
      <c r="J176" s="2" t="s">
        <v>1163</v>
      </c>
      <c r="K176" s="2" t="s">
        <v>1164</v>
      </c>
    </row>
    <row r="177" spans="1:11">
      <c r="A177" s="2" t="s">
        <v>1165</v>
      </c>
      <c r="B177" s="2" t="s">
        <v>29</v>
      </c>
      <c r="C177" s="2" t="s">
        <v>1166</v>
      </c>
      <c r="D177" s="2" t="s">
        <v>1167</v>
      </c>
      <c r="E177" s="2">
        <v>111</v>
      </c>
      <c r="F177" s="2">
        <v>20</v>
      </c>
      <c r="G177" s="2">
        <f>HYPERLINK("http://fantom.gsc.riken.jp/cat/v1/#/traits/DOID:2988", "CAT_browser_link")</f>
        <v>0</v>
      </c>
      <c r="H177" s="2" t="s">
        <v>1168</v>
      </c>
      <c r="I177" s="2" t="s">
        <v>1169</v>
      </c>
      <c r="J177" s="2">
        <v>23509613</v>
      </c>
      <c r="K177" s="2" t="s">
        <v>1170</v>
      </c>
    </row>
    <row r="178" spans="1:11">
      <c r="A178" s="2" t="s">
        <v>1171</v>
      </c>
      <c r="B178" s="2" t="s">
        <v>29</v>
      </c>
      <c r="C178" s="2" t="s">
        <v>1172</v>
      </c>
      <c r="D178" s="2" t="s">
        <v>1173</v>
      </c>
      <c r="E178" s="2">
        <v>726</v>
      </c>
      <c r="F178" s="2">
        <v>81</v>
      </c>
      <c r="G178" s="2">
        <f>HYPERLINK("http://fantom.gsc.riken.jp/cat/v1/#/traits/DOID:2998", "CAT_browser_link")</f>
        <v>0</v>
      </c>
      <c r="H178" s="2" t="s">
        <v>1174</v>
      </c>
      <c r="I178" s="2" t="s">
        <v>1175</v>
      </c>
      <c r="J178" s="2" t="s">
        <v>1176</v>
      </c>
      <c r="K178" s="2" t="s">
        <v>1177</v>
      </c>
    </row>
    <row r="179" spans="1:11">
      <c r="A179" s="2" t="s">
        <v>1178</v>
      </c>
      <c r="B179" s="2" t="s">
        <v>29</v>
      </c>
      <c r="C179" s="2" t="s">
        <v>1179</v>
      </c>
      <c r="D179" s="2" t="s">
        <v>44</v>
      </c>
      <c r="E179" s="2">
        <v>717</v>
      </c>
      <c r="F179" s="2">
        <v>89</v>
      </c>
      <c r="G179" s="2">
        <f>HYPERLINK("http://fantom.gsc.riken.jp/cat/v1/#/traits/DOID:3082", "CAT_browser_link")</f>
        <v>0</v>
      </c>
      <c r="H179" s="2" t="s">
        <v>1180</v>
      </c>
      <c r="I179" s="2" t="s">
        <v>1181</v>
      </c>
      <c r="J179" s="2" t="s">
        <v>1182</v>
      </c>
      <c r="K179" s="2" t="s">
        <v>1183</v>
      </c>
    </row>
    <row r="180" spans="1:11">
      <c r="A180" s="2" t="s">
        <v>1184</v>
      </c>
      <c r="B180" s="2" t="s">
        <v>29</v>
      </c>
      <c r="C180" s="2" t="s">
        <v>1185</v>
      </c>
      <c r="D180" s="2" t="s">
        <v>44</v>
      </c>
      <c r="E180" s="2">
        <v>3729</v>
      </c>
      <c r="F180" s="2">
        <v>568</v>
      </c>
      <c r="G180" s="2">
        <f>HYPERLINK("http://fantom.gsc.riken.jp/cat/v1/#/traits/DOID:3083", "CAT_browser_link")</f>
        <v>0</v>
      </c>
      <c r="H180" s="2" t="s">
        <v>1186</v>
      </c>
      <c r="I180" s="2" t="s">
        <v>1187</v>
      </c>
      <c r="J180" s="2" t="s">
        <v>1188</v>
      </c>
      <c r="K180" s="2" t="s">
        <v>1189</v>
      </c>
    </row>
    <row r="181" spans="1:11">
      <c r="A181" s="2" t="s">
        <v>1190</v>
      </c>
      <c r="B181" s="2" t="s">
        <v>29</v>
      </c>
      <c r="C181" s="2" t="s">
        <v>1191</v>
      </c>
      <c r="D181" s="2" t="s">
        <v>1192</v>
      </c>
      <c r="E181" s="2">
        <v>1</v>
      </c>
      <c r="F181" s="2">
        <v>1</v>
      </c>
      <c r="G181" s="2">
        <f>HYPERLINK("http://fantom.gsc.riken.jp/cat/v1/#/traits/DOID:3121", "CAT_browser_link")</f>
        <v>0</v>
      </c>
      <c r="H181" s="2" t="s">
        <v>1193</v>
      </c>
      <c r="I181" s="2" t="s">
        <v>1194</v>
      </c>
      <c r="J181" s="2">
        <v>22318345</v>
      </c>
      <c r="K181" s="2" t="s">
        <v>1195</v>
      </c>
    </row>
    <row r="182" spans="1:11">
      <c r="A182" s="2" t="s">
        <v>1196</v>
      </c>
      <c r="B182" s="2" t="s">
        <v>29</v>
      </c>
      <c r="C182" s="2" t="s">
        <v>1197</v>
      </c>
      <c r="D182" s="2" t="s">
        <v>1198</v>
      </c>
      <c r="E182" s="2">
        <v>7308</v>
      </c>
      <c r="F182" s="2">
        <v>1083</v>
      </c>
      <c r="G182" s="2">
        <f>HYPERLINK("http://fantom.gsc.riken.jp/cat/v1/#/traits/DOID:3312", "CAT_browser_link")</f>
        <v>0</v>
      </c>
      <c r="H182" s="2" t="s">
        <v>1199</v>
      </c>
      <c r="I182" s="2" t="s">
        <v>1200</v>
      </c>
      <c r="J182" s="2" t="s">
        <v>1201</v>
      </c>
      <c r="K182" s="2" t="s">
        <v>1202</v>
      </c>
    </row>
    <row r="183" spans="1:11">
      <c r="A183" s="2" t="s">
        <v>1203</v>
      </c>
      <c r="B183" s="2" t="s">
        <v>29</v>
      </c>
      <c r="C183" s="2" t="s">
        <v>1204</v>
      </c>
      <c r="D183" s="2" t="s">
        <v>1205</v>
      </c>
      <c r="E183" s="2">
        <v>2099</v>
      </c>
      <c r="F183" s="2">
        <v>310</v>
      </c>
      <c r="G183" s="2">
        <f>HYPERLINK("http://fantom.gsc.riken.jp/cat/v1/#/traits/DOID:332", "CAT_browser_link")</f>
        <v>0</v>
      </c>
      <c r="H183" s="2" t="s">
        <v>1206</v>
      </c>
      <c r="I183" s="2" t="s">
        <v>1207</v>
      </c>
      <c r="J183" s="2" t="s">
        <v>1208</v>
      </c>
      <c r="K183" s="2" t="s">
        <v>1209</v>
      </c>
    </row>
    <row r="184" spans="1:11">
      <c r="A184" s="2" t="s">
        <v>1210</v>
      </c>
      <c r="B184" s="2" t="s">
        <v>29</v>
      </c>
      <c r="C184" s="2" t="s">
        <v>1211</v>
      </c>
      <c r="D184" s="2" t="s">
        <v>1212</v>
      </c>
      <c r="E184" s="2">
        <v>365</v>
      </c>
      <c r="F184" s="2">
        <v>64</v>
      </c>
      <c r="G184" s="2">
        <f>HYPERLINK("http://fantom.gsc.riken.jp/cat/v1/#/traits/DOID:3324", "CAT_browser_link")</f>
        <v>0</v>
      </c>
      <c r="H184" s="2" t="s">
        <v>1213</v>
      </c>
      <c r="I184" s="2" t="s">
        <v>1214</v>
      </c>
      <c r="J184" s="2" t="s">
        <v>1215</v>
      </c>
      <c r="K184" s="2" t="s">
        <v>1216</v>
      </c>
    </row>
    <row r="185" spans="1:11">
      <c r="A185" s="2" t="s">
        <v>1217</v>
      </c>
      <c r="B185" s="2" t="s">
        <v>29</v>
      </c>
      <c r="C185" s="2" t="s">
        <v>1218</v>
      </c>
      <c r="D185" s="2" t="s">
        <v>1219</v>
      </c>
      <c r="E185" s="2">
        <v>23</v>
      </c>
      <c r="F185" s="2">
        <v>3</v>
      </c>
      <c r="G185" s="2">
        <f>HYPERLINK("http://fantom.gsc.riken.jp/cat/v1/#/traits/DOID:3347", "CAT_browser_link")</f>
        <v>0</v>
      </c>
      <c r="H185" s="2" t="s">
        <v>1220</v>
      </c>
      <c r="I185" s="2" t="s">
        <v>1221</v>
      </c>
      <c r="J185" s="2">
        <v>23727862</v>
      </c>
      <c r="K185" s="2" t="s">
        <v>1222</v>
      </c>
    </row>
    <row r="186" spans="1:11">
      <c r="A186" s="2" t="s">
        <v>1223</v>
      </c>
      <c r="B186" s="2" t="s">
        <v>29</v>
      </c>
      <c r="C186" s="2" t="s">
        <v>1224</v>
      </c>
      <c r="D186" s="2" t="s">
        <v>1225</v>
      </c>
      <c r="E186" s="2">
        <v>62</v>
      </c>
      <c r="F186" s="2">
        <v>7</v>
      </c>
      <c r="G186" s="2">
        <f>HYPERLINK("http://fantom.gsc.riken.jp/cat/v1/#/traits/DOID:3369", "CAT_browser_link")</f>
        <v>0</v>
      </c>
      <c r="H186" s="2" t="s">
        <v>1226</v>
      </c>
      <c r="I186" s="2" t="s">
        <v>1227</v>
      </c>
      <c r="J186" s="2">
        <v>22327514</v>
      </c>
      <c r="K186" s="2" t="s">
        <v>1228</v>
      </c>
    </row>
    <row r="187" spans="1:11">
      <c r="A187" s="2" t="s">
        <v>1229</v>
      </c>
      <c r="B187" s="2" t="s">
        <v>29</v>
      </c>
      <c r="C187" s="2" t="s">
        <v>1230</v>
      </c>
      <c r="D187" s="2" t="s">
        <v>44</v>
      </c>
      <c r="E187" s="2">
        <v>336</v>
      </c>
      <c r="F187" s="2">
        <v>55</v>
      </c>
      <c r="G187" s="2">
        <f>HYPERLINK("http://fantom.gsc.riken.jp/cat/v1/#/traits/DOID:3407", "CAT_browser_link")</f>
        <v>0</v>
      </c>
      <c r="H187" s="2" t="s">
        <v>1231</v>
      </c>
      <c r="I187" s="2" t="s">
        <v>1232</v>
      </c>
      <c r="J187" s="2" t="s">
        <v>1233</v>
      </c>
      <c r="K187" s="2" t="s">
        <v>1234</v>
      </c>
    </row>
    <row r="188" spans="1:11">
      <c r="A188" s="2" t="s">
        <v>1235</v>
      </c>
      <c r="B188" s="2" t="s">
        <v>29</v>
      </c>
      <c r="C188" s="2" t="s">
        <v>1236</v>
      </c>
      <c r="D188" s="2" t="s">
        <v>1237</v>
      </c>
      <c r="E188" s="2">
        <v>270</v>
      </c>
      <c r="F188" s="2">
        <v>32</v>
      </c>
      <c r="G188" s="2">
        <f>HYPERLINK("http://fantom.gsc.riken.jp/cat/v1/#/traits/DOID:341", "CAT_browser_link")</f>
        <v>0</v>
      </c>
      <c r="H188" s="2" t="s">
        <v>1238</v>
      </c>
      <c r="I188" s="2" t="s">
        <v>1239</v>
      </c>
      <c r="J188" s="2" t="s">
        <v>1240</v>
      </c>
      <c r="K188" s="2" t="s">
        <v>1241</v>
      </c>
    </row>
    <row r="189" spans="1:11">
      <c r="A189" s="2" t="s">
        <v>1242</v>
      </c>
      <c r="B189" s="2" t="s">
        <v>29</v>
      </c>
      <c r="C189" s="2" t="s">
        <v>1243</v>
      </c>
      <c r="D189" s="2" t="s">
        <v>44</v>
      </c>
      <c r="E189" s="2">
        <v>430</v>
      </c>
      <c r="F189" s="2">
        <v>74</v>
      </c>
      <c r="G189" s="2">
        <f>HYPERLINK("http://fantom.gsc.riken.jp/cat/v1/#/traits/DOID:3527", "CAT_browser_link")</f>
        <v>0</v>
      </c>
      <c r="H189" s="2" t="s">
        <v>1244</v>
      </c>
      <c r="I189" s="2" t="s">
        <v>1245</v>
      </c>
      <c r="J189" s="2" t="s">
        <v>1246</v>
      </c>
      <c r="K189" s="2" t="s">
        <v>1247</v>
      </c>
    </row>
    <row r="190" spans="1:11">
      <c r="A190" s="2" t="s">
        <v>1248</v>
      </c>
      <c r="B190" s="2" t="s">
        <v>29</v>
      </c>
      <c r="C190" s="2" t="s">
        <v>1249</v>
      </c>
      <c r="D190" s="2" t="s">
        <v>44</v>
      </c>
      <c r="E190" s="2">
        <v>109</v>
      </c>
      <c r="F190" s="2">
        <v>21</v>
      </c>
      <c r="G190" s="2">
        <f>HYPERLINK("http://fantom.gsc.riken.jp/cat/v1/#/traits/DOID:3602", "CAT_browser_link")</f>
        <v>0</v>
      </c>
      <c r="H190" s="2" t="s">
        <v>1250</v>
      </c>
      <c r="I190" s="2" t="s">
        <v>1251</v>
      </c>
      <c r="J190" s="2">
        <v>24265751</v>
      </c>
      <c r="K190" s="2" t="s">
        <v>1252</v>
      </c>
    </row>
    <row r="191" spans="1:11">
      <c r="A191" s="2" t="s">
        <v>1253</v>
      </c>
      <c r="B191" s="2" t="s">
        <v>29</v>
      </c>
      <c r="C191" s="2" t="s">
        <v>1254</v>
      </c>
      <c r="D191" s="2" t="s">
        <v>1255</v>
      </c>
      <c r="E191" s="2">
        <v>2549</v>
      </c>
      <c r="F191" s="2">
        <v>263</v>
      </c>
      <c r="G191" s="2">
        <f>HYPERLINK("http://fantom.gsc.riken.jp/cat/v1/#/traits/DOID:37", "CAT_browser_link")</f>
        <v>0</v>
      </c>
      <c r="H191" s="2" t="s">
        <v>1256</v>
      </c>
      <c r="I191" s="2" t="s">
        <v>1257</v>
      </c>
      <c r="J191" s="2" t="s">
        <v>1258</v>
      </c>
      <c r="K191" s="2" t="s">
        <v>1259</v>
      </c>
    </row>
    <row r="192" spans="1:11">
      <c r="A192" s="2" t="s">
        <v>1260</v>
      </c>
      <c r="B192" s="2" t="s">
        <v>29</v>
      </c>
      <c r="C192" s="2" t="s">
        <v>1261</v>
      </c>
      <c r="D192" s="2" t="s">
        <v>1262</v>
      </c>
      <c r="E192" s="2">
        <v>100</v>
      </c>
      <c r="F192" s="2">
        <v>22</v>
      </c>
      <c r="G192" s="2">
        <f>HYPERLINK("http://fantom.gsc.riken.jp/cat/v1/#/traits/DOID:3717", "CAT_browser_link")</f>
        <v>0</v>
      </c>
      <c r="H192" s="2" t="s">
        <v>1263</v>
      </c>
      <c r="I192" s="2" t="s">
        <v>1264</v>
      </c>
      <c r="J192" s="2" t="s">
        <v>1265</v>
      </c>
      <c r="K192" s="2" t="s">
        <v>1266</v>
      </c>
    </row>
    <row r="193" spans="1:11">
      <c r="A193" s="2" t="s">
        <v>1267</v>
      </c>
      <c r="B193" s="2" t="s">
        <v>29</v>
      </c>
      <c r="C193" s="2" t="s">
        <v>1268</v>
      </c>
      <c r="D193" s="2" t="s">
        <v>1269</v>
      </c>
      <c r="E193" s="2">
        <v>93</v>
      </c>
      <c r="F193" s="2">
        <v>27</v>
      </c>
      <c r="G193" s="2">
        <f>HYPERLINK("http://fantom.gsc.riken.jp/cat/v1/#/traits/DOID:3748", "CAT_browser_link")</f>
        <v>0</v>
      </c>
      <c r="H193" s="2" t="s">
        <v>1270</v>
      </c>
      <c r="I193" s="2" t="s">
        <v>1271</v>
      </c>
      <c r="J193" s="2">
        <v>23103227</v>
      </c>
      <c r="K193" s="2" t="s">
        <v>1272</v>
      </c>
    </row>
    <row r="194" spans="1:11">
      <c r="A194" s="2" t="s">
        <v>1273</v>
      </c>
      <c r="B194" s="2" t="s">
        <v>29</v>
      </c>
      <c r="C194" s="2" t="s">
        <v>1274</v>
      </c>
      <c r="D194" s="2" t="s">
        <v>44</v>
      </c>
      <c r="E194" s="2">
        <v>1411</v>
      </c>
      <c r="F194" s="2">
        <v>159</v>
      </c>
      <c r="G194" s="2">
        <f>HYPERLINK("http://fantom.gsc.riken.jp/cat/v1/#/traits/DOID:3756", "CAT_browser_link")</f>
        <v>0</v>
      </c>
      <c r="H194" s="2" t="s">
        <v>1275</v>
      </c>
      <c r="I194" s="2" t="s">
        <v>1276</v>
      </c>
      <c r="J194" s="2">
        <v>20802025</v>
      </c>
      <c r="K194" s="2" t="s">
        <v>1277</v>
      </c>
    </row>
    <row r="195" spans="1:11">
      <c r="A195" s="2" t="s">
        <v>1278</v>
      </c>
      <c r="B195" s="2" t="s">
        <v>29</v>
      </c>
      <c r="C195" s="2" t="s">
        <v>1279</v>
      </c>
      <c r="D195" s="2" t="s">
        <v>1280</v>
      </c>
      <c r="E195" s="2">
        <v>782</v>
      </c>
      <c r="F195" s="2">
        <v>120</v>
      </c>
      <c r="G195" s="2">
        <f>HYPERLINK("http://fantom.gsc.riken.jp/cat/v1/#/traits/DOID:3908", "CAT_browser_link")</f>
        <v>0</v>
      </c>
      <c r="H195" s="2" t="s">
        <v>1281</v>
      </c>
      <c r="I195" s="2" t="s">
        <v>1282</v>
      </c>
      <c r="J195" s="2" t="s">
        <v>1283</v>
      </c>
      <c r="K195" s="2" t="s">
        <v>1284</v>
      </c>
    </row>
    <row r="196" spans="1:11">
      <c r="A196" s="2" t="s">
        <v>1285</v>
      </c>
      <c r="B196" s="2" t="s">
        <v>29</v>
      </c>
      <c r="C196" s="2" t="s">
        <v>1286</v>
      </c>
      <c r="D196" s="2" t="s">
        <v>1287</v>
      </c>
      <c r="E196" s="2">
        <v>1220</v>
      </c>
      <c r="F196" s="2">
        <v>278</v>
      </c>
      <c r="G196" s="2">
        <f>HYPERLINK("http://fantom.gsc.riken.jp/cat/v1/#/traits/DOID:3910", "CAT_browser_link")</f>
        <v>0</v>
      </c>
      <c r="H196" s="2" t="s">
        <v>1288</v>
      </c>
      <c r="I196" s="2" t="s">
        <v>1289</v>
      </c>
      <c r="J196" s="2" t="s">
        <v>1290</v>
      </c>
      <c r="K196" s="2" t="s">
        <v>1291</v>
      </c>
    </row>
    <row r="197" spans="1:11">
      <c r="A197" s="2" t="s">
        <v>1292</v>
      </c>
      <c r="B197" s="2" t="s">
        <v>29</v>
      </c>
      <c r="C197" s="2" t="s">
        <v>1293</v>
      </c>
      <c r="D197" s="2" t="s">
        <v>1294</v>
      </c>
      <c r="E197" s="2">
        <v>115</v>
      </c>
      <c r="F197" s="2">
        <v>12</v>
      </c>
      <c r="G197" s="2">
        <f>HYPERLINK("http://fantom.gsc.riken.jp/cat/v1/#/traits/DOID:3969", "CAT_browser_link")</f>
        <v>0</v>
      </c>
      <c r="H197" s="2" t="s">
        <v>1295</v>
      </c>
      <c r="I197" s="2" t="s">
        <v>1296</v>
      </c>
      <c r="J197" s="2">
        <v>20350937</v>
      </c>
      <c r="K197" s="2" t="s">
        <v>1297</v>
      </c>
    </row>
    <row r="198" spans="1:11">
      <c r="A198" s="2" t="s">
        <v>1298</v>
      </c>
      <c r="B198" s="2" t="s">
        <v>29</v>
      </c>
      <c r="C198" s="2" t="s">
        <v>1299</v>
      </c>
      <c r="D198" s="2" t="s">
        <v>1300</v>
      </c>
      <c r="E198" s="2">
        <v>643</v>
      </c>
      <c r="F198" s="2">
        <v>91</v>
      </c>
      <c r="G198" s="2">
        <f>HYPERLINK("http://fantom.gsc.riken.jp/cat/v1/#/traits/DOID:399", "CAT_browser_link")</f>
        <v>0</v>
      </c>
      <c r="H198" s="2" t="s">
        <v>1301</v>
      </c>
      <c r="I198" s="2" t="s">
        <v>1302</v>
      </c>
      <c r="J198" s="2" t="s">
        <v>1303</v>
      </c>
      <c r="K198" s="2" t="s">
        <v>1304</v>
      </c>
    </row>
    <row r="199" spans="1:11">
      <c r="A199" s="2" t="s">
        <v>1305</v>
      </c>
      <c r="B199" s="2" t="s">
        <v>29</v>
      </c>
      <c r="C199" s="2" t="s">
        <v>1306</v>
      </c>
      <c r="D199" s="2" t="s">
        <v>1307</v>
      </c>
      <c r="E199" s="2">
        <v>490</v>
      </c>
      <c r="F199" s="2">
        <v>44</v>
      </c>
      <c r="G199" s="2">
        <f>HYPERLINK("http://fantom.gsc.riken.jp/cat/v1/#/traits/DOID:4007", "CAT_browser_link")</f>
        <v>0</v>
      </c>
      <c r="H199" s="2" t="s">
        <v>1308</v>
      </c>
      <c r="I199" s="2" t="s">
        <v>1309</v>
      </c>
      <c r="J199" s="2" t="s">
        <v>1310</v>
      </c>
      <c r="K199" s="2" t="s">
        <v>1311</v>
      </c>
    </row>
    <row r="200" spans="1:11">
      <c r="A200" s="2" t="s">
        <v>1312</v>
      </c>
      <c r="B200" s="2" t="s">
        <v>29</v>
      </c>
      <c r="C200" s="2" t="s">
        <v>1313</v>
      </c>
      <c r="D200" s="2" t="s">
        <v>44</v>
      </c>
      <c r="E200" s="2">
        <v>2104</v>
      </c>
      <c r="F200" s="2">
        <v>306</v>
      </c>
      <c r="G200" s="2">
        <f>HYPERLINK("http://fantom.gsc.riken.jp/cat/v1/#/traits/DOID:409", "CAT_browser_link")</f>
        <v>0</v>
      </c>
      <c r="H200" s="2" t="s">
        <v>1314</v>
      </c>
      <c r="I200" s="2" t="s">
        <v>1315</v>
      </c>
      <c r="J200" s="2" t="s">
        <v>1316</v>
      </c>
      <c r="K200" s="2" t="s">
        <v>1317</v>
      </c>
    </row>
    <row r="201" spans="1:11">
      <c r="A201" s="2" t="s">
        <v>1318</v>
      </c>
      <c r="B201" s="2" t="s">
        <v>29</v>
      </c>
      <c r="C201" s="2" t="s">
        <v>1319</v>
      </c>
      <c r="D201" s="2" t="s">
        <v>1320</v>
      </c>
      <c r="E201" s="2">
        <v>164</v>
      </c>
      <c r="F201" s="2">
        <v>36</v>
      </c>
      <c r="G201" s="2">
        <f>HYPERLINK("http://fantom.gsc.riken.jp/cat/v1/#/traits/DOID:4159", "CAT_browser_link")</f>
        <v>0</v>
      </c>
      <c r="H201" s="2" t="s">
        <v>1321</v>
      </c>
      <c r="I201" s="2" t="s">
        <v>1322</v>
      </c>
      <c r="J201" s="2" t="s">
        <v>1323</v>
      </c>
      <c r="K201" s="2" t="s">
        <v>1324</v>
      </c>
    </row>
    <row r="202" spans="1:11">
      <c r="A202" s="2" t="s">
        <v>1325</v>
      </c>
      <c r="B202" s="2" t="s">
        <v>29</v>
      </c>
      <c r="C202" s="2" t="s">
        <v>1326</v>
      </c>
      <c r="D202" s="2" t="s">
        <v>1327</v>
      </c>
      <c r="E202" s="2">
        <v>3035</v>
      </c>
      <c r="F202" s="2">
        <v>531</v>
      </c>
      <c r="G202" s="2">
        <f>HYPERLINK("http://fantom.gsc.riken.jp/cat/v1/#/traits/DOID:417", "CAT_browser_link")</f>
        <v>0</v>
      </c>
      <c r="H202" s="2" t="s">
        <v>1328</v>
      </c>
      <c r="I202" s="2" t="s">
        <v>1329</v>
      </c>
      <c r="J202" s="2" t="s">
        <v>1330</v>
      </c>
      <c r="K202" s="2" t="s">
        <v>1331</v>
      </c>
    </row>
    <row r="203" spans="1:11">
      <c r="A203" s="2" t="s">
        <v>1332</v>
      </c>
      <c r="B203" s="2" t="s">
        <v>29</v>
      </c>
      <c r="C203" s="2" t="s">
        <v>1333</v>
      </c>
      <c r="D203" s="2" t="s">
        <v>1334</v>
      </c>
      <c r="E203" s="2">
        <v>147</v>
      </c>
      <c r="F203" s="2">
        <v>71</v>
      </c>
      <c r="G203" s="2">
        <f>HYPERLINK("http://fantom.gsc.riken.jp/cat/v1/#/traits/DOID:418", "CAT_browser_link")</f>
        <v>0</v>
      </c>
      <c r="H203" s="2" t="s">
        <v>1335</v>
      </c>
      <c r="I203" s="2" t="s">
        <v>1336</v>
      </c>
      <c r="J203" s="2" t="s">
        <v>1337</v>
      </c>
      <c r="K203" s="2" t="s">
        <v>1338</v>
      </c>
    </row>
    <row r="204" spans="1:11">
      <c r="A204" s="2" t="s">
        <v>1339</v>
      </c>
      <c r="B204" s="2" t="s">
        <v>29</v>
      </c>
      <c r="C204" s="2" t="s">
        <v>1340</v>
      </c>
      <c r="D204" s="2" t="s">
        <v>44</v>
      </c>
      <c r="E204" s="2">
        <v>923</v>
      </c>
      <c r="F204" s="2">
        <v>146</v>
      </c>
      <c r="G204" s="2">
        <f>HYPERLINK("http://fantom.gsc.riken.jp/cat/v1/#/traits/DOID:4194", "CAT_browser_link")</f>
        <v>0</v>
      </c>
      <c r="H204" s="2" t="s">
        <v>1341</v>
      </c>
      <c r="I204" s="2" t="s">
        <v>1342</v>
      </c>
      <c r="J204" s="2" t="s">
        <v>1343</v>
      </c>
      <c r="K204" s="2" t="s">
        <v>1344</v>
      </c>
    </row>
    <row r="205" spans="1:11">
      <c r="A205" s="2" t="s">
        <v>1345</v>
      </c>
      <c r="B205" s="2" t="s">
        <v>29</v>
      </c>
      <c r="C205" s="2" t="s">
        <v>1346</v>
      </c>
      <c r="D205" s="2" t="s">
        <v>1347</v>
      </c>
      <c r="E205" s="2">
        <v>1699</v>
      </c>
      <c r="F205" s="2">
        <v>115</v>
      </c>
      <c r="G205" s="2">
        <f>HYPERLINK("http://fantom.gsc.riken.jp/cat/v1/#/traits/DOID:421", "CAT_browser_link")</f>
        <v>0</v>
      </c>
      <c r="H205" s="2" t="s">
        <v>1348</v>
      </c>
      <c r="I205" s="2" t="s">
        <v>1349</v>
      </c>
      <c r="J205" s="2" t="s">
        <v>1350</v>
      </c>
      <c r="K205" s="2" t="s">
        <v>1351</v>
      </c>
    </row>
    <row r="206" spans="1:11">
      <c r="A206" s="2" t="s">
        <v>1352</v>
      </c>
      <c r="B206" s="2" t="s">
        <v>29</v>
      </c>
      <c r="C206" s="2" t="s">
        <v>1353</v>
      </c>
      <c r="D206" s="2" t="s">
        <v>1354</v>
      </c>
      <c r="E206" s="2">
        <v>1273</v>
      </c>
      <c r="F206" s="2">
        <v>139</v>
      </c>
      <c r="G206" s="2">
        <f>HYPERLINK("http://fantom.gsc.riken.jp/cat/v1/#/traits/DOID:423", "CAT_browser_link")</f>
        <v>0</v>
      </c>
      <c r="H206" s="2" t="s">
        <v>1355</v>
      </c>
      <c r="I206" s="2" t="s">
        <v>1356</v>
      </c>
      <c r="J206" s="2" t="s">
        <v>1357</v>
      </c>
      <c r="K206" s="2" t="s">
        <v>1358</v>
      </c>
    </row>
    <row r="207" spans="1:11">
      <c r="A207" s="2" t="s">
        <v>1359</v>
      </c>
      <c r="B207" s="2" t="s">
        <v>29</v>
      </c>
      <c r="C207" s="2" t="s">
        <v>1360</v>
      </c>
      <c r="D207" s="2" t="s">
        <v>1361</v>
      </c>
      <c r="E207" s="2">
        <v>162</v>
      </c>
      <c r="F207" s="2">
        <v>34</v>
      </c>
      <c r="G207" s="2">
        <f>HYPERLINK("http://fantom.gsc.riken.jp/cat/v1/#/traits/DOID:4362", "CAT_browser_link")</f>
        <v>0</v>
      </c>
      <c r="H207" s="2" t="s">
        <v>1362</v>
      </c>
      <c r="I207" s="2" t="s">
        <v>1363</v>
      </c>
      <c r="J207" s="2" t="s">
        <v>1364</v>
      </c>
      <c r="K207" s="2" t="s">
        <v>1365</v>
      </c>
    </row>
    <row r="208" spans="1:11">
      <c r="A208" s="2" t="s">
        <v>1366</v>
      </c>
      <c r="B208" s="2" t="s">
        <v>29</v>
      </c>
      <c r="C208" s="2" t="s">
        <v>1367</v>
      </c>
      <c r="D208" s="2" t="s">
        <v>44</v>
      </c>
      <c r="E208" s="2">
        <v>195</v>
      </c>
      <c r="F208" s="2">
        <v>84</v>
      </c>
      <c r="G208" s="2">
        <f>HYPERLINK("http://fantom.gsc.riken.jp/cat/v1/#/traits/DOID:437", "CAT_browser_link")</f>
        <v>0</v>
      </c>
      <c r="H208" s="2" t="s">
        <v>1368</v>
      </c>
      <c r="I208" s="2" t="s">
        <v>1369</v>
      </c>
      <c r="J208" s="2">
        <v>23055271</v>
      </c>
      <c r="K208" s="2" t="s">
        <v>1370</v>
      </c>
    </row>
    <row r="209" spans="1:11">
      <c r="A209" s="2" t="s">
        <v>1371</v>
      </c>
      <c r="B209" s="2" t="s">
        <v>29</v>
      </c>
      <c r="C209" s="2" t="s">
        <v>1372</v>
      </c>
      <c r="D209" s="2" t="s">
        <v>1373</v>
      </c>
      <c r="E209" s="2">
        <v>262</v>
      </c>
      <c r="F209" s="2">
        <v>39</v>
      </c>
      <c r="G209" s="2">
        <f>HYPERLINK("http://fantom.gsc.riken.jp/cat/v1/#/traits/DOID:4450", "CAT_browser_link")</f>
        <v>0</v>
      </c>
      <c r="H209" s="2" t="s">
        <v>1374</v>
      </c>
      <c r="I209" s="2" t="s">
        <v>1375</v>
      </c>
      <c r="J209" s="2" t="s">
        <v>1376</v>
      </c>
      <c r="K209" s="2" t="s">
        <v>1377</v>
      </c>
    </row>
    <row r="210" spans="1:11">
      <c r="A210" s="2" t="s">
        <v>1378</v>
      </c>
      <c r="B210" s="2" t="s">
        <v>29</v>
      </c>
      <c r="C210" s="2" t="s">
        <v>1379</v>
      </c>
      <c r="D210" s="2" t="s">
        <v>1380</v>
      </c>
      <c r="E210" s="2">
        <v>385</v>
      </c>
      <c r="F210" s="2">
        <v>56</v>
      </c>
      <c r="G210" s="2">
        <f>HYPERLINK("http://fantom.gsc.riken.jp/cat/v1/#/traits/DOID:4481", "CAT_browser_link")</f>
        <v>0</v>
      </c>
      <c r="H210" s="2" t="s">
        <v>1381</v>
      </c>
      <c r="I210" s="2" t="s">
        <v>1382</v>
      </c>
      <c r="J210" s="2">
        <v>22036096</v>
      </c>
      <c r="K210" s="2" t="s">
        <v>1383</v>
      </c>
    </row>
    <row r="211" spans="1:11">
      <c r="A211" s="2" t="s">
        <v>1384</v>
      </c>
      <c r="B211" s="2" t="s">
        <v>29</v>
      </c>
      <c r="C211" s="2" t="s">
        <v>1385</v>
      </c>
      <c r="D211" s="2" t="s">
        <v>1386</v>
      </c>
      <c r="E211" s="2">
        <v>583</v>
      </c>
      <c r="F211" s="2">
        <v>59</v>
      </c>
      <c r="G211" s="2">
        <f>HYPERLINK("http://fantom.gsc.riken.jp/cat/v1/#/traits/DOID:4483", "CAT_browser_link")</f>
        <v>0</v>
      </c>
      <c r="H211" s="2" t="s">
        <v>1387</v>
      </c>
      <c r="I211" s="2" t="s">
        <v>1388</v>
      </c>
      <c r="J211" s="2">
        <v>24388013</v>
      </c>
      <c r="K211" s="2" t="s">
        <v>1389</v>
      </c>
    </row>
    <row r="212" spans="1:11">
      <c r="A212" s="2" t="s">
        <v>1390</v>
      </c>
      <c r="B212" s="2" t="s">
        <v>29</v>
      </c>
      <c r="C212" s="2" t="s">
        <v>1391</v>
      </c>
      <c r="D212" s="2" t="s">
        <v>44</v>
      </c>
      <c r="E212" s="2">
        <v>258</v>
      </c>
      <c r="F212" s="2">
        <v>49</v>
      </c>
      <c r="G212" s="2">
        <f>HYPERLINK("http://fantom.gsc.riken.jp/cat/v1/#/traits/DOID:484", "CAT_browser_link")</f>
        <v>0</v>
      </c>
      <c r="H212" s="2" t="s">
        <v>1392</v>
      </c>
      <c r="I212" s="2" t="s">
        <v>1393</v>
      </c>
      <c r="J212" s="2" t="s">
        <v>1394</v>
      </c>
      <c r="K212" s="2" t="s">
        <v>1395</v>
      </c>
    </row>
    <row r="213" spans="1:11">
      <c r="A213" s="2" t="s">
        <v>1396</v>
      </c>
      <c r="B213" s="2" t="s">
        <v>29</v>
      </c>
      <c r="C213" s="2" t="s">
        <v>1397</v>
      </c>
      <c r="D213" s="2" t="s">
        <v>44</v>
      </c>
      <c r="E213" s="2">
        <v>43</v>
      </c>
      <c r="F213" s="2">
        <v>19</v>
      </c>
      <c r="G213" s="2">
        <f>HYPERLINK("http://fantom.gsc.riken.jp/cat/v1/#/traits/DOID:4989", "CAT_browser_link")</f>
        <v>0</v>
      </c>
      <c r="H213" s="2" t="s">
        <v>1398</v>
      </c>
      <c r="I213" s="2" t="s">
        <v>1399</v>
      </c>
      <c r="J213" s="2">
        <v>23143602</v>
      </c>
      <c r="K213" s="2" t="s">
        <v>1400</v>
      </c>
    </row>
    <row r="214" spans="1:11">
      <c r="A214" s="2" t="s">
        <v>1401</v>
      </c>
      <c r="B214" s="2" t="s">
        <v>29</v>
      </c>
      <c r="C214" s="2" t="s">
        <v>1402</v>
      </c>
      <c r="D214" s="2" t="s">
        <v>1403</v>
      </c>
      <c r="E214" s="2">
        <v>113</v>
      </c>
      <c r="F214" s="2">
        <v>14</v>
      </c>
      <c r="G214" s="2">
        <f>HYPERLINK("http://fantom.gsc.riken.jp/cat/v1/#/traits/DOID:50", "CAT_browser_link")</f>
        <v>0</v>
      </c>
      <c r="H214" s="2" t="s">
        <v>1404</v>
      </c>
      <c r="I214" s="2" t="s">
        <v>1405</v>
      </c>
      <c r="J214" s="2" t="s">
        <v>1406</v>
      </c>
      <c r="K214" s="2" t="s">
        <v>1407</v>
      </c>
    </row>
    <row r="215" spans="1:11">
      <c r="A215" s="2" t="s">
        <v>1408</v>
      </c>
      <c r="B215" s="2" t="s">
        <v>29</v>
      </c>
      <c r="C215" s="2" t="s">
        <v>1409</v>
      </c>
      <c r="D215" s="2" t="s">
        <v>1410</v>
      </c>
      <c r="E215" s="2">
        <v>3790</v>
      </c>
      <c r="F215" s="2">
        <v>472</v>
      </c>
      <c r="G215" s="2">
        <f>HYPERLINK("http://fantom.gsc.riken.jp/cat/v1/#/traits/DOID:5041", "CAT_browser_link")</f>
        <v>0</v>
      </c>
      <c r="H215" s="2" t="s">
        <v>1411</v>
      </c>
      <c r="I215" s="2" t="s">
        <v>1412</v>
      </c>
      <c r="J215" s="2" t="s">
        <v>1413</v>
      </c>
      <c r="K215" s="2" t="s">
        <v>1414</v>
      </c>
    </row>
    <row r="216" spans="1:11">
      <c r="A216" s="2" t="s">
        <v>1415</v>
      </c>
      <c r="B216" s="2" t="s">
        <v>29</v>
      </c>
      <c r="C216" s="2" t="s">
        <v>1416</v>
      </c>
      <c r="D216" s="2" t="s">
        <v>1417</v>
      </c>
      <c r="E216" s="2">
        <v>6656</v>
      </c>
      <c r="F216" s="2">
        <v>926</v>
      </c>
      <c r="G216" s="2">
        <f>HYPERLINK("http://fantom.gsc.riken.jp/cat/v1/#/traits/DOID:526", "CAT_browser_link")</f>
        <v>0</v>
      </c>
      <c r="H216" s="2" t="s">
        <v>1418</v>
      </c>
      <c r="I216" s="2" t="s">
        <v>1419</v>
      </c>
      <c r="J216" s="2" t="s">
        <v>1420</v>
      </c>
      <c r="K216" s="2" t="s">
        <v>1421</v>
      </c>
    </row>
    <row r="217" spans="1:11">
      <c r="A217" s="2" t="s">
        <v>1422</v>
      </c>
      <c r="B217" s="2" t="s">
        <v>29</v>
      </c>
      <c r="C217" s="2" t="s">
        <v>1423</v>
      </c>
      <c r="D217" s="2" t="s">
        <v>1424</v>
      </c>
      <c r="E217" s="2">
        <v>434</v>
      </c>
      <c r="F217" s="2">
        <v>44</v>
      </c>
      <c r="G217" s="2">
        <f>HYPERLINK("http://fantom.gsc.riken.jp/cat/v1/#/traits/DOID:5408", "CAT_browser_link")</f>
        <v>0</v>
      </c>
      <c r="H217" s="2" t="s">
        <v>1425</v>
      </c>
      <c r="I217" s="2" t="s">
        <v>1426</v>
      </c>
      <c r="J217" s="2" t="s">
        <v>1427</v>
      </c>
      <c r="K217" s="2" t="s">
        <v>1428</v>
      </c>
    </row>
    <row r="218" spans="1:11">
      <c r="A218" s="2" t="s">
        <v>1429</v>
      </c>
      <c r="B218" s="2" t="s">
        <v>29</v>
      </c>
      <c r="C218" s="2" t="s">
        <v>1430</v>
      </c>
      <c r="D218" s="2" t="s">
        <v>1431</v>
      </c>
      <c r="E218" s="2">
        <v>144</v>
      </c>
      <c r="F218" s="2">
        <v>20</v>
      </c>
      <c r="G218" s="2">
        <f>HYPERLINK("http://fantom.gsc.riken.jp/cat/v1/#/traits/DOID:5409", "CAT_browser_link")</f>
        <v>0</v>
      </c>
      <c r="H218" s="2" t="s">
        <v>1432</v>
      </c>
      <c r="I218" s="2" t="s">
        <v>1433</v>
      </c>
      <c r="J218" s="2" t="s">
        <v>1434</v>
      </c>
      <c r="K218" s="2" t="s">
        <v>1435</v>
      </c>
    </row>
    <row r="219" spans="1:11">
      <c r="A219" s="2" t="s">
        <v>1436</v>
      </c>
      <c r="B219" s="2" t="s">
        <v>29</v>
      </c>
      <c r="C219" s="2" t="s">
        <v>1437</v>
      </c>
      <c r="D219" s="2" t="s">
        <v>1438</v>
      </c>
      <c r="E219" s="2">
        <v>1023</v>
      </c>
      <c r="F219" s="2">
        <v>156</v>
      </c>
      <c r="G219" s="2">
        <f>HYPERLINK("http://fantom.gsc.riken.jp/cat/v1/#/traits/DOID:5418", "CAT_browser_link")</f>
        <v>0</v>
      </c>
      <c r="H219" s="2" t="s">
        <v>1439</v>
      </c>
      <c r="I219" s="2" t="s">
        <v>1440</v>
      </c>
      <c r="J219" s="2" t="s">
        <v>1441</v>
      </c>
      <c r="K219" s="2" t="s">
        <v>1442</v>
      </c>
    </row>
    <row r="220" spans="1:11">
      <c r="A220" s="2" t="s">
        <v>1443</v>
      </c>
      <c r="B220" s="2" t="s">
        <v>29</v>
      </c>
      <c r="C220" s="2" t="s">
        <v>1444</v>
      </c>
      <c r="D220" s="2" t="s">
        <v>1445</v>
      </c>
      <c r="E220" s="2">
        <v>9191</v>
      </c>
      <c r="F220" s="2">
        <v>1312</v>
      </c>
      <c r="G220" s="2">
        <f>HYPERLINK("http://fantom.gsc.riken.jp/cat/v1/#/traits/DOID:5419", "CAT_browser_link")</f>
        <v>0</v>
      </c>
      <c r="H220" s="2" t="s">
        <v>1446</v>
      </c>
      <c r="I220" s="2" t="s">
        <v>1447</v>
      </c>
      <c r="J220" s="2" t="s">
        <v>1448</v>
      </c>
      <c r="K220" s="2" t="s">
        <v>1449</v>
      </c>
    </row>
    <row r="221" spans="1:11">
      <c r="A221" s="2" t="s">
        <v>1450</v>
      </c>
      <c r="B221" s="2" t="s">
        <v>29</v>
      </c>
      <c r="C221" s="2" t="s">
        <v>1451</v>
      </c>
      <c r="D221" s="2" t="s">
        <v>1452</v>
      </c>
      <c r="E221" s="2">
        <v>182</v>
      </c>
      <c r="F221" s="2">
        <v>26</v>
      </c>
      <c r="G221" s="2">
        <f>HYPERLINK("http://fantom.gsc.riken.jp/cat/v1/#/traits/DOID:5517", "CAT_browser_link")</f>
        <v>0</v>
      </c>
      <c r="H221" s="2" t="s">
        <v>1453</v>
      </c>
      <c r="I221" s="2" t="s">
        <v>1454</v>
      </c>
      <c r="J221" s="2">
        <v>22864933</v>
      </c>
      <c r="K221" s="2" t="s">
        <v>1455</v>
      </c>
    </row>
    <row r="222" spans="1:11">
      <c r="A222" s="2" t="s">
        <v>1456</v>
      </c>
      <c r="B222" s="2" t="s">
        <v>29</v>
      </c>
      <c r="C222" s="2" t="s">
        <v>1457</v>
      </c>
      <c r="D222" s="2" t="s">
        <v>1458</v>
      </c>
      <c r="E222" s="2">
        <v>955</v>
      </c>
      <c r="F222" s="2">
        <v>93</v>
      </c>
      <c r="G222" s="2">
        <f>HYPERLINK("http://fantom.gsc.riken.jp/cat/v1/#/traits/DOID:5557", "CAT_browser_link")</f>
        <v>0</v>
      </c>
      <c r="H222" s="2" t="s">
        <v>1459</v>
      </c>
      <c r="I222" s="2" t="s">
        <v>1460</v>
      </c>
      <c r="J222" s="2" t="s">
        <v>1461</v>
      </c>
      <c r="K222" s="2" t="s">
        <v>1462</v>
      </c>
    </row>
    <row r="223" spans="1:11">
      <c r="A223" s="2" t="s">
        <v>1463</v>
      </c>
      <c r="B223" s="2" t="s">
        <v>29</v>
      </c>
      <c r="C223" s="2" t="s">
        <v>1464</v>
      </c>
      <c r="D223" s="2" t="s">
        <v>1465</v>
      </c>
      <c r="E223" s="2">
        <v>349</v>
      </c>
      <c r="F223" s="2">
        <v>74</v>
      </c>
      <c r="G223" s="2">
        <f>HYPERLINK("http://fantom.gsc.riken.jp/cat/v1/#/traits/DOID:5679", "CAT_browser_link")</f>
        <v>0</v>
      </c>
      <c r="H223" s="2" t="s">
        <v>1466</v>
      </c>
      <c r="I223" s="2" t="s">
        <v>1467</v>
      </c>
      <c r="J223" s="2" t="s">
        <v>1468</v>
      </c>
      <c r="K223" s="2" t="s">
        <v>1469</v>
      </c>
    </row>
    <row r="224" spans="1:11">
      <c r="A224" s="2" t="s">
        <v>1470</v>
      </c>
      <c r="B224" s="2" t="s">
        <v>29</v>
      </c>
      <c r="C224" s="2" t="s">
        <v>1471</v>
      </c>
      <c r="D224" s="2" t="s">
        <v>44</v>
      </c>
      <c r="E224" s="2">
        <v>316</v>
      </c>
      <c r="F224" s="2">
        <v>29</v>
      </c>
      <c r="G224" s="2">
        <f>HYPERLINK("http://fantom.gsc.riken.jp/cat/v1/#/traits/DOID:585", "CAT_browser_link")</f>
        <v>0</v>
      </c>
      <c r="H224" s="2" t="s">
        <v>1472</v>
      </c>
      <c r="I224" s="2" t="s">
        <v>1473</v>
      </c>
      <c r="J224" s="2" t="s">
        <v>1474</v>
      </c>
      <c r="K224" s="2" t="s">
        <v>1475</v>
      </c>
    </row>
    <row r="225" spans="1:11">
      <c r="A225" s="2" t="s">
        <v>1476</v>
      </c>
      <c r="B225" s="2" t="s">
        <v>29</v>
      </c>
      <c r="C225" s="2" t="s">
        <v>1477</v>
      </c>
      <c r="D225" s="2" t="s">
        <v>1478</v>
      </c>
      <c r="E225" s="2">
        <v>502</v>
      </c>
      <c r="F225" s="2">
        <v>79</v>
      </c>
      <c r="G225" s="2">
        <f>HYPERLINK("http://fantom.gsc.riken.jp/cat/v1/#/traits/DOID:594", "CAT_browser_link")</f>
        <v>0</v>
      </c>
      <c r="H225" s="2" t="s">
        <v>1479</v>
      </c>
      <c r="I225" s="2" t="s">
        <v>1480</v>
      </c>
      <c r="J225" s="2" t="s">
        <v>1481</v>
      </c>
      <c r="K225" s="2" t="s">
        <v>1482</v>
      </c>
    </row>
    <row r="226" spans="1:11">
      <c r="A226" s="2" t="s">
        <v>1483</v>
      </c>
      <c r="B226" s="2" t="s">
        <v>29</v>
      </c>
      <c r="C226" s="2" t="s">
        <v>1484</v>
      </c>
      <c r="D226" s="2" t="s">
        <v>1485</v>
      </c>
      <c r="E226" s="2">
        <v>2017</v>
      </c>
      <c r="F226" s="2">
        <v>251</v>
      </c>
      <c r="G226" s="2">
        <f>HYPERLINK("http://fantom.gsc.riken.jp/cat/v1/#/traits/DOID:6000", "CAT_browser_link")</f>
        <v>0</v>
      </c>
      <c r="H226" s="2" t="s">
        <v>1486</v>
      </c>
      <c r="I226" s="2" t="s">
        <v>1487</v>
      </c>
      <c r="J226" s="2" t="s">
        <v>1488</v>
      </c>
      <c r="K226" s="2" t="s">
        <v>1489</v>
      </c>
    </row>
    <row r="227" spans="1:11">
      <c r="A227" s="2" t="s">
        <v>1490</v>
      </c>
      <c r="B227" s="2" t="s">
        <v>29</v>
      </c>
      <c r="C227" s="2" t="s">
        <v>1491</v>
      </c>
      <c r="D227" s="2" t="s">
        <v>44</v>
      </c>
      <c r="E227" s="2">
        <v>519</v>
      </c>
      <c r="F227" s="2">
        <v>105</v>
      </c>
      <c r="G227" s="2">
        <f>HYPERLINK("http://fantom.gsc.riken.jp/cat/v1/#/traits/DOID:6024", "CAT_browser_link")</f>
        <v>0</v>
      </c>
      <c r="H227" s="2" t="s">
        <v>1492</v>
      </c>
      <c r="I227" s="2" t="s">
        <v>1493</v>
      </c>
      <c r="J227" s="2" t="s">
        <v>1494</v>
      </c>
      <c r="K227" s="2" t="s">
        <v>1495</v>
      </c>
    </row>
    <row r="228" spans="1:11">
      <c r="A228" s="2" t="s">
        <v>1496</v>
      </c>
      <c r="B228" s="2" t="s">
        <v>29</v>
      </c>
      <c r="C228" s="2" t="s">
        <v>1497</v>
      </c>
      <c r="D228" s="2" t="s">
        <v>44</v>
      </c>
      <c r="E228" s="2">
        <v>16</v>
      </c>
      <c r="F228" s="2">
        <v>5</v>
      </c>
      <c r="G228" s="2">
        <f>HYPERLINK("http://fantom.gsc.riken.jp/cat/v1/#/traits/DOID:6077", "CAT_browser_link")</f>
        <v>0</v>
      </c>
      <c r="H228" s="2" t="s">
        <v>1498</v>
      </c>
      <c r="I228" s="2" t="s">
        <v>1499</v>
      </c>
      <c r="J228" s="2">
        <v>23827383</v>
      </c>
      <c r="K228" s="2" t="s">
        <v>1500</v>
      </c>
    </row>
    <row r="229" spans="1:11">
      <c r="A229" s="2" t="s">
        <v>1501</v>
      </c>
      <c r="B229" s="2" t="s">
        <v>29</v>
      </c>
      <c r="C229" s="2" t="s">
        <v>1502</v>
      </c>
      <c r="D229" s="2" t="s">
        <v>1503</v>
      </c>
      <c r="E229" s="2">
        <v>12825</v>
      </c>
      <c r="F229" s="2">
        <v>1613</v>
      </c>
      <c r="G229" s="2">
        <f>HYPERLINK("http://fantom.gsc.riken.jp/cat/v1/#/traits/DOID:614", "CAT_browser_link")</f>
        <v>0</v>
      </c>
      <c r="H229" s="2" t="s">
        <v>1504</v>
      </c>
      <c r="I229" s="2" t="s">
        <v>1505</v>
      </c>
      <c r="J229" s="2" t="s">
        <v>1506</v>
      </c>
      <c r="K229" s="2" t="s">
        <v>1507</v>
      </c>
    </row>
    <row r="230" spans="1:11">
      <c r="A230" s="2" t="s">
        <v>1508</v>
      </c>
      <c r="B230" s="2" t="s">
        <v>29</v>
      </c>
      <c r="C230" s="2" t="s">
        <v>1509</v>
      </c>
      <c r="D230" s="2" t="s">
        <v>44</v>
      </c>
      <c r="E230" s="2">
        <v>58</v>
      </c>
      <c r="F230" s="2">
        <v>24</v>
      </c>
      <c r="G230" s="2">
        <f>HYPERLINK("http://fantom.gsc.riken.jp/cat/v1/#/traits/DOID:620", "CAT_browser_link")</f>
        <v>0</v>
      </c>
      <c r="H230" s="2" t="s">
        <v>1510</v>
      </c>
      <c r="I230" s="2" t="s">
        <v>1511</v>
      </c>
      <c r="J230" s="2">
        <v>24357727</v>
      </c>
      <c r="K230" s="2" t="s">
        <v>1512</v>
      </c>
    </row>
    <row r="231" spans="1:11">
      <c r="A231" s="2" t="s">
        <v>1513</v>
      </c>
      <c r="B231" s="2" t="s">
        <v>29</v>
      </c>
      <c r="C231" s="2" t="s">
        <v>1514</v>
      </c>
      <c r="D231" s="2" t="s">
        <v>1515</v>
      </c>
      <c r="E231" s="2">
        <v>99</v>
      </c>
      <c r="F231" s="2">
        <v>53</v>
      </c>
      <c r="G231" s="2">
        <f>HYPERLINK("http://fantom.gsc.riken.jp/cat/v1/#/traits/DOID:626", "CAT_browser_link")</f>
        <v>0</v>
      </c>
      <c r="H231" s="2" t="s">
        <v>1516</v>
      </c>
      <c r="I231" s="2" t="s">
        <v>1517</v>
      </c>
      <c r="J231" s="2">
        <v>23028341</v>
      </c>
      <c r="K231" s="2" t="s">
        <v>1518</v>
      </c>
    </row>
    <row r="232" spans="1:11">
      <c r="A232" s="2" t="s">
        <v>1519</v>
      </c>
      <c r="B232" s="2" t="s">
        <v>29</v>
      </c>
      <c r="C232" s="2" t="s">
        <v>1520</v>
      </c>
      <c r="D232" s="2" t="s">
        <v>1521</v>
      </c>
      <c r="E232" s="2">
        <v>313</v>
      </c>
      <c r="F232" s="2">
        <v>118</v>
      </c>
      <c r="G232" s="2">
        <f>HYPERLINK("http://fantom.gsc.riken.jp/cat/v1/#/traits/DOID:635", "CAT_browser_link")</f>
        <v>0</v>
      </c>
      <c r="H232" s="2" t="s">
        <v>1522</v>
      </c>
      <c r="I232" s="2" t="s">
        <v>1523</v>
      </c>
      <c r="J232" s="2" t="s">
        <v>1524</v>
      </c>
      <c r="K232" s="2" t="s">
        <v>1525</v>
      </c>
    </row>
    <row r="233" spans="1:11">
      <c r="A233" s="2" t="s">
        <v>1526</v>
      </c>
      <c r="B233" s="2" t="s">
        <v>29</v>
      </c>
      <c r="C233" s="2" t="s">
        <v>1527</v>
      </c>
      <c r="D233" s="2" t="s">
        <v>1528</v>
      </c>
      <c r="E233" s="2">
        <v>1311</v>
      </c>
      <c r="F233" s="2">
        <v>219</v>
      </c>
      <c r="G233" s="2">
        <f>HYPERLINK("http://fantom.gsc.riken.jp/cat/v1/#/traits/DOID:6364", "CAT_browser_link")</f>
        <v>0</v>
      </c>
      <c r="H233" s="2" t="s">
        <v>1529</v>
      </c>
      <c r="I233" s="2" t="s">
        <v>1530</v>
      </c>
      <c r="J233" s="2" t="s">
        <v>1531</v>
      </c>
      <c r="K233" s="2" t="s">
        <v>1532</v>
      </c>
    </row>
    <row r="234" spans="1:11">
      <c r="A234" s="2" t="s">
        <v>1533</v>
      </c>
      <c r="B234" s="2" t="s">
        <v>29</v>
      </c>
      <c r="C234" s="2" t="s">
        <v>1534</v>
      </c>
      <c r="D234" s="2" t="s">
        <v>44</v>
      </c>
      <c r="E234" s="2">
        <v>148</v>
      </c>
      <c r="F234" s="2">
        <v>17</v>
      </c>
      <c r="G234" s="2">
        <f>HYPERLINK("http://fantom.gsc.riken.jp/cat/v1/#/traits/DOID:6419", "CAT_browser_link")</f>
        <v>0</v>
      </c>
      <c r="H234" s="2" t="s">
        <v>1535</v>
      </c>
      <c r="I234" s="2" t="s">
        <v>1536</v>
      </c>
      <c r="J234" s="2">
        <v>23297363</v>
      </c>
      <c r="K234" s="2" t="s">
        <v>1537</v>
      </c>
    </row>
    <row r="235" spans="1:11">
      <c r="A235" s="2" t="s">
        <v>1538</v>
      </c>
      <c r="B235" s="2" t="s">
        <v>29</v>
      </c>
      <c r="C235" s="2" t="s">
        <v>1539</v>
      </c>
      <c r="D235" s="2" t="s">
        <v>1540</v>
      </c>
      <c r="E235" s="2">
        <v>745</v>
      </c>
      <c r="F235" s="2">
        <v>92</v>
      </c>
      <c r="G235" s="2">
        <f>HYPERLINK("http://fantom.gsc.riken.jp/cat/v1/#/traits/DOID:649", "CAT_browser_link")</f>
        <v>0</v>
      </c>
      <c r="H235" s="2" t="s">
        <v>1541</v>
      </c>
      <c r="I235" s="2" t="s">
        <v>1542</v>
      </c>
      <c r="J235" s="2">
        <v>22210626</v>
      </c>
      <c r="K235" s="2" t="s">
        <v>1543</v>
      </c>
    </row>
    <row r="236" spans="1:11">
      <c r="A236" s="2" t="s">
        <v>1544</v>
      </c>
      <c r="B236" s="2" t="s">
        <v>29</v>
      </c>
      <c r="C236" s="2" t="s">
        <v>1545</v>
      </c>
      <c r="D236" s="2" t="s">
        <v>1546</v>
      </c>
      <c r="E236" s="2">
        <v>168</v>
      </c>
      <c r="F236" s="2">
        <v>37</v>
      </c>
      <c r="G236" s="2">
        <f>HYPERLINK("http://fantom.gsc.riken.jp/cat/v1/#/traits/DOID:6543", "CAT_browser_link")</f>
        <v>0</v>
      </c>
      <c r="H236" s="2" t="s">
        <v>1547</v>
      </c>
      <c r="I236" s="2" t="s">
        <v>1548</v>
      </c>
      <c r="J236" s="2" t="s">
        <v>1549</v>
      </c>
      <c r="K236" s="2" t="s">
        <v>1550</v>
      </c>
    </row>
    <row r="237" spans="1:11">
      <c r="A237" s="2" t="s">
        <v>1551</v>
      </c>
      <c r="B237" s="2" t="s">
        <v>29</v>
      </c>
      <c r="C237" s="2" t="s">
        <v>1552</v>
      </c>
      <c r="D237" s="2" t="s">
        <v>1553</v>
      </c>
      <c r="E237" s="2">
        <v>10749</v>
      </c>
      <c r="F237" s="2">
        <v>1330</v>
      </c>
      <c r="G237" s="2">
        <f>HYPERLINK("http://fantom.gsc.riken.jp/cat/v1/#/traits/DOID:655", "CAT_browser_link")</f>
        <v>0</v>
      </c>
      <c r="H237" s="2" t="s">
        <v>1554</v>
      </c>
      <c r="I237" s="2" t="s">
        <v>1555</v>
      </c>
      <c r="J237" s="2" t="s">
        <v>1556</v>
      </c>
      <c r="K237" s="2" t="s">
        <v>1557</v>
      </c>
    </row>
    <row r="238" spans="1:11">
      <c r="A238" s="2" t="s">
        <v>1558</v>
      </c>
      <c r="B238" s="2" t="s">
        <v>29</v>
      </c>
      <c r="C238" s="2" t="s">
        <v>1559</v>
      </c>
      <c r="D238" s="2" t="s">
        <v>1560</v>
      </c>
      <c r="E238" s="2">
        <v>611</v>
      </c>
      <c r="F238" s="2">
        <v>108</v>
      </c>
      <c r="G238" s="2">
        <f>HYPERLINK("http://fantom.gsc.riken.jp/cat/v1/#/traits/DOID:670", "CAT_browser_link")</f>
        <v>0</v>
      </c>
      <c r="H238" s="2" t="s">
        <v>1561</v>
      </c>
      <c r="I238" s="2" t="s">
        <v>1562</v>
      </c>
      <c r="J238" s="2" t="s">
        <v>1563</v>
      </c>
      <c r="K238" s="2" t="s">
        <v>1564</v>
      </c>
    </row>
    <row r="239" spans="1:11">
      <c r="A239" s="2" t="s">
        <v>1565</v>
      </c>
      <c r="B239" s="2" t="s">
        <v>29</v>
      </c>
      <c r="C239" s="2" t="s">
        <v>1566</v>
      </c>
      <c r="D239" s="2" t="s">
        <v>1567</v>
      </c>
      <c r="E239" s="2">
        <v>3362</v>
      </c>
      <c r="F239" s="2">
        <v>454</v>
      </c>
      <c r="G239" s="2">
        <f>HYPERLINK("http://fantom.gsc.riken.jp/cat/v1/#/traits/DOID:6713", "CAT_browser_link")</f>
        <v>0</v>
      </c>
      <c r="H239" s="2" t="s">
        <v>1568</v>
      </c>
      <c r="I239" s="2" t="s">
        <v>1569</v>
      </c>
      <c r="J239" s="2" t="s">
        <v>1570</v>
      </c>
      <c r="K239" s="2" t="s">
        <v>1571</v>
      </c>
    </row>
    <row r="240" spans="1:11">
      <c r="A240" s="2" t="s">
        <v>1572</v>
      </c>
      <c r="B240" s="2" t="s">
        <v>29</v>
      </c>
      <c r="C240" s="2" t="s">
        <v>1573</v>
      </c>
      <c r="D240" s="2" t="s">
        <v>1574</v>
      </c>
      <c r="E240" s="2">
        <v>1016</v>
      </c>
      <c r="F240" s="2">
        <v>16</v>
      </c>
      <c r="G240" s="2">
        <f>HYPERLINK("http://fantom.gsc.riken.jp/cat/v1/#/traits/DOID:674", "CAT_browser_link")</f>
        <v>0</v>
      </c>
      <c r="H240" s="2" t="s">
        <v>1575</v>
      </c>
      <c r="I240" s="2" t="s">
        <v>1576</v>
      </c>
      <c r="J240" s="2">
        <v>24516586</v>
      </c>
      <c r="K240" s="2" t="s">
        <v>1577</v>
      </c>
    </row>
    <row r="241" spans="1:11">
      <c r="A241" s="2" t="s">
        <v>1578</v>
      </c>
      <c r="B241" s="2" t="s">
        <v>29</v>
      </c>
      <c r="C241" s="2" t="s">
        <v>1579</v>
      </c>
      <c r="D241" s="2" t="s">
        <v>1580</v>
      </c>
      <c r="E241" s="2">
        <v>828</v>
      </c>
      <c r="F241" s="2">
        <v>100</v>
      </c>
      <c r="G241" s="2">
        <f>HYPERLINK("http://fantom.gsc.riken.jp/cat/v1/#/traits/DOID:676", "CAT_browser_link")</f>
        <v>0</v>
      </c>
      <c r="H241" s="2" t="s">
        <v>1581</v>
      </c>
      <c r="I241" s="2" t="s">
        <v>1582</v>
      </c>
      <c r="J241" s="2" t="s">
        <v>1583</v>
      </c>
      <c r="K241" s="2" t="s">
        <v>1584</v>
      </c>
    </row>
    <row r="242" spans="1:11">
      <c r="A242" s="2" t="s">
        <v>1585</v>
      </c>
      <c r="B242" s="2" t="s">
        <v>29</v>
      </c>
      <c r="C242" s="2" t="s">
        <v>1586</v>
      </c>
      <c r="D242" s="2" t="s">
        <v>1587</v>
      </c>
      <c r="E242" s="2">
        <v>145</v>
      </c>
      <c r="F242" s="2">
        <v>36</v>
      </c>
      <c r="G242" s="2">
        <f>HYPERLINK("http://fantom.gsc.riken.jp/cat/v1/#/traits/DOID:678", "CAT_browser_link")</f>
        <v>0</v>
      </c>
      <c r="H242" s="2" t="s">
        <v>1588</v>
      </c>
      <c r="I242" s="2" t="s">
        <v>1589</v>
      </c>
      <c r="J242" s="2">
        <v>21685912</v>
      </c>
      <c r="K242" s="2" t="s">
        <v>1590</v>
      </c>
    </row>
    <row r="243" spans="1:11">
      <c r="A243" s="2" t="s">
        <v>1591</v>
      </c>
      <c r="B243" s="2" t="s">
        <v>29</v>
      </c>
      <c r="C243" s="2" t="s">
        <v>1592</v>
      </c>
      <c r="D243" s="2" t="s">
        <v>1593</v>
      </c>
      <c r="E243" s="2">
        <v>862</v>
      </c>
      <c r="F243" s="2">
        <v>116</v>
      </c>
      <c r="G243" s="2">
        <f>HYPERLINK("http://fantom.gsc.riken.jp/cat/v1/#/traits/DOID:684", "CAT_browser_link")</f>
        <v>0</v>
      </c>
      <c r="H243" s="2" t="s">
        <v>1594</v>
      </c>
      <c r="I243" s="2" t="s">
        <v>1595</v>
      </c>
      <c r="J243" s="2" t="s">
        <v>1596</v>
      </c>
      <c r="K243" s="2" t="s">
        <v>1597</v>
      </c>
    </row>
    <row r="244" spans="1:11">
      <c r="A244" s="2" t="s">
        <v>1598</v>
      </c>
      <c r="B244" s="2" t="s">
        <v>29</v>
      </c>
      <c r="C244" s="2" t="s">
        <v>1599</v>
      </c>
      <c r="D244" s="2" t="s">
        <v>1600</v>
      </c>
      <c r="E244" s="2">
        <v>1036</v>
      </c>
      <c r="F244" s="2">
        <v>186</v>
      </c>
      <c r="G244" s="2">
        <f>HYPERLINK("http://fantom.gsc.riken.jp/cat/v1/#/traits/DOID:7147", "CAT_browser_link")</f>
        <v>0</v>
      </c>
      <c r="H244" s="2" t="s">
        <v>1601</v>
      </c>
      <c r="I244" s="2" t="s">
        <v>1602</v>
      </c>
      <c r="J244" s="2" t="s">
        <v>1603</v>
      </c>
      <c r="K244" s="2" t="s">
        <v>1604</v>
      </c>
    </row>
    <row r="245" spans="1:11">
      <c r="A245" s="2" t="s">
        <v>1605</v>
      </c>
      <c r="B245" s="2" t="s">
        <v>29</v>
      </c>
      <c r="C245" s="2" t="s">
        <v>1606</v>
      </c>
      <c r="D245" s="2" t="s">
        <v>44</v>
      </c>
      <c r="E245" s="2">
        <v>99</v>
      </c>
      <c r="F245" s="2">
        <v>12</v>
      </c>
      <c r="G245" s="2">
        <f>HYPERLINK("http://fantom.gsc.riken.jp/cat/v1/#/traits/DOID:7166", "CAT_browser_link")</f>
        <v>0</v>
      </c>
      <c r="H245" s="2" t="s">
        <v>1607</v>
      </c>
      <c r="I245" s="2" t="s">
        <v>1608</v>
      </c>
      <c r="J245" s="2" t="s">
        <v>1609</v>
      </c>
      <c r="K245" s="2" t="s">
        <v>1610</v>
      </c>
    </row>
    <row r="246" spans="1:11">
      <c r="A246" s="2" t="s">
        <v>1611</v>
      </c>
      <c r="B246" s="2" t="s">
        <v>29</v>
      </c>
      <c r="C246" s="2" t="s">
        <v>1612</v>
      </c>
      <c r="D246" s="2" t="s">
        <v>1613</v>
      </c>
      <c r="E246" s="2">
        <v>133</v>
      </c>
      <c r="F246" s="2">
        <v>18</v>
      </c>
      <c r="G246" s="2">
        <f>HYPERLINK("http://fantom.gsc.riken.jp/cat/v1/#/traits/DOID:7188", "CAT_browser_link")</f>
        <v>0</v>
      </c>
      <c r="H246" s="2" t="s">
        <v>1614</v>
      </c>
      <c r="I246" s="2" t="s">
        <v>1615</v>
      </c>
      <c r="J246" s="2" t="s">
        <v>1616</v>
      </c>
      <c r="K246" s="2" t="s">
        <v>1617</v>
      </c>
    </row>
    <row r="247" spans="1:11">
      <c r="A247" s="2" t="s">
        <v>1618</v>
      </c>
      <c r="B247" s="2" t="s">
        <v>29</v>
      </c>
      <c r="C247" s="2" t="s">
        <v>1619</v>
      </c>
      <c r="D247" s="2" t="s">
        <v>1620</v>
      </c>
      <c r="E247" s="2">
        <v>863</v>
      </c>
      <c r="F247" s="2">
        <v>34</v>
      </c>
      <c r="G247" s="2">
        <f>HYPERLINK("http://fantom.gsc.riken.jp/cat/v1/#/traits/DOID:7427", "CAT_browser_link")</f>
        <v>0</v>
      </c>
      <c r="H247" s="2" t="s">
        <v>1621</v>
      </c>
      <c r="I247" s="2" t="s">
        <v>1622</v>
      </c>
      <c r="J247" s="2">
        <v>22658931</v>
      </c>
      <c r="K247" s="2" t="s">
        <v>1623</v>
      </c>
    </row>
    <row r="248" spans="1:11">
      <c r="A248" s="2" t="s">
        <v>1624</v>
      </c>
      <c r="B248" s="2" t="s">
        <v>29</v>
      </c>
      <c r="C248" s="2" t="s">
        <v>1625</v>
      </c>
      <c r="D248" s="2" t="s">
        <v>44</v>
      </c>
      <c r="E248" s="2">
        <v>164</v>
      </c>
      <c r="F248" s="2">
        <v>16</v>
      </c>
      <c r="G248" s="2">
        <f>HYPERLINK("http://fantom.gsc.riken.jp/cat/v1/#/traits/DOID:767", "CAT_browser_link")</f>
        <v>0</v>
      </c>
      <c r="H248" s="2" t="s">
        <v>1626</v>
      </c>
      <c r="I248" s="2" t="s">
        <v>1627</v>
      </c>
      <c r="J248" s="2" t="s">
        <v>1628</v>
      </c>
      <c r="K248" s="2" t="s">
        <v>1629</v>
      </c>
    </row>
    <row r="249" spans="1:11">
      <c r="A249" s="2" t="s">
        <v>1630</v>
      </c>
      <c r="B249" s="2" t="s">
        <v>29</v>
      </c>
      <c r="C249" s="2" t="s">
        <v>1631</v>
      </c>
      <c r="D249" s="2" t="s">
        <v>1632</v>
      </c>
      <c r="E249" s="2">
        <v>1286</v>
      </c>
      <c r="F249" s="2">
        <v>151</v>
      </c>
      <c r="G249" s="2">
        <f>HYPERLINK("http://fantom.gsc.riken.jp/cat/v1/#/traits/DOID:769", "CAT_browser_link")</f>
        <v>0</v>
      </c>
      <c r="H249" s="2" t="s">
        <v>1633</v>
      </c>
      <c r="I249" s="2" t="s">
        <v>1634</v>
      </c>
      <c r="J249" s="2" t="s">
        <v>1635</v>
      </c>
      <c r="K249" s="2" t="s">
        <v>1636</v>
      </c>
    </row>
    <row r="250" spans="1:11">
      <c r="A250" s="2" t="s">
        <v>1637</v>
      </c>
      <c r="B250" s="2" t="s">
        <v>29</v>
      </c>
      <c r="C250" s="2" t="s">
        <v>1638</v>
      </c>
      <c r="D250" s="2" t="s">
        <v>44</v>
      </c>
      <c r="E250" s="2">
        <v>623</v>
      </c>
      <c r="F250" s="2">
        <v>120</v>
      </c>
      <c r="G250" s="2">
        <f>HYPERLINK("http://fantom.gsc.riken.jp/cat/v1/#/traits/DOID:783", "CAT_browser_link")</f>
        <v>0</v>
      </c>
      <c r="H250" s="2" t="s">
        <v>1639</v>
      </c>
      <c r="I250" s="2" t="s">
        <v>1640</v>
      </c>
      <c r="J250" s="2" t="s">
        <v>1641</v>
      </c>
      <c r="K250" s="2" t="s">
        <v>1642</v>
      </c>
    </row>
    <row r="251" spans="1:11">
      <c r="A251" s="2" t="s">
        <v>1643</v>
      </c>
      <c r="B251" s="2" t="s">
        <v>29</v>
      </c>
      <c r="C251" s="2" t="s">
        <v>1644</v>
      </c>
      <c r="D251" s="2" t="s">
        <v>44</v>
      </c>
      <c r="E251" s="2">
        <v>1368</v>
      </c>
      <c r="F251" s="2">
        <v>178</v>
      </c>
      <c r="G251" s="2">
        <f>HYPERLINK("http://fantom.gsc.riken.jp/cat/v1/#/traits/DOID:784", "CAT_browser_link")</f>
        <v>0</v>
      </c>
      <c r="H251" s="2" t="s">
        <v>1645</v>
      </c>
      <c r="I251" s="2" t="s">
        <v>1646</v>
      </c>
      <c r="J251" s="2" t="s">
        <v>1647</v>
      </c>
      <c r="K251" s="2" t="s">
        <v>1648</v>
      </c>
    </row>
    <row r="252" spans="1:11">
      <c r="A252" s="2" t="s">
        <v>1649</v>
      </c>
      <c r="B252" s="2" t="s">
        <v>29</v>
      </c>
      <c r="C252" s="2" t="s">
        <v>1650</v>
      </c>
      <c r="D252" s="2" t="s">
        <v>44</v>
      </c>
      <c r="E252" s="2">
        <v>170</v>
      </c>
      <c r="F252" s="2">
        <v>11</v>
      </c>
      <c r="G252" s="2">
        <f>HYPERLINK("http://fantom.gsc.riken.jp/cat/v1/#/traits/DOID:7979", "CAT_browser_link")</f>
        <v>0</v>
      </c>
      <c r="H252" s="2" t="s">
        <v>1651</v>
      </c>
      <c r="I252" s="2" t="s">
        <v>1652</v>
      </c>
      <c r="J252" s="2">
        <v>23652523</v>
      </c>
      <c r="K252" s="2" t="s">
        <v>1653</v>
      </c>
    </row>
    <row r="253" spans="1:11">
      <c r="A253" s="2" t="s">
        <v>1654</v>
      </c>
      <c r="B253" s="2" t="s">
        <v>29</v>
      </c>
      <c r="C253" s="2" t="s">
        <v>1655</v>
      </c>
      <c r="D253" s="2" t="s">
        <v>44</v>
      </c>
      <c r="E253" s="2">
        <v>589</v>
      </c>
      <c r="F253" s="2">
        <v>118</v>
      </c>
      <c r="G253" s="2">
        <f>HYPERLINK("http://fantom.gsc.riken.jp/cat/v1/#/traits/DOID:824", "CAT_browser_link")</f>
        <v>0</v>
      </c>
      <c r="H253" s="2" t="s">
        <v>1656</v>
      </c>
      <c r="I253" s="2" t="s">
        <v>1657</v>
      </c>
      <c r="J253" s="2" t="s">
        <v>1658</v>
      </c>
      <c r="K253" s="2" t="s">
        <v>1659</v>
      </c>
    </row>
    <row r="254" spans="1:11">
      <c r="A254" s="2" t="s">
        <v>1660</v>
      </c>
      <c r="B254" s="2" t="s">
        <v>29</v>
      </c>
      <c r="C254" s="2" t="s">
        <v>1661</v>
      </c>
      <c r="D254" s="2" t="s">
        <v>1662</v>
      </c>
      <c r="E254" s="2">
        <v>69</v>
      </c>
      <c r="F254" s="2">
        <v>20</v>
      </c>
      <c r="G254" s="2">
        <f>HYPERLINK("http://fantom.gsc.riken.jp/cat/v1/#/traits/DOID:83", "CAT_browser_link")</f>
        <v>0</v>
      </c>
      <c r="H254" s="2" t="s">
        <v>1663</v>
      </c>
      <c r="I254" s="2" t="s">
        <v>1664</v>
      </c>
      <c r="J254" s="2" t="s">
        <v>1665</v>
      </c>
      <c r="K254" s="2" t="s">
        <v>1666</v>
      </c>
    </row>
    <row r="255" spans="1:11">
      <c r="A255" s="2" t="s">
        <v>1667</v>
      </c>
      <c r="B255" s="2" t="s">
        <v>29</v>
      </c>
      <c r="C255" s="2" t="s">
        <v>1668</v>
      </c>
      <c r="D255" s="2" t="s">
        <v>44</v>
      </c>
      <c r="E255" s="2">
        <v>58</v>
      </c>
      <c r="F255" s="2">
        <v>12</v>
      </c>
      <c r="G255" s="2">
        <f>HYPERLINK("http://fantom.gsc.riken.jp/cat/v1/#/traits/DOID:8433", "CAT_browser_link")</f>
        <v>0</v>
      </c>
      <c r="H255" s="2" t="s">
        <v>1669</v>
      </c>
      <c r="I255" s="2" t="s">
        <v>1670</v>
      </c>
      <c r="J255" s="2" t="s">
        <v>1671</v>
      </c>
      <c r="K255" s="2" t="s">
        <v>1672</v>
      </c>
    </row>
    <row r="256" spans="1:11">
      <c r="A256" s="2" t="s">
        <v>1673</v>
      </c>
      <c r="B256" s="2" t="s">
        <v>29</v>
      </c>
      <c r="C256" s="2" t="s">
        <v>1674</v>
      </c>
      <c r="D256" s="2" t="s">
        <v>1675</v>
      </c>
      <c r="E256" s="2">
        <v>725</v>
      </c>
      <c r="F256" s="2">
        <v>108</v>
      </c>
      <c r="G256" s="2">
        <f>HYPERLINK("http://fantom.gsc.riken.jp/cat/v1/#/traits/DOID:8567", "CAT_browser_link")</f>
        <v>0</v>
      </c>
      <c r="H256" s="2" t="s">
        <v>1676</v>
      </c>
      <c r="I256" s="2" t="s">
        <v>1677</v>
      </c>
      <c r="J256" s="2" t="s">
        <v>1678</v>
      </c>
      <c r="K256" s="2" t="s">
        <v>1679</v>
      </c>
    </row>
    <row r="257" spans="1:11">
      <c r="A257" s="2" t="s">
        <v>1680</v>
      </c>
      <c r="B257" s="2" t="s">
        <v>29</v>
      </c>
      <c r="C257" s="2" t="s">
        <v>1681</v>
      </c>
      <c r="D257" s="2" t="s">
        <v>1682</v>
      </c>
      <c r="E257" s="2">
        <v>2272</v>
      </c>
      <c r="F257" s="2">
        <v>288</v>
      </c>
      <c r="G257" s="2">
        <f>HYPERLINK("http://fantom.gsc.riken.jp/cat/v1/#/traits/DOID:8577", "CAT_browser_link")</f>
        <v>0</v>
      </c>
      <c r="H257" s="2" t="s">
        <v>1683</v>
      </c>
      <c r="I257" s="2" t="s">
        <v>1684</v>
      </c>
      <c r="J257" s="2" t="s">
        <v>1685</v>
      </c>
      <c r="K257" s="2" t="s">
        <v>1686</v>
      </c>
    </row>
    <row r="258" spans="1:11">
      <c r="A258" s="2" t="s">
        <v>1687</v>
      </c>
      <c r="B258" s="2" t="s">
        <v>29</v>
      </c>
      <c r="C258" s="2" t="s">
        <v>1688</v>
      </c>
      <c r="D258" s="2" t="s">
        <v>1689</v>
      </c>
      <c r="E258" s="2">
        <v>14</v>
      </c>
      <c r="F258" s="2">
        <v>6</v>
      </c>
      <c r="G258" s="2">
        <f>HYPERLINK("http://fantom.gsc.riken.jp/cat/v1/#/traits/DOID:8619", "CAT_browser_link")</f>
        <v>0</v>
      </c>
      <c r="H258" s="2" t="s">
        <v>1690</v>
      </c>
      <c r="I258" s="2" t="s">
        <v>1691</v>
      </c>
      <c r="J258" s="2">
        <v>23646285</v>
      </c>
      <c r="K258" s="2" t="s">
        <v>1692</v>
      </c>
    </row>
    <row r="259" spans="1:11">
      <c r="A259" s="2" t="s">
        <v>1693</v>
      </c>
      <c r="B259" s="2" t="s">
        <v>29</v>
      </c>
      <c r="C259" s="2" t="s">
        <v>1694</v>
      </c>
      <c r="D259" s="2" t="s">
        <v>1695</v>
      </c>
      <c r="E259" s="2">
        <v>126</v>
      </c>
      <c r="F259" s="2">
        <v>14</v>
      </c>
      <c r="G259" s="2">
        <f>HYPERLINK("http://fantom.gsc.riken.jp/cat/v1/#/traits/DOID:865", "CAT_browser_link")</f>
        <v>0</v>
      </c>
      <c r="H259" s="2" t="s">
        <v>1696</v>
      </c>
      <c r="I259" s="2" t="s">
        <v>1697</v>
      </c>
      <c r="J259" s="2">
        <v>22808956</v>
      </c>
      <c r="K259" s="2" t="s">
        <v>1698</v>
      </c>
    </row>
    <row r="260" spans="1:11">
      <c r="A260" s="2" t="s">
        <v>1699</v>
      </c>
      <c r="B260" s="2" t="s">
        <v>29</v>
      </c>
      <c r="C260" s="2" t="s">
        <v>1700</v>
      </c>
      <c r="D260" s="2" t="s">
        <v>1701</v>
      </c>
      <c r="E260" s="2">
        <v>1497</v>
      </c>
      <c r="F260" s="2">
        <v>171</v>
      </c>
      <c r="G260" s="2">
        <f>HYPERLINK("http://fantom.gsc.riken.jp/cat/v1/#/traits/DOID:866", "CAT_browser_link")</f>
        <v>0</v>
      </c>
      <c r="H260" s="2" t="s">
        <v>1702</v>
      </c>
      <c r="I260" s="2" t="s">
        <v>1703</v>
      </c>
      <c r="J260" s="2" t="s">
        <v>1704</v>
      </c>
      <c r="K260" s="2" t="s">
        <v>1705</v>
      </c>
    </row>
    <row r="261" spans="1:11">
      <c r="A261" s="2" t="s">
        <v>1706</v>
      </c>
      <c r="B261" s="2" t="s">
        <v>29</v>
      </c>
      <c r="C261" s="2" t="s">
        <v>1707</v>
      </c>
      <c r="D261" s="2" t="s">
        <v>1708</v>
      </c>
      <c r="E261" s="2">
        <v>91</v>
      </c>
      <c r="F261" s="2">
        <v>29</v>
      </c>
      <c r="G261" s="2">
        <f>HYPERLINK("http://fantom.gsc.riken.jp/cat/v1/#/traits/DOID:8689", "CAT_browser_link")</f>
        <v>0</v>
      </c>
      <c r="H261" s="2" t="s">
        <v>1709</v>
      </c>
      <c r="I261" s="2" t="s">
        <v>1710</v>
      </c>
      <c r="J261" s="2" t="s">
        <v>1711</v>
      </c>
      <c r="K261" s="2" t="s">
        <v>1712</v>
      </c>
    </row>
    <row r="262" spans="1:11">
      <c r="A262" s="2" t="s">
        <v>1713</v>
      </c>
      <c r="B262" s="2" t="s">
        <v>29</v>
      </c>
      <c r="C262" s="2" t="s">
        <v>1714</v>
      </c>
      <c r="D262" s="2" t="s">
        <v>1715</v>
      </c>
      <c r="E262" s="2">
        <v>29</v>
      </c>
      <c r="F262" s="2">
        <v>9</v>
      </c>
      <c r="G262" s="2">
        <f>HYPERLINK("http://fantom.gsc.riken.jp/cat/v1/#/traits/DOID:8725", "CAT_browser_link")</f>
        <v>0</v>
      </c>
      <c r="H262" s="2" t="s">
        <v>1716</v>
      </c>
      <c r="I262" s="2" t="s">
        <v>1717</v>
      </c>
      <c r="J262" s="2" t="s">
        <v>1718</v>
      </c>
      <c r="K262" s="2" t="s">
        <v>1719</v>
      </c>
    </row>
    <row r="263" spans="1:11">
      <c r="A263" s="2" t="s">
        <v>1720</v>
      </c>
      <c r="B263" s="2" t="s">
        <v>29</v>
      </c>
      <c r="C263" s="2" t="s">
        <v>1721</v>
      </c>
      <c r="D263" s="2" t="s">
        <v>1722</v>
      </c>
      <c r="E263" s="2">
        <v>1012</v>
      </c>
      <c r="F263" s="2">
        <v>250</v>
      </c>
      <c r="G263" s="2">
        <f>HYPERLINK("http://fantom.gsc.riken.jp/cat/v1/#/traits/DOID:8736", "CAT_browser_link")</f>
        <v>0</v>
      </c>
      <c r="H263" s="2" t="s">
        <v>1723</v>
      </c>
      <c r="I263" s="2" t="s">
        <v>1724</v>
      </c>
      <c r="J263" s="2" t="s">
        <v>1725</v>
      </c>
      <c r="K263" s="2" t="s">
        <v>1726</v>
      </c>
    </row>
    <row r="264" spans="1:11">
      <c r="A264" s="2" t="s">
        <v>1727</v>
      </c>
      <c r="B264" s="2" t="s">
        <v>29</v>
      </c>
      <c r="C264" s="2" t="s">
        <v>1728</v>
      </c>
      <c r="D264" s="2" t="s">
        <v>1729</v>
      </c>
      <c r="E264" s="2">
        <v>6246</v>
      </c>
      <c r="F264" s="2">
        <v>768</v>
      </c>
      <c r="G264" s="2">
        <f>HYPERLINK("http://fantom.gsc.riken.jp/cat/v1/#/traits/DOID:8778", "CAT_browser_link")</f>
        <v>0</v>
      </c>
      <c r="H264" s="2" t="s">
        <v>1730</v>
      </c>
      <c r="I264" s="2" t="s">
        <v>1731</v>
      </c>
      <c r="J264" s="2" t="s">
        <v>1732</v>
      </c>
      <c r="K264" s="2" t="s">
        <v>1733</v>
      </c>
    </row>
    <row r="265" spans="1:11">
      <c r="A265" s="2" t="s">
        <v>1734</v>
      </c>
      <c r="B265" s="2" t="s">
        <v>29</v>
      </c>
      <c r="C265" s="2" t="s">
        <v>1735</v>
      </c>
      <c r="D265" s="2" t="s">
        <v>44</v>
      </c>
      <c r="E265" s="2">
        <v>1618</v>
      </c>
      <c r="F265" s="2">
        <v>307</v>
      </c>
      <c r="G265" s="2">
        <f>HYPERLINK("http://fantom.gsc.riken.jp/cat/v1/#/traits/DOID:8893", "CAT_browser_link")</f>
        <v>0</v>
      </c>
      <c r="H265" s="2" t="s">
        <v>1736</v>
      </c>
      <c r="I265" s="2" t="s">
        <v>1737</v>
      </c>
      <c r="J265" s="2" t="s">
        <v>1738</v>
      </c>
      <c r="K265" s="2" t="s">
        <v>1739</v>
      </c>
    </row>
    <row r="266" spans="1:11">
      <c r="A266" s="2" t="s">
        <v>1740</v>
      </c>
      <c r="B266" s="2" t="s">
        <v>29</v>
      </c>
      <c r="C266" s="2" t="s">
        <v>1741</v>
      </c>
      <c r="D266" s="2" t="s">
        <v>1742</v>
      </c>
      <c r="E266" s="2">
        <v>1230</v>
      </c>
      <c r="F266" s="2">
        <v>140</v>
      </c>
      <c r="G266" s="2">
        <f>HYPERLINK("http://fantom.gsc.riken.jp/cat/v1/#/traits/DOID:8923", "CAT_browser_link")</f>
        <v>0</v>
      </c>
      <c r="H266" s="2" t="s">
        <v>1743</v>
      </c>
      <c r="I266" s="2" t="s">
        <v>1744</v>
      </c>
      <c r="J266" s="2" t="s">
        <v>1745</v>
      </c>
      <c r="K266" s="2" t="s">
        <v>1746</v>
      </c>
    </row>
    <row r="267" spans="1:11">
      <c r="A267" s="2" t="s">
        <v>1747</v>
      </c>
      <c r="B267" s="2" t="s">
        <v>29</v>
      </c>
      <c r="C267" s="2" t="s">
        <v>1748</v>
      </c>
      <c r="D267" s="2" t="s">
        <v>1749</v>
      </c>
      <c r="E267" s="2">
        <v>165</v>
      </c>
      <c r="F267" s="2">
        <v>19</v>
      </c>
      <c r="G267" s="2">
        <f>HYPERLINK("http://fantom.gsc.riken.jp/cat/v1/#/traits/DOID:8927", "CAT_browser_link")</f>
        <v>0</v>
      </c>
      <c r="H267" s="2" t="s">
        <v>1750</v>
      </c>
      <c r="I267" s="2" t="s">
        <v>1751</v>
      </c>
      <c r="J267" s="2" t="s">
        <v>1752</v>
      </c>
      <c r="K267" s="2" t="s">
        <v>1753</v>
      </c>
    </row>
    <row r="268" spans="1:11">
      <c r="A268" s="2" t="s">
        <v>1754</v>
      </c>
      <c r="B268" s="2" t="s">
        <v>29</v>
      </c>
      <c r="C268" s="2" t="s">
        <v>1755</v>
      </c>
      <c r="D268" s="2" t="s">
        <v>44</v>
      </c>
      <c r="E268" s="2">
        <v>173</v>
      </c>
      <c r="F268" s="2">
        <v>24</v>
      </c>
      <c r="G268" s="2">
        <f>HYPERLINK("http://fantom.gsc.riken.jp/cat/v1/#/traits/DOID:8936", "CAT_browser_link")</f>
        <v>0</v>
      </c>
      <c r="H268" s="2" t="s">
        <v>1756</v>
      </c>
      <c r="I268" s="2" t="s">
        <v>1757</v>
      </c>
      <c r="J268" s="2" t="s">
        <v>1758</v>
      </c>
      <c r="K268" s="2" t="s">
        <v>1759</v>
      </c>
    </row>
    <row r="269" spans="1:11">
      <c r="A269" s="2" t="s">
        <v>1760</v>
      </c>
      <c r="B269" s="2" t="s">
        <v>29</v>
      </c>
      <c r="C269" s="2" t="s">
        <v>1761</v>
      </c>
      <c r="D269" s="2" t="s">
        <v>44</v>
      </c>
      <c r="E269" s="2">
        <v>531</v>
      </c>
      <c r="F269" s="2">
        <v>76</v>
      </c>
      <c r="G269" s="2">
        <f>HYPERLINK("http://fantom.gsc.riken.jp/cat/v1/#/traits/DOID:8947", "CAT_browser_link")</f>
        <v>0</v>
      </c>
      <c r="H269" s="2" t="s">
        <v>1762</v>
      </c>
      <c r="I269" s="2" t="s">
        <v>1763</v>
      </c>
      <c r="J269" s="2" t="s">
        <v>1764</v>
      </c>
      <c r="K269" s="2" t="s">
        <v>1765</v>
      </c>
    </row>
    <row r="270" spans="1:11">
      <c r="A270" s="2" t="s">
        <v>1766</v>
      </c>
      <c r="B270" s="2" t="s">
        <v>29</v>
      </c>
      <c r="C270" s="2" t="s">
        <v>1767</v>
      </c>
      <c r="D270" s="2" t="s">
        <v>44</v>
      </c>
      <c r="E270" s="2">
        <v>56</v>
      </c>
      <c r="F270" s="2">
        <v>13</v>
      </c>
      <c r="G270" s="2">
        <f>HYPERLINK("http://fantom.gsc.riken.jp/cat/v1/#/traits/DOID:895", "CAT_browser_link")</f>
        <v>0</v>
      </c>
      <c r="H270" s="2" t="s">
        <v>1768</v>
      </c>
      <c r="I270" s="2" t="s">
        <v>1769</v>
      </c>
      <c r="J270" s="2">
        <v>23720494</v>
      </c>
      <c r="K270" s="2" t="s">
        <v>1770</v>
      </c>
    </row>
    <row r="271" spans="1:11">
      <c r="A271" s="2" t="s">
        <v>1771</v>
      </c>
      <c r="B271" s="2" t="s">
        <v>29</v>
      </c>
      <c r="C271" s="2" t="s">
        <v>1772</v>
      </c>
      <c r="D271" s="2" t="s">
        <v>1773</v>
      </c>
      <c r="E271" s="2">
        <v>4434</v>
      </c>
      <c r="F271" s="2">
        <v>602</v>
      </c>
      <c r="G271" s="2">
        <f>HYPERLINK("http://fantom.gsc.riken.jp/cat/v1/#/traits/DOID:8986", "CAT_browser_link")</f>
        <v>0</v>
      </c>
      <c r="H271" s="2" t="s">
        <v>1774</v>
      </c>
      <c r="I271" s="2" t="s">
        <v>1775</v>
      </c>
      <c r="J271" s="2" t="s">
        <v>1776</v>
      </c>
      <c r="K271" s="2" t="s">
        <v>1777</v>
      </c>
    </row>
    <row r="272" spans="1:11">
      <c r="A272" s="2" t="s">
        <v>1778</v>
      </c>
      <c r="B272" s="2" t="s">
        <v>29</v>
      </c>
      <c r="C272" s="2" t="s">
        <v>1779</v>
      </c>
      <c r="D272" s="2" t="s">
        <v>1780</v>
      </c>
      <c r="E272" s="2">
        <v>32</v>
      </c>
      <c r="F272" s="2">
        <v>18</v>
      </c>
      <c r="G272" s="2">
        <f>HYPERLINK("http://fantom.gsc.riken.jp/cat/v1/#/traits/DOID:9063", "CAT_browser_link")</f>
        <v>0</v>
      </c>
      <c r="H272" s="2" t="s">
        <v>1781</v>
      </c>
      <c r="I272" s="2" t="s">
        <v>1782</v>
      </c>
      <c r="J272" s="2">
        <v>21149285</v>
      </c>
      <c r="K272" s="2" t="s">
        <v>1783</v>
      </c>
    </row>
    <row r="273" spans="1:11">
      <c r="A273" s="2" t="s">
        <v>1784</v>
      </c>
      <c r="B273" s="2" t="s">
        <v>29</v>
      </c>
      <c r="C273" s="2" t="s">
        <v>1785</v>
      </c>
      <c r="D273" s="2" t="s">
        <v>44</v>
      </c>
      <c r="E273" s="2">
        <v>495</v>
      </c>
      <c r="F273" s="2">
        <v>40</v>
      </c>
      <c r="G273" s="2">
        <f>HYPERLINK("http://fantom.gsc.riken.jp/cat/v1/#/traits/DOID:9182", "CAT_browser_link")</f>
        <v>0</v>
      </c>
      <c r="H273" s="2" t="s">
        <v>1786</v>
      </c>
      <c r="I273" s="2" t="s">
        <v>1787</v>
      </c>
      <c r="J273" s="2">
        <v>22437316</v>
      </c>
      <c r="K273" s="2" t="s">
        <v>1788</v>
      </c>
    </row>
    <row r="274" spans="1:11">
      <c r="A274" s="2" t="s">
        <v>1789</v>
      </c>
      <c r="B274" s="2" t="s">
        <v>29</v>
      </c>
      <c r="C274" s="2" t="s">
        <v>1790</v>
      </c>
      <c r="D274" s="2" t="s">
        <v>1791</v>
      </c>
      <c r="E274" s="2">
        <v>178</v>
      </c>
      <c r="F274" s="2">
        <v>26</v>
      </c>
      <c r="G274" s="2">
        <f>HYPERLINK("http://fantom.gsc.riken.jp/cat/v1/#/traits/DOID:92", "CAT_browser_link")</f>
        <v>0</v>
      </c>
      <c r="H274" s="2" t="s">
        <v>1792</v>
      </c>
      <c r="I274" s="2" t="s">
        <v>1793</v>
      </c>
      <c r="J274" s="2" t="s">
        <v>1794</v>
      </c>
      <c r="K274" s="2" t="s">
        <v>1795</v>
      </c>
    </row>
    <row r="275" spans="1:11">
      <c r="A275" s="2" t="s">
        <v>1796</v>
      </c>
      <c r="B275" s="2" t="s">
        <v>29</v>
      </c>
      <c r="C275" s="2" t="s">
        <v>1797</v>
      </c>
      <c r="D275" s="2" t="s">
        <v>44</v>
      </c>
      <c r="E275" s="2">
        <v>247</v>
      </c>
      <c r="F275" s="2">
        <v>20</v>
      </c>
      <c r="G275" s="2">
        <f>HYPERLINK("http://fantom.gsc.riken.jp/cat/v1/#/traits/DOID:9206", "CAT_browser_link")</f>
        <v>0</v>
      </c>
      <c r="H275" s="2" t="s">
        <v>1798</v>
      </c>
      <c r="I275" s="2" t="s">
        <v>1799</v>
      </c>
      <c r="J275" s="2" t="s">
        <v>1800</v>
      </c>
      <c r="K275" s="2" t="s">
        <v>1801</v>
      </c>
    </row>
    <row r="276" spans="1:11">
      <c r="A276" s="2" t="s">
        <v>1802</v>
      </c>
      <c r="B276" s="2" t="s">
        <v>29</v>
      </c>
      <c r="C276" s="2" t="s">
        <v>1803</v>
      </c>
      <c r="D276" s="2" t="s">
        <v>1804</v>
      </c>
      <c r="E276" s="2">
        <v>2379</v>
      </c>
      <c r="F276" s="2">
        <v>269</v>
      </c>
      <c r="G276" s="2">
        <f>HYPERLINK("http://fantom.gsc.riken.jp/cat/v1/#/traits/DOID:9255", "CAT_browser_link")</f>
        <v>0</v>
      </c>
      <c r="H276" s="2" t="s">
        <v>1805</v>
      </c>
      <c r="I276" s="2" t="s">
        <v>1806</v>
      </c>
      <c r="J276" s="2" t="s">
        <v>1807</v>
      </c>
      <c r="K276" s="2" t="s">
        <v>1808</v>
      </c>
    </row>
    <row r="277" spans="1:11">
      <c r="A277" s="2" t="s">
        <v>1809</v>
      </c>
      <c r="B277" s="2" t="s">
        <v>29</v>
      </c>
      <c r="C277" s="2" t="s">
        <v>1810</v>
      </c>
      <c r="D277" s="2" t="s">
        <v>1811</v>
      </c>
      <c r="E277" s="2">
        <v>2379</v>
      </c>
      <c r="F277" s="2">
        <v>326</v>
      </c>
      <c r="G277" s="2">
        <f>HYPERLINK("http://fantom.gsc.riken.jp/cat/v1/#/traits/DOID:9256", "CAT_browser_link")</f>
        <v>0</v>
      </c>
      <c r="H277" s="2" t="s">
        <v>1812</v>
      </c>
      <c r="I277" s="2" t="s">
        <v>1813</v>
      </c>
      <c r="J277" s="2" t="s">
        <v>1814</v>
      </c>
      <c r="K277" s="2" t="s">
        <v>1815</v>
      </c>
    </row>
    <row r="278" spans="1:11">
      <c r="A278" s="2" t="s">
        <v>1816</v>
      </c>
      <c r="B278" s="2" t="s">
        <v>29</v>
      </c>
      <c r="C278" s="2" t="s">
        <v>1817</v>
      </c>
      <c r="D278" s="2" t="s">
        <v>1818</v>
      </c>
      <c r="E278" s="2">
        <v>2248</v>
      </c>
      <c r="F278" s="2">
        <v>333</v>
      </c>
      <c r="G278" s="2">
        <f>HYPERLINK("http://fantom.gsc.riken.jp/cat/v1/#/traits/DOID:9261", "CAT_browser_link")</f>
        <v>0</v>
      </c>
      <c r="H278" s="2" t="s">
        <v>1819</v>
      </c>
      <c r="I278" s="2" t="s">
        <v>1820</v>
      </c>
      <c r="J278" s="2" t="s">
        <v>1821</v>
      </c>
      <c r="K278" s="2" t="s">
        <v>1822</v>
      </c>
    </row>
    <row r="279" spans="1:11">
      <c r="A279" s="2" t="s">
        <v>1823</v>
      </c>
      <c r="B279" s="2" t="s">
        <v>29</v>
      </c>
      <c r="C279" s="2" t="s">
        <v>1824</v>
      </c>
      <c r="D279" s="2" t="s">
        <v>1825</v>
      </c>
      <c r="E279" s="2">
        <v>508</v>
      </c>
      <c r="F279" s="2">
        <v>58</v>
      </c>
      <c r="G279" s="2">
        <f>HYPERLINK("http://fantom.gsc.riken.jp/cat/v1/#/traits/DOID:93", "CAT_browser_link")</f>
        <v>0</v>
      </c>
      <c r="H279" s="2" t="s">
        <v>1826</v>
      </c>
      <c r="I279" s="2" t="s">
        <v>1827</v>
      </c>
      <c r="J279" s="2" t="s">
        <v>1828</v>
      </c>
      <c r="K279" s="2" t="s">
        <v>1829</v>
      </c>
    </row>
    <row r="280" spans="1:11">
      <c r="A280" s="2" t="s">
        <v>1830</v>
      </c>
      <c r="B280" s="2" t="s">
        <v>29</v>
      </c>
      <c r="C280" s="2" t="s">
        <v>1831</v>
      </c>
      <c r="D280" s="2" t="s">
        <v>1832</v>
      </c>
      <c r="E280" s="2">
        <v>1722</v>
      </c>
      <c r="F280" s="2">
        <v>255</v>
      </c>
      <c r="G280" s="2">
        <f>HYPERLINK("http://fantom.gsc.riken.jp/cat/v1/#/traits/DOID:9351", "CAT_browser_link")</f>
        <v>0</v>
      </c>
      <c r="H280" s="2" t="s">
        <v>1833</v>
      </c>
      <c r="I280" s="2" t="s">
        <v>1834</v>
      </c>
      <c r="J280" s="2" t="s">
        <v>1835</v>
      </c>
      <c r="K280" s="2" t="s">
        <v>1836</v>
      </c>
    </row>
    <row r="281" spans="1:11">
      <c r="A281" s="2" t="s">
        <v>1837</v>
      </c>
      <c r="B281" s="2" t="s">
        <v>29</v>
      </c>
      <c r="C281" s="2" t="s">
        <v>1838</v>
      </c>
      <c r="D281" s="2" t="s">
        <v>1839</v>
      </c>
      <c r="E281" s="2">
        <v>19038</v>
      </c>
      <c r="F281" s="2">
        <v>2581</v>
      </c>
      <c r="G281" s="2">
        <f>HYPERLINK("http://fantom.gsc.riken.jp/cat/v1/#/traits/DOID:9352", "CAT_browser_link")</f>
        <v>0</v>
      </c>
      <c r="H281" s="2" t="s">
        <v>1840</v>
      </c>
      <c r="I281" s="2" t="s">
        <v>1841</v>
      </c>
      <c r="J281" s="2" t="s">
        <v>1842</v>
      </c>
      <c r="K281" s="2" t="s">
        <v>1843</v>
      </c>
    </row>
    <row r="282" spans="1:11">
      <c r="A282" s="2" t="s">
        <v>1844</v>
      </c>
      <c r="B282" s="2" t="s">
        <v>29</v>
      </c>
      <c r="C282" s="2" t="s">
        <v>1845</v>
      </c>
      <c r="D282" s="2" t="s">
        <v>44</v>
      </c>
      <c r="E282" s="2">
        <v>767</v>
      </c>
      <c r="F282" s="2">
        <v>136</v>
      </c>
      <c r="G282" s="2">
        <f>HYPERLINK("http://fantom.gsc.riken.jp/cat/v1/#/traits/DOID:936", "CAT_browser_link")</f>
        <v>0</v>
      </c>
      <c r="H282" s="2" t="s">
        <v>1846</v>
      </c>
      <c r="I282" s="2" t="s">
        <v>1847</v>
      </c>
      <c r="J282" s="2" t="s">
        <v>1848</v>
      </c>
      <c r="K282" s="2" t="s">
        <v>1849</v>
      </c>
    </row>
    <row r="283" spans="1:11">
      <c r="A283" s="2" t="s">
        <v>1850</v>
      </c>
      <c r="B283" s="2" t="s">
        <v>29</v>
      </c>
      <c r="C283" s="2" t="s">
        <v>1851</v>
      </c>
      <c r="D283" s="2" t="s">
        <v>1852</v>
      </c>
      <c r="E283" s="2">
        <v>839</v>
      </c>
      <c r="F283" s="2">
        <v>111</v>
      </c>
      <c r="G283" s="2">
        <f>HYPERLINK("http://fantom.gsc.riken.jp/cat/v1/#/traits/DOID:9452", "CAT_browser_link")</f>
        <v>0</v>
      </c>
      <c r="H283" s="2" t="s">
        <v>1853</v>
      </c>
      <c r="I283" s="2" t="s">
        <v>1854</v>
      </c>
      <c r="J283" s="2" t="s">
        <v>1855</v>
      </c>
      <c r="K283" s="2" t="s">
        <v>1856</v>
      </c>
    </row>
    <row r="284" spans="1:11">
      <c r="A284" s="2" t="s">
        <v>1857</v>
      </c>
      <c r="B284" s="2" t="s">
        <v>29</v>
      </c>
      <c r="C284" s="2" t="s">
        <v>1858</v>
      </c>
      <c r="D284" s="2" t="s">
        <v>1859</v>
      </c>
      <c r="E284" s="2">
        <v>745</v>
      </c>
      <c r="F284" s="2">
        <v>120</v>
      </c>
      <c r="G284" s="2">
        <f>HYPERLINK("http://fantom.gsc.riken.jp/cat/v1/#/traits/DOID:9477", "CAT_browser_link")</f>
        <v>0</v>
      </c>
      <c r="H284" s="2" t="s">
        <v>1860</v>
      </c>
      <c r="I284" s="2" t="s">
        <v>1861</v>
      </c>
      <c r="J284" s="2" t="s">
        <v>1862</v>
      </c>
      <c r="K284" s="2" t="s">
        <v>1863</v>
      </c>
    </row>
    <row r="285" spans="1:11">
      <c r="A285" s="2" t="s">
        <v>1864</v>
      </c>
      <c r="B285" s="2" t="s">
        <v>29</v>
      </c>
      <c r="C285" s="2" t="s">
        <v>1865</v>
      </c>
      <c r="D285" s="2" t="s">
        <v>1866</v>
      </c>
      <c r="E285" s="2">
        <v>59</v>
      </c>
      <c r="F285" s="2">
        <v>8</v>
      </c>
      <c r="G285" s="2">
        <f>HYPERLINK("http://fantom.gsc.riken.jp/cat/v1/#/traits/DOID:9505", "CAT_browser_link")</f>
        <v>0</v>
      </c>
      <c r="H285" s="2" t="s">
        <v>1867</v>
      </c>
      <c r="I285" s="2" t="s">
        <v>1868</v>
      </c>
      <c r="J285" s="2" t="s">
        <v>1869</v>
      </c>
      <c r="K285" s="2" t="s">
        <v>1870</v>
      </c>
    </row>
    <row r="286" spans="1:11">
      <c r="A286" s="2" t="s">
        <v>1871</v>
      </c>
      <c r="B286" s="2" t="s">
        <v>29</v>
      </c>
      <c r="C286" s="2" t="s">
        <v>1872</v>
      </c>
      <c r="D286" s="2" t="s">
        <v>1873</v>
      </c>
      <c r="E286" s="2">
        <v>943</v>
      </c>
      <c r="F286" s="2">
        <v>116</v>
      </c>
      <c r="G286" s="2">
        <f>HYPERLINK("http://fantom.gsc.riken.jp/cat/v1/#/traits/DOID:9538", "CAT_browser_link")</f>
        <v>0</v>
      </c>
      <c r="H286" s="2" t="s">
        <v>1874</v>
      </c>
      <c r="I286" s="2" t="s">
        <v>1875</v>
      </c>
      <c r="J286" s="2" t="s">
        <v>1876</v>
      </c>
      <c r="K286" s="2" t="s">
        <v>1877</v>
      </c>
    </row>
    <row r="287" spans="1:11">
      <c r="A287" s="2" t="s">
        <v>1878</v>
      </c>
      <c r="B287" s="2" t="s">
        <v>29</v>
      </c>
      <c r="C287" s="2" t="s">
        <v>1879</v>
      </c>
      <c r="D287" s="2" t="s">
        <v>1880</v>
      </c>
      <c r="E287" s="2">
        <v>390</v>
      </c>
      <c r="F287" s="2">
        <v>59</v>
      </c>
      <c r="G287" s="2">
        <f>HYPERLINK("http://fantom.gsc.riken.jp/cat/v1/#/traits/DOID:9553", "CAT_browser_link")</f>
        <v>0</v>
      </c>
      <c r="H287" s="2" t="s">
        <v>1881</v>
      </c>
      <c r="I287" s="2" t="s">
        <v>1882</v>
      </c>
      <c r="J287" s="2">
        <v>21533175</v>
      </c>
      <c r="K287" s="2" t="s">
        <v>1883</v>
      </c>
    </row>
    <row r="288" spans="1:11">
      <c r="A288" s="2" t="s">
        <v>1884</v>
      </c>
      <c r="B288" s="2" t="s">
        <v>29</v>
      </c>
      <c r="C288" s="2" t="s">
        <v>1885</v>
      </c>
      <c r="D288" s="2" t="s">
        <v>44</v>
      </c>
      <c r="E288" s="2">
        <v>58</v>
      </c>
      <c r="F288" s="2">
        <v>18</v>
      </c>
      <c r="G288" s="2">
        <f>HYPERLINK("http://fantom.gsc.riken.jp/cat/v1/#/traits/DOID:9675", "CAT_browser_link")</f>
        <v>0</v>
      </c>
      <c r="H288" s="2" t="s">
        <v>1886</v>
      </c>
      <c r="I288" s="2" t="s">
        <v>1887</v>
      </c>
      <c r="J288" s="2" t="s">
        <v>1888</v>
      </c>
      <c r="K288" s="2" t="s">
        <v>1889</v>
      </c>
    </row>
    <row r="289" spans="1:11">
      <c r="A289" s="2" t="s">
        <v>1890</v>
      </c>
      <c r="B289" s="2" t="s">
        <v>29</v>
      </c>
      <c r="C289" s="2" t="s">
        <v>1891</v>
      </c>
      <c r="D289" s="2" t="s">
        <v>44</v>
      </c>
      <c r="E289" s="2">
        <v>3</v>
      </c>
      <c r="F289" s="2">
        <v>3</v>
      </c>
      <c r="G289" s="2">
        <f>HYPERLINK("http://fantom.gsc.riken.jp/cat/v1/#/traits/DOID:9743", "CAT_browser_link")</f>
        <v>0</v>
      </c>
      <c r="H289" s="2" t="s">
        <v>1892</v>
      </c>
      <c r="I289" s="2" t="s">
        <v>1893</v>
      </c>
      <c r="J289" s="2">
        <v>24974787</v>
      </c>
      <c r="K289" s="2" t="s">
        <v>1894</v>
      </c>
    </row>
    <row r="290" spans="1:11">
      <c r="A290" s="2" t="s">
        <v>1895</v>
      </c>
      <c r="B290" s="2" t="s">
        <v>29</v>
      </c>
      <c r="C290" s="2" t="s">
        <v>1896</v>
      </c>
      <c r="D290" s="2" t="s">
        <v>1897</v>
      </c>
      <c r="E290" s="2">
        <v>4253</v>
      </c>
      <c r="F290" s="2">
        <v>552</v>
      </c>
      <c r="G290" s="2">
        <f>HYPERLINK("http://fantom.gsc.riken.jp/cat/v1/#/traits/DOID:9744", "CAT_browser_link")</f>
        <v>0</v>
      </c>
      <c r="H290" s="2" t="s">
        <v>1898</v>
      </c>
      <c r="I290" s="2" t="s">
        <v>1899</v>
      </c>
      <c r="J290" s="2" t="s">
        <v>1900</v>
      </c>
      <c r="K290" s="2" t="s">
        <v>1901</v>
      </c>
    </row>
    <row r="291" spans="1:11">
      <c r="A291" s="2" t="s">
        <v>1902</v>
      </c>
      <c r="B291" s="2" t="s">
        <v>29</v>
      </c>
      <c r="C291" s="2" t="s">
        <v>1903</v>
      </c>
      <c r="D291" s="2" t="s">
        <v>44</v>
      </c>
      <c r="E291" s="2">
        <v>224</v>
      </c>
      <c r="F291" s="2">
        <v>42</v>
      </c>
      <c r="G291" s="2">
        <f>HYPERLINK("http://fantom.gsc.riken.jp/cat/v1/#/traits/DOID:9835", "CAT_browser_link")</f>
        <v>0</v>
      </c>
      <c r="H291" s="2" t="s">
        <v>1904</v>
      </c>
      <c r="I291" s="2" t="s">
        <v>1905</v>
      </c>
      <c r="J291" s="2" t="s">
        <v>1906</v>
      </c>
      <c r="K291" s="2" t="s">
        <v>1907</v>
      </c>
    </row>
    <row r="292" spans="1:11">
      <c r="A292" s="2" t="s">
        <v>1908</v>
      </c>
      <c r="B292" s="2" t="s">
        <v>29</v>
      </c>
      <c r="C292" s="2" t="s">
        <v>1909</v>
      </c>
      <c r="D292" s="2" t="s">
        <v>1910</v>
      </c>
      <c r="E292" s="2">
        <v>407</v>
      </c>
      <c r="F292" s="2">
        <v>97</v>
      </c>
      <c r="G292" s="2">
        <f>HYPERLINK("http://fantom.gsc.riken.jp/cat/v1/#/traits/DOID:986", "CAT_browser_link")</f>
        <v>0</v>
      </c>
      <c r="H292" s="2" t="s">
        <v>1911</v>
      </c>
      <c r="I292" s="2" t="s">
        <v>1912</v>
      </c>
      <c r="J292" s="2" t="s">
        <v>1913</v>
      </c>
      <c r="K292" s="2" t="s">
        <v>1914</v>
      </c>
    </row>
    <row r="293" spans="1:11">
      <c r="A293" s="2" t="s">
        <v>1915</v>
      </c>
      <c r="B293" s="2" t="s">
        <v>29</v>
      </c>
      <c r="C293" s="2" t="s">
        <v>1916</v>
      </c>
      <c r="D293" s="2" t="s">
        <v>1917</v>
      </c>
      <c r="E293" s="2">
        <v>1346</v>
      </c>
      <c r="F293" s="2">
        <v>47</v>
      </c>
      <c r="G293" s="2">
        <f>HYPERLINK("http://fantom.gsc.riken.jp/cat/v1/#/traits/DOID:987", "CAT_browser_link")</f>
        <v>0</v>
      </c>
      <c r="H293" s="2" t="s">
        <v>1918</v>
      </c>
      <c r="I293" s="2" t="s">
        <v>1919</v>
      </c>
      <c r="J293" s="2" t="s">
        <v>1920</v>
      </c>
      <c r="K293" s="2" t="s">
        <v>1921</v>
      </c>
    </row>
    <row r="294" spans="1:11">
      <c r="A294" s="2" t="s">
        <v>1922</v>
      </c>
      <c r="B294" s="2" t="s">
        <v>29</v>
      </c>
      <c r="C294" s="2" t="s">
        <v>1923</v>
      </c>
      <c r="D294" s="2" t="s">
        <v>1924</v>
      </c>
      <c r="E294" s="2">
        <v>295</v>
      </c>
      <c r="F294" s="2">
        <v>37</v>
      </c>
      <c r="G294" s="2">
        <f>HYPERLINK("http://fantom.gsc.riken.jp/cat/v1/#/traits/DOID:9931", "CAT_browser_link")</f>
        <v>0</v>
      </c>
      <c r="H294" s="2" t="s">
        <v>1925</v>
      </c>
      <c r="I294" s="2" t="s">
        <v>1926</v>
      </c>
      <c r="J294" s="2">
        <v>20694013</v>
      </c>
      <c r="K294" s="2" t="s">
        <v>1927</v>
      </c>
    </row>
    <row r="295" spans="1:11">
      <c r="A295" s="2" t="s">
        <v>1928</v>
      </c>
      <c r="B295" s="2" t="s">
        <v>29</v>
      </c>
      <c r="C295" s="2" t="s">
        <v>1929</v>
      </c>
      <c r="D295" s="2" t="s">
        <v>1930</v>
      </c>
      <c r="E295" s="2">
        <v>1290</v>
      </c>
      <c r="F295" s="2">
        <v>136</v>
      </c>
      <c r="G295" s="2">
        <f>HYPERLINK("http://fantom.gsc.riken.jp/cat/v1/#/traits/DOID:9952", "CAT_browser_link")</f>
        <v>0</v>
      </c>
      <c r="H295" s="2" t="s">
        <v>1931</v>
      </c>
      <c r="I295" s="2" t="s">
        <v>1932</v>
      </c>
      <c r="J295" s="2" t="s">
        <v>1933</v>
      </c>
      <c r="K295" s="2" t="s">
        <v>1934</v>
      </c>
    </row>
    <row r="296" spans="1:11">
      <c r="A296" s="2" t="s">
        <v>1935</v>
      </c>
      <c r="B296" s="2" t="s">
        <v>29</v>
      </c>
      <c r="C296" s="2" t="s">
        <v>1936</v>
      </c>
      <c r="D296" s="2" t="s">
        <v>44</v>
      </c>
      <c r="E296" s="2">
        <v>22387</v>
      </c>
      <c r="F296" s="2">
        <v>3476</v>
      </c>
      <c r="G296" s="2">
        <f>HYPERLINK("http://fantom.gsc.riken.jp/cat/v1/#/traits/DOID:9970", "CAT_browser_link")</f>
        <v>0</v>
      </c>
      <c r="H296" s="2" t="s">
        <v>1937</v>
      </c>
      <c r="I296" s="2" t="s">
        <v>1938</v>
      </c>
      <c r="J296" s="2" t="s">
        <v>1939</v>
      </c>
      <c r="K296" s="2" t="s">
        <v>1940</v>
      </c>
    </row>
    <row r="297" spans="1:11">
      <c r="A297" s="2" t="s">
        <v>1941</v>
      </c>
      <c r="B297" s="2" t="s">
        <v>29</v>
      </c>
      <c r="C297" s="2" t="s">
        <v>1942</v>
      </c>
      <c r="D297" s="2" t="s">
        <v>1943</v>
      </c>
      <c r="E297" s="2">
        <v>108</v>
      </c>
      <c r="F297" s="2">
        <v>16</v>
      </c>
      <c r="G297" s="2">
        <f>HYPERLINK("http://fantom.gsc.riken.jp/cat/v1/#/traits/DOID:9973", "CAT_browser_link")</f>
        <v>0</v>
      </c>
      <c r="H297" s="2" t="s">
        <v>1944</v>
      </c>
      <c r="I297" s="2" t="s">
        <v>1945</v>
      </c>
      <c r="J297" s="2" t="s">
        <v>1946</v>
      </c>
      <c r="K297" s="2" t="s">
        <v>1947</v>
      </c>
    </row>
    <row r="298" spans="1:11">
      <c r="A298" s="2" t="s">
        <v>1948</v>
      </c>
      <c r="B298" s="2" t="s">
        <v>29</v>
      </c>
      <c r="C298" s="2" t="s">
        <v>1949</v>
      </c>
      <c r="D298" s="2" t="s">
        <v>1950</v>
      </c>
      <c r="E298" s="2">
        <v>26</v>
      </c>
      <c r="F298" s="2">
        <v>11</v>
      </c>
      <c r="G298" s="2">
        <f>HYPERLINK("http://fantom.gsc.riken.jp/cat/v1/#/traits/DOID:9974", "CAT_browser_link")</f>
        <v>0</v>
      </c>
      <c r="H298" s="2" t="s">
        <v>1951</v>
      </c>
      <c r="I298" s="2" t="s">
        <v>1952</v>
      </c>
      <c r="J298" s="2" t="s">
        <v>1953</v>
      </c>
      <c r="K298" s="2" t="s">
        <v>1954</v>
      </c>
    </row>
    <row r="299" spans="1:11">
      <c r="A299" s="2" t="s">
        <v>1955</v>
      </c>
      <c r="B299" s="2" t="s">
        <v>29</v>
      </c>
      <c r="C299" s="2" t="s">
        <v>1956</v>
      </c>
      <c r="D299" s="2" t="s">
        <v>1957</v>
      </c>
      <c r="E299" s="2">
        <v>254</v>
      </c>
      <c r="F299" s="2">
        <v>41</v>
      </c>
      <c r="G299" s="2">
        <f>HYPERLINK("http://fantom.gsc.riken.jp/cat/v1/#/traits/DOID:9975", "CAT_browser_link")</f>
        <v>0</v>
      </c>
      <c r="H299" s="2" t="s">
        <v>1958</v>
      </c>
      <c r="I299" s="2" t="s">
        <v>1959</v>
      </c>
      <c r="J299" s="2">
        <v>23958962</v>
      </c>
      <c r="K299" s="2" t="s">
        <v>1960</v>
      </c>
    </row>
    <row r="300" spans="1:11">
      <c r="A300" s="2" t="s">
        <v>1961</v>
      </c>
      <c r="B300" s="2" t="s">
        <v>29</v>
      </c>
      <c r="C300" s="2" t="s">
        <v>1962</v>
      </c>
      <c r="D300" s="2" t="s">
        <v>44</v>
      </c>
      <c r="E300" s="2">
        <v>241</v>
      </c>
      <c r="F300" s="2">
        <v>34</v>
      </c>
      <c r="G300" s="2">
        <f>HYPERLINK("http://fantom.gsc.riken.jp/cat/v1/#/traits/DOID:999", "CAT_browser_link")</f>
        <v>0</v>
      </c>
      <c r="H300" s="2" t="s">
        <v>1963</v>
      </c>
      <c r="I300" s="2" t="s">
        <v>1964</v>
      </c>
      <c r="J300" s="2" t="s">
        <v>1965</v>
      </c>
      <c r="K300" s="2" t="s">
        <v>1966</v>
      </c>
    </row>
    <row r="301" spans="1:11">
      <c r="A301" s="2" t="s">
        <v>1967</v>
      </c>
      <c r="B301" s="2" t="s">
        <v>1968</v>
      </c>
      <c r="C301" s="2" t="s">
        <v>1969</v>
      </c>
      <c r="D301" s="2" t="s">
        <v>1970</v>
      </c>
      <c r="E301" s="2">
        <v>869</v>
      </c>
      <c r="F301" s="2">
        <v>133</v>
      </c>
      <c r="G301" s="2">
        <f>HYPERLINK("http://fantom.gsc.riken.jp/cat/v1/#/traits/EFO:0000195", "CAT_browser_link")</f>
        <v>0</v>
      </c>
      <c r="H301" s="2" t="s">
        <v>1971</v>
      </c>
      <c r="I301" s="2" t="s">
        <v>1972</v>
      </c>
      <c r="J301" s="2" t="s">
        <v>1343</v>
      </c>
      <c r="K301" s="2" t="s">
        <v>1973</v>
      </c>
    </row>
    <row r="302" spans="1:11">
      <c r="A302" s="2" t="s">
        <v>1974</v>
      </c>
      <c r="B302" s="2" t="s">
        <v>1968</v>
      </c>
      <c r="C302" s="2" t="s">
        <v>1975</v>
      </c>
      <c r="D302" s="2" t="s">
        <v>1976</v>
      </c>
      <c r="E302" s="2">
        <v>788</v>
      </c>
      <c r="F302" s="2">
        <v>86</v>
      </c>
      <c r="G302" s="2">
        <f>HYPERLINK("http://fantom.gsc.riken.jp/cat/v1/#/traits/EFO:0000220", "CAT_browser_link")</f>
        <v>0</v>
      </c>
      <c r="H302" s="2" t="s">
        <v>1977</v>
      </c>
      <c r="I302" s="2" t="s">
        <v>1978</v>
      </c>
      <c r="J302" s="2" t="s">
        <v>1979</v>
      </c>
      <c r="K302" s="2" t="s">
        <v>1980</v>
      </c>
    </row>
    <row r="303" spans="1:11">
      <c r="A303" s="2" t="s">
        <v>1981</v>
      </c>
      <c r="B303" s="2" t="s">
        <v>1968</v>
      </c>
      <c r="C303" s="2" t="s">
        <v>1982</v>
      </c>
      <c r="D303" s="2" t="s">
        <v>1983</v>
      </c>
      <c r="E303" s="2">
        <v>830</v>
      </c>
      <c r="F303" s="2">
        <v>97</v>
      </c>
      <c r="G303" s="2">
        <f>HYPERLINK("http://fantom.gsc.riken.jp/cat/v1/#/traits/EFO:0000326", "CAT_browser_link")</f>
        <v>0</v>
      </c>
      <c r="H303" s="2" t="s">
        <v>1984</v>
      </c>
      <c r="I303" s="2" t="s">
        <v>1985</v>
      </c>
      <c r="J303" s="2" t="s">
        <v>1986</v>
      </c>
      <c r="K303" s="2" t="s">
        <v>1987</v>
      </c>
    </row>
    <row r="304" spans="1:11">
      <c r="A304" s="2" t="s">
        <v>1988</v>
      </c>
      <c r="B304" s="2" t="s">
        <v>1968</v>
      </c>
      <c r="C304" s="2" t="s">
        <v>1989</v>
      </c>
      <c r="D304" s="2" t="s">
        <v>1990</v>
      </c>
      <c r="E304" s="2">
        <v>1896</v>
      </c>
      <c r="F304" s="2">
        <v>294</v>
      </c>
      <c r="G304" s="2">
        <f>HYPERLINK("http://fantom.gsc.riken.jp/cat/v1/#/traits/EFO:0000540", "CAT_browser_link")</f>
        <v>0</v>
      </c>
      <c r="H304" s="2" t="s">
        <v>1991</v>
      </c>
      <c r="I304" s="2" t="s">
        <v>1992</v>
      </c>
      <c r="J304" s="2" t="s">
        <v>1993</v>
      </c>
      <c r="K304" s="2" t="s">
        <v>1994</v>
      </c>
    </row>
    <row r="305" spans="1:11">
      <c r="A305" s="2" t="s">
        <v>1995</v>
      </c>
      <c r="B305" s="2" t="s">
        <v>1968</v>
      </c>
      <c r="C305" s="2" t="s">
        <v>1996</v>
      </c>
      <c r="D305" s="2" t="s">
        <v>1997</v>
      </c>
      <c r="E305" s="2">
        <v>1439</v>
      </c>
      <c r="F305" s="2">
        <v>277</v>
      </c>
      <c r="G305" s="2">
        <f>HYPERLINK("http://fantom.gsc.riken.jp/cat/v1/#/traits/EFO:0000677", "CAT_browser_link")</f>
        <v>0</v>
      </c>
      <c r="H305" s="2" t="s">
        <v>1998</v>
      </c>
      <c r="I305" s="2" t="s">
        <v>1999</v>
      </c>
      <c r="J305" s="2" t="s">
        <v>2000</v>
      </c>
      <c r="K305" s="2" t="s">
        <v>2001</v>
      </c>
    </row>
    <row r="306" spans="1:11">
      <c r="A306" s="2" t="s">
        <v>2002</v>
      </c>
      <c r="B306" s="2" t="s">
        <v>1968</v>
      </c>
      <c r="C306" s="2" t="s">
        <v>2003</v>
      </c>
      <c r="D306" s="2" t="s">
        <v>2004</v>
      </c>
      <c r="E306" s="2">
        <v>646</v>
      </c>
      <c r="F306" s="2">
        <v>103</v>
      </c>
      <c r="G306" s="2">
        <f>HYPERLINK("http://fantom.gsc.riken.jp/cat/v1/#/traits/EFO:0000685", "CAT_browser_link")</f>
        <v>0</v>
      </c>
      <c r="H306" s="2" t="s">
        <v>2005</v>
      </c>
      <c r="I306" s="2" t="s">
        <v>2006</v>
      </c>
      <c r="J306" s="2">
        <v>22491018</v>
      </c>
      <c r="K306" s="2" t="s">
        <v>2007</v>
      </c>
    </row>
    <row r="307" spans="1:11">
      <c r="A307" s="2" t="s">
        <v>2008</v>
      </c>
      <c r="B307" s="2" t="s">
        <v>1968</v>
      </c>
      <c r="C307" s="2" t="s">
        <v>2009</v>
      </c>
      <c r="D307" s="2" t="s">
        <v>2010</v>
      </c>
      <c r="E307" s="2">
        <v>285</v>
      </c>
      <c r="F307" s="2">
        <v>108</v>
      </c>
      <c r="G307" s="2">
        <f>HYPERLINK("http://fantom.gsc.riken.jp/cat/v1/#/traits/EFO:0000765", "CAT_browser_link")</f>
        <v>0</v>
      </c>
      <c r="H307" s="2" t="s">
        <v>2011</v>
      </c>
      <c r="I307" s="2" t="s">
        <v>2012</v>
      </c>
      <c r="J307" s="2" t="s">
        <v>2013</v>
      </c>
      <c r="K307" s="2" t="s">
        <v>2014</v>
      </c>
    </row>
    <row r="308" spans="1:11">
      <c r="A308" s="2" t="s">
        <v>2015</v>
      </c>
      <c r="B308" s="2" t="s">
        <v>1968</v>
      </c>
      <c r="C308" s="2" t="s">
        <v>2016</v>
      </c>
      <c r="D308" s="2" t="s">
        <v>2017</v>
      </c>
      <c r="E308" s="2">
        <v>1723</v>
      </c>
      <c r="F308" s="2">
        <v>271</v>
      </c>
      <c r="G308" s="2">
        <f>HYPERLINK("http://fantom.gsc.riken.jp/cat/v1/#/traits/EFO:0001071", "CAT_browser_link")</f>
        <v>0</v>
      </c>
      <c r="H308" s="2" t="s">
        <v>2018</v>
      </c>
      <c r="I308" s="2" t="s">
        <v>2019</v>
      </c>
      <c r="J308" s="2" t="s">
        <v>2020</v>
      </c>
      <c r="K308" s="2" t="s">
        <v>2021</v>
      </c>
    </row>
    <row r="309" spans="1:11">
      <c r="A309" s="2" t="s">
        <v>2022</v>
      </c>
      <c r="B309" s="2" t="s">
        <v>1968</v>
      </c>
      <c r="C309" s="2" t="s">
        <v>2023</v>
      </c>
      <c r="D309" s="2" t="s">
        <v>2024</v>
      </c>
      <c r="E309" s="2">
        <v>494</v>
      </c>
      <c r="F309" s="2">
        <v>67</v>
      </c>
      <c r="G309" s="2">
        <f>HYPERLINK("http://fantom.gsc.riken.jp/cat/v1/#/traits/EFO:0001075", "CAT_browser_link")</f>
        <v>0</v>
      </c>
      <c r="H309" s="2" t="s">
        <v>2025</v>
      </c>
      <c r="I309" s="2" t="s">
        <v>2026</v>
      </c>
      <c r="J309" s="2" t="s">
        <v>2027</v>
      </c>
      <c r="K309" s="2" t="s">
        <v>2028</v>
      </c>
    </row>
    <row r="310" spans="1:11">
      <c r="A310" s="2" t="s">
        <v>2029</v>
      </c>
      <c r="B310" s="2" t="s">
        <v>1968</v>
      </c>
      <c r="C310" s="2" t="s">
        <v>2030</v>
      </c>
      <c r="D310" s="2" t="s">
        <v>2031</v>
      </c>
      <c r="E310" s="2">
        <v>111</v>
      </c>
      <c r="F310" s="2">
        <v>10</v>
      </c>
      <c r="G310" s="2">
        <f>HYPERLINK("http://fantom.gsc.riken.jp/cat/v1/#/traits/EFO:0001422", "CAT_browser_link")</f>
        <v>0</v>
      </c>
      <c r="H310" s="2" t="s">
        <v>2032</v>
      </c>
      <c r="I310" s="2" t="s">
        <v>2033</v>
      </c>
      <c r="J310" s="2">
        <v>22841784</v>
      </c>
      <c r="K310" s="2" t="s">
        <v>2034</v>
      </c>
    </row>
    <row r="311" spans="1:11">
      <c r="A311" s="2" t="s">
        <v>2035</v>
      </c>
      <c r="B311" s="2" t="s">
        <v>1968</v>
      </c>
      <c r="C311" s="2" t="s">
        <v>2036</v>
      </c>
      <c r="D311" s="2" t="s">
        <v>2037</v>
      </c>
      <c r="E311" s="2">
        <v>2182</v>
      </c>
      <c r="F311" s="2">
        <v>351</v>
      </c>
      <c r="G311" s="2">
        <f>HYPERLINK("http://fantom.gsc.riken.jp/cat/v1/#/traits/EFO:0001663", "CAT_browser_link")</f>
        <v>0</v>
      </c>
      <c r="H311" s="2" t="s">
        <v>2038</v>
      </c>
      <c r="I311" s="2" t="s">
        <v>2039</v>
      </c>
      <c r="J311" s="2" t="s">
        <v>2040</v>
      </c>
      <c r="K311" s="2" t="s">
        <v>2041</v>
      </c>
    </row>
    <row r="312" spans="1:11">
      <c r="A312" s="2" t="s">
        <v>2042</v>
      </c>
      <c r="B312" s="2" t="s">
        <v>1968</v>
      </c>
      <c r="C312" s="2" t="s">
        <v>2043</v>
      </c>
      <c r="D312" s="2" t="s">
        <v>44</v>
      </c>
      <c r="E312" s="2">
        <v>169</v>
      </c>
      <c r="F312" s="2">
        <v>24</v>
      </c>
      <c r="G312" s="2">
        <f>HYPERLINK("http://fantom.gsc.riken.jp/cat/v1/#/traits/EFO:0002892", "CAT_browser_link")</f>
        <v>0</v>
      </c>
      <c r="H312" s="2" t="s">
        <v>2044</v>
      </c>
      <c r="I312" s="2" t="s">
        <v>2045</v>
      </c>
      <c r="J312" s="2" t="s">
        <v>2046</v>
      </c>
      <c r="K312" s="2" t="s">
        <v>2047</v>
      </c>
    </row>
    <row r="313" spans="1:11">
      <c r="A313" s="2" t="s">
        <v>2048</v>
      </c>
      <c r="B313" s="2" t="s">
        <v>1968</v>
      </c>
      <c r="C313" s="2" t="s">
        <v>2049</v>
      </c>
      <c r="D313" s="2" t="s">
        <v>2050</v>
      </c>
      <c r="E313" s="2">
        <v>245</v>
      </c>
      <c r="F313" s="2">
        <v>29</v>
      </c>
      <c r="G313" s="2">
        <f>HYPERLINK("http://fantom.gsc.riken.jp/cat/v1/#/traits/EFO:0003095", "CAT_browser_link")</f>
        <v>0</v>
      </c>
      <c r="H313" s="2" t="s">
        <v>2051</v>
      </c>
      <c r="I313" s="2" t="s">
        <v>2052</v>
      </c>
      <c r="J313" s="2" t="s">
        <v>2053</v>
      </c>
      <c r="K313" s="2" t="s">
        <v>2054</v>
      </c>
    </row>
    <row r="314" spans="1:11">
      <c r="A314" s="2" t="s">
        <v>2055</v>
      </c>
      <c r="B314" s="2" t="s">
        <v>1968</v>
      </c>
      <c r="C314" s="2" t="s">
        <v>2056</v>
      </c>
      <c r="D314" s="2" t="s">
        <v>2057</v>
      </c>
      <c r="E314" s="2">
        <v>1466</v>
      </c>
      <c r="F314" s="2">
        <v>224</v>
      </c>
      <c r="G314" s="2">
        <f>HYPERLINK("http://fantom.gsc.riken.jp/cat/v1/#/traits/EFO:0003761", "CAT_browser_link")</f>
        <v>0</v>
      </c>
      <c r="H314" s="2" t="s">
        <v>2058</v>
      </c>
      <c r="I314" s="2" t="s">
        <v>2059</v>
      </c>
      <c r="J314" s="2" t="s">
        <v>2060</v>
      </c>
      <c r="K314" s="2" t="s">
        <v>2061</v>
      </c>
    </row>
    <row r="315" spans="1:11">
      <c r="A315" s="2" t="s">
        <v>2062</v>
      </c>
      <c r="B315" s="2" t="s">
        <v>1968</v>
      </c>
      <c r="C315" s="2" t="s">
        <v>2063</v>
      </c>
      <c r="D315" s="2" t="s">
        <v>2064</v>
      </c>
      <c r="E315" s="2">
        <v>300</v>
      </c>
      <c r="F315" s="2">
        <v>31</v>
      </c>
      <c r="G315" s="2">
        <f>HYPERLINK("http://fantom.gsc.riken.jp/cat/v1/#/traits/EFO:0003784", "CAT_browser_link")</f>
        <v>0</v>
      </c>
      <c r="H315" s="2" t="s">
        <v>2065</v>
      </c>
      <c r="I315" s="2" t="s">
        <v>2066</v>
      </c>
      <c r="J315" s="2" t="s">
        <v>2067</v>
      </c>
      <c r="K315" s="2" t="s">
        <v>2068</v>
      </c>
    </row>
    <row r="316" spans="1:11">
      <c r="A316" s="2" t="s">
        <v>2069</v>
      </c>
      <c r="B316" s="2" t="s">
        <v>1968</v>
      </c>
      <c r="C316" s="2" t="s">
        <v>2070</v>
      </c>
      <c r="D316" s="2" t="s">
        <v>2071</v>
      </c>
      <c r="E316" s="2">
        <v>1989</v>
      </c>
      <c r="F316" s="2">
        <v>250</v>
      </c>
      <c r="G316" s="2">
        <f>HYPERLINK("http://fantom.gsc.riken.jp/cat/v1/#/traits/EFO:0003785", "CAT_browser_link")</f>
        <v>0</v>
      </c>
      <c r="H316" s="2" t="s">
        <v>2072</v>
      </c>
      <c r="I316" s="2" t="s">
        <v>2073</v>
      </c>
      <c r="J316" s="2">
        <v>23817569</v>
      </c>
      <c r="K316" s="2" t="s">
        <v>2074</v>
      </c>
    </row>
    <row r="317" spans="1:11">
      <c r="A317" s="2" t="s">
        <v>2075</v>
      </c>
      <c r="B317" s="2" t="s">
        <v>1968</v>
      </c>
      <c r="C317" s="2" t="s">
        <v>2076</v>
      </c>
      <c r="D317" s="2" t="s">
        <v>2077</v>
      </c>
      <c r="E317" s="2">
        <v>1551</v>
      </c>
      <c r="F317" s="2">
        <v>251</v>
      </c>
      <c r="G317" s="2">
        <f>HYPERLINK("http://fantom.gsc.riken.jp/cat/v1/#/traits/EFO:0003821", "CAT_browser_link")</f>
        <v>0</v>
      </c>
      <c r="H317" s="2" t="s">
        <v>2078</v>
      </c>
      <c r="I317" s="2" t="s">
        <v>2079</v>
      </c>
      <c r="J317" s="2" t="s">
        <v>1531</v>
      </c>
      <c r="K317" s="2" t="s">
        <v>2080</v>
      </c>
    </row>
    <row r="318" spans="1:11">
      <c r="A318" s="2" t="s">
        <v>2081</v>
      </c>
      <c r="B318" s="2" t="s">
        <v>1968</v>
      </c>
      <c r="C318" s="2" t="s">
        <v>2082</v>
      </c>
      <c r="D318" s="2" t="s">
        <v>2083</v>
      </c>
      <c r="E318" s="2">
        <v>508</v>
      </c>
      <c r="F318" s="2">
        <v>32</v>
      </c>
      <c r="G318" s="2">
        <f>HYPERLINK("http://fantom.gsc.riken.jp/cat/v1/#/traits/EFO:0003885", "CAT_browser_link")</f>
        <v>0</v>
      </c>
      <c r="H318" s="2" t="s">
        <v>2084</v>
      </c>
      <c r="I318" s="2" t="s">
        <v>2085</v>
      </c>
      <c r="J318" s="2" t="s">
        <v>2086</v>
      </c>
      <c r="K318" s="2" t="s">
        <v>2087</v>
      </c>
    </row>
    <row r="319" spans="1:11">
      <c r="A319" s="2" t="s">
        <v>2088</v>
      </c>
      <c r="B319" s="2" t="s">
        <v>1968</v>
      </c>
      <c r="C319" s="2" t="s">
        <v>2089</v>
      </c>
      <c r="D319" s="2" t="s">
        <v>2090</v>
      </c>
      <c r="E319" s="2">
        <v>770</v>
      </c>
      <c r="F319" s="2">
        <v>59</v>
      </c>
      <c r="G319" s="2">
        <f>HYPERLINK("http://fantom.gsc.riken.jp/cat/v1/#/traits/EFO:0003924", "CAT_browser_link")</f>
        <v>0</v>
      </c>
      <c r="H319" s="2" t="s">
        <v>2091</v>
      </c>
      <c r="I319" s="2" t="s">
        <v>2092</v>
      </c>
      <c r="J319" s="2" t="s">
        <v>2093</v>
      </c>
      <c r="K319" s="2" t="s">
        <v>2094</v>
      </c>
    </row>
    <row r="320" spans="1:11">
      <c r="A320" s="2" t="s">
        <v>2095</v>
      </c>
      <c r="B320" s="2" t="s">
        <v>1968</v>
      </c>
      <c r="C320" s="2" t="s">
        <v>2096</v>
      </c>
      <c r="D320" s="2" t="s">
        <v>2097</v>
      </c>
      <c r="E320" s="2">
        <v>649</v>
      </c>
      <c r="F320" s="2">
        <v>39</v>
      </c>
      <c r="G320" s="2">
        <f>HYPERLINK("http://fantom.gsc.riken.jp/cat/v1/#/traits/EFO:0003949", "CAT_browser_link")</f>
        <v>0</v>
      </c>
      <c r="H320" s="2" t="s">
        <v>2098</v>
      </c>
      <c r="I320" s="2" t="s">
        <v>2099</v>
      </c>
      <c r="J320" s="2" t="s">
        <v>2100</v>
      </c>
      <c r="K320" s="2" t="s">
        <v>2101</v>
      </c>
    </row>
    <row r="321" spans="1:11">
      <c r="A321" s="2" t="s">
        <v>2102</v>
      </c>
      <c r="B321" s="2" t="s">
        <v>1968</v>
      </c>
      <c r="C321" s="2" t="s">
        <v>2103</v>
      </c>
      <c r="D321" s="2" t="s">
        <v>2104</v>
      </c>
      <c r="E321" s="2">
        <v>1028</v>
      </c>
      <c r="F321" s="2">
        <v>140</v>
      </c>
      <c r="G321" s="2">
        <f>HYPERLINK("http://fantom.gsc.riken.jp/cat/v1/#/traits/EFO:0003959", "CAT_browser_link")</f>
        <v>0</v>
      </c>
      <c r="H321" s="2" t="s">
        <v>2105</v>
      </c>
      <c r="I321" s="2" t="s">
        <v>2106</v>
      </c>
      <c r="J321" s="2" t="s">
        <v>2107</v>
      </c>
      <c r="K321" s="2" t="s">
        <v>2108</v>
      </c>
    </row>
    <row r="322" spans="1:11">
      <c r="A322" s="2" t="s">
        <v>2109</v>
      </c>
      <c r="B322" s="2" t="s">
        <v>1968</v>
      </c>
      <c r="C322" s="2" t="s">
        <v>2110</v>
      </c>
      <c r="D322" s="2" t="s">
        <v>2111</v>
      </c>
      <c r="E322" s="2">
        <v>19</v>
      </c>
      <c r="F322" s="2">
        <v>20</v>
      </c>
      <c r="G322" s="2">
        <f>HYPERLINK("http://fantom.gsc.riken.jp/cat/v1/#/traits/EFO:0003963", "CAT_browser_link")</f>
        <v>0</v>
      </c>
      <c r="H322" s="2" t="s">
        <v>2112</v>
      </c>
      <c r="I322" s="2" t="s">
        <v>2113</v>
      </c>
      <c r="J322" s="2" t="s">
        <v>2114</v>
      </c>
      <c r="K322" s="2" t="s">
        <v>2115</v>
      </c>
    </row>
    <row r="323" spans="1:11">
      <c r="A323" s="2" t="s">
        <v>2116</v>
      </c>
      <c r="B323" s="2" t="s">
        <v>1968</v>
      </c>
      <c r="C323" s="2" t="s">
        <v>2117</v>
      </c>
      <c r="D323" s="2" t="s">
        <v>2118</v>
      </c>
      <c r="E323" s="2">
        <v>1176</v>
      </c>
      <c r="F323" s="2">
        <v>153</v>
      </c>
      <c r="G323" s="2">
        <f>HYPERLINK("http://fantom.gsc.riken.jp/cat/v1/#/traits/EFO:0004197", "CAT_browser_link")</f>
        <v>0</v>
      </c>
      <c r="H323" s="2" t="s">
        <v>2119</v>
      </c>
      <c r="I323" s="2" t="s">
        <v>2120</v>
      </c>
      <c r="J323" s="2" t="s">
        <v>2121</v>
      </c>
      <c r="K323" s="2" t="s">
        <v>2122</v>
      </c>
    </row>
    <row r="324" spans="1:11">
      <c r="A324" s="2" t="s">
        <v>2123</v>
      </c>
      <c r="B324" s="2" t="s">
        <v>1968</v>
      </c>
      <c r="C324" s="2" t="s">
        <v>2124</v>
      </c>
      <c r="D324" s="2" t="s">
        <v>2125</v>
      </c>
      <c r="E324" s="2">
        <v>4713</v>
      </c>
      <c r="F324" s="2">
        <v>445</v>
      </c>
      <c r="G324" s="2">
        <f>HYPERLINK("http://fantom.gsc.riken.jp/cat/v1/#/traits/EFO:0004274", "CAT_browser_link")</f>
        <v>0</v>
      </c>
      <c r="H324" s="2" t="s">
        <v>2126</v>
      </c>
      <c r="I324" s="2" t="s">
        <v>2127</v>
      </c>
      <c r="J324" s="2" t="s">
        <v>2128</v>
      </c>
      <c r="K324" s="2" t="s">
        <v>2129</v>
      </c>
    </row>
    <row r="325" spans="1:11">
      <c r="A325" s="2" t="s">
        <v>2130</v>
      </c>
      <c r="B325" s="2" t="s">
        <v>1968</v>
      </c>
      <c r="C325" s="2" t="s">
        <v>2131</v>
      </c>
      <c r="D325" s="2" t="s">
        <v>2132</v>
      </c>
      <c r="E325" s="2">
        <v>906</v>
      </c>
      <c r="F325" s="2">
        <v>93</v>
      </c>
      <c r="G325" s="2">
        <f>HYPERLINK("http://fantom.gsc.riken.jp/cat/v1/#/traits/EFO:0004286", "CAT_browser_link")</f>
        <v>0</v>
      </c>
      <c r="H325" s="2" t="s">
        <v>2133</v>
      </c>
      <c r="I325" s="2" t="s">
        <v>2134</v>
      </c>
      <c r="J325" s="2" t="s">
        <v>2135</v>
      </c>
      <c r="K325" s="2" t="s">
        <v>2136</v>
      </c>
    </row>
    <row r="326" spans="1:11">
      <c r="A326" s="2" t="s">
        <v>2137</v>
      </c>
      <c r="B326" s="2" t="s">
        <v>1968</v>
      </c>
      <c r="C326" s="2" t="s">
        <v>2138</v>
      </c>
      <c r="D326" s="2" t="s">
        <v>2139</v>
      </c>
      <c r="E326" s="2">
        <v>1497</v>
      </c>
      <c r="F326" s="2">
        <v>129</v>
      </c>
      <c r="G326" s="2">
        <f>HYPERLINK("http://fantom.gsc.riken.jp/cat/v1/#/traits/EFO:0004290", "CAT_browser_link")</f>
        <v>0</v>
      </c>
      <c r="H326" s="2" t="s">
        <v>2140</v>
      </c>
      <c r="I326" s="2" t="s">
        <v>2141</v>
      </c>
      <c r="J326" s="2">
        <v>20585627</v>
      </c>
      <c r="K326" s="2" t="s">
        <v>2142</v>
      </c>
    </row>
    <row r="327" spans="1:11">
      <c r="A327" s="2" t="s">
        <v>2143</v>
      </c>
      <c r="B327" s="2" t="s">
        <v>1968</v>
      </c>
      <c r="C327" s="2" t="s">
        <v>2144</v>
      </c>
      <c r="D327" s="2" t="s">
        <v>2145</v>
      </c>
      <c r="E327" s="2">
        <v>129</v>
      </c>
      <c r="F327" s="2">
        <v>21</v>
      </c>
      <c r="G327" s="2">
        <f>HYPERLINK("http://fantom.gsc.riken.jp/cat/v1/#/traits/EFO:0004296", "CAT_browser_link")</f>
        <v>0</v>
      </c>
      <c r="H327" s="2" t="s">
        <v>2146</v>
      </c>
      <c r="I327" s="2" t="s">
        <v>2147</v>
      </c>
      <c r="J327" s="2" t="s">
        <v>2148</v>
      </c>
      <c r="K327" s="2" t="s">
        <v>2149</v>
      </c>
    </row>
    <row r="328" spans="1:11">
      <c r="A328" s="2" t="s">
        <v>2150</v>
      </c>
      <c r="B328" s="2" t="s">
        <v>1968</v>
      </c>
      <c r="C328" s="2" t="s">
        <v>2151</v>
      </c>
      <c r="D328" s="2" t="s">
        <v>2152</v>
      </c>
      <c r="E328" s="2">
        <v>59</v>
      </c>
      <c r="F328" s="2">
        <v>8</v>
      </c>
      <c r="G328" s="2">
        <f>HYPERLINK("http://fantom.gsc.riken.jp/cat/v1/#/traits/EFO:0004305", "CAT_browser_link")</f>
        <v>0</v>
      </c>
      <c r="H328" s="2" t="s">
        <v>2153</v>
      </c>
      <c r="I328" s="2" t="s">
        <v>2154</v>
      </c>
      <c r="J328" s="2">
        <v>22560525</v>
      </c>
      <c r="K328" s="2" t="s">
        <v>2155</v>
      </c>
    </row>
    <row r="329" spans="1:11">
      <c r="A329" s="2" t="s">
        <v>2156</v>
      </c>
      <c r="B329" s="2" t="s">
        <v>1968</v>
      </c>
      <c r="C329" s="2" t="s">
        <v>2157</v>
      </c>
      <c r="D329" s="2" t="s">
        <v>2158</v>
      </c>
      <c r="E329" s="2">
        <v>306</v>
      </c>
      <c r="F329" s="2">
        <v>32</v>
      </c>
      <c r="G329" s="2">
        <f>HYPERLINK("http://fantom.gsc.riken.jp/cat/v1/#/traits/EFO:0004310", "CAT_browser_link")</f>
        <v>0</v>
      </c>
      <c r="H329" s="2" t="s">
        <v>2159</v>
      </c>
      <c r="I329" s="2" t="s">
        <v>2160</v>
      </c>
      <c r="J329" s="2" t="s">
        <v>2161</v>
      </c>
      <c r="K329" s="2" t="s">
        <v>2162</v>
      </c>
    </row>
    <row r="330" spans="1:11">
      <c r="A330" s="2" t="s">
        <v>2163</v>
      </c>
      <c r="B330" s="2" t="s">
        <v>1968</v>
      </c>
      <c r="C330" s="2" t="s">
        <v>2164</v>
      </c>
      <c r="D330" s="2" t="s">
        <v>2165</v>
      </c>
      <c r="E330" s="2">
        <v>244</v>
      </c>
      <c r="F330" s="2">
        <v>36</v>
      </c>
      <c r="G330" s="2">
        <f>HYPERLINK("http://fantom.gsc.riken.jp/cat/v1/#/traits/EFO:0004311", "CAT_browser_link")</f>
        <v>0</v>
      </c>
      <c r="H330" s="2" t="s">
        <v>2166</v>
      </c>
      <c r="I330" s="2" t="s">
        <v>2167</v>
      </c>
      <c r="J330" s="2">
        <v>21076409</v>
      </c>
      <c r="K330" s="2" t="s">
        <v>2168</v>
      </c>
    </row>
    <row r="331" spans="1:11">
      <c r="A331" s="2" t="s">
        <v>2169</v>
      </c>
      <c r="B331" s="2" t="s">
        <v>1968</v>
      </c>
      <c r="C331" s="2" t="s">
        <v>2170</v>
      </c>
      <c r="D331" s="2" t="s">
        <v>2171</v>
      </c>
      <c r="E331" s="2">
        <v>863</v>
      </c>
      <c r="F331" s="2">
        <v>91</v>
      </c>
      <c r="G331" s="2">
        <f>HYPERLINK("http://fantom.gsc.riken.jp/cat/v1/#/traits/EFO:0004314", "CAT_browser_link")</f>
        <v>0</v>
      </c>
      <c r="H331" s="2" t="s">
        <v>2172</v>
      </c>
      <c r="I331" s="2" t="s">
        <v>2173</v>
      </c>
      <c r="J331" s="2">
        <v>23284291</v>
      </c>
      <c r="K331" s="2" t="s">
        <v>2174</v>
      </c>
    </row>
    <row r="332" spans="1:11">
      <c r="A332" s="2" t="s">
        <v>2175</v>
      </c>
      <c r="B332" s="2" t="s">
        <v>1968</v>
      </c>
      <c r="C332" s="2" t="s">
        <v>2176</v>
      </c>
      <c r="D332" s="2" t="s">
        <v>2177</v>
      </c>
      <c r="E332" s="2">
        <v>1464</v>
      </c>
      <c r="F332" s="2">
        <v>212</v>
      </c>
      <c r="G332" s="2">
        <f>HYPERLINK("http://fantom.gsc.riken.jp/cat/v1/#/traits/EFO:0004318", "CAT_browser_link")</f>
        <v>0</v>
      </c>
      <c r="H332" s="2" t="s">
        <v>2178</v>
      </c>
      <c r="I332" s="2" t="s">
        <v>2179</v>
      </c>
      <c r="J332" s="2" t="s">
        <v>2180</v>
      </c>
      <c r="K332" s="2" t="s">
        <v>2181</v>
      </c>
    </row>
    <row r="333" spans="1:11">
      <c r="A333" s="2" t="s">
        <v>2182</v>
      </c>
      <c r="B333" s="2" t="s">
        <v>1968</v>
      </c>
      <c r="C333" s="2" t="s">
        <v>2183</v>
      </c>
      <c r="D333" s="2" t="s">
        <v>2184</v>
      </c>
      <c r="E333" s="2">
        <v>868</v>
      </c>
      <c r="F333" s="2">
        <v>148</v>
      </c>
      <c r="G333" s="2">
        <f>HYPERLINK("http://fantom.gsc.riken.jp/cat/v1/#/traits/EFO:0004326", "CAT_browser_link")</f>
        <v>0</v>
      </c>
      <c r="H333" s="2" t="s">
        <v>2185</v>
      </c>
      <c r="I333" s="2" t="s">
        <v>2186</v>
      </c>
      <c r="J333" s="2" t="s">
        <v>2187</v>
      </c>
      <c r="K333" s="2" t="s">
        <v>2188</v>
      </c>
    </row>
    <row r="334" spans="1:11">
      <c r="A334" s="2" t="s">
        <v>2189</v>
      </c>
      <c r="B334" s="2" t="s">
        <v>1968</v>
      </c>
      <c r="C334" s="2" t="s">
        <v>2190</v>
      </c>
      <c r="D334" s="2" t="s">
        <v>2191</v>
      </c>
      <c r="E334" s="2">
        <v>933</v>
      </c>
      <c r="F334" s="2">
        <v>141</v>
      </c>
      <c r="G334" s="2">
        <f>HYPERLINK("http://fantom.gsc.riken.jp/cat/v1/#/traits/EFO:0004329", "CAT_browser_link")</f>
        <v>0</v>
      </c>
      <c r="H334" s="2" t="s">
        <v>2192</v>
      </c>
      <c r="I334" s="2" t="s">
        <v>2193</v>
      </c>
      <c r="J334" s="2" t="s">
        <v>2194</v>
      </c>
      <c r="K334" s="2" t="s">
        <v>2195</v>
      </c>
    </row>
    <row r="335" spans="1:11">
      <c r="A335" s="2" t="s">
        <v>2196</v>
      </c>
      <c r="B335" s="2" t="s">
        <v>1968</v>
      </c>
      <c r="C335" s="2" t="s">
        <v>2197</v>
      </c>
      <c r="D335" s="2" t="s">
        <v>2198</v>
      </c>
      <c r="E335" s="2">
        <v>393</v>
      </c>
      <c r="F335" s="2">
        <v>83</v>
      </c>
      <c r="G335" s="2">
        <f>HYPERLINK("http://fantom.gsc.riken.jp/cat/v1/#/traits/EFO:0004330", "CAT_browser_link")</f>
        <v>0</v>
      </c>
      <c r="H335" s="2" t="s">
        <v>2199</v>
      </c>
      <c r="I335" s="2" t="s">
        <v>2200</v>
      </c>
      <c r="J335" s="2" t="s">
        <v>2201</v>
      </c>
      <c r="K335" s="2" t="s">
        <v>2202</v>
      </c>
    </row>
    <row r="336" spans="1:11">
      <c r="A336" s="2" t="s">
        <v>2203</v>
      </c>
      <c r="B336" s="2" t="s">
        <v>1968</v>
      </c>
      <c r="C336" s="2" t="s">
        <v>2204</v>
      </c>
      <c r="D336" s="2" t="s">
        <v>2205</v>
      </c>
      <c r="E336" s="2">
        <v>897</v>
      </c>
      <c r="F336" s="2">
        <v>147</v>
      </c>
      <c r="G336" s="2">
        <f>HYPERLINK("http://fantom.gsc.riken.jp/cat/v1/#/traits/EFO:0004342", "CAT_browser_link")</f>
        <v>0</v>
      </c>
      <c r="H336" s="2" t="s">
        <v>2206</v>
      </c>
      <c r="I336" s="2" t="s">
        <v>2207</v>
      </c>
      <c r="J336" s="2" t="s">
        <v>2208</v>
      </c>
      <c r="K336" s="2" t="s">
        <v>2209</v>
      </c>
    </row>
    <row r="337" spans="1:11">
      <c r="A337" s="2" t="s">
        <v>2210</v>
      </c>
      <c r="B337" s="2" t="s">
        <v>1968</v>
      </c>
      <c r="C337" s="2" t="s">
        <v>2211</v>
      </c>
      <c r="D337" s="2" t="s">
        <v>2212</v>
      </c>
      <c r="E337" s="2">
        <v>1269</v>
      </c>
      <c r="F337" s="2">
        <v>185</v>
      </c>
      <c r="G337" s="2">
        <f>HYPERLINK("http://fantom.gsc.riken.jp/cat/v1/#/traits/EFO:0004345", "CAT_browser_link")</f>
        <v>0</v>
      </c>
      <c r="H337" s="2" t="s">
        <v>2213</v>
      </c>
      <c r="I337" s="2" t="s">
        <v>2214</v>
      </c>
      <c r="J337" s="2" t="s">
        <v>2215</v>
      </c>
      <c r="K337" s="2" t="s">
        <v>2216</v>
      </c>
    </row>
    <row r="338" spans="1:11">
      <c r="A338" s="2" t="s">
        <v>2217</v>
      </c>
      <c r="B338" s="2" t="s">
        <v>1968</v>
      </c>
      <c r="C338" s="2" t="s">
        <v>2218</v>
      </c>
      <c r="D338" s="2" t="s">
        <v>2219</v>
      </c>
      <c r="E338" s="2">
        <v>1615</v>
      </c>
      <c r="F338" s="2">
        <v>238</v>
      </c>
      <c r="G338" s="2">
        <f>HYPERLINK("http://fantom.gsc.riken.jp/cat/v1/#/traits/EFO:0004458", "CAT_browser_link")</f>
        <v>0</v>
      </c>
      <c r="H338" s="2" t="s">
        <v>2220</v>
      </c>
      <c r="I338" s="2" t="s">
        <v>2221</v>
      </c>
      <c r="J338" s="2" t="s">
        <v>2222</v>
      </c>
      <c r="K338" s="2" t="s">
        <v>2223</v>
      </c>
    </row>
    <row r="339" spans="1:11">
      <c r="A339" s="2" t="s">
        <v>2224</v>
      </c>
      <c r="B339" s="2" t="s">
        <v>1968</v>
      </c>
      <c r="C339" s="2" t="s">
        <v>2225</v>
      </c>
      <c r="D339" s="2" t="s">
        <v>2226</v>
      </c>
      <c r="E339" s="2">
        <v>814</v>
      </c>
      <c r="F339" s="2">
        <v>130</v>
      </c>
      <c r="G339" s="2">
        <f>HYPERLINK("http://fantom.gsc.riken.jp/cat/v1/#/traits/EFO:0004461", "CAT_browser_link")</f>
        <v>0</v>
      </c>
      <c r="H339" s="2" t="s">
        <v>2227</v>
      </c>
      <c r="I339" s="2" t="s">
        <v>2228</v>
      </c>
      <c r="J339" s="2" t="s">
        <v>2229</v>
      </c>
      <c r="K339" s="2" t="s">
        <v>2230</v>
      </c>
    </row>
    <row r="340" spans="1:11">
      <c r="A340" s="2" t="s">
        <v>2231</v>
      </c>
      <c r="B340" s="2" t="s">
        <v>1968</v>
      </c>
      <c r="C340" s="2" t="s">
        <v>2232</v>
      </c>
      <c r="D340" s="2" t="s">
        <v>44</v>
      </c>
      <c r="E340" s="2">
        <v>419</v>
      </c>
      <c r="F340" s="2">
        <v>70</v>
      </c>
      <c r="G340" s="2">
        <f>HYPERLINK("http://fantom.gsc.riken.jp/cat/v1/#/traits/EFO:0004464", "CAT_browser_link")</f>
        <v>0</v>
      </c>
      <c r="H340" s="2" t="s">
        <v>2233</v>
      </c>
      <c r="I340" s="2" t="s">
        <v>2234</v>
      </c>
      <c r="J340" s="2" t="s">
        <v>2235</v>
      </c>
      <c r="K340" s="2" t="s">
        <v>2236</v>
      </c>
    </row>
    <row r="341" spans="1:11">
      <c r="A341" s="2" t="s">
        <v>2237</v>
      </c>
      <c r="B341" s="2" t="s">
        <v>1968</v>
      </c>
      <c r="C341" s="2" t="s">
        <v>2238</v>
      </c>
      <c r="D341" s="2" t="s">
        <v>2239</v>
      </c>
      <c r="E341" s="2">
        <v>293</v>
      </c>
      <c r="F341" s="2">
        <v>63</v>
      </c>
      <c r="G341" s="2">
        <f>HYPERLINK("http://fantom.gsc.riken.jp/cat/v1/#/traits/EFO:0004465", "CAT_browser_link")</f>
        <v>0</v>
      </c>
      <c r="H341" s="2" t="s">
        <v>2240</v>
      </c>
      <c r="I341" s="2" t="s">
        <v>2241</v>
      </c>
      <c r="J341" s="2" t="s">
        <v>2242</v>
      </c>
      <c r="K341" s="2" t="s">
        <v>2243</v>
      </c>
    </row>
    <row r="342" spans="1:11">
      <c r="A342" s="2" t="s">
        <v>2244</v>
      </c>
      <c r="B342" s="2" t="s">
        <v>1968</v>
      </c>
      <c r="C342" s="2" t="s">
        <v>2245</v>
      </c>
      <c r="D342" s="2" t="s">
        <v>2246</v>
      </c>
      <c r="E342" s="2">
        <v>690</v>
      </c>
      <c r="F342" s="2">
        <v>104</v>
      </c>
      <c r="G342" s="2">
        <f>HYPERLINK("http://fantom.gsc.riken.jp/cat/v1/#/traits/EFO:0004466", "CAT_browser_link")</f>
        <v>0</v>
      </c>
      <c r="H342" s="2" t="s">
        <v>2247</v>
      </c>
      <c r="I342" s="2" t="s">
        <v>2248</v>
      </c>
      <c r="J342" s="2" t="s">
        <v>2249</v>
      </c>
      <c r="K342" s="2" t="s">
        <v>2250</v>
      </c>
    </row>
    <row r="343" spans="1:11">
      <c r="A343" s="2" t="s">
        <v>2251</v>
      </c>
      <c r="B343" s="2" t="s">
        <v>1968</v>
      </c>
      <c r="C343" s="2" t="s">
        <v>2252</v>
      </c>
      <c r="D343" s="2" t="s">
        <v>2253</v>
      </c>
      <c r="E343" s="2">
        <v>1455</v>
      </c>
      <c r="F343" s="2">
        <v>203</v>
      </c>
      <c r="G343" s="2">
        <f>HYPERLINK("http://fantom.gsc.riken.jp/cat/v1/#/traits/EFO:0004468", "CAT_browser_link")</f>
        <v>0</v>
      </c>
      <c r="H343" s="2" t="s">
        <v>2254</v>
      </c>
      <c r="I343" s="2" t="s">
        <v>2255</v>
      </c>
      <c r="J343" s="2" t="s">
        <v>2256</v>
      </c>
      <c r="K343" s="2" t="s">
        <v>2257</v>
      </c>
    </row>
    <row r="344" spans="1:11">
      <c r="A344" s="2" t="s">
        <v>2258</v>
      </c>
      <c r="B344" s="2" t="s">
        <v>1968</v>
      </c>
      <c r="C344" s="2" t="s">
        <v>2259</v>
      </c>
      <c r="D344" s="2" t="s">
        <v>2260</v>
      </c>
      <c r="E344" s="2">
        <v>354</v>
      </c>
      <c r="F344" s="2">
        <v>36</v>
      </c>
      <c r="G344" s="2">
        <f>HYPERLINK("http://fantom.gsc.riken.jp/cat/v1/#/traits/EFO:0004469", "CAT_browser_link")</f>
        <v>0</v>
      </c>
      <c r="H344" s="2" t="s">
        <v>2261</v>
      </c>
      <c r="I344" s="2" t="s">
        <v>2262</v>
      </c>
      <c r="J344" s="2" t="s">
        <v>2263</v>
      </c>
      <c r="K344" s="2" t="s">
        <v>2264</v>
      </c>
    </row>
    <row r="345" spans="1:11">
      <c r="A345" s="2" t="s">
        <v>2265</v>
      </c>
      <c r="B345" s="2" t="s">
        <v>1968</v>
      </c>
      <c r="C345" s="2" t="s">
        <v>2266</v>
      </c>
      <c r="D345" s="2" t="s">
        <v>2267</v>
      </c>
      <c r="E345" s="2">
        <v>205</v>
      </c>
      <c r="F345" s="2">
        <v>26</v>
      </c>
      <c r="G345" s="2">
        <f>HYPERLINK("http://fantom.gsc.riken.jp/cat/v1/#/traits/EFO:0004518", "CAT_browser_link")</f>
        <v>0</v>
      </c>
      <c r="H345" s="2" t="s">
        <v>2268</v>
      </c>
      <c r="I345" s="2" t="s">
        <v>2269</v>
      </c>
      <c r="J345" s="2" t="s">
        <v>2270</v>
      </c>
      <c r="K345" s="2" t="s">
        <v>2271</v>
      </c>
    </row>
    <row r="346" spans="1:11">
      <c r="A346" s="2" t="s">
        <v>2272</v>
      </c>
      <c r="B346" s="2" t="s">
        <v>1968</v>
      </c>
      <c r="C346" s="2" t="s">
        <v>2273</v>
      </c>
      <c r="D346" s="2" t="s">
        <v>2274</v>
      </c>
      <c r="E346" s="2">
        <v>776</v>
      </c>
      <c r="F346" s="2">
        <v>107</v>
      </c>
      <c r="G346" s="2">
        <f>HYPERLINK("http://fantom.gsc.riken.jp/cat/v1/#/traits/EFO:0004526", "CAT_browser_link")</f>
        <v>0</v>
      </c>
      <c r="H346" s="2" t="s">
        <v>2275</v>
      </c>
      <c r="I346" s="2" t="s">
        <v>2276</v>
      </c>
      <c r="J346" s="2" t="s">
        <v>2277</v>
      </c>
      <c r="K346" s="2" t="s">
        <v>2278</v>
      </c>
    </row>
    <row r="347" spans="1:11">
      <c r="A347" s="2" t="s">
        <v>2279</v>
      </c>
      <c r="B347" s="2" t="s">
        <v>1968</v>
      </c>
      <c r="C347" s="2" t="s">
        <v>2280</v>
      </c>
      <c r="D347" s="2" t="s">
        <v>2281</v>
      </c>
      <c r="E347" s="2">
        <v>830</v>
      </c>
      <c r="F347" s="2">
        <v>106</v>
      </c>
      <c r="G347" s="2">
        <f>HYPERLINK("http://fantom.gsc.riken.jp/cat/v1/#/traits/EFO:0004527", "CAT_browser_link")</f>
        <v>0</v>
      </c>
      <c r="H347" s="2" t="s">
        <v>2282</v>
      </c>
      <c r="I347" s="2" t="s">
        <v>2283</v>
      </c>
      <c r="J347" s="2" t="s">
        <v>2277</v>
      </c>
      <c r="K347" s="2" t="s">
        <v>2284</v>
      </c>
    </row>
    <row r="348" spans="1:11">
      <c r="A348" s="2" t="s">
        <v>2285</v>
      </c>
      <c r="B348" s="2" t="s">
        <v>1968</v>
      </c>
      <c r="C348" s="2" t="s">
        <v>2286</v>
      </c>
      <c r="D348" s="2" t="s">
        <v>2287</v>
      </c>
      <c r="E348" s="2">
        <v>580</v>
      </c>
      <c r="F348" s="2">
        <v>108</v>
      </c>
      <c r="G348" s="2">
        <f>HYPERLINK("http://fantom.gsc.riken.jp/cat/v1/#/traits/EFO:0004532", "CAT_browser_link")</f>
        <v>0</v>
      </c>
      <c r="H348" s="2" t="s">
        <v>2288</v>
      </c>
      <c r="I348" s="2" t="s">
        <v>2289</v>
      </c>
      <c r="J348" s="2" t="s">
        <v>2290</v>
      </c>
      <c r="K348" s="2" t="s">
        <v>2291</v>
      </c>
    </row>
    <row r="349" spans="1:11">
      <c r="A349" s="2" t="s">
        <v>2292</v>
      </c>
      <c r="B349" s="2" t="s">
        <v>1968</v>
      </c>
      <c r="C349" s="2" t="s">
        <v>2293</v>
      </c>
      <c r="D349" s="2" t="s">
        <v>2294</v>
      </c>
      <c r="E349" s="2">
        <v>582</v>
      </c>
      <c r="F349" s="2">
        <v>50</v>
      </c>
      <c r="G349" s="2">
        <f>HYPERLINK("http://fantom.gsc.riken.jp/cat/v1/#/traits/EFO:0004533", "CAT_browser_link")</f>
        <v>0</v>
      </c>
      <c r="H349" s="2" t="s">
        <v>2295</v>
      </c>
      <c r="I349" s="2" t="s">
        <v>2296</v>
      </c>
      <c r="J349" s="2">
        <v>22001757</v>
      </c>
      <c r="K349" s="2" t="s">
        <v>2297</v>
      </c>
    </row>
    <row r="350" spans="1:11">
      <c r="A350" s="2" t="s">
        <v>2298</v>
      </c>
      <c r="B350" s="2" t="s">
        <v>1968</v>
      </c>
      <c r="C350" s="2" t="s">
        <v>2299</v>
      </c>
      <c r="D350" s="2" t="s">
        <v>2300</v>
      </c>
      <c r="E350" s="2">
        <v>252</v>
      </c>
      <c r="F350" s="2">
        <v>39</v>
      </c>
      <c r="G350" s="2">
        <f>HYPERLINK("http://fantom.gsc.riken.jp/cat/v1/#/traits/EFO:0004536", "CAT_browser_link")</f>
        <v>0</v>
      </c>
      <c r="H350" s="2" t="s">
        <v>2301</v>
      </c>
      <c r="I350" s="2" t="s">
        <v>2302</v>
      </c>
      <c r="J350" s="2">
        <v>23022100</v>
      </c>
      <c r="K350" s="2" t="s">
        <v>2303</v>
      </c>
    </row>
    <row r="351" spans="1:11">
      <c r="A351" s="2" t="s">
        <v>2304</v>
      </c>
      <c r="B351" s="2" t="s">
        <v>1968</v>
      </c>
      <c r="C351" s="2" t="s">
        <v>2305</v>
      </c>
      <c r="D351" s="2" t="s">
        <v>2306</v>
      </c>
      <c r="E351" s="2">
        <v>386</v>
      </c>
      <c r="F351" s="2">
        <v>64</v>
      </c>
      <c r="G351" s="2">
        <f>HYPERLINK("http://fantom.gsc.riken.jp/cat/v1/#/traits/EFO:0004541", "CAT_browser_link")</f>
        <v>0</v>
      </c>
      <c r="H351" s="2" t="s">
        <v>2307</v>
      </c>
      <c r="I351" s="2" t="s">
        <v>2308</v>
      </c>
      <c r="J351" s="2" t="s">
        <v>2309</v>
      </c>
      <c r="K351" s="2" t="s">
        <v>2310</v>
      </c>
    </row>
    <row r="352" spans="1:11">
      <c r="A352" s="2" t="s">
        <v>2311</v>
      </c>
      <c r="B352" s="2" t="s">
        <v>1968</v>
      </c>
      <c r="C352" s="2" t="s">
        <v>2312</v>
      </c>
      <c r="D352" s="2" t="s">
        <v>2313</v>
      </c>
      <c r="E352" s="2">
        <v>1785</v>
      </c>
      <c r="F352" s="2">
        <v>161</v>
      </c>
      <c r="G352" s="2">
        <f>HYPERLINK("http://fantom.gsc.riken.jp/cat/v1/#/traits/EFO:0004571", "CAT_browser_link")</f>
        <v>0</v>
      </c>
      <c r="H352" s="2" t="s">
        <v>2314</v>
      </c>
      <c r="I352" s="2" t="s">
        <v>2315</v>
      </c>
      <c r="J352" s="2" t="s">
        <v>2316</v>
      </c>
      <c r="K352" s="2" t="s">
        <v>2317</v>
      </c>
    </row>
    <row r="353" spans="1:11">
      <c r="A353" s="2" t="s">
        <v>2318</v>
      </c>
      <c r="B353" s="2" t="s">
        <v>1968</v>
      </c>
      <c r="C353" s="2" t="s">
        <v>2319</v>
      </c>
      <c r="D353" s="2" t="s">
        <v>2320</v>
      </c>
      <c r="E353" s="2">
        <v>5533</v>
      </c>
      <c r="F353" s="2">
        <v>978</v>
      </c>
      <c r="G353" s="2">
        <f>HYPERLINK("http://fantom.gsc.riken.jp/cat/v1/#/traits/EFO:0004574", "CAT_browser_link")</f>
        <v>0</v>
      </c>
      <c r="H353" s="2" t="s">
        <v>2321</v>
      </c>
      <c r="I353" s="2" t="s">
        <v>2322</v>
      </c>
      <c r="J353" s="2" t="s">
        <v>2323</v>
      </c>
      <c r="K353" s="2" t="s">
        <v>2324</v>
      </c>
    </row>
    <row r="354" spans="1:11">
      <c r="A354" s="2" t="s">
        <v>2325</v>
      </c>
      <c r="B354" s="2" t="s">
        <v>1968</v>
      </c>
      <c r="C354" s="2" t="s">
        <v>2326</v>
      </c>
      <c r="D354" s="2" t="s">
        <v>2327</v>
      </c>
      <c r="E354" s="2">
        <v>500</v>
      </c>
      <c r="F354" s="2">
        <v>71</v>
      </c>
      <c r="G354" s="2">
        <f>HYPERLINK("http://fantom.gsc.riken.jp/cat/v1/#/traits/EFO:0004576", "CAT_browser_link")</f>
        <v>0</v>
      </c>
      <c r="H354" s="2" t="s">
        <v>568</v>
      </c>
      <c r="I354" s="2" t="s">
        <v>569</v>
      </c>
      <c r="J354" s="2" t="s">
        <v>2328</v>
      </c>
      <c r="K354" s="2" t="s">
        <v>2329</v>
      </c>
    </row>
    <row r="355" spans="1:11">
      <c r="A355" s="2" t="s">
        <v>2330</v>
      </c>
      <c r="B355" s="2" t="s">
        <v>1968</v>
      </c>
      <c r="C355" s="2" t="s">
        <v>2331</v>
      </c>
      <c r="D355" s="2" t="s">
        <v>44</v>
      </c>
      <c r="E355" s="2">
        <v>740</v>
      </c>
      <c r="F355" s="2">
        <v>136</v>
      </c>
      <c r="G355" s="2">
        <f>HYPERLINK("http://fantom.gsc.riken.jp/cat/v1/#/traits/EFO:0004591", "CAT_browser_link")</f>
        <v>0</v>
      </c>
      <c r="H355" s="2" t="s">
        <v>2332</v>
      </c>
      <c r="I355" s="2" t="s">
        <v>2333</v>
      </c>
      <c r="J355" s="2" t="s">
        <v>2334</v>
      </c>
      <c r="K355" s="2" t="s">
        <v>2335</v>
      </c>
    </row>
    <row r="356" spans="1:11">
      <c r="A356" s="2" t="s">
        <v>2336</v>
      </c>
      <c r="B356" s="2" t="s">
        <v>1968</v>
      </c>
      <c r="C356" s="2" t="s">
        <v>2337</v>
      </c>
      <c r="D356" s="2" t="s">
        <v>2338</v>
      </c>
      <c r="E356" s="2">
        <v>4533</v>
      </c>
      <c r="F356" s="2">
        <v>865</v>
      </c>
      <c r="G356" s="2">
        <f>HYPERLINK("http://fantom.gsc.riken.jp/cat/v1/#/traits/EFO:0004612", "CAT_browser_link")</f>
        <v>0</v>
      </c>
      <c r="H356" s="2" t="s">
        <v>2339</v>
      </c>
      <c r="I356" s="2" t="s">
        <v>2340</v>
      </c>
      <c r="J356" s="2" t="s">
        <v>2341</v>
      </c>
      <c r="K356" s="2" t="s">
        <v>2342</v>
      </c>
    </row>
    <row r="357" spans="1:11">
      <c r="A357" s="2" t="s">
        <v>2343</v>
      </c>
      <c r="B357" s="2" t="s">
        <v>1968</v>
      </c>
      <c r="C357" s="2" t="s">
        <v>2344</v>
      </c>
      <c r="D357" s="2" t="s">
        <v>2345</v>
      </c>
      <c r="E357" s="2">
        <v>787</v>
      </c>
      <c r="F357" s="2">
        <v>118</v>
      </c>
      <c r="G357" s="2">
        <f>HYPERLINK("http://fantom.gsc.riken.jp/cat/v1/#/traits/EFO:0004614", "CAT_browser_link")</f>
        <v>0</v>
      </c>
      <c r="H357" s="2" t="s">
        <v>2346</v>
      </c>
      <c r="I357" s="2" t="s">
        <v>2347</v>
      </c>
      <c r="J357" s="2" t="s">
        <v>2348</v>
      </c>
      <c r="K357" s="2" t="s">
        <v>2349</v>
      </c>
    </row>
    <row r="358" spans="1:11">
      <c r="A358" s="2" t="s">
        <v>2350</v>
      </c>
      <c r="B358" s="2" t="s">
        <v>1968</v>
      </c>
      <c r="C358" s="2" t="s">
        <v>2351</v>
      </c>
      <c r="D358" s="2" t="s">
        <v>2352</v>
      </c>
      <c r="E358" s="2">
        <v>1432</v>
      </c>
      <c r="F358" s="2">
        <v>165</v>
      </c>
      <c r="G358" s="2">
        <f>HYPERLINK("http://fantom.gsc.riken.jp/cat/v1/#/traits/EFO:0004633", "CAT_browser_link")</f>
        <v>0</v>
      </c>
      <c r="H358" s="2" t="s">
        <v>2353</v>
      </c>
      <c r="I358" s="2" t="s">
        <v>2354</v>
      </c>
      <c r="J358" s="2" t="s">
        <v>2355</v>
      </c>
      <c r="K358" s="2" t="s">
        <v>2356</v>
      </c>
    </row>
    <row r="359" spans="1:11">
      <c r="A359" s="2" t="s">
        <v>2357</v>
      </c>
      <c r="B359" s="2" t="s">
        <v>1968</v>
      </c>
      <c r="C359" s="2" t="s">
        <v>2358</v>
      </c>
      <c r="D359" s="2" t="s">
        <v>2359</v>
      </c>
      <c r="E359" s="2">
        <v>1512</v>
      </c>
      <c r="F359" s="2">
        <v>264</v>
      </c>
      <c r="G359" s="2">
        <f>HYPERLINK("http://fantom.gsc.riken.jp/cat/v1/#/traits/EFO:0004639", "CAT_browser_link")</f>
        <v>0</v>
      </c>
      <c r="H359" s="2" t="s">
        <v>2360</v>
      </c>
      <c r="I359" s="2" t="s">
        <v>2361</v>
      </c>
      <c r="J359" s="2" t="s">
        <v>2362</v>
      </c>
      <c r="K359" s="2" t="s">
        <v>2363</v>
      </c>
    </row>
    <row r="360" spans="1:11">
      <c r="A360" s="2" t="s">
        <v>2364</v>
      </c>
      <c r="B360" s="2" t="s">
        <v>1968</v>
      </c>
      <c r="C360" s="2" t="s">
        <v>2365</v>
      </c>
      <c r="D360" s="2" t="s">
        <v>2366</v>
      </c>
      <c r="E360" s="2">
        <v>321</v>
      </c>
      <c r="F360" s="2">
        <v>76</v>
      </c>
      <c r="G360" s="2">
        <f>HYPERLINK("http://fantom.gsc.riken.jp/cat/v1/#/traits/EFO:0004645", "CAT_browser_link")</f>
        <v>0</v>
      </c>
      <c r="H360" s="2" t="s">
        <v>2367</v>
      </c>
      <c r="I360" s="2" t="s">
        <v>2368</v>
      </c>
      <c r="J360" s="2">
        <v>22610502</v>
      </c>
      <c r="K360" s="2" t="s">
        <v>2369</v>
      </c>
    </row>
    <row r="361" spans="1:11">
      <c r="A361" s="2" t="s">
        <v>2370</v>
      </c>
      <c r="B361" s="2" t="s">
        <v>1968</v>
      </c>
      <c r="C361" s="2" t="s">
        <v>2371</v>
      </c>
      <c r="D361" s="2" t="s">
        <v>2372</v>
      </c>
      <c r="E361" s="2">
        <v>1071</v>
      </c>
      <c r="F361" s="2">
        <v>106</v>
      </c>
      <c r="G361" s="2">
        <f>HYPERLINK("http://fantom.gsc.riken.jp/cat/v1/#/traits/EFO:0004682", "CAT_browser_link")</f>
        <v>0</v>
      </c>
      <c r="H361" s="2" t="s">
        <v>2373</v>
      </c>
      <c r="I361" s="2" t="s">
        <v>2374</v>
      </c>
      <c r="J361" s="2" t="s">
        <v>2375</v>
      </c>
      <c r="K361" s="2" t="s">
        <v>2376</v>
      </c>
    </row>
    <row r="362" spans="1:11">
      <c r="A362" s="2" t="s">
        <v>2377</v>
      </c>
      <c r="B362" s="2" t="s">
        <v>1968</v>
      </c>
      <c r="C362" s="2" t="s">
        <v>2378</v>
      </c>
      <c r="D362" s="2" t="s">
        <v>2379</v>
      </c>
      <c r="E362" s="2">
        <v>92</v>
      </c>
      <c r="F362" s="2">
        <v>17</v>
      </c>
      <c r="G362" s="2">
        <f>HYPERLINK("http://fantom.gsc.riken.jp/cat/v1/#/traits/EFO:0004697", "CAT_browser_link")</f>
        <v>0</v>
      </c>
      <c r="H362" s="2" t="s">
        <v>2380</v>
      </c>
      <c r="I362" s="2" t="s">
        <v>2381</v>
      </c>
      <c r="J362" s="2">
        <v>23518928</v>
      </c>
      <c r="K362" s="2" t="s">
        <v>2382</v>
      </c>
    </row>
    <row r="363" spans="1:11">
      <c r="A363" s="2" t="s">
        <v>2383</v>
      </c>
      <c r="B363" s="2" t="s">
        <v>1968</v>
      </c>
      <c r="C363" s="2" t="s">
        <v>2384</v>
      </c>
      <c r="D363" s="2" t="s">
        <v>2385</v>
      </c>
      <c r="E363" s="2">
        <v>979</v>
      </c>
      <c r="F363" s="2">
        <v>170</v>
      </c>
      <c r="G363" s="2">
        <f>HYPERLINK("http://fantom.gsc.riken.jp/cat/v1/#/traits/EFO:0004704", "CAT_browser_link")</f>
        <v>0</v>
      </c>
      <c r="H363" s="2" t="s">
        <v>2386</v>
      </c>
      <c r="I363" s="2" t="s">
        <v>2387</v>
      </c>
      <c r="J363" s="2" t="s">
        <v>2388</v>
      </c>
      <c r="K363" s="2" t="s">
        <v>2389</v>
      </c>
    </row>
    <row r="364" spans="1:11">
      <c r="A364" s="2" t="s">
        <v>2390</v>
      </c>
      <c r="B364" s="2" t="s">
        <v>1968</v>
      </c>
      <c r="C364" s="2" t="s">
        <v>2391</v>
      </c>
      <c r="D364" s="2" t="s">
        <v>44</v>
      </c>
      <c r="E364" s="2">
        <v>1906</v>
      </c>
      <c r="F364" s="2">
        <v>250</v>
      </c>
      <c r="G364" s="2">
        <f>HYPERLINK("http://fantom.gsc.riken.jp/cat/v1/#/traits/EFO:0004713", "CAT_browser_link")</f>
        <v>0</v>
      </c>
      <c r="H364" s="2" t="s">
        <v>2392</v>
      </c>
      <c r="I364" s="2" t="s">
        <v>2393</v>
      </c>
      <c r="J364" s="2" t="s">
        <v>2394</v>
      </c>
      <c r="K364" s="2" t="s">
        <v>2395</v>
      </c>
    </row>
    <row r="365" spans="1:11">
      <c r="A365" s="2" t="s">
        <v>2396</v>
      </c>
      <c r="B365" s="2" t="s">
        <v>1968</v>
      </c>
      <c r="C365" s="2" t="s">
        <v>2397</v>
      </c>
      <c r="D365" s="2" t="s">
        <v>2398</v>
      </c>
      <c r="E365" s="2">
        <v>355</v>
      </c>
      <c r="F365" s="2">
        <v>35</v>
      </c>
      <c r="G365" s="2">
        <f>HYPERLINK("http://fantom.gsc.riken.jp/cat/v1/#/traits/EFO:0004724", "CAT_browser_link")</f>
        <v>0</v>
      </c>
      <c r="H365" s="2" t="s">
        <v>2399</v>
      </c>
      <c r="I365" s="2" t="s">
        <v>2400</v>
      </c>
      <c r="J365" s="2">
        <v>22068335</v>
      </c>
      <c r="K365" s="2" t="s">
        <v>2401</v>
      </c>
    </row>
    <row r="366" spans="1:11">
      <c r="A366" s="2" t="s">
        <v>2402</v>
      </c>
      <c r="B366" s="2" t="s">
        <v>1968</v>
      </c>
      <c r="C366" s="2" t="s">
        <v>2403</v>
      </c>
      <c r="D366" s="2" t="s">
        <v>2404</v>
      </c>
      <c r="E366" s="2">
        <v>565</v>
      </c>
      <c r="F366" s="2">
        <v>97</v>
      </c>
      <c r="G366" s="2">
        <f>HYPERLINK("http://fantom.gsc.riken.jp/cat/v1/#/traits/EFO:0004731", "CAT_browser_link")</f>
        <v>0</v>
      </c>
      <c r="H366" s="2" t="s">
        <v>2405</v>
      </c>
      <c r="I366" s="2" t="s">
        <v>2406</v>
      </c>
      <c r="J366" s="2" t="s">
        <v>2407</v>
      </c>
      <c r="K366" s="2" t="s">
        <v>2408</v>
      </c>
    </row>
    <row r="367" spans="1:11">
      <c r="A367" s="2" t="s">
        <v>2409</v>
      </c>
      <c r="B367" s="2" t="s">
        <v>1968</v>
      </c>
      <c r="C367" s="2" t="s">
        <v>2410</v>
      </c>
      <c r="D367" s="2" t="s">
        <v>2411</v>
      </c>
      <c r="E367" s="2">
        <v>215</v>
      </c>
      <c r="F367" s="2">
        <v>20</v>
      </c>
      <c r="G367" s="2">
        <f>HYPERLINK("http://fantom.gsc.riken.jp/cat/v1/#/traits/EFO:0004735", "CAT_browser_link")</f>
        <v>0</v>
      </c>
      <c r="H367" s="2" t="s">
        <v>2412</v>
      </c>
      <c r="I367" s="2" t="s">
        <v>2413</v>
      </c>
      <c r="J367" s="2" t="s">
        <v>2414</v>
      </c>
      <c r="K367" s="2" t="s">
        <v>2415</v>
      </c>
    </row>
    <row r="368" spans="1:11">
      <c r="A368" s="2" t="s">
        <v>2416</v>
      </c>
      <c r="B368" s="2" t="s">
        <v>1968</v>
      </c>
      <c r="C368" s="2" t="s">
        <v>2417</v>
      </c>
      <c r="D368" s="2" t="s">
        <v>2418</v>
      </c>
      <c r="E368" s="2">
        <v>190</v>
      </c>
      <c r="F368" s="2">
        <v>41</v>
      </c>
      <c r="G368" s="2">
        <f>HYPERLINK("http://fantom.gsc.riken.jp/cat/v1/#/traits/EFO:0004741", "CAT_browser_link")</f>
        <v>0</v>
      </c>
      <c r="H368" s="2" t="s">
        <v>2419</v>
      </c>
      <c r="I368" s="2" t="s">
        <v>2420</v>
      </c>
      <c r="J368" s="2">
        <v>22797727</v>
      </c>
      <c r="K368" s="2" t="s">
        <v>2421</v>
      </c>
    </row>
    <row r="369" spans="1:11">
      <c r="A369" s="2" t="s">
        <v>2422</v>
      </c>
      <c r="B369" s="2" t="s">
        <v>1968</v>
      </c>
      <c r="C369" s="2" t="s">
        <v>2423</v>
      </c>
      <c r="D369" s="2" t="s">
        <v>2424</v>
      </c>
      <c r="E369" s="2">
        <v>974</v>
      </c>
      <c r="F369" s="2">
        <v>55</v>
      </c>
      <c r="G369" s="2">
        <f>HYPERLINK("http://fantom.gsc.riken.jp/cat/v1/#/traits/EFO:0004744", "CAT_browser_link")</f>
        <v>0</v>
      </c>
      <c r="H369" s="2" t="s">
        <v>2425</v>
      </c>
      <c r="I369" s="2" t="s">
        <v>2426</v>
      </c>
      <c r="J369" s="2">
        <v>20031604</v>
      </c>
      <c r="K369" s="2" t="s">
        <v>2427</v>
      </c>
    </row>
    <row r="370" spans="1:11">
      <c r="A370" s="2" t="s">
        <v>2428</v>
      </c>
      <c r="B370" s="2" t="s">
        <v>1968</v>
      </c>
      <c r="C370" s="2" t="s">
        <v>2429</v>
      </c>
      <c r="D370" s="2" t="s">
        <v>2430</v>
      </c>
      <c r="E370" s="2">
        <v>1115</v>
      </c>
      <c r="F370" s="2">
        <v>61</v>
      </c>
      <c r="G370" s="2">
        <f>HYPERLINK("http://fantom.gsc.riken.jp/cat/v1/#/traits/EFO:0004747", "CAT_browser_link")</f>
        <v>0</v>
      </c>
      <c r="H370" s="2" t="s">
        <v>2431</v>
      </c>
      <c r="I370" s="2" t="s">
        <v>2432</v>
      </c>
      <c r="J370" s="2" t="s">
        <v>2433</v>
      </c>
      <c r="K370" s="2" t="s">
        <v>2434</v>
      </c>
    </row>
    <row r="371" spans="1:11">
      <c r="A371" s="2" t="s">
        <v>2435</v>
      </c>
      <c r="B371" s="2" t="s">
        <v>1968</v>
      </c>
      <c r="C371" s="2" t="s">
        <v>2436</v>
      </c>
      <c r="D371" s="2" t="s">
        <v>2437</v>
      </c>
      <c r="E371" s="2">
        <v>3313</v>
      </c>
      <c r="F371" s="2">
        <v>284</v>
      </c>
      <c r="G371" s="2">
        <f>HYPERLINK("http://fantom.gsc.riken.jp/cat/v1/#/traits/EFO:0004761", "CAT_browser_link")</f>
        <v>0</v>
      </c>
      <c r="H371" s="2" t="s">
        <v>2438</v>
      </c>
      <c r="I371" s="2" t="s">
        <v>2439</v>
      </c>
      <c r="J371" s="2" t="s">
        <v>2440</v>
      </c>
      <c r="K371" s="2" t="s">
        <v>2441</v>
      </c>
    </row>
    <row r="372" spans="1:11">
      <c r="A372" s="2" t="s">
        <v>2442</v>
      </c>
      <c r="B372" s="2" t="s">
        <v>1968</v>
      </c>
      <c r="C372" s="2" t="s">
        <v>2443</v>
      </c>
      <c r="D372" s="2" t="s">
        <v>2444</v>
      </c>
      <c r="E372" s="2">
        <v>452</v>
      </c>
      <c r="F372" s="2">
        <v>68</v>
      </c>
      <c r="G372" s="2">
        <f>HYPERLINK("http://fantom.gsc.riken.jp/cat/v1/#/traits/EFO:0004784", "CAT_browser_link")</f>
        <v>0</v>
      </c>
      <c r="H372" s="2" t="s">
        <v>2445</v>
      </c>
      <c r="I372" s="2" t="s">
        <v>2446</v>
      </c>
      <c r="J372" s="2" t="s">
        <v>2447</v>
      </c>
      <c r="K372" s="2" t="s">
        <v>2448</v>
      </c>
    </row>
    <row r="373" spans="1:11">
      <c r="A373" s="2" t="s">
        <v>2449</v>
      </c>
      <c r="B373" s="2" t="s">
        <v>1968</v>
      </c>
      <c r="C373" s="2" t="s">
        <v>2450</v>
      </c>
      <c r="D373" s="2" t="s">
        <v>2451</v>
      </c>
      <c r="E373" s="2">
        <v>231</v>
      </c>
      <c r="F373" s="2">
        <v>45</v>
      </c>
      <c r="G373" s="2">
        <f>HYPERLINK("http://fantom.gsc.riken.jp/cat/v1/#/traits/EFO:0004832", "CAT_browser_link")</f>
        <v>0</v>
      </c>
      <c r="H373" s="2" t="s">
        <v>2452</v>
      </c>
      <c r="I373" s="2" t="s">
        <v>2453</v>
      </c>
      <c r="J373" s="2" t="s">
        <v>940</v>
      </c>
      <c r="K373" s="2" t="s">
        <v>2454</v>
      </c>
    </row>
    <row r="374" spans="1:11">
      <c r="A374" s="2" t="s">
        <v>2455</v>
      </c>
      <c r="B374" s="2" t="s">
        <v>1968</v>
      </c>
      <c r="C374" s="2" t="s">
        <v>2456</v>
      </c>
      <c r="D374" s="2" t="s">
        <v>2457</v>
      </c>
      <c r="E374" s="2">
        <v>121</v>
      </c>
      <c r="F374" s="2">
        <v>16</v>
      </c>
      <c r="G374" s="2">
        <f>HYPERLINK("http://fantom.gsc.riken.jp/cat/v1/#/traits/EFO:0004868", "CAT_browser_link")</f>
        <v>0</v>
      </c>
      <c r="H374" s="2" t="s">
        <v>2458</v>
      </c>
      <c r="I374" s="2" t="s">
        <v>2459</v>
      </c>
      <c r="J374" s="2">
        <v>17903297</v>
      </c>
      <c r="K374" s="2" t="s">
        <v>2460</v>
      </c>
    </row>
    <row r="375" spans="1:11">
      <c r="A375" s="2" t="s">
        <v>2461</v>
      </c>
      <c r="B375" s="2" t="s">
        <v>1968</v>
      </c>
      <c r="C375" s="2" t="s">
        <v>2462</v>
      </c>
      <c r="D375" s="2" t="s">
        <v>2463</v>
      </c>
      <c r="E375" s="2">
        <v>518</v>
      </c>
      <c r="F375" s="2">
        <v>135</v>
      </c>
      <c r="G375" s="2">
        <f>HYPERLINK("http://fantom.gsc.riken.jp/cat/v1/#/traits/EFO:0004873", "CAT_browser_link")</f>
        <v>0</v>
      </c>
      <c r="H375" s="2" t="s">
        <v>2464</v>
      </c>
      <c r="I375" s="2" t="s">
        <v>2465</v>
      </c>
      <c r="J375" s="2" t="s">
        <v>2466</v>
      </c>
      <c r="K375" s="2" t="s">
        <v>2467</v>
      </c>
    </row>
    <row r="376" spans="1:11">
      <c r="A376" s="2" t="s">
        <v>2468</v>
      </c>
      <c r="B376" s="2" t="s">
        <v>1968</v>
      </c>
      <c r="C376" s="2" t="s">
        <v>2469</v>
      </c>
      <c r="D376" s="2" t="s">
        <v>2470</v>
      </c>
      <c r="E376" s="2">
        <v>92</v>
      </c>
      <c r="F376" s="2">
        <v>20</v>
      </c>
      <c r="G376" s="2">
        <f>HYPERLINK("http://fantom.gsc.riken.jp/cat/v1/#/traits/EFO:0004996", "CAT_browser_link")</f>
        <v>0</v>
      </c>
      <c r="H376" s="2" t="s">
        <v>2471</v>
      </c>
      <c r="I376" s="2" t="s">
        <v>2472</v>
      </c>
      <c r="J376" s="2">
        <v>23028342</v>
      </c>
      <c r="K376" s="2" t="s">
        <v>2473</v>
      </c>
    </row>
    <row r="377" spans="1:11">
      <c r="A377" s="2" t="s">
        <v>2474</v>
      </c>
      <c r="B377" s="2" t="s">
        <v>1968</v>
      </c>
      <c r="C377" s="2" t="s">
        <v>2475</v>
      </c>
      <c r="D377" s="2" t="s">
        <v>2476</v>
      </c>
      <c r="E377" s="2">
        <v>444</v>
      </c>
      <c r="F377" s="2">
        <v>30</v>
      </c>
      <c r="G377" s="2">
        <f>HYPERLINK("http://fantom.gsc.riken.jp/cat/v1/#/traits/EFO:0005038", "CAT_browser_link")</f>
        <v>0</v>
      </c>
      <c r="H377" s="2" t="s">
        <v>2477</v>
      </c>
      <c r="I377" s="2" t="s">
        <v>2478</v>
      </c>
      <c r="J377" s="2">
        <v>19896111</v>
      </c>
      <c r="K377" s="2" t="s">
        <v>2479</v>
      </c>
    </row>
    <row r="378" spans="1:11">
      <c r="A378" s="2" t="s">
        <v>2480</v>
      </c>
      <c r="B378" s="2" t="s">
        <v>1968</v>
      </c>
      <c r="C378" s="2" t="s">
        <v>2481</v>
      </c>
      <c r="D378" s="2" t="s">
        <v>2482</v>
      </c>
      <c r="E378" s="2">
        <v>219</v>
      </c>
      <c r="F378" s="2">
        <v>19</v>
      </c>
      <c r="G378" s="2">
        <f>HYPERLINK("http://fantom.gsc.riken.jp/cat/v1/#/traits/EFO:0005055", "CAT_browser_link")</f>
        <v>0</v>
      </c>
      <c r="H378" s="2" t="s">
        <v>2483</v>
      </c>
      <c r="I378" s="2" t="s">
        <v>2484</v>
      </c>
      <c r="J378" s="2" t="s">
        <v>2485</v>
      </c>
      <c r="K378" s="2" t="s">
        <v>2486</v>
      </c>
    </row>
    <row r="379" spans="1:11">
      <c r="A379" s="2" t="s">
        <v>2487</v>
      </c>
      <c r="B379" s="2" t="s">
        <v>1968</v>
      </c>
      <c r="C379" s="2" t="s">
        <v>2488</v>
      </c>
      <c r="D379" s="2" t="s">
        <v>2489</v>
      </c>
      <c r="E379" s="2">
        <v>348</v>
      </c>
      <c r="F379" s="2">
        <v>61</v>
      </c>
      <c r="G379" s="2">
        <f>HYPERLINK("http://fantom.gsc.riken.jp/cat/v1/#/traits/EFO:0005080", "CAT_browser_link")</f>
        <v>0</v>
      </c>
      <c r="H379" s="2" t="s">
        <v>2490</v>
      </c>
      <c r="I379" s="2" t="s">
        <v>2491</v>
      </c>
      <c r="J379" s="2">
        <v>23144326</v>
      </c>
      <c r="K379" s="2" t="s">
        <v>2492</v>
      </c>
    </row>
    <row r="380" spans="1:11">
      <c r="A380" s="2" t="s">
        <v>2493</v>
      </c>
      <c r="B380" s="2" t="s">
        <v>1968</v>
      </c>
      <c r="C380" s="2" t="s">
        <v>2494</v>
      </c>
      <c r="D380" s="2" t="s">
        <v>44</v>
      </c>
      <c r="E380" s="2">
        <v>1360</v>
      </c>
      <c r="F380" s="2">
        <v>120</v>
      </c>
      <c r="G380" s="2">
        <f>HYPERLINK("http://fantom.gsc.riken.jp/cat/v1/#/traits/EFO:0005088", "CAT_browser_link")</f>
        <v>0</v>
      </c>
      <c r="H380" s="2" t="s">
        <v>2495</v>
      </c>
      <c r="I380" s="2" t="s">
        <v>2496</v>
      </c>
      <c r="J380" s="2" t="s">
        <v>2497</v>
      </c>
      <c r="K380" s="2" t="s">
        <v>2498</v>
      </c>
    </row>
    <row r="381" spans="1:11">
      <c r="A381" s="2" t="s">
        <v>2499</v>
      </c>
      <c r="B381" s="2" t="s">
        <v>1968</v>
      </c>
      <c r="C381" s="2" t="s">
        <v>2500</v>
      </c>
      <c r="D381" s="2" t="s">
        <v>2501</v>
      </c>
      <c r="E381" s="2">
        <v>2503</v>
      </c>
      <c r="F381" s="2">
        <v>458</v>
      </c>
      <c r="G381" s="2">
        <f>HYPERLINK("http://fantom.gsc.riken.jp/cat/v1/#/traits/EFO:0005090", "CAT_browser_link")</f>
        <v>0</v>
      </c>
      <c r="H381" s="2" t="s">
        <v>2502</v>
      </c>
      <c r="I381" s="2" t="s">
        <v>2503</v>
      </c>
      <c r="J381" s="2" t="s">
        <v>2504</v>
      </c>
      <c r="K381" s="2" t="s">
        <v>2505</v>
      </c>
    </row>
    <row r="382" spans="1:11">
      <c r="A382" s="2" t="s">
        <v>2506</v>
      </c>
      <c r="B382" s="2" t="s">
        <v>1968</v>
      </c>
      <c r="C382" s="2" t="s">
        <v>2507</v>
      </c>
      <c r="D382" s="2" t="s">
        <v>2508</v>
      </c>
      <c r="E382" s="2">
        <v>519</v>
      </c>
      <c r="F382" s="2">
        <v>63</v>
      </c>
      <c r="G382" s="2">
        <f>HYPERLINK("http://fantom.gsc.riken.jp/cat/v1/#/traits/EFO:0005127", "CAT_browser_link")</f>
        <v>0</v>
      </c>
      <c r="H382" s="2" t="s">
        <v>2509</v>
      </c>
      <c r="I382" s="2" t="s">
        <v>2510</v>
      </c>
      <c r="J382" s="2" t="s">
        <v>2511</v>
      </c>
      <c r="K382" s="2" t="s">
        <v>2512</v>
      </c>
    </row>
    <row r="383" spans="1:11">
      <c r="A383" s="2" t="s">
        <v>2513</v>
      </c>
      <c r="B383" s="2" t="s">
        <v>1968</v>
      </c>
      <c r="C383" s="2" t="s">
        <v>2514</v>
      </c>
      <c r="D383" s="2" t="s">
        <v>2515</v>
      </c>
      <c r="E383" s="2">
        <v>489</v>
      </c>
      <c r="F383" s="2">
        <v>41</v>
      </c>
      <c r="G383" s="2">
        <f>HYPERLINK("http://fantom.gsc.riken.jp/cat/v1/#/traits/EFO:0005129", "CAT_browser_link")</f>
        <v>0</v>
      </c>
      <c r="H383" s="2" t="s">
        <v>2516</v>
      </c>
      <c r="I383" s="2" t="s">
        <v>2517</v>
      </c>
      <c r="J383" s="2">
        <v>23321320</v>
      </c>
      <c r="K383" s="2" t="s">
        <v>2518</v>
      </c>
    </row>
    <row r="384" spans="1:11">
      <c r="A384" s="2" t="s">
        <v>2519</v>
      </c>
      <c r="B384" s="2" t="s">
        <v>1968</v>
      </c>
      <c r="C384" s="2" t="s">
        <v>2520</v>
      </c>
      <c r="D384" s="2" t="s">
        <v>44</v>
      </c>
      <c r="E384" s="2">
        <v>54</v>
      </c>
      <c r="F384" s="2">
        <v>6</v>
      </c>
      <c r="G384" s="2">
        <f>HYPERLINK("http://fantom.gsc.riken.jp/cat/v1/#/traits/EFO:0005132", "CAT_browser_link")</f>
        <v>0</v>
      </c>
      <c r="H384" s="2" t="s">
        <v>2521</v>
      </c>
      <c r="I384" s="2" t="s">
        <v>2522</v>
      </c>
      <c r="J384" s="2">
        <v>23319000</v>
      </c>
      <c r="K384" s="2" t="s">
        <v>2523</v>
      </c>
    </row>
    <row r="385" spans="1:11">
      <c r="A385" s="2" t="s">
        <v>2524</v>
      </c>
      <c r="B385" s="2" t="s">
        <v>1968</v>
      </c>
      <c r="C385" s="2" t="s">
        <v>2525</v>
      </c>
      <c r="D385" s="2" t="s">
        <v>2526</v>
      </c>
      <c r="E385" s="2">
        <v>10</v>
      </c>
      <c r="F385" s="2">
        <v>9</v>
      </c>
      <c r="G385" s="2">
        <f>HYPERLINK("http://fantom.gsc.riken.jp/cat/v1/#/traits/EFO:0005197", "CAT_browser_link")</f>
        <v>0</v>
      </c>
      <c r="H385" s="2" t="s">
        <v>2527</v>
      </c>
      <c r="I385" s="2" t="s">
        <v>2528</v>
      </c>
      <c r="J385" s="2">
        <v>23417110</v>
      </c>
      <c r="K385" s="2" t="s">
        <v>2529</v>
      </c>
    </row>
    <row r="386" spans="1:11">
      <c r="A386" s="2" t="s">
        <v>2530</v>
      </c>
      <c r="B386" s="2" t="s">
        <v>1968</v>
      </c>
      <c r="C386" s="2" t="s">
        <v>2531</v>
      </c>
      <c r="D386" s="2" t="s">
        <v>44</v>
      </c>
      <c r="E386" s="2">
        <v>639</v>
      </c>
      <c r="F386" s="2">
        <v>117</v>
      </c>
      <c r="G386" s="2">
        <f>HYPERLINK("http://fantom.gsc.riken.jp/cat/v1/#/traits/EFO:0005202", "CAT_browser_link")</f>
        <v>0</v>
      </c>
      <c r="H386" s="2" t="s">
        <v>2532</v>
      </c>
      <c r="I386" s="2" t="s">
        <v>2533</v>
      </c>
      <c r="J386" s="2">
        <v>23400010</v>
      </c>
      <c r="K386" s="2" t="s">
        <v>2534</v>
      </c>
    </row>
    <row r="387" spans="1:11">
      <c r="A387" s="2" t="s">
        <v>2535</v>
      </c>
      <c r="B387" s="2" t="s">
        <v>1968</v>
      </c>
      <c r="C387" s="2" t="s">
        <v>2536</v>
      </c>
      <c r="D387" s="2" t="s">
        <v>2537</v>
      </c>
      <c r="E387" s="2">
        <v>596</v>
      </c>
      <c r="F387" s="2">
        <v>77</v>
      </c>
      <c r="G387" s="2">
        <f>HYPERLINK("http://fantom.gsc.riken.jp/cat/v1/#/traits/EFO:0005208", "CAT_browser_link")</f>
        <v>0</v>
      </c>
      <c r="H387" s="2" t="s">
        <v>2538</v>
      </c>
      <c r="I387" s="2" t="s">
        <v>2539</v>
      </c>
      <c r="J387" s="2" t="s">
        <v>2540</v>
      </c>
      <c r="K387" s="2" t="s">
        <v>2541</v>
      </c>
    </row>
    <row r="388" spans="1:11">
      <c r="A388" s="2" t="s">
        <v>2542</v>
      </c>
      <c r="B388" s="2" t="s">
        <v>1968</v>
      </c>
      <c r="C388" s="2" t="s">
        <v>2543</v>
      </c>
      <c r="D388" s="2" t="s">
        <v>2544</v>
      </c>
      <c r="E388" s="2">
        <v>34</v>
      </c>
      <c r="F388" s="2">
        <v>7</v>
      </c>
      <c r="G388" s="2">
        <f>HYPERLINK("http://fantom.gsc.riken.jp/cat/v1/#/traits/EFO:0005210", "CAT_browser_link")</f>
        <v>0</v>
      </c>
      <c r="H388" s="2" t="s">
        <v>2545</v>
      </c>
      <c r="I388" s="2" t="s">
        <v>2546</v>
      </c>
      <c r="J388" s="2">
        <v>23471985</v>
      </c>
      <c r="K388" s="2" t="s">
        <v>2547</v>
      </c>
    </row>
    <row r="389" spans="1:11">
      <c r="A389" s="2" t="s">
        <v>2548</v>
      </c>
      <c r="B389" s="2" t="s">
        <v>1968</v>
      </c>
      <c r="C389" s="2" t="s">
        <v>2549</v>
      </c>
      <c r="D389" s="2" t="s">
        <v>2550</v>
      </c>
      <c r="E389" s="2">
        <v>235</v>
      </c>
      <c r="F389" s="2">
        <v>55</v>
      </c>
      <c r="G389" s="2">
        <f>HYPERLINK("http://fantom.gsc.riken.jp/cat/v1/#/traits/EFO:0005243", "CAT_browser_link")</f>
        <v>0</v>
      </c>
      <c r="H389" s="2" t="s">
        <v>2551</v>
      </c>
      <c r="I389" s="2" t="s">
        <v>2552</v>
      </c>
      <c r="J389" s="2">
        <v>23620142</v>
      </c>
      <c r="K389" s="2" t="s">
        <v>2553</v>
      </c>
    </row>
    <row r="390" spans="1:11">
      <c r="A390" s="2" t="s">
        <v>2554</v>
      </c>
      <c r="B390" s="2" t="s">
        <v>1968</v>
      </c>
      <c r="C390" s="2" t="s">
        <v>2555</v>
      </c>
      <c r="D390" s="2" t="s">
        <v>2556</v>
      </c>
      <c r="E390" s="2">
        <v>76</v>
      </c>
      <c r="F390" s="2">
        <v>16</v>
      </c>
      <c r="G390" s="2">
        <f>HYPERLINK("http://fantom.gsc.riken.jp/cat/v1/#/traits/EFO:0005244", "CAT_browser_link")</f>
        <v>0</v>
      </c>
      <c r="H390" s="2" t="s">
        <v>2557</v>
      </c>
      <c r="I390" s="2" t="s">
        <v>2558</v>
      </c>
      <c r="J390" s="2" t="s">
        <v>2559</v>
      </c>
      <c r="K390" s="2" t="s">
        <v>2560</v>
      </c>
    </row>
    <row r="391" spans="1:11">
      <c r="A391" s="2" t="s">
        <v>2561</v>
      </c>
      <c r="B391" s="2" t="s">
        <v>1968</v>
      </c>
      <c r="C391" s="2" t="s">
        <v>2562</v>
      </c>
      <c r="D391" s="2" t="s">
        <v>2563</v>
      </c>
      <c r="E391" s="2">
        <v>133</v>
      </c>
      <c r="F391" s="2">
        <v>13</v>
      </c>
      <c r="G391" s="2">
        <f>HYPERLINK("http://fantom.gsc.riken.jp/cat/v1/#/traits/EFO:0005266", "CAT_browser_link")</f>
        <v>0</v>
      </c>
      <c r="H391" s="2" t="s">
        <v>2564</v>
      </c>
      <c r="I391" s="2" t="s">
        <v>2565</v>
      </c>
      <c r="J391" s="2">
        <v>23720494</v>
      </c>
      <c r="K391" s="2" t="s">
        <v>2566</v>
      </c>
    </row>
    <row r="392" spans="1:11">
      <c r="A392" s="2" t="s">
        <v>2567</v>
      </c>
      <c r="B392" s="2" t="s">
        <v>1968</v>
      </c>
      <c r="C392" s="2" t="s">
        <v>2568</v>
      </c>
      <c r="D392" s="2" t="s">
        <v>2569</v>
      </c>
      <c r="E392" s="2">
        <v>179</v>
      </c>
      <c r="F392" s="2">
        <v>25</v>
      </c>
      <c r="G392" s="2">
        <f>HYPERLINK("http://fantom.gsc.riken.jp/cat/v1/#/traits/EFO:0005268", "CAT_browser_link")</f>
        <v>0</v>
      </c>
      <c r="H392" s="2" t="s">
        <v>2570</v>
      </c>
      <c r="I392" s="2" t="s">
        <v>2571</v>
      </c>
      <c r="J392" s="2">
        <v>23720494</v>
      </c>
      <c r="K392" s="2" t="s">
        <v>2572</v>
      </c>
    </row>
    <row r="393" spans="1:11">
      <c r="A393" s="2" t="s">
        <v>2573</v>
      </c>
      <c r="B393" s="2" t="s">
        <v>1968</v>
      </c>
      <c r="C393" s="2" t="s">
        <v>2574</v>
      </c>
      <c r="D393" s="2" t="s">
        <v>2575</v>
      </c>
      <c r="E393" s="2">
        <v>159</v>
      </c>
      <c r="F393" s="2">
        <v>26</v>
      </c>
      <c r="G393" s="2">
        <f>HYPERLINK("http://fantom.gsc.riken.jp/cat/v1/#/traits/EFO:0005298", "CAT_browser_link")</f>
        <v>0</v>
      </c>
      <c r="H393" s="2" t="s">
        <v>2576</v>
      </c>
      <c r="I393" s="2" t="s">
        <v>2577</v>
      </c>
      <c r="J393" s="2">
        <v>23817571</v>
      </c>
      <c r="K393" s="2" t="s">
        <v>2578</v>
      </c>
    </row>
    <row r="394" spans="1:11">
      <c r="A394" s="2" t="s">
        <v>2579</v>
      </c>
      <c r="B394" s="2" t="s">
        <v>2580</v>
      </c>
      <c r="C394" s="2" t="s">
        <v>2581</v>
      </c>
      <c r="D394" s="2" t="s">
        <v>2582</v>
      </c>
      <c r="E394" s="2">
        <v>5544</v>
      </c>
      <c r="F394" s="2">
        <v>622</v>
      </c>
      <c r="G394" s="2">
        <f>HYPERLINK("http://fantom.gsc.riken.jp/cat/v1/#/traits/HP:0000077", "CAT_browser_link")</f>
        <v>0</v>
      </c>
      <c r="H394" s="2" t="s">
        <v>2583</v>
      </c>
      <c r="I394" s="2" t="s">
        <v>2584</v>
      </c>
      <c r="J394" s="2" t="s">
        <v>2585</v>
      </c>
      <c r="K394" s="2" t="s">
        <v>2586</v>
      </c>
    </row>
    <row r="395" spans="1:11">
      <c r="A395" s="2" t="s">
        <v>2587</v>
      </c>
      <c r="B395" s="2" t="s">
        <v>2580</v>
      </c>
      <c r="C395" s="2" t="s">
        <v>2588</v>
      </c>
      <c r="D395" s="2" t="s">
        <v>2589</v>
      </c>
      <c r="E395" s="2">
        <v>56</v>
      </c>
      <c r="F395" s="2">
        <v>14</v>
      </c>
      <c r="G395" s="2">
        <f>HYPERLINK("http://fantom.gsc.riken.jp/cat/v1/#/traits/HP:0000078", "CAT_browser_link")</f>
        <v>0</v>
      </c>
      <c r="H395" s="2" t="s">
        <v>2590</v>
      </c>
      <c r="I395" s="2" t="s">
        <v>2591</v>
      </c>
      <c r="J395" s="2" t="s">
        <v>2592</v>
      </c>
      <c r="K395" s="2" t="s">
        <v>2593</v>
      </c>
    </row>
    <row r="396" spans="1:11">
      <c r="A396" s="2" t="s">
        <v>2594</v>
      </c>
      <c r="B396" s="2" t="s">
        <v>2580</v>
      </c>
      <c r="C396" s="2" t="s">
        <v>2595</v>
      </c>
      <c r="D396" s="2" t="s">
        <v>2596</v>
      </c>
      <c r="E396" s="2">
        <v>46</v>
      </c>
      <c r="F396" s="2">
        <v>6</v>
      </c>
      <c r="G396" s="2">
        <f>HYPERLINK("http://fantom.gsc.riken.jp/cat/v1/#/traits/HP:0000083", "CAT_browser_link")</f>
        <v>0</v>
      </c>
      <c r="H396" s="2" t="s">
        <v>2597</v>
      </c>
      <c r="I396" s="2" t="s">
        <v>2598</v>
      </c>
      <c r="J396" s="2" t="s">
        <v>2599</v>
      </c>
      <c r="K396" s="2" t="s">
        <v>2600</v>
      </c>
    </row>
    <row r="397" spans="1:11">
      <c r="A397" s="2" t="s">
        <v>2601</v>
      </c>
      <c r="B397" s="2" t="s">
        <v>2580</v>
      </c>
      <c r="C397" s="2" t="s">
        <v>2602</v>
      </c>
      <c r="D397" s="2" t="s">
        <v>2603</v>
      </c>
      <c r="E397" s="2">
        <v>7273</v>
      </c>
      <c r="F397" s="2">
        <v>1012</v>
      </c>
      <c r="G397" s="2">
        <f>HYPERLINK("http://fantom.gsc.riken.jp/cat/v1/#/traits/HP:0000096", "CAT_browser_link")</f>
        <v>0</v>
      </c>
      <c r="H397" s="2" t="s">
        <v>2604</v>
      </c>
      <c r="I397" s="2" t="s">
        <v>2605</v>
      </c>
      <c r="J397" s="2" t="s">
        <v>2606</v>
      </c>
      <c r="K397" s="2" t="s">
        <v>2607</v>
      </c>
    </row>
    <row r="398" spans="1:11">
      <c r="A398" s="2" t="s">
        <v>2608</v>
      </c>
      <c r="B398" s="2" t="s">
        <v>2580</v>
      </c>
      <c r="C398" s="2" t="s">
        <v>2609</v>
      </c>
      <c r="D398" s="2" t="s">
        <v>2610</v>
      </c>
      <c r="E398" s="2">
        <v>431</v>
      </c>
      <c r="F398" s="2">
        <v>81</v>
      </c>
      <c r="G398" s="2">
        <f>HYPERLINK("http://fantom.gsc.riken.jp/cat/v1/#/traits/HP:0000112", "CAT_browser_link")</f>
        <v>0</v>
      </c>
      <c r="H398" s="2" t="s">
        <v>2611</v>
      </c>
      <c r="I398" s="2" t="s">
        <v>2612</v>
      </c>
      <c r="J398" s="2" t="s">
        <v>2613</v>
      </c>
      <c r="K398" s="2" t="s">
        <v>2614</v>
      </c>
    </row>
    <row r="399" spans="1:11">
      <c r="A399" s="2" t="s">
        <v>2615</v>
      </c>
      <c r="B399" s="2" t="s">
        <v>2580</v>
      </c>
      <c r="C399" s="2" t="s">
        <v>2616</v>
      </c>
      <c r="D399" s="2" t="s">
        <v>2617</v>
      </c>
      <c r="E399" s="2">
        <v>1016</v>
      </c>
      <c r="F399" s="2">
        <v>202</v>
      </c>
      <c r="G399" s="2">
        <f>HYPERLINK("http://fantom.gsc.riken.jp/cat/v1/#/traits/HP:0000140", "CAT_browser_link")</f>
        <v>0</v>
      </c>
      <c r="H399" s="2" t="s">
        <v>2618</v>
      </c>
      <c r="I399" s="2" t="s">
        <v>2619</v>
      </c>
      <c r="J399" s="2" t="s">
        <v>2620</v>
      </c>
      <c r="K399" s="2" t="s">
        <v>2621</v>
      </c>
    </row>
    <row r="400" spans="1:11">
      <c r="A400" s="2" t="s">
        <v>2622</v>
      </c>
      <c r="B400" s="2" t="s">
        <v>2580</v>
      </c>
      <c r="C400" s="2" t="s">
        <v>2623</v>
      </c>
      <c r="D400" s="2" t="s">
        <v>2624</v>
      </c>
      <c r="E400" s="2">
        <v>64</v>
      </c>
      <c r="F400" s="2">
        <v>4</v>
      </c>
      <c r="G400" s="2">
        <f>HYPERLINK("http://fantom.gsc.riken.jp/cat/v1/#/traits/HP:0000164", "CAT_browser_link")</f>
        <v>0</v>
      </c>
      <c r="H400" s="2" t="s">
        <v>2625</v>
      </c>
      <c r="I400" s="2" t="s">
        <v>2626</v>
      </c>
      <c r="J400" s="2">
        <v>23918034</v>
      </c>
      <c r="K400" s="2" t="s">
        <v>2627</v>
      </c>
    </row>
    <row r="401" spans="1:11">
      <c r="A401" s="2" t="s">
        <v>2628</v>
      </c>
      <c r="B401" s="2" t="s">
        <v>2580</v>
      </c>
      <c r="C401" s="2" t="s">
        <v>2629</v>
      </c>
      <c r="D401" s="2" t="s">
        <v>2630</v>
      </c>
      <c r="E401" s="2">
        <v>1163</v>
      </c>
      <c r="F401" s="2">
        <v>157</v>
      </c>
      <c r="G401" s="2">
        <f>HYPERLINK("http://fantom.gsc.riken.jp/cat/v1/#/traits/HP:0000202", "CAT_browser_link")</f>
        <v>0</v>
      </c>
      <c r="H401" s="2" t="s">
        <v>2631</v>
      </c>
      <c r="I401" s="2" t="s">
        <v>2632</v>
      </c>
      <c r="J401" s="2" t="s">
        <v>2633</v>
      </c>
      <c r="K401" s="2" t="s">
        <v>2634</v>
      </c>
    </row>
    <row r="402" spans="1:11">
      <c r="A402" s="2" t="s">
        <v>2635</v>
      </c>
      <c r="B402" s="2" t="s">
        <v>2580</v>
      </c>
      <c r="C402" s="2" t="s">
        <v>2636</v>
      </c>
      <c r="D402" s="2" t="s">
        <v>44</v>
      </c>
      <c r="E402" s="2">
        <v>413</v>
      </c>
      <c r="F402" s="2">
        <v>45</v>
      </c>
      <c r="G402" s="2">
        <f>HYPERLINK("http://fantom.gsc.riken.jp/cat/v1/#/traits/HP:0000223", "CAT_browser_link")</f>
        <v>0</v>
      </c>
      <c r="H402" s="2" t="s">
        <v>2637</v>
      </c>
      <c r="I402" s="2" t="s">
        <v>2638</v>
      </c>
      <c r="J402" s="2" t="s">
        <v>2639</v>
      </c>
      <c r="K402" s="2" t="s">
        <v>2640</v>
      </c>
    </row>
    <row r="403" spans="1:11">
      <c r="A403" s="2" t="s">
        <v>2641</v>
      </c>
      <c r="B403" s="2" t="s">
        <v>2580</v>
      </c>
      <c r="C403" s="2" t="s">
        <v>2642</v>
      </c>
      <c r="D403" s="2" t="s">
        <v>2643</v>
      </c>
      <c r="E403" s="2">
        <v>261</v>
      </c>
      <c r="F403" s="2">
        <v>99</v>
      </c>
      <c r="G403" s="2">
        <f>HYPERLINK("http://fantom.gsc.riken.jp/cat/v1/#/traits/HP:0000362", "CAT_browser_link")</f>
        <v>0</v>
      </c>
      <c r="H403" s="2" t="s">
        <v>2644</v>
      </c>
      <c r="I403" s="2" t="s">
        <v>2645</v>
      </c>
      <c r="J403" s="2" t="s">
        <v>2646</v>
      </c>
      <c r="K403" s="2" t="s">
        <v>2647</v>
      </c>
    </row>
    <row r="404" spans="1:11">
      <c r="A404" s="2" t="s">
        <v>2648</v>
      </c>
      <c r="B404" s="2" t="s">
        <v>2580</v>
      </c>
      <c r="C404" s="2" t="s">
        <v>2649</v>
      </c>
      <c r="D404" s="2" t="s">
        <v>2650</v>
      </c>
      <c r="E404" s="2">
        <v>161</v>
      </c>
      <c r="F404" s="2">
        <v>28</v>
      </c>
      <c r="G404" s="2">
        <f>HYPERLINK("http://fantom.gsc.riken.jp/cat/v1/#/traits/HP:0000364", "CAT_browser_link")</f>
        <v>0</v>
      </c>
      <c r="H404" s="2" t="s">
        <v>2651</v>
      </c>
      <c r="I404" s="2" t="s">
        <v>2652</v>
      </c>
      <c r="J404" s="2" t="s">
        <v>2653</v>
      </c>
      <c r="K404" s="2" t="s">
        <v>2654</v>
      </c>
    </row>
    <row r="405" spans="1:11">
      <c r="A405" s="2" t="s">
        <v>2655</v>
      </c>
      <c r="B405" s="2" t="s">
        <v>2580</v>
      </c>
      <c r="C405" s="2" t="s">
        <v>2656</v>
      </c>
      <c r="D405" s="2" t="s">
        <v>2657</v>
      </c>
      <c r="E405" s="2">
        <v>499</v>
      </c>
      <c r="F405" s="2">
        <v>116</v>
      </c>
      <c r="G405" s="2">
        <f>HYPERLINK("http://fantom.gsc.riken.jp/cat/v1/#/traits/HP:0000365", "CAT_browser_link")</f>
        <v>0</v>
      </c>
      <c r="H405" s="2" t="s">
        <v>2658</v>
      </c>
      <c r="I405" s="2" t="s">
        <v>2659</v>
      </c>
      <c r="J405" s="2" t="s">
        <v>2660</v>
      </c>
      <c r="K405" s="2" t="s">
        <v>2661</v>
      </c>
    </row>
    <row r="406" spans="1:11">
      <c r="A406" s="2" t="s">
        <v>2662</v>
      </c>
      <c r="B406" s="2" t="s">
        <v>2580</v>
      </c>
      <c r="C406" s="2" t="s">
        <v>2663</v>
      </c>
      <c r="D406" s="2" t="s">
        <v>2664</v>
      </c>
      <c r="E406" s="2">
        <v>474</v>
      </c>
      <c r="F406" s="2">
        <v>63</v>
      </c>
      <c r="G406" s="2">
        <f>HYPERLINK("http://fantom.gsc.riken.jp/cat/v1/#/traits/HP:0000366", "CAT_browser_link")</f>
        <v>0</v>
      </c>
      <c r="H406" s="2" t="s">
        <v>2665</v>
      </c>
      <c r="I406" s="2" t="s">
        <v>2666</v>
      </c>
      <c r="J406" s="2">
        <v>23910658</v>
      </c>
      <c r="K406" s="2" t="s">
        <v>2667</v>
      </c>
    </row>
    <row r="407" spans="1:11">
      <c r="A407" s="2" t="s">
        <v>2668</v>
      </c>
      <c r="B407" s="2" t="s">
        <v>2580</v>
      </c>
      <c r="C407" s="2" t="s">
        <v>2669</v>
      </c>
      <c r="D407" s="2" t="s">
        <v>2670</v>
      </c>
      <c r="E407" s="2">
        <v>1976</v>
      </c>
      <c r="F407" s="2">
        <v>163</v>
      </c>
      <c r="G407" s="2">
        <f>HYPERLINK("http://fantom.gsc.riken.jp/cat/v1/#/traits/HP:0000478", "CAT_browser_link")</f>
        <v>0</v>
      </c>
      <c r="H407" s="2" t="s">
        <v>2671</v>
      </c>
      <c r="I407" s="2" t="s">
        <v>2672</v>
      </c>
      <c r="J407" s="2" t="s">
        <v>2673</v>
      </c>
      <c r="K407" s="2" t="s">
        <v>2674</v>
      </c>
    </row>
    <row r="408" spans="1:11">
      <c r="A408" s="2" t="s">
        <v>2675</v>
      </c>
      <c r="B408" s="2" t="s">
        <v>2580</v>
      </c>
      <c r="C408" s="2" t="s">
        <v>2676</v>
      </c>
      <c r="D408" s="2" t="s">
        <v>2677</v>
      </c>
      <c r="E408" s="2">
        <v>218</v>
      </c>
      <c r="F408" s="2">
        <v>34</v>
      </c>
      <c r="G408" s="2">
        <f>HYPERLINK("http://fantom.gsc.riken.jp/cat/v1/#/traits/HP:0000479", "CAT_browser_link")</f>
        <v>0</v>
      </c>
      <c r="H408" s="2" t="s">
        <v>2678</v>
      </c>
      <c r="I408" s="2" t="s">
        <v>2679</v>
      </c>
      <c r="J408" s="2">
        <v>17255346</v>
      </c>
      <c r="K408" s="2" t="s">
        <v>2680</v>
      </c>
    </row>
    <row r="409" spans="1:11">
      <c r="A409" s="2" t="s">
        <v>2681</v>
      </c>
      <c r="B409" s="2" t="s">
        <v>2580</v>
      </c>
      <c r="C409" s="2" t="s">
        <v>2682</v>
      </c>
      <c r="D409" s="2" t="s">
        <v>2683</v>
      </c>
      <c r="E409" s="2">
        <v>1040</v>
      </c>
      <c r="F409" s="2">
        <v>157</v>
      </c>
      <c r="G409" s="2">
        <f>HYPERLINK("http://fantom.gsc.riken.jp/cat/v1/#/traits/HP:0000481", "CAT_browser_link")</f>
        <v>0</v>
      </c>
      <c r="H409" s="2" t="s">
        <v>2684</v>
      </c>
      <c r="I409" s="2" t="s">
        <v>2685</v>
      </c>
      <c r="J409" s="2" t="s">
        <v>2686</v>
      </c>
      <c r="K409" s="2" t="s">
        <v>2687</v>
      </c>
    </row>
    <row r="410" spans="1:11">
      <c r="A410" s="2" t="s">
        <v>2688</v>
      </c>
      <c r="B410" s="2" t="s">
        <v>2580</v>
      </c>
      <c r="C410" s="2" t="s">
        <v>2689</v>
      </c>
      <c r="D410" s="2" t="s">
        <v>2690</v>
      </c>
      <c r="E410" s="2">
        <v>662</v>
      </c>
      <c r="F410" s="2">
        <v>116</v>
      </c>
      <c r="G410" s="2">
        <f>HYPERLINK("http://fantom.gsc.riken.jp/cat/v1/#/traits/HP:0000488", "CAT_browser_link")</f>
        <v>0</v>
      </c>
      <c r="H410" s="2" t="s">
        <v>2691</v>
      </c>
      <c r="I410" s="2" t="s">
        <v>2692</v>
      </c>
      <c r="J410" s="2" t="s">
        <v>2693</v>
      </c>
      <c r="K410" s="2" t="s">
        <v>2694</v>
      </c>
    </row>
    <row r="411" spans="1:11">
      <c r="A411" s="2" t="s">
        <v>2695</v>
      </c>
      <c r="B411" s="2" t="s">
        <v>2580</v>
      </c>
      <c r="C411" s="2" t="s">
        <v>2696</v>
      </c>
      <c r="D411" s="2" t="s">
        <v>2697</v>
      </c>
      <c r="E411" s="2">
        <v>105</v>
      </c>
      <c r="F411" s="2">
        <v>21</v>
      </c>
      <c r="G411" s="2">
        <f>HYPERLINK("http://fantom.gsc.riken.jp/cat/v1/#/traits/HP:0000525", "CAT_browser_link")</f>
        <v>0</v>
      </c>
      <c r="H411" s="2" t="s">
        <v>2698</v>
      </c>
      <c r="I411" s="2" t="s">
        <v>2699</v>
      </c>
      <c r="J411" s="2">
        <v>21835309</v>
      </c>
      <c r="K411" s="2" t="s">
        <v>2700</v>
      </c>
    </row>
    <row r="412" spans="1:11">
      <c r="A412" s="2" t="s">
        <v>2701</v>
      </c>
      <c r="B412" s="2" t="s">
        <v>2580</v>
      </c>
      <c r="C412" s="2" t="s">
        <v>2702</v>
      </c>
      <c r="D412" s="2" t="s">
        <v>2703</v>
      </c>
      <c r="E412" s="2">
        <v>9302</v>
      </c>
      <c r="F412" s="2">
        <v>1290</v>
      </c>
      <c r="G412" s="2">
        <f>HYPERLINK("http://fantom.gsc.riken.jp/cat/v1/#/traits/HP:0000707", "CAT_browser_link")</f>
        <v>0</v>
      </c>
      <c r="H412" s="2" t="s">
        <v>2704</v>
      </c>
      <c r="I412" s="2" t="s">
        <v>2705</v>
      </c>
      <c r="J412" s="2" t="s">
        <v>2706</v>
      </c>
      <c r="K412" s="2" t="s">
        <v>2707</v>
      </c>
    </row>
    <row r="413" spans="1:11">
      <c r="A413" s="2" t="s">
        <v>2708</v>
      </c>
      <c r="B413" s="2" t="s">
        <v>2580</v>
      </c>
      <c r="C413" s="2" t="s">
        <v>2709</v>
      </c>
      <c r="D413" s="2" t="s">
        <v>2710</v>
      </c>
      <c r="E413" s="2">
        <v>408</v>
      </c>
      <c r="F413" s="2">
        <v>91</v>
      </c>
      <c r="G413" s="2">
        <f>HYPERLINK("http://fantom.gsc.riken.jp/cat/v1/#/traits/HP:0000708", "CAT_browser_link")</f>
        <v>0</v>
      </c>
      <c r="H413" s="2" t="s">
        <v>2711</v>
      </c>
      <c r="I413" s="2" t="s">
        <v>2712</v>
      </c>
      <c r="J413" s="2" t="s">
        <v>2713</v>
      </c>
      <c r="K413" s="2" t="s">
        <v>2714</v>
      </c>
    </row>
    <row r="414" spans="1:11">
      <c r="A414" s="2" t="s">
        <v>2715</v>
      </c>
      <c r="B414" s="2" t="s">
        <v>2580</v>
      </c>
      <c r="C414" s="2" t="s">
        <v>2716</v>
      </c>
      <c r="D414" s="2" t="s">
        <v>2717</v>
      </c>
      <c r="E414" s="2">
        <v>1311</v>
      </c>
      <c r="F414" s="2">
        <v>239</v>
      </c>
      <c r="G414" s="2">
        <f>HYPERLINK("http://fantom.gsc.riken.jp/cat/v1/#/traits/HP:0000709", "CAT_browser_link")</f>
        <v>0</v>
      </c>
      <c r="H414" s="2" t="s">
        <v>2718</v>
      </c>
      <c r="I414" s="2" t="s">
        <v>2719</v>
      </c>
      <c r="J414" s="2" t="s">
        <v>2720</v>
      </c>
      <c r="K414" s="2" t="s">
        <v>2721</v>
      </c>
    </row>
    <row r="415" spans="1:11">
      <c r="A415" s="2" t="s">
        <v>2722</v>
      </c>
      <c r="B415" s="2" t="s">
        <v>2580</v>
      </c>
      <c r="C415" s="2" t="s">
        <v>2723</v>
      </c>
      <c r="D415" s="2" t="s">
        <v>2724</v>
      </c>
      <c r="E415" s="2">
        <v>3692</v>
      </c>
      <c r="F415" s="2">
        <v>609</v>
      </c>
      <c r="G415" s="2">
        <f>HYPERLINK("http://fantom.gsc.riken.jp/cat/v1/#/traits/HP:0000716", "CAT_browser_link")</f>
        <v>0</v>
      </c>
      <c r="H415" s="2" t="s">
        <v>2725</v>
      </c>
      <c r="I415" s="2" t="s">
        <v>2726</v>
      </c>
      <c r="J415" s="2" t="s">
        <v>2727</v>
      </c>
      <c r="K415" s="2" t="s">
        <v>2728</v>
      </c>
    </row>
    <row r="416" spans="1:11">
      <c r="A416" s="2" t="s">
        <v>2729</v>
      </c>
      <c r="B416" s="2" t="s">
        <v>2580</v>
      </c>
      <c r="C416" s="2" t="s">
        <v>2730</v>
      </c>
      <c r="D416" s="2" t="s">
        <v>2731</v>
      </c>
      <c r="E416" s="2">
        <v>767</v>
      </c>
      <c r="F416" s="2">
        <v>137</v>
      </c>
      <c r="G416" s="2">
        <f>HYPERLINK("http://fantom.gsc.riken.jp/cat/v1/#/traits/HP:0000717", "CAT_browser_link")</f>
        <v>0</v>
      </c>
      <c r="H416" s="2" t="s">
        <v>2732</v>
      </c>
      <c r="I416" s="2" t="s">
        <v>2733</v>
      </c>
      <c r="J416" s="2" t="s">
        <v>2734</v>
      </c>
      <c r="K416" s="2" t="s">
        <v>2735</v>
      </c>
    </row>
    <row r="417" spans="1:11">
      <c r="A417" s="2" t="s">
        <v>2736</v>
      </c>
      <c r="B417" s="2" t="s">
        <v>2580</v>
      </c>
      <c r="C417" s="2" t="s">
        <v>2737</v>
      </c>
      <c r="D417" s="2" t="s">
        <v>2738</v>
      </c>
      <c r="E417" s="2">
        <v>1352</v>
      </c>
      <c r="F417" s="2">
        <v>153</v>
      </c>
      <c r="G417" s="2">
        <f>HYPERLINK("http://fantom.gsc.riken.jp/cat/v1/#/traits/HP:0000729", "CAT_browser_link")</f>
        <v>0</v>
      </c>
      <c r="H417" s="2" t="s">
        <v>2739</v>
      </c>
      <c r="I417" s="2" t="s">
        <v>2740</v>
      </c>
      <c r="J417" s="2" t="s">
        <v>2741</v>
      </c>
      <c r="K417" s="2" t="s">
        <v>2742</v>
      </c>
    </row>
    <row r="418" spans="1:11">
      <c r="A418" s="2" t="s">
        <v>2743</v>
      </c>
      <c r="B418" s="2" t="s">
        <v>2580</v>
      </c>
      <c r="C418" s="2" t="s">
        <v>2744</v>
      </c>
      <c r="D418" s="2" t="s">
        <v>2745</v>
      </c>
      <c r="E418" s="2">
        <v>313</v>
      </c>
      <c r="F418" s="2">
        <v>71</v>
      </c>
      <c r="G418" s="2">
        <f>HYPERLINK("http://fantom.gsc.riken.jp/cat/v1/#/traits/HP:0000769", "CAT_browser_link")</f>
        <v>0</v>
      </c>
      <c r="H418" s="2" t="s">
        <v>2746</v>
      </c>
      <c r="I418" s="2" t="s">
        <v>2747</v>
      </c>
      <c r="J418" s="2" t="s">
        <v>2748</v>
      </c>
      <c r="K418" s="2" t="s">
        <v>2749</v>
      </c>
    </row>
    <row r="419" spans="1:11">
      <c r="A419" s="2" t="s">
        <v>2750</v>
      </c>
      <c r="B419" s="2" t="s">
        <v>2580</v>
      </c>
      <c r="C419" s="2" t="s">
        <v>2751</v>
      </c>
      <c r="D419" s="2" t="s">
        <v>2752</v>
      </c>
      <c r="E419" s="2">
        <v>404</v>
      </c>
      <c r="F419" s="2">
        <v>69</v>
      </c>
      <c r="G419" s="2">
        <f>HYPERLINK("http://fantom.gsc.riken.jp/cat/v1/#/traits/HP:0000802", "CAT_browser_link")</f>
        <v>0</v>
      </c>
      <c r="H419" s="2" t="s">
        <v>2753</v>
      </c>
      <c r="I419" s="2" t="s">
        <v>2754</v>
      </c>
      <c r="J419" s="2" t="s">
        <v>2755</v>
      </c>
      <c r="K419" s="2" t="s">
        <v>2756</v>
      </c>
    </row>
    <row r="420" spans="1:11">
      <c r="A420" s="2" t="s">
        <v>2757</v>
      </c>
      <c r="B420" s="2" t="s">
        <v>2580</v>
      </c>
      <c r="C420" s="2" t="s">
        <v>2758</v>
      </c>
      <c r="D420" s="2" t="s">
        <v>2759</v>
      </c>
      <c r="E420" s="2">
        <v>317</v>
      </c>
      <c r="F420" s="2">
        <v>61</v>
      </c>
      <c r="G420" s="2">
        <f>HYPERLINK("http://fantom.gsc.riken.jp/cat/v1/#/traits/HP:0000820", "CAT_browser_link")</f>
        <v>0</v>
      </c>
      <c r="H420" s="2" t="s">
        <v>2760</v>
      </c>
      <c r="I420" s="2" t="s">
        <v>2761</v>
      </c>
      <c r="J420" s="2" t="s">
        <v>2762</v>
      </c>
      <c r="K420" s="2" t="s">
        <v>2763</v>
      </c>
    </row>
    <row r="421" spans="1:11">
      <c r="A421" s="2" t="s">
        <v>2764</v>
      </c>
      <c r="B421" s="2" t="s">
        <v>2580</v>
      </c>
      <c r="C421" s="2" t="s">
        <v>2765</v>
      </c>
      <c r="D421" s="2" t="s">
        <v>2766</v>
      </c>
      <c r="E421" s="2">
        <v>2564</v>
      </c>
      <c r="F421" s="2">
        <v>401</v>
      </c>
      <c r="G421" s="2">
        <f>HYPERLINK("http://fantom.gsc.riken.jp/cat/v1/#/traits/HP:0000822", "CAT_browser_link")</f>
        <v>0</v>
      </c>
      <c r="H421" s="2" t="s">
        <v>2767</v>
      </c>
      <c r="I421" s="2" t="s">
        <v>2768</v>
      </c>
      <c r="J421" s="2" t="s">
        <v>2769</v>
      </c>
      <c r="K421" s="2" t="s">
        <v>2770</v>
      </c>
    </row>
    <row r="422" spans="1:11">
      <c r="A422" s="2" t="s">
        <v>2771</v>
      </c>
      <c r="B422" s="2" t="s">
        <v>2580</v>
      </c>
      <c r="C422" s="2" t="s">
        <v>2772</v>
      </c>
      <c r="D422" s="2" t="s">
        <v>2773</v>
      </c>
      <c r="E422" s="2">
        <v>160</v>
      </c>
      <c r="F422" s="2">
        <v>25</v>
      </c>
      <c r="G422" s="2">
        <f>HYPERLINK("http://fantom.gsc.riken.jp/cat/v1/#/traits/HP:0000836", "CAT_browser_link")</f>
        <v>0</v>
      </c>
      <c r="H422" s="2" t="s">
        <v>2774</v>
      </c>
      <c r="I422" s="2" t="s">
        <v>2775</v>
      </c>
      <c r="J422" s="2" t="s">
        <v>2776</v>
      </c>
      <c r="K422" s="2" t="s">
        <v>2777</v>
      </c>
    </row>
    <row r="423" spans="1:11">
      <c r="A423" s="2" t="s">
        <v>2778</v>
      </c>
      <c r="B423" s="2" t="s">
        <v>2580</v>
      </c>
      <c r="C423" s="2" t="s">
        <v>2779</v>
      </c>
      <c r="D423" s="2" t="s">
        <v>2780</v>
      </c>
      <c r="E423" s="2">
        <v>280</v>
      </c>
      <c r="F423" s="2">
        <v>59</v>
      </c>
      <c r="G423" s="2">
        <f>HYPERLINK("http://fantom.gsc.riken.jp/cat/v1/#/traits/HP:0000847", "CAT_browser_link")</f>
        <v>0</v>
      </c>
      <c r="H423" s="2" t="s">
        <v>2781</v>
      </c>
      <c r="I423" s="2" t="s">
        <v>2782</v>
      </c>
      <c r="J423" s="2" t="s">
        <v>2783</v>
      </c>
      <c r="K423" s="2" t="s">
        <v>2784</v>
      </c>
    </row>
    <row r="424" spans="1:11">
      <c r="A424" s="2" t="s">
        <v>2785</v>
      </c>
      <c r="B424" s="2" t="s">
        <v>2580</v>
      </c>
      <c r="C424" s="2" t="s">
        <v>2786</v>
      </c>
      <c r="D424" s="2" t="s">
        <v>2787</v>
      </c>
      <c r="E424" s="2">
        <v>1266</v>
      </c>
      <c r="F424" s="2">
        <v>231</v>
      </c>
      <c r="G424" s="2">
        <f>HYPERLINK("http://fantom.gsc.riken.jp/cat/v1/#/traits/HP:0000855", "CAT_browser_link")</f>
        <v>0</v>
      </c>
      <c r="H424" s="2" t="s">
        <v>2788</v>
      </c>
      <c r="I424" s="2" t="s">
        <v>2789</v>
      </c>
      <c r="J424" s="2" t="s">
        <v>2790</v>
      </c>
      <c r="K424" s="2" t="s">
        <v>2791</v>
      </c>
    </row>
    <row r="425" spans="1:11">
      <c r="A425" s="2" t="s">
        <v>2792</v>
      </c>
      <c r="B425" s="2" t="s">
        <v>2580</v>
      </c>
      <c r="C425" s="2" t="s">
        <v>2793</v>
      </c>
      <c r="D425" s="2" t="s">
        <v>2794</v>
      </c>
      <c r="E425" s="2">
        <v>40</v>
      </c>
      <c r="F425" s="2">
        <v>19</v>
      </c>
      <c r="G425" s="2">
        <f>HYPERLINK("http://fantom.gsc.riken.jp/cat/v1/#/traits/HP:0000951", "CAT_browser_link")</f>
        <v>0</v>
      </c>
      <c r="H425" s="2" t="s">
        <v>2795</v>
      </c>
      <c r="I425" s="2" t="s">
        <v>2796</v>
      </c>
      <c r="J425" s="2" t="s">
        <v>2797</v>
      </c>
      <c r="K425" s="2" t="s">
        <v>2798</v>
      </c>
    </row>
    <row r="426" spans="1:11">
      <c r="A426" s="2" t="s">
        <v>2799</v>
      </c>
      <c r="B426" s="2" t="s">
        <v>2580</v>
      </c>
      <c r="C426" s="2" t="s">
        <v>2800</v>
      </c>
      <c r="D426" s="2" t="s">
        <v>2801</v>
      </c>
      <c r="E426" s="2">
        <v>52</v>
      </c>
      <c r="F426" s="2">
        <v>6</v>
      </c>
      <c r="G426" s="2">
        <f>HYPERLINK("http://fantom.gsc.riken.jp/cat/v1/#/traits/HP:0000988", "CAT_browser_link")</f>
        <v>0</v>
      </c>
      <c r="H426" s="2" t="s">
        <v>2802</v>
      </c>
      <c r="I426" s="2" t="s">
        <v>2803</v>
      </c>
      <c r="J426" s="2" t="s">
        <v>2804</v>
      </c>
      <c r="K426" s="2" t="s">
        <v>2805</v>
      </c>
    </row>
    <row r="427" spans="1:11">
      <c r="A427" s="2" t="s">
        <v>2806</v>
      </c>
      <c r="B427" s="2" t="s">
        <v>2580</v>
      </c>
      <c r="C427" s="2" t="s">
        <v>2807</v>
      </c>
      <c r="D427" s="2" t="s">
        <v>2808</v>
      </c>
      <c r="E427" s="2">
        <v>1591</v>
      </c>
      <c r="F427" s="2">
        <v>122</v>
      </c>
      <c r="G427" s="2">
        <f>HYPERLINK("http://fantom.gsc.riken.jp/cat/v1/#/traits/HP:0000992", "CAT_browser_link")</f>
        <v>0</v>
      </c>
      <c r="H427" s="2" t="s">
        <v>2809</v>
      </c>
      <c r="I427" s="2" t="s">
        <v>2810</v>
      </c>
      <c r="J427" s="2" t="s">
        <v>2811</v>
      </c>
      <c r="K427" s="2" t="s">
        <v>2812</v>
      </c>
    </row>
    <row r="428" spans="1:11">
      <c r="A428" s="2" t="s">
        <v>2813</v>
      </c>
      <c r="B428" s="2" t="s">
        <v>2580</v>
      </c>
      <c r="C428" s="2" t="s">
        <v>2814</v>
      </c>
      <c r="D428" s="2" t="s">
        <v>2815</v>
      </c>
      <c r="E428" s="2">
        <v>1983</v>
      </c>
      <c r="F428" s="2">
        <v>175</v>
      </c>
      <c r="G428" s="2">
        <f>HYPERLINK("http://fantom.gsc.riken.jp/cat/v1/#/traits/HP:0001000", "CAT_browser_link")</f>
        <v>0</v>
      </c>
      <c r="H428" s="2" t="s">
        <v>2816</v>
      </c>
      <c r="I428" s="2" t="s">
        <v>2817</v>
      </c>
      <c r="J428" s="2" t="s">
        <v>2818</v>
      </c>
      <c r="K428" s="2" t="s">
        <v>2819</v>
      </c>
    </row>
    <row r="429" spans="1:11">
      <c r="A429" s="2" t="s">
        <v>2820</v>
      </c>
      <c r="B429" s="2" t="s">
        <v>2580</v>
      </c>
      <c r="C429" s="2" t="s">
        <v>2821</v>
      </c>
      <c r="D429" s="2" t="s">
        <v>2822</v>
      </c>
      <c r="E429" s="2">
        <v>45</v>
      </c>
      <c r="F429" s="2">
        <v>7</v>
      </c>
      <c r="G429" s="2">
        <f>HYPERLINK("http://fantom.gsc.riken.jp/cat/v1/#/traits/HP:0001025", "CAT_browser_link")</f>
        <v>0</v>
      </c>
      <c r="H429" s="2" t="s">
        <v>2823</v>
      </c>
      <c r="I429" s="2" t="s">
        <v>2824</v>
      </c>
      <c r="J429" s="2">
        <v>24236485</v>
      </c>
      <c r="K429" s="2" t="s">
        <v>2825</v>
      </c>
    </row>
    <row r="430" spans="1:11">
      <c r="A430" s="2" t="s">
        <v>2826</v>
      </c>
      <c r="B430" s="2" t="s">
        <v>2580</v>
      </c>
      <c r="C430" s="2" t="s">
        <v>2827</v>
      </c>
      <c r="D430" s="2" t="s">
        <v>2828</v>
      </c>
      <c r="E430" s="2">
        <v>893</v>
      </c>
      <c r="F430" s="2">
        <v>168</v>
      </c>
      <c r="G430" s="2">
        <f>HYPERLINK("http://fantom.gsc.riken.jp/cat/v1/#/traits/HP:0001047", "CAT_browser_link")</f>
        <v>0</v>
      </c>
      <c r="H430" s="2" t="s">
        <v>2829</v>
      </c>
      <c r="I430" s="2" t="s">
        <v>2830</v>
      </c>
      <c r="J430" s="2" t="s">
        <v>2831</v>
      </c>
      <c r="K430" s="2" t="s">
        <v>2832</v>
      </c>
    </row>
    <row r="431" spans="1:11">
      <c r="A431" s="2" t="s">
        <v>2833</v>
      </c>
      <c r="B431" s="2" t="s">
        <v>2580</v>
      </c>
      <c r="C431" s="2" t="s">
        <v>2834</v>
      </c>
      <c r="D431" s="2" t="s">
        <v>2835</v>
      </c>
      <c r="E431" s="2">
        <v>508</v>
      </c>
      <c r="F431" s="2">
        <v>70</v>
      </c>
      <c r="G431" s="2">
        <f>HYPERLINK("http://fantom.gsc.riken.jp/cat/v1/#/traits/HP:0001081", "CAT_browser_link")</f>
        <v>0</v>
      </c>
      <c r="H431" s="2" t="s">
        <v>2836</v>
      </c>
      <c r="I431" s="2" t="s">
        <v>2837</v>
      </c>
      <c r="J431" s="2" t="s">
        <v>2838</v>
      </c>
      <c r="K431" s="2" t="s">
        <v>2839</v>
      </c>
    </row>
    <row r="432" spans="1:11">
      <c r="A432" s="2" t="s">
        <v>2840</v>
      </c>
      <c r="B432" s="2" t="s">
        <v>2580</v>
      </c>
      <c r="C432" s="2" t="s">
        <v>2841</v>
      </c>
      <c r="D432" s="2" t="s">
        <v>2842</v>
      </c>
      <c r="E432" s="2">
        <v>351</v>
      </c>
      <c r="F432" s="2">
        <v>62</v>
      </c>
      <c r="G432" s="2">
        <f>HYPERLINK("http://fantom.gsc.riken.jp/cat/v1/#/traits/HP:0001250", "CAT_browser_link")</f>
        <v>0</v>
      </c>
      <c r="H432" s="2" t="s">
        <v>2843</v>
      </c>
      <c r="I432" s="2" t="s">
        <v>913</v>
      </c>
      <c r="J432" s="2" t="s">
        <v>2844</v>
      </c>
      <c r="K432" s="2" t="s">
        <v>2845</v>
      </c>
    </row>
    <row r="433" spans="1:11">
      <c r="A433" s="2" t="s">
        <v>2846</v>
      </c>
      <c r="B433" s="2" t="s">
        <v>2580</v>
      </c>
      <c r="C433" s="2" t="s">
        <v>2847</v>
      </c>
      <c r="D433" s="2" t="s">
        <v>2848</v>
      </c>
      <c r="E433" s="2">
        <v>42</v>
      </c>
      <c r="F433" s="2">
        <v>7</v>
      </c>
      <c r="G433" s="2">
        <f>HYPERLINK("http://fantom.gsc.riken.jp/cat/v1/#/traits/HP:0001278", "CAT_browser_link")</f>
        <v>0</v>
      </c>
      <c r="H433" s="2" t="s">
        <v>2849</v>
      </c>
      <c r="I433" s="2" t="s">
        <v>2850</v>
      </c>
      <c r="J433" s="2">
        <v>24124408</v>
      </c>
      <c r="K433" s="2" t="s">
        <v>2847</v>
      </c>
    </row>
    <row r="434" spans="1:11">
      <c r="A434" s="2" t="s">
        <v>2851</v>
      </c>
      <c r="B434" s="2" t="s">
        <v>2580</v>
      </c>
      <c r="C434" s="2" t="s">
        <v>2852</v>
      </c>
      <c r="D434" s="2" t="s">
        <v>2853</v>
      </c>
      <c r="E434" s="2">
        <v>285</v>
      </c>
      <c r="F434" s="2">
        <v>49</v>
      </c>
      <c r="G434" s="2">
        <f>HYPERLINK("http://fantom.gsc.riken.jp/cat/v1/#/traits/HP:0001342", "CAT_browser_link")</f>
        <v>0</v>
      </c>
      <c r="H434" s="2" t="s">
        <v>2854</v>
      </c>
      <c r="I434" s="2" t="s">
        <v>2855</v>
      </c>
      <c r="J434" s="2">
        <v>24656865</v>
      </c>
      <c r="K434" s="2" t="s">
        <v>2856</v>
      </c>
    </row>
    <row r="435" spans="1:11">
      <c r="A435" s="2" t="s">
        <v>2857</v>
      </c>
      <c r="B435" s="2" t="s">
        <v>2580</v>
      </c>
      <c r="C435" s="2" t="s">
        <v>2858</v>
      </c>
      <c r="D435" s="2" t="s">
        <v>2859</v>
      </c>
      <c r="E435" s="2">
        <v>656</v>
      </c>
      <c r="F435" s="2">
        <v>33</v>
      </c>
      <c r="G435" s="2">
        <f>HYPERLINK("http://fantom.gsc.riken.jp/cat/v1/#/traits/HP:0001369", "CAT_browser_link")</f>
        <v>0</v>
      </c>
      <c r="H435" s="2" t="s">
        <v>2860</v>
      </c>
      <c r="I435" s="2" t="s">
        <v>2861</v>
      </c>
      <c r="J435" s="2" t="s">
        <v>2862</v>
      </c>
      <c r="K435" s="2" t="s">
        <v>2863</v>
      </c>
    </row>
    <row r="436" spans="1:11">
      <c r="A436" s="2" t="s">
        <v>2864</v>
      </c>
      <c r="B436" s="2" t="s">
        <v>2580</v>
      </c>
      <c r="C436" s="2" t="s">
        <v>2865</v>
      </c>
      <c r="D436" s="2" t="s">
        <v>2866</v>
      </c>
      <c r="E436" s="2">
        <v>9649</v>
      </c>
      <c r="F436" s="2">
        <v>1195</v>
      </c>
      <c r="G436" s="2">
        <f>HYPERLINK("http://fantom.gsc.riken.jp/cat/v1/#/traits/HP:0001370", "CAT_browser_link")</f>
        <v>0</v>
      </c>
      <c r="H436" s="2" t="s">
        <v>2867</v>
      </c>
      <c r="I436" s="2" t="s">
        <v>2868</v>
      </c>
      <c r="J436" s="2" t="s">
        <v>2869</v>
      </c>
      <c r="K436" s="2" t="s">
        <v>2870</v>
      </c>
    </row>
    <row r="437" spans="1:11">
      <c r="A437" s="2" t="s">
        <v>2871</v>
      </c>
      <c r="B437" s="2" t="s">
        <v>2580</v>
      </c>
      <c r="C437" s="2" t="s">
        <v>2872</v>
      </c>
      <c r="D437" s="2" t="s">
        <v>2873</v>
      </c>
      <c r="E437" s="2">
        <v>484</v>
      </c>
      <c r="F437" s="2">
        <v>64</v>
      </c>
      <c r="G437" s="2">
        <f>HYPERLINK("http://fantom.gsc.riken.jp/cat/v1/#/traits/HP:0001397", "CAT_browser_link")</f>
        <v>0</v>
      </c>
      <c r="H437" s="2" t="s">
        <v>2874</v>
      </c>
      <c r="I437" s="2" t="s">
        <v>2875</v>
      </c>
      <c r="J437" s="2" t="s">
        <v>2876</v>
      </c>
      <c r="K437" s="2" t="s">
        <v>2877</v>
      </c>
    </row>
    <row r="438" spans="1:11">
      <c r="A438" s="2" t="s">
        <v>2878</v>
      </c>
      <c r="B438" s="2" t="s">
        <v>2580</v>
      </c>
      <c r="C438" s="2" t="s">
        <v>2879</v>
      </c>
      <c r="D438" s="2" t="s">
        <v>2880</v>
      </c>
      <c r="E438" s="2">
        <v>576</v>
      </c>
      <c r="F438" s="2">
        <v>58</v>
      </c>
      <c r="G438" s="2">
        <f>HYPERLINK("http://fantom.gsc.riken.jp/cat/v1/#/traits/HP:0001410", "CAT_browser_link")</f>
        <v>0</v>
      </c>
      <c r="H438" s="2" t="s">
        <v>2881</v>
      </c>
      <c r="I438" s="2" t="s">
        <v>2882</v>
      </c>
      <c r="J438" s="2" t="s">
        <v>2883</v>
      </c>
      <c r="K438" s="2" t="s">
        <v>2884</v>
      </c>
    </row>
    <row r="439" spans="1:11">
      <c r="A439" s="2" t="s">
        <v>2885</v>
      </c>
      <c r="B439" s="2" t="s">
        <v>2580</v>
      </c>
      <c r="C439" s="2" t="s">
        <v>2886</v>
      </c>
      <c r="D439" s="2" t="s">
        <v>44</v>
      </c>
      <c r="E439" s="2">
        <v>3469</v>
      </c>
      <c r="F439" s="2">
        <v>610</v>
      </c>
      <c r="G439" s="2">
        <f>HYPERLINK("http://fantom.gsc.riken.jp/cat/v1/#/traits/HP:0001507", "CAT_browser_link")</f>
        <v>0</v>
      </c>
      <c r="H439" s="2" t="s">
        <v>2887</v>
      </c>
      <c r="I439" s="2" t="s">
        <v>2888</v>
      </c>
      <c r="J439" s="2" t="s">
        <v>2889</v>
      </c>
      <c r="K439" s="2" t="s">
        <v>2890</v>
      </c>
    </row>
    <row r="440" spans="1:11">
      <c r="A440" s="2" t="s">
        <v>2891</v>
      </c>
      <c r="B440" s="2" t="s">
        <v>2580</v>
      </c>
      <c r="C440" s="2" t="s">
        <v>2892</v>
      </c>
      <c r="D440" s="2" t="s">
        <v>2893</v>
      </c>
      <c r="E440" s="2">
        <v>7865</v>
      </c>
      <c r="F440" s="2">
        <v>1024</v>
      </c>
      <c r="G440" s="2">
        <f>HYPERLINK("http://fantom.gsc.riken.jp/cat/v1/#/traits/HP:0001626", "CAT_browser_link")</f>
        <v>0</v>
      </c>
      <c r="H440" s="2" t="s">
        <v>2894</v>
      </c>
      <c r="I440" s="2" t="s">
        <v>2895</v>
      </c>
      <c r="J440" s="2" t="s">
        <v>2896</v>
      </c>
      <c r="K440" s="2" t="s">
        <v>2897</v>
      </c>
    </row>
    <row r="441" spans="1:11">
      <c r="A441" s="2" t="s">
        <v>2898</v>
      </c>
      <c r="B441" s="2" t="s">
        <v>2580</v>
      </c>
      <c r="C441" s="2" t="s">
        <v>2899</v>
      </c>
      <c r="D441" s="2" t="s">
        <v>2900</v>
      </c>
      <c r="E441" s="2">
        <v>1448</v>
      </c>
      <c r="F441" s="2">
        <v>245</v>
      </c>
      <c r="G441" s="2">
        <f>HYPERLINK("http://fantom.gsc.riken.jp/cat/v1/#/traits/HP:0001627", "CAT_browser_link")</f>
        <v>0</v>
      </c>
      <c r="H441" s="2" t="s">
        <v>2901</v>
      </c>
      <c r="I441" s="2" t="s">
        <v>2902</v>
      </c>
      <c r="J441" s="2" t="s">
        <v>2903</v>
      </c>
      <c r="K441" s="2" t="s">
        <v>2904</v>
      </c>
    </row>
    <row r="442" spans="1:11">
      <c r="A442" s="2" t="s">
        <v>2905</v>
      </c>
      <c r="B442" s="2" t="s">
        <v>2580</v>
      </c>
      <c r="C442" s="2" t="s">
        <v>2906</v>
      </c>
      <c r="D442" s="2" t="s">
        <v>44</v>
      </c>
      <c r="E442" s="2">
        <v>752</v>
      </c>
      <c r="F442" s="2">
        <v>92</v>
      </c>
      <c r="G442" s="2">
        <f>HYPERLINK("http://fantom.gsc.riken.jp/cat/v1/#/traits/HP:0001637", "CAT_browser_link")</f>
        <v>0</v>
      </c>
      <c r="H442" s="2" t="s">
        <v>2907</v>
      </c>
      <c r="I442" s="2" t="s">
        <v>2908</v>
      </c>
      <c r="J442" s="2">
        <v>21826682</v>
      </c>
      <c r="K442" s="2" t="s">
        <v>2909</v>
      </c>
    </row>
    <row r="443" spans="1:11">
      <c r="A443" s="2" t="s">
        <v>2910</v>
      </c>
      <c r="B443" s="2" t="s">
        <v>2580</v>
      </c>
      <c r="C443" s="2" t="s">
        <v>2911</v>
      </c>
      <c r="D443" s="2" t="s">
        <v>2912</v>
      </c>
      <c r="E443" s="2">
        <v>2044</v>
      </c>
      <c r="F443" s="2">
        <v>376</v>
      </c>
      <c r="G443" s="2">
        <f>HYPERLINK("http://fantom.gsc.riken.jp/cat/v1/#/traits/HP:0001638", "CAT_browser_link")</f>
        <v>0</v>
      </c>
      <c r="H443" s="2" t="s">
        <v>2913</v>
      </c>
      <c r="I443" s="2" t="s">
        <v>2914</v>
      </c>
      <c r="J443" s="2" t="s">
        <v>2915</v>
      </c>
      <c r="K443" s="2" t="s">
        <v>2916</v>
      </c>
    </row>
    <row r="444" spans="1:11">
      <c r="A444" s="2" t="s">
        <v>2917</v>
      </c>
      <c r="B444" s="2" t="s">
        <v>2580</v>
      </c>
      <c r="C444" s="2" t="s">
        <v>2918</v>
      </c>
      <c r="D444" s="2" t="s">
        <v>2919</v>
      </c>
      <c r="E444" s="2">
        <v>1003</v>
      </c>
      <c r="F444" s="2">
        <v>191</v>
      </c>
      <c r="G444" s="2">
        <f>HYPERLINK("http://fantom.gsc.riken.jp/cat/v1/#/traits/HP:0001644", "CAT_browser_link")</f>
        <v>0</v>
      </c>
      <c r="H444" s="2" t="s">
        <v>2920</v>
      </c>
      <c r="I444" s="2" t="s">
        <v>2921</v>
      </c>
      <c r="J444" s="2" t="s">
        <v>2922</v>
      </c>
      <c r="K444" s="2" t="s">
        <v>2923</v>
      </c>
    </row>
    <row r="445" spans="1:11">
      <c r="A445" s="2" t="s">
        <v>2924</v>
      </c>
      <c r="B445" s="2" t="s">
        <v>2580</v>
      </c>
      <c r="C445" s="2" t="s">
        <v>2925</v>
      </c>
      <c r="D445" s="2" t="s">
        <v>2926</v>
      </c>
      <c r="E445" s="2">
        <v>1860</v>
      </c>
      <c r="F445" s="2">
        <v>316</v>
      </c>
      <c r="G445" s="2">
        <f>HYPERLINK("http://fantom.gsc.riken.jp/cat/v1/#/traits/HP:0001645", "CAT_browser_link")</f>
        <v>0</v>
      </c>
      <c r="H445" s="2" t="s">
        <v>2927</v>
      </c>
      <c r="I445" s="2" t="s">
        <v>2928</v>
      </c>
      <c r="J445" s="2" t="s">
        <v>2929</v>
      </c>
      <c r="K445" s="2" t="s">
        <v>2930</v>
      </c>
    </row>
    <row r="446" spans="1:11">
      <c r="A446" s="2" t="s">
        <v>2931</v>
      </c>
      <c r="B446" s="2" t="s">
        <v>2580</v>
      </c>
      <c r="C446" s="2" t="s">
        <v>2932</v>
      </c>
      <c r="D446" s="2" t="s">
        <v>2933</v>
      </c>
      <c r="E446" s="2">
        <v>1297</v>
      </c>
      <c r="F446" s="2">
        <v>145</v>
      </c>
      <c r="G446" s="2">
        <f>HYPERLINK("http://fantom.gsc.riken.jp/cat/v1/#/traits/HP:0001657", "CAT_browser_link")</f>
        <v>0</v>
      </c>
      <c r="H446" s="2" t="s">
        <v>2934</v>
      </c>
      <c r="I446" s="2" t="s">
        <v>2935</v>
      </c>
      <c r="J446" s="2" t="s">
        <v>2936</v>
      </c>
      <c r="K446" s="2" t="s">
        <v>2937</v>
      </c>
    </row>
    <row r="447" spans="1:11">
      <c r="A447" s="2" t="s">
        <v>2938</v>
      </c>
      <c r="B447" s="2" t="s">
        <v>2580</v>
      </c>
      <c r="C447" s="2" t="s">
        <v>2939</v>
      </c>
      <c r="D447" s="2" t="s">
        <v>2940</v>
      </c>
      <c r="E447" s="2">
        <v>4</v>
      </c>
      <c r="F447" s="2">
        <v>2</v>
      </c>
      <c r="G447" s="2">
        <f>HYPERLINK("http://fantom.gsc.riken.jp/cat/v1/#/traits/HP:0001663", "CAT_browser_link")</f>
        <v>0</v>
      </c>
      <c r="H447" s="2" t="s">
        <v>2941</v>
      </c>
      <c r="I447" s="2" t="s">
        <v>2942</v>
      </c>
      <c r="J447" s="2">
        <v>20622880</v>
      </c>
      <c r="K447" s="2" t="s">
        <v>2943</v>
      </c>
    </row>
    <row r="448" spans="1:11">
      <c r="A448" s="2" t="s">
        <v>2944</v>
      </c>
      <c r="B448" s="2" t="s">
        <v>2580</v>
      </c>
      <c r="C448" s="2" t="s">
        <v>2945</v>
      </c>
      <c r="D448" s="2" t="s">
        <v>2946</v>
      </c>
      <c r="E448" s="2">
        <v>79</v>
      </c>
      <c r="F448" s="2">
        <v>8</v>
      </c>
      <c r="G448" s="2">
        <f>HYPERLINK("http://fantom.gsc.riken.jp/cat/v1/#/traits/HP:0001664", "CAT_browser_link")</f>
        <v>0</v>
      </c>
      <c r="H448" s="2" t="s">
        <v>2947</v>
      </c>
      <c r="I448" s="2" t="s">
        <v>2948</v>
      </c>
      <c r="J448" s="2">
        <v>24223155</v>
      </c>
      <c r="K448" s="2" t="s">
        <v>2949</v>
      </c>
    </row>
    <row r="449" spans="1:11">
      <c r="A449" s="2" t="s">
        <v>2950</v>
      </c>
      <c r="B449" s="2" t="s">
        <v>2580</v>
      </c>
      <c r="C449" s="2" t="s">
        <v>2951</v>
      </c>
      <c r="D449" s="2" t="s">
        <v>2952</v>
      </c>
      <c r="E449" s="2">
        <v>115</v>
      </c>
      <c r="F449" s="2">
        <v>17</v>
      </c>
      <c r="G449" s="2">
        <f>HYPERLINK("http://fantom.gsc.riken.jp/cat/v1/#/traits/HP:0001699", "CAT_browser_link")</f>
        <v>0</v>
      </c>
      <c r="H449" s="2" t="s">
        <v>2953</v>
      </c>
      <c r="I449" s="2" t="s">
        <v>2954</v>
      </c>
      <c r="J449" s="2" t="s">
        <v>2955</v>
      </c>
      <c r="K449" s="2" t="s">
        <v>2481</v>
      </c>
    </row>
    <row r="450" spans="1:11">
      <c r="A450" s="2" t="s">
        <v>2956</v>
      </c>
      <c r="B450" s="2" t="s">
        <v>2580</v>
      </c>
      <c r="C450" s="2" t="s">
        <v>2957</v>
      </c>
      <c r="D450" s="2" t="s">
        <v>2958</v>
      </c>
      <c r="E450" s="2">
        <v>56</v>
      </c>
      <c r="F450" s="2">
        <v>5</v>
      </c>
      <c r="G450" s="2">
        <f>HYPERLINK("http://fantom.gsc.riken.jp/cat/v1/#/traits/HP:0001710", "CAT_browser_link")</f>
        <v>0</v>
      </c>
      <c r="H450" s="2" t="s">
        <v>2959</v>
      </c>
      <c r="I450" s="2" t="s">
        <v>2960</v>
      </c>
      <c r="J450" s="2">
        <v>24800985</v>
      </c>
      <c r="K450" s="2" t="s">
        <v>2961</v>
      </c>
    </row>
    <row r="451" spans="1:11">
      <c r="A451" s="2" t="s">
        <v>2962</v>
      </c>
      <c r="B451" s="2" t="s">
        <v>2580</v>
      </c>
      <c r="C451" s="2" t="s">
        <v>2963</v>
      </c>
      <c r="D451" s="2" t="s">
        <v>44</v>
      </c>
      <c r="E451" s="2">
        <v>154</v>
      </c>
      <c r="F451" s="2">
        <v>38</v>
      </c>
      <c r="G451" s="2">
        <f>HYPERLINK("http://fantom.gsc.riken.jp/cat/v1/#/traits/HP:0001724", "CAT_browser_link")</f>
        <v>0</v>
      </c>
      <c r="H451" s="2" t="s">
        <v>2964</v>
      </c>
      <c r="I451" s="2" t="s">
        <v>2965</v>
      </c>
      <c r="J451" s="2" t="s">
        <v>2966</v>
      </c>
      <c r="K451" s="2" t="s">
        <v>2967</v>
      </c>
    </row>
    <row r="452" spans="1:11">
      <c r="A452" s="2" t="s">
        <v>2968</v>
      </c>
      <c r="B452" s="2" t="s">
        <v>2580</v>
      </c>
      <c r="C452" s="2" t="s">
        <v>2969</v>
      </c>
      <c r="D452" s="2" t="s">
        <v>2970</v>
      </c>
      <c r="E452" s="2">
        <v>555</v>
      </c>
      <c r="F452" s="2">
        <v>79</v>
      </c>
      <c r="G452" s="2">
        <f>HYPERLINK("http://fantom.gsc.riken.jp/cat/v1/#/traits/HP:0001871", "CAT_browser_link")</f>
        <v>0</v>
      </c>
      <c r="H452" s="2" t="s">
        <v>2971</v>
      </c>
      <c r="I452" s="2" t="s">
        <v>2972</v>
      </c>
      <c r="J452" s="2" t="s">
        <v>2973</v>
      </c>
      <c r="K452" s="2" t="s">
        <v>2974</v>
      </c>
    </row>
    <row r="453" spans="1:11">
      <c r="A453" s="2" t="s">
        <v>2975</v>
      </c>
      <c r="B453" s="2" t="s">
        <v>2580</v>
      </c>
      <c r="C453" s="2" t="s">
        <v>2976</v>
      </c>
      <c r="D453" s="2" t="s">
        <v>2977</v>
      </c>
      <c r="E453" s="2">
        <v>272</v>
      </c>
      <c r="F453" s="2">
        <v>14</v>
      </c>
      <c r="G453" s="2">
        <f>HYPERLINK("http://fantom.gsc.riken.jp/cat/v1/#/traits/HP:0001872", "CAT_browser_link")</f>
        <v>0</v>
      </c>
      <c r="H453" s="2" t="s">
        <v>2978</v>
      </c>
      <c r="I453" s="2" t="s">
        <v>2979</v>
      </c>
      <c r="J453" s="2" t="s">
        <v>2980</v>
      </c>
      <c r="K453" s="2" t="s">
        <v>2981</v>
      </c>
    </row>
    <row r="454" spans="1:11">
      <c r="A454" s="2" t="s">
        <v>2982</v>
      </c>
      <c r="B454" s="2" t="s">
        <v>2580</v>
      </c>
      <c r="C454" s="2" t="s">
        <v>2983</v>
      </c>
      <c r="D454" s="2" t="s">
        <v>2984</v>
      </c>
      <c r="E454" s="2">
        <v>12454</v>
      </c>
      <c r="F454" s="2">
        <v>1147</v>
      </c>
      <c r="G454" s="2">
        <f>HYPERLINK("http://fantom.gsc.riken.jp/cat/v1/#/traits/HP:0001877", "CAT_browser_link")</f>
        <v>0</v>
      </c>
      <c r="H454" s="2" t="s">
        <v>2985</v>
      </c>
      <c r="I454" s="2" t="s">
        <v>2986</v>
      </c>
      <c r="J454" s="2" t="s">
        <v>2987</v>
      </c>
      <c r="K454" s="2" t="s">
        <v>2988</v>
      </c>
    </row>
    <row r="455" spans="1:11">
      <c r="A455" s="2" t="s">
        <v>2989</v>
      </c>
      <c r="B455" s="2" t="s">
        <v>2580</v>
      </c>
      <c r="C455" s="2" t="s">
        <v>2990</v>
      </c>
      <c r="D455" s="2" t="s">
        <v>2991</v>
      </c>
      <c r="E455" s="2">
        <v>728</v>
      </c>
      <c r="F455" s="2">
        <v>111</v>
      </c>
      <c r="G455" s="2">
        <f>HYPERLINK("http://fantom.gsc.riken.jp/cat/v1/#/traits/HP:0001882", "CAT_browser_link")</f>
        <v>0</v>
      </c>
      <c r="H455" s="2" t="s">
        <v>2992</v>
      </c>
      <c r="I455" s="2" t="s">
        <v>2993</v>
      </c>
      <c r="J455" s="2" t="s">
        <v>2994</v>
      </c>
      <c r="K455" s="2" t="s">
        <v>2995</v>
      </c>
    </row>
    <row r="456" spans="1:11">
      <c r="A456" s="2" t="s">
        <v>2996</v>
      </c>
      <c r="B456" s="2" t="s">
        <v>2580</v>
      </c>
      <c r="C456" s="2" t="s">
        <v>2997</v>
      </c>
      <c r="D456" s="2" t="s">
        <v>2998</v>
      </c>
      <c r="E456" s="2">
        <v>901</v>
      </c>
      <c r="F456" s="2">
        <v>129</v>
      </c>
      <c r="G456" s="2">
        <f>HYPERLINK("http://fantom.gsc.riken.jp/cat/v1/#/traits/HP:0001903", "CAT_browser_link")</f>
        <v>0</v>
      </c>
      <c r="H456" s="2" t="s">
        <v>2999</v>
      </c>
      <c r="I456" s="2" t="s">
        <v>3000</v>
      </c>
      <c r="J456" s="2" t="s">
        <v>3001</v>
      </c>
      <c r="K456" s="2" t="s">
        <v>3002</v>
      </c>
    </row>
    <row r="457" spans="1:11">
      <c r="A457" s="2" t="s">
        <v>3003</v>
      </c>
      <c r="B457" s="2" t="s">
        <v>2580</v>
      </c>
      <c r="C457" s="2" t="s">
        <v>3004</v>
      </c>
      <c r="D457" s="2" t="s">
        <v>3005</v>
      </c>
      <c r="E457" s="2">
        <v>63</v>
      </c>
      <c r="F457" s="2">
        <v>17</v>
      </c>
      <c r="G457" s="2">
        <f>HYPERLINK("http://fantom.gsc.riken.jp/cat/v1/#/traits/HP:0001912", "CAT_browser_link")</f>
        <v>0</v>
      </c>
      <c r="H457" s="2" t="s">
        <v>3006</v>
      </c>
      <c r="I457" s="2" t="s">
        <v>3007</v>
      </c>
      <c r="J457" s="2" t="s">
        <v>3008</v>
      </c>
      <c r="K457" s="2" t="s">
        <v>3009</v>
      </c>
    </row>
    <row r="458" spans="1:11">
      <c r="A458" s="2" t="s">
        <v>3010</v>
      </c>
      <c r="B458" s="2" t="s">
        <v>2580</v>
      </c>
      <c r="C458" s="2" t="s">
        <v>3011</v>
      </c>
      <c r="D458" s="2" t="s">
        <v>3012</v>
      </c>
      <c r="E458" s="2">
        <v>1272</v>
      </c>
      <c r="F458" s="2">
        <v>131</v>
      </c>
      <c r="G458" s="2">
        <f>HYPERLINK("http://fantom.gsc.riken.jp/cat/v1/#/traits/HP:0001928", "CAT_browser_link")</f>
        <v>0</v>
      </c>
      <c r="H458" s="2" t="s">
        <v>3013</v>
      </c>
      <c r="I458" s="2" t="s">
        <v>3014</v>
      </c>
      <c r="J458" s="2" t="s">
        <v>3015</v>
      </c>
      <c r="K458" s="2" t="s">
        <v>3016</v>
      </c>
    </row>
    <row r="459" spans="1:11">
      <c r="A459" s="2" t="s">
        <v>3017</v>
      </c>
      <c r="B459" s="2" t="s">
        <v>2580</v>
      </c>
      <c r="C459" s="2" t="s">
        <v>3018</v>
      </c>
      <c r="D459" s="2" t="s">
        <v>44</v>
      </c>
      <c r="E459" s="2">
        <v>12126</v>
      </c>
      <c r="F459" s="2">
        <v>1525</v>
      </c>
      <c r="G459" s="2">
        <f>HYPERLINK("http://fantom.gsc.riken.jp/cat/v1/#/traits/HP:0001939", "CAT_browser_link")</f>
        <v>0</v>
      </c>
      <c r="H459" s="2" t="s">
        <v>3019</v>
      </c>
      <c r="I459" s="2" t="s">
        <v>3020</v>
      </c>
      <c r="J459" s="2" t="s">
        <v>3021</v>
      </c>
      <c r="K459" s="2" t="s">
        <v>3022</v>
      </c>
    </row>
    <row r="460" spans="1:11">
      <c r="A460" s="2" t="s">
        <v>3023</v>
      </c>
      <c r="B460" s="2" t="s">
        <v>2580</v>
      </c>
      <c r="C460" s="2" t="s">
        <v>3024</v>
      </c>
      <c r="D460" s="2" t="s">
        <v>3025</v>
      </c>
      <c r="E460" s="2">
        <v>42</v>
      </c>
      <c r="F460" s="2">
        <v>9</v>
      </c>
      <c r="G460" s="2">
        <f>HYPERLINK("http://fantom.gsc.riken.jp/cat/v1/#/traits/HP:0002011", "CAT_browser_link")</f>
        <v>0</v>
      </c>
      <c r="H460" s="2" t="s">
        <v>3026</v>
      </c>
      <c r="I460" s="2" t="s">
        <v>3027</v>
      </c>
      <c r="J460" s="2" t="s">
        <v>3028</v>
      </c>
      <c r="K460" s="2" t="s">
        <v>3029</v>
      </c>
    </row>
    <row r="461" spans="1:11">
      <c r="A461" s="2" t="s">
        <v>3030</v>
      </c>
      <c r="B461" s="2" t="s">
        <v>2580</v>
      </c>
      <c r="C461" s="2" t="s">
        <v>3031</v>
      </c>
      <c r="D461" s="2" t="s">
        <v>44</v>
      </c>
      <c r="E461" s="2">
        <v>1300</v>
      </c>
      <c r="F461" s="2">
        <v>199</v>
      </c>
      <c r="G461" s="2">
        <f>HYPERLINK("http://fantom.gsc.riken.jp/cat/v1/#/traits/HP:0002017", "CAT_browser_link")</f>
        <v>0</v>
      </c>
      <c r="H461" s="2" t="s">
        <v>3032</v>
      </c>
      <c r="I461" s="2" t="s">
        <v>3033</v>
      </c>
      <c r="J461" s="2">
        <v>21694509</v>
      </c>
      <c r="K461" s="2" t="s">
        <v>3034</v>
      </c>
    </row>
    <row r="462" spans="1:11">
      <c r="A462" s="2" t="s">
        <v>3035</v>
      </c>
      <c r="B462" s="2" t="s">
        <v>2580</v>
      </c>
      <c r="C462" s="2" t="s">
        <v>3036</v>
      </c>
      <c r="D462" s="2" t="s">
        <v>3037</v>
      </c>
      <c r="E462" s="2">
        <v>1406</v>
      </c>
      <c r="F462" s="2">
        <v>199</v>
      </c>
      <c r="G462" s="2">
        <f>HYPERLINK("http://fantom.gsc.riken.jp/cat/v1/#/traits/HP:0002088", "CAT_browser_link")</f>
        <v>0</v>
      </c>
      <c r="H462" s="2" t="s">
        <v>3038</v>
      </c>
      <c r="I462" s="2" t="s">
        <v>3039</v>
      </c>
      <c r="J462" s="2" t="s">
        <v>3040</v>
      </c>
      <c r="K462" s="2" t="s">
        <v>3041</v>
      </c>
    </row>
    <row r="463" spans="1:11">
      <c r="A463" s="2" t="s">
        <v>3042</v>
      </c>
      <c r="B463" s="2" t="s">
        <v>2580</v>
      </c>
      <c r="C463" s="2" t="s">
        <v>3043</v>
      </c>
      <c r="D463" s="2" t="s">
        <v>44</v>
      </c>
      <c r="E463" s="2">
        <v>1539</v>
      </c>
      <c r="F463" s="2">
        <v>246</v>
      </c>
      <c r="G463" s="2">
        <f>HYPERLINK("http://fantom.gsc.riken.jp/cat/v1/#/traits/HP:0002140", "CAT_browser_link")</f>
        <v>0</v>
      </c>
      <c r="H463" s="2" t="s">
        <v>3044</v>
      </c>
      <c r="I463" s="2" t="s">
        <v>3045</v>
      </c>
      <c r="J463" s="2" t="s">
        <v>3046</v>
      </c>
      <c r="K463" s="2" t="s">
        <v>3047</v>
      </c>
    </row>
    <row r="464" spans="1:11">
      <c r="A464" s="2" t="s">
        <v>3048</v>
      </c>
      <c r="B464" s="2" t="s">
        <v>2580</v>
      </c>
      <c r="C464" s="2" t="s">
        <v>3049</v>
      </c>
      <c r="D464" s="2" t="s">
        <v>44</v>
      </c>
      <c r="E464" s="2">
        <v>626</v>
      </c>
      <c r="F464" s="2">
        <v>39</v>
      </c>
      <c r="G464" s="2">
        <f>HYPERLINK("http://fantom.gsc.riken.jp/cat/v1/#/traits/HP:0002297", "CAT_browser_link")</f>
        <v>0</v>
      </c>
      <c r="H464" s="2" t="s">
        <v>3050</v>
      </c>
      <c r="I464" s="2" t="s">
        <v>3051</v>
      </c>
      <c r="J464" s="2" t="s">
        <v>3052</v>
      </c>
      <c r="K464" s="2" t="s">
        <v>3053</v>
      </c>
    </row>
    <row r="465" spans="1:11">
      <c r="A465" s="2" t="s">
        <v>3054</v>
      </c>
      <c r="B465" s="2" t="s">
        <v>2580</v>
      </c>
      <c r="C465" s="2" t="s">
        <v>3055</v>
      </c>
      <c r="D465" s="2" t="s">
        <v>3056</v>
      </c>
      <c r="E465" s="2">
        <v>172</v>
      </c>
      <c r="F465" s="2">
        <v>11</v>
      </c>
      <c r="G465" s="2">
        <f>HYPERLINK("http://fantom.gsc.riken.jp/cat/v1/#/traits/HP:0002354", "CAT_browser_link")</f>
        <v>0</v>
      </c>
      <c r="H465" s="2" t="s">
        <v>3057</v>
      </c>
      <c r="I465" s="2" t="s">
        <v>3058</v>
      </c>
      <c r="J465" s="2" t="s">
        <v>3059</v>
      </c>
      <c r="K465" s="2" t="s">
        <v>3060</v>
      </c>
    </row>
    <row r="466" spans="1:11">
      <c r="A466" s="2" t="s">
        <v>3061</v>
      </c>
      <c r="B466" s="2" t="s">
        <v>2580</v>
      </c>
      <c r="C466" s="2" t="s">
        <v>3062</v>
      </c>
      <c r="D466" s="2" t="s">
        <v>3063</v>
      </c>
      <c r="E466" s="2">
        <v>166</v>
      </c>
      <c r="F466" s="2">
        <v>33</v>
      </c>
      <c r="G466" s="2">
        <f>HYPERLINK("http://fantom.gsc.riken.jp/cat/v1/#/traits/HP:0002500", "CAT_browser_link")</f>
        <v>0</v>
      </c>
      <c r="H466" s="2" t="s">
        <v>3064</v>
      </c>
      <c r="I466" s="2" t="s">
        <v>3065</v>
      </c>
      <c r="J466" s="2" t="s">
        <v>3066</v>
      </c>
      <c r="K466" s="2" t="s">
        <v>3067</v>
      </c>
    </row>
    <row r="467" spans="1:11">
      <c r="A467" s="2" t="s">
        <v>3068</v>
      </c>
      <c r="B467" s="2" t="s">
        <v>2580</v>
      </c>
      <c r="C467" s="2" t="s">
        <v>3069</v>
      </c>
      <c r="D467" s="2" t="s">
        <v>3070</v>
      </c>
      <c r="E467" s="2">
        <v>62</v>
      </c>
      <c r="F467" s="2">
        <v>6</v>
      </c>
      <c r="G467" s="2">
        <f>HYPERLINK("http://fantom.gsc.riken.jp/cat/v1/#/traits/HP:0002526", "CAT_browser_link")</f>
        <v>0</v>
      </c>
      <c r="H467" s="2" t="s">
        <v>3071</v>
      </c>
      <c r="I467" s="2" t="s">
        <v>3072</v>
      </c>
      <c r="J467" s="2">
        <v>23738518</v>
      </c>
      <c r="K467" s="2" t="s">
        <v>3073</v>
      </c>
    </row>
    <row r="468" spans="1:11">
      <c r="A468" s="2" t="s">
        <v>3074</v>
      </c>
      <c r="B468" s="2" t="s">
        <v>2580</v>
      </c>
      <c r="C468" s="2" t="s">
        <v>3075</v>
      </c>
      <c r="D468" s="2" t="s">
        <v>3076</v>
      </c>
      <c r="E468" s="2">
        <v>429</v>
      </c>
      <c r="F468" s="2">
        <v>36</v>
      </c>
      <c r="G468" s="2">
        <f>HYPERLINK("http://fantom.gsc.riken.jp/cat/v1/#/traits/HP:0002538", "CAT_browser_link")</f>
        <v>0</v>
      </c>
      <c r="H468" s="2" t="s">
        <v>3077</v>
      </c>
      <c r="I468" s="2" t="s">
        <v>3078</v>
      </c>
      <c r="J468" s="2" t="s">
        <v>3079</v>
      </c>
      <c r="K468" s="2" t="s">
        <v>3080</v>
      </c>
    </row>
    <row r="469" spans="1:11">
      <c r="A469" s="2" t="s">
        <v>3081</v>
      </c>
      <c r="B469" s="2" t="s">
        <v>2580</v>
      </c>
      <c r="C469" s="2" t="s">
        <v>3082</v>
      </c>
      <c r="D469" s="2" t="s">
        <v>3083</v>
      </c>
      <c r="E469" s="2">
        <v>1041</v>
      </c>
      <c r="F469" s="2">
        <v>122</v>
      </c>
      <c r="G469" s="2">
        <f>HYPERLINK("http://fantom.gsc.riken.jp/cat/v1/#/traits/HP:0002597", "CAT_browser_link")</f>
        <v>0</v>
      </c>
      <c r="H469" s="2" t="s">
        <v>3084</v>
      </c>
      <c r="I469" s="2" t="s">
        <v>3085</v>
      </c>
      <c r="J469" s="2" t="s">
        <v>3086</v>
      </c>
      <c r="K469" s="2" t="s">
        <v>3087</v>
      </c>
    </row>
    <row r="470" spans="1:11">
      <c r="A470" s="2" t="s">
        <v>3088</v>
      </c>
      <c r="B470" s="2" t="s">
        <v>2580</v>
      </c>
      <c r="C470" s="2" t="s">
        <v>3089</v>
      </c>
      <c r="D470" s="2" t="s">
        <v>3090</v>
      </c>
      <c r="E470" s="2">
        <v>200</v>
      </c>
      <c r="F470" s="2">
        <v>37</v>
      </c>
      <c r="G470" s="2">
        <f>HYPERLINK("http://fantom.gsc.riken.jp/cat/v1/#/traits/HP:0002619", "CAT_browser_link")</f>
        <v>0</v>
      </c>
      <c r="H470" s="2" t="s">
        <v>3091</v>
      </c>
      <c r="I470" s="2" t="s">
        <v>3092</v>
      </c>
      <c r="J470" s="2" t="s">
        <v>3093</v>
      </c>
      <c r="K470" s="2" t="s">
        <v>3094</v>
      </c>
    </row>
    <row r="471" spans="1:11">
      <c r="A471" s="2" t="s">
        <v>3095</v>
      </c>
      <c r="B471" s="2" t="s">
        <v>2580</v>
      </c>
      <c r="C471" s="2" t="s">
        <v>3096</v>
      </c>
      <c r="D471" s="2" t="s">
        <v>3097</v>
      </c>
      <c r="E471" s="2">
        <v>7346</v>
      </c>
      <c r="F471" s="2">
        <v>1025</v>
      </c>
      <c r="G471" s="2">
        <f>HYPERLINK("http://fantom.gsc.riken.jp/cat/v1/#/traits/HP:0002634", "CAT_browser_link")</f>
        <v>0</v>
      </c>
      <c r="H471" s="2" t="s">
        <v>3098</v>
      </c>
      <c r="I471" s="2" t="s">
        <v>3099</v>
      </c>
      <c r="J471" s="2" t="s">
        <v>3100</v>
      </c>
      <c r="K471" s="2" t="s">
        <v>3101</v>
      </c>
    </row>
    <row r="472" spans="1:11">
      <c r="A472" s="2" t="s">
        <v>3102</v>
      </c>
      <c r="B472" s="2" t="s">
        <v>2580</v>
      </c>
      <c r="C472" s="2" t="s">
        <v>3103</v>
      </c>
      <c r="D472" s="2" t="s">
        <v>3104</v>
      </c>
      <c r="E472" s="2">
        <v>2766</v>
      </c>
      <c r="F472" s="2">
        <v>384</v>
      </c>
      <c r="G472" s="2">
        <f>HYPERLINK("http://fantom.gsc.riken.jp/cat/v1/#/traits/HP:0002664", "CAT_browser_link")</f>
        <v>0</v>
      </c>
      <c r="H472" s="2" t="s">
        <v>3105</v>
      </c>
      <c r="I472" s="2" t="s">
        <v>3106</v>
      </c>
      <c r="J472" s="2" t="s">
        <v>3107</v>
      </c>
      <c r="K472" s="2" t="s">
        <v>3108</v>
      </c>
    </row>
    <row r="473" spans="1:11">
      <c r="A473" s="2" t="s">
        <v>3109</v>
      </c>
      <c r="B473" s="2" t="s">
        <v>2580</v>
      </c>
      <c r="C473" s="2" t="s">
        <v>3110</v>
      </c>
      <c r="D473" s="2" t="s">
        <v>3111</v>
      </c>
      <c r="E473" s="2">
        <v>15336</v>
      </c>
      <c r="F473" s="2">
        <v>1910</v>
      </c>
      <c r="G473" s="2">
        <f>HYPERLINK("http://fantom.gsc.riken.jp/cat/v1/#/traits/HP:0002665", "CAT_browser_link")</f>
        <v>0</v>
      </c>
      <c r="H473" s="2" t="s">
        <v>3112</v>
      </c>
      <c r="I473" s="2" t="s">
        <v>3113</v>
      </c>
      <c r="J473" s="2" t="s">
        <v>3114</v>
      </c>
      <c r="K473" s="2" t="s">
        <v>3115</v>
      </c>
    </row>
    <row r="474" spans="1:11">
      <c r="A474" s="2" t="s">
        <v>3116</v>
      </c>
      <c r="B474" s="2" t="s">
        <v>2580</v>
      </c>
      <c r="C474" s="2" t="s">
        <v>3117</v>
      </c>
      <c r="D474" s="2" t="s">
        <v>44</v>
      </c>
      <c r="E474" s="2">
        <v>199</v>
      </c>
      <c r="F474" s="2">
        <v>31</v>
      </c>
      <c r="G474" s="2">
        <f>HYPERLINK("http://fantom.gsc.riken.jp/cat/v1/#/traits/HP:0002672", "CAT_browser_link")</f>
        <v>0</v>
      </c>
      <c r="H474" s="2" t="s">
        <v>3118</v>
      </c>
      <c r="I474" s="2" t="s">
        <v>3119</v>
      </c>
      <c r="J474" s="2" t="s">
        <v>3120</v>
      </c>
      <c r="K474" s="2" t="s">
        <v>3121</v>
      </c>
    </row>
    <row r="475" spans="1:11">
      <c r="A475" s="2" t="s">
        <v>3122</v>
      </c>
      <c r="B475" s="2" t="s">
        <v>2580</v>
      </c>
      <c r="C475" s="2" t="s">
        <v>3123</v>
      </c>
      <c r="D475" s="2" t="s">
        <v>3124</v>
      </c>
      <c r="E475" s="2">
        <v>3044</v>
      </c>
      <c r="F475" s="2">
        <v>298</v>
      </c>
      <c r="G475" s="2">
        <f>HYPERLINK("http://fantom.gsc.riken.jp/cat/v1/#/traits/HP:0002715", "CAT_browser_link")</f>
        <v>0</v>
      </c>
      <c r="H475" s="2" t="s">
        <v>3125</v>
      </c>
      <c r="I475" s="2" t="s">
        <v>3126</v>
      </c>
      <c r="J475" s="2" t="s">
        <v>3127</v>
      </c>
      <c r="K475" s="2" t="s">
        <v>3128</v>
      </c>
    </row>
    <row r="476" spans="1:11">
      <c r="A476" s="2" t="s">
        <v>3129</v>
      </c>
      <c r="B476" s="2" t="s">
        <v>2580</v>
      </c>
      <c r="C476" s="2" t="s">
        <v>3130</v>
      </c>
      <c r="D476" s="2" t="s">
        <v>44</v>
      </c>
      <c r="E476" s="2">
        <v>3335</v>
      </c>
      <c r="F476" s="2">
        <v>572</v>
      </c>
      <c r="G476" s="2">
        <f>HYPERLINK("http://fantom.gsc.riken.jp/cat/v1/#/traits/HP:0002721", "CAT_browser_link")</f>
        <v>0</v>
      </c>
      <c r="H476" s="2" t="s">
        <v>3131</v>
      </c>
      <c r="I476" s="2" t="s">
        <v>3132</v>
      </c>
      <c r="J476" s="2" t="s">
        <v>3133</v>
      </c>
      <c r="K476" s="2" t="s">
        <v>3134</v>
      </c>
    </row>
    <row r="477" spans="1:11">
      <c r="A477" s="2" t="s">
        <v>3135</v>
      </c>
      <c r="B477" s="2" t="s">
        <v>2580</v>
      </c>
      <c r="C477" s="2" t="s">
        <v>3136</v>
      </c>
      <c r="D477" s="2" t="s">
        <v>3137</v>
      </c>
      <c r="E477" s="2">
        <v>4316</v>
      </c>
      <c r="F477" s="2">
        <v>608</v>
      </c>
      <c r="G477" s="2">
        <f>HYPERLINK("http://fantom.gsc.riken.jp/cat/v1/#/traits/HP:0002725", "CAT_browser_link")</f>
        <v>0</v>
      </c>
      <c r="H477" s="2" t="s">
        <v>3138</v>
      </c>
      <c r="I477" s="2" t="s">
        <v>3139</v>
      </c>
      <c r="J477" s="2" t="s">
        <v>3140</v>
      </c>
      <c r="K477" s="2" t="s">
        <v>3141</v>
      </c>
    </row>
    <row r="478" spans="1:11">
      <c r="A478" s="2" t="s">
        <v>3142</v>
      </c>
      <c r="B478" s="2" t="s">
        <v>2580</v>
      </c>
      <c r="C478" s="2" t="s">
        <v>3143</v>
      </c>
      <c r="D478" s="2" t="s">
        <v>44</v>
      </c>
      <c r="E478" s="2">
        <v>2109</v>
      </c>
      <c r="F478" s="2">
        <v>303</v>
      </c>
      <c r="G478" s="2">
        <f>HYPERLINK("http://fantom.gsc.riken.jp/cat/v1/#/traits/HP:0002758", "CAT_browser_link")</f>
        <v>0</v>
      </c>
      <c r="H478" s="2" t="s">
        <v>3144</v>
      </c>
      <c r="I478" s="2" t="s">
        <v>3145</v>
      </c>
      <c r="J478" s="2" t="s">
        <v>3146</v>
      </c>
      <c r="K478" s="2" t="s">
        <v>3147</v>
      </c>
    </row>
    <row r="479" spans="1:11">
      <c r="A479" s="2" t="s">
        <v>3148</v>
      </c>
      <c r="B479" s="2" t="s">
        <v>2580</v>
      </c>
      <c r="C479" s="2" t="s">
        <v>3149</v>
      </c>
      <c r="D479" s="2" t="s">
        <v>44</v>
      </c>
      <c r="E479" s="2">
        <v>2356</v>
      </c>
      <c r="F479" s="2">
        <v>352</v>
      </c>
      <c r="G479" s="2">
        <f>HYPERLINK("http://fantom.gsc.riken.jp/cat/v1/#/traits/HP:0002795", "CAT_browser_link")</f>
        <v>0</v>
      </c>
      <c r="H479" s="2" t="s">
        <v>3150</v>
      </c>
      <c r="I479" s="2" t="s">
        <v>3151</v>
      </c>
      <c r="J479" s="2" t="s">
        <v>3152</v>
      </c>
      <c r="K479" s="2" t="s">
        <v>3153</v>
      </c>
    </row>
    <row r="480" spans="1:11">
      <c r="A480" s="2" t="s">
        <v>3154</v>
      </c>
      <c r="B480" s="2" t="s">
        <v>2580</v>
      </c>
      <c r="C480" s="2" t="s">
        <v>3155</v>
      </c>
      <c r="D480" s="2" t="s">
        <v>3156</v>
      </c>
      <c r="E480" s="2">
        <v>1212</v>
      </c>
      <c r="F480" s="2">
        <v>139</v>
      </c>
      <c r="G480" s="2">
        <f>HYPERLINK("http://fantom.gsc.riken.jp/cat/v1/#/traits/HP:0002861", "CAT_browser_link")</f>
        <v>0</v>
      </c>
      <c r="H480" s="2" t="s">
        <v>3157</v>
      </c>
      <c r="I480" s="2" t="s">
        <v>3158</v>
      </c>
      <c r="J480" s="2" t="s">
        <v>3159</v>
      </c>
      <c r="K480" s="2" t="s">
        <v>3160</v>
      </c>
    </row>
    <row r="481" spans="1:11">
      <c r="A481" s="2" t="s">
        <v>3161</v>
      </c>
      <c r="B481" s="2" t="s">
        <v>2580</v>
      </c>
      <c r="C481" s="2" t="s">
        <v>3162</v>
      </c>
      <c r="D481" s="2" t="s">
        <v>3163</v>
      </c>
      <c r="E481" s="2">
        <v>22</v>
      </c>
      <c r="F481" s="2">
        <v>10</v>
      </c>
      <c r="G481" s="2">
        <f>HYPERLINK("http://fantom.gsc.riken.jp/cat/v1/#/traits/HP:0002921", "CAT_browser_link")</f>
        <v>0</v>
      </c>
      <c r="H481" s="2" t="s">
        <v>3164</v>
      </c>
      <c r="I481" s="2" t="s">
        <v>3165</v>
      </c>
      <c r="J481" s="2">
        <v>20932310</v>
      </c>
      <c r="K481" s="2" t="s">
        <v>3166</v>
      </c>
    </row>
    <row r="482" spans="1:11">
      <c r="A482" s="2" t="s">
        <v>3167</v>
      </c>
      <c r="B482" s="2" t="s">
        <v>2580</v>
      </c>
      <c r="C482" s="2" t="s">
        <v>3168</v>
      </c>
      <c r="D482" s="2" t="s">
        <v>3169</v>
      </c>
      <c r="E482" s="2">
        <v>1297</v>
      </c>
      <c r="F482" s="2">
        <v>117</v>
      </c>
      <c r="G482" s="2">
        <f>HYPERLINK("http://fantom.gsc.riken.jp/cat/v1/#/traits/HP:0002955", "CAT_browser_link")</f>
        <v>0</v>
      </c>
      <c r="H482" s="2" t="s">
        <v>3170</v>
      </c>
      <c r="I482" s="2" t="s">
        <v>3171</v>
      </c>
      <c r="J482" s="2" t="s">
        <v>3172</v>
      </c>
      <c r="K482" s="2" t="s">
        <v>3173</v>
      </c>
    </row>
    <row r="483" spans="1:11">
      <c r="A483" s="2" t="s">
        <v>3174</v>
      </c>
      <c r="B483" s="2" t="s">
        <v>2580</v>
      </c>
      <c r="C483" s="2" t="s">
        <v>3175</v>
      </c>
      <c r="D483" s="2" t="s">
        <v>3176</v>
      </c>
      <c r="E483" s="2">
        <v>570</v>
      </c>
      <c r="F483" s="2">
        <v>56</v>
      </c>
      <c r="G483" s="2">
        <f>HYPERLINK("http://fantom.gsc.riken.jp/cat/v1/#/traits/HP:0002960", "CAT_browser_link")</f>
        <v>0</v>
      </c>
      <c r="H483" s="2" t="s">
        <v>3177</v>
      </c>
      <c r="I483" s="2" t="s">
        <v>3178</v>
      </c>
      <c r="J483" s="2" t="s">
        <v>3179</v>
      </c>
      <c r="K483" s="2" t="s">
        <v>3180</v>
      </c>
    </row>
    <row r="484" spans="1:11">
      <c r="A484" s="2" t="s">
        <v>3181</v>
      </c>
      <c r="B484" s="2" t="s">
        <v>2580</v>
      </c>
      <c r="C484" s="2" t="s">
        <v>3182</v>
      </c>
      <c r="D484" s="2" t="s">
        <v>3183</v>
      </c>
      <c r="E484" s="2">
        <v>3603</v>
      </c>
      <c r="F484" s="2">
        <v>560</v>
      </c>
      <c r="G484" s="2">
        <f>HYPERLINK("http://fantom.gsc.riken.jp/cat/v1/#/traits/HP:0003002", "CAT_browser_link")</f>
        <v>0</v>
      </c>
      <c r="H484" s="2" t="s">
        <v>3184</v>
      </c>
      <c r="I484" s="2" t="s">
        <v>3185</v>
      </c>
      <c r="J484" s="2" t="s">
        <v>3186</v>
      </c>
      <c r="K484" s="2" t="s">
        <v>3187</v>
      </c>
    </row>
    <row r="485" spans="1:11">
      <c r="A485" s="2" t="s">
        <v>3188</v>
      </c>
      <c r="B485" s="2" t="s">
        <v>2580</v>
      </c>
      <c r="C485" s="2" t="s">
        <v>3189</v>
      </c>
      <c r="D485" s="2" t="s">
        <v>44</v>
      </c>
      <c r="E485" s="2">
        <v>445</v>
      </c>
      <c r="F485" s="2">
        <v>64</v>
      </c>
      <c r="G485" s="2">
        <f>HYPERLINK("http://fantom.gsc.riken.jp/cat/v1/#/traits/HP:0003115", "CAT_browser_link")</f>
        <v>0</v>
      </c>
      <c r="H485" s="2" t="s">
        <v>3190</v>
      </c>
      <c r="I485" s="2" t="s">
        <v>3191</v>
      </c>
      <c r="J485" s="2" t="s">
        <v>3192</v>
      </c>
      <c r="K485" s="2" t="s">
        <v>3193</v>
      </c>
    </row>
    <row r="486" spans="1:11">
      <c r="A486" s="2" t="s">
        <v>3194</v>
      </c>
      <c r="B486" s="2" t="s">
        <v>2580</v>
      </c>
      <c r="C486" s="2" t="s">
        <v>3195</v>
      </c>
      <c r="D486" s="2" t="s">
        <v>3196</v>
      </c>
      <c r="E486" s="2">
        <v>238</v>
      </c>
      <c r="F486" s="2">
        <v>56</v>
      </c>
      <c r="G486" s="2">
        <f>HYPERLINK("http://fantom.gsc.riken.jp/cat/v1/#/traits/HP:0003117", "CAT_browser_link")</f>
        <v>0</v>
      </c>
      <c r="H486" s="2" t="s">
        <v>3197</v>
      </c>
      <c r="I486" s="2" t="s">
        <v>3198</v>
      </c>
      <c r="J486" s="2" t="s">
        <v>3199</v>
      </c>
      <c r="K486" s="2" t="s">
        <v>3200</v>
      </c>
    </row>
    <row r="487" spans="1:11">
      <c r="A487" s="2" t="s">
        <v>3201</v>
      </c>
      <c r="B487" s="2" t="s">
        <v>2580</v>
      </c>
      <c r="C487" s="2" t="s">
        <v>3202</v>
      </c>
      <c r="D487" s="2" t="s">
        <v>44</v>
      </c>
      <c r="E487" s="2">
        <v>752</v>
      </c>
      <c r="F487" s="2">
        <v>141</v>
      </c>
      <c r="G487" s="2">
        <f>HYPERLINK("http://fantom.gsc.riken.jp/cat/v1/#/traits/HP:0003162", "CAT_browser_link")</f>
        <v>0</v>
      </c>
      <c r="H487" s="2" t="s">
        <v>3203</v>
      </c>
      <c r="I487" s="2" t="s">
        <v>3204</v>
      </c>
      <c r="J487" s="2" t="s">
        <v>3205</v>
      </c>
      <c r="K487" s="2" t="s">
        <v>3206</v>
      </c>
    </row>
    <row r="488" spans="1:11">
      <c r="A488" s="2" t="s">
        <v>3207</v>
      </c>
      <c r="B488" s="2" t="s">
        <v>2580</v>
      </c>
      <c r="C488" s="2" t="s">
        <v>3208</v>
      </c>
      <c r="D488" s="2" t="s">
        <v>3209</v>
      </c>
      <c r="E488" s="2">
        <v>591</v>
      </c>
      <c r="F488" s="2">
        <v>71</v>
      </c>
      <c r="G488" s="2">
        <f>HYPERLINK("http://fantom.gsc.riken.jp/cat/v1/#/traits/HP:0003216", "CAT_browser_link")</f>
        <v>0</v>
      </c>
      <c r="H488" s="2" t="s">
        <v>3210</v>
      </c>
      <c r="I488" s="2" t="s">
        <v>3211</v>
      </c>
      <c r="J488" s="2" t="s">
        <v>3212</v>
      </c>
      <c r="K488" s="2" t="s">
        <v>3213</v>
      </c>
    </row>
    <row r="489" spans="1:11">
      <c r="A489" s="2" t="s">
        <v>3214</v>
      </c>
      <c r="B489" s="2" t="s">
        <v>2580</v>
      </c>
      <c r="C489" s="2" t="s">
        <v>3215</v>
      </c>
      <c r="D489" s="2" t="s">
        <v>3216</v>
      </c>
      <c r="E489" s="2">
        <v>156</v>
      </c>
      <c r="F489" s="2">
        <v>29</v>
      </c>
      <c r="G489" s="2">
        <f>HYPERLINK("http://fantom.gsc.riken.jp/cat/v1/#/traits/HP:0003272", "CAT_browser_link")</f>
        <v>0</v>
      </c>
      <c r="H489" s="2" t="s">
        <v>3217</v>
      </c>
      <c r="I489" s="2" t="s">
        <v>3218</v>
      </c>
      <c r="J489" s="2" t="s">
        <v>3219</v>
      </c>
      <c r="K489" s="2" t="s">
        <v>3220</v>
      </c>
    </row>
    <row r="490" spans="1:11">
      <c r="A490" s="2" t="s">
        <v>3221</v>
      </c>
      <c r="B490" s="2" t="s">
        <v>2580</v>
      </c>
      <c r="C490" s="2" t="s">
        <v>3222</v>
      </c>
      <c r="D490" s="2" t="s">
        <v>3223</v>
      </c>
      <c r="E490" s="2">
        <v>113</v>
      </c>
      <c r="F490" s="2">
        <v>21</v>
      </c>
      <c r="G490" s="2">
        <f>HYPERLINK("http://fantom.gsc.riken.jp/cat/v1/#/traits/HP:0003367", "CAT_browser_link")</f>
        <v>0</v>
      </c>
      <c r="H490" s="2" t="s">
        <v>3224</v>
      </c>
      <c r="I490" s="2" t="s">
        <v>3225</v>
      </c>
      <c r="J490" s="2" t="s">
        <v>3226</v>
      </c>
      <c r="K490" s="2" t="s">
        <v>3227</v>
      </c>
    </row>
    <row r="491" spans="1:11">
      <c r="A491" s="2" t="s">
        <v>3228</v>
      </c>
      <c r="B491" s="2" t="s">
        <v>2580</v>
      </c>
      <c r="C491" s="2" t="s">
        <v>3229</v>
      </c>
      <c r="D491" s="2" t="s">
        <v>3230</v>
      </c>
      <c r="E491" s="2">
        <v>238</v>
      </c>
      <c r="F491" s="2">
        <v>43</v>
      </c>
      <c r="G491" s="2">
        <f>HYPERLINK("http://fantom.gsc.riken.jp/cat/v1/#/traits/HP:0003540", "CAT_browser_link")</f>
        <v>0</v>
      </c>
      <c r="H491" s="2" t="s">
        <v>3231</v>
      </c>
      <c r="I491" s="2" t="s">
        <v>3232</v>
      </c>
      <c r="J491" s="2" t="s">
        <v>3233</v>
      </c>
      <c r="K491" s="2" t="s">
        <v>3234</v>
      </c>
    </row>
    <row r="492" spans="1:11">
      <c r="A492" s="2" t="s">
        <v>3235</v>
      </c>
      <c r="B492" s="2" t="s">
        <v>2580</v>
      </c>
      <c r="C492" s="2" t="s">
        <v>3236</v>
      </c>
      <c r="D492" s="2" t="s">
        <v>3237</v>
      </c>
      <c r="E492" s="2">
        <v>135</v>
      </c>
      <c r="F492" s="2">
        <v>16</v>
      </c>
      <c r="G492" s="2">
        <f>HYPERLINK("http://fantom.gsc.riken.jp/cat/v1/#/traits/HP:0003764", "CAT_browser_link")</f>
        <v>0</v>
      </c>
      <c r="H492" s="2" t="s">
        <v>3238</v>
      </c>
      <c r="I492" s="2" t="s">
        <v>3239</v>
      </c>
      <c r="J492" s="2" t="s">
        <v>3240</v>
      </c>
      <c r="K492" s="2" t="s">
        <v>3241</v>
      </c>
    </row>
    <row r="493" spans="1:11">
      <c r="A493" s="2" t="s">
        <v>3242</v>
      </c>
      <c r="B493" s="2" t="s">
        <v>2580</v>
      </c>
      <c r="C493" s="2" t="s">
        <v>3243</v>
      </c>
      <c r="D493" s="2" t="s">
        <v>3244</v>
      </c>
      <c r="E493" s="2">
        <v>117</v>
      </c>
      <c r="F493" s="2">
        <v>14</v>
      </c>
      <c r="G493" s="2">
        <f>HYPERLINK("http://fantom.gsc.riken.jp/cat/v1/#/traits/HP:0003812", "CAT_browser_link")</f>
        <v>0</v>
      </c>
      <c r="H493" s="2" t="s">
        <v>3245</v>
      </c>
      <c r="I493" s="2" t="s">
        <v>3246</v>
      </c>
      <c r="J493" s="2">
        <v>22832960</v>
      </c>
      <c r="K493" s="2" t="s">
        <v>3247</v>
      </c>
    </row>
    <row r="494" spans="1:11">
      <c r="A494" s="2" t="s">
        <v>3248</v>
      </c>
      <c r="B494" s="2" t="s">
        <v>2580</v>
      </c>
      <c r="C494" s="2" t="s">
        <v>3249</v>
      </c>
      <c r="D494" s="2" t="s">
        <v>44</v>
      </c>
      <c r="E494" s="2">
        <v>7250</v>
      </c>
      <c r="F494" s="2">
        <v>1011</v>
      </c>
      <c r="G494" s="2">
        <f>HYPERLINK("http://fantom.gsc.riken.jp/cat/v1/#/traits/HP:0003854", "CAT_browser_link")</f>
        <v>0</v>
      </c>
      <c r="H494" s="2" t="s">
        <v>3250</v>
      </c>
      <c r="I494" s="2" t="s">
        <v>3251</v>
      </c>
      <c r="J494" s="2" t="s">
        <v>3252</v>
      </c>
      <c r="K494" s="2" t="s">
        <v>3253</v>
      </c>
    </row>
    <row r="495" spans="1:11">
      <c r="A495" s="2" t="s">
        <v>3254</v>
      </c>
      <c r="B495" s="2" t="s">
        <v>2580</v>
      </c>
      <c r="C495" s="2" t="s">
        <v>3255</v>
      </c>
      <c r="D495" s="2" t="s">
        <v>3256</v>
      </c>
      <c r="E495" s="2">
        <v>602</v>
      </c>
      <c r="F495" s="2">
        <v>124</v>
      </c>
      <c r="G495" s="2">
        <f>HYPERLINK("http://fantom.gsc.riken.jp/cat/v1/#/traits/HP:0004323", "CAT_browser_link")</f>
        <v>0</v>
      </c>
      <c r="H495" s="2" t="s">
        <v>3257</v>
      </c>
      <c r="I495" s="2" t="s">
        <v>3258</v>
      </c>
      <c r="J495" s="2" t="s">
        <v>3259</v>
      </c>
      <c r="K495" s="2" t="s">
        <v>3260</v>
      </c>
    </row>
    <row r="496" spans="1:11">
      <c r="A496" s="2" t="s">
        <v>3261</v>
      </c>
      <c r="B496" s="2" t="s">
        <v>2580</v>
      </c>
      <c r="C496" s="2" t="s">
        <v>3262</v>
      </c>
      <c r="D496" s="2" t="s">
        <v>44</v>
      </c>
      <c r="E496" s="2">
        <v>149</v>
      </c>
      <c r="F496" s="2">
        <v>26</v>
      </c>
      <c r="G496" s="2">
        <f>HYPERLINK("http://fantom.gsc.riken.jp/cat/v1/#/traits/HP:0004341", "CAT_browser_link")</f>
        <v>0</v>
      </c>
      <c r="H496" s="2" t="s">
        <v>3263</v>
      </c>
      <c r="I496" s="2" t="s">
        <v>3264</v>
      </c>
      <c r="J496" s="2" t="s">
        <v>3265</v>
      </c>
      <c r="K496" s="2" t="s">
        <v>3266</v>
      </c>
    </row>
    <row r="497" spans="1:11">
      <c r="A497" s="2" t="s">
        <v>3267</v>
      </c>
      <c r="B497" s="2" t="s">
        <v>2580</v>
      </c>
      <c r="C497" s="2" t="s">
        <v>3268</v>
      </c>
      <c r="D497" s="2" t="s">
        <v>3269</v>
      </c>
      <c r="E497" s="2">
        <v>5298</v>
      </c>
      <c r="F497" s="2">
        <v>648</v>
      </c>
      <c r="G497" s="2">
        <f>HYPERLINK("http://fantom.gsc.riken.jp/cat/v1/#/traits/HP:0004348", "CAT_browser_link")</f>
        <v>0</v>
      </c>
      <c r="H497" s="2" t="s">
        <v>3270</v>
      </c>
      <c r="I497" s="2" t="s">
        <v>3271</v>
      </c>
      <c r="J497" s="2" t="s">
        <v>3272</v>
      </c>
      <c r="K497" s="2" t="s">
        <v>3273</v>
      </c>
    </row>
    <row r="498" spans="1:11">
      <c r="A498" s="2" t="s">
        <v>3274</v>
      </c>
      <c r="B498" s="2" t="s">
        <v>2580</v>
      </c>
      <c r="C498" s="2" t="s">
        <v>3275</v>
      </c>
      <c r="D498" s="2" t="s">
        <v>3276</v>
      </c>
      <c r="E498" s="2">
        <v>194</v>
      </c>
      <c r="F498" s="2">
        <v>20</v>
      </c>
      <c r="G498" s="2">
        <f>HYPERLINK("http://fantom.gsc.riken.jp/cat/v1/#/traits/HP:0004355", "CAT_browser_link")</f>
        <v>0</v>
      </c>
      <c r="H498" s="2" t="s">
        <v>3277</v>
      </c>
      <c r="I498" s="2" t="s">
        <v>3278</v>
      </c>
      <c r="J498" s="2">
        <v>21908519</v>
      </c>
      <c r="K498" s="2" t="s">
        <v>3279</v>
      </c>
    </row>
    <row r="499" spans="1:11">
      <c r="A499" s="2" t="s">
        <v>3280</v>
      </c>
      <c r="B499" s="2" t="s">
        <v>2580</v>
      </c>
      <c r="C499" s="2" t="s">
        <v>3281</v>
      </c>
      <c r="D499" s="2" t="s">
        <v>3282</v>
      </c>
      <c r="E499" s="2">
        <v>449</v>
      </c>
      <c r="F499" s="2">
        <v>71</v>
      </c>
      <c r="G499" s="2">
        <f>HYPERLINK("http://fantom.gsc.riken.jp/cat/v1/#/traits/HP:0004360", "CAT_browser_link")</f>
        <v>0</v>
      </c>
      <c r="H499" s="2" t="s">
        <v>3283</v>
      </c>
      <c r="I499" s="2" t="s">
        <v>3284</v>
      </c>
      <c r="J499" s="2" t="s">
        <v>3285</v>
      </c>
      <c r="K499" s="2" t="s">
        <v>3286</v>
      </c>
    </row>
    <row r="500" spans="1:11">
      <c r="A500" s="2" t="s">
        <v>3287</v>
      </c>
      <c r="B500" s="2" t="s">
        <v>2580</v>
      </c>
      <c r="C500" s="2" t="s">
        <v>3288</v>
      </c>
      <c r="D500" s="2" t="s">
        <v>3289</v>
      </c>
      <c r="E500" s="2">
        <v>375</v>
      </c>
      <c r="F500" s="2">
        <v>79</v>
      </c>
      <c r="G500" s="2">
        <f>HYPERLINK("http://fantom.gsc.riken.jp/cat/v1/#/traits/HP:0004367", "CAT_browser_link")</f>
        <v>0</v>
      </c>
      <c r="H500" s="2" t="s">
        <v>3290</v>
      </c>
      <c r="I500" s="2" t="s">
        <v>3291</v>
      </c>
      <c r="J500" s="2" t="s">
        <v>3292</v>
      </c>
      <c r="K500" s="2" t="s">
        <v>3293</v>
      </c>
    </row>
    <row r="501" spans="1:11">
      <c r="A501" s="2" t="s">
        <v>3294</v>
      </c>
      <c r="B501" s="2" t="s">
        <v>2580</v>
      </c>
      <c r="C501" s="2" t="s">
        <v>3295</v>
      </c>
      <c r="D501" s="2" t="s">
        <v>44</v>
      </c>
      <c r="E501" s="2">
        <v>4766</v>
      </c>
      <c r="F501" s="2">
        <v>624</v>
      </c>
      <c r="G501" s="2">
        <f>HYPERLINK("http://fantom.gsc.riken.jp/cat/v1/#/traits/HP:0004386", "CAT_browser_link")</f>
        <v>0</v>
      </c>
      <c r="H501" s="2" t="s">
        <v>3296</v>
      </c>
      <c r="I501" s="2" t="s">
        <v>3297</v>
      </c>
      <c r="J501" s="2" t="s">
        <v>3298</v>
      </c>
      <c r="K501" s="2" t="s">
        <v>3299</v>
      </c>
    </row>
    <row r="502" spans="1:11">
      <c r="A502" s="2" t="s">
        <v>3300</v>
      </c>
      <c r="B502" s="2" t="s">
        <v>2580</v>
      </c>
      <c r="C502" s="2" t="s">
        <v>3301</v>
      </c>
      <c r="D502" s="2" t="s">
        <v>3302</v>
      </c>
      <c r="E502" s="2">
        <v>20</v>
      </c>
      <c r="F502" s="2">
        <v>1</v>
      </c>
      <c r="G502" s="2">
        <f>HYPERLINK("http://fantom.gsc.riken.jp/cat/v1/#/traits/HP:0004401", "CAT_browser_link")</f>
        <v>0</v>
      </c>
      <c r="H502" s="2" t="s">
        <v>3303</v>
      </c>
      <c r="I502" s="2" t="s">
        <v>3304</v>
      </c>
      <c r="J502" s="2">
        <v>22466613</v>
      </c>
      <c r="K502" s="2" t="s">
        <v>3305</v>
      </c>
    </row>
    <row r="503" spans="1:11">
      <c r="A503" s="2" t="s">
        <v>3306</v>
      </c>
      <c r="B503" s="2" t="s">
        <v>2580</v>
      </c>
      <c r="C503" s="2" t="s">
        <v>3307</v>
      </c>
      <c r="D503" s="2" t="s">
        <v>3308</v>
      </c>
      <c r="E503" s="2">
        <v>55</v>
      </c>
      <c r="F503" s="2">
        <v>10</v>
      </c>
      <c r="G503" s="2">
        <f>HYPERLINK("http://fantom.gsc.riken.jp/cat/v1/#/traits/HP:0004421", "CAT_browser_link")</f>
        <v>0</v>
      </c>
      <c r="H503" s="2" t="s">
        <v>3309</v>
      </c>
      <c r="I503" s="2" t="s">
        <v>3310</v>
      </c>
      <c r="J503" s="2">
        <v>24058526</v>
      </c>
      <c r="K503" s="2" t="s">
        <v>3311</v>
      </c>
    </row>
    <row r="504" spans="1:11">
      <c r="A504" s="2" t="s">
        <v>3312</v>
      </c>
      <c r="B504" s="2" t="s">
        <v>2580</v>
      </c>
      <c r="C504" s="2" t="s">
        <v>3313</v>
      </c>
      <c r="D504" s="2" t="s">
        <v>3314</v>
      </c>
      <c r="E504" s="2">
        <v>1268</v>
      </c>
      <c r="F504" s="2">
        <v>139</v>
      </c>
      <c r="G504" s="2">
        <f>HYPERLINK("http://fantom.gsc.riken.jp/cat/v1/#/traits/HP:0004936", "CAT_browser_link")</f>
        <v>0</v>
      </c>
      <c r="H504" s="2" t="s">
        <v>3315</v>
      </c>
      <c r="I504" s="2" t="s">
        <v>3316</v>
      </c>
      <c r="J504" s="2" t="s">
        <v>3317</v>
      </c>
      <c r="K504" s="2" t="s">
        <v>3318</v>
      </c>
    </row>
    <row r="505" spans="1:11">
      <c r="A505" s="2" t="s">
        <v>3319</v>
      </c>
      <c r="B505" s="2" t="s">
        <v>2580</v>
      </c>
      <c r="C505" s="2" t="s">
        <v>3320</v>
      </c>
      <c r="D505" s="2" t="s">
        <v>44</v>
      </c>
      <c r="E505" s="2">
        <v>18</v>
      </c>
      <c r="F505" s="2">
        <v>6</v>
      </c>
      <c r="G505" s="2">
        <f>HYPERLINK("http://fantom.gsc.riken.jp/cat/v1/#/traits/HP:0004972", "CAT_browser_link")</f>
        <v>0</v>
      </c>
      <c r="H505" s="2" t="s">
        <v>3321</v>
      </c>
      <c r="I505" s="2" t="s">
        <v>3322</v>
      </c>
      <c r="J505" s="2">
        <v>24376456</v>
      </c>
      <c r="K505" s="2" t="s">
        <v>3323</v>
      </c>
    </row>
    <row r="506" spans="1:11">
      <c r="A506" s="2" t="s">
        <v>3324</v>
      </c>
      <c r="B506" s="2" t="s">
        <v>2580</v>
      </c>
      <c r="C506" s="2" t="s">
        <v>3325</v>
      </c>
      <c r="D506" s="2" t="s">
        <v>3326</v>
      </c>
      <c r="E506" s="2">
        <v>1848</v>
      </c>
      <c r="F506" s="2">
        <v>287</v>
      </c>
      <c r="G506" s="2">
        <f>HYPERLINK("http://fantom.gsc.riken.jp/cat/v1/#/traits/HP:0005110", "CAT_browser_link")</f>
        <v>0</v>
      </c>
      <c r="H506" s="2" t="s">
        <v>3327</v>
      </c>
      <c r="I506" s="2" t="s">
        <v>3328</v>
      </c>
      <c r="J506" s="2" t="s">
        <v>3329</v>
      </c>
      <c r="K506" s="2" t="s">
        <v>3330</v>
      </c>
    </row>
    <row r="507" spans="1:11">
      <c r="A507" s="2" t="s">
        <v>3331</v>
      </c>
      <c r="B507" s="2" t="s">
        <v>2580</v>
      </c>
      <c r="C507" s="2" t="s">
        <v>3332</v>
      </c>
      <c r="D507" s="2" t="s">
        <v>44</v>
      </c>
      <c r="E507" s="2">
        <v>1238</v>
      </c>
      <c r="F507" s="2">
        <v>196</v>
      </c>
      <c r="G507" s="2">
        <f>HYPERLINK("http://fantom.gsc.riken.jp/cat/v1/#/traits/HP:0005150", "CAT_browser_link")</f>
        <v>0</v>
      </c>
      <c r="H507" s="2" t="s">
        <v>3333</v>
      </c>
      <c r="I507" s="2" t="s">
        <v>3334</v>
      </c>
      <c r="J507" s="2" t="s">
        <v>3335</v>
      </c>
      <c r="K507" s="2" t="s">
        <v>3336</v>
      </c>
    </row>
    <row r="508" spans="1:11">
      <c r="A508" s="2" t="s">
        <v>3337</v>
      </c>
      <c r="B508" s="2" t="s">
        <v>2580</v>
      </c>
      <c r="C508" s="2" t="s">
        <v>3338</v>
      </c>
      <c r="D508" s="2" t="s">
        <v>3339</v>
      </c>
      <c r="E508" s="2">
        <v>154</v>
      </c>
      <c r="F508" s="2">
        <v>41</v>
      </c>
      <c r="G508" s="2">
        <f>HYPERLINK("http://fantom.gsc.riken.jp/cat/v1/#/traits/HP:0005165", "CAT_browser_link")</f>
        <v>0</v>
      </c>
      <c r="H508" s="2" t="s">
        <v>3340</v>
      </c>
      <c r="I508" s="2" t="s">
        <v>3341</v>
      </c>
      <c r="J508" s="2" t="s">
        <v>3342</v>
      </c>
      <c r="K508" s="2" t="s">
        <v>3343</v>
      </c>
    </row>
    <row r="509" spans="1:11">
      <c r="A509" s="2" t="s">
        <v>3344</v>
      </c>
      <c r="B509" s="2" t="s">
        <v>2580</v>
      </c>
      <c r="C509" s="2" t="s">
        <v>3345</v>
      </c>
      <c r="D509" s="2" t="s">
        <v>3346</v>
      </c>
      <c r="E509" s="2">
        <v>150</v>
      </c>
      <c r="F509" s="2">
        <v>62</v>
      </c>
      <c r="G509" s="2">
        <f>HYPERLINK("http://fantom.gsc.riken.jp/cat/v1/#/traits/HP:0005339", "CAT_browser_link")</f>
        <v>0</v>
      </c>
      <c r="H509" s="2" t="s">
        <v>3347</v>
      </c>
      <c r="I509" s="2" t="s">
        <v>3348</v>
      </c>
      <c r="J509" s="2" t="s">
        <v>3349</v>
      </c>
      <c r="K509" s="2" t="s">
        <v>3350</v>
      </c>
    </row>
    <row r="510" spans="1:11">
      <c r="A510" s="2" t="s">
        <v>3351</v>
      </c>
      <c r="B510" s="2" t="s">
        <v>2580</v>
      </c>
      <c r="C510" s="2" t="s">
        <v>3352</v>
      </c>
      <c r="D510" s="2" t="s">
        <v>3353</v>
      </c>
      <c r="E510" s="2">
        <v>1070</v>
      </c>
      <c r="F510" s="2">
        <v>177</v>
      </c>
      <c r="G510" s="2">
        <f>HYPERLINK("http://fantom.gsc.riken.jp/cat/v1/#/traits/HP:0005344", "CAT_browser_link")</f>
        <v>0</v>
      </c>
      <c r="H510" s="2" t="s">
        <v>3354</v>
      </c>
      <c r="I510" s="2" t="s">
        <v>3355</v>
      </c>
      <c r="J510" s="2" t="s">
        <v>3356</v>
      </c>
      <c r="K510" s="2" t="s">
        <v>3357</v>
      </c>
    </row>
    <row r="511" spans="1:11">
      <c r="A511" s="2" t="s">
        <v>3358</v>
      </c>
      <c r="B511" s="2" t="s">
        <v>2580</v>
      </c>
      <c r="C511" s="2" t="s">
        <v>3359</v>
      </c>
      <c r="D511" s="2" t="s">
        <v>3360</v>
      </c>
      <c r="E511" s="2">
        <v>2115</v>
      </c>
      <c r="F511" s="2">
        <v>306</v>
      </c>
      <c r="G511" s="2">
        <f>HYPERLINK("http://fantom.gsc.riken.jp/cat/v1/#/traits/HP:0005368", "CAT_browser_link")</f>
        <v>0</v>
      </c>
      <c r="H511" s="2" t="s">
        <v>3361</v>
      </c>
      <c r="I511" s="2" t="s">
        <v>3362</v>
      </c>
      <c r="J511" s="2" t="s">
        <v>3363</v>
      </c>
      <c r="K511" s="2" t="s">
        <v>3364</v>
      </c>
    </row>
    <row r="512" spans="1:11">
      <c r="A512" s="2" t="s">
        <v>3365</v>
      </c>
      <c r="B512" s="2" t="s">
        <v>2580</v>
      </c>
      <c r="C512" s="2" t="s">
        <v>3366</v>
      </c>
      <c r="D512" s="2" t="s">
        <v>3367</v>
      </c>
      <c r="E512" s="2">
        <v>1000</v>
      </c>
      <c r="F512" s="2">
        <v>130</v>
      </c>
      <c r="G512" s="2">
        <f>HYPERLINK("http://fantom.gsc.riken.jp/cat/v1/#/traits/HP:0005550", "CAT_browser_link")</f>
        <v>0</v>
      </c>
      <c r="H512" s="2" t="s">
        <v>3368</v>
      </c>
      <c r="I512" s="2" t="s">
        <v>3369</v>
      </c>
      <c r="J512" s="2" t="s">
        <v>3370</v>
      </c>
      <c r="K512" s="2" t="s">
        <v>3371</v>
      </c>
    </row>
    <row r="513" spans="1:11">
      <c r="A513" s="2" t="s">
        <v>3372</v>
      </c>
      <c r="B513" s="2" t="s">
        <v>2580</v>
      </c>
      <c r="C513" s="2" t="s">
        <v>3373</v>
      </c>
      <c r="D513" s="2" t="s">
        <v>3374</v>
      </c>
      <c r="E513" s="2">
        <v>186</v>
      </c>
      <c r="F513" s="2">
        <v>26</v>
      </c>
      <c r="G513" s="2">
        <f>HYPERLINK("http://fantom.gsc.riken.jp/cat/v1/#/traits/HP:0005653", "CAT_browser_link")</f>
        <v>0</v>
      </c>
      <c r="H513" s="2" t="s">
        <v>3375</v>
      </c>
      <c r="I513" s="2" t="s">
        <v>3376</v>
      </c>
      <c r="J513" s="2" t="s">
        <v>3377</v>
      </c>
      <c r="K513" s="2" t="s">
        <v>3378</v>
      </c>
    </row>
    <row r="514" spans="1:11">
      <c r="A514" s="2" t="s">
        <v>3379</v>
      </c>
      <c r="B514" s="2" t="s">
        <v>2580</v>
      </c>
      <c r="C514" s="2" t="s">
        <v>3380</v>
      </c>
      <c r="D514" s="2" t="s">
        <v>3381</v>
      </c>
      <c r="E514" s="2">
        <v>45</v>
      </c>
      <c r="F514" s="2">
        <v>7</v>
      </c>
      <c r="G514" s="2">
        <f>HYPERLINK("http://fantom.gsc.riken.jp/cat/v1/#/traits/HP:0006337", "CAT_browser_link")</f>
        <v>0</v>
      </c>
      <c r="H514" s="2" t="s">
        <v>3382</v>
      </c>
      <c r="I514" s="2" t="s">
        <v>3383</v>
      </c>
      <c r="J514" s="2">
        <v>21931568</v>
      </c>
      <c r="K514" s="2" t="s">
        <v>3384</v>
      </c>
    </row>
    <row r="515" spans="1:11">
      <c r="A515" s="2" t="s">
        <v>3385</v>
      </c>
      <c r="B515" s="2" t="s">
        <v>2580</v>
      </c>
      <c r="C515" s="2" t="s">
        <v>3386</v>
      </c>
      <c r="D515" s="2" t="s">
        <v>44</v>
      </c>
      <c r="E515" s="2">
        <v>112</v>
      </c>
      <c r="F515" s="2">
        <v>15</v>
      </c>
      <c r="G515" s="2">
        <f>HYPERLINK("http://fantom.gsc.riken.jp/cat/v1/#/traits/HP:0006552", "CAT_browser_link")</f>
        <v>0</v>
      </c>
      <c r="H515" s="2" t="s">
        <v>3387</v>
      </c>
      <c r="I515" s="2" t="s">
        <v>3388</v>
      </c>
      <c r="J515" s="2" t="s">
        <v>3389</v>
      </c>
      <c r="K515" s="2" t="s">
        <v>3390</v>
      </c>
    </row>
    <row r="516" spans="1:11">
      <c r="A516" s="2" t="s">
        <v>3391</v>
      </c>
      <c r="B516" s="2" t="s">
        <v>2580</v>
      </c>
      <c r="C516" s="2" t="s">
        <v>3392</v>
      </c>
      <c r="D516" s="2" t="s">
        <v>3393</v>
      </c>
      <c r="E516" s="2">
        <v>424</v>
      </c>
      <c r="F516" s="2">
        <v>59</v>
      </c>
      <c r="G516" s="2">
        <f>HYPERLINK("http://fantom.gsc.riken.jp/cat/v1/#/traits/HP:0006562", "CAT_browser_link")</f>
        <v>0</v>
      </c>
      <c r="H516" s="2" t="s">
        <v>3394</v>
      </c>
      <c r="I516" s="2" t="s">
        <v>3395</v>
      </c>
      <c r="J516" s="2" t="s">
        <v>3396</v>
      </c>
      <c r="K516" s="2" t="s">
        <v>3397</v>
      </c>
    </row>
    <row r="517" spans="1:11">
      <c r="A517" s="2" t="s">
        <v>3398</v>
      </c>
      <c r="B517" s="2" t="s">
        <v>2580</v>
      </c>
      <c r="C517" s="2" t="s">
        <v>3399</v>
      </c>
      <c r="D517" s="2" t="s">
        <v>3400</v>
      </c>
      <c r="E517" s="2">
        <v>729</v>
      </c>
      <c r="F517" s="2">
        <v>123</v>
      </c>
      <c r="G517" s="2">
        <f>HYPERLINK("http://fantom.gsc.riken.jp/cat/v1/#/traits/HP:0006725", "CAT_browser_link")</f>
        <v>0</v>
      </c>
      <c r="H517" s="2" t="s">
        <v>3401</v>
      </c>
      <c r="I517" s="2" t="s">
        <v>3402</v>
      </c>
      <c r="J517" s="2" t="s">
        <v>3403</v>
      </c>
      <c r="K517" s="2" t="s">
        <v>3404</v>
      </c>
    </row>
    <row r="518" spans="1:11">
      <c r="A518" s="2" t="s">
        <v>3405</v>
      </c>
      <c r="B518" s="2" t="s">
        <v>2580</v>
      </c>
      <c r="C518" s="2" t="s">
        <v>3406</v>
      </c>
      <c r="D518" s="2" t="s">
        <v>44</v>
      </c>
      <c r="E518" s="2">
        <v>7058</v>
      </c>
      <c r="F518" s="2">
        <v>1054</v>
      </c>
      <c r="G518" s="2">
        <f>HYPERLINK("http://fantom.gsc.riken.jp/cat/v1/#/traits/HP:0007302", "CAT_browser_link")</f>
        <v>0</v>
      </c>
      <c r="H518" s="2" t="s">
        <v>3407</v>
      </c>
      <c r="I518" s="2" t="s">
        <v>3408</v>
      </c>
      <c r="J518" s="2" t="s">
        <v>3409</v>
      </c>
      <c r="K518" s="2" t="s">
        <v>3410</v>
      </c>
    </row>
    <row r="519" spans="1:11">
      <c r="A519" s="2" t="s">
        <v>3411</v>
      </c>
      <c r="B519" s="2" t="s">
        <v>2580</v>
      </c>
      <c r="C519" s="2" t="s">
        <v>3412</v>
      </c>
      <c r="D519" s="2" t="s">
        <v>3413</v>
      </c>
      <c r="E519" s="2">
        <v>15</v>
      </c>
      <c r="F519" s="2">
        <v>11</v>
      </c>
      <c r="G519" s="2">
        <f>HYPERLINK("http://fantom.gsc.riken.jp/cat/v1/#/traits/HP:0008069", "CAT_browser_link")</f>
        <v>0</v>
      </c>
      <c r="H519" s="2" t="s">
        <v>3414</v>
      </c>
      <c r="I519" s="2" t="s">
        <v>3415</v>
      </c>
      <c r="J519" s="2">
        <v>23548203</v>
      </c>
      <c r="K519" s="2" t="s">
        <v>3416</v>
      </c>
    </row>
    <row r="520" spans="1:11">
      <c r="A520" s="2" t="s">
        <v>3417</v>
      </c>
      <c r="B520" s="2" t="s">
        <v>2580</v>
      </c>
      <c r="C520" s="2" t="s">
        <v>3418</v>
      </c>
      <c r="D520" s="2" t="s">
        <v>3419</v>
      </c>
      <c r="E520" s="2">
        <v>847</v>
      </c>
      <c r="F520" s="2">
        <v>134</v>
      </c>
      <c r="G520" s="2">
        <f>HYPERLINK("http://fantom.gsc.riken.jp/cat/v1/#/traits/HP:0008283", "CAT_browser_link")</f>
        <v>0</v>
      </c>
      <c r="H520" s="2" t="s">
        <v>3420</v>
      </c>
      <c r="I520" s="2" t="s">
        <v>3421</v>
      </c>
      <c r="J520" s="2" t="s">
        <v>3422</v>
      </c>
      <c r="K520" s="2" t="s">
        <v>3423</v>
      </c>
    </row>
    <row r="521" spans="1:11">
      <c r="A521" s="2" t="s">
        <v>3424</v>
      </c>
      <c r="B521" s="2" t="s">
        <v>2580</v>
      </c>
      <c r="C521" s="2" t="s">
        <v>3425</v>
      </c>
      <c r="D521" s="2" t="s">
        <v>44</v>
      </c>
      <c r="E521" s="2">
        <v>619</v>
      </c>
      <c r="F521" s="2">
        <v>98</v>
      </c>
      <c r="G521" s="2">
        <f>HYPERLINK("http://fantom.gsc.riken.jp/cat/v1/#/traits/HP:0008346", "CAT_browser_link")</f>
        <v>0</v>
      </c>
      <c r="H521" s="2" t="s">
        <v>3426</v>
      </c>
      <c r="I521" s="2" t="s">
        <v>3427</v>
      </c>
      <c r="J521" s="2" t="s">
        <v>3428</v>
      </c>
      <c r="K521" s="2" t="s">
        <v>3429</v>
      </c>
    </row>
    <row r="522" spans="1:11">
      <c r="A522" s="2" t="s">
        <v>3430</v>
      </c>
      <c r="B522" s="2" t="s">
        <v>2580</v>
      </c>
      <c r="C522" s="2" t="s">
        <v>3431</v>
      </c>
      <c r="D522" s="2" t="s">
        <v>44</v>
      </c>
      <c r="E522" s="2">
        <v>78</v>
      </c>
      <c r="F522" s="2">
        <v>8</v>
      </c>
      <c r="G522" s="2">
        <f>HYPERLINK("http://fantom.gsc.riken.jp/cat/v1/#/traits/HP:0008843", "CAT_browser_link")</f>
        <v>0</v>
      </c>
      <c r="H522" s="2" t="s">
        <v>3432</v>
      </c>
      <c r="I522" s="2" t="s">
        <v>3433</v>
      </c>
      <c r="J522" s="2">
        <v>23989986</v>
      </c>
      <c r="K522" s="2" t="s">
        <v>3434</v>
      </c>
    </row>
    <row r="523" spans="1:11">
      <c r="A523" s="2" t="s">
        <v>3435</v>
      </c>
      <c r="B523" s="2" t="s">
        <v>2580</v>
      </c>
      <c r="C523" s="2" t="s">
        <v>3436</v>
      </c>
      <c r="D523" s="2" t="s">
        <v>3437</v>
      </c>
      <c r="E523" s="2">
        <v>696</v>
      </c>
      <c r="F523" s="2">
        <v>159</v>
      </c>
      <c r="G523" s="2">
        <f>HYPERLINK("http://fantom.gsc.riken.jp/cat/v1/#/traits/HP:0009124", "CAT_browser_link")</f>
        <v>0</v>
      </c>
      <c r="H523" s="2" t="s">
        <v>3438</v>
      </c>
      <c r="I523" s="2" t="s">
        <v>3439</v>
      </c>
      <c r="J523" s="2">
        <v>22589738</v>
      </c>
      <c r="K523" s="2" t="s">
        <v>3440</v>
      </c>
    </row>
    <row r="524" spans="1:11">
      <c r="A524" s="2" t="s">
        <v>3441</v>
      </c>
      <c r="B524" s="2" t="s">
        <v>2580</v>
      </c>
      <c r="C524" s="2" t="s">
        <v>3442</v>
      </c>
      <c r="D524" s="2" t="s">
        <v>3443</v>
      </c>
      <c r="E524" s="2">
        <v>1243</v>
      </c>
      <c r="F524" s="2">
        <v>84</v>
      </c>
      <c r="G524" s="2">
        <f>HYPERLINK("http://fantom.gsc.riken.jp/cat/v1/#/traits/HP:0009887", "CAT_browser_link")</f>
        <v>0</v>
      </c>
      <c r="H524" s="2" t="s">
        <v>3444</v>
      </c>
      <c r="I524" s="2" t="s">
        <v>3445</v>
      </c>
      <c r="J524" s="2" t="s">
        <v>3446</v>
      </c>
      <c r="K524" s="2" t="s">
        <v>3447</v>
      </c>
    </row>
    <row r="525" spans="1:11">
      <c r="A525" s="2" t="s">
        <v>3448</v>
      </c>
      <c r="B525" s="2" t="s">
        <v>2580</v>
      </c>
      <c r="C525" s="2" t="s">
        <v>3449</v>
      </c>
      <c r="D525" s="2" t="s">
        <v>3450</v>
      </c>
      <c r="E525" s="2">
        <v>625</v>
      </c>
      <c r="F525" s="2">
        <v>77</v>
      </c>
      <c r="G525" s="2">
        <f>HYPERLINK("http://fantom.gsc.riken.jp/cat/v1/#/traits/HP:0010522", "CAT_browser_link")</f>
        <v>0</v>
      </c>
      <c r="H525" s="2" t="s">
        <v>3451</v>
      </c>
      <c r="I525" s="2" t="s">
        <v>3452</v>
      </c>
      <c r="J525" s="2" t="s">
        <v>3453</v>
      </c>
      <c r="K525" s="2" t="s">
        <v>3454</v>
      </c>
    </row>
    <row r="526" spans="1:11">
      <c r="A526" s="2" t="s">
        <v>3455</v>
      </c>
      <c r="B526" s="2" t="s">
        <v>2580</v>
      </c>
      <c r="C526" s="2" t="s">
        <v>3456</v>
      </c>
      <c r="D526" s="2" t="s">
        <v>3457</v>
      </c>
      <c r="E526" s="2">
        <v>3566</v>
      </c>
      <c r="F526" s="2">
        <v>654</v>
      </c>
      <c r="G526" s="2">
        <f>HYPERLINK("http://fantom.gsc.riken.jp/cat/v1/#/traits/HP:0010701", "CAT_browser_link")</f>
        <v>0</v>
      </c>
      <c r="H526" s="2" t="s">
        <v>3458</v>
      </c>
      <c r="I526" s="2" t="s">
        <v>3459</v>
      </c>
      <c r="J526" s="2" t="s">
        <v>3460</v>
      </c>
      <c r="K526" s="2" t="s">
        <v>3461</v>
      </c>
    </row>
    <row r="527" spans="1:11">
      <c r="A527" s="2" t="s">
        <v>3462</v>
      </c>
      <c r="B527" s="2" t="s">
        <v>2580</v>
      </c>
      <c r="C527" s="2" t="s">
        <v>3463</v>
      </c>
      <c r="D527" s="2" t="s">
        <v>3464</v>
      </c>
      <c r="E527" s="2">
        <v>3390</v>
      </c>
      <c r="F527" s="2">
        <v>455</v>
      </c>
      <c r="G527" s="2">
        <f>HYPERLINK("http://fantom.gsc.riken.jp/cat/v1/#/traits/HP:0010876", "CAT_browser_link")</f>
        <v>0</v>
      </c>
      <c r="H527" s="2" t="s">
        <v>3465</v>
      </c>
      <c r="I527" s="2" t="s">
        <v>3466</v>
      </c>
      <c r="J527" s="2" t="s">
        <v>3467</v>
      </c>
      <c r="K527" s="2" t="s">
        <v>3468</v>
      </c>
    </row>
    <row r="528" spans="1:11">
      <c r="A528" s="2" t="s">
        <v>3469</v>
      </c>
      <c r="B528" s="2" t="s">
        <v>2580</v>
      </c>
      <c r="C528" s="2" t="s">
        <v>3470</v>
      </c>
      <c r="D528" s="2" t="s">
        <v>3471</v>
      </c>
      <c r="E528" s="2">
        <v>899</v>
      </c>
      <c r="F528" s="2">
        <v>174</v>
      </c>
      <c r="G528" s="2">
        <f>HYPERLINK("http://fantom.gsc.riken.jp/cat/v1/#/traits/HP:0010919", "CAT_browser_link")</f>
        <v>0</v>
      </c>
      <c r="H528" s="2" t="s">
        <v>3472</v>
      </c>
      <c r="I528" s="2" t="s">
        <v>3473</v>
      </c>
      <c r="J528" s="2" t="s">
        <v>3474</v>
      </c>
      <c r="K528" s="2" t="s">
        <v>3475</v>
      </c>
    </row>
    <row r="529" spans="1:11">
      <c r="A529" s="2" t="s">
        <v>3476</v>
      </c>
      <c r="B529" s="2" t="s">
        <v>2580</v>
      </c>
      <c r="C529" s="2" t="s">
        <v>3477</v>
      </c>
      <c r="D529" s="2" t="s">
        <v>3478</v>
      </c>
      <c r="E529" s="2">
        <v>13</v>
      </c>
      <c r="F529" s="2">
        <v>4</v>
      </c>
      <c r="G529" s="2">
        <f>HYPERLINK("http://fantom.gsc.riken.jp/cat/v1/#/traits/HP:0010931", "CAT_browser_link")</f>
        <v>0</v>
      </c>
      <c r="H529" s="2" t="s">
        <v>3479</v>
      </c>
      <c r="I529" s="2" t="s">
        <v>3480</v>
      </c>
      <c r="J529" s="2" t="s">
        <v>3481</v>
      </c>
      <c r="K529" s="2" t="s">
        <v>3482</v>
      </c>
    </row>
    <row r="530" spans="1:11">
      <c r="A530" s="2" t="s">
        <v>3483</v>
      </c>
      <c r="B530" s="2" t="s">
        <v>2580</v>
      </c>
      <c r="C530" s="2" t="s">
        <v>3484</v>
      </c>
      <c r="D530" s="2" t="s">
        <v>3485</v>
      </c>
      <c r="E530" s="2">
        <v>5015</v>
      </c>
      <c r="F530" s="2">
        <v>892</v>
      </c>
      <c r="G530" s="2">
        <f>HYPERLINK("http://fantom.gsc.riken.jp/cat/v1/#/traits/HP:0010979", "CAT_browser_link")</f>
        <v>0</v>
      </c>
      <c r="H530" s="2" t="s">
        <v>3486</v>
      </c>
      <c r="I530" s="2" t="s">
        <v>3487</v>
      </c>
      <c r="J530" s="2" t="s">
        <v>3488</v>
      </c>
      <c r="K530" s="2" t="s">
        <v>3489</v>
      </c>
    </row>
    <row r="531" spans="1:11">
      <c r="A531" s="2" t="s">
        <v>3490</v>
      </c>
      <c r="B531" s="2" t="s">
        <v>2580</v>
      </c>
      <c r="C531" s="2" t="s">
        <v>3491</v>
      </c>
      <c r="D531" s="2" t="s">
        <v>3492</v>
      </c>
      <c r="E531" s="2">
        <v>1740</v>
      </c>
      <c r="F531" s="2">
        <v>250</v>
      </c>
      <c r="G531" s="2">
        <f>HYPERLINK("http://fantom.gsc.riken.jp/cat/v1/#/traits/HP:0011014", "CAT_browser_link")</f>
        <v>0</v>
      </c>
      <c r="H531" s="2" t="s">
        <v>3493</v>
      </c>
      <c r="I531" s="2" t="s">
        <v>3494</v>
      </c>
      <c r="J531" s="2" t="s">
        <v>3495</v>
      </c>
      <c r="K531" s="2" t="s">
        <v>3496</v>
      </c>
    </row>
    <row r="532" spans="1:11">
      <c r="A532" s="2" t="s">
        <v>3497</v>
      </c>
      <c r="B532" s="2" t="s">
        <v>2580</v>
      </c>
      <c r="C532" s="2" t="s">
        <v>3498</v>
      </c>
      <c r="D532" s="2" t="s">
        <v>3499</v>
      </c>
      <c r="E532" s="2">
        <v>232</v>
      </c>
      <c r="F532" s="2">
        <v>46</v>
      </c>
      <c r="G532" s="2">
        <f>HYPERLINK("http://fantom.gsc.riken.jp/cat/v1/#/traits/HP:0011022", "CAT_browser_link")</f>
        <v>0</v>
      </c>
      <c r="H532" s="2" t="s">
        <v>3500</v>
      </c>
      <c r="I532" s="2" t="s">
        <v>3501</v>
      </c>
      <c r="J532" s="2">
        <v>19148276</v>
      </c>
      <c r="K532" s="2" t="s">
        <v>3502</v>
      </c>
    </row>
    <row r="533" spans="1:11">
      <c r="A533" s="2" t="s">
        <v>3503</v>
      </c>
      <c r="B533" s="2" t="s">
        <v>2580</v>
      </c>
      <c r="C533" s="2" t="s">
        <v>3504</v>
      </c>
      <c r="D533" s="2" t="s">
        <v>3505</v>
      </c>
      <c r="E533" s="2">
        <v>848</v>
      </c>
      <c r="F533" s="2">
        <v>161</v>
      </c>
      <c r="G533" s="2">
        <f>HYPERLINK("http://fantom.gsc.riken.jp/cat/v1/#/traits/HP:0011028", "CAT_browser_link")</f>
        <v>0</v>
      </c>
      <c r="H533" s="2" t="s">
        <v>3506</v>
      </c>
      <c r="I533" s="2" t="s">
        <v>3507</v>
      </c>
      <c r="J533" s="2" t="s">
        <v>3508</v>
      </c>
      <c r="K533" s="2" t="s">
        <v>3509</v>
      </c>
    </row>
    <row r="534" spans="1:11">
      <c r="A534" s="2" t="s">
        <v>3510</v>
      </c>
      <c r="B534" s="2" t="s">
        <v>2580</v>
      </c>
      <c r="C534" s="2" t="s">
        <v>3511</v>
      </c>
      <c r="D534" s="2" t="s">
        <v>3512</v>
      </c>
      <c r="E534" s="2">
        <v>814</v>
      </c>
      <c r="F534" s="2">
        <v>130</v>
      </c>
      <c r="G534" s="2">
        <f>HYPERLINK("http://fantom.gsc.riken.jp/cat/v1/#/traits/HP:0011031", "CAT_browser_link")</f>
        <v>0</v>
      </c>
      <c r="H534" s="2" t="s">
        <v>2227</v>
      </c>
      <c r="I534" s="2" t="s">
        <v>2228</v>
      </c>
      <c r="J534" s="2" t="s">
        <v>3513</v>
      </c>
      <c r="K534" s="2" t="s">
        <v>3514</v>
      </c>
    </row>
    <row r="535" spans="1:11">
      <c r="A535" s="2" t="s">
        <v>3515</v>
      </c>
      <c r="B535" s="2" t="s">
        <v>2580</v>
      </c>
      <c r="C535" s="2" t="s">
        <v>3516</v>
      </c>
      <c r="D535" s="2" t="s">
        <v>3517</v>
      </c>
      <c r="E535" s="2">
        <v>112</v>
      </c>
      <c r="F535" s="2">
        <v>10</v>
      </c>
      <c r="G535" s="2">
        <f>HYPERLINK("http://fantom.gsc.riken.jp/cat/v1/#/traits/HP:0011042", "CAT_browser_link")</f>
        <v>0</v>
      </c>
      <c r="H535" s="2" t="s">
        <v>3518</v>
      </c>
      <c r="I535" s="2" t="s">
        <v>3519</v>
      </c>
      <c r="J535" s="2" t="s">
        <v>3520</v>
      </c>
      <c r="K535" s="2" t="s">
        <v>3521</v>
      </c>
    </row>
    <row r="536" spans="1:11">
      <c r="A536" s="2" t="s">
        <v>3522</v>
      </c>
      <c r="B536" s="2" t="s">
        <v>2580</v>
      </c>
      <c r="C536" s="2" t="s">
        <v>3523</v>
      </c>
      <c r="D536" s="2" t="s">
        <v>3524</v>
      </c>
      <c r="E536" s="2">
        <v>476</v>
      </c>
      <c r="F536" s="2">
        <v>81</v>
      </c>
      <c r="G536" s="2">
        <f>HYPERLINK("http://fantom.gsc.riken.jp/cat/v1/#/traits/HP:0011061", "CAT_browser_link")</f>
        <v>0</v>
      </c>
      <c r="H536" s="2" t="s">
        <v>3525</v>
      </c>
      <c r="I536" s="2" t="s">
        <v>3526</v>
      </c>
      <c r="J536" s="2" t="s">
        <v>3527</v>
      </c>
      <c r="K536" s="2" t="s">
        <v>3528</v>
      </c>
    </row>
    <row r="537" spans="1:11">
      <c r="A537" s="2" t="s">
        <v>3529</v>
      </c>
      <c r="B537" s="2" t="s">
        <v>2580</v>
      </c>
      <c r="C537" s="2" t="s">
        <v>3530</v>
      </c>
      <c r="D537" s="2" t="s">
        <v>44</v>
      </c>
      <c r="E537" s="2">
        <v>328</v>
      </c>
      <c r="F537" s="2">
        <v>47</v>
      </c>
      <c r="G537" s="2">
        <f>HYPERLINK("http://fantom.gsc.riken.jp/cat/v1/#/traits/HP:0011117", "CAT_browser_link")</f>
        <v>0</v>
      </c>
      <c r="H537" s="2" t="s">
        <v>3531</v>
      </c>
      <c r="I537" s="2" t="s">
        <v>3532</v>
      </c>
      <c r="J537" s="2">
        <v>22205395</v>
      </c>
      <c r="K537" s="2" t="s">
        <v>3533</v>
      </c>
    </row>
    <row r="538" spans="1:11">
      <c r="A538" s="2" t="s">
        <v>3534</v>
      </c>
      <c r="B538" s="2" t="s">
        <v>2580</v>
      </c>
      <c r="C538" s="2" t="s">
        <v>3535</v>
      </c>
      <c r="D538" s="2" t="s">
        <v>3536</v>
      </c>
      <c r="E538" s="2">
        <v>3133</v>
      </c>
      <c r="F538" s="2">
        <v>371</v>
      </c>
      <c r="G538" s="2">
        <f>HYPERLINK("http://fantom.gsc.riken.jp/cat/v1/#/traits/HP:0011459", "CAT_browser_link")</f>
        <v>0</v>
      </c>
      <c r="H538" s="2" t="s">
        <v>3537</v>
      </c>
      <c r="I538" s="2" t="s">
        <v>3538</v>
      </c>
      <c r="J538" s="2" t="s">
        <v>3539</v>
      </c>
      <c r="K538" s="2" t="s">
        <v>3540</v>
      </c>
    </row>
    <row r="539" spans="1:11">
      <c r="A539" s="2" t="s">
        <v>3541</v>
      </c>
      <c r="B539" s="2" t="s">
        <v>2580</v>
      </c>
      <c r="C539" s="2" t="s">
        <v>3542</v>
      </c>
      <c r="D539" s="2" t="s">
        <v>3543</v>
      </c>
      <c r="E539" s="2">
        <v>214</v>
      </c>
      <c r="F539" s="2">
        <v>36</v>
      </c>
      <c r="G539" s="2">
        <f>HYPERLINK("http://fantom.gsc.riken.jp/cat/v1/#/traits/HP:0011675", "CAT_browser_link")</f>
        <v>0</v>
      </c>
      <c r="H539" s="2" t="s">
        <v>3544</v>
      </c>
      <c r="I539" s="2" t="s">
        <v>3545</v>
      </c>
      <c r="J539" s="2" t="s">
        <v>3546</v>
      </c>
      <c r="K539" s="2" t="s">
        <v>3547</v>
      </c>
    </row>
    <row r="540" spans="1:11">
      <c r="A540" s="2" t="s">
        <v>3548</v>
      </c>
      <c r="B540" s="2" t="s">
        <v>2580</v>
      </c>
      <c r="C540" s="2" t="s">
        <v>3549</v>
      </c>
      <c r="D540" s="2" t="s">
        <v>44</v>
      </c>
      <c r="E540" s="2">
        <v>879</v>
      </c>
      <c r="F540" s="2">
        <v>156</v>
      </c>
      <c r="G540" s="2">
        <f>HYPERLINK("http://fantom.gsc.riken.jp/cat/v1/#/traits/HP:0011704", "CAT_browser_link")</f>
        <v>0</v>
      </c>
      <c r="H540" s="2" t="s">
        <v>3550</v>
      </c>
      <c r="I540" s="2" t="s">
        <v>3551</v>
      </c>
      <c r="J540" s="2" t="s">
        <v>3552</v>
      </c>
      <c r="K540" s="2" t="s">
        <v>3553</v>
      </c>
    </row>
    <row r="541" spans="1:11">
      <c r="A541" s="2" t="s">
        <v>3554</v>
      </c>
      <c r="B541" s="2" t="s">
        <v>2580</v>
      </c>
      <c r="C541" s="2" t="s">
        <v>3555</v>
      </c>
      <c r="D541" s="2" t="s">
        <v>3556</v>
      </c>
      <c r="E541" s="2">
        <v>156</v>
      </c>
      <c r="F541" s="2">
        <v>24</v>
      </c>
      <c r="G541" s="2">
        <f>HYPERLINK("http://fantom.gsc.riken.jp/cat/v1/#/traits/HP:0011731", "CAT_browser_link")</f>
        <v>0</v>
      </c>
      <c r="H541" s="2" t="s">
        <v>3557</v>
      </c>
      <c r="I541" s="2" t="s">
        <v>3558</v>
      </c>
      <c r="J541" s="2">
        <v>21316860</v>
      </c>
      <c r="K541" s="2" t="s">
        <v>3559</v>
      </c>
    </row>
    <row r="542" spans="1:11">
      <c r="A542" s="2" t="s">
        <v>3560</v>
      </c>
      <c r="B542" s="2" t="s">
        <v>2580</v>
      </c>
      <c r="C542" s="2" t="s">
        <v>3561</v>
      </c>
      <c r="D542" s="2" t="s">
        <v>3562</v>
      </c>
      <c r="E542" s="2">
        <v>30</v>
      </c>
      <c r="F542" s="2">
        <v>5</v>
      </c>
      <c r="G542" s="2">
        <f>HYPERLINK("http://fantom.gsc.riken.jp/cat/v1/#/traits/HP:0011842", "CAT_browser_link")</f>
        <v>0</v>
      </c>
      <c r="H542" s="2" t="s">
        <v>3563</v>
      </c>
      <c r="I542" s="2" t="s">
        <v>3564</v>
      </c>
      <c r="J542" s="2">
        <v>17903296</v>
      </c>
      <c r="K542" s="2" t="s">
        <v>3565</v>
      </c>
    </row>
    <row r="543" spans="1:11">
      <c r="A543" s="2" t="s">
        <v>3566</v>
      </c>
      <c r="B543" s="2" t="s">
        <v>2580</v>
      </c>
      <c r="C543" s="2" t="s">
        <v>3567</v>
      </c>
      <c r="D543" s="2" t="s">
        <v>3568</v>
      </c>
      <c r="E543" s="2">
        <v>1261</v>
      </c>
      <c r="F543" s="2">
        <v>209</v>
      </c>
      <c r="G543" s="2">
        <f>HYPERLINK("http://fantom.gsc.riken.jp/cat/v1/#/traits/HP:0011869", "CAT_browser_link")</f>
        <v>0</v>
      </c>
      <c r="H543" s="2" t="s">
        <v>3569</v>
      </c>
      <c r="I543" s="2" t="s">
        <v>3570</v>
      </c>
      <c r="J543" s="2" t="s">
        <v>3571</v>
      </c>
      <c r="K543" s="2" t="s">
        <v>3572</v>
      </c>
    </row>
    <row r="544" spans="1:11">
      <c r="A544" s="2" t="s">
        <v>3573</v>
      </c>
      <c r="B544" s="2" t="s">
        <v>2580</v>
      </c>
      <c r="C544" s="2" t="s">
        <v>3574</v>
      </c>
      <c r="D544" s="2" t="s">
        <v>3575</v>
      </c>
      <c r="E544" s="2">
        <v>3623</v>
      </c>
      <c r="F544" s="2">
        <v>448</v>
      </c>
      <c r="G544" s="2">
        <f>HYPERLINK("http://fantom.gsc.riken.jp/cat/v1/#/traits/HP:0011873", "CAT_browser_link")</f>
        <v>0</v>
      </c>
      <c r="H544" s="2" t="s">
        <v>3576</v>
      </c>
      <c r="I544" s="2" t="s">
        <v>3577</v>
      </c>
      <c r="J544" s="2" t="s">
        <v>3578</v>
      </c>
      <c r="K544" s="2" t="s">
        <v>3579</v>
      </c>
    </row>
    <row r="545" spans="1:11">
      <c r="A545" s="2" t="s">
        <v>3580</v>
      </c>
      <c r="B545" s="2" t="s">
        <v>2580</v>
      </c>
      <c r="C545" s="2" t="s">
        <v>3581</v>
      </c>
      <c r="D545" s="2" t="s">
        <v>3582</v>
      </c>
      <c r="E545" s="2">
        <v>3824</v>
      </c>
      <c r="F545" s="2">
        <v>475</v>
      </c>
      <c r="G545" s="2">
        <f>HYPERLINK("http://fantom.gsc.riken.jp/cat/v1/#/traits/HP:0011902", "CAT_browser_link")</f>
        <v>0</v>
      </c>
      <c r="H545" s="2" t="s">
        <v>3583</v>
      </c>
      <c r="I545" s="2" t="s">
        <v>3584</v>
      </c>
      <c r="J545" s="2" t="s">
        <v>3585</v>
      </c>
      <c r="K545" s="2" t="s">
        <v>3586</v>
      </c>
    </row>
    <row r="546" spans="1:11">
      <c r="A546" s="2" t="s">
        <v>3587</v>
      </c>
      <c r="B546" s="2" t="s">
        <v>2580</v>
      </c>
      <c r="C546" s="2" t="s">
        <v>3588</v>
      </c>
      <c r="D546" s="2" t="s">
        <v>3589</v>
      </c>
      <c r="E546" s="2">
        <v>46</v>
      </c>
      <c r="F546" s="2">
        <v>24</v>
      </c>
      <c r="G546" s="2">
        <f>HYPERLINK("http://fantom.gsc.riken.jp/cat/v1/#/traits/HP:0012042", "CAT_browser_link")</f>
        <v>0</v>
      </c>
      <c r="H546" s="2" t="s">
        <v>3590</v>
      </c>
      <c r="I546" s="2" t="s">
        <v>3591</v>
      </c>
      <c r="J546" s="2" t="s">
        <v>3592</v>
      </c>
      <c r="K546" s="2" t="s">
        <v>3593</v>
      </c>
    </row>
    <row r="547" spans="1:11">
      <c r="A547" s="2" t="s">
        <v>3594</v>
      </c>
      <c r="B547" s="2" t="s">
        <v>2580</v>
      </c>
      <c r="C547" s="2" t="s">
        <v>3595</v>
      </c>
      <c r="D547" s="2" t="s">
        <v>3596</v>
      </c>
      <c r="E547" s="2">
        <v>13</v>
      </c>
      <c r="F547" s="2">
        <v>1</v>
      </c>
      <c r="G547" s="2">
        <f>HYPERLINK("http://fantom.gsc.riken.jp/cat/v1/#/traits/HP:0012076", "CAT_browser_link")</f>
        <v>0</v>
      </c>
      <c r="H547" s="2" t="s">
        <v>3597</v>
      </c>
      <c r="I547" s="2" t="s">
        <v>3598</v>
      </c>
      <c r="J547" s="2">
        <v>23979607</v>
      </c>
      <c r="K547" s="2" t="s">
        <v>3599</v>
      </c>
    </row>
    <row r="548" spans="1:11">
      <c r="A548" s="2" t="s">
        <v>3600</v>
      </c>
      <c r="B548" s="2" t="s">
        <v>2580</v>
      </c>
      <c r="C548" s="2" t="s">
        <v>3601</v>
      </c>
      <c r="D548" s="2" t="s">
        <v>3602</v>
      </c>
      <c r="E548" s="2">
        <v>675</v>
      </c>
      <c r="F548" s="2">
        <v>129</v>
      </c>
      <c r="G548" s="2">
        <f>HYPERLINK("http://fantom.gsc.riken.jp/cat/v1/#/traits/HP:0012108", "CAT_browser_link")</f>
        <v>0</v>
      </c>
      <c r="H548" s="2" t="s">
        <v>3603</v>
      </c>
      <c r="I548" s="2" t="s">
        <v>3604</v>
      </c>
      <c r="J548" s="2" t="s">
        <v>3605</v>
      </c>
      <c r="K548" s="2" t="s">
        <v>3606</v>
      </c>
    </row>
    <row r="549" spans="1:11">
      <c r="A549" s="2" t="s">
        <v>3607</v>
      </c>
      <c r="B549" s="2" t="s">
        <v>2580</v>
      </c>
      <c r="C549" s="2" t="s">
        <v>3608</v>
      </c>
      <c r="D549" s="2" t="s">
        <v>3609</v>
      </c>
      <c r="E549" s="2">
        <v>276</v>
      </c>
      <c r="F549" s="2">
        <v>34</v>
      </c>
      <c r="G549" s="2">
        <f>HYPERLINK("http://fantom.gsc.riken.jp/cat/v1/#/traits/HP:0012114", "CAT_browser_link")</f>
        <v>0</v>
      </c>
      <c r="H549" s="2" t="s">
        <v>3610</v>
      </c>
      <c r="I549" s="2" t="s">
        <v>3611</v>
      </c>
      <c r="J549" s="2" t="s">
        <v>3612</v>
      </c>
      <c r="K549" s="2" t="s">
        <v>3613</v>
      </c>
    </row>
    <row r="550" spans="1:11">
      <c r="A550" s="2" t="s">
        <v>3614</v>
      </c>
      <c r="B550" s="2" t="s">
        <v>2580</v>
      </c>
      <c r="C550" s="2" t="s">
        <v>3615</v>
      </c>
      <c r="D550" s="2" t="s">
        <v>3616</v>
      </c>
      <c r="E550" s="2">
        <v>1838</v>
      </c>
      <c r="F550" s="2">
        <v>228</v>
      </c>
      <c r="G550" s="2">
        <f>HYPERLINK("http://fantom.gsc.riken.jp/cat/v1/#/traits/HP:0012115", "CAT_browser_link")</f>
        <v>0</v>
      </c>
      <c r="H550" s="2" t="s">
        <v>3617</v>
      </c>
      <c r="I550" s="2" t="s">
        <v>3618</v>
      </c>
      <c r="J550" s="2" t="s">
        <v>3619</v>
      </c>
      <c r="K550" s="2" t="s">
        <v>3620</v>
      </c>
    </row>
    <row r="551" spans="1:11">
      <c r="A551" s="2" t="s">
        <v>3621</v>
      </c>
      <c r="B551" s="2" t="s">
        <v>2580</v>
      </c>
      <c r="C551" s="2" t="s">
        <v>3622</v>
      </c>
      <c r="D551" s="2" t="s">
        <v>44</v>
      </c>
      <c r="E551" s="2">
        <v>128</v>
      </c>
      <c r="F551" s="2">
        <v>20</v>
      </c>
      <c r="G551" s="2">
        <f>HYPERLINK("http://fantom.gsc.riken.jp/cat/v1/#/traits/HP:0012144", "CAT_browser_link")</f>
        <v>0</v>
      </c>
      <c r="H551" s="2" t="s">
        <v>3623</v>
      </c>
      <c r="I551" s="2" t="s">
        <v>3624</v>
      </c>
      <c r="J551" s="2" t="s">
        <v>3625</v>
      </c>
      <c r="K551" s="2" t="s">
        <v>3626</v>
      </c>
    </row>
    <row r="552" spans="1:11">
      <c r="A552" s="2" t="s">
        <v>3627</v>
      </c>
      <c r="B552" s="2" t="s">
        <v>2580</v>
      </c>
      <c r="C552" s="2" t="s">
        <v>3628</v>
      </c>
      <c r="D552" s="2" t="s">
        <v>3629</v>
      </c>
      <c r="E552" s="2">
        <v>358</v>
      </c>
      <c r="F552" s="2">
        <v>18</v>
      </c>
      <c r="G552" s="2">
        <f>HYPERLINK("http://fantom.gsc.riken.jp/cat/v1/#/traits/HP:0012146", "CAT_browser_link")</f>
        <v>0</v>
      </c>
      <c r="H552" s="2" t="s">
        <v>3630</v>
      </c>
      <c r="I552" s="2" t="s">
        <v>3631</v>
      </c>
      <c r="J552" s="2" t="s">
        <v>3632</v>
      </c>
      <c r="K552" s="2" t="s">
        <v>3633</v>
      </c>
    </row>
    <row r="553" spans="1:11">
      <c r="A553" s="2" t="s">
        <v>3634</v>
      </c>
      <c r="B553" s="2" t="s">
        <v>2580</v>
      </c>
      <c r="C553" s="2" t="s">
        <v>3635</v>
      </c>
      <c r="D553" s="2" t="s">
        <v>3636</v>
      </c>
      <c r="E553" s="2">
        <v>364</v>
      </c>
      <c r="F553" s="2">
        <v>56</v>
      </c>
      <c r="G553" s="2">
        <f>HYPERLINK("http://fantom.gsc.riken.jp/cat/v1/#/traits/HP:0012200", "CAT_browser_link")</f>
        <v>0</v>
      </c>
      <c r="H553" s="2" t="s">
        <v>3637</v>
      </c>
      <c r="I553" s="2" t="s">
        <v>3638</v>
      </c>
      <c r="J553" s="2" t="s">
        <v>3639</v>
      </c>
      <c r="K553" s="2" t="s">
        <v>3640</v>
      </c>
    </row>
    <row r="554" spans="1:11">
      <c r="A554" s="2" t="s">
        <v>3641</v>
      </c>
      <c r="B554" s="2" t="s">
        <v>2580</v>
      </c>
      <c r="C554" s="2" t="s">
        <v>3642</v>
      </c>
      <c r="D554" s="2" t="s">
        <v>3643</v>
      </c>
      <c r="E554" s="2">
        <v>3042</v>
      </c>
      <c r="F554" s="2">
        <v>235</v>
      </c>
      <c r="G554" s="2">
        <f>HYPERLINK("http://fantom.gsc.riken.jp/cat/v1/#/traits/HP:0012220", "CAT_browser_link")</f>
        <v>0</v>
      </c>
      <c r="H554" s="2" t="s">
        <v>3644</v>
      </c>
      <c r="I554" s="2" t="s">
        <v>3645</v>
      </c>
      <c r="J554" s="2" t="s">
        <v>3646</v>
      </c>
      <c r="K554" s="2" t="s">
        <v>3647</v>
      </c>
    </row>
    <row r="555" spans="1:11">
      <c r="A555" s="2" t="s">
        <v>3648</v>
      </c>
      <c r="B555" s="2" t="s">
        <v>2580</v>
      </c>
      <c r="C555" s="2" t="s">
        <v>3649</v>
      </c>
      <c r="D555" s="2" t="s">
        <v>3650</v>
      </c>
      <c r="E555" s="2">
        <v>227</v>
      </c>
      <c r="F555" s="2">
        <v>34</v>
      </c>
      <c r="G555" s="2">
        <f>HYPERLINK("http://fantom.gsc.riken.jp/cat/v1/#/traits/HP:0012310", "CAT_browser_link")</f>
        <v>0</v>
      </c>
      <c r="H555" s="2" t="s">
        <v>3651</v>
      </c>
      <c r="I555" s="2" t="s">
        <v>3652</v>
      </c>
      <c r="J555" s="2" t="s">
        <v>3653</v>
      </c>
      <c r="K555" s="2" t="s">
        <v>3654</v>
      </c>
    </row>
    <row r="556" spans="1:11">
      <c r="A556" s="2" t="s">
        <v>3655</v>
      </c>
      <c r="B556" s="2" t="s">
        <v>2580</v>
      </c>
      <c r="C556" s="2" t="s">
        <v>3656</v>
      </c>
      <c r="D556" s="2" t="s">
        <v>3657</v>
      </c>
      <c r="E556" s="2">
        <v>206</v>
      </c>
      <c r="F556" s="2">
        <v>33</v>
      </c>
      <c r="G556" s="2">
        <f>HYPERLINK("http://fantom.gsc.riken.jp/cat/v1/#/traits/HP:0012443", "CAT_browser_link")</f>
        <v>0</v>
      </c>
      <c r="H556" s="2" t="s">
        <v>3658</v>
      </c>
      <c r="I556" s="2" t="s">
        <v>3659</v>
      </c>
      <c r="J556" s="2" t="s">
        <v>3660</v>
      </c>
      <c r="K556" s="2" t="s">
        <v>3661</v>
      </c>
    </row>
    <row r="557" spans="1:11">
      <c r="A557" s="2" t="s">
        <v>3662</v>
      </c>
      <c r="B557" s="2" t="s">
        <v>2580</v>
      </c>
      <c r="C557" s="2" t="s">
        <v>3663</v>
      </c>
      <c r="D557" s="2" t="s">
        <v>3664</v>
      </c>
      <c r="E557" s="2">
        <v>2</v>
      </c>
      <c r="F557" s="2">
        <v>1</v>
      </c>
      <c r="G557" s="2">
        <f>HYPERLINK("http://fantom.gsc.riken.jp/cat/v1/#/traits/HP:0100002", "CAT_browser_link")</f>
        <v>0</v>
      </c>
      <c r="H557" s="2" t="s">
        <v>3665</v>
      </c>
      <c r="I557" s="2" t="s">
        <v>3666</v>
      </c>
      <c r="J557" s="2">
        <v>23626673</v>
      </c>
      <c r="K557" s="2" t="s">
        <v>3667</v>
      </c>
    </row>
    <row r="558" spans="1:11">
      <c r="A558" s="2" t="s">
        <v>3668</v>
      </c>
      <c r="B558" s="2" t="s">
        <v>2580</v>
      </c>
      <c r="C558" s="2" t="s">
        <v>3669</v>
      </c>
      <c r="D558" s="2" t="s">
        <v>44</v>
      </c>
      <c r="E558" s="2">
        <v>74</v>
      </c>
      <c r="F558" s="2">
        <v>25</v>
      </c>
      <c r="G558" s="2">
        <f>HYPERLINK("http://fantom.gsc.riken.jp/cat/v1/#/traits/HP:0100326", "CAT_browser_link")</f>
        <v>0</v>
      </c>
      <c r="H558" s="2" t="s">
        <v>3670</v>
      </c>
      <c r="I558" s="2" t="s">
        <v>3671</v>
      </c>
      <c r="J558" s="2" t="s">
        <v>3672</v>
      </c>
      <c r="K558" s="2" t="s">
        <v>3673</v>
      </c>
    </row>
    <row r="559" spans="1:11">
      <c r="A559" s="2" t="s">
        <v>3674</v>
      </c>
      <c r="B559" s="2" t="s">
        <v>2580</v>
      </c>
      <c r="C559" s="2" t="s">
        <v>3675</v>
      </c>
      <c r="D559" s="2" t="s">
        <v>44</v>
      </c>
      <c r="E559" s="2">
        <v>148</v>
      </c>
      <c r="F559" s="2">
        <v>14</v>
      </c>
      <c r="G559" s="2">
        <f>HYPERLINK("http://fantom.gsc.riken.jp/cat/v1/#/traits/HP:0100511", "CAT_browser_link")</f>
        <v>0</v>
      </c>
      <c r="H559" s="2" t="s">
        <v>3676</v>
      </c>
      <c r="I559" s="2" t="s">
        <v>3677</v>
      </c>
      <c r="J559" s="2" t="s">
        <v>3678</v>
      </c>
      <c r="K559" s="2" t="s">
        <v>3679</v>
      </c>
    </row>
    <row r="560" spans="1:11">
      <c r="A560" s="2" t="s">
        <v>3680</v>
      </c>
      <c r="B560" s="2" t="s">
        <v>2580</v>
      </c>
      <c r="C560" s="2" t="s">
        <v>3681</v>
      </c>
      <c r="D560" s="2" t="s">
        <v>44</v>
      </c>
      <c r="E560" s="2">
        <v>511</v>
      </c>
      <c r="F560" s="2">
        <v>75</v>
      </c>
      <c r="G560" s="2">
        <f>HYPERLINK("http://fantom.gsc.riken.jp/cat/v1/#/traits/HP:0100514", "CAT_browser_link")</f>
        <v>0</v>
      </c>
      <c r="H560" s="2" t="s">
        <v>3682</v>
      </c>
      <c r="I560" s="2" t="s">
        <v>3683</v>
      </c>
      <c r="J560" s="2" t="s">
        <v>3684</v>
      </c>
      <c r="K560" s="2" t="s">
        <v>3685</v>
      </c>
    </row>
    <row r="561" spans="1:11">
      <c r="A561" s="2" t="s">
        <v>3686</v>
      </c>
      <c r="B561" s="2" t="s">
        <v>2580</v>
      </c>
      <c r="C561" s="2" t="s">
        <v>3687</v>
      </c>
      <c r="D561" s="2" t="s">
        <v>3688</v>
      </c>
      <c r="E561" s="2">
        <v>3832</v>
      </c>
      <c r="F561" s="2">
        <v>640</v>
      </c>
      <c r="G561" s="2">
        <f>HYPERLINK("http://fantom.gsc.riken.jp/cat/v1/#/traits/HP:0100526", "CAT_browser_link")</f>
        <v>0</v>
      </c>
      <c r="H561" s="2" t="s">
        <v>3689</v>
      </c>
      <c r="I561" s="2" t="s">
        <v>3690</v>
      </c>
      <c r="J561" s="2" t="s">
        <v>3691</v>
      </c>
      <c r="K561" s="2" t="s">
        <v>3692</v>
      </c>
    </row>
    <row r="562" spans="1:11">
      <c r="A562" s="2" t="s">
        <v>3693</v>
      </c>
      <c r="B562" s="2" t="s">
        <v>2580</v>
      </c>
      <c r="C562" s="2" t="s">
        <v>3694</v>
      </c>
      <c r="D562" s="2" t="s">
        <v>3695</v>
      </c>
      <c r="E562" s="2">
        <v>985</v>
      </c>
      <c r="F562" s="2">
        <v>143</v>
      </c>
      <c r="G562" s="2">
        <f>HYPERLINK("http://fantom.gsc.riken.jp/cat/v1/#/traits/HP:0100615", "CAT_browser_link")</f>
        <v>0</v>
      </c>
      <c r="H562" s="2" t="s">
        <v>3696</v>
      </c>
      <c r="I562" s="2" t="s">
        <v>3697</v>
      </c>
      <c r="J562" s="2" t="s">
        <v>3698</v>
      </c>
      <c r="K562" s="2" t="s">
        <v>3699</v>
      </c>
    </row>
    <row r="563" spans="1:11">
      <c r="A563" s="2" t="s">
        <v>3700</v>
      </c>
      <c r="B563" s="2" t="s">
        <v>2580</v>
      </c>
      <c r="C563" s="2" t="s">
        <v>3701</v>
      </c>
      <c r="D563" s="2" t="s">
        <v>3702</v>
      </c>
      <c r="E563" s="2">
        <v>2219</v>
      </c>
      <c r="F563" s="2">
        <v>261</v>
      </c>
      <c r="G563" s="2">
        <f>HYPERLINK("http://fantom.gsc.riken.jp/cat/v1/#/traits/HP:0100767", "CAT_browser_link")</f>
        <v>0</v>
      </c>
      <c r="H563" s="2" t="s">
        <v>3703</v>
      </c>
      <c r="I563" s="2" t="s">
        <v>3704</v>
      </c>
      <c r="J563" s="2" t="s">
        <v>3705</v>
      </c>
      <c r="K563" s="2" t="s">
        <v>3706</v>
      </c>
    </row>
    <row r="564" spans="1:11">
      <c r="A564" s="2" t="s">
        <v>3707</v>
      </c>
      <c r="B564" s="2" t="s">
        <v>2580</v>
      </c>
      <c r="C564" s="2" t="s">
        <v>3708</v>
      </c>
      <c r="D564" s="2" t="s">
        <v>44</v>
      </c>
      <c r="E564" s="2">
        <v>13</v>
      </c>
      <c r="F564" s="2">
        <v>8</v>
      </c>
      <c r="G564" s="2">
        <f>HYPERLINK("http://fantom.gsc.riken.jp/cat/v1/#/traits/HP:0100785", "CAT_browser_link")</f>
        <v>0</v>
      </c>
      <c r="H564" s="2" t="s">
        <v>3709</v>
      </c>
      <c r="I564" s="2" t="s">
        <v>3710</v>
      </c>
      <c r="J564" s="2" t="s">
        <v>3711</v>
      </c>
      <c r="K564" s="2" t="s">
        <v>3712</v>
      </c>
    </row>
    <row r="565" spans="1:11">
      <c r="A565" s="2" t="s">
        <v>3713</v>
      </c>
      <c r="B565" s="2" t="s">
        <v>2580</v>
      </c>
      <c r="C565" s="2" t="s">
        <v>3714</v>
      </c>
      <c r="D565" s="2" t="s">
        <v>44</v>
      </c>
      <c r="E565" s="2">
        <v>4461</v>
      </c>
      <c r="F565" s="2">
        <v>610</v>
      </c>
      <c r="G565" s="2">
        <f>HYPERLINK("http://fantom.gsc.riken.jp/cat/v1/#/traits/HP:0100786", "CAT_browser_link")</f>
        <v>0</v>
      </c>
      <c r="H565" s="2" t="s">
        <v>3715</v>
      </c>
      <c r="I565" s="2" t="s">
        <v>3716</v>
      </c>
      <c r="J565" s="2" t="s">
        <v>3717</v>
      </c>
      <c r="K565" s="2" t="s">
        <v>3718</v>
      </c>
    </row>
    <row r="566" spans="1:11">
      <c r="A566" s="2" t="s">
        <v>3719</v>
      </c>
      <c r="B566" s="2" t="s">
        <v>2580</v>
      </c>
      <c r="C566" s="2" t="s">
        <v>3720</v>
      </c>
      <c r="D566" s="2" t="s">
        <v>3721</v>
      </c>
      <c r="E566" s="2">
        <v>1823</v>
      </c>
      <c r="F566" s="2">
        <v>231</v>
      </c>
      <c r="G566" s="2">
        <f>HYPERLINK("http://fantom.gsc.riken.jp/cat/v1/#/traits/HP:0100834", "CAT_browser_link")</f>
        <v>0</v>
      </c>
      <c r="H566" s="2" t="s">
        <v>3722</v>
      </c>
      <c r="I566" s="2" t="s">
        <v>3723</v>
      </c>
      <c r="J566" s="2" t="s">
        <v>3724</v>
      </c>
      <c r="K566" s="2" t="s">
        <v>3725</v>
      </c>
    </row>
    <row r="567" spans="1:11">
      <c r="A567" s="2" t="s">
        <v>3726</v>
      </c>
      <c r="B567" s="2" t="s">
        <v>2580</v>
      </c>
      <c r="C567" s="2" t="s">
        <v>3727</v>
      </c>
      <c r="D567" s="2" t="s">
        <v>3728</v>
      </c>
      <c r="E567" s="2">
        <v>1586</v>
      </c>
      <c r="F567" s="2">
        <v>277</v>
      </c>
      <c r="G567" s="2">
        <f>HYPERLINK("http://fantom.gsc.riken.jp/cat/v1/#/traits/HP:0100851", "CAT_browser_link")</f>
        <v>0</v>
      </c>
      <c r="H567" s="2" t="s">
        <v>3729</v>
      </c>
      <c r="I567" s="2" t="s">
        <v>3730</v>
      </c>
      <c r="J567" s="2" t="s">
        <v>3731</v>
      </c>
      <c r="K567" s="2" t="s">
        <v>3732</v>
      </c>
    </row>
    <row r="568" spans="1:11">
      <c r="A568" s="2" t="s">
        <v>3733</v>
      </c>
      <c r="B568" s="2" t="s">
        <v>2580</v>
      </c>
      <c r="C568" s="2" t="s">
        <v>3734</v>
      </c>
      <c r="D568" s="2" t="s">
        <v>3735</v>
      </c>
      <c r="E568" s="2">
        <v>113</v>
      </c>
      <c r="F568" s="2">
        <v>21</v>
      </c>
      <c r="G568" s="2">
        <f>HYPERLINK("http://fantom.gsc.riken.jp/cat/v1/#/traits/HP:0200063", "CAT_browser_link")</f>
        <v>0</v>
      </c>
      <c r="H568" s="2" t="s">
        <v>3736</v>
      </c>
      <c r="I568" s="2" t="s">
        <v>3737</v>
      </c>
      <c r="J568" s="2">
        <v>24941225</v>
      </c>
      <c r="K568" s="2" t="s">
        <v>3738</v>
      </c>
    </row>
    <row r="569" spans="1:11">
      <c r="A569" s="2" t="s">
        <v>3739</v>
      </c>
      <c r="B569" s="2" t="s">
        <v>2580</v>
      </c>
      <c r="C569" s="2" t="s">
        <v>3740</v>
      </c>
      <c r="D569" s="2" t="s">
        <v>44</v>
      </c>
      <c r="E569" s="2">
        <v>366</v>
      </c>
      <c r="F569" s="2">
        <v>68</v>
      </c>
      <c r="G569" s="2">
        <f>HYPERLINK("http://fantom.gsc.riken.jp/cat/v1/#/traits/HP:0200123", "CAT_browser_link")</f>
        <v>0</v>
      </c>
      <c r="H569" s="2" t="s">
        <v>3741</v>
      </c>
      <c r="I569" s="2" t="s">
        <v>3742</v>
      </c>
      <c r="J569" s="2" t="s">
        <v>3743</v>
      </c>
      <c r="K569" s="2" t="s">
        <v>3744</v>
      </c>
    </row>
    <row r="570" spans="1:11">
      <c r="A570" s="2" t="s">
        <v>3745</v>
      </c>
      <c r="B570" s="2" t="s">
        <v>3746</v>
      </c>
      <c r="C570" s="2" t="s">
        <v>3747</v>
      </c>
      <c r="D570" s="2" t="s">
        <v>3748</v>
      </c>
      <c r="E570" s="2">
        <v>564</v>
      </c>
      <c r="F570" s="2">
        <v>79</v>
      </c>
      <c r="G570" s="2">
        <f>HYPERLINK("http://fantom.gsc.riken.jp/cat/v1/#/traits/MESH:D000074", "CAT_browser_link")</f>
        <v>0</v>
      </c>
      <c r="H570" s="2" t="s">
        <v>3749</v>
      </c>
      <c r="I570" s="2" t="s">
        <v>3750</v>
      </c>
      <c r="J570" s="2">
        <v>19578179</v>
      </c>
      <c r="K570" s="2" t="s">
        <v>3751</v>
      </c>
    </row>
    <row r="571" spans="1:11">
      <c r="A571" s="2" t="s">
        <v>3752</v>
      </c>
      <c r="B571" s="2" t="s">
        <v>3746</v>
      </c>
      <c r="C571" s="2" t="s">
        <v>3753</v>
      </c>
      <c r="D571" s="2" t="s">
        <v>3754</v>
      </c>
      <c r="E571" s="2">
        <v>811</v>
      </c>
      <c r="F571" s="2">
        <v>115</v>
      </c>
      <c r="G571" s="2">
        <f>HYPERLINK("http://fantom.gsc.riken.jp/cat/v1/#/traits/MESH:D000341", "CAT_browser_link")</f>
        <v>0</v>
      </c>
      <c r="H571" s="2" t="s">
        <v>3755</v>
      </c>
      <c r="I571" s="2" t="s">
        <v>3756</v>
      </c>
      <c r="J571" s="2" t="s">
        <v>3757</v>
      </c>
      <c r="K571" s="2" t="s">
        <v>3758</v>
      </c>
    </row>
    <row r="572" spans="1:11">
      <c r="A572" s="2" t="s">
        <v>3759</v>
      </c>
      <c r="B572" s="2" t="s">
        <v>3746</v>
      </c>
      <c r="C572" s="2" t="s">
        <v>3760</v>
      </c>
      <c r="D572" s="2" t="s">
        <v>3761</v>
      </c>
      <c r="E572" s="2">
        <v>498</v>
      </c>
      <c r="F572" s="2">
        <v>83</v>
      </c>
      <c r="G572" s="2">
        <f>HYPERLINK("http://fantom.gsc.riken.jp/cat/v1/#/traits/MESH:D000402", "CAT_browser_link")</f>
        <v>0</v>
      </c>
      <c r="H572" s="2" t="s">
        <v>3762</v>
      </c>
      <c r="I572" s="2" t="s">
        <v>3763</v>
      </c>
      <c r="J572" s="2">
        <v>22837378</v>
      </c>
      <c r="K572" s="2" t="s">
        <v>3764</v>
      </c>
    </row>
    <row r="573" spans="1:11">
      <c r="A573" s="2" t="s">
        <v>3765</v>
      </c>
      <c r="B573" s="2" t="s">
        <v>3746</v>
      </c>
      <c r="C573" s="2" t="s">
        <v>3766</v>
      </c>
      <c r="D573" s="2" t="s">
        <v>3767</v>
      </c>
      <c r="E573" s="2">
        <v>1575</v>
      </c>
      <c r="F573" s="2">
        <v>259</v>
      </c>
      <c r="G573" s="2">
        <f>HYPERLINK("http://fantom.gsc.riken.jp/cat/v1/#/traits/MESH:D000437", "CAT_browser_link")</f>
        <v>0</v>
      </c>
      <c r="H573" s="2" t="s">
        <v>3768</v>
      </c>
      <c r="I573" s="2" t="s">
        <v>3769</v>
      </c>
      <c r="J573" s="2" t="s">
        <v>3770</v>
      </c>
      <c r="K573" s="2" t="s">
        <v>3771</v>
      </c>
    </row>
    <row r="574" spans="1:11">
      <c r="A574" s="2" t="s">
        <v>3772</v>
      </c>
      <c r="B574" s="2" t="s">
        <v>3746</v>
      </c>
      <c r="C574" s="2" t="s">
        <v>3773</v>
      </c>
      <c r="D574" s="2" t="s">
        <v>3774</v>
      </c>
      <c r="E574" s="2">
        <v>307</v>
      </c>
      <c r="F574" s="2">
        <v>20</v>
      </c>
      <c r="G574" s="2">
        <f>HYPERLINK("http://fantom.gsc.riken.jp/cat/v1/#/traits/MESH:D000685", "CAT_browser_link")</f>
        <v>0</v>
      </c>
      <c r="H574" s="2" t="s">
        <v>3775</v>
      </c>
      <c r="I574" s="2" t="s">
        <v>3776</v>
      </c>
      <c r="J574" s="2">
        <v>21124955</v>
      </c>
      <c r="K574" s="2" t="s">
        <v>3777</v>
      </c>
    </row>
    <row r="575" spans="1:11">
      <c r="A575" s="2" t="s">
        <v>3778</v>
      </c>
      <c r="B575" s="2" t="s">
        <v>3746</v>
      </c>
      <c r="C575" s="2" t="s">
        <v>3779</v>
      </c>
      <c r="D575" s="2" t="s">
        <v>3780</v>
      </c>
      <c r="E575" s="2">
        <v>386</v>
      </c>
      <c r="F575" s="2">
        <v>93</v>
      </c>
      <c r="G575" s="2">
        <f>HYPERLINK("http://fantom.gsc.riken.jp/cat/v1/#/traits/MESH:D000848", "CAT_browser_link")</f>
        <v>0</v>
      </c>
      <c r="H575" s="2" t="s">
        <v>3781</v>
      </c>
      <c r="I575" s="2" t="s">
        <v>3782</v>
      </c>
      <c r="J575" s="2" t="s">
        <v>3783</v>
      </c>
      <c r="K575" s="2" t="s">
        <v>3784</v>
      </c>
    </row>
    <row r="576" spans="1:11">
      <c r="A576" s="2" t="s">
        <v>3785</v>
      </c>
      <c r="B576" s="2" t="s">
        <v>3746</v>
      </c>
      <c r="C576" s="2" t="s">
        <v>3786</v>
      </c>
      <c r="D576" s="2" t="s">
        <v>3787</v>
      </c>
      <c r="E576" s="2">
        <v>36</v>
      </c>
      <c r="F576" s="2">
        <v>13</v>
      </c>
      <c r="G576" s="2">
        <f>HYPERLINK("http://fantom.gsc.riken.jp/cat/v1/#/traits/MESH:D000886", "CAT_browser_link")</f>
        <v>0</v>
      </c>
      <c r="H576" s="2" t="s">
        <v>3788</v>
      </c>
      <c r="I576" s="2" t="s">
        <v>3789</v>
      </c>
      <c r="J576" s="2">
        <v>19260139</v>
      </c>
      <c r="K576" s="2" t="s">
        <v>3790</v>
      </c>
    </row>
    <row r="577" spans="1:11">
      <c r="A577" s="2" t="s">
        <v>3791</v>
      </c>
      <c r="B577" s="2" t="s">
        <v>3746</v>
      </c>
      <c r="C577" s="2" t="s">
        <v>3792</v>
      </c>
      <c r="D577" s="2" t="s">
        <v>3793</v>
      </c>
      <c r="E577" s="2">
        <v>108</v>
      </c>
      <c r="F577" s="2">
        <v>20</v>
      </c>
      <c r="G577" s="2">
        <f>HYPERLINK("http://fantom.gsc.riken.jp/cat/v1/#/traits/MESH:D000925", "CAT_browser_link")</f>
        <v>0</v>
      </c>
      <c r="H577" s="2" t="s">
        <v>3794</v>
      </c>
      <c r="I577" s="2" t="s">
        <v>3795</v>
      </c>
      <c r="J577" s="2">
        <v>22216198</v>
      </c>
      <c r="K577" s="2" t="s">
        <v>3796</v>
      </c>
    </row>
    <row r="578" spans="1:11">
      <c r="A578" s="2" t="s">
        <v>3797</v>
      </c>
      <c r="B578" s="2" t="s">
        <v>3746</v>
      </c>
      <c r="C578" s="2" t="s">
        <v>3798</v>
      </c>
      <c r="D578" s="2" t="s">
        <v>3799</v>
      </c>
      <c r="E578" s="2">
        <v>79</v>
      </c>
      <c r="F578" s="2">
        <v>8</v>
      </c>
      <c r="G578" s="2">
        <f>HYPERLINK("http://fantom.gsc.riken.jp/cat/v1/#/traits/MESH:D000970", "CAT_browser_link")</f>
        <v>0</v>
      </c>
      <c r="H578" s="2" t="s">
        <v>3800</v>
      </c>
      <c r="I578" s="2" t="s">
        <v>3801</v>
      </c>
      <c r="J578" s="2">
        <v>21659360</v>
      </c>
      <c r="K578" s="2" t="s">
        <v>3802</v>
      </c>
    </row>
    <row r="579" spans="1:11">
      <c r="A579" s="2" t="s">
        <v>3803</v>
      </c>
      <c r="B579" s="2" t="s">
        <v>3746</v>
      </c>
      <c r="C579" s="2" t="s">
        <v>3804</v>
      </c>
      <c r="D579" s="2" t="s">
        <v>3805</v>
      </c>
      <c r="E579" s="2">
        <v>523</v>
      </c>
      <c r="F579" s="2">
        <v>48</v>
      </c>
      <c r="G579" s="2">
        <f>HYPERLINK("http://fantom.gsc.riken.jp/cat/v1/#/traits/MESH:D001014", "CAT_browser_link")</f>
        <v>0</v>
      </c>
      <c r="H579" s="2" t="s">
        <v>3806</v>
      </c>
      <c r="I579" s="2" t="s">
        <v>3807</v>
      </c>
      <c r="J579" s="2" t="s">
        <v>3808</v>
      </c>
      <c r="K579" s="2" t="s">
        <v>3809</v>
      </c>
    </row>
    <row r="580" spans="1:11">
      <c r="A580" s="2" t="s">
        <v>3810</v>
      </c>
      <c r="B580" s="2" t="s">
        <v>3746</v>
      </c>
      <c r="C580" s="2" t="s">
        <v>3811</v>
      </c>
      <c r="D580" s="2" t="s">
        <v>3812</v>
      </c>
      <c r="E580" s="2">
        <v>50</v>
      </c>
      <c r="F580" s="2">
        <v>5</v>
      </c>
      <c r="G580" s="2">
        <f>HYPERLINK("http://fantom.gsc.riken.jp/cat/v1/#/traits/MESH:D001145", "CAT_browser_link")</f>
        <v>0</v>
      </c>
      <c r="H580" s="2" t="s">
        <v>3813</v>
      </c>
      <c r="I580" s="2" t="s">
        <v>3814</v>
      </c>
      <c r="J580" s="2" t="s">
        <v>3815</v>
      </c>
      <c r="K580" s="2" t="s">
        <v>3816</v>
      </c>
    </row>
    <row r="581" spans="1:11">
      <c r="A581" s="2" t="s">
        <v>3817</v>
      </c>
      <c r="B581" s="2" t="s">
        <v>3746</v>
      </c>
      <c r="C581" s="2" t="s">
        <v>3818</v>
      </c>
      <c r="D581" s="2" t="s">
        <v>3819</v>
      </c>
      <c r="E581" s="2">
        <v>244</v>
      </c>
      <c r="F581" s="2">
        <v>24</v>
      </c>
      <c r="G581" s="2">
        <f>HYPERLINK("http://fantom.gsc.riken.jp/cat/v1/#/traits/MESH:D001171", "CAT_browser_link")</f>
        <v>0</v>
      </c>
      <c r="H581" s="2" t="s">
        <v>3820</v>
      </c>
      <c r="I581" s="2" t="s">
        <v>3821</v>
      </c>
      <c r="J581" s="2" t="s">
        <v>3822</v>
      </c>
      <c r="K581" s="2" t="s">
        <v>3823</v>
      </c>
    </row>
    <row r="582" spans="1:11">
      <c r="A582" s="2" t="s">
        <v>3824</v>
      </c>
      <c r="B582" s="2" t="s">
        <v>3746</v>
      </c>
      <c r="C582" s="2" t="s">
        <v>3825</v>
      </c>
      <c r="D582" s="2" t="s">
        <v>3826</v>
      </c>
      <c r="E582" s="2">
        <v>477</v>
      </c>
      <c r="F582" s="2">
        <v>46</v>
      </c>
      <c r="G582" s="2">
        <f>HYPERLINK("http://fantom.gsc.riken.jp/cat/v1/#/traits/MESH:D001251", "CAT_browser_link")</f>
        <v>0</v>
      </c>
      <c r="H582" s="2" t="s">
        <v>3827</v>
      </c>
      <c r="I582" s="2" t="s">
        <v>3828</v>
      </c>
      <c r="J582" s="2" t="s">
        <v>3829</v>
      </c>
      <c r="K582" s="2" t="s">
        <v>3830</v>
      </c>
    </row>
    <row r="583" spans="1:11">
      <c r="A583" s="2" t="s">
        <v>3831</v>
      </c>
      <c r="B583" s="2" t="s">
        <v>3746</v>
      </c>
      <c r="C583" s="2" t="s">
        <v>3832</v>
      </c>
      <c r="D583" s="2" t="s">
        <v>3833</v>
      </c>
      <c r="E583" s="2">
        <v>1604</v>
      </c>
      <c r="F583" s="2">
        <v>247</v>
      </c>
      <c r="G583" s="2">
        <f>HYPERLINK("http://fantom.gsc.riken.jp/cat/v1/#/traits/MESH:D001289", "CAT_browser_link")</f>
        <v>0</v>
      </c>
      <c r="H583" s="2" t="s">
        <v>3834</v>
      </c>
      <c r="I583" s="2" t="s">
        <v>3835</v>
      </c>
      <c r="J583" s="2" t="s">
        <v>3836</v>
      </c>
      <c r="K583" s="2" t="s">
        <v>3837</v>
      </c>
    </row>
    <row r="584" spans="1:11">
      <c r="A584" s="2" t="s">
        <v>3838</v>
      </c>
      <c r="B584" s="2" t="s">
        <v>3746</v>
      </c>
      <c r="C584" s="2" t="s">
        <v>3839</v>
      </c>
      <c r="D584" s="2" t="s">
        <v>3840</v>
      </c>
      <c r="E584" s="2">
        <v>475</v>
      </c>
      <c r="F584" s="2">
        <v>78</v>
      </c>
      <c r="G584" s="2">
        <f>HYPERLINK("http://fantom.gsc.riken.jp/cat/v1/#/traits/MESH:D001321", "CAT_browser_link")</f>
        <v>0</v>
      </c>
      <c r="H584" s="2" t="s">
        <v>3841</v>
      </c>
      <c r="I584" s="2" t="s">
        <v>3842</v>
      </c>
      <c r="J584" s="2" t="s">
        <v>3843</v>
      </c>
      <c r="K584" s="2" t="s">
        <v>2730</v>
      </c>
    </row>
    <row r="585" spans="1:11">
      <c r="A585" s="2" t="s">
        <v>3844</v>
      </c>
      <c r="B585" s="2" t="s">
        <v>3746</v>
      </c>
      <c r="C585" s="2" t="s">
        <v>3845</v>
      </c>
      <c r="D585" s="2" t="s">
        <v>3846</v>
      </c>
      <c r="E585" s="2">
        <v>1113</v>
      </c>
      <c r="F585" s="2">
        <v>64</v>
      </c>
      <c r="G585" s="2">
        <f>HYPERLINK("http://fantom.gsc.riken.jp/cat/v1/#/traits/MESH:D001663", "CAT_browser_link")</f>
        <v>0</v>
      </c>
      <c r="H585" s="2" t="s">
        <v>3847</v>
      </c>
      <c r="I585" s="2" t="s">
        <v>3848</v>
      </c>
      <c r="J585" s="2" t="s">
        <v>3849</v>
      </c>
      <c r="K585" s="2" t="s">
        <v>3850</v>
      </c>
    </row>
    <row r="586" spans="1:11">
      <c r="A586" s="2" t="s">
        <v>3851</v>
      </c>
      <c r="B586" s="2" t="s">
        <v>3746</v>
      </c>
      <c r="C586" s="2" t="s">
        <v>3852</v>
      </c>
      <c r="D586" s="2" t="s">
        <v>3853</v>
      </c>
      <c r="E586" s="2">
        <v>64</v>
      </c>
      <c r="F586" s="2">
        <v>27</v>
      </c>
      <c r="G586" s="2">
        <f>HYPERLINK("http://fantom.gsc.riken.jp/cat/v1/#/traits/MESH:D001724", "CAT_browser_link")</f>
        <v>0</v>
      </c>
      <c r="H586" s="2" t="s">
        <v>3854</v>
      </c>
      <c r="I586" s="2" t="s">
        <v>3855</v>
      </c>
      <c r="J586" s="2" t="s">
        <v>3856</v>
      </c>
      <c r="K586" s="2" t="s">
        <v>3857</v>
      </c>
    </row>
    <row r="587" spans="1:11">
      <c r="A587" s="2" t="s">
        <v>3858</v>
      </c>
      <c r="B587" s="2" t="s">
        <v>3746</v>
      </c>
      <c r="C587" s="2" t="s">
        <v>3859</v>
      </c>
      <c r="D587" s="2" t="s">
        <v>3860</v>
      </c>
      <c r="E587" s="2">
        <v>345</v>
      </c>
      <c r="F587" s="2">
        <v>40</v>
      </c>
      <c r="G587" s="2">
        <f>HYPERLINK("http://fantom.gsc.riken.jp/cat/v1/#/traits/MESH:D001749", "CAT_browser_link")</f>
        <v>0</v>
      </c>
      <c r="H587" s="2" t="s">
        <v>3861</v>
      </c>
      <c r="I587" s="2" t="s">
        <v>3862</v>
      </c>
      <c r="J587" s="2" t="s">
        <v>3863</v>
      </c>
      <c r="K587" s="2" t="s">
        <v>3864</v>
      </c>
    </row>
    <row r="588" spans="1:11">
      <c r="A588" s="2" t="s">
        <v>3865</v>
      </c>
      <c r="B588" s="2" t="s">
        <v>3746</v>
      </c>
      <c r="C588" s="2" t="s">
        <v>3866</v>
      </c>
      <c r="D588" s="2" t="s">
        <v>3867</v>
      </c>
      <c r="E588" s="2">
        <v>38</v>
      </c>
      <c r="F588" s="2">
        <v>8</v>
      </c>
      <c r="G588" s="2">
        <f>HYPERLINK("http://fantom.gsc.riken.jp/cat/v1/#/traits/MESH:D001761", "CAT_browser_link")</f>
        <v>0</v>
      </c>
      <c r="H588" s="2" t="s">
        <v>3868</v>
      </c>
      <c r="I588" s="2" t="s">
        <v>3869</v>
      </c>
      <c r="J588" s="2">
        <v>21106707</v>
      </c>
      <c r="K588" s="2" t="s">
        <v>3870</v>
      </c>
    </row>
    <row r="589" spans="1:11">
      <c r="A589" s="2" t="s">
        <v>3871</v>
      </c>
      <c r="B589" s="2" t="s">
        <v>3746</v>
      </c>
      <c r="C589" s="2" t="s">
        <v>3872</v>
      </c>
      <c r="D589" s="2" t="s">
        <v>3873</v>
      </c>
      <c r="E589" s="2">
        <v>943</v>
      </c>
      <c r="F589" s="2">
        <v>67</v>
      </c>
      <c r="G589" s="2">
        <f>HYPERLINK("http://fantom.gsc.riken.jp/cat/v1/#/traits/MESH:D001777", "CAT_browser_link")</f>
        <v>0</v>
      </c>
      <c r="H589" s="2" t="s">
        <v>3874</v>
      </c>
      <c r="I589" s="2" t="s">
        <v>3875</v>
      </c>
      <c r="J589" s="2">
        <v>23381943</v>
      </c>
      <c r="K589" s="2" t="s">
        <v>3876</v>
      </c>
    </row>
    <row r="590" spans="1:11">
      <c r="A590" s="2" t="s">
        <v>3877</v>
      </c>
      <c r="B590" s="2" t="s">
        <v>3746</v>
      </c>
      <c r="C590" s="2" t="s">
        <v>3878</v>
      </c>
      <c r="D590" s="2" t="s">
        <v>3879</v>
      </c>
      <c r="E590" s="2">
        <v>1585</v>
      </c>
      <c r="F590" s="2">
        <v>233</v>
      </c>
      <c r="G590" s="2">
        <f>HYPERLINK("http://fantom.gsc.riken.jp/cat/v1/#/traits/MESH:D001791", "CAT_browser_link")</f>
        <v>0</v>
      </c>
      <c r="H590" s="2" t="s">
        <v>3880</v>
      </c>
      <c r="I590" s="2" t="s">
        <v>3881</v>
      </c>
      <c r="J590" s="2" t="s">
        <v>3882</v>
      </c>
      <c r="K590" s="2" t="s">
        <v>3883</v>
      </c>
    </row>
    <row r="591" spans="1:11">
      <c r="A591" s="2" t="s">
        <v>3884</v>
      </c>
      <c r="B591" s="2" t="s">
        <v>3746</v>
      </c>
      <c r="C591" s="2" t="s">
        <v>3885</v>
      </c>
      <c r="D591" s="2" t="s">
        <v>3886</v>
      </c>
      <c r="E591" s="2">
        <v>538</v>
      </c>
      <c r="F591" s="2">
        <v>97</v>
      </c>
      <c r="G591" s="2">
        <f>HYPERLINK("http://fantom.gsc.riken.jp/cat/v1/#/traits/MESH:D001835", "CAT_browser_link")</f>
        <v>0</v>
      </c>
      <c r="H591" s="2" t="s">
        <v>3887</v>
      </c>
      <c r="I591" s="2" t="s">
        <v>3888</v>
      </c>
      <c r="J591" s="2" t="s">
        <v>3889</v>
      </c>
      <c r="K591" s="2" t="s">
        <v>3890</v>
      </c>
    </row>
    <row r="592" spans="1:11">
      <c r="A592" s="2" t="s">
        <v>3891</v>
      </c>
      <c r="B592" s="2" t="s">
        <v>3746</v>
      </c>
      <c r="C592" s="2" t="s">
        <v>3892</v>
      </c>
      <c r="D592" s="2" t="s">
        <v>3893</v>
      </c>
      <c r="E592" s="2">
        <v>485</v>
      </c>
      <c r="F592" s="2">
        <v>45</v>
      </c>
      <c r="G592" s="2">
        <f>HYPERLINK("http://fantom.gsc.riken.jp/cat/v1/#/traits/MESH:D001917", "CAT_browser_link")</f>
        <v>0</v>
      </c>
      <c r="H592" s="2" t="s">
        <v>3894</v>
      </c>
      <c r="I592" s="2" t="s">
        <v>3895</v>
      </c>
      <c r="J592" s="2">
        <v>22479309</v>
      </c>
      <c r="K592" s="2" t="s">
        <v>3896</v>
      </c>
    </row>
    <row r="593" spans="1:11">
      <c r="A593" s="2" t="s">
        <v>3897</v>
      </c>
      <c r="B593" s="2" t="s">
        <v>3746</v>
      </c>
      <c r="C593" s="2" t="s">
        <v>3898</v>
      </c>
      <c r="D593" s="2" t="s">
        <v>3899</v>
      </c>
      <c r="E593" s="2">
        <v>246</v>
      </c>
      <c r="F593" s="2">
        <v>50</v>
      </c>
      <c r="G593" s="2">
        <f>HYPERLINK("http://fantom.gsc.riken.jp/cat/v1/#/traits/MESH:D001941", "CAT_browser_link")</f>
        <v>0</v>
      </c>
      <c r="H593" s="2" t="s">
        <v>3900</v>
      </c>
      <c r="I593" s="2" t="s">
        <v>3901</v>
      </c>
      <c r="J593" s="2">
        <v>22747683</v>
      </c>
      <c r="K593" s="2" t="s">
        <v>3902</v>
      </c>
    </row>
    <row r="594" spans="1:11">
      <c r="A594" s="2" t="s">
        <v>3903</v>
      </c>
      <c r="B594" s="2" t="s">
        <v>3746</v>
      </c>
      <c r="C594" s="2" t="s">
        <v>3904</v>
      </c>
      <c r="D594" s="2" t="s">
        <v>3905</v>
      </c>
      <c r="E594" s="2">
        <v>2295</v>
      </c>
      <c r="F594" s="2">
        <v>323</v>
      </c>
      <c r="G594" s="2">
        <f>HYPERLINK("http://fantom.gsc.riken.jp/cat/v1/#/traits/MESH:D001943", "CAT_browser_link")</f>
        <v>0</v>
      </c>
      <c r="H594" s="2" t="s">
        <v>3906</v>
      </c>
      <c r="I594" s="2" t="s">
        <v>3907</v>
      </c>
      <c r="J594" s="2" t="s">
        <v>3908</v>
      </c>
      <c r="K594" s="2" t="s">
        <v>3909</v>
      </c>
    </row>
    <row r="595" spans="1:11">
      <c r="A595" s="2" t="s">
        <v>3910</v>
      </c>
      <c r="B595" s="2" t="s">
        <v>3746</v>
      </c>
      <c r="C595" s="2" t="s">
        <v>3911</v>
      </c>
      <c r="D595" s="2" t="s">
        <v>3912</v>
      </c>
      <c r="E595" s="2">
        <v>919</v>
      </c>
      <c r="F595" s="2">
        <v>143</v>
      </c>
      <c r="G595" s="2">
        <f>HYPERLINK("http://fantom.gsc.riken.jp/cat/v1/#/traits/MESH:D002097", "CAT_browser_link")</f>
        <v>0</v>
      </c>
      <c r="H595" s="2" t="s">
        <v>3913</v>
      </c>
      <c r="I595" s="2" t="s">
        <v>3914</v>
      </c>
      <c r="J595" s="2" t="s">
        <v>3915</v>
      </c>
      <c r="K595" s="2" t="s">
        <v>3916</v>
      </c>
    </row>
    <row r="596" spans="1:11">
      <c r="A596" s="2" t="s">
        <v>3917</v>
      </c>
      <c r="B596" s="2" t="s">
        <v>3746</v>
      </c>
      <c r="C596" s="2" t="s">
        <v>3918</v>
      </c>
      <c r="D596" s="2" t="s">
        <v>3919</v>
      </c>
      <c r="E596" s="2">
        <v>1924</v>
      </c>
      <c r="F596" s="2">
        <v>216</v>
      </c>
      <c r="G596" s="2">
        <f>HYPERLINK("http://fantom.gsc.riken.jp/cat/v1/#/traits/MESH:D002318", "CAT_browser_link")</f>
        <v>0</v>
      </c>
      <c r="H596" s="2" t="s">
        <v>3920</v>
      </c>
      <c r="I596" s="2" t="s">
        <v>3921</v>
      </c>
      <c r="J596" s="2" t="s">
        <v>3922</v>
      </c>
      <c r="K596" s="2" t="s">
        <v>3923</v>
      </c>
    </row>
    <row r="597" spans="1:11">
      <c r="A597" s="2" t="s">
        <v>3924</v>
      </c>
      <c r="B597" s="2" t="s">
        <v>3746</v>
      </c>
      <c r="C597" s="2" t="s">
        <v>3925</v>
      </c>
      <c r="D597" s="2" t="s">
        <v>3926</v>
      </c>
      <c r="E597" s="2">
        <v>4588</v>
      </c>
      <c r="F597" s="2">
        <v>851</v>
      </c>
      <c r="G597" s="2">
        <f>HYPERLINK("http://fantom.gsc.riken.jp/cat/v1/#/traits/MESH:D002784", "CAT_browser_link")</f>
        <v>0</v>
      </c>
      <c r="H597" s="2" t="s">
        <v>3927</v>
      </c>
      <c r="I597" s="2" t="s">
        <v>3928</v>
      </c>
      <c r="J597" s="2" t="s">
        <v>3929</v>
      </c>
      <c r="K597" s="2" t="s">
        <v>3930</v>
      </c>
    </row>
    <row r="598" spans="1:11">
      <c r="A598" s="2" t="s">
        <v>3931</v>
      </c>
      <c r="B598" s="2" t="s">
        <v>3746</v>
      </c>
      <c r="C598" s="2" t="s">
        <v>3932</v>
      </c>
      <c r="D598" s="2" t="s">
        <v>2104</v>
      </c>
      <c r="E598" s="2">
        <v>1137</v>
      </c>
      <c r="F598" s="2">
        <v>151</v>
      </c>
      <c r="G598" s="2">
        <f>HYPERLINK("http://fantom.gsc.riken.jp/cat/v1/#/traits/MESH:D002971", "CAT_browser_link")</f>
        <v>0</v>
      </c>
      <c r="H598" s="2" t="s">
        <v>3933</v>
      </c>
      <c r="I598" s="2" t="s">
        <v>3934</v>
      </c>
      <c r="J598" s="2" t="s">
        <v>3935</v>
      </c>
      <c r="K598" s="2" t="s">
        <v>3936</v>
      </c>
    </row>
    <row r="599" spans="1:11">
      <c r="A599" s="2" t="s">
        <v>3937</v>
      </c>
      <c r="B599" s="2" t="s">
        <v>3746</v>
      </c>
      <c r="C599" s="2" t="s">
        <v>3938</v>
      </c>
      <c r="D599" s="2" t="s">
        <v>3939</v>
      </c>
      <c r="E599" s="2">
        <v>196</v>
      </c>
      <c r="F599" s="2">
        <v>54</v>
      </c>
      <c r="G599" s="2">
        <f>HYPERLINK("http://fantom.gsc.riken.jp/cat/v1/#/traits/MESH:D003069", "CAT_browser_link")</f>
        <v>0</v>
      </c>
      <c r="H599" s="2" t="s">
        <v>3940</v>
      </c>
      <c r="I599" s="2" t="s">
        <v>3941</v>
      </c>
      <c r="J599" s="2" t="s">
        <v>3942</v>
      </c>
      <c r="K599" s="2" t="s">
        <v>3943</v>
      </c>
    </row>
    <row r="600" spans="1:11">
      <c r="A600" s="2" t="s">
        <v>3944</v>
      </c>
      <c r="B600" s="2" t="s">
        <v>3746</v>
      </c>
      <c r="C600" s="2" t="s">
        <v>3945</v>
      </c>
      <c r="D600" s="2" t="s">
        <v>3946</v>
      </c>
      <c r="E600" s="2">
        <v>244</v>
      </c>
      <c r="F600" s="2">
        <v>55</v>
      </c>
      <c r="G600" s="2">
        <f>HYPERLINK("http://fantom.gsc.riken.jp/cat/v1/#/traits/MESH:D003072", "CAT_browser_link")</f>
        <v>0</v>
      </c>
      <c r="H600" s="2" t="s">
        <v>3947</v>
      </c>
      <c r="I600" s="2" t="s">
        <v>3948</v>
      </c>
      <c r="J600" s="2">
        <v>21130836</v>
      </c>
      <c r="K600" s="2" t="s">
        <v>3949</v>
      </c>
    </row>
    <row r="601" spans="1:11">
      <c r="A601" s="2" t="s">
        <v>3950</v>
      </c>
      <c r="B601" s="2" t="s">
        <v>3746</v>
      </c>
      <c r="C601" s="2" t="s">
        <v>3951</v>
      </c>
      <c r="D601" s="2" t="s">
        <v>3952</v>
      </c>
      <c r="E601" s="2">
        <v>600</v>
      </c>
      <c r="F601" s="2">
        <v>39</v>
      </c>
      <c r="G601" s="2">
        <f>HYPERLINK("http://fantom.gsc.riken.jp/cat/v1/#/traits/MESH:D003117", "CAT_browser_link")</f>
        <v>0</v>
      </c>
      <c r="H601" s="2" t="s">
        <v>3953</v>
      </c>
      <c r="I601" s="2" t="s">
        <v>2099</v>
      </c>
      <c r="J601" s="2" t="s">
        <v>3954</v>
      </c>
      <c r="K601" s="2" t="s">
        <v>3955</v>
      </c>
    </row>
    <row r="602" spans="1:11">
      <c r="A602" s="2" t="s">
        <v>3956</v>
      </c>
      <c r="B602" s="2" t="s">
        <v>3746</v>
      </c>
      <c r="C602" s="2" t="s">
        <v>3957</v>
      </c>
      <c r="D602" s="2" t="s">
        <v>3958</v>
      </c>
      <c r="E602" s="2">
        <v>1040</v>
      </c>
      <c r="F602" s="2">
        <v>157</v>
      </c>
      <c r="G602" s="2">
        <f>HYPERLINK("http://fantom.gsc.riken.jp/cat/v1/#/traits/MESH:D003315", "CAT_browser_link")</f>
        <v>0</v>
      </c>
      <c r="H602" s="2" t="s">
        <v>2684</v>
      </c>
      <c r="I602" s="2" t="s">
        <v>2685</v>
      </c>
      <c r="J602" s="2" t="s">
        <v>3959</v>
      </c>
      <c r="K602" s="2" t="s">
        <v>3960</v>
      </c>
    </row>
    <row r="603" spans="1:11">
      <c r="A603" s="2" t="s">
        <v>3961</v>
      </c>
      <c r="B603" s="2" t="s">
        <v>3746</v>
      </c>
      <c r="C603" s="2" t="s">
        <v>3962</v>
      </c>
      <c r="D603" s="2" t="s">
        <v>3963</v>
      </c>
      <c r="E603" s="2">
        <v>7250</v>
      </c>
      <c r="F603" s="2">
        <v>1009</v>
      </c>
      <c r="G603" s="2">
        <f>HYPERLINK("http://fantom.gsc.riken.jp/cat/v1/#/traits/MESH:D003327", "CAT_browser_link")</f>
        <v>0</v>
      </c>
      <c r="H603" s="2" t="s">
        <v>3964</v>
      </c>
      <c r="I603" s="2" t="s">
        <v>3965</v>
      </c>
      <c r="J603" s="2" t="s">
        <v>3966</v>
      </c>
      <c r="K603" s="2" t="s">
        <v>3967</v>
      </c>
    </row>
    <row r="604" spans="1:11">
      <c r="A604" s="2" t="s">
        <v>3968</v>
      </c>
      <c r="B604" s="2" t="s">
        <v>3746</v>
      </c>
      <c r="C604" s="2" t="s">
        <v>3969</v>
      </c>
      <c r="D604" s="2" t="s">
        <v>3970</v>
      </c>
      <c r="E604" s="2">
        <v>56</v>
      </c>
      <c r="F604" s="2">
        <v>8</v>
      </c>
      <c r="G604" s="2">
        <f>HYPERLINK("http://fantom.gsc.riken.jp/cat/v1/#/traits/MESH:D003329", "CAT_browser_link")</f>
        <v>0</v>
      </c>
      <c r="H604" s="2" t="s">
        <v>3971</v>
      </c>
      <c r="I604" s="2" t="s">
        <v>3972</v>
      </c>
      <c r="J604" s="2">
        <v>18075462</v>
      </c>
      <c r="K604" s="2" t="s">
        <v>3973</v>
      </c>
    </row>
    <row r="605" spans="1:11">
      <c r="A605" s="2" t="s">
        <v>3974</v>
      </c>
      <c r="B605" s="2" t="s">
        <v>3746</v>
      </c>
      <c r="C605" s="2" t="s">
        <v>3975</v>
      </c>
      <c r="D605" s="2" t="s">
        <v>3976</v>
      </c>
      <c r="E605" s="2">
        <v>76</v>
      </c>
      <c r="F605" s="2">
        <v>20</v>
      </c>
      <c r="G605" s="2">
        <f>HYPERLINK("http://fantom.gsc.riken.jp/cat/v1/#/traits/MESH:D003342", "CAT_browser_link")</f>
        <v>0</v>
      </c>
      <c r="H605" s="2" t="s">
        <v>3977</v>
      </c>
      <c r="I605" s="2" t="s">
        <v>3978</v>
      </c>
      <c r="J605" s="2">
        <v>22903471</v>
      </c>
      <c r="K605" s="2" t="s">
        <v>3979</v>
      </c>
    </row>
    <row r="606" spans="1:11">
      <c r="A606" s="2" t="s">
        <v>3980</v>
      </c>
      <c r="B606" s="2" t="s">
        <v>3746</v>
      </c>
      <c r="C606" s="2" t="s">
        <v>3981</v>
      </c>
      <c r="D606" s="2" t="s">
        <v>3982</v>
      </c>
      <c r="E606" s="2">
        <v>620</v>
      </c>
      <c r="F606" s="2">
        <v>126</v>
      </c>
      <c r="G606" s="2">
        <f>HYPERLINK("http://fantom.gsc.riken.jp/cat/v1/#/traits/MESH:D003817", "CAT_browser_link")</f>
        <v>0</v>
      </c>
      <c r="H606" s="2" t="s">
        <v>3983</v>
      </c>
      <c r="I606" s="2" t="s">
        <v>3984</v>
      </c>
      <c r="J606" s="2" t="s">
        <v>3783</v>
      </c>
      <c r="K606" s="2" t="s">
        <v>3985</v>
      </c>
    </row>
    <row r="607" spans="1:11">
      <c r="A607" s="2" t="s">
        <v>3986</v>
      </c>
      <c r="B607" s="2" t="s">
        <v>3746</v>
      </c>
      <c r="C607" s="2" t="s">
        <v>3987</v>
      </c>
      <c r="D607" s="2" t="s">
        <v>44</v>
      </c>
      <c r="E607" s="2">
        <v>38</v>
      </c>
      <c r="F607" s="2">
        <v>11</v>
      </c>
      <c r="G607" s="2">
        <f>HYPERLINK("http://fantom.gsc.riken.jp/cat/v1/#/traits/MESH:D003841", "CAT_browser_link")</f>
        <v>0</v>
      </c>
      <c r="H607" s="2" t="s">
        <v>3988</v>
      </c>
      <c r="I607" s="2" t="s">
        <v>3989</v>
      </c>
      <c r="J607" s="2" t="s">
        <v>3990</v>
      </c>
      <c r="K607" s="2" t="s">
        <v>3991</v>
      </c>
    </row>
    <row r="608" spans="1:11">
      <c r="A608" s="2" t="s">
        <v>3992</v>
      </c>
      <c r="B608" s="2" t="s">
        <v>3746</v>
      </c>
      <c r="C608" s="2" t="s">
        <v>3993</v>
      </c>
      <c r="D608" s="2" t="s">
        <v>3994</v>
      </c>
      <c r="E608" s="2">
        <v>2221</v>
      </c>
      <c r="F608" s="2">
        <v>346</v>
      </c>
      <c r="G608" s="2">
        <f>HYPERLINK("http://fantom.gsc.riken.jp/cat/v1/#/traits/MESH:D003866", "CAT_browser_link")</f>
        <v>0</v>
      </c>
      <c r="H608" s="2" t="s">
        <v>3995</v>
      </c>
      <c r="I608" s="2" t="s">
        <v>3996</v>
      </c>
      <c r="J608" s="2" t="s">
        <v>3997</v>
      </c>
      <c r="K608" s="2" t="s">
        <v>3998</v>
      </c>
    </row>
    <row r="609" spans="1:11">
      <c r="A609" s="2" t="s">
        <v>3999</v>
      </c>
      <c r="B609" s="2" t="s">
        <v>3746</v>
      </c>
      <c r="C609" s="2" t="s">
        <v>4000</v>
      </c>
      <c r="D609" s="2" t="s">
        <v>4001</v>
      </c>
      <c r="E609" s="2">
        <v>19</v>
      </c>
      <c r="F609" s="2">
        <v>12</v>
      </c>
      <c r="G609" s="2">
        <f>HYPERLINK("http://fantom.gsc.riken.jp/cat/v1/#/traits/MESH:D003875", "CAT_browser_link")</f>
        <v>0</v>
      </c>
      <c r="H609" s="2" t="s">
        <v>4002</v>
      </c>
      <c r="I609" s="2" t="s">
        <v>4003</v>
      </c>
      <c r="J609" s="2">
        <v>22379998</v>
      </c>
      <c r="K609" s="2" t="s">
        <v>4004</v>
      </c>
    </row>
    <row r="610" spans="1:11">
      <c r="A610" s="2" t="s">
        <v>4005</v>
      </c>
      <c r="B610" s="2" t="s">
        <v>3746</v>
      </c>
      <c r="C610" s="2" t="s">
        <v>4006</v>
      </c>
      <c r="D610" s="2" t="s">
        <v>4007</v>
      </c>
      <c r="E610" s="2">
        <v>321</v>
      </c>
      <c r="F610" s="2">
        <v>63</v>
      </c>
      <c r="G610" s="2">
        <f>HYPERLINK("http://fantom.gsc.riken.jp/cat/v1/#/traits/MESH:D003928", "CAT_browser_link")</f>
        <v>0</v>
      </c>
      <c r="H610" s="2" t="s">
        <v>4008</v>
      </c>
      <c r="I610" s="2" t="s">
        <v>4009</v>
      </c>
      <c r="J610" s="2" t="s">
        <v>4010</v>
      </c>
      <c r="K610" s="2" t="s">
        <v>4011</v>
      </c>
    </row>
    <row r="611" spans="1:11">
      <c r="A611" s="2" t="s">
        <v>4012</v>
      </c>
      <c r="B611" s="2" t="s">
        <v>3746</v>
      </c>
      <c r="C611" s="2" t="s">
        <v>4013</v>
      </c>
      <c r="D611" s="2" t="s">
        <v>4014</v>
      </c>
      <c r="E611" s="2">
        <v>290</v>
      </c>
      <c r="F611" s="2">
        <v>39</v>
      </c>
      <c r="G611" s="2">
        <f>HYPERLINK("http://fantom.gsc.riken.jp/cat/v1/#/traits/MESH:D003956", "CAT_browser_link")</f>
        <v>0</v>
      </c>
      <c r="H611" s="2" t="s">
        <v>4015</v>
      </c>
      <c r="I611" s="2" t="s">
        <v>4016</v>
      </c>
      <c r="J611" s="2">
        <v>21546767</v>
      </c>
      <c r="K611" s="2" t="s">
        <v>4017</v>
      </c>
    </row>
    <row r="612" spans="1:11">
      <c r="A612" s="2" t="s">
        <v>4018</v>
      </c>
      <c r="B612" s="2" t="s">
        <v>3746</v>
      </c>
      <c r="C612" s="2" t="s">
        <v>4019</v>
      </c>
      <c r="D612" s="2" t="s">
        <v>4020</v>
      </c>
      <c r="E612" s="2">
        <v>51</v>
      </c>
      <c r="F612" s="2">
        <v>11</v>
      </c>
      <c r="G612" s="2">
        <f>HYPERLINK("http://fantom.gsc.riken.jp/cat/v1/#/traits/MESH:D004307", "CAT_browser_link")</f>
        <v>0</v>
      </c>
      <c r="H612" s="2" t="s">
        <v>4021</v>
      </c>
      <c r="I612" s="2" t="s">
        <v>4022</v>
      </c>
      <c r="J612" s="2">
        <v>20923822</v>
      </c>
      <c r="K612" s="2" t="s">
        <v>4023</v>
      </c>
    </row>
    <row r="613" spans="1:11">
      <c r="A613" s="2" t="s">
        <v>4024</v>
      </c>
      <c r="B613" s="2" t="s">
        <v>3746</v>
      </c>
      <c r="C613" s="2" t="s">
        <v>4025</v>
      </c>
      <c r="D613" s="2" t="s">
        <v>4026</v>
      </c>
      <c r="E613" s="2">
        <v>174</v>
      </c>
      <c r="F613" s="2">
        <v>12</v>
      </c>
      <c r="G613" s="2">
        <f>HYPERLINK("http://fantom.gsc.riken.jp/cat/v1/#/traits/MESH:D004327", "CAT_browser_link")</f>
        <v>0</v>
      </c>
      <c r="H613" s="2" t="s">
        <v>4027</v>
      </c>
      <c r="I613" s="2" t="s">
        <v>4028</v>
      </c>
      <c r="J613" s="2" t="s">
        <v>4029</v>
      </c>
      <c r="K613" s="2" t="s">
        <v>4030</v>
      </c>
    </row>
    <row r="614" spans="1:11">
      <c r="A614" s="2" t="s">
        <v>4031</v>
      </c>
      <c r="B614" s="2" t="s">
        <v>3746</v>
      </c>
      <c r="C614" s="2" t="s">
        <v>4032</v>
      </c>
      <c r="D614" s="2" t="s">
        <v>4033</v>
      </c>
      <c r="E614" s="2">
        <v>38</v>
      </c>
      <c r="F614" s="2">
        <v>8</v>
      </c>
      <c r="G614" s="2">
        <f>HYPERLINK("http://fantom.gsc.riken.jp/cat/v1/#/traits/MESH:D004452", "CAT_browser_link")</f>
        <v>0</v>
      </c>
      <c r="H614" s="2" t="s">
        <v>4034</v>
      </c>
      <c r="I614" s="2" t="s">
        <v>4035</v>
      </c>
      <c r="J614" s="2">
        <v>17903301</v>
      </c>
      <c r="K614" s="2" t="s">
        <v>4036</v>
      </c>
    </row>
    <row r="615" spans="1:11">
      <c r="A615" s="2" t="s">
        <v>4037</v>
      </c>
      <c r="B615" s="2" t="s">
        <v>3746</v>
      </c>
      <c r="C615" s="2" t="s">
        <v>4038</v>
      </c>
      <c r="D615" s="2" t="s">
        <v>4039</v>
      </c>
      <c r="E615" s="2">
        <v>357</v>
      </c>
      <c r="F615" s="2">
        <v>46</v>
      </c>
      <c r="G615" s="2">
        <f>HYPERLINK("http://fantom.gsc.riken.jp/cat/v1/#/traits/MESH:D004562", "CAT_browser_link")</f>
        <v>0</v>
      </c>
      <c r="H615" s="2" t="s">
        <v>4040</v>
      </c>
      <c r="I615" s="2" t="s">
        <v>4041</v>
      </c>
      <c r="J615" s="2" t="s">
        <v>4042</v>
      </c>
      <c r="K615" s="2" t="s">
        <v>4043</v>
      </c>
    </row>
    <row r="616" spans="1:11">
      <c r="A616" s="2" t="s">
        <v>4044</v>
      </c>
      <c r="B616" s="2" t="s">
        <v>3746</v>
      </c>
      <c r="C616" s="2" t="s">
        <v>4045</v>
      </c>
      <c r="D616" s="2" t="s">
        <v>4046</v>
      </c>
      <c r="E616" s="2">
        <v>68</v>
      </c>
      <c r="F616" s="2">
        <v>10</v>
      </c>
      <c r="G616" s="2">
        <f>HYPERLINK("http://fantom.gsc.riken.jp/cat/v1/#/traits/MESH:D004569", "CAT_browser_link")</f>
        <v>0</v>
      </c>
      <c r="H616" s="2" t="s">
        <v>4047</v>
      </c>
      <c r="I616" s="2" t="s">
        <v>4048</v>
      </c>
      <c r="J616" s="2">
        <v>22554406</v>
      </c>
      <c r="K616" s="2" t="s">
        <v>4049</v>
      </c>
    </row>
    <row r="617" spans="1:11">
      <c r="A617" s="2" t="s">
        <v>4050</v>
      </c>
      <c r="B617" s="2" t="s">
        <v>3746</v>
      </c>
      <c r="C617" s="2" t="s">
        <v>4051</v>
      </c>
      <c r="D617" s="2" t="s">
        <v>4052</v>
      </c>
      <c r="E617" s="2">
        <v>195</v>
      </c>
      <c r="F617" s="2">
        <v>11</v>
      </c>
      <c r="G617" s="2">
        <f>HYPERLINK("http://fantom.gsc.riken.jp/cat/v1/#/traits/MESH:D004604", "CAT_browser_link")</f>
        <v>0</v>
      </c>
      <c r="H617" s="2" t="s">
        <v>4053</v>
      </c>
      <c r="I617" s="2" t="s">
        <v>4054</v>
      </c>
      <c r="J617" s="2">
        <v>22455414</v>
      </c>
      <c r="K617" s="2" t="s">
        <v>4055</v>
      </c>
    </row>
    <row r="618" spans="1:11">
      <c r="A618" s="2" t="s">
        <v>4056</v>
      </c>
      <c r="B618" s="2" t="s">
        <v>3746</v>
      </c>
      <c r="C618" s="2" t="s">
        <v>4057</v>
      </c>
      <c r="D618" s="2" t="s">
        <v>4058</v>
      </c>
      <c r="E618" s="2">
        <v>41</v>
      </c>
      <c r="F618" s="2">
        <v>11</v>
      </c>
      <c r="G618" s="2">
        <f>HYPERLINK("http://fantom.gsc.riken.jp/cat/v1/#/traits/MESH:D004646", "CAT_browser_link")</f>
        <v>0</v>
      </c>
      <c r="H618" s="2" t="s">
        <v>4059</v>
      </c>
      <c r="I618" s="2" t="s">
        <v>4060</v>
      </c>
      <c r="J618" s="2">
        <v>20709820</v>
      </c>
      <c r="K618" s="2" t="s">
        <v>4061</v>
      </c>
    </row>
    <row r="619" spans="1:11">
      <c r="A619" s="2" t="s">
        <v>4062</v>
      </c>
      <c r="B619" s="2" t="s">
        <v>3746</v>
      </c>
      <c r="C619" s="2" t="s">
        <v>4063</v>
      </c>
      <c r="D619" s="2" t="s">
        <v>4064</v>
      </c>
      <c r="E619" s="2">
        <v>251</v>
      </c>
      <c r="F619" s="2">
        <v>52</v>
      </c>
      <c r="G619" s="2">
        <f>HYPERLINK("http://fantom.gsc.riken.jp/cat/v1/#/traits/MESH:D004827", "CAT_browser_link")</f>
        <v>0</v>
      </c>
      <c r="H619" s="2" t="s">
        <v>4065</v>
      </c>
      <c r="I619" s="2" t="s">
        <v>4066</v>
      </c>
      <c r="J619" s="2" t="s">
        <v>4067</v>
      </c>
      <c r="K619" s="2" t="s">
        <v>4068</v>
      </c>
    </row>
    <row r="620" spans="1:11">
      <c r="A620" s="2" t="s">
        <v>4069</v>
      </c>
      <c r="B620" s="2" t="s">
        <v>3746</v>
      </c>
      <c r="C620" s="2" t="s">
        <v>4070</v>
      </c>
      <c r="D620" s="2" t="s">
        <v>4071</v>
      </c>
      <c r="E620" s="2">
        <v>16</v>
      </c>
      <c r="F620" s="2">
        <v>4</v>
      </c>
      <c r="G620" s="2">
        <f>HYPERLINK("http://fantom.gsc.riken.jp/cat/v1/#/traits/MESH:D004828", "CAT_browser_link")</f>
        <v>0</v>
      </c>
      <c r="H620" s="2" t="s">
        <v>4072</v>
      </c>
      <c r="I620" s="2" t="s">
        <v>4073</v>
      </c>
      <c r="J620" s="2">
        <v>20522523</v>
      </c>
      <c r="K620" s="2" t="s">
        <v>4074</v>
      </c>
    </row>
    <row r="621" spans="1:11">
      <c r="A621" s="2" t="s">
        <v>4075</v>
      </c>
      <c r="B621" s="2" t="s">
        <v>3746</v>
      </c>
      <c r="C621" s="2" t="s">
        <v>4076</v>
      </c>
      <c r="D621" s="2" t="s">
        <v>4077</v>
      </c>
      <c r="E621" s="2">
        <v>1180</v>
      </c>
      <c r="F621" s="2">
        <v>136</v>
      </c>
      <c r="G621" s="2">
        <f>HYPERLINK("http://fantom.gsc.riken.jp/cat/v1/#/traits/MESH:D004909", "CAT_browser_link")</f>
        <v>0</v>
      </c>
      <c r="H621" s="2" t="s">
        <v>4078</v>
      </c>
      <c r="I621" s="2" t="s">
        <v>4079</v>
      </c>
      <c r="J621" s="2" t="s">
        <v>2277</v>
      </c>
      <c r="K621" s="2" t="s">
        <v>4080</v>
      </c>
    </row>
    <row r="622" spans="1:11">
      <c r="A622" s="2" t="s">
        <v>4081</v>
      </c>
      <c r="B622" s="2" t="s">
        <v>3746</v>
      </c>
      <c r="C622" s="2" t="s">
        <v>4082</v>
      </c>
      <c r="D622" s="2" t="s">
        <v>4083</v>
      </c>
      <c r="E622" s="2">
        <v>1406</v>
      </c>
      <c r="F622" s="2">
        <v>188</v>
      </c>
      <c r="G622" s="2">
        <f>HYPERLINK("http://fantom.gsc.riken.jp/cat/v1/#/traits/MESH:D004913", "CAT_browser_link")</f>
        <v>0</v>
      </c>
      <c r="H622" s="2" t="s">
        <v>4084</v>
      </c>
      <c r="I622" s="2" t="s">
        <v>4085</v>
      </c>
      <c r="J622" s="2">
        <v>19862010</v>
      </c>
      <c r="K622" s="2" t="s">
        <v>4086</v>
      </c>
    </row>
    <row r="623" spans="1:11">
      <c r="A623" s="2" t="s">
        <v>4087</v>
      </c>
      <c r="B623" s="2" t="s">
        <v>3746</v>
      </c>
      <c r="C623" s="2" t="s">
        <v>4088</v>
      </c>
      <c r="D623" s="2" t="s">
        <v>4089</v>
      </c>
      <c r="E623" s="2">
        <v>3004</v>
      </c>
      <c r="F623" s="2">
        <v>349</v>
      </c>
      <c r="G623" s="2">
        <f>HYPERLINK("http://fantom.gsc.riken.jp/cat/v1/#/traits/MESH:D004938", "CAT_browser_link")</f>
        <v>0</v>
      </c>
      <c r="H623" s="2" t="s">
        <v>4090</v>
      </c>
      <c r="I623" s="2" t="s">
        <v>4091</v>
      </c>
      <c r="J623" s="2" t="s">
        <v>4092</v>
      </c>
      <c r="K623" s="2" t="s">
        <v>4093</v>
      </c>
    </row>
    <row r="624" spans="1:11">
      <c r="A624" s="2" t="s">
        <v>4094</v>
      </c>
      <c r="B624" s="2" t="s">
        <v>3746</v>
      </c>
      <c r="C624" s="2" t="s">
        <v>4095</v>
      </c>
      <c r="D624" s="2" t="s">
        <v>4096</v>
      </c>
      <c r="E624" s="2">
        <v>69</v>
      </c>
      <c r="F624" s="2">
        <v>16</v>
      </c>
      <c r="G624" s="2">
        <f>HYPERLINK("http://fantom.gsc.riken.jp/cat/v1/#/traits/MESH:D004958", "CAT_browser_link")</f>
        <v>0</v>
      </c>
      <c r="H624" s="2" t="s">
        <v>4097</v>
      </c>
      <c r="I624" s="2" t="s">
        <v>4098</v>
      </c>
      <c r="J624" s="2">
        <v>22675492</v>
      </c>
      <c r="K624" s="2" t="s">
        <v>4099</v>
      </c>
    </row>
    <row r="625" spans="1:11">
      <c r="A625" s="2" t="s">
        <v>4100</v>
      </c>
      <c r="B625" s="2" t="s">
        <v>3746</v>
      </c>
      <c r="C625" s="2" t="s">
        <v>4101</v>
      </c>
      <c r="D625" s="2" t="s">
        <v>4102</v>
      </c>
      <c r="E625" s="2">
        <v>324</v>
      </c>
      <c r="F625" s="2">
        <v>39</v>
      </c>
      <c r="G625" s="2">
        <f>HYPERLINK("http://fantom.gsc.riken.jp/cat/v1/#/traits/MESH:D005234", "CAT_browser_link")</f>
        <v>0</v>
      </c>
      <c r="H625" s="2" t="s">
        <v>4103</v>
      </c>
      <c r="I625" s="2" t="s">
        <v>4104</v>
      </c>
      <c r="J625" s="2" t="s">
        <v>4105</v>
      </c>
      <c r="K625" s="2" t="s">
        <v>4106</v>
      </c>
    </row>
    <row r="626" spans="1:11">
      <c r="A626" s="2" t="s">
        <v>4107</v>
      </c>
      <c r="B626" s="2" t="s">
        <v>3746</v>
      </c>
      <c r="C626" s="2" t="s">
        <v>4108</v>
      </c>
      <c r="D626" s="2" t="s">
        <v>4109</v>
      </c>
      <c r="E626" s="2">
        <v>91</v>
      </c>
      <c r="F626" s="2">
        <v>13</v>
      </c>
      <c r="G626" s="2">
        <f>HYPERLINK("http://fantom.gsc.riken.jp/cat/v1/#/traits/MESH:D005272", "CAT_browser_link")</f>
        <v>0</v>
      </c>
      <c r="H626" s="2" t="s">
        <v>4110</v>
      </c>
      <c r="I626" s="2" t="s">
        <v>4111</v>
      </c>
      <c r="J626" s="2" t="s">
        <v>4112</v>
      </c>
      <c r="K626" s="2" t="s">
        <v>4113</v>
      </c>
    </row>
    <row r="627" spans="1:11">
      <c r="A627" s="2" t="s">
        <v>4114</v>
      </c>
      <c r="B627" s="2" t="s">
        <v>3746</v>
      </c>
      <c r="C627" s="2" t="s">
        <v>4115</v>
      </c>
      <c r="D627" s="2" t="s">
        <v>4116</v>
      </c>
      <c r="E627" s="2">
        <v>732</v>
      </c>
      <c r="F627" s="2">
        <v>101</v>
      </c>
      <c r="G627" s="2">
        <f>HYPERLINK("http://fantom.gsc.riken.jp/cat/v1/#/traits/MESH:D005319", "CAT_browser_link")</f>
        <v>0</v>
      </c>
      <c r="H627" s="2" t="s">
        <v>4117</v>
      </c>
      <c r="I627" s="2" t="s">
        <v>4118</v>
      </c>
      <c r="J627" s="2" t="s">
        <v>4119</v>
      </c>
      <c r="K627" s="2" t="s">
        <v>4120</v>
      </c>
    </row>
    <row r="628" spans="1:11">
      <c r="A628" s="2" t="s">
        <v>4121</v>
      </c>
      <c r="B628" s="2" t="s">
        <v>3746</v>
      </c>
      <c r="C628" s="2" t="s">
        <v>4122</v>
      </c>
      <c r="D628" s="2" t="s">
        <v>4123</v>
      </c>
      <c r="E628" s="2">
        <v>207</v>
      </c>
      <c r="F628" s="2">
        <v>35</v>
      </c>
      <c r="G628" s="2">
        <f>HYPERLINK("http://fantom.gsc.riken.jp/cat/v1/#/traits/MESH:D005338", "CAT_browser_link")</f>
        <v>0</v>
      </c>
      <c r="H628" s="2" t="s">
        <v>4124</v>
      </c>
      <c r="I628" s="2" t="s">
        <v>4125</v>
      </c>
      <c r="J628" s="2">
        <v>21502573</v>
      </c>
      <c r="K628" s="2" t="s">
        <v>4126</v>
      </c>
    </row>
    <row r="629" spans="1:11">
      <c r="A629" s="2" t="s">
        <v>4127</v>
      </c>
      <c r="B629" s="2" t="s">
        <v>3746</v>
      </c>
      <c r="C629" s="2" t="s">
        <v>4128</v>
      </c>
      <c r="D629" s="2" t="s">
        <v>4129</v>
      </c>
      <c r="E629" s="2">
        <v>1308</v>
      </c>
      <c r="F629" s="2">
        <v>124</v>
      </c>
      <c r="G629" s="2">
        <f>HYPERLINK("http://fantom.gsc.riken.jp/cat/v1/#/traits/MESH:D005340", "CAT_browser_link")</f>
        <v>0</v>
      </c>
      <c r="H629" s="2" t="s">
        <v>4130</v>
      </c>
      <c r="I629" s="2" t="s">
        <v>4131</v>
      </c>
      <c r="J629" s="2" t="s">
        <v>4132</v>
      </c>
      <c r="K629" s="2" t="s">
        <v>4128</v>
      </c>
    </row>
    <row r="630" spans="1:11">
      <c r="A630" s="2" t="s">
        <v>4133</v>
      </c>
      <c r="B630" s="2" t="s">
        <v>3746</v>
      </c>
      <c r="C630" s="2" t="s">
        <v>4134</v>
      </c>
      <c r="D630" s="2" t="s">
        <v>4135</v>
      </c>
      <c r="E630" s="2">
        <v>98</v>
      </c>
      <c r="F630" s="2">
        <v>11</v>
      </c>
      <c r="G630" s="2">
        <f>HYPERLINK("http://fantom.gsc.riken.jp/cat/v1/#/traits/MESH:D005436", "CAT_browser_link")</f>
        <v>0</v>
      </c>
      <c r="H630" s="2" t="s">
        <v>4136</v>
      </c>
      <c r="I630" s="2" t="s">
        <v>4137</v>
      </c>
      <c r="J630" s="2">
        <v>19483685</v>
      </c>
      <c r="K630" s="2" t="s">
        <v>4138</v>
      </c>
    </row>
    <row r="631" spans="1:11">
      <c r="A631" s="2" t="s">
        <v>4139</v>
      </c>
      <c r="B631" s="2" t="s">
        <v>3746</v>
      </c>
      <c r="C631" s="2" t="s">
        <v>4140</v>
      </c>
      <c r="D631" s="2" t="s">
        <v>4141</v>
      </c>
      <c r="E631" s="2">
        <v>91</v>
      </c>
      <c r="F631" s="2">
        <v>27</v>
      </c>
      <c r="G631" s="2">
        <f>HYPERLINK("http://fantom.gsc.riken.jp/cat/v1/#/traits/MESH:D005494", "CAT_browser_link")</f>
        <v>0</v>
      </c>
      <c r="H631" s="2" t="s">
        <v>4142</v>
      </c>
      <c r="I631" s="2" t="s">
        <v>4143</v>
      </c>
      <c r="J631" s="2" t="s">
        <v>4144</v>
      </c>
      <c r="K631" s="2" t="s">
        <v>4145</v>
      </c>
    </row>
    <row r="632" spans="1:11">
      <c r="A632" s="2" t="s">
        <v>4146</v>
      </c>
      <c r="B632" s="2" t="s">
        <v>3746</v>
      </c>
      <c r="C632" s="2" t="s">
        <v>4147</v>
      </c>
      <c r="D632" s="2" t="s">
        <v>4148</v>
      </c>
      <c r="E632" s="2">
        <v>271</v>
      </c>
      <c r="F632" s="2">
        <v>43</v>
      </c>
      <c r="G632" s="2">
        <f>HYPERLINK("http://fantom.gsc.riken.jp/cat/v1/#/traits/MESH:D005723", "CAT_browser_link")</f>
        <v>0</v>
      </c>
      <c r="H632" s="2" t="s">
        <v>4149</v>
      </c>
      <c r="I632" s="2" t="s">
        <v>4150</v>
      </c>
      <c r="J632" s="2" t="s">
        <v>4151</v>
      </c>
      <c r="K632" s="2" t="s">
        <v>4152</v>
      </c>
    </row>
    <row r="633" spans="1:11">
      <c r="A633" s="2" t="s">
        <v>4153</v>
      </c>
      <c r="B633" s="2" t="s">
        <v>3746</v>
      </c>
      <c r="C633" s="2" t="s">
        <v>4154</v>
      </c>
      <c r="D633" s="2" t="s">
        <v>4155</v>
      </c>
      <c r="E633" s="2">
        <v>606</v>
      </c>
      <c r="F633" s="2">
        <v>102</v>
      </c>
      <c r="G633" s="2">
        <f>HYPERLINK("http://fantom.gsc.riken.jp/cat/v1/#/traits/MESH:D005902", "CAT_browser_link")</f>
        <v>0</v>
      </c>
      <c r="H633" s="2" t="s">
        <v>4156</v>
      </c>
      <c r="I633" s="2" t="s">
        <v>4157</v>
      </c>
      <c r="J633" s="2" t="s">
        <v>4158</v>
      </c>
      <c r="K633" s="2" t="s">
        <v>4159</v>
      </c>
    </row>
    <row r="634" spans="1:11">
      <c r="A634" s="2" t="s">
        <v>4160</v>
      </c>
      <c r="B634" s="2" t="s">
        <v>3746</v>
      </c>
      <c r="C634" s="2" t="s">
        <v>4161</v>
      </c>
      <c r="D634" s="2" t="s">
        <v>4162</v>
      </c>
      <c r="E634" s="2">
        <v>689</v>
      </c>
      <c r="F634" s="2">
        <v>86</v>
      </c>
      <c r="G634" s="2">
        <f>HYPERLINK("http://fantom.gsc.riken.jp/cat/v1/#/traits/MESH:D005909", "CAT_browser_link")</f>
        <v>0</v>
      </c>
      <c r="H634" s="2" t="s">
        <v>4163</v>
      </c>
      <c r="I634" s="2" t="s">
        <v>4164</v>
      </c>
      <c r="J634" s="2" t="s">
        <v>4165</v>
      </c>
      <c r="K634" s="2" t="s">
        <v>4166</v>
      </c>
    </row>
    <row r="635" spans="1:11">
      <c r="A635" s="2" t="s">
        <v>4167</v>
      </c>
      <c r="B635" s="2" t="s">
        <v>3746</v>
      </c>
      <c r="C635" s="2" t="s">
        <v>4168</v>
      </c>
      <c r="D635" s="2" t="s">
        <v>4169</v>
      </c>
      <c r="E635" s="2">
        <v>308</v>
      </c>
      <c r="F635" s="2">
        <v>48</v>
      </c>
      <c r="G635" s="2">
        <f>HYPERLINK("http://fantom.gsc.riken.jp/cat/v1/#/traits/MESH:D005910", "CAT_browser_link")</f>
        <v>0</v>
      </c>
      <c r="H635" s="2" t="s">
        <v>4170</v>
      </c>
      <c r="I635" s="2" t="s">
        <v>4171</v>
      </c>
      <c r="J635" s="2" t="s">
        <v>4172</v>
      </c>
      <c r="K635" s="2" t="s">
        <v>4168</v>
      </c>
    </row>
    <row r="636" spans="1:11">
      <c r="A636" s="2" t="s">
        <v>4173</v>
      </c>
      <c r="B636" s="2" t="s">
        <v>3746</v>
      </c>
      <c r="C636" s="2" t="s">
        <v>4174</v>
      </c>
      <c r="D636" s="2" t="s">
        <v>4175</v>
      </c>
      <c r="E636" s="2">
        <v>493</v>
      </c>
      <c r="F636" s="2">
        <v>97</v>
      </c>
      <c r="G636" s="2">
        <f>HYPERLINK("http://fantom.gsc.riken.jp/cat/v1/#/traits/MESH:D005951", "CAT_browser_link")</f>
        <v>0</v>
      </c>
      <c r="H636" s="2" t="s">
        <v>4176</v>
      </c>
      <c r="I636" s="2" t="s">
        <v>4177</v>
      </c>
      <c r="J636" s="2" t="s">
        <v>4178</v>
      </c>
      <c r="K636" s="2" t="s">
        <v>4179</v>
      </c>
    </row>
    <row r="637" spans="1:11">
      <c r="A637" s="2" t="s">
        <v>4180</v>
      </c>
      <c r="B637" s="2" t="s">
        <v>3746</v>
      </c>
      <c r="C637" s="2" t="s">
        <v>4181</v>
      </c>
      <c r="D637" s="2" t="s">
        <v>4182</v>
      </c>
      <c r="E637" s="2">
        <v>43</v>
      </c>
      <c r="F637" s="2">
        <v>7</v>
      </c>
      <c r="G637" s="2">
        <f>HYPERLINK("http://fantom.gsc.riken.jp/cat/v1/#/traits/MESH:D006080", "CAT_browser_link")</f>
        <v>0</v>
      </c>
      <c r="H637" s="2" t="s">
        <v>4183</v>
      </c>
      <c r="I637" s="2" t="s">
        <v>4184</v>
      </c>
      <c r="J637" s="2">
        <v>22116950</v>
      </c>
      <c r="K637" s="2" t="s">
        <v>4185</v>
      </c>
    </row>
    <row r="638" spans="1:11">
      <c r="A638" s="2" t="s">
        <v>4186</v>
      </c>
      <c r="B638" s="2" t="s">
        <v>3746</v>
      </c>
      <c r="C638" s="2" t="s">
        <v>4187</v>
      </c>
      <c r="D638" s="2" t="s">
        <v>4188</v>
      </c>
      <c r="E638" s="2">
        <v>171</v>
      </c>
      <c r="F638" s="2">
        <v>29</v>
      </c>
      <c r="G638" s="2">
        <f>HYPERLINK("http://fantom.gsc.riken.jp/cat/v1/#/traits/MESH:D006332", "CAT_browser_link")</f>
        <v>0</v>
      </c>
      <c r="H638" s="2" t="s">
        <v>4189</v>
      </c>
      <c r="I638" s="2" t="s">
        <v>4190</v>
      </c>
      <c r="J638" s="2">
        <v>21348951</v>
      </c>
      <c r="K638" s="2" t="s">
        <v>4191</v>
      </c>
    </row>
    <row r="639" spans="1:11">
      <c r="A639" s="2" t="s">
        <v>4192</v>
      </c>
      <c r="B639" s="2" t="s">
        <v>3746</v>
      </c>
      <c r="C639" s="2" t="s">
        <v>4193</v>
      </c>
      <c r="D639" s="2" t="s">
        <v>4194</v>
      </c>
      <c r="E639" s="2">
        <v>449</v>
      </c>
      <c r="F639" s="2">
        <v>67</v>
      </c>
      <c r="G639" s="2">
        <f>HYPERLINK("http://fantom.gsc.riken.jp/cat/v1/#/traits/MESH:D006333", "CAT_browser_link")</f>
        <v>0</v>
      </c>
      <c r="H639" s="2" t="s">
        <v>4195</v>
      </c>
      <c r="I639" s="2" t="s">
        <v>4196</v>
      </c>
      <c r="J639" s="2" t="s">
        <v>4197</v>
      </c>
      <c r="K639" s="2" t="s">
        <v>4198</v>
      </c>
    </row>
    <row r="640" spans="1:11">
      <c r="A640" s="2" t="s">
        <v>4199</v>
      </c>
      <c r="B640" s="2" t="s">
        <v>3746</v>
      </c>
      <c r="C640" s="2" t="s">
        <v>4200</v>
      </c>
      <c r="D640" s="2" t="s">
        <v>4201</v>
      </c>
      <c r="E640" s="2">
        <v>98</v>
      </c>
      <c r="F640" s="2">
        <v>25</v>
      </c>
      <c r="G640" s="2">
        <f>HYPERLINK("http://fantom.gsc.riken.jp/cat/v1/#/traits/MESH:D006400", "CAT_browser_link")</f>
        <v>0</v>
      </c>
      <c r="H640" s="2" t="s">
        <v>4202</v>
      </c>
      <c r="I640" s="2" t="s">
        <v>4203</v>
      </c>
      <c r="J640" s="2" t="s">
        <v>4204</v>
      </c>
      <c r="K640" s="2" t="s">
        <v>4200</v>
      </c>
    </row>
    <row r="641" spans="1:11">
      <c r="A641" s="2" t="s">
        <v>4205</v>
      </c>
      <c r="B641" s="2" t="s">
        <v>3746</v>
      </c>
      <c r="C641" s="2" t="s">
        <v>4206</v>
      </c>
      <c r="D641" s="2" t="s">
        <v>4207</v>
      </c>
      <c r="E641" s="2">
        <v>71</v>
      </c>
      <c r="F641" s="2">
        <v>28</v>
      </c>
      <c r="G641" s="2">
        <f>HYPERLINK("http://fantom.gsc.riken.jp/cat/v1/#/traits/MESH:D006401", "CAT_browser_link")</f>
        <v>0</v>
      </c>
      <c r="H641" s="2" t="s">
        <v>4208</v>
      </c>
      <c r="I641" s="2" t="s">
        <v>4209</v>
      </c>
      <c r="J641" s="2">
        <v>19820697</v>
      </c>
      <c r="K641" s="2" t="s">
        <v>4210</v>
      </c>
    </row>
    <row r="642" spans="1:11">
      <c r="A642" s="2" t="s">
        <v>4211</v>
      </c>
      <c r="B642" s="2" t="s">
        <v>3746</v>
      </c>
      <c r="C642" s="2" t="s">
        <v>4212</v>
      </c>
      <c r="D642" s="2" t="s">
        <v>4213</v>
      </c>
      <c r="E642" s="2">
        <v>223</v>
      </c>
      <c r="F642" s="2">
        <v>50</v>
      </c>
      <c r="G642" s="2">
        <f>HYPERLINK("http://fantom.gsc.riken.jp/cat/v1/#/traits/MESH:D006402", "CAT_browser_link")</f>
        <v>0</v>
      </c>
      <c r="H642" s="2" t="s">
        <v>4214</v>
      </c>
      <c r="I642" s="2" t="s">
        <v>4215</v>
      </c>
      <c r="J642" s="2" t="s">
        <v>4216</v>
      </c>
      <c r="K642" s="2" t="s">
        <v>4217</v>
      </c>
    </row>
    <row r="643" spans="1:11">
      <c r="A643" s="2" t="s">
        <v>4218</v>
      </c>
      <c r="B643" s="2" t="s">
        <v>3746</v>
      </c>
      <c r="C643" s="2" t="s">
        <v>4219</v>
      </c>
      <c r="D643" s="2" t="s">
        <v>4220</v>
      </c>
      <c r="E643" s="2">
        <v>366</v>
      </c>
      <c r="F643" s="2">
        <v>63</v>
      </c>
      <c r="G643" s="2">
        <f>HYPERLINK("http://fantom.gsc.riken.jp/cat/v1/#/traits/MESH:D006442", "CAT_browser_link")</f>
        <v>0</v>
      </c>
      <c r="H643" s="2" t="s">
        <v>4221</v>
      </c>
      <c r="I643" s="2" t="s">
        <v>4222</v>
      </c>
      <c r="J643" s="2" t="s">
        <v>4223</v>
      </c>
      <c r="K643" s="2" t="s">
        <v>4224</v>
      </c>
    </row>
    <row r="644" spans="1:11">
      <c r="A644" s="2" t="s">
        <v>4225</v>
      </c>
      <c r="B644" s="2" t="s">
        <v>3746</v>
      </c>
      <c r="C644" s="2" t="s">
        <v>4226</v>
      </c>
      <c r="D644" s="2" t="s">
        <v>4227</v>
      </c>
      <c r="E644" s="2">
        <v>312</v>
      </c>
      <c r="F644" s="2">
        <v>68</v>
      </c>
      <c r="G644" s="2">
        <f>HYPERLINK("http://fantom.gsc.riken.jp/cat/v1/#/traits/MESH:D006454", "CAT_browser_link")</f>
        <v>0</v>
      </c>
      <c r="H644" s="2" t="s">
        <v>4228</v>
      </c>
      <c r="I644" s="2" t="s">
        <v>4229</v>
      </c>
      <c r="J644" s="2" t="s">
        <v>4230</v>
      </c>
      <c r="K644" s="2" t="s">
        <v>4231</v>
      </c>
    </row>
    <row r="645" spans="1:11">
      <c r="A645" s="2" t="s">
        <v>4232</v>
      </c>
      <c r="B645" s="2" t="s">
        <v>3746</v>
      </c>
      <c r="C645" s="2" t="s">
        <v>4233</v>
      </c>
      <c r="D645" s="2" t="s">
        <v>4234</v>
      </c>
      <c r="E645" s="2">
        <v>153</v>
      </c>
      <c r="F645" s="2">
        <v>27</v>
      </c>
      <c r="G645" s="2">
        <f>HYPERLINK("http://fantom.gsc.riken.jp/cat/v1/#/traits/MESH:D006617", "CAT_browser_link")</f>
        <v>0</v>
      </c>
      <c r="H645" s="2" t="s">
        <v>4235</v>
      </c>
      <c r="I645" s="2" t="s">
        <v>4236</v>
      </c>
      <c r="J645" s="2">
        <v>17903296</v>
      </c>
      <c r="K645" s="2" t="s">
        <v>4237</v>
      </c>
    </row>
    <row r="646" spans="1:11">
      <c r="A646" s="2" t="s">
        <v>4238</v>
      </c>
      <c r="B646" s="2" t="s">
        <v>3746</v>
      </c>
      <c r="C646" s="2" t="s">
        <v>4239</v>
      </c>
      <c r="D646" s="2" t="s">
        <v>4240</v>
      </c>
      <c r="E646" s="2">
        <v>41</v>
      </c>
      <c r="F646" s="2">
        <v>15</v>
      </c>
      <c r="G646" s="2">
        <f>HYPERLINK("http://fantom.gsc.riken.jp/cat/v1/#/traits/MESH:D006624", "CAT_browser_link")</f>
        <v>0</v>
      </c>
      <c r="H646" s="2" t="s">
        <v>4241</v>
      </c>
      <c r="I646" s="2" t="s">
        <v>4242</v>
      </c>
      <c r="J646" s="2">
        <v>22504421</v>
      </c>
      <c r="K646" s="2" t="s">
        <v>4243</v>
      </c>
    </row>
    <row r="647" spans="1:11">
      <c r="A647" s="2" t="s">
        <v>4244</v>
      </c>
      <c r="B647" s="2" t="s">
        <v>3746</v>
      </c>
      <c r="C647" s="2" t="s">
        <v>4245</v>
      </c>
      <c r="D647" s="2" t="s">
        <v>4246</v>
      </c>
      <c r="E647" s="2">
        <v>849</v>
      </c>
      <c r="F647" s="2">
        <v>160</v>
      </c>
      <c r="G647" s="2">
        <f>HYPERLINK("http://fantom.gsc.riken.jp/cat/v1/#/traits/MESH:D006710", "CAT_browser_link")</f>
        <v>0</v>
      </c>
      <c r="H647" s="2" t="s">
        <v>4247</v>
      </c>
      <c r="I647" s="2" t="s">
        <v>4248</v>
      </c>
      <c r="J647" s="2" t="s">
        <v>4249</v>
      </c>
      <c r="K647" s="2" t="s">
        <v>4250</v>
      </c>
    </row>
    <row r="648" spans="1:11">
      <c r="A648" s="2" t="s">
        <v>4251</v>
      </c>
      <c r="B648" s="2" t="s">
        <v>3746</v>
      </c>
      <c r="C648" s="2" t="s">
        <v>4252</v>
      </c>
      <c r="D648" s="2" t="s">
        <v>44</v>
      </c>
      <c r="E648" s="2">
        <v>266</v>
      </c>
      <c r="F648" s="2">
        <v>51</v>
      </c>
      <c r="G648" s="2">
        <f>HYPERLINK("http://fantom.gsc.riken.jp/cat/v1/#/traits/MESH:D006719", "CAT_browser_link")</f>
        <v>0</v>
      </c>
      <c r="H648" s="2" t="s">
        <v>4253</v>
      </c>
      <c r="I648" s="2" t="s">
        <v>4254</v>
      </c>
      <c r="J648" s="2">
        <v>23319000</v>
      </c>
      <c r="K648" s="2" t="s">
        <v>4255</v>
      </c>
    </row>
    <row r="649" spans="1:11">
      <c r="A649" s="2" t="s">
        <v>4256</v>
      </c>
      <c r="B649" s="2" t="s">
        <v>3746</v>
      </c>
      <c r="C649" s="2" t="s">
        <v>4257</v>
      </c>
      <c r="D649" s="2" t="s">
        <v>44</v>
      </c>
      <c r="E649" s="2">
        <v>23</v>
      </c>
      <c r="F649" s="2">
        <v>5</v>
      </c>
      <c r="G649" s="2">
        <f>HYPERLINK("http://fantom.gsc.riken.jp/cat/v1/#/traits/MESH:D006897", "CAT_browser_link")</f>
        <v>0</v>
      </c>
      <c r="H649" s="2" t="s">
        <v>4258</v>
      </c>
      <c r="I649" s="2" t="s">
        <v>4259</v>
      </c>
      <c r="J649" s="2">
        <v>23319000</v>
      </c>
      <c r="K649" s="2" t="s">
        <v>4260</v>
      </c>
    </row>
    <row r="650" spans="1:11">
      <c r="A650" s="2" t="s">
        <v>4261</v>
      </c>
      <c r="B650" s="2" t="s">
        <v>3746</v>
      </c>
      <c r="C650" s="2" t="s">
        <v>4262</v>
      </c>
      <c r="D650" s="2" t="s">
        <v>4263</v>
      </c>
      <c r="E650" s="2">
        <v>553</v>
      </c>
      <c r="F650" s="2">
        <v>54</v>
      </c>
      <c r="G650" s="2">
        <f>HYPERLINK("http://fantom.gsc.riken.jp/cat/v1/#/traits/MESH:D006946", "CAT_browser_link")</f>
        <v>0</v>
      </c>
      <c r="H650" s="2" t="s">
        <v>4264</v>
      </c>
      <c r="I650" s="2" t="s">
        <v>4265</v>
      </c>
      <c r="J650" s="2">
        <v>19734900</v>
      </c>
      <c r="K650" s="2" t="s">
        <v>4266</v>
      </c>
    </row>
    <row r="651" spans="1:11">
      <c r="A651" s="2" t="s">
        <v>4267</v>
      </c>
      <c r="B651" s="2" t="s">
        <v>3746</v>
      </c>
      <c r="C651" s="2" t="s">
        <v>4268</v>
      </c>
      <c r="D651" s="2" t="s">
        <v>4269</v>
      </c>
      <c r="E651" s="2">
        <v>279</v>
      </c>
      <c r="F651" s="2">
        <v>43</v>
      </c>
      <c r="G651" s="2">
        <f>HYPERLINK("http://fantom.gsc.riken.jp/cat/v1/#/traits/MESH:D006969", "CAT_browser_link")</f>
        <v>0</v>
      </c>
      <c r="H651" s="2" t="s">
        <v>4270</v>
      </c>
      <c r="I651" s="2" t="s">
        <v>4271</v>
      </c>
      <c r="J651" s="2" t="s">
        <v>4272</v>
      </c>
      <c r="K651" s="2" t="s">
        <v>4273</v>
      </c>
    </row>
    <row r="652" spans="1:11">
      <c r="A652" s="2" t="s">
        <v>4274</v>
      </c>
      <c r="B652" s="2" t="s">
        <v>3746</v>
      </c>
      <c r="C652" s="2" t="s">
        <v>4275</v>
      </c>
      <c r="D652" s="2" t="s">
        <v>4276</v>
      </c>
      <c r="E652" s="2">
        <v>371</v>
      </c>
      <c r="F652" s="2">
        <v>66</v>
      </c>
      <c r="G652" s="2">
        <f>HYPERLINK("http://fantom.gsc.riken.jp/cat/v1/#/traits/MESH:D007172", "CAT_browser_link")</f>
        <v>0</v>
      </c>
      <c r="H652" s="2" t="s">
        <v>4277</v>
      </c>
      <c r="I652" s="2" t="s">
        <v>4278</v>
      </c>
      <c r="J652" s="2" t="s">
        <v>4279</v>
      </c>
      <c r="K652" s="2" t="s">
        <v>4280</v>
      </c>
    </row>
    <row r="653" spans="1:11">
      <c r="A653" s="2" t="s">
        <v>4281</v>
      </c>
      <c r="B653" s="2" t="s">
        <v>3746</v>
      </c>
      <c r="C653" s="2" t="s">
        <v>4282</v>
      </c>
      <c r="D653" s="2" t="s">
        <v>4283</v>
      </c>
      <c r="E653" s="2">
        <v>75</v>
      </c>
      <c r="F653" s="2">
        <v>16</v>
      </c>
      <c r="G653" s="2">
        <f>HYPERLINK("http://fantom.gsc.riken.jp/cat/v1/#/traits/MESH:D007175", "CAT_browser_link")</f>
        <v>0</v>
      </c>
      <c r="H653" s="2" t="s">
        <v>4284</v>
      </c>
      <c r="I653" s="2" t="s">
        <v>4285</v>
      </c>
      <c r="J653" s="2">
        <v>18821565</v>
      </c>
      <c r="K653" s="2" t="s">
        <v>4286</v>
      </c>
    </row>
    <row r="654" spans="1:11">
      <c r="A654" s="2" t="s">
        <v>4287</v>
      </c>
      <c r="B654" s="2" t="s">
        <v>3746</v>
      </c>
      <c r="C654" s="2" t="s">
        <v>4288</v>
      </c>
      <c r="D654" s="2" t="s">
        <v>4289</v>
      </c>
      <c r="E654" s="2">
        <v>854</v>
      </c>
      <c r="F654" s="2">
        <v>97</v>
      </c>
      <c r="G654" s="2">
        <f>HYPERLINK("http://fantom.gsc.riken.jp/cat/v1/#/traits/MESH:D007248", "CAT_browser_link")</f>
        <v>0</v>
      </c>
      <c r="H654" s="2" t="s">
        <v>4290</v>
      </c>
      <c r="I654" s="2" t="s">
        <v>4291</v>
      </c>
      <c r="J654" s="2" t="s">
        <v>4292</v>
      </c>
      <c r="K654" s="2" t="s">
        <v>4293</v>
      </c>
    </row>
    <row r="655" spans="1:11">
      <c r="A655" s="2" t="s">
        <v>4294</v>
      </c>
      <c r="B655" s="2" t="s">
        <v>3746</v>
      </c>
      <c r="C655" s="2" t="s">
        <v>4295</v>
      </c>
      <c r="D655" s="2" t="s">
        <v>4296</v>
      </c>
      <c r="E655" s="2">
        <v>728</v>
      </c>
      <c r="F655" s="2">
        <v>111</v>
      </c>
      <c r="G655" s="2">
        <f>HYPERLINK("http://fantom.gsc.riken.jp/cat/v1/#/traits/MESH:D007249", "CAT_browser_link")</f>
        <v>0</v>
      </c>
      <c r="H655" s="2" t="s">
        <v>4297</v>
      </c>
      <c r="I655" s="2" t="s">
        <v>4298</v>
      </c>
      <c r="J655" s="2" t="s">
        <v>4299</v>
      </c>
      <c r="K655" s="2" t="s">
        <v>4300</v>
      </c>
    </row>
    <row r="656" spans="1:11">
      <c r="A656" s="2" t="s">
        <v>4301</v>
      </c>
      <c r="B656" s="2" t="s">
        <v>3746</v>
      </c>
      <c r="C656" s="2" t="s">
        <v>4302</v>
      </c>
      <c r="D656" s="2" t="s">
        <v>4303</v>
      </c>
      <c r="E656" s="2">
        <v>9</v>
      </c>
      <c r="F656" s="2">
        <v>5</v>
      </c>
      <c r="G656" s="2">
        <f>HYPERLINK("http://fantom.gsc.riken.jp/cat/v1/#/traits/MESH:D007319", "CAT_browser_link")</f>
        <v>0</v>
      </c>
      <c r="H656" s="2" t="s">
        <v>4304</v>
      </c>
      <c r="I656" s="2" t="s">
        <v>4305</v>
      </c>
      <c r="J656" s="2">
        <v>22754043</v>
      </c>
      <c r="K656" s="2" t="s">
        <v>4306</v>
      </c>
    </row>
    <row r="657" spans="1:11">
      <c r="A657" s="2" t="s">
        <v>4307</v>
      </c>
      <c r="B657" s="2" t="s">
        <v>3746</v>
      </c>
      <c r="C657" s="2" t="s">
        <v>4308</v>
      </c>
      <c r="D657" s="2" t="s">
        <v>4309</v>
      </c>
      <c r="E657" s="2">
        <v>392</v>
      </c>
      <c r="F657" s="2">
        <v>50</v>
      </c>
      <c r="G657" s="2">
        <f>HYPERLINK("http://fantom.gsc.riken.jp/cat/v1/#/traits/MESH:D007360", "CAT_browser_link")</f>
        <v>0</v>
      </c>
      <c r="H657" s="2" t="s">
        <v>4310</v>
      </c>
      <c r="I657" s="2" t="s">
        <v>4311</v>
      </c>
      <c r="J657" s="2" t="s">
        <v>4312</v>
      </c>
      <c r="K657" s="2" t="s">
        <v>4313</v>
      </c>
    </row>
    <row r="658" spans="1:11">
      <c r="A658" s="2" t="s">
        <v>4314</v>
      </c>
      <c r="B658" s="2" t="s">
        <v>3746</v>
      </c>
      <c r="C658" s="2" t="s">
        <v>4315</v>
      </c>
      <c r="D658" s="2" t="s">
        <v>4316</v>
      </c>
      <c r="E658" s="2">
        <v>65</v>
      </c>
      <c r="F658" s="2">
        <v>21</v>
      </c>
      <c r="G658" s="2">
        <f>HYPERLINK("http://fantom.gsc.riken.jp/cat/v1/#/traits/MESH:D007674", "CAT_browser_link")</f>
        <v>0</v>
      </c>
      <c r="H658" s="2" t="s">
        <v>4317</v>
      </c>
      <c r="I658" s="2" t="s">
        <v>4318</v>
      </c>
      <c r="J658" s="2" t="s">
        <v>4319</v>
      </c>
      <c r="K658" s="2" t="s">
        <v>4320</v>
      </c>
    </row>
    <row r="659" spans="1:11">
      <c r="A659" s="2" t="s">
        <v>4321</v>
      </c>
      <c r="B659" s="2" t="s">
        <v>3746</v>
      </c>
      <c r="C659" s="2" t="s">
        <v>4322</v>
      </c>
      <c r="D659" s="2" t="s">
        <v>4323</v>
      </c>
      <c r="E659" s="2">
        <v>168</v>
      </c>
      <c r="F659" s="2">
        <v>33</v>
      </c>
      <c r="G659" s="2">
        <f>HYPERLINK("http://fantom.gsc.riken.jp/cat/v1/#/traits/MESH:D007962", "CAT_browser_link")</f>
        <v>0</v>
      </c>
      <c r="H659" s="2" t="s">
        <v>4324</v>
      </c>
      <c r="I659" s="2" t="s">
        <v>4325</v>
      </c>
      <c r="J659" s="2">
        <v>21738478</v>
      </c>
      <c r="K659" s="2" t="s">
        <v>4326</v>
      </c>
    </row>
    <row r="660" spans="1:11">
      <c r="A660" s="2" t="s">
        <v>4327</v>
      </c>
      <c r="B660" s="2" t="s">
        <v>3746</v>
      </c>
      <c r="C660" s="2" t="s">
        <v>4328</v>
      </c>
      <c r="D660" s="2" t="s">
        <v>4329</v>
      </c>
      <c r="E660" s="2">
        <v>1397</v>
      </c>
      <c r="F660" s="2">
        <v>189</v>
      </c>
      <c r="G660" s="2">
        <f>HYPERLINK("http://fantom.gsc.riken.jp/cat/v1/#/traits/MESH:D008052", "CAT_browser_link")</f>
        <v>0</v>
      </c>
      <c r="H660" s="2" t="s">
        <v>4330</v>
      </c>
      <c r="I660" s="2" t="s">
        <v>4331</v>
      </c>
      <c r="J660" s="2" t="s">
        <v>4332</v>
      </c>
      <c r="K660" s="2" t="s">
        <v>4333</v>
      </c>
    </row>
    <row r="661" spans="1:11">
      <c r="A661" s="2" t="s">
        <v>4334</v>
      </c>
      <c r="B661" s="2" t="s">
        <v>3746</v>
      </c>
      <c r="C661" s="2" t="s">
        <v>4335</v>
      </c>
      <c r="D661" s="2" t="s">
        <v>4336</v>
      </c>
      <c r="E661" s="2">
        <v>17</v>
      </c>
      <c r="F661" s="2">
        <v>4</v>
      </c>
      <c r="G661" s="2">
        <f>HYPERLINK("http://fantom.gsc.riken.jp/cat/v1/#/traits/MESH:D008068", "CAT_browser_link")</f>
        <v>0</v>
      </c>
      <c r="H661" s="2" t="s">
        <v>4337</v>
      </c>
      <c r="I661" s="2" t="s">
        <v>4338</v>
      </c>
      <c r="J661" s="2">
        <v>22044751</v>
      </c>
      <c r="K661" s="2" t="s">
        <v>4339</v>
      </c>
    </row>
    <row r="662" spans="1:11">
      <c r="A662" s="2" t="s">
        <v>4340</v>
      </c>
      <c r="B662" s="2" t="s">
        <v>3746</v>
      </c>
      <c r="C662" s="2" t="s">
        <v>4341</v>
      </c>
      <c r="D662" s="2" t="s">
        <v>4342</v>
      </c>
      <c r="E662" s="2">
        <v>4549</v>
      </c>
      <c r="F662" s="2">
        <v>867</v>
      </c>
      <c r="G662" s="2">
        <f>HYPERLINK("http://fantom.gsc.riken.jp/cat/v1/#/traits/MESH:D008076", "CAT_browser_link")</f>
        <v>0</v>
      </c>
      <c r="H662" s="2" t="s">
        <v>4343</v>
      </c>
      <c r="I662" s="2" t="s">
        <v>4344</v>
      </c>
      <c r="J662" s="2" t="s">
        <v>4345</v>
      </c>
      <c r="K662" s="2" t="s">
        <v>4346</v>
      </c>
    </row>
    <row r="663" spans="1:11">
      <c r="A663" s="2" t="s">
        <v>4347</v>
      </c>
      <c r="B663" s="2" t="s">
        <v>3746</v>
      </c>
      <c r="C663" s="2" t="s">
        <v>4348</v>
      </c>
      <c r="D663" s="2" t="s">
        <v>4349</v>
      </c>
      <c r="E663" s="2">
        <v>3771</v>
      </c>
      <c r="F663" s="2">
        <v>727</v>
      </c>
      <c r="G663" s="2">
        <f>HYPERLINK("http://fantom.gsc.riken.jp/cat/v1/#/traits/MESH:D008078", "CAT_browser_link")</f>
        <v>0</v>
      </c>
      <c r="H663" s="2" t="s">
        <v>4350</v>
      </c>
      <c r="I663" s="2" t="s">
        <v>4351</v>
      </c>
      <c r="J663" s="2" t="s">
        <v>4352</v>
      </c>
      <c r="K663" s="2" t="s">
        <v>4353</v>
      </c>
    </row>
    <row r="664" spans="1:11">
      <c r="A664" s="2" t="s">
        <v>4354</v>
      </c>
      <c r="B664" s="2" t="s">
        <v>3746</v>
      </c>
      <c r="C664" s="2" t="s">
        <v>4355</v>
      </c>
      <c r="D664" s="2" t="s">
        <v>2031</v>
      </c>
      <c r="E664" s="2">
        <v>29</v>
      </c>
      <c r="F664" s="2">
        <v>16</v>
      </c>
      <c r="G664" s="2">
        <f>HYPERLINK("http://fantom.gsc.riken.jp/cat/v1/#/traits/MESH:D008103", "CAT_browser_link")</f>
        <v>0</v>
      </c>
      <c r="H664" s="2" t="s">
        <v>4356</v>
      </c>
      <c r="I664" s="2" t="s">
        <v>4357</v>
      </c>
      <c r="J664" s="2">
        <v>20708005</v>
      </c>
      <c r="K664" s="2" t="s">
        <v>4358</v>
      </c>
    </row>
    <row r="665" spans="1:11">
      <c r="A665" s="2" t="s">
        <v>4359</v>
      </c>
      <c r="B665" s="2" t="s">
        <v>3746</v>
      </c>
      <c r="C665" s="2" t="s">
        <v>4360</v>
      </c>
      <c r="D665" s="2" t="s">
        <v>4361</v>
      </c>
      <c r="E665" s="2">
        <v>845</v>
      </c>
      <c r="F665" s="2">
        <v>133</v>
      </c>
      <c r="G665" s="2">
        <f>HYPERLINK("http://fantom.gsc.riken.jp/cat/v1/#/traits/MESH:D008136", "CAT_browser_link")</f>
        <v>0</v>
      </c>
      <c r="H665" s="2" t="s">
        <v>4362</v>
      </c>
      <c r="I665" s="2" t="s">
        <v>4363</v>
      </c>
      <c r="J665" s="2" t="s">
        <v>4364</v>
      </c>
      <c r="K665" s="2" t="s">
        <v>4365</v>
      </c>
    </row>
    <row r="666" spans="1:11">
      <c r="A666" s="2" t="s">
        <v>4366</v>
      </c>
      <c r="B666" s="2" t="s">
        <v>3746</v>
      </c>
      <c r="C666" s="2" t="s">
        <v>4367</v>
      </c>
      <c r="D666" s="2" t="s">
        <v>4368</v>
      </c>
      <c r="E666" s="2">
        <v>2113</v>
      </c>
      <c r="F666" s="2">
        <v>303</v>
      </c>
      <c r="G666" s="2">
        <f>HYPERLINK("http://fantom.gsc.riken.jp/cat/v1/#/traits/MESH:D008171", "CAT_browser_link")</f>
        <v>0</v>
      </c>
      <c r="H666" s="2" t="s">
        <v>4369</v>
      </c>
      <c r="I666" s="2" t="s">
        <v>4370</v>
      </c>
      <c r="J666" s="2" t="s">
        <v>4371</v>
      </c>
      <c r="K666" s="2" t="s">
        <v>4372</v>
      </c>
    </row>
    <row r="667" spans="1:11">
      <c r="A667" s="2" t="s">
        <v>4373</v>
      </c>
      <c r="B667" s="2" t="s">
        <v>3746</v>
      </c>
      <c r="C667" s="2" t="s">
        <v>4374</v>
      </c>
      <c r="D667" s="2" t="s">
        <v>2017</v>
      </c>
      <c r="E667" s="2">
        <v>2153</v>
      </c>
      <c r="F667" s="2">
        <v>374</v>
      </c>
      <c r="G667" s="2">
        <f>HYPERLINK("http://fantom.gsc.riken.jp/cat/v1/#/traits/MESH:D008175", "CAT_browser_link")</f>
        <v>0</v>
      </c>
      <c r="H667" s="2" t="s">
        <v>4375</v>
      </c>
      <c r="I667" s="2" t="s">
        <v>4376</v>
      </c>
      <c r="J667" s="2" t="s">
        <v>4377</v>
      </c>
      <c r="K667" s="2" t="s">
        <v>4378</v>
      </c>
    </row>
    <row r="668" spans="1:11">
      <c r="A668" s="2" t="s">
        <v>4379</v>
      </c>
      <c r="B668" s="2" t="s">
        <v>3746</v>
      </c>
      <c r="C668" s="2" t="s">
        <v>4380</v>
      </c>
      <c r="D668" s="2" t="s">
        <v>4381</v>
      </c>
      <c r="E668" s="2">
        <v>330</v>
      </c>
      <c r="F668" s="2">
        <v>35</v>
      </c>
      <c r="G668" s="2">
        <f>HYPERLINK("http://fantom.gsc.riken.jp/cat/v1/#/traits/MESH:D008224", "CAT_browser_link")</f>
        <v>0</v>
      </c>
      <c r="H668" s="2" t="s">
        <v>4382</v>
      </c>
      <c r="I668" s="2" t="s">
        <v>4383</v>
      </c>
      <c r="J668" s="2" t="s">
        <v>4384</v>
      </c>
      <c r="K668" s="2" t="s">
        <v>4385</v>
      </c>
    </row>
    <row r="669" spans="1:11">
      <c r="A669" s="2" t="s">
        <v>4386</v>
      </c>
      <c r="B669" s="2" t="s">
        <v>3746</v>
      </c>
      <c r="C669" s="2" t="s">
        <v>4387</v>
      </c>
      <c r="D669" s="2" t="s">
        <v>4388</v>
      </c>
      <c r="E669" s="2">
        <v>1797</v>
      </c>
      <c r="F669" s="2">
        <v>240</v>
      </c>
      <c r="G669" s="2">
        <f>HYPERLINK("http://fantom.gsc.riken.jp/cat/v1/#/traits/MESH:D008268", "CAT_browser_link")</f>
        <v>0</v>
      </c>
      <c r="H669" s="2" t="s">
        <v>360</v>
      </c>
      <c r="I669" s="2" t="s">
        <v>361</v>
      </c>
      <c r="J669" s="2" t="s">
        <v>4389</v>
      </c>
      <c r="K669" s="2" t="s">
        <v>4390</v>
      </c>
    </row>
    <row r="670" spans="1:11">
      <c r="A670" s="2" t="s">
        <v>4391</v>
      </c>
      <c r="B670" s="2" t="s">
        <v>3746</v>
      </c>
      <c r="C670" s="2" t="s">
        <v>4392</v>
      </c>
      <c r="D670" s="2" t="s">
        <v>4393</v>
      </c>
      <c r="E670" s="2">
        <v>150</v>
      </c>
      <c r="F670" s="2">
        <v>23</v>
      </c>
      <c r="G670" s="2">
        <f>HYPERLINK("http://fantom.gsc.riken.jp/cat/v1/#/traits/MESH:D008279", "CAT_browser_link")</f>
        <v>0</v>
      </c>
      <c r="H670" s="2" t="s">
        <v>4394</v>
      </c>
      <c r="I670" s="2" t="s">
        <v>4395</v>
      </c>
      <c r="J670" s="2" t="s">
        <v>4396</v>
      </c>
      <c r="K670" s="2" t="s">
        <v>4397</v>
      </c>
    </row>
    <row r="671" spans="1:11">
      <c r="A671" s="2" t="s">
        <v>4398</v>
      </c>
      <c r="B671" s="2" t="s">
        <v>3746</v>
      </c>
      <c r="C671" s="2" t="s">
        <v>4399</v>
      </c>
      <c r="D671" s="2" t="s">
        <v>4400</v>
      </c>
      <c r="E671" s="2">
        <v>90</v>
      </c>
      <c r="F671" s="2">
        <v>8</v>
      </c>
      <c r="G671" s="2">
        <f>HYPERLINK("http://fantom.gsc.riken.jp/cat/v1/#/traits/MESH:D008568", "CAT_browser_link")</f>
        <v>0</v>
      </c>
      <c r="H671" s="2" t="s">
        <v>4401</v>
      </c>
      <c r="I671" s="2" t="s">
        <v>4402</v>
      </c>
      <c r="J671" s="2" t="s">
        <v>4403</v>
      </c>
      <c r="K671" s="2" t="s">
        <v>4404</v>
      </c>
    </row>
    <row r="672" spans="1:11">
      <c r="A672" s="2" t="s">
        <v>4405</v>
      </c>
      <c r="B672" s="2" t="s">
        <v>3746</v>
      </c>
      <c r="C672" s="2" t="s">
        <v>4406</v>
      </c>
      <c r="D672" s="2" t="s">
        <v>4407</v>
      </c>
      <c r="E672" s="2">
        <v>919</v>
      </c>
      <c r="F672" s="2">
        <v>151</v>
      </c>
      <c r="G672" s="2">
        <f>HYPERLINK("http://fantom.gsc.riken.jp/cat/v1/#/traits/MESH:D008599", "CAT_browser_link")</f>
        <v>0</v>
      </c>
      <c r="H672" s="2" t="s">
        <v>4408</v>
      </c>
      <c r="I672" s="2" t="s">
        <v>4409</v>
      </c>
      <c r="J672" s="2" t="s">
        <v>4410</v>
      </c>
      <c r="K672" s="2" t="s">
        <v>4411</v>
      </c>
    </row>
    <row r="673" spans="1:11">
      <c r="A673" s="2" t="s">
        <v>4412</v>
      </c>
      <c r="B673" s="2" t="s">
        <v>3746</v>
      </c>
      <c r="C673" s="2" t="s">
        <v>4413</v>
      </c>
      <c r="D673" s="2" t="s">
        <v>4414</v>
      </c>
      <c r="E673" s="2">
        <v>753</v>
      </c>
      <c r="F673" s="2">
        <v>115</v>
      </c>
      <c r="G673" s="2">
        <f>HYPERLINK("http://fantom.gsc.riken.jp/cat/v1/#/traits/MESH:D008661", "CAT_browser_link")</f>
        <v>0</v>
      </c>
      <c r="H673" s="2" t="s">
        <v>4415</v>
      </c>
      <c r="I673" s="2" t="s">
        <v>4416</v>
      </c>
      <c r="J673" s="2" t="s">
        <v>4417</v>
      </c>
      <c r="K673" s="2" t="s">
        <v>4418</v>
      </c>
    </row>
    <row r="674" spans="1:11">
      <c r="A674" s="2" t="s">
        <v>4419</v>
      </c>
      <c r="B674" s="2" t="s">
        <v>3746</v>
      </c>
      <c r="C674" s="2" t="s">
        <v>4420</v>
      </c>
      <c r="D674" s="2" t="s">
        <v>4421</v>
      </c>
      <c r="E674" s="2">
        <v>229</v>
      </c>
      <c r="F674" s="2">
        <v>13</v>
      </c>
      <c r="G674" s="2">
        <f>HYPERLINK("http://fantom.gsc.riken.jp/cat/v1/#/traits/MESH:D008687", "CAT_browser_link")</f>
        <v>0</v>
      </c>
      <c r="H674" s="2" t="s">
        <v>4422</v>
      </c>
      <c r="I674" s="2" t="s">
        <v>4423</v>
      </c>
      <c r="J674" s="2" t="s">
        <v>4424</v>
      </c>
      <c r="K674" s="2" t="s">
        <v>4425</v>
      </c>
    </row>
    <row r="675" spans="1:11">
      <c r="A675" s="2" t="s">
        <v>4426</v>
      </c>
      <c r="B675" s="2" t="s">
        <v>3746</v>
      </c>
      <c r="C675" s="2" t="s">
        <v>4427</v>
      </c>
      <c r="D675" s="2" t="s">
        <v>4428</v>
      </c>
      <c r="E675" s="2">
        <v>332</v>
      </c>
      <c r="F675" s="2">
        <v>51</v>
      </c>
      <c r="G675" s="2">
        <f>HYPERLINK("http://fantom.gsc.riken.jp/cat/v1/#/traits/MESH:D008734", "CAT_browser_link")</f>
        <v>0</v>
      </c>
      <c r="H675" s="2" t="s">
        <v>4429</v>
      </c>
      <c r="I675" s="2" t="s">
        <v>4430</v>
      </c>
      <c r="J675" s="2">
        <v>23319000</v>
      </c>
      <c r="K675" s="2" t="s">
        <v>4431</v>
      </c>
    </row>
    <row r="676" spans="1:11">
      <c r="A676" s="2" t="s">
        <v>4432</v>
      </c>
      <c r="B676" s="2" t="s">
        <v>3746</v>
      </c>
      <c r="C676" s="2" t="s">
        <v>4433</v>
      </c>
      <c r="D676" s="2" t="s">
        <v>4434</v>
      </c>
      <c r="E676" s="2">
        <v>1118</v>
      </c>
      <c r="F676" s="2">
        <v>185</v>
      </c>
      <c r="G676" s="2">
        <f>HYPERLINK("http://fantom.gsc.riken.jp/cat/v1/#/traits/MESH:D009080", "CAT_browser_link")</f>
        <v>0</v>
      </c>
      <c r="H676" s="2" t="s">
        <v>4435</v>
      </c>
      <c r="I676" s="2" t="s">
        <v>4436</v>
      </c>
      <c r="J676" s="2" t="s">
        <v>4437</v>
      </c>
      <c r="K676" s="2" t="s">
        <v>701</v>
      </c>
    </row>
    <row r="677" spans="1:11">
      <c r="A677" s="2" t="s">
        <v>4438</v>
      </c>
      <c r="B677" s="2" t="s">
        <v>3746</v>
      </c>
      <c r="C677" s="2" t="s">
        <v>4439</v>
      </c>
      <c r="D677" s="2" t="s">
        <v>4440</v>
      </c>
      <c r="E677" s="2">
        <v>2786</v>
      </c>
      <c r="F677" s="2">
        <v>305</v>
      </c>
      <c r="G677" s="2">
        <f>HYPERLINK("http://fantom.gsc.riken.jp/cat/v1/#/traits/MESH:D009203", "CAT_browser_link")</f>
        <v>0</v>
      </c>
      <c r="H677" s="2" t="s">
        <v>4441</v>
      </c>
      <c r="I677" s="2" t="s">
        <v>4442</v>
      </c>
      <c r="J677" s="2" t="s">
        <v>4443</v>
      </c>
      <c r="K677" s="2" t="s">
        <v>4444</v>
      </c>
    </row>
    <row r="678" spans="1:11">
      <c r="A678" s="2" t="s">
        <v>4445</v>
      </c>
      <c r="B678" s="2" t="s">
        <v>3746</v>
      </c>
      <c r="C678" s="2" t="s">
        <v>4446</v>
      </c>
      <c r="D678" s="2" t="s">
        <v>4447</v>
      </c>
      <c r="E678" s="2">
        <v>23</v>
      </c>
      <c r="F678" s="2">
        <v>10</v>
      </c>
      <c r="G678" s="2">
        <f>HYPERLINK("http://fantom.gsc.riken.jp/cat/v1/#/traits/MESH:D009293", "CAT_browser_link")</f>
        <v>0</v>
      </c>
      <c r="H678" s="2" t="s">
        <v>4448</v>
      </c>
      <c r="I678" s="2" t="s">
        <v>4449</v>
      </c>
      <c r="J678" s="2" t="s">
        <v>4450</v>
      </c>
      <c r="K678" s="2" t="s">
        <v>4451</v>
      </c>
    </row>
    <row r="679" spans="1:11">
      <c r="A679" s="2" t="s">
        <v>4452</v>
      </c>
      <c r="B679" s="2" t="s">
        <v>3746</v>
      </c>
      <c r="C679" s="2" t="s">
        <v>4453</v>
      </c>
      <c r="D679" s="2" t="s">
        <v>4454</v>
      </c>
      <c r="E679" s="2">
        <v>752</v>
      </c>
      <c r="F679" s="2">
        <v>75</v>
      </c>
      <c r="G679" s="2">
        <f>HYPERLINK("http://fantom.gsc.riken.jp/cat/v1/#/traits/MESH:D009373", "CAT_browser_link")</f>
        <v>0</v>
      </c>
      <c r="H679" s="2" t="s">
        <v>4455</v>
      </c>
      <c r="I679" s="2" t="s">
        <v>4456</v>
      </c>
      <c r="J679" s="2" t="s">
        <v>4457</v>
      </c>
      <c r="K679" s="2" t="s">
        <v>4458</v>
      </c>
    </row>
    <row r="680" spans="1:11">
      <c r="A680" s="2" t="s">
        <v>4459</v>
      </c>
      <c r="B680" s="2" t="s">
        <v>3746</v>
      </c>
      <c r="C680" s="2" t="s">
        <v>4460</v>
      </c>
      <c r="D680" s="2" t="s">
        <v>4461</v>
      </c>
      <c r="E680" s="2">
        <v>815</v>
      </c>
      <c r="F680" s="2">
        <v>124</v>
      </c>
      <c r="G680" s="2">
        <f>HYPERLINK("http://fantom.gsc.riken.jp/cat/v1/#/traits/MESH:D009483", "CAT_browser_link")</f>
        <v>0</v>
      </c>
      <c r="H680" s="2" t="s">
        <v>4462</v>
      </c>
      <c r="I680" s="2" t="s">
        <v>4463</v>
      </c>
      <c r="J680" s="2" t="s">
        <v>4464</v>
      </c>
      <c r="K680" s="2" t="s">
        <v>4465</v>
      </c>
    </row>
    <row r="681" spans="1:11">
      <c r="A681" s="2" t="s">
        <v>4466</v>
      </c>
      <c r="B681" s="2" t="s">
        <v>3746</v>
      </c>
      <c r="C681" s="2" t="s">
        <v>4467</v>
      </c>
      <c r="D681" s="2" t="s">
        <v>4468</v>
      </c>
      <c r="E681" s="2">
        <v>76</v>
      </c>
      <c r="F681" s="2">
        <v>15</v>
      </c>
      <c r="G681" s="2">
        <f>HYPERLINK("http://fantom.gsc.riken.jp/cat/v1/#/traits/MESH:D009497", "CAT_browser_link")</f>
        <v>0</v>
      </c>
      <c r="H681" s="2" t="s">
        <v>4469</v>
      </c>
      <c r="I681" s="2" t="s">
        <v>4470</v>
      </c>
      <c r="J681" s="2" t="s">
        <v>4471</v>
      </c>
      <c r="K681" s="2" t="s">
        <v>4472</v>
      </c>
    </row>
    <row r="682" spans="1:11">
      <c r="A682" s="2" t="s">
        <v>4473</v>
      </c>
      <c r="B682" s="2" t="s">
        <v>3746</v>
      </c>
      <c r="C682" s="2" t="s">
        <v>4474</v>
      </c>
      <c r="D682" s="2" t="s">
        <v>4475</v>
      </c>
      <c r="E682" s="2">
        <v>115</v>
      </c>
      <c r="F682" s="2">
        <v>36</v>
      </c>
      <c r="G682" s="2">
        <f>HYPERLINK("http://fantom.gsc.riken.jp/cat/v1/#/traits/MESH:D009798", "CAT_browser_link")</f>
        <v>0</v>
      </c>
      <c r="H682" s="2" t="s">
        <v>4476</v>
      </c>
      <c r="I682" s="2" t="s">
        <v>4477</v>
      </c>
      <c r="J682" s="2" t="s">
        <v>4478</v>
      </c>
      <c r="K682" s="2" t="s">
        <v>4479</v>
      </c>
    </row>
    <row r="683" spans="1:11">
      <c r="A683" s="2" t="s">
        <v>4480</v>
      </c>
      <c r="B683" s="2" t="s">
        <v>3746</v>
      </c>
      <c r="C683" s="2" t="s">
        <v>4481</v>
      </c>
      <c r="D683" s="2" t="s">
        <v>4482</v>
      </c>
      <c r="E683" s="2">
        <v>678</v>
      </c>
      <c r="F683" s="2">
        <v>106</v>
      </c>
      <c r="G683" s="2">
        <f>HYPERLINK("http://fantom.gsc.riken.jp/cat/v1/#/traits/MESH:D010190", "CAT_browser_link")</f>
        <v>0</v>
      </c>
      <c r="H683" s="2" t="s">
        <v>4483</v>
      </c>
      <c r="I683" s="2" t="s">
        <v>4484</v>
      </c>
      <c r="J683" s="2" t="s">
        <v>4485</v>
      </c>
      <c r="K683" s="2" t="s">
        <v>4486</v>
      </c>
    </row>
    <row r="684" spans="1:11">
      <c r="A684" s="2" t="s">
        <v>4487</v>
      </c>
      <c r="B684" s="2" t="s">
        <v>3746</v>
      </c>
      <c r="C684" s="2" t="s">
        <v>4488</v>
      </c>
      <c r="D684" s="2" t="s">
        <v>4489</v>
      </c>
      <c r="E684" s="2">
        <v>923</v>
      </c>
      <c r="F684" s="2">
        <v>122</v>
      </c>
      <c r="G684" s="2">
        <f>HYPERLINK("http://fantom.gsc.riken.jp/cat/v1/#/traits/MESH:D010496", "CAT_browser_link")</f>
        <v>0</v>
      </c>
      <c r="H684" s="2" t="s">
        <v>4490</v>
      </c>
      <c r="I684" s="2" t="s">
        <v>4491</v>
      </c>
      <c r="J684" s="2">
        <v>22589742</v>
      </c>
      <c r="K684" s="2" t="s">
        <v>4492</v>
      </c>
    </row>
    <row r="685" spans="1:11">
      <c r="A685" s="2" t="s">
        <v>4493</v>
      </c>
      <c r="B685" s="2" t="s">
        <v>3746</v>
      </c>
      <c r="C685" s="2" t="s">
        <v>4494</v>
      </c>
      <c r="D685" s="2" t="s">
        <v>44</v>
      </c>
      <c r="E685" s="2">
        <v>1145</v>
      </c>
      <c r="F685" s="2">
        <v>78</v>
      </c>
      <c r="G685" s="2">
        <f>HYPERLINK("http://fantom.gsc.riken.jp/cat/v1/#/traits/MESH:D010859", "CAT_browser_link")</f>
        <v>0</v>
      </c>
      <c r="H685" s="2" t="s">
        <v>4495</v>
      </c>
      <c r="I685" s="2" t="s">
        <v>4496</v>
      </c>
      <c r="J685" s="2" t="s">
        <v>117</v>
      </c>
      <c r="K685" s="2" t="s">
        <v>4497</v>
      </c>
    </row>
    <row r="686" spans="1:11">
      <c r="A686" s="2" t="s">
        <v>4498</v>
      </c>
      <c r="B686" s="2" t="s">
        <v>3746</v>
      </c>
      <c r="C686" s="2" t="s">
        <v>4499</v>
      </c>
      <c r="D686" s="2" t="s">
        <v>4500</v>
      </c>
      <c r="E686" s="2">
        <v>1088</v>
      </c>
      <c r="F686" s="2">
        <v>174</v>
      </c>
      <c r="G686" s="2">
        <f>HYPERLINK("http://fantom.gsc.riken.jp/cat/v1/#/traits/MESH:D010976", "CAT_browser_link")</f>
        <v>0</v>
      </c>
      <c r="H686" s="2" t="s">
        <v>4501</v>
      </c>
      <c r="I686" s="2" t="s">
        <v>4502</v>
      </c>
      <c r="J686" s="2" t="s">
        <v>4503</v>
      </c>
      <c r="K686" s="2" t="s">
        <v>4504</v>
      </c>
    </row>
    <row r="687" spans="1:11">
      <c r="A687" s="2" t="s">
        <v>4505</v>
      </c>
      <c r="B687" s="2" t="s">
        <v>3746</v>
      </c>
      <c r="C687" s="2" t="s">
        <v>4506</v>
      </c>
      <c r="D687" s="2" t="s">
        <v>4507</v>
      </c>
      <c r="E687" s="2">
        <v>9</v>
      </c>
      <c r="F687" s="2">
        <v>3</v>
      </c>
      <c r="G687" s="2">
        <f>HYPERLINK("http://fantom.gsc.riken.jp/cat/v1/#/traits/MESH:D011183", "CAT_browser_link")</f>
        <v>0</v>
      </c>
      <c r="H687" s="2" t="s">
        <v>4508</v>
      </c>
      <c r="I687" s="2" t="s">
        <v>4509</v>
      </c>
      <c r="J687" s="2">
        <v>21980348</v>
      </c>
      <c r="K687" s="2" t="s">
        <v>4510</v>
      </c>
    </row>
    <row r="688" spans="1:11">
      <c r="A688" s="2" t="s">
        <v>4511</v>
      </c>
      <c r="B688" s="2" t="s">
        <v>3746</v>
      </c>
      <c r="C688" s="2" t="s">
        <v>4512</v>
      </c>
      <c r="D688" s="2" t="s">
        <v>4513</v>
      </c>
      <c r="E688" s="2">
        <v>947</v>
      </c>
      <c r="F688" s="2">
        <v>186</v>
      </c>
      <c r="G688" s="2">
        <f>HYPERLINK("http://fantom.gsc.riken.jp/cat/v1/#/traits/MESH:D011293", "CAT_browser_link")</f>
        <v>0</v>
      </c>
      <c r="H688" s="2" t="s">
        <v>4514</v>
      </c>
      <c r="I688" s="2" t="s">
        <v>4515</v>
      </c>
      <c r="J688" s="2" t="s">
        <v>4516</v>
      </c>
      <c r="K688" s="2" t="s">
        <v>4517</v>
      </c>
    </row>
    <row r="689" spans="1:11">
      <c r="A689" s="2" t="s">
        <v>4518</v>
      </c>
      <c r="B689" s="2" t="s">
        <v>3746</v>
      </c>
      <c r="C689" s="2" t="s">
        <v>4519</v>
      </c>
      <c r="D689" s="2" t="s">
        <v>4520</v>
      </c>
      <c r="E689" s="2">
        <v>146</v>
      </c>
      <c r="F689" s="2">
        <v>28</v>
      </c>
      <c r="G689" s="2">
        <f>HYPERLINK("http://fantom.gsc.riken.jp/cat/v1/#/traits/MESH:D011345", "CAT_browser_link")</f>
        <v>0</v>
      </c>
      <c r="H689" s="2" t="s">
        <v>4521</v>
      </c>
      <c r="I689" s="2" t="s">
        <v>4522</v>
      </c>
      <c r="J689" s="2" t="s">
        <v>4523</v>
      </c>
      <c r="K689" s="2" t="s">
        <v>4524</v>
      </c>
    </row>
    <row r="690" spans="1:11">
      <c r="A690" s="2" t="s">
        <v>4525</v>
      </c>
      <c r="B690" s="2" t="s">
        <v>3746</v>
      </c>
      <c r="C690" s="2" t="s">
        <v>4526</v>
      </c>
      <c r="D690" s="2" t="s">
        <v>4527</v>
      </c>
      <c r="E690" s="2">
        <v>170</v>
      </c>
      <c r="F690" s="2">
        <v>29</v>
      </c>
      <c r="G690" s="2">
        <f>HYPERLINK("http://fantom.gsc.riken.jp/cat/v1/#/traits/MESH:D011384", "CAT_browser_link")</f>
        <v>0</v>
      </c>
      <c r="H690" s="2" t="s">
        <v>4528</v>
      </c>
      <c r="I690" s="2" t="s">
        <v>4529</v>
      </c>
      <c r="J690" s="2">
        <v>21873549</v>
      </c>
      <c r="K690" s="2" t="s">
        <v>4530</v>
      </c>
    </row>
    <row r="691" spans="1:11">
      <c r="A691" s="2" t="s">
        <v>4531</v>
      </c>
      <c r="B691" s="2" t="s">
        <v>3746</v>
      </c>
      <c r="C691" s="2" t="s">
        <v>4532</v>
      </c>
      <c r="D691" s="2" t="s">
        <v>4533</v>
      </c>
      <c r="E691" s="2">
        <v>2914</v>
      </c>
      <c r="F691" s="2">
        <v>426</v>
      </c>
      <c r="G691" s="2">
        <f>HYPERLINK("http://fantom.gsc.riken.jp/cat/v1/#/traits/MESH:D011471", "CAT_browser_link")</f>
        <v>0</v>
      </c>
      <c r="H691" s="2" t="s">
        <v>4534</v>
      </c>
      <c r="I691" s="2" t="s">
        <v>4535</v>
      </c>
      <c r="J691" s="2" t="s">
        <v>4536</v>
      </c>
      <c r="K691" s="2" t="s">
        <v>4537</v>
      </c>
    </row>
    <row r="692" spans="1:11">
      <c r="A692" s="2" t="s">
        <v>4538</v>
      </c>
      <c r="B692" s="2" t="s">
        <v>3746</v>
      </c>
      <c r="C692" s="2" t="s">
        <v>4539</v>
      </c>
      <c r="D692" s="2" t="s">
        <v>4540</v>
      </c>
      <c r="E692" s="2">
        <v>1012</v>
      </c>
      <c r="F692" s="2">
        <v>174</v>
      </c>
      <c r="G692" s="2">
        <f>HYPERLINK("http://fantom.gsc.riken.jp/cat/v1/#/traits/MESH:D011597", "CAT_browser_link")</f>
        <v>0</v>
      </c>
      <c r="H692" s="2" t="s">
        <v>4541</v>
      </c>
      <c r="I692" s="2" t="s">
        <v>4542</v>
      </c>
      <c r="J692" s="2" t="s">
        <v>4543</v>
      </c>
      <c r="K692" s="2" t="s">
        <v>4544</v>
      </c>
    </row>
    <row r="693" spans="1:11">
      <c r="A693" s="2" t="s">
        <v>4545</v>
      </c>
      <c r="B693" s="2" t="s">
        <v>3746</v>
      </c>
      <c r="C693" s="2" t="s">
        <v>4546</v>
      </c>
      <c r="D693" s="2" t="s">
        <v>4547</v>
      </c>
      <c r="E693" s="2">
        <v>261</v>
      </c>
      <c r="F693" s="2">
        <v>56</v>
      </c>
      <c r="G693" s="2">
        <f>HYPERLINK("http://fantom.gsc.riken.jp/cat/v1/#/traits/MESH:D011605", "CAT_browser_link")</f>
        <v>0</v>
      </c>
      <c r="H693" s="2" t="s">
        <v>4548</v>
      </c>
      <c r="I693" s="2" t="s">
        <v>4549</v>
      </c>
      <c r="J693" s="2">
        <v>21490707</v>
      </c>
      <c r="K693" s="2" t="s">
        <v>4550</v>
      </c>
    </row>
    <row r="694" spans="1:11">
      <c r="A694" s="2" t="s">
        <v>4551</v>
      </c>
      <c r="B694" s="2" t="s">
        <v>3746</v>
      </c>
      <c r="C694" s="2" t="s">
        <v>4552</v>
      </c>
      <c r="D694" s="2" t="s">
        <v>4553</v>
      </c>
      <c r="E694" s="2">
        <v>219</v>
      </c>
      <c r="F694" s="2">
        <v>34</v>
      </c>
      <c r="G694" s="2">
        <f>HYPERLINK("http://fantom.gsc.riken.jp/cat/v1/#/traits/MESH:D011995", "CAT_browser_link")</f>
        <v>0</v>
      </c>
      <c r="H694" s="2" t="s">
        <v>4554</v>
      </c>
      <c r="I694" s="2" t="s">
        <v>4555</v>
      </c>
      <c r="J694" s="2" t="s">
        <v>4556</v>
      </c>
      <c r="K694" s="2" t="s">
        <v>4557</v>
      </c>
    </row>
    <row r="695" spans="1:11">
      <c r="A695" s="2" t="s">
        <v>4558</v>
      </c>
      <c r="B695" s="2" t="s">
        <v>3746</v>
      </c>
      <c r="C695" s="2" t="s">
        <v>4559</v>
      </c>
      <c r="D695" s="2" t="s">
        <v>4560</v>
      </c>
      <c r="E695" s="2">
        <v>273</v>
      </c>
      <c r="F695" s="2">
        <v>33</v>
      </c>
      <c r="G695" s="2">
        <f>HYPERLINK("http://fantom.gsc.riken.jp/cat/v1/#/traits/MESH:D012221", "CAT_browser_link")</f>
        <v>0</v>
      </c>
      <c r="H695" s="2" t="s">
        <v>4561</v>
      </c>
      <c r="I695" s="2" t="s">
        <v>4562</v>
      </c>
      <c r="J695" s="2">
        <v>22036096</v>
      </c>
      <c r="K695" s="2" t="s">
        <v>4563</v>
      </c>
    </row>
    <row r="696" spans="1:11">
      <c r="A696" s="2" t="s">
        <v>4564</v>
      </c>
      <c r="B696" s="2" t="s">
        <v>3746</v>
      </c>
      <c r="C696" s="2" t="s">
        <v>4565</v>
      </c>
      <c r="D696" s="2" t="s">
        <v>4566</v>
      </c>
      <c r="E696" s="2">
        <v>139</v>
      </c>
      <c r="F696" s="2">
        <v>33</v>
      </c>
      <c r="G696" s="2">
        <f>HYPERLINK("http://fantom.gsc.riken.jp/cat/v1/#/traits/MESH:D012600", "CAT_browser_link")</f>
        <v>0</v>
      </c>
      <c r="H696" s="2" t="s">
        <v>4567</v>
      </c>
      <c r="I696" s="2" t="s">
        <v>4568</v>
      </c>
      <c r="J696" s="2" t="s">
        <v>4569</v>
      </c>
      <c r="K696" s="2" t="s">
        <v>4565</v>
      </c>
    </row>
    <row r="697" spans="1:11">
      <c r="A697" s="2" t="s">
        <v>4570</v>
      </c>
      <c r="B697" s="2" t="s">
        <v>3746</v>
      </c>
      <c r="C697" s="2" t="s">
        <v>4571</v>
      </c>
      <c r="D697" s="2" t="s">
        <v>4572</v>
      </c>
      <c r="E697" s="2">
        <v>277</v>
      </c>
      <c r="F697" s="2">
        <v>61</v>
      </c>
      <c r="G697" s="2">
        <f>HYPERLINK("http://fantom.gsc.riken.jp/cat/v1/#/traits/MESH:D012709", "CAT_browser_link")</f>
        <v>0</v>
      </c>
      <c r="H697" s="2" t="s">
        <v>4573</v>
      </c>
      <c r="I697" s="2" t="s">
        <v>4574</v>
      </c>
      <c r="J697" s="2">
        <v>22558069</v>
      </c>
      <c r="K697" s="2" t="s">
        <v>4575</v>
      </c>
    </row>
    <row r="698" spans="1:11">
      <c r="A698" s="2" t="s">
        <v>4576</v>
      </c>
      <c r="B698" s="2" t="s">
        <v>3746</v>
      </c>
      <c r="C698" s="2" t="s">
        <v>4577</v>
      </c>
      <c r="D698" s="2" t="s">
        <v>4578</v>
      </c>
      <c r="E698" s="2">
        <v>263</v>
      </c>
      <c r="F698" s="2">
        <v>54</v>
      </c>
      <c r="G698" s="2">
        <f>HYPERLINK("http://fantom.gsc.riken.jp/cat/v1/#/traits/MESH:D012738", "CAT_browser_link")</f>
        <v>0</v>
      </c>
      <c r="H698" s="2" t="s">
        <v>4579</v>
      </c>
      <c r="I698" s="2" t="s">
        <v>4580</v>
      </c>
      <c r="J698" s="2" t="s">
        <v>4581</v>
      </c>
      <c r="K698" s="2" t="s">
        <v>4582</v>
      </c>
    </row>
    <row r="699" spans="1:11">
      <c r="A699" s="2" t="s">
        <v>4583</v>
      </c>
      <c r="B699" s="2" t="s">
        <v>3746</v>
      </c>
      <c r="C699" s="2" t="s">
        <v>4584</v>
      </c>
      <c r="D699" s="2" t="s">
        <v>4585</v>
      </c>
      <c r="E699" s="2">
        <v>12116</v>
      </c>
      <c r="F699" s="2">
        <v>1099</v>
      </c>
      <c r="G699" s="2">
        <f>HYPERLINK("http://fantom.gsc.riken.jp/cat/v1/#/traits/MESH:D012805", "CAT_browser_link")</f>
        <v>0</v>
      </c>
      <c r="H699" s="2" t="s">
        <v>4586</v>
      </c>
      <c r="I699" s="2" t="s">
        <v>4587</v>
      </c>
      <c r="J699" s="2" t="s">
        <v>4588</v>
      </c>
      <c r="K699" s="2" t="s">
        <v>4589</v>
      </c>
    </row>
    <row r="700" spans="1:11">
      <c r="A700" s="2" t="s">
        <v>4590</v>
      </c>
      <c r="B700" s="2" t="s">
        <v>3746</v>
      </c>
      <c r="C700" s="2" t="s">
        <v>4591</v>
      </c>
      <c r="D700" s="2" t="s">
        <v>4592</v>
      </c>
      <c r="E700" s="2">
        <v>83</v>
      </c>
      <c r="F700" s="2">
        <v>11</v>
      </c>
      <c r="G700" s="2">
        <f>HYPERLINK("http://fantom.gsc.riken.jp/cat/v1/#/traits/MESH:D013002", "CAT_browser_link")</f>
        <v>0</v>
      </c>
      <c r="H700" s="2" t="s">
        <v>4593</v>
      </c>
      <c r="I700" s="2" t="s">
        <v>4594</v>
      </c>
      <c r="J700" s="2">
        <v>21216879</v>
      </c>
      <c r="K700" s="2" t="s">
        <v>4595</v>
      </c>
    </row>
    <row r="701" spans="1:11">
      <c r="A701" s="2" t="s">
        <v>4596</v>
      </c>
      <c r="B701" s="2" t="s">
        <v>3746</v>
      </c>
      <c r="C701" s="2" t="s">
        <v>4597</v>
      </c>
      <c r="D701" s="2" t="s">
        <v>4598</v>
      </c>
      <c r="E701" s="2">
        <v>371</v>
      </c>
      <c r="F701" s="2">
        <v>49</v>
      </c>
      <c r="G701" s="2">
        <f>HYPERLINK("http://fantom.gsc.riken.jp/cat/v1/#/traits/MESH:D013106", "CAT_browser_link")</f>
        <v>0</v>
      </c>
      <c r="H701" s="2" t="s">
        <v>4599</v>
      </c>
      <c r="I701" s="2" t="s">
        <v>4600</v>
      </c>
      <c r="J701" s="2" t="s">
        <v>4601</v>
      </c>
      <c r="K701" s="2" t="s">
        <v>4602</v>
      </c>
    </row>
    <row r="702" spans="1:11">
      <c r="A702" s="2" t="s">
        <v>4603</v>
      </c>
      <c r="B702" s="2" t="s">
        <v>3746</v>
      </c>
      <c r="C702" s="2" t="s">
        <v>4604</v>
      </c>
      <c r="D702" s="2" t="s">
        <v>4605</v>
      </c>
      <c r="E702" s="2">
        <v>112</v>
      </c>
      <c r="F702" s="2">
        <v>22</v>
      </c>
      <c r="G702" s="2">
        <f>HYPERLINK("http://fantom.gsc.riken.jp/cat/v1/#/traits/MESH:D013318", "CAT_browser_link")</f>
        <v>0</v>
      </c>
      <c r="H702" s="2" t="s">
        <v>4606</v>
      </c>
      <c r="I702" s="2" t="s">
        <v>4607</v>
      </c>
      <c r="J702" s="2">
        <v>21116278</v>
      </c>
      <c r="K702" s="2" t="s">
        <v>4608</v>
      </c>
    </row>
    <row r="703" spans="1:11">
      <c r="A703" s="2" t="s">
        <v>4609</v>
      </c>
      <c r="B703" s="2" t="s">
        <v>3746</v>
      </c>
      <c r="C703" s="2" t="s">
        <v>4610</v>
      </c>
      <c r="D703" s="2" t="s">
        <v>4611</v>
      </c>
      <c r="E703" s="2">
        <v>159</v>
      </c>
      <c r="F703" s="2">
        <v>30</v>
      </c>
      <c r="G703" s="2">
        <f>HYPERLINK("http://fantom.gsc.riken.jp/cat/v1/#/traits/MESH:D013610", "CAT_browser_link")</f>
        <v>0</v>
      </c>
      <c r="H703" s="2" t="s">
        <v>4612</v>
      </c>
      <c r="I703" s="2" t="s">
        <v>4613</v>
      </c>
      <c r="J703" s="2">
        <v>20031603</v>
      </c>
      <c r="K703" s="2" t="s">
        <v>4614</v>
      </c>
    </row>
    <row r="704" spans="1:11">
      <c r="A704" s="2" t="s">
        <v>4615</v>
      </c>
      <c r="B704" s="2" t="s">
        <v>3746</v>
      </c>
      <c r="C704" s="2" t="s">
        <v>4616</v>
      </c>
      <c r="D704" s="2" t="s">
        <v>4617</v>
      </c>
      <c r="E704" s="2">
        <v>164</v>
      </c>
      <c r="F704" s="2">
        <v>36</v>
      </c>
      <c r="G704" s="2">
        <f>HYPERLINK("http://fantom.gsc.riken.jp/cat/v1/#/traits/MESH:D013633", "CAT_browser_link")</f>
        <v>0</v>
      </c>
      <c r="H704" s="2" t="s">
        <v>1321</v>
      </c>
      <c r="I704" s="2" t="s">
        <v>1322</v>
      </c>
      <c r="J704" s="2" t="s">
        <v>1323</v>
      </c>
      <c r="K704" s="2" t="s">
        <v>4616</v>
      </c>
    </row>
    <row r="705" spans="1:11">
      <c r="A705" s="2" t="s">
        <v>4618</v>
      </c>
      <c r="B705" s="2" t="s">
        <v>3746</v>
      </c>
      <c r="C705" s="2" t="s">
        <v>4619</v>
      </c>
      <c r="D705" s="2" t="s">
        <v>4620</v>
      </c>
      <c r="E705" s="2">
        <v>709</v>
      </c>
      <c r="F705" s="2">
        <v>55</v>
      </c>
      <c r="G705" s="2">
        <f>HYPERLINK("http://fantom.gsc.riken.jp/cat/v1/#/traits/MESH:D013736", "CAT_browser_link")</f>
        <v>0</v>
      </c>
      <c r="H705" s="2" t="s">
        <v>4621</v>
      </c>
      <c r="I705" s="2" t="s">
        <v>4622</v>
      </c>
      <c r="J705" s="2" t="s">
        <v>4623</v>
      </c>
      <c r="K705" s="2" t="s">
        <v>4624</v>
      </c>
    </row>
    <row r="706" spans="1:11">
      <c r="A706" s="2" t="s">
        <v>4625</v>
      </c>
      <c r="B706" s="2" t="s">
        <v>3746</v>
      </c>
      <c r="C706" s="2" t="s">
        <v>4626</v>
      </c>
      <c r="D706" s="2" t="s">
        <v>4627</v>
      </c>
      <c r="E706" s="2">
        <v>41</v>
      </c>
      <c r="F706" s="2">
        <v>22</v>
      </c>
      <c r="G706" s="2">
        <f>HYPERLINK("http://fantom.gsc.riken.jp/cat/v1/#/traits/MESH:D013739", "CAT_browser_link")</f>
        <v>0</v>
      </c>
      <c r="H706" s="2" t="s">
        <v>4628</v>
      </c>
      <c r="I706" s="2" t="s">
        <v>4629</v>
      </c>
      <c r="J706" s="2" t="s">
        <v>4630</v>
      </c>
      <c r="K706" s="2" t="s">
        <v>4631</v>
      </c>
    </row>
    <row r="707" spans="1:11">
      <c r="A707" s="2" t="s">
        <v>4632</v>
      </c>
      <c r="B707" s="2" t="s">
        <v>3746</v>
      </c>
      <c r="C707" s="2" t="s">
        <v>4633</v>
      </c>
      <c r="D707" s="2" t="s">
        <v>4634</v>
      </c>
      <c r="E707" s="2">
        <v>92</v>
      </c>
      <c r="F707" s="2">
        <v>14</v>
      </c>
      <c r="G707" s="2">
        <f>HYPERLINK("http://fantom.gsc.riken.jp/cat/v1/#/traits/MESH:D013927", "CAT_browser_link")</f>
        <v>0</v>
      </c>
      <c r="H707" s="2" t="s">
        <v>4635</v>
      </c>
      <c r="I707" s="2" t="s">
        <v>4636</v>
      </c>
      <c r="J707" s="2">
        <v>20526338</v>
      </c>
      <c r="K707" s="2" t="s">
        <v>4637</v>
      </c>
    </row>
    <row r="708" spans="1:11">
      <c r="A708" s="2" t="s">
        <v>4638</v>
      </c>
      <c r="B708" s="2" t="s">
        <v>3746</v>
      </c>
      <c r="C708" s="2" t="s">
        <v>4639</v>
      </c>
      <c r="D708" s="2" t="s">
        <v>4640</v>
      </c>
      <c r="E708" s="2">
        <v>124</v>
      </c>
      <c r="F708" s="2">
        <v>21</v>
      </c>
      <c r="G708" s="2">
        <f>HYPERLINK("http://fantom.gsc.riken.jp/cat/v1/#/traits/MESH:D013959", "CAT_browser_link")</f>
        <v>0</v>
      </c>
      <c r="H708" s="2" t="s">
        <v>4641</v>
      </c>
      <c r="I708" s="2" t="s">
        <v>4642</v>
      </c>
      <c r="J708" s="2" t="s">
        <v>4643</v>
      </c>
      <c r="K708" s="2" t="s">
        <v>4644</v>
      </c>
    </row>
    <row r="709" spans="1:11">
      <c r="A709" s="2" t="s">
        <v>4645</v>
      </c>
      <c r="B709" s="2" t="s">
        <v>3746</v>
      </c>
      <c r="C709" s="2" t="s">
        <v>4646</v>
      </c>
      <c r="D709" s="2" t="s">
        <v>4647</v>
      </c>
      <c r="E709" s="2">
        <v>270</v>
      </c>
      <c r="F709" s="2">
        <v>47</v>
      </c>
      <c r="G709" s="2">
        <f>HYPERLINK("http://fantom.gsc.riken.jp/cat/v1/#/traits/MESH:D013963", "CAT_browser_link")</f>
        <v>0</v>
      </c>
      <c r="H709" s="2" t="s">
        <v>4648</v>
      </c>
      <c r="I709" s="2" t="s">
        <v>4649</v>
      </c>
      <c r="J709" s="2">
        <v>23408906</v>
      </c>
      <c r="K709" s="2" t="s">
        <v>4650</v>
      </c>
    </row>
    <row r="710" spans="1:11">
      <c r="A710" s="2" t="s">
        <v>4651</v>
      </c>
      <c r="B710" s="2" t="s">
        <v>3746</v>
      </c>
      <c r="C710" s="2" t="s">
        <v>4652</v>
      </c>
      <c r="D710" s="2" t="s">
        <v>4653</v>
      </c>
      <c r="E710" s="2">
        <v>183</v>
      </c>
      <c r="F710" s="2">
        <v>17</v>
      </c>
      <c r="G710" s="2">
        <f>HYPERLINK("http://fantom.gsc.riken.jp/cat/v1/#/traits/MESH:D014065", "CAT_browser_link")</f>
        <v>0</v>
      </c>
      <c r="H710" s="2" t="s">
        <v>4654</v>
      </c>
      <c r="I710" s="2" t="s">
        <v>4655</v>
      </c>
      <c r="J710" s="2">
        <v>17903302</v>
      </c>
      <c r="K710" s="2" t="s">
        <v>4656</v>
      </c>
    </row>
    <row r="711" spans="1:11">
      <c r="A711" s="2" t="s">
        <v>4657</v>
      </c>
      <c r="B711" s="2" t="s">
        <v>3746</v>
      </c>
      <c r="C711" s="2" t="s">
        <v>4658</v>
      </c>
      <c r="D711" s="2" t="s">
        <v>4659</v>
      </c>
      <c r="E711" s="2">
        <v>3258</v>
      </c>
      <c r="F711" s="2">
        <v>273</v>
      </c>
      <c r="G711" s="2">
        <f>HYPERLINK("http://fantom.gsc.riken.jp/cat/v1/#/traits/MESH:D014527", "CAT_browser_link")</f>
        <v>0</v>
      </c>
      <c r="H711" s="2" t="s">
        <v>4660</v>
      </c>
      <c r="I711" s="2" t="s">
        <v>4661</v>
      </c>
      <c r="J711" s="2" t="s">
        <v>4662</v>
      </c>
      <c r="K711" s="2" t="s">
        <v>4663</v>
      </c>
    </row>
    <row r="712" spans="1:11">
      <c r="A712" s="2" t="s">
        <v>4664</v>
      </c>
      <c r="B712" s="2" t="s">
        <v>3746</v>
      </c>
      <c r="C712" s="2" t="s">
        <v>4665</v>
      </c>
      <c r="D712" s="2" t="s">
        <v>4666</v>
      </c>
      <c r="E712" s="2">
        <v>32</v>
      </c>
      <c r="F712" s="2">
        <v>7</v>
      </c>
      <c r="G712" s="2">
        <f>HYPERLINK("http://fantom.gsc.riken.jp/cat/v1/#/traits/MESH:D014660", "CAT_browser_link")</f>
        <v>0</v>
      </c>
      <c r="H712" s="2" t="s">
        <v>4667</v>
      </c>
      <c r="I712" s="2" t="s">
        <v>4668</v>
      </c>
      <c r="J712" s="2">
        <v>23381795</v>
      </c>
      <c r="K712" s="2" t="s">
        <v>4669</v>
      </c>
    </row>
    <row r="713" spans="1:11">
      <c r="A713" s="2" t="s">
        <v>4670</v>
      </c>
      <c r="B713" s="2" t="s">
        <v>3746</v>
      </c>
      <c r="C713" s="2" t="s">
        <v>4671</v>
      </c>
      <c r="D713" s="2" t="s">
        <v>4672</v>
      </c>
      <c r="E713" s="2">
        <v>126</v>
      </c>
      <c r="F713" s="2">
        <v>10</v>
      </c>
      <c r="G713" s="2">
        <f>HYPERLINK("http://fantom.gsc.riken.jp/cat/v1/#/traits/MESH:D014808", "CAT_browser_link")</f>
        <v>0</v>
      </c>
      <c r="H713" s="2" t="s">
        <v>4673</v>
      </c>
      <c r="I713" s="2" t="s">
        <v>4674</v>
      </c>
      <c r="J713" s="2" t="s">
        <v>4675</v>
      </c>
      <c r="K713" s="2" t="s">
        <v>4676</v>
      </c>
    </row>
    <row r="714" spans="1:11">
      <c r="A714" s="2" t="s">
        <v>4677</v>
      </c>
      <c r="B714" s="2" t="s">
        <v>3746</v>
      </c>
      <c r="C714" s="2" t="s">
        <v>4678</v>
      </c>
      <c r="D714" s="2" t="s">
        <v>4679</v>
      </c>
      <c r="E714" s="2">
        <v>177</v>
      </c>
      <c r="F714" s="2">
        <v>26</v>
      </c>
      <c r="G714" s="2">
        <f>HYPERLINK("http://fantom.gsc.riken.jp/cat/v1/#/traits/MESH:D014811", "CAT_browser_link")</f>
        <v>0</v>
      </c>
      <c r="H714" s="2" t="s">
        <v>4680</v>
      </c>
      <c r="I714" s="2" t="s">
        <v>4681</v>
      </c>
      <c r="J714" s="2" t="s">
        <v>4682</v>
      </c>
      <c r="K714" s="2" t="s">
        <v>4683</v>
      </c>
    </row>
    <row r="715" spans="1:11">
      <c r="A715" s="2" t="s">
        <v>4684</v>
      </c>
      <c r="B715" s="2" t="s">
        <v>3746</v>
      </c>
      <c r="C715" s="2" t="s">
        <v>4685</v>
      </c>
      <c r="D715" s="2" t="s">
        <v>4686</v>
      </c>
      <c r="E715" s="2">
        <v>318</v>
      </c>
      <c r="F715" s="2">
        <v>41</v>
      </c>
      <c r="G715" s="2">
        <f>HYPERLINK("http://fantom.gsc.riken.jp/cat/v1/#/traits/MESH:D014859", "CAT_browser_link")</f>
        <v>0</v>
      </c>
      <c r="H715" s="2" t="s">
        <v>4687</v>
      </c>
      <c r="I715" s="2" t="s">
        <v>4688</v>
      </c>
      <c r="J715" s="2" t="s">
        <v>4689</v>
      </c>
      <c r="K715" s="2" t="s">
        <v>4690</v>
      </c>
    </row>
    <row r="716" spans="1:11">
      <c r="A716" s="2" t="s">
        <v>4691</v>
      </c>
      <c r="B716" s="2" t="s">
        <v>3746</v>
      </c>
      <c r="C716" s="2" t="s">
        <v>4692</v>
      </c>
      <c r="D716" s="2" t="s">
        <v>4693</v>
      </c>
      <c r="E716" s="2">
        <v>149</v>
      </c>
      <c r="F716" s="2">
        <v>36</v>
      </c>
      <c r="G716" s="2">
        <f>HYPERLINK("http://fantom.gsc.riken.jp/cat/v1/#/traits/MESH:D014927", "CAT_browser_link")</f>
        <v>0</v>
      </c>
      <c r="H716" s="2" t="s">
        <v>4694</v>
      </c>
      <c r="I716" s="2" t="s">
        <v>4695</v>
      </c>
      <c r="J716" s="2" t="s">
        <v>4696</v>
      </c>
      <c r="K716" s="2" t="s">
        <v>4697</v>
      </c>
    </row>
    <row r="717" spans="1:11">
      <c r="A717" s="2" t="s">
        <v>4698</v>
      </c>
      <c r="B717" s="2" t="s">
        <v>3746</v>
      </c>
      <c r="C717" s="2" t="s">
        <v>4699</v>
      </c>
      <c r="D717" s="2" t="s">
        <v>4700</v>
      </c>
      <c r="E717" s="2">
        <v>1535</v>
      </c>
      <c r="F717" s="2">
        <v>204</v>
      </c>
      <c r="G717" s="2">
        <f>HYPERLINK("http://fantom.gsc.riken.jp/cat/v1/#/traits/MESH:D015179", "CAT_browser_link")</f>
        <v>0</v>
      </c>
      <c r="H717" s="2" t="s">
        <v>4701</v>
      </c>
      <c r="I717" s="2" t="s">
        <v>4702</v>
      </c>
      <c r="J717" s="2" t="s">
        <v>4703</v>
      </c>
      <c r="K717" s="2" t="s">
        <v>4704</v>
      </c>
    </row>
    <row r="718" spans="1:11">
      <c r="A718" s="2" t="s">
        <v>4705</v>
      </c>
      <c r="B718" s="2" t="s">
        <v>3746</v>
      </c>
      <c r="C718" s="2" t="s">
        <v>4706</v>
      </c>
      <c r="D718" s="2" t="s">
        <v>4707</v>
      </c>
      <c r="E718" s="2">
        <v>186</v>
      </c>
      <c r="F718" s="2">
        <v>31</v>
      </c>
      <c r="G718" s="2">
        <f>HYPERLINK("http://fantom.gsc.riken.jp/cat/v1/#/traits/MESH:D015283", "CAT_browser_link")</f>
        <v>0</v>
      </c>
      <c r="H718" s="2" t="s">
        <v>4708</v>
      </c>
      <c r="I718" s="2" t="s">
        <v>4709</v>
      </c>
      <c r="J718" s="2" t="s">
        <v>4710</v>
      </c>
      <c r="K718" s="2" t="s">
        <v>4711</v>
      </c>
    </row>
    <row r="719" spans="1:11">
      <c r="A719" s="2" t="s">
        <v>4712</v>
      </c>
      <c r="B719" s="2" t="s">
        <v>3746</v>
      </c>
      <c r="C719" s="2" t="s">
        <v>4713</v>
      </c>
      <c r="D719" s="2" t="s">
        <v>4714</v>
      </c>
      <c r="E719" s="2">
        <v>1152</v>
      </c>
      <c r="F719" s="2">
        <v>71</v>
      </c>
      <c r="G719" s="2">
        <f>HYPERLINK("http://fantom.gsc.riken.jp/cat/v1/#/traits/MESH:D015415", "CAT_browser_link")</f>
        <v>0</v>
      </c>
      <c r="H719" s="2" t="s">
        <v>4715</v>
      </c>
      <c r="I719" s="2" t="s">
        <v>4716</v>
      </c>
      <c r="J719" s="2" t="s">
        <v>4717</v>
      </c>
      <c r="K719" s="2" t="s">
        <v>4718</v>
      </c>
    </row>
    <row r="720" spans="1:11">
      <c r="A720" s="2" t="s">
        <v>4719</v>
      </c>
      <c r="B720" s="2" t="s">
        <v>3746</v>
      </c>
      <c r="C720" s="2" t="s">
        <v>4720</v>
      </c>
      <c r="D720" s="2" t="s">
        <v>4721</v>
      </c>
      <c r="E720" s="2">
        <v>890</v>
      </c>
      <c r="F720" s="2">
        <v>116</v>
      </c>
      <c r="G720" s="2">
        <f>HYPERLINK("http://fantom.gsc.riken.jp/cat/v1/#/traits/MESH:D015451", "CAT_browser_link")</f>
        <v>0</v>
      </c>
      <c r="H720" s="2" t="s">
        <v>4722</v>
      </c>
      <c r="I720" s="2" t="s">
        <v>4723</v>
      </c>
      <c r="J720" s="2" t="s">
        <v>4724</v>
      </c>
      <c r="K720" s="2" t="s">
        <v>4725</v>
      </c>
    </row>
    <row r="721" spans="1:11">
      <c r="A721" s="2" t="s">
        <v>4726</v>
      </c>
      <c r="B721" s="2" t="s">
        <v>3746</v>
      </c>
      <c r="C721" s="2" t="s">
        <v>4727</v>
      </c>
      <c r="D721" s="2" t="s">
        <v>4728</v>
      </c>
      <c r="E721" s="2">
        <v>2432</v>
      </c>
      <c r="F721" s="2">
        <v>289</v>
      </c>
      <c r="G721" s="2">
        <f>HYPERLINK("http://fantom.gsc.riken.jp/cat/v1/#/traits/MESH:D015519", "CAT_browser_link")</f>
        <v>0</v>
      </c>
      <c r="H721" s="2" t="s">
        <v>4729</v>
      </c>
      <c r="I721" s="2" t="s">
        <v>4730</v>
      </c>
      <c r="J721" s="2" t="s">
        <v>4731</v>
      </c>
      <c r="K721" s="2" t="s">
        <v>4732</v>
      </c>
    </row>
    <row r="722" spans="1:11">
      <c r="A722" s="2" t="s">
        <v>4733</v>
      </c>
      <c r="B722" s="2" t="s">
        <v>3746</v>
      </c>
      <c r="C722" s="2" t="s">
        <v>4734</v>
      </c>
      <c r="D722" s="2" t="s">
        <v>4735</v>
      </c>
      <c r="E722" s="2">
        <v>1933</v>
      </c>
      <c r="F722" s="2">
        <v>329</v>
      </c>
      <c r="G722" s="2">
        <f>HYPERLINK("http://fantom.gsc.riken.jp/cat/v1/#/traits/MESH:D015658", "CAT_browser_link")</f>
        <v>0</v>
      </c>
      <c r="H722" s="2" t="s">
        <v>4736</v>
      </c>
      <c r="I722" s="2" t="s">
        <v>4737</v>
      </c>
      <c r="J722" s="2" t="s">
        <v>4738</v>
      </c>
      <c r="K722" s="2" t="s">
        <v>4739</v>
      </c>
    </row>
    <row r="723" spans="1:11">
      <c r="A723" s="2" t="s">
        <v>4740</v>
      </c>
      <c r="B723" s="2" t="s">
        <v>3746</v>
      </c>
      <c r="C723" s="2" t="s">
        <v>4741</v>
      </c>
      <c r="D723" s="2" t="s">
        <v>4742</v>
      </c>
      <c r="E723" s="2">
        <v>20</v>
      </c>
      <c r="F723" s="2">
        <v>5</v>
      </c>
      <c r="G723" s="2">
        <f>HYPERLINK("http://fantom.gsc.riken.jp/cat/v1/#/traits/MESH:D015843", "CAT_browser_link")</f>
        <v>0</v>
      </c>
      <c r="H723" s="2" t="s">
        <v>4743</v>
      </c>
      <c r="I723" s="2" t="s">
        <v>4744</v>
      </c>
      <c r="J723" s="2">
        <v>22907691</v>
      </c>
      <c r="K723" s="2" t="s">
        <v>4745</v>
      </c>
    </row>
    <row r="724" spans="1:11">
      <c r="A724" s="2" t="s">
        <v>4746</v>
      </c>
      <c r="B724" s="2" t="s">
        <v>3746</v>
      </c>
      <c r="C724" s="2" t="s">
        <v>4747</v>
      </c>
      <c r="D724" s="2" t="s">
        <v>4748</v>
      </c>
      <c r="E724" s="2">
        <v>3100</v>
      </c>
      <c r="F724" s="2">
        <v>553</v>
      </c>
      <c r="G724" s="2">
        <f>HYPERLINK("http://fantom.gsc.riken.jp/cat/v1/#/traits/MESH:D015992", "CAT_browser_link")</f>
        <v>0</v>
      </c>
      <c r="H724" s="2" t="s">
        <v>4749</v>
      </c>
      <c r="I724" s="2" t="s">
        <v>4750</v>
      </c>
      <c r="J724" s="2" t="s">
        <v>4751</v>
      </c>
      <c r="K724" s="2" t="s">
        <v>4752</v>
      </c>
    </row>
    <row r="725" spans="1:11">
      <c r="A725" s="2" t="s">
        <v>4753</v>
      </c>
      <c r="B725" s="2" t="s">
        <v>3746</v>
      </c>
      <c r="C725" s="2" t="s">
        <v>4754</v>
      </c>
      <c r="D725" s="2" t="s">
        <v>4755</v>
      </c>
      <c r="E725" s="2">
        <v>1199</v>
      </c>
      <c r="F725" s="2">
        <v>101</v>
      </c>
      <c r="G725" s="2">
        <f>HYPERLINK("http://fantom.gsc.riken.jp/cat/v1/#/traits/MESH:D016540", "CAT_browser_link")</f>
        <v>0</v>
      </c>
      <c r="H725" s="2" t="s">
        <v>4756</v>
      </c>
      <c r="I725" s="2" t="s">
        <v>4757</v>
      </c>
      <c r="J725" s="2" t="s">
        <v>4758</v>
      </c>
      <c r="K725" s="2" t="s">
        <v>4759</v>
      </c>
    </row>
    <row r="726" spans="1:11">
      <c r="A726" s="2" t="s">
        <v>4760</v>
      </c>
      <c r="B726" s="2" t="s">
        <v>3746</v>
      </c>
      <c r="C726" s="2" t="s">
        <v>4761</v>
      </c>
      <c r="D726" s="2" t="s">
        <v>4762</v>
      </c>
      <c r="E726" s="2">
        <v>618</v>
      </c>
      <c r="F726" s="2">
        <v>105</v>
      </c>
      <c r="G726" s="2">
        <f>HYPERLINK("http://fantom.gsc.riken.jp/cat/v1/#/traits/MESH:D017379", "CAT_browser_link")</f>
        <v>0</v>
      </c>
      <c r="H726" s="2" t="s">
        <v>4763</v>
      </c>
      <c r="I726" s="2" t="s">
        <v>4764</v>
      </c>
      <c r="J726" s="2" t="s">
        <v>4765</v>
      </c>
      <c r="K726" s="2" t="s">
        <v>4766</v>
      </c>
    </row>
    <row r="727" spans="1:11">
      <c r="A727" s="2" t="s">
        <v>4767</v>
      </c>
      <c r="B727" s="2" t="s">
        <v>3746</v>
      </c>
      <c r="C727" s="2" t="s">
        <v>4768</v>
      </c>
      <c r="D727" s="2" t="s">
        <v>4769</v>
      </c>
      <c r="E727" s="2">
        <v>98</v>
      </c>
      <c r="F727" s="2">
        <v>17</v>
      </c>
      <c r="G727" s="2">
        <f>HYPERLINK("http://fantom.gsc.riken.jp/cat/v1/#/traits/MESH:D017395", "CAT_browser_link")</f>
        <v>0</v>
      </c>
      <c r="H727" s="2" t="s">
        <v>4770</v>
      </c>
      <c r="I727" s="2" t="s">
        <v>4771</v>
      </c>
      <c r="J727" s="2">
        <v>22990020</v>
      </c>
      <c r="K727" s="2" t="s">
        <v>4772</v>
      </c>
    </row>
    <row r="728" spans="1:11">
      <c r="A728" s="2" t="s">
        <v>4773</v>
      </c>
      <c r="B728" s="2" t="s">
        <v>3746</v>
      </c>
      <c r="C728" s="2" t="s">
        <v>4774</v>
      </c>
      <c r="D728" s="2" t="s">
        <v>4775</v>
      </c>
      <c r="E728" s="2">
        <v>252</v>
      </c>
      <c r="F728" s="2">
        <v>32</v>
      </c>
      <c r="G728" s="2">
        <f>HYPERLINK("http://fantom.gsc.riken.jp/cat/v1/#/traits/MESH:D017430", "CAT_browser_link")</f>
        <v>0</v>
      </c>
      <c r="H728" s="2" t="s">
        <v>4776</v>
      </c>
      <c r="I728" s="2" t="s">
        <v>4777</v>
      </c>
      <c r="J728" s="2" t="s">
        <v>4778</v>
      </c>
      <c r="K728" s="2" t="s">
        <v>4779</v>
      </c>
    </row>
    <row r="729" spans="1:11">
      <c r="A729" s="2" t="s">
        <v>4780</v>
      </c>
      <c r="B729" s="2" t="s">
        <v>3746</v>
      </c>
      <c r="C729" s="2" t="s">
        <v>4781</v>
      </c>
      <c r="D729" s="2" t="s">
        <v>4782</v>
      </c>
      <c r="E729" s="2">
        <v>130</v>
      </c>
      <c r="F729" s="2">
        <v>9</v>
      </c>
      <c r="G729" s="2">
        <f>HYPERLINK("http://fantom.gsc.riken.jp/cat/v1/#/traits/MESH:D017889", "CAT_browser_link")</f>
        <v>0</v>
      </c>
      <c r="H729" s="2" t="s">
        <v>4783</v>
      </c>
      <c r="I729" s="2" t="s">
        <v>4784</v>
      </c>
      <c r="J729" s="2" t="s">
        <v>4785</v>
      </c>
      <c r="K729" s="2" t="s">
        <v>4786</v>
      </c>
    </row>
    <row r="730" spans="1:11">
      <c r="A730" s="2" t="s">
        <v>4787</v>
      </c>
      <c r="B730" s="2" t="s">
        <v>3746</v>
      </c>
      <c r="C730" s="2" t="s">
        <v>4788</v>
      </c>
      <c r="D730" s="2" t="s">
        <v>4789</v>
      </c>
      <c r="E730" s="2">
        <v>163</v>
      </c>
      <c r="F730" s="2">
        <v>12</v>
      </c>
      <c r="G730" s="2">
        <f>HYPERLINK("http://fantom.gsc.riken.jp/cat/v1/#/traits/MESH:D018567", "CAT_browser_link")</f>
        <v>0</v>
      </c>
      <c r="H730" s="2" t="s">
        <v>4790</v>
      </c>
      <c r="I730" s="2" t="s">
        <v>4791</v>
      </c>
      <c r="J730" s="2">
        <v>23001122</v>
      </c>
      <c r="K730" s="2" t="s">
        <v>4792</v>
      </c>
    </row>
    <row r="731" spans="1:11">
      <c r="A731" s="2" t="s">
        <v>4793</v>
      </c>
      <c r="B731" s="2" t="s">
        <v>3746</v>
      </c>
      <c r="C731" s="2" t="s">
        <v>4794</v>
      </c>
      <c r="D731" s="2" t="s">
        <v>4795</v>
      </c>
      <c r="E731" s="2">
        <v>6</v>
      </c>
      <c r="F731" s="2">
        <v>5</v>
      </c>
      <c r="G731" s="2">
        <f>HYPERLINK("http://fantom.gsc.riken.jp/cat/v1/#/traits/MESH:D018728", "CAT_browser_link")</f>
        <v>0</v>
      </c>
      <c r="H731" s="2" t="s">
        <v>4796</v>
      </c>
      <c r="I731" s="2" t="s">
        <v>4797</v>
      </c>
      <c r="J731" s="2">
        <v>21116278</v>
      </c>
      <c r="K731" s="2" t="s">
        <v>4798</v>
      </c>
    </row>
    <row r="732" spans="1:11">
      <c r="A732" s="2" t="s">
        <v>4799</v>
      </c>
      <c r="B732" s="2" t="s">
        <v>3746</v>
      </c>
      <c r="C732" s="2" t="s">
        <v>4800</v>
      </c>
      <c r="D732" s="2" t="s">
        <v>4801</v>
      </c>
      <c r="E732" s="2">
        <v>426</v>
      </c>
      <c r="F732" s="2">
        <v>51</v>
      </c>
      <c r="G732" s="2">
        <f>HYPERLINK("http://fantom.gsc.riken.jp/cat/v1/#/traits/MESH:D018799", "CAT_browser_link")</f>
        <v>0</v>
      </c>
      <c r="H732" s="2" t="s">
        <v>4802</v>
      </c>
      <c r="I732" s="2" t="s">
        <v>4803</v>
      </c>
      <c r="J732" s="2" t="s">
        <v>4804</v>
      </c>
      <c r="K732" s="2" t="s">
        <v>4805</v>
      </c>
    </row>
    <row r="733" spans="1:11">
      <c r="A733" s="2" t="s">
        <v>4806</v>
      </c>
      <c r="B733" s="2" t="s">
        <v>3746</v>
      </c>
      <c r="C733" s="2" t="s">
        <v>4807</v>
      </c>
      <c r="D733" s="2" t="s">
        <v>4808</v>
      </c>
      <c r="E733" s="2">
        <v>69</v>
      </c>
      <c r="F733" s="2">
        <v>14</v>
      </c>
      <c r="G733" s="2">
        <f>HYPERLINK("http://fantom.gsc.riken.jp/cat/v1/#/traits/MESH:D018945", "CAT_browser_link")</f>
        <v>0</v>
      </c>
      <c r="H733" s="2" t="s">
        <v>4809</v>
      </c>
      <c r="I733" s="2" t="s">
        <v>4810</v>
      </c>
      <c r="J733" s="2" t="s">
        <v>4811</v>
      </c>
      <c r="K733" s="2" t="s">
        <v>4812</v>
      </c>
    </row>
    <row r="734" spans="1:11">
      <c r="A734" s="2" t="s">
        <v>4813</v>
      </c>
      <c r="B734" s="2" t="s">
        <v>3746</v>
      </c>
      <c r="C734" s="2" t="s">
        <v>4814</v>
      </c>
      <c r="D734" s="2" t="s">
        <v>4815</v>
      </c>
      <c r="E734" s="2">
        <v>1335</v>
      </c>
      <c r="F734" s="2">
        <v>150</v>
      </c>
      <c r="G734" s="2">
        <f>HYPERLINK("http://fantom.gsc.riken.jp/cat/v1/#/traits/MESH:D019161", "CAT_browser_link")</f>
        <v>0</v>
      </c>
      <c r="H734" s="2" t="s">
        <v>4816</v>
      </c>
      <c r="I734" s="2" t="s">
        <v>4817</v>
      </c>
      <c r="J734" s="2" t="s">
        <v>4818</v>
      </c>
      <c r="K734" s="2" t="s">
        <v>4819</v>
      </c>
    </row>
    <row r="735" spans="1:11">
      <c r="A735" s="2" t="s">
        <v>4820</v>
      </c>
      <c r="B735" s="2" t="s">
        <v>3746</v>
      </c>
      <c r="C735" s="2" t="s">
        <v>4821</v>
      </c>
      <c r="D735" s="2" t="s">
        <v>4822</v>
      </c>
      <c r="E735" s="2">
        <v>267</v>
      </c>
      <c r="F735" s="2">
        <v>63</v>
      </c>
      <c r="G735" s="2">
        <f>HYPERLINK("http://fantom.gsc.riken.jp/cat/v1/#/traits/MESH:D019587", "CAT_browser_link")</f>
        <v>0</v>
      </c>
      <c r="H735" s="2" t="s">
        <v>4823</v>
      </c>
      <c r="I735" s="2" t="s">
        <v>4824</v>
      </c>
      <c r="J735" s="2" t="s">
        <v>4825</v>
      </c>
      <c r="K735" s="2" t="s">
        <v>4826</v>
      </c>
    </row>
    <row r="736" spans="1:11">
      <c r="A736" s="2" t="s">
        <v>4827</v>
      </c>
      <c r="B736" s="2" t="s">
        <v>3746</v>
      </c>
      <c r="C736" s="2" t="s">
        <v>4828</v>
      </c>
      <c r="D736" s="2" t="s">
        <v>4829</v>
      </c>
      <c r="E736" s="2">
        <v>670</v>
      </c>
      <c r="F736" s="2">
        <v>86</v>
      </c>
      <c r="G736" s="2">
        <f>HYPERLINK("http://fantom.gsc.riken.jp/cat/v1/#/traits/MESH:D019694", "CAT_browser_link")</f>
        <v>0</v>
      </c>
      <c r="H736" s="2" t="s">
        <v>4830</v>
      </c>
      <c r="I736" s="2" t="s">
        <v>4831</v>
      </c>
      <c r="J736" s="2" t="s">
        <v>4832</v>
      </c>
      <c r="K736" s="2" t="s">
        <v>4833</v>
      </c>
    </row>
    <row r="737" spans="1:11">
      <c r="A737" s="2" t="s">
        <v>4834</v>
      </c>
      <c r="B737" s="2" t="s">
        <v>3746</v>
      </c>
      <c r="C737" s="2" t="s">
        <v>4835</v>
      </c>
      <c r="D737" s="2" t="s">
        <v>4836</v>
      </c>
      <c r="E737" s="2">
        <v>205</v>
      </c>
      <c r="F737" s="2">
        <v>21</v>
      </c>
      <c r="G737" s="2">
        <f>HYPERLINK("http://fantom.gsc.riken.jp/cat/v1/#/traits/MESH:D019698", "CAT_browser_link")</f>
        <v>0</v>
      </c>
      <c r="H737" s="2" t="s">
        <v>4837</v>
      </c>
      <c r="I737" s="2" t="s">
        <v>4838</v>
      </c>
      <c r="J737" s="2" t="s">
        <v>4839</v>
      </c>
      <c r="K737" s="2" t="s">
        <v>4840</v>
      </c>
    </row>
    <row r="738" spans="1:11">
      <c r="A738" s="2" t="s">
        <v>4841</v>
      </c>
      <c r="B738" s="2" t="s">
        <v>3746</v>
      </c>
      <c r="C738" s="2" t="s">
        <v>4842</v>
      </c>
      <c r="D738" s="2" t="s">
        <v>4843</v>
      </c>
      <c r="E738" s="2">
        <v>156</v>
      </c>
      <c r="F738" s="2">
        <v>23</v>
      </c>
      <c r="G738" s="2">
        <f>HYPERLINK("http://fantom.gsc.riken.jp/cat/v1/#/traits/MESH:D019746", "CAT_browser_link")</f>
        <v>0</v>
      </c>
      <c r="H738" s="2" t="s">
        <v>4844</v>
      </c>
      <c r="I738" s="2" t="s">
        <v>4845</v>
      </c>
      <c r="J738" s="2">
        <v>23328707</v>
      </c>
      <c r="K738" s="2" t="s">
        <v>4846</v>
      </c>
    </row>
    <row r="739" spans="1:11">
      <c r="A739" s="2" t="s">
        <v>4847</v>
      </c>
      <c r="B739" s="2" t="s">
        <v>3746</v>
      </c>
      <c r="C739" s="2" t="s">
        <v>4848</v>
      </c>
      <c r="D739" s="2" t="s">
        <v>4849</v>
      </c>
      <c r="E739" s="2">
        <v>1037</v>
      </c>
      <c r="F739" s="2">
        <v>116</v>
      </c>
      <c r="G739" s="2">
        <f>HYPERLINK("http://fantom.gsc.riken.jp/cat/v1/#/traits/MESH:D019966", "CAT_browser_link")</f>
        <v>0</v>
      </c>
      <c r="H739" s="2" t="s">
        <v>4850</v>
      </c>
      <c r="I739" s="2" t="s">
        <v>4851</v>
      </c>
      <c r="J739" s="2" t="s">
        <v>4852</v>
      </c>
      <c r="K739" s="2" t="s">
        <v>4853</v>
      </c>
    </row>
    <row r="740" spans="1:11">
      <c r="A740" s="2" t="s">
        <v>4854</v>
      </c>
      <c r="B740" s="2" t="s">
        <v>3746</v>
      </c>
      <c r="C740" s="2" t="s">
        <v>4855</v>
      </c>
      <c r="D740" s="2" t="s">
        <v>4856</v>
      </c>
      <c r="E740" s="2">
        <v>9</v>
      </c>
      <c r="F740" s="2">
        <v>2</v>
      </c>
      <c r="G740" s="2">
        <f>HYPERLINK("http://fantom.gsc.riken.jp/cat/v1/#/traits/MESH:D019967", "CAT_browser_link")</f>
        <v>0</v>
      </c>
      <c r="H740" s="2" t="s">
        <v>4857</v>
      </c>
      <c r="I740" s="2" t="s">
        <v>4858</v>
      </c>
      <c r="J740" s="2">
        <v>22648509</v>
      </c>
      <c r="K740" s="2" t="s">
        <v>4859</v>
      </c>
    </row>
    <row r="741" spans="1:11">
      <c r="A741" s="2" t="s">
        <v>4860</v>
      </c>
      <c r="B741" s="2" t="s">
        <v>3746</v>
      </c>
      <c r="C741" s="2" t="s">
        <v>4861</v>
      </c>
      <c r="D741" s="2" t="s">
        <v>4862</v>
      </c>
      <c r="E741" s="2">
        <v>611</v>
      </c>
      <c r="F741" s="2">
        <v>108</v>
      </c>
      <c r="G741" s="2">
        <f>HYPERLINK("http://fantom.gsc.riken.jp/cat/v1/#/traits/MESH:D019969", "CAT_browser_link")</f>
        <v>0</v>
      </c>
      <c r="H741" s="2" t="s">
        <v>1561</v>
      </c>
      <c r="I741" s="2" t="s">
        <v>1562</v>
      </c>
      <c r="J741" s="2">
        <v>22952603</v>
      </c>
      <c r="K741" s="2" t="s">
        <v>4863</v>
      </c>
    </row>
    <row r="742" spans="1:11">
      <c r="A742" s="2" t="s">
        <v>4864</v>
      </c>
      <c r="B742" s="2" t="s">
        <v>3746</v>
      </c>
      <c r="C742" s="2" t="s">
        <v>4865</v>
      </c>
      <c r="D742" s="2" t="s">
        <v>4866</v>
      </c>
      <c r="E742" s="2">
        <v>115</v>
      </c>
      <c r="F742" s="2">
        <v>13</v>
      </c>
      <c r="G742" s="2">
        <f>HYPERLINK("http://fantom.gsc.riken.jp/cat/v1/#/traits/MESH:D019973", "CAT_browser_link")</f>
        <v>0</v>
      </c>
      <c r="H742" s="2" t="s">
        <v>4867</v>
      </c>
      <c r="I742" s="2" t="s">
        <v>4868</v>
      </c>
      <c r="J742" s="2">
        <v>21529783</v>
      </c>
      <c r="K742" s="2" t="s">
        <v>4869</v>
      </c>
    </row>
    <row r="743" spans="1:11">
      <c r="A743" s="2" t="s">
        <v>4870</v>
      </c>
      <c r="B743" s="2" t="s">
        <v>3746</v>
      </c>
      <c r="C743" s="2" t="s">
        <v>4871</v>
      </c>
      <c r="D743" s="2" t="s">
        <v>4872</v>
      </c>
      <c r="E743" s="2">
        <v>315</v>
      </c>
      <c r="F743" s="2">
        <v>56</v>
      </c>
      <c r="G743" s="2">
        <f>HYPERLINK("http://fantom.gsc.riken.jp/cat/v1/#/traits/MESH:D020107", "CAT_browser_link")</f>
        <v>0</v>
      </c>
      <c r="H743" s="2" t="s">
        <v>4873</v>
      </c>
      <c r="I743" s="2" t="s">
        <v>4874</v>
      </c>
      <c r="J743" s="2">
        <v>23247143</v>
      </c>
      <c r="K743" s="2" t="s">
        <v>4875</v>
      </c>
    </row>
    <row r="744" spans="1:11">
      <c r="A744" s="2" t="s">
        <v>4876</v>
      </c>
      <c r="B744" s="2" t="s">
        <v>3746</v>
      </c>
      <c r="C744" s="2" t="s">
        <v>4877</v>
      </c>
      <c r="D744" s="2" t="s">
        <v>4878</v>
      </c>
      <c r="E744" s="2">
        <v>241</v>
      </c>
      <c r="F744" s="2">
        <v>46</v>
      </c>
      <c r="G744" s="2">
        <f>HYPERLINK("http://fantom.gsc.riken.jp/cat/v1/#/traits/MESH:D020141", "CAT_browser_link")</f>
        <v>0</v>
      </c>
      <c r="H744" s="2" t="s">
        <v>4879</v>
      </c>
      <c r="I744" s="2" t="s">
        <v>4880</v>
      </c>
      <c r="J744" s="2" t="s">
        <v>1394</v>
      </c>
      <c r="K744" s="2" t="s">
        <v>4881</v>
      </c>
    </row>
    <row r="745" spans="1:11">
      <c r="A745" s="2" t="s">
        <v>4882</v>
      </c>
      <c r="B745" s="2" t="s">
        <v>3746</v>
      </c>
      <c r="C745" s="2" t="s">
        <v>4883</v>
      </c>
      <c r="D745" s="2" t="s">
        <v>4884</v>
      </c>
      <c r="E745" s="2">
        <v>92</v>
      </c>
      <c r="F745" s="2">
        <v>22</v>
      </c>
      <c r="G745" s="2">
        <f>HYPERLINK("http://fantom.gsc.riken.jp/cat/v1/#/traits/MESH:D020256", "CAT_browser_link")</f>
        <v>0</v>
      </c>
      <c r="H745" s="2" t="s">
        <v>4885</v>
      </c>
      <c r="I745" s="2" t="s">
        <v>4886</v>
      </c>
      <c r="J745" s="2">
        <v>22705344</v>
      </c>
      <c r="K745" s="2" t="s">
        <v>4887</v>
      </c>
    </row>
    <row r="746" spans="1:11">
      <c r="A746" s="2" t="s">
        <v>4888</v>
      </c>
      <c r="B746" s="2" t="s">
        <v>3746</v>
      </c>
      <c r="C746" s="2" t="s">
        <v>4889</v>
      </c>
      <c r="D746" s="2" t="s">
        <v>4890</v>
      </c>
      <c r="E746" s="2">
        <v>63</v>
      </c>
      <c r="F746" s="2">
        <v>8</v>
      </c>
      <c r="G746" s="2">
        <f>HYPERLINK("http://fantom.gsc.riken.jp/cat/v1/#/traits/MESH:D020382", "CAT_browser_link")</f>
        <v>0</v>
      </c>
      <c r="H746" s="2" t="s">
        <v>4891</v>
      </c>
      <c r="I746" s="2" t="s">
        <v>4892</v>
      </c>
      <c r="J746" s="2">
        <v>20150558</v>
      </c>
      <c r="K746" s="2" t="s">
        <v>4893</v>
      </c>
    </row>
    <row r="747" spans="1:11">
      <c r="A747" s="2" t="s">
        <v>4894</v>
      </c>
      <c r="B747" s="2" t="s">
        <v>3746</v>
      </c>
      <c r="C747" s="2" t="s">
        <v>4895</v>
      </c>
      <c r="D747" s="2" t="s">
        <v>4896</v>
      </c>
      <c r="E747" s="2">
        <v>1569</v>
      </c>
      <c r="F747" s="2">
        <v>257</v>
      </c>
      <c r="G747" s="2">
        <f>HYPERLINK("http://fantom.gsc.riken.jp/cat/v1/#/traits/MESH:D020521", "CAT_browser_link")</f>
        <v>0</v>
      </c>
      <c r="H747" s="2" t="s">
        <v>4897</v>
      </c>
      <c r="I747" s="2" t="s">
        <v>4898</v>
      </c>
      <c r="J747" s="2" t="s">
        <v>4899</v>
      </c>
      <c r="K747" s="2" t="s">
        <v>4900</v>
      </c>
    </row>
    <row r="748" spans="1:11">
      <c r="A748" s="2" t="s">
        <v>4901</v>
      </c>
      <c r="B748" s="2" t="s">
        <v>3746</v>
      </c>
      <c r="C748" s="2" t="s">
        <v>4902</v>
      </c>
      <c r="D748" s="2" t="s">
        <v>4903</v>
      </c>
      <c r="E748" s="2">
        <v>787</v>
      </c>
      <c r="F748" s="2">
        <v>140</v>
      </c>
      <c r="G748" s="2">
        <f>HYPERLINK("http://fantom.gsc.riken.jp/cat/v1/#/traits/MESH:D020734", "CAT_browser_link")</f>
        <v>0</v>
      </c>
      <c r="H748" s="2" t="s">
        <v>4904</v>
      </c>
      <c r="I748" s="2" t="s">
        <v>4905</v>
      </c>
      <c r="J748" s="2" t="s">
        <v>4906</v>
      </c>
      <c r="K748" s="2" t="s">
        <v>4907</v>
      </c>
    </row>
    <row r="749" spans="1:11">
      <c r="A749" s="2" t="s">
        <v>4908</v>
      </c>
      <c r="B749" s="2" t="s">
        <v>3746</v>
      </c>
      <c r="C749" s="2" t="s">
        <v>4909</v>
      </c>
      <c r="D749" s="2" t="s">
        <v>4910</v>
      </c>
      <c r="E749" s="2">
        <v>164</v>
      </c>
      <c r="F749" s="2">
        <v>34</v>
      </c>
      <c r="G749" s="2">
        <f>HYPERLINK("http://fantom.gsc.riken.jp/cat/v1/#/traits/MESH:D020774", "CAT_browser_link")</f>
        <v>0</v>
      </c>
      <c r="H749" s="2" t="s">
        <v>4911</v>
      </c>
      <c r="I749" s="2" t="s">
        <v>4912</v>
      </c>
      <c r="J749" s="2" t="s">
        <v>4913</v>
      </c>
      <c r="K749" s="2" t="s">
        <v>4914</v>
      </c>
    </row>
    <row r="750" spans="1:11">
      <c r="A750" s="2" t="s">
        <v>4915</v>
      </c>
      <c r="B750" s="2" t="s">
        <v>3746</v>
      </c>
      <c r="C750" s="2" t="s">
        <v>4916</v>
      </c>
      <c r="D750" s="2" t="s">
        <v>4917</v>
      </c>
      <c r="E750" s="2">
        <v>1467</v>
      </c>
      <c r="F750" s="2">
        <v>104</v>
      </c>
      <c r="G750" s="2">
        <f>HYPERLINK("http://fantom.gsc.riken.jp/cat/v1/#/traits/MESH:D020795", "CAT_browser_link")</f>
        <v>0</v>
      </c>
      <c r="H750" s="2" t="s">
        <v>4918</v>
      </c>
      <c r="I750" s="2" t="s">
        <v>4919</v>
      </c>
      <c r="J750" s="2" t="s">
        <v>4920</v>
      </c>
      <c r="K750" s="2" t="s">
        <v>4921</v>
      </c>
    </row>
    <row r="751" spans="1:11">
      <c r="A751" s="2" t="s">
        <v>4922</v>
      </c>
      <c r="B751" s="2" t="s">
        <v>3746</v>
      </c>
      <c r="C751" s="2" t="s">
        <v>4923</v>
      </c>
      <c r="D751" s="2" t="s">
        <v>4924</v>
      </c>
      <c r="E751" s="2">
        <v>59</v>
      </c>
      <c r="F751" s="2">
        <v>7</v>
      </c>
      <c r="G751" s="2">
        <f>HYPERLINK("http://fantom.gsc.riken.jp/cat/v1/#/traits/MESH:D023903", "CAT_browser_link")</f>
        <v>0</v>
      </c>
      <c r="H751" s="2" t="s">
        <v>4925</v>
      </c>
      <c r="I751" s="2" t="s">
        <v>4926</v>
      </c>
      <c r="J751" s="2">
        <v>21878436</v>
      </c>
      <c r="K751" s="2" t="s">
        <v>4927</v>
      </c>
    </row>
    <row r="752" spans="1:11">
      <c r="A752" s="2" t="s">
        <v>4928</v>
      </c>
      <c r="B752" s="2" t="s">
        <v>3746</v>
      </c>
      <c r="C752" s="2" t="s">
        <v>4929</v>
      </c>
      <c r="D752" s="2" t="s">
        <v>4930</v>
      </c>
      <c r="E752" s="2">
        <v>4740</v>
      </c>
      <c r="F752" s="2">
        <v>450</v>
      </c>
      <c r="G752" s="2">
        <f>HYPERLINK("http://fantom.gsc.riken.jp/cat/v1/#/traits/MESH:D033461", "CAT_browser_link")</f>
        <v>0</v>
      </c>
      <c r="H752" s="2" t="s">
        <v>4931</v>
      </c>
      <c r="I752" s="2" t="s">
        <v>4932</v>
      </c>
      <c r="J752" s="2" t="s">
        <v>4933</v>
      </c>
      <c r="K752" s="2" t="s">
        <v>4934</v>
      </c>
    </row>
    <row r="753" spans="1:11">
      <c r="A753" s="2" t="s">
        <v>4935</v>
      </c>
      <c r="B753" s="2" t="s">
        <v>3746</v>
      </c>
      <c r="C753" s="2" t="s">
        <v>4936</v>
      </c>
      <c r="D753" s="2" t="s">
        <v>4937</v>
      </c>
      <c r="E753" s="2">
        <v>745</v>
      </c>
      <c r="F753" s="2">
        <v>143</v>
      </c>
      <c r="G753" s="2">
        <f>HYPERLINK("http://fantom.gsc.riken.jp/cat/v1/#/traits/MESH:D040641", "CAT_browser_link")</f>
        <v>0</v>
      </c>
      <c r="H753" s="2" t="s">
        <v>4938</v>
      </c>
      <c r="I753" s="2" t="s">
        <v>4939</v>
      </c>
      <c r="J753" s="2" t="s">
        <v>4940</v>
      </c>
      <c r="K753" s="2" t="s">
        <v>4941</v>
      </c>
    </row>
    <row r="754" spans="1:11">
      <c r="A754" s="2" t="s">
        <v>4942</v>
      </c>
      <c r="B754" s="2" t="s">
        <v>3746</v>
      </c>
      <c r="C754" s="2" t="s">
        <v>4943</v>
      </c>
      <c r="D754" s="2" t="s">
        <v>4944</v>
      </c>
      <c r="E754" s="2">
        <v>31</v>
      </c>
      <c r="F754" s="2">
        <v>5</v>
      </c>
      <c r="G754" s="2">
        <f>HYPERLINK("http://fantom.gsc.riken.jp/cat/v1/#/traits/MESH:D042461", "CAT_browser_link")</f>
        <v>0</v>
      </c>
      <c r="H754" s="2" t="s">
        <v>4945</v>
      </c>
      <c r="I754" s="2" t="s">
        <v>4946</v>
      </c>
      <c r="J754" s="2">
        <v>21757650</v>
      </c>
      <c r="K754" s="2" t="s">
        <v>4947</v>
      </c>
    </row>
    <row r="755" spans="1:11">
      <c r="A755" s="2" t="s">
        <v>4948</v>
      </c>
      <c r="B755" s="2" t="s">
        <v>3746</v>
      </c>
      <c r="C755" s="2" t="s">
        <v>4949</v>
      </c>
      <c r="D755" s="2" t="s">
        <v>4950</v>
      </c>
      <c r="E755" s="2">
        <v>330</v>
      </c>
      <c r="F755" s="2">
        <v>43</v>
      </c>
      <c r="G755" s="2">
        <f>HYPERLINK("http://fantom.gsc.riken.jp/cat/v1/#/traits/MESH:D043823", "CAT_browser_link")</f>
        <v>0</v>
      </c>
      <c r="H755" s="2" t="s">
        <v>4951</v>
      </c>
      <c r="I755" s="2" t="s">
        <v>4952</v>
      </c>
      <c r="J755" s="2">
        <v>23006423</v>
      </c>
      <c r="K755" s="2" t="s">
        <v>4953</v>
      </c>
    </row>
    <row r="756" spans="1:11">
      <c r="A756" s="2" t="s">
        <v>4954</v>
      </c>
      <c r="B756" s="2" t="s">
        <v>3746</v>
      </c>
      <c r="C756" s="2" t="s">
        <v>4955</v>
      </c>
      <c r="D756" s="2" t="s">
        <v>4956</v>
      </c>
      <c r="E756" s="2">
        <v>536</v>
      </c>
      <c r="F756" s="2">
        <v>86</v>
      </c>
      <c r="G756" s="2">
        <f>HYPERLINK("http://fantom.gsc.riken.jp/cat/v1/#/traits/MESH:D044882", "CAT_browser_link")</f>
        <v>0</v>
      </c>
      <c r="H756" s="2" t="s">
        <v>4957</v>
      </c>
      <c r="I756" s="2" t="s">
        <v>4958</v>
      </c>
      <c r="J756" s="2" t="s">
        <v>4959</v>
      </c>
      <c r="K756" s="2" t="s">
        <v>4960</v>
      </c>
    </row>
    <row r="757" spans="1:11">
      <c r="A757" s="2" t="s">
        <v>4961</v>
      </c>
      <c r="B757" s="2" t="s">
        <v>3746</v>
      </c>
      <c r="C757" s="2" t="s">
        <v>4962</v>
      </c>
      <c r="D757" s="2" t="s">
        <v>4963</v>
      </c>
      <c r="E757" s="2">
        <v>226</v>
      </c>
      <c r="F757" s="2">
        <v>11</v>
      </c>
      <c r="G757" s="2">
        <f>HYPERLINK("http://fantom.gsc.riken.jp/cat/v1/#/traits/MESH:D045265", "CAT_browser_link")</f>
        <v>0</v>
      </c>
      <c r="H757" s="2" t="s">
        <v>4964</v>
      </c>
      <c r="I757" s="2" t="s">
        <v>4965</v>
      </c>
      <c r="J757" s="2">
        <v>21273288</v>
      </c>
      <c r="K757" s="2" t="s">
        <v>4966</v>
      </c>
    </row>
    <row r="758" spans="1:11">
      <c r="A758" s="2" t="s">
        <v>4967</v>
      </c>
      <c r="B758" s="2" t="s">
        <v>3746</v>
      </c>
      <c r="C758" s="2" t="s">
        <v>4968</v>
      </c>
      <c r="D758" s="2" t="s">
        <v>4969</v>
      </c>
      <c r="E758" s="2">
        <v>190</v>
      </c>
      <c r="F758" s="2">
        <v>45</v>
      </c>
      <c r="G758" s="2">
        <f>HYPERLINK("http://fantom.gsc.riken.jp/cat/v1/#/traits/MESH:D047228", "CAT_browser_link")</f>
        <v>0</v>
      </c>
      <c r="H758" s="2" t="s">
        <v>4970</v>
      </c>
      <c r="I758" s="2" t="s">
        <v>4971</v>
      </c>
      <c r="J758" s="2">
        <v>22566498</v>
      </c>
      <c r="K758" s="2" t="s">
        <v>4972</v>
      </c>
    </row>
    <row r="759" spans="1:11">
      <c r="A759" s="2" t="s">
        <v>4973</v>
      </c>
      <c r="B759" s="2" t="s">
        <v>3746</v>
      </c>
      <c r="C759" s="2" t="s">
        <v>4974</v>
      </c>
      <c r="D759" s="2" t="s">
        <v>4975</v>
      </c>
      <c r="E759" s="2">
        <v>690</v>
      </c>
      <c r="F759" s="2">
        <v>136</v>
      </c>
      <c r="G759" s="2">
        <f>HYPERLINK("http://fantom.gsc.riken.jp/cat/v1/#/traits/MESH:D047728", "CAT_browser_link")</f>
        <v>0</v>
      </c>
      <c r="H759" s="2" t="s">
        <v>4976</v>
      </c>
      <c r="I759" s="2" t="s">
        <v>4977</v>
      </c>
      <c r="J759" s="2" t="s">
        <v>4978</v>
      </c>
      <c r="K759" s="2" t="s">
        <v>4979</v>
      </c>
    </row>
    <row r="760" spans="1:11">
      <c r="A760" s="2" t="s">
        <v>4980</v>
      </c>
      <c r="B760" s="2" t="s">
        <v>3746</v>
      </c>
      <c r="C760" s="2" t="s">
        <v>4981</v>
      </c>
      <c r="D760" s="2" t="s">
        <v>4982</v>
      </c>
      <c r="E760" s="2">
        <v>69</v>
      </c>
      <c r="F760" s="2">
        <v>18</v>
      </c>
      <c r="G760" s="2">
        <f>HYPERLINK("http://fantom.gsc.riken.jp/cat/v1/#/traits/MESH:D049292", "CAT_browser_link")</f>
        <v>0</v>
      </c>
      <c r="H760" s="2" t="s">
        <v>4983</v>
      </c>
      <c r="I760" s="2" t="s">
        <v>4984</v>
      </c>
      <c r="J760" s="2" t="s">
        <v>4985</v>
      </c>
      <c r="K760" s="2" t="s">
        <v>4986</v>
      </c>
    </row>
    <row r="761" spans="1:11">
      <c r="A761" s="2" t="s">
        <v>4987</v>
      </c>
      <c r="B761" s="2" t="s">
        <v>3746</v>
      </c>
      <c r="C761" s="2" t="s">
        <v>4988</v>
      </c>
      <c r="D761" s="2" t="s">
        <v>4989</v>
      </c>
      <c r="E761" s="2">
        <v>1480</v>
      </c>
      <c r="F761" s="2">
        <v>167</v>
      </c>
      <c r="G761" s="2">
        <f>HYPERLINK("http://fantom.gsc.riken.jp/cat/v1/#/traits/MESH:D049629", "CAT_browser_link")</f>
        <v>0</v>
      </c>
      <c r="H761" s="2" t="s">
        <v>4990</v>
      </c>
      <c r="I761" s="2" t="s">
        <v>4991</v>
      </c>
      <c r="J761" s="2" t="s">
        <v>4992</v>
      </c>
      <c r="K761" s="2" t="s">
        <v>4993</v>
      </c>
    </row>
    <row r="762" spans="1:11">
      <c r="A762" s="2" t="s">
        <v>4994</v>
      </c>
      <c r="B762" s="2" t="s">
        <v>3746</v>
      </c>
      <c r="C762" s="2" t="s">
        <v>4995</v>
      </c>
      <c r="D762" s="2" t="s">
        <v>4996</v>
      </c>
      <c r="E762" s="2">
        <v>138</v>
      </c>
      <c r="F762" s="2">
        <v>19</v>
      </c>
      <c r="G762" s="2">
        <f>HYPERLINK("http://fantom.gsc.riken.jp/cat/v1/#/traits/MESH:D050154", "CAT_browser_link")</f>
        <v>0</v>
      </c>
      <c r="H762" s="2" t="s">
        <v>4997</v>
      </c>
      <c r="I762" s="2" t="s">
        <v>4998</v>
      </c>
      <c r="J762" s="2" t="s">
        <v>4999</v>
      </c>
      <c r="K762" s="2" t="s">
        <v>4995</v>
      </c>
    </row>
    <row r="763" spans="1:11">
      <c r="A763" s="2" t="s">
        <v>5000</v>
      </c>
      <c r="B763" s="2" t="s">
        <v>3746</v>
      </c>
      <c r="C763" s="2" t="s">
        <v>5001</v>
      </c>
      <c r="D763" s="2" t="s">
        <v>5002</v>
      </c>
      <c r="E763" s="2">
        <v>403</v>
      </c>
      <c r="F763" s="2">
        <v>48</v>
      </c>
      <c r="G763" s="2">
        <f>HYPERLINK("http://fantom.gsc.riken.jp/cat/v1/#/traits/MESH:D050171", "CAT_browser_link")</f>
        <v>0</v>
      </c>
      <c r="H763" s="2" t="s">
        <v>5003</v>
      </c>
      <c r="I763" s="2" t="s">
        <v>5004</v>
      </c>
      <c r="J763" s="2">
        <v>22286219</v>
      </c>
      <c r="K763" s="2" t="s">
        <v>5005</v>
      </c>
    </row>
    <row r="764" spans="1:11">
      <c r="A764" s="2" t="s">
        <v>5006</v>
      </c>
      <c r="B764" s="2" t="s">
        <v>3746</v>
      </c>
      <c r="C764" s="2" t="s">
        <v>5007</v>
      </c>
      <c r="D764" s="2" t="s">
        <v>5008</v>
      </c>
      <c r="E764" s="2">
        <v>1006</v>
      </c>
      <c r="F764" s="2">
        <v>147</v>
      </c>
      <c r="G764" s="2">
        <f>HYPERLINK("http://fantom.gsc.riken.jp/cat/v1/#/traits/MESH:D052242", "CAT_browser_link")</f>
        <v>0</v>
      </c>
      <c r="H764" s="2" t="s">
        <v>5009</v>
      </c>
      <c r="I764" s="2" t="s">
        <v>5010</v>
      </c>
      <c r="J764" s="2" t="s">
        <v>5011</v>
      </c>
      <c r="K764" s="2" t="s">
        <v>5012</v>
      </c>
    </row>
    <row r="765" spans="1:11">
      <c r="A765" s="2" t="s">
        <v>5013</v>
      </c>
      <c r="B765" s="2" t="s">
        <v>3746</v>
      </c>
      <c r="C765" s="2" t="s">
        <v>5014</v>
      </c>
      <c r="D765" s="2" t="s">
        <v>5015</v>
      </c>
      <c r="E765" s="2">
        <v>853</v>
      </c>
      <c r="F765" s="2">
        <v>101</v>
      </c>
      <c r="G765" s="2">
        <f>HYPERLINK("http://fantom.gsc.riken.jp/cat/v1/#/traits/MESH:D054198", "CAT_browser_link")</f>
        <v>0</v>
      </c>
      <c r="H765" s="2" t="s">
        <v>5016</v>
      </c>
      <c r="I765" s="2" t="s">
        <v>5017</v>
      </c>
      <c r="J765" s="2" t="s">
        <v>5018</v>
      </c>
      <c r="K765" s="2" t="s">
        <v>5019</v>
      </c>
    </row>
    <row r="766" spans="1:11">
      <c r="A766" s="2" t="s">
        <v>5020</v>
      </c>
      <c r="B766" s="2" t="s">
        <v>3746</v>
      </c>
      <c r="C766" s="2" t="s">
        <v>5021</v>
      </c>
      <c r="D766" s="2" t="s">
        <v>5022</v>
      </c>
      <c r="E766" s="2">
        <v>410</v>
      </c>
      <c r="F766" s="2">
        <v>32</v>
      </c>
      <c r="G766" s="2">
        <f>HYPERLINK("http://fantom.gsc.riken.jp/cat/v1/#/traits/MESH:D054222", "CAT_browser_link")</f>
        <v>0</v>
      </c>
      <c r="H766" s="2" t="s">
        <v>5023</v>
      </c>
      <c r="I766" s="2" t="s">
        <v>5024</v>
      </c>
      <c r="J766" s="2" t="s">
        <v>5025</v>
      </c>
      <c r="K766" s="2" t="s">
        <v>5026</v>
      </c>
    </row>
    <row r="767" spans="1:11">
      <c r="A767" s="2" t="s">
        <v>5027</v>
      </c>
      <c r="B767" s="2" t="s">
        <v>3746</v>
      </c>
      <c r="C767" s="2" t="s">
        <v>5028</v>
      </c>
      <c r="D767" s="2" t="s">
        <v>5029</v>
      </c>
      <c r="E767" s="2">
        <v>223</v>
      </c>
      <c r="F767" s="2">
        <v>18</v>
      </c>
      <c r="G767" s="2">
        <f>HYPERLINK("http://fantom.gsc.riken.jp/cat/v1/#/traits/MESH:D054411", "CAT_browser_link")</f>
        <v>0</v>
      </c>
      <c r="H767" s="2" t="s">
        <v>5030</v>
      </c>
      <c r="I767" s="2" t="s">
        <v>5031</v>
      </c>
      <c r="J767" s="2">
        <v>20167575</v>
      </c>
      <c r="K767" s="2" t="s">
        <v>5032</v>
      </c>
    </row>
    <row r="768" spans="1:11">
      <c r="A768" s="2" t="s">
        <v>5033</v>
      </c>
      <c r="B768" s="2" t="s">
        <v>3746</v>
      </c>
      <c r="C768" s="2" t="s">
        <v>5034</v>
      </c>
      <c r="D768" s="2" t="s">
        <v>5035</v>
      </c>
      <c r="E768" s="2">
        <v>322</v>
      </c>
      <c r="F768" s="2">
        <v>44</v>
      </c>
      <c r="G768" s="2">
        <f>HYPERLINK("http://fantom.gsc.riken.jp/cat/v1/#/traits/MESH:D054537", "CAT_browser_link")</f>
        <v>0</v>
      </c>
      <c r="H768" s="2" t="s">
        <v>5036</v>
      </c>
      <c r="I768" s="2" t="s">
        <v>5037</v>
      </c>
      <c r="J768" s="2" t="s">
        <v>5038</v>
      </c>
      <c r="K768" s="2" t="s">
        <v>5039</v>
      </c>
    </row>
    <row r="769" spans="1:11">
      <c r="A769" s="2" t="s">
        <v>5040</v>
      </c>
      <c r="B769" s="2" t="s">
        <v>3746</v>
      </c>
      <c r="C769" s="2" t="s">
        <v>5041</v>
      </c>
      <c r="D769" s="2" t="s">
        <v>5042</v>
      </c>
      <c r="E769" s="2">
        <v>248</v>
      </c>
      <c r="F769" s="2">
        <v>27</v>
      </c>
      <c r="G769" s="2">
        <f>HYPERLINK("http://fantom.gsc.riken.jp/cat/v1/#/traits/MESH:D055109", "CAT_browser_link")</f>
        <v>0</v>
      </c>
      <c r="H769" s="2" t="s">
        <v>5043</v>
      </c>
      <c r="I769" s="2" t="s">
        <v>5044</v>
      </c>
      <c r="J769" s="2" t="s">
        <v>5045</v>
      </c>
      <c r="K769" s="2" t="s">
        <v>5046</v>
      </c>
    </row>
    <row r="770" spans="1:11">
      <c r="A770" s="2" t="s">
        <v>5047</v>
      </c>
      <c r="B770" s="2" t="s">
        <v>3746</v>
      </c>
      <c r="C770" s="2" t="s">
        <v>5048</v>
      </c>
      <c r="D770" s="2" t="s">
        <v>5049</v>
      </c>
      <c r="E770" s="2">
        <v>148</v>
      </c>
      <c r="F770" s="2">
        <v>18</v>
      </c>
      <c r="G770" s="2">
        <f>HYPERLINK("http://fantom.gsc.riken.jp/cat/v1/#/traits/MESH:D055113", "CAT_browser_link")</f>
        <v>0</v>
      </c>
      <c r="H770" s="2" t="s">
        <v>5050</v>
      </c>
      <c r="I770" s="2" t="s">
        <v>5051</v>
      </c>
      <c r="J770" s="2">
        <v>22699663</v>
      </c>
      <c r="K770" s="2" t="s">
        <v>5052</v>
      </c>
    </row>
    <row r="771" spans="1:11">
      <c r="A771" s="2" t="s">
        <v>5053</v>
      </c>
      <c r="B771" s="2" t="s">
        <v>3746</v>
      </c>
      <c r="C771" s="2" t="s">
        <v>5054</v>
      </c>
      <c r="D771" s="2" t="s">
        <v>5055</v>
      </c>
      <c r="E771" s="2">
        <v>66</v>
      </c>
      <c r="F771" s="2">
        <v>7</v>
      </c>
      <c r="G771" s="2">
        <f>HYPERLINK("http://fantom.gsc.riken.jp/cat/v1/#/traits/MESH:D055371", "CAT_browser_link")</f>
        <v>0</v>
      </c>
      <c r="H771" s="2" t="s">
        <v>5056</v>
      </c>
      <c r="I771" s="2" t="s">
        <v>5057</v>
      </c>
      <c r="J771" s="2">
        <v>22295056</v>
      </c>
      <c r="K771" s="2" t="s">
        <v>5058</v>
      </c>
    </row>
    <row r="772" spans="1:11">
      <c r="A772" s="2" t="s">
        <v>5059</v>
      </c>
      <c r="B772" s="2" t="s">
        <v>3746</v>
      </c>
      <c r="C772" s="2" t="s">
        <v>5060</v>
      </c>
      <c r="D772" s="2" t="s">
        <v>5061</v>
      </c>
      <c r="E772" s="2">
        <v>303</v>
      </c>
      <c r="F772" s="2">
        <v>43</v>
      </c>
      <c r="G772" s="2">
        <f>HYPERLINK("http://fantom.gsc.riken.jp/cat/v1/#/traits/MESH:D056344", "CAT_browser_link")</f>
        <v>0</v>
      </c>
      <c r="H772" s="2" t="s">
        <v>5062</v>
      </c>
      <c r="I772" s="2" t="s">
        <v>5063</v>
      </c>
      <c r="J772" s="2" t="s">
        <v>5064</v>
      </c>
      <c r="K772" s="2" t="s">
        <v>5065</v>
      </c>
    </row>
    <row r="773" spans="1:11">
      <c r="A773" s="2" t="s">
        <v>5066</v>
      </c>
      <c r="B773" s="2" t="s">
        <v>3746</v>
      </c>
      <c r="C773" s="2" t="s">
        <v>5067</v>
      </c>
      <c r="D773" s="2" t="s">
        <v>5068</v>
      </c>
      <c r="E773" s="2">
        <v>1154</v>
      </c>
      <c r="F773" s="2">
        <v>173</v>
      </c>
      <c r="G773" s="2">
        <f>HYPERLINK("http://fantom.gsc.riken.jp/cat/v1/#/traits/MESH:D056486", "CAT_browser_link")</f>
        <v>0</v>
      </c>
      <c r="H773" s="2" t="s">
        <v>5069</v>
      </c>
      <c r="I773" s="2" t="s">
        <v>5070</v>
      </c>
      <c r="J773" s="2" t="s">
        <v>5071</v>
      </c>
      <c r="K773" s="2" t="s">
        <v>5072</v>
      </c>
    </row>
    <row r="774" spans="1:11">
      <c r="A774" s="2" t="s">
        <v>5073</v>
      </c>
      <c r="B774" s="2" t="s">
        <v>3746</v>
      </c>
      <c r="C774" s="2" t="s">
        <v>5074</v>
      </c>
      <c r="D774" s="2" t="s">
        <v>5075</v>
      </c>
      <c r="E774" s="2">
        <v>27</v>
      </c>
      <c r="F774" s="2">
        <v>5</v>
      </c>
      <c r="G774" s="2">
        <f>HYPERLINK("http://fantom.gsc.riken.jp/cat/v1/#/traits/MESH:D056784", "CAT_browser_link")</f>
        <v>0</v>
      </c>
      <c r="H774" s="2" t="s">
        <v>5076</v>
      </c>
      <c r="I774" s="2" t="s">
        <v>5077</v>
      </c>
      <c r="J774" s="2">
        <v>23218918</v>
      </c>
      <c r="K774" s="2" t="s">
        <v>5078</v>
      </c>
    </row>
    <row r="775" spans="1:11">
      <c r="A775" s="2" t="s">
        <v>5079</v>
      </c>
      <c r="B775" s="2" t="s">
        <v>3746</v>
      </c>
      <c r="C775" s="2" t="s">
        <v>5080</v>
      </c>
      <c r="D775" s="2" t="s">
        <v>5081</v>
      </c>
      <c r="E775" s="2">
        <v>229</v>
      </c>
      <c r="F775" s="2">
        <v>28</v>
      </c>
      <c r="G775" s="2">
        <f>HYPERLINK("http://fantom.gsc.riken.jp/cat/v1/#/traits/MESH:D057108", "CAT_browser_link")</f>
        <v>0</v>
      </c>
      <c r="H775" s="2" t="s">
        <v>5082</v>
      </c>
      <c r="I775" s="2" t="s">
        <v>5083</v>
      </c>
      <c r="J775" s="2" t="s">
        <v>5084</v>
      </c>
      <c r="K775" s="2" t="s">
        <v>5085</v>
      </c>
    </row>
    <row r="776" spans="1:11">
      <c r="A776" s="2" t="s">
        <v>5086</v>
      </c>
      <c r="B776" s="2" t="s">
        <v>3746</v>
      </c>
      <c r="C776" s="2" t="s">
        <v>5087</v>
      </c>
      <c r="D776" s="2" t="s">
        <v>5088</v>
      </c>
      <c r="E776" s="2">
        <v>1169</v>
      </c>
      <c r="F776" s="2">
        <v>76</v>
      </c>
      <c r="G776" s="2">
        <f>HYPERLINK("http://fantom.gsc.riken.jp/cat/v1/#/traits/MESH:D058186", "CAT_browser_link")</f>
        <v>0</v>
      </c>
      <c r="H776" s="2" t="s">
        <v>5089</v>
      </c>
      <c r="I776" s="2" t="s">
        <v>5090</v>
      </c>
      <c r="J776" s="2">
        <v>22797727</v>
      </c>
      <c r="K776" s="2" t="s">
        <v>5091</v>
      </c>
    </row>
    <row r="777" spans="1:11">
      <c r="A777" s="2" t="s">
        <v>5092</v>
      </c>
      <c r="B777" s="2" t="s">
        <v>3746</v>
      </c>
      <c r="C777" s="2" t="s">
        <v>5093</v>
      </c>
      <c r="D777" s="2" t="s">
        <v>5094</v>
      </c>
      <c r="E777" s="2">
        <v>362</v>
      </c>
      <c r="F777" s="2">
        <v>36</v>
      </c>
      <c r="G777" s="2">
        <f>HYPERLINK("http://fantom.gsc.riken.jp/cat/v1/#/traits/MESH:D059289", "CAT_browser_link")</f>
        <v>0</v>
      </c>
      <c r="H777" s="2" t="s">
        <v>5095</v>
      </c>
      <c r="I777" s="2" t="s">
        <v>5096</v>
      </c>
      <c r="J777" s="2" t="s">
        <v>5097</v>
      </c>
      <c r="K777" s="2" t="s">
        <v>5098</v>
      </c>
    </row>
    <row r="778" spans="1:11">
      <c r="A778" s="2" t="s">
        <v>5099</v>
      </c>
      <c r="B778" s="2" t="s">
        <v>3746</v>
      </c>
      <c r="C778" s="2" t="s">
        <v>5100</v>
      </c>
      <c r="D778" s="2" t="s">
        <v>5101</v>
      </c>
      <c r="E778" s="2">
        <v>185</v>
      </c>
      <c r="F778" s="2">
        <v>36</v>
      </c>
      <c r="G778" s="2">
        <f>HYPERLINK("http://fantom.gsc.riken.jp/cat/v1/#/traits/MESH:D060825", "CAT_browser_link")</f>
        <v>0</v>
      </c>
      <c r="H778" s="2" t="s">
        <v>5102</v>
      </c>
      <c r="I778" s="2" t="s">
        <v>5103</v>
      </c>
      <c r="J778" s="2" t="s">
        <v>5104</v>
      </c>
      <c r="K778" s="2" t="s">
        <v>5105</v>
      </c>
    </row>
    <row r="779" spans="1:11">
      <c r="A779" s="2" t="s">
        <v>5106</v>
      </c>
      <c r="B779" s="2" t="s">
        <v>3746</v>
      </c>
      <c r="C779" s="2" t="s">
        <v>5107</v>
      </c>
      <c r="D779" s="2" t="s">
        <v>5108</v>
      </c>
      <c r="E779" s="2">
        <v>1095</v>
      </c>
      <c r="F779" s="2">
        <v>142</v>
      </c>
      <c r="G779" s="2">
        <f>HYPERLINK("http://fantom.gsc.riken.jp/cat/v1/#/traits/MESH:D061205", "CAT_browser_link")</f>
        <v>0</v>
      </c>
      <c r="H779" s="2" t="s">
        <v>5109</v>
      </c>
      <c r="I779" s="2" t="s">
        <v>5110</v>
      </c>
      <c r="J779" s="2" t="s">
        <v>5111</v>
      </c>
      <c r="K779" s="2" t="s">
        <v>5112</v>
      </c>
    </row>
    <row r="780" spans="1:11">
      <c r="A780" s="2" t="s">
        <v>5113</v>
      </c>
      <c r="B780" s="2" t="s">
        <v>5114</v>
      </c>
      <c r="C780" s="2" t="s">
        <v>5115</v>
      </c>
      <c r="D780" s="2" t="s">
        <v>31</v>
      </c>
      <c r="E780" s="2">
        <v>52</v>
      </c>
      <c r="F780" s="2">
        <v>15</v>
      </c>
      <c r="G780" s="2">
        <f>HYPERLINK("http://fantom.gsc.riken.jp/cat/v1/#/traits/PICS:0001", "CAT_browser_link")</f>
        <v>0</v>
      </c>
      <c r="H780" s="2" t="s">
        <v>5116</v>
      </c>
      <c r="I780" s="2" t="s">
        <v>5117</v>
      </c>
      <c r="J780" s="2">
        <v>25363779</v>
      </c>
      <c r="K780" s="2" t="s">
        <v>5115</v>
      </c>
    </row>
    <row r="781" spans="1:11">
      <c r="A781" s="2" t="s">
        <v>5118</v>
      </c>
      <c r="B781" s="2" t="s">
        <v>5114</v>
      </c>
      <c r="C781" s="2" t="s">
        <v>2827</v>
      </c>
      <c r="D781" s="2" t="s">
        <v>31</v>
      </c>
      <c r="E781" s="2">
        <v>73</v>
      </c>
      <c r="F781" s="2">
        <v>27</v>
      </c>
      <c r="G781" s="2">
        <f>HYPERLINK("http://fantom.gsc.riken.jp/cat/v1/#/traits/PICS:0002", "CAT_browser_link")</f>
        <v>0</v>
      </c>
      <c r="H781" s="2" t="s">
        <v>5119</v>
      </c>
      <c r="I781" s="2" t="s">
        <v>5120</v>
      </c>
      <c r="J781" s="2">
        <v>25363779</v>
      </c>
      <c r="K781" s="2" t="s">
        <v>2827</v>
      </c>
    </row>
    <row r="782" spans="1:11">
      <c r="A782" s="2" t="s">
        <v>5121</v>
      </c>
      <c r="B782" s="2" t="s">
        <v>5114</v>
      </c>
      <c r="C782" s="2" t="s">
        <v>5122</v>
      </c>
      <c r="D782" s="2" t="s">
        <v>31</v>
      </c>
      <c r="E782" s="2">
        <v>45</v>
      </c>
      <c r="F782" s="2">
        <v>21</v>
      </c>
      <c r="G782" s="2">
        <f>HYPERLINK("http://fantom.gsc.riken.jp/cat/v1/#/traits/PICS:0003", "CAT_browser_link")</f>
        <v>0</v>
      </c>
      <c r="H782" s="2" t="s">
        <v>5123</v>
      </c>
      <c r="I782" s="2" t="s">
        <v>5124</v>
      </c>
      <c r="J782" s="2">
        <v>25363779</v>
      </c>
      <c r="K782" s="2" t="s">
        <v>5122</v>
      </c>
    </row>
    <row r="783" spans="1:11">
      <c r="A783" s="2" t="s">
        <v>5125</v>
      </c>
      <c r="B783" s="2" t="s">
        <v>5114</v>
      </c>
      <c r="C783" s="2" t="s">
        <v>5126</v>
      </c>
      <c r="D783" s="2" t="s">
        <v>31</v>
      </c>
      <c r="E783" s="2">
        <v>47</v>
      </c>
      <c r="F783" s="2">
        <v>20</v>
      </c>
      <c r="G783" s="2">
        <f>HYPERLINK("http://fantom.gsc.riken.jp/cat/v1/#/traits/PICS:0004", "CAT_browser_link")</f>
        <v>0</v>
      </c>
      <c r="H783" s="2" t="s">
        <v>5127</v>
      </c>
      <c r="I783" s="2" t="s">
        <v>5128</v>
      </c>
      <c r="J783" s="2">
        <v>25363779</v>
      </c>
      <c r="K783" s="2" t="s">
        <v>5126</v>
      </c>
    </row>
    <row r="784" spans="1:11">
      <c r="A784" s="2" t="s">
        <v>5129</v>
      </c>
      <c r="B784" s="2" t="s">
        <v>5114</v>
      </c>
      <c r="C784" s="2" t="s">
        <v>1914</v>
      </c>
      <c r="D784" s="2" t="s">
        <v>31</v>
      </c>
      <c r="E784" s="2">
        <v>35</v>
      </c>
      <c r="F784" s="2">
        <v>16</v>
      </c>
      <c r="G784" s="2">
        <f>HYPERLINK("http://fantom.gsc.riken.jp/cat/v1/#/traits/PICS:0005", "CAT_browser_link")</f>
        <v>0</v>
      </c>
      <c r="H784" s="2" t="s">
        <v>5130</v>
      </c>
      <c r="I784" s="2" t="s">
        <v>5131</v>
      </c>
      <c r="J784" s="2">
        <v>25363779</v>
      </c>
      <c r="K784" s="2" t="s">
        <v>1914</v>
      </c>
    </row>
    <row r="785" spans="1:11">
      <c r="A785" s="2" t="s">
        <v>5132</v>
      </c>
      <c r="B785" s="2" t="s">
        <v>5114</v>
      </c>
      <c r="C785" s="2" t="s">
        <v>5133</v>
      </c>
      <c r="D785" s="2" t="s">
        <v>31</v>
      </c>
      <c r="E785" s="2">
        <v>96</v>
      </c>
      <c r="F785" s="2">
        <v>38</v>
      </c>
      <c r="G785" s="2">
        <f>HYPERLINK("http://fantom.gsc.riken.jp/cat/v1/#/traits/PICS:0006", "CAT_browser_link")</f>
        <v>0</v>
      </c>
      <c r="H785" s="2" t="s">
        <v>5134</v>
      </c>
      <c r="I785" s="2" t="s">
        <v>5135</v>
      </c>
      <c r="J785" s="2">
        <v>25363779</v>
      </c>
      <c r="K785" s="2" t="s">
        <v>5133</v>
      </c>
    </row>
    <row r="786" spans="1:11">
      <c r="A786" s="2" t="s">
        <v>5136</v>
      </c>
      <c r="B786" s="2" t="s">
        <v>5114</v>
      </c>
      <c r="C786" s="2" t="s">
        <v>1338</v>
      </c>
      <c r="D786" s="2" t="s">
        <v>31</v>
      </c>
      <c r="E786" s="2">
        <v>17</v>
      </c>
      <c r="F786" s="2">
        <v>8</v>
      </c>
      <c r="G786" s="2">
        <f>HYPERLINK("http://fantom.gsc.riken.jp/cat/v1/#/traits/PICS:0007", "CAT_browser_link")</f>
        <v>0</v>
      </c>
      <c r="H786" s="2" t="s">
        <v>5137</v>
      </c>
      <c r="I786" s="2" t="s">
        <v>5138</v>
      </c>
      <c r="J786" s="2">
        <v>25363779</v>
      </c>
      <c r="K786" s="2" t="s">
        <v>1338</v>
      </c>
    </row>
    <row r="787" spans="1:11">
      <c r="A787" s="2" t="s">
        <v>5139</v>
      </c>
      <c r="B787" s="2" t="s">
        <v>5114</v>
      </c>
      <c r="C787" s="2" t="s">
        <v>5140</v>
      </c>
      <c r="D787" s="2" t="s">
        <v>31</v>
      </c>
      <c r="E787" s="2">
        <v>73</v>
      </c>
      <c r="F787" s="2">
        <v>30</v>
      </c>
      <c r="G787" s="2">
        <f>HYPERLINK("http://fantom.gsc.riken.jp/cat/v1/#/traits/PICS:0008", "CAT_browser_link")</f>
        <v>0</v>
      </c>
      <c r="H787" s="2" t="s">
        <v>5141</v>
      </c>
      <c r="I787" s="2" t="s">
        <v>5142</v>
      </c>
      <c r="J787" s="2">
        <v>25363779</v>
      </c>
      <c r="K787" s="2" t="s">
        <v>5140</v>
      </c>
    </row>
    <row r="788" spans="1:11">
      <c r="A788" s="2" t="s">
        <v>5143</v>
      </c>
      <c r="B788" s="2" t="s">
        <v>5114</v>
      </c>
      <c r="C788" s="2" t="s">
        <v>5144</v>
      </c>
      <c r="D788" s="2" t="s">
        <v>31</v>
      </c>
      <c r="E788" s="2">
        <v>182</v>
      </c>
      <c r="F788" s="2">
        <v>50</v>
      </c>
      <c r="G788" s="2">
        <f>HYPERLINK("http://fantom.gsc.riken.jp/cat/v1/#/traits/PICS:0009", "CAT_browser_link")</f>
        <v>0</v>
      </c>
      <c r="H788" s="2" t="s">
        <v>5145</v>
      </c>
      <c r="I788" s="2" t="s">
        <v>5146</v>
      </c>
      <c r="J788" s="2">
        <v>25363779</v>
      </c>
      <c r="K788" s="2" t="s">
        <v>5144</v>
      </c>
    </row>
    <row r="789" spans="1:11">
      <c r="A789" s="2" t="s">
        <v>5147</v>
      </c>
      <c r="B789" s="2" t="s">
        <v>5114</v>
      </c>
      <c r="C789" s="2" t="s">
        <v>5148</v>
      </c>
      <c r="D789" s="2" t="s">
        <v>31</v>
      </c>
      <c r="E789" s="2">
        <v>16</v>
      </c>
      <c r="F789" s="2">
        <v>12</v>
      </c>
      <c r="G789" s="2">
        <f>HYPERLINK("http://fantom.gsc.riken.jp/cat/v1/#/traits/PICS:0010", "CAT_browser_link")</f>
        <v>0</v>
      </c>
      <c r="H789" s="2" t="s">
        <v>5149</v>
      </c>
      <c r="I789" s="2" t="s">
        <v>5150</v>
      </c>
      <c r="J789" s="2">
        <v>25363779</v>
      </c>
      <c r="K789" s="2" t="s">
        <v>5148</v>
      </c>
    </row>
    <row r="790" spans="1:11">
      <c r="A790" s="2" t="s">
        <v>5151</v>
      </c>
      <c r="B790" s="2" t="s">
        <v>5114</v>
      </c>
      <c r="C790" s="2" t="s">
        <v>2865</v>
      </c>
      <c r="D790" s="2" t="s">
        <v>31</v>
      </c>
      <c r="E790" s="2">
        <v>71</v>
      </c>
      <c r="F790" s="2">
        <v>40</v>
      </c>
      <c r="G790" s="2">
        <f>HYPERLINK("http://fantom.gsc.riken.jp/cat/v1/#/traits/PICS:0011", "CAT_browser_link")</f>
        <v>0</v>
      </c>
      <c r="H790" s="2" t="s">
        <v>5152</v>
      </c>
      <c r="I790" s="2" t="s">
        <v>5153</v>
      </c>
      <c r="J790" s="2">
        <v>25363779</v>
      </c>
      <c r="K790" s="2" t="s">
        <v>2865</v>
      </c>
    </row>
    <row r="791" spans="1:11">
      <c r="A791" s="2" t="s">
        <v>5154</v>
      </c>
      <c r="B791" s="2" t="s">
        <v>5114</v>
      </c>
      <c r="C791" s="2" t="s">
        <v>5155</v>
      </c>
      <c r="D791" s="2" t="s">
        <v>31</v>
      </c>
      <c r="E791" s="2">
        <v>325</v>
      </c>
      <c r="F791" s="2">
        <v>143</v>
      </c>
      <c r="G791" s="2">
        <f>HYPERLINK("http://fantom.gsc.riken.jp/cat/v1/#/traits/PICS:0012", "CAT_browser_link")</f>
        <v>0</v>
      </c>
      <c r="H791" s="2" t="s">
        <v>5156</v>
      </c>
      <c r="I791" s="2" t="s">
        <v>5157</v>
      </c>
      <c r="J791" s="2">
        <v>25363779</v>
      </c>
      <c r="K791" s="2" t="s">
        <v>5155</v>
      </c>
    </row>
    <row r="792" spans="1:11">
      <c r="A792" s="2" t="s">
        <v>5158</v>
      </c>
      <c r="B792" s="2" t="s">
        <v>5114</v>
      </c>
      <c r="C792" s="2" t="s">
        <v>5159</v>
      </c>
      <c r="D792" s="2" t="s">
        <v>31</v>
      </c>
      <c r="E792" s="2">
        <v>194</v>
      </c>
      <c r="F792" s="2">
        <v>67</v>
      </c>
      <c r="G792" s="2">
        <f>HYPERLINK("http://fantom.gsc.riken.jp/cat/v1/#/traits/PICS:0013", "CAT_browser_link")</f>
        <v>0</v>
      </c>
      <c r="H792" s="2" t="s">
        <v>5160</v>
      </c>
      <c r="I792" s="2" t="s">
        <v>5161</v>
      </c>
      <c r="J792" s="2">
        <v>25363779</v>
      </c>
      <c r="K792" s="2" t="s">
        <v>5159</v>
      </c>
    </row>
    <row r="793" spans="1:11">
      <c r="A793" s="2" t="s">
        <v>5162</v>
      </c>
      <c r="B793" s="2" t="s">
        <v>5114</v>
      </c>
      <c r="C793" s="2" t="s">
        <v>5163</v>
      </c>
      <c r="D793" s="2" t="s">
        <v>31</v>
      </c>
      <c r="E793" s="2">
        <v>184</v>
      </c>
      <c r="F793" s="2">
        <v>62</v>
      </c>
      <c r="G793" s="2">
        <f>HYPERLINK("http://fantom.gsc.riken.jp/cat/v1/#/traits/PICS:0014", "CAT_browser_link")</f>
        <v>0</v>
      </c>
      <c r="H793" s="2" t="s">
        <v>5164</v>
      </c>
      <c r="I793" s="2" t="s">
        <v>5165</v>
      </c>
      <c r="J793" s="2">
        <v>25363779</v>
      </c>
      <c r="K793" s="2" t="s">
        <v>5163</v>
      </c>
    </row>
    <row r="794" spans="1:11">
      <c r="A794" s="2" t="s">
        <v>5166</v>
      </c>
      <c r="B794" s="2" t="s">
        <v>5114</v>
      </c>
      <c r="C794" s="2" t="s">
        <v>3136</v>
      </c>
      <c r="D794" s="2" t="s">
        <v>31</v>
      </c>
      <c r="E794" s="2">
        <v>93</v>
      </c>
      <c r="F794" s="2">
        <v>36</v>
      </c>
      <c r="G794" s="2">
        <f>HYPERLINK("http://fantom.gsc.riken.jp/cat/v1/#/traits/PICS:0015", "CAT_browser_link")</f>
        <v>0</v>
      </c>
      <c r="H794" s="2" t="s">
        <v>5167</v>
      </c>
      <c r="I794" s="2" t="s">
        <v>5168</v>
      </c>
      <c r="J794" s="2">
        <v>25363779</v>
      </c>
      <c r="K794" s="2" t="s">
        <v>3136</v>
      </c>
    </row>
    <row r="795" spans="1:11">
      <c r="A795" s="2" t="s">
        <v>5169</v>
      </c>
      <c r="B795" s="2" t="s">
        <v>5114</v>
      </c>
      <c r="C795" s="2" t="s">
        <v>701</v>
      </c>
      <c r="D795" s="2" t="s">
        <v>31</v>
      </c>
      <c r="E795" s="2">
        <v>34</v>
      </c>
      <c r="F795" s="2">
        <v>12</v>
      </c>
      <c r="G795" s="2">
        <f>HYPERLINK("http://fantom.gsc.riken.jp/cat/v1/#/traits/PICS:0016", "CAT_browser_link")</f>
        <v>0</v>
      </c>
      <c r="H795" s="2" t="s">
        <v>5170</v>
      </c>
      <c r="I795" s="2" t="s">
        <v>5171</v>
      </c>
      <c r="J795" s="2">
        <v>25363779</v>
      </c>
      <c r="K795" s="2" t="s">
        <v>701</v>
      </c>
    </row>
    <row r="796" spans="1:11">
      <c r="A796" s="2" t="s">
        <v>5172</v>
      </c>
      <c r="B796" s="2" t="s">
        <v>5114</v>
      </c>
      <c r="C796" s="2" t="s">
        <v>5173</v>
      </c>
      <c r="D796" s="2" t="s">
        <v>31</v>
      </c>
      <c r="E796" s="2">
        <v>34</v>
      </c>
      <c r="F796" s="2">
        <v>15</v>
      </c>
      <c r="G796" s="2">
        <f>HYPERLINK("http://fantom.gsc.riken.jp/cat/v1/#/traits/PICS:0017", "CAT_browser_link")</f>
        <v>0</v>
      </c>
      <c r="H796" s="2" t="s">
        <v>5174</v>
      </c>
      <c r="I796" s="2" t="s">
        <v>5175</v>
      </c>
      <c r="J796" s="2">
        <v>25363779</v>
      </c>
      <c r="K796" s="2" t="s">
        <v>5173</v>
      </c>
    </row>
    <row r="797" spans="1:11">
      <c r="A797" s="2" t="s">
        <v>5176</v>
      </c>
      <c r="B797" s="2" t="s">
        <v>5114</v>
      </c>
      <c r="C797" s="2" t="s">
        <v>5177</v>
      </c>
      <c r="D797" s="2" t="s">
        <v>31</v>
      </c>
      <c r="E797" s="2">
        <v>156</v>
      </c>
      <c r="F797" s="2">
        <v>52</v>
      </c>
      <c r="G797" s="2">
        <f>HYPERLINK("http://fantom.gsc.riken.jp/cat/v1/#/traits/PICS:0018", "CAT_browser_link")</f>
        <v>0</v>
      </c>
      <c r="H797" s="2" t="s">
        <v>5178</v>
      </c>
      <c r="I797" s="2" t="s">
        <v>5179</v>
      </c>
      <c r="J797" s="2">
        <v>25363779</v>
      </c>
      <c r="K797" s="2" t="s">
        <v>5177</v>
      </c>
    </row>
    <row r="798" spans="1:11">
      <c r="A798" s="2" t="s">
        <v>5180</v>
      </c>
      <c r="B798" s="2" t="s">
        <v>5114</v>
      </c>
      <c r="C798" s="2" t="s">
        <v>1604</v>
      </c>
      <c r="D798" s="2" t="s">
        <v>31</v>
      </c>
      <c r="E798" s="2">
        <v>123</v>
      </c>
      <c r="F798" s="2">
        <v>39</v>
      </c>
      <c r="G798" s="2">
        <f>HYPERLINK("http://fantom.gsc.riken.jp/cat/v1/#/traits/PICS:0019", "CAT_browser_link")</f>
        <v>0</v>
      </c>
      <c r="H798" s="2" t="s">
        <v>5181</v>
      </c>
      <c r="I798" s="2" t="s">
        <v>5182</v>
      </c>
      <c r="J798" s="2">
        <v>25363779</v>
      </c>
      <c r="K798" s="2" t="s">
        <v>1604</v>
      </c>
    </row>
    <row r="799" spans="1:11">
      <c r="A799" s="2" t="s">
        <v>5183</v>
      </c>
      <c r="B799" s="2" t="s">
        <v>5114</v>
      </c>
      <c r="C799" s="2" t="s">
        <v>5184</v>
      </c>
      <c r="D799" s="2" t="s">
        <v>31</v>
      </c>
      <c r="E799" s="2">
        <v>425</v>
      </c>
      <c r="F799" s="2">
        <v>131</v>
      </c>
      <c r="G799" s="2">
        <f>HYPERLINK("http://fantom.gsc.riken.jp/cat/v1/#/traits/PICS:0020", "CAT_browser_link")</f>
        <v>0</v>
      </c>
      <c r="H799" s="2" t="s">
        <v>5185</v>
      </c>
      <c r="I799" s="2" t="s">
        <v>5186</v>
      </c>
      <c r="J799" s="2">
        <v>25363779</v>
      </c>
      <c r="K799" s="2" t="s">
        <v>5184</v>
      </c>
    </row>
    <row r="800" spans="1:11">
      <c r="A800" s="2" t="s">
        <v>5187</v>
      </c>
      <c r="B800" s="2" t="s">
        <v>5114</v>
      </c>
      <c r="C800" s="2" t="s">
        <v>5188</v>
      </c>
      <c r="D800" s="2" t="s">
        <v>31</v>
      </c>
      <c r="E800" s="2">
        <v>227</v>
      </c>
      <c r="F800" s="2">
        <v>74</v>
      </c>
      <c r="G800" s="2">
        <f>HYPERLINK("http://fantom.gsc.riken.jp/cat/v1/#/traits/PICS:0021", "CAT_browser_link")</f>
        <v>0</v>
      </c>
      <c r="H800" s="2" t="s">
        <v>5189</v>
      </c>
      <c r="I800" s="2" t="s">
        <v>5190</v>
      </c>
      <c r="J800" s="2">
        <v>25363779</v>
      </c>
      <c r="K800" s="2" t="s">
        <v>5188</v>
      </c>
    </row>
    <row r="801" spans="1:11">
      <c r="A801" s="2" t="s">
        <v>5191</v>
      </c>
      <c r="B801" s="2" t="s">
        <v>5114</v>
      </c>
      <c r="C801" s="2" t="s">
        <v>5192</v>
      </c>
      <c r="D801" s="2" t="s">
        <v>31</v>
      </c>
      <c r="E801" s="2">
        <v>146</v>
      </c>
      <c r="F801" s="2">
        <v>53</v>
      </c>
      <c r="G801" s="2">
        <f>HYPERLINK("http://fantom.gsc.riken.jp/cat/v1/#/traits/PICS:0022", "CAT_browser_link")</f>
        <v>0</v>
      </c>
      <c r="H801" s="2" t="s">
        <v>5193</v>
      </c>
      <c r="I801" s="2" t="s">
        <v>5194</v>
      </c>
      <c r="J801" s="2">
        <v>25363779</v>
      </c>
      <c r="K801" s="2" t="s">
        <v>5192</v>
      </c>
    </row>
    <row r="802" spans="1:11">
      <c r="A802" s="2" t="s">
        <v>5195</v>
      </c>
      <c r="B802" s="2" t="s">
        <v>5114</v>
      </c>
      <c r="C802" s="2" t="s">
        <v>3883</v>
      </c>
      <c r="D802" s="2" t="s">
        <v>31</v>
      </c>
      <c r="E802" s="2">
        <v>226</v>
      </c>
      <c r="F802" s="2">
        <v>88</v>
      </c>
      <c r="G802" s="2">
        <f>HYPERLINK("http://fantom.gsc.riken.jp/cat/v1/#/traits/PICS:0023", "CAT_browser_link")</f>
        <v>0</v>
      </c>
      <c r="H802" s="2" t="s">
        <v>5196</v>
      </c>
      <c r="I802" s="2" t="s">
        <v>5197</v>
      </c>
      <c r="J802" s="2">
        <v>25363779</v>
      </c>
      <c r="K802" s="2" t="s">
        <v>3883</v>
      </c>
    </row>
    <row r="803" spans="1:11">
      <c r="A803" s="2" t="s">
        <v>5198</v>
      </c>
      <c r="B803" s="2" t="s">
        <v>5114</v>
      </c>
      <c r="C803" s="2" t="s">
        <v>5199</v>
      </c>
      <c r="D803" s="2" t="s">
        <v>31</v>
      </c>
      <c r="E803" s="2">
        <v>220</v>
      </c>
      <c r="F803" s="2">
        <v>67</v>
      </c>
      <c r="G803" s="2">
        <f>HYPERLINK("http://fantom.gsc.riken.jp/cat/v1/#/traits/PICS:0024", "CAT_browser_link")</f>
        <v>0</v>
      </c>
      <c r="H803" s="2" t="s">
        <v>5200</v>
      </c>
      <c r="I803" s="2" t="s">
        <v>5201</v>
      </c>
      <c r="J803" s="2">
        <v>25363779</v>
      </c>
      <c r="K803" s="2" t="s">
        <v>5199</v>
      </c>
    </row>
    <row r="804" spans="1:11">
      <c r="A804" s="2" t="s">
        <v>5202</v>
      </c>
      <c r="B804" s="2" t="s">
        <v>5114</v>
      </c>
      <c r="C804" s="2" t="s">
        <v>5203</v>
      </c>
      <c r="D804" s="2" t="s">
        <v>31</v>
      </c>
      <c r="E804" s="2">
        <v>56</v>
      </c>
      <c r="F804" s="2">
        <v>24</v>
      </c>
      <c r="G804" s="2">
        <f>HYPERLINK("http://fantom.gsc.riken.jp/cat/v1/#/traits/PICS:0025", "CAT_browser_link")</f>
        <v>0</v>
      </c>
      <c r="H804" s="2" t="s">
        <v>5204</v>
      </c>
      <c r="I804" s="2" t="s">
        <v>5205</v>
      </c>
      <c r="J804" s="2">
        <v>25363779</v>
      </c>
      <c r="K804" s="2" t="s">
        <v>5203</v>
      </c>
    </row>
    <row r="805" spans="1:11">
      <c r="A805" s="2" t="s">
        <v>5206</v>
      </c>
      <c r="B805" s="2" t="s">
        <v>5114</v>
      </c>
      <c r="C805" s="2" t="s">
        <v>5207</v>
      </c>
      <c r="D805" s="2" t="s">
        <v>31</v>
      </c>
      <c r="E805" s="2">
        <v>59</v>
      </c>
      <c r="F805" s="2">
        <v>28</v>
      </c>
      <c r="G805" s="2">
        <f>HYPERLINK("http://fantom.gsc.riken.jp/cat/v1/#/traits/PICS:0026", "CAT_browser_link")</f>
        <v>0</v>
      </c>
      <c r="H805" s="2" t="s">
        <v>5208</v>
      </c>
      <c r="I805" s="2" t="s">
        <v>5209</v>
      </c>
      <c r="J805" s="2">
        <v>25363779</v>
      </c>
      <c r="K805" s="2" t="s">
        <v>5207</v>
      </c>
    </row>
    <row r="806" spans="1:11">
      <c r="A806" s="2" t="s">
        <v>5210</v>
      </c>
      <c r="B806" s="2" t="s">
        <v>5114</v>
      </c>
      <c r="C806" s="2" t="s">
        <v>5211</v>
      </c>
      <c r="D806" s="2" t="s">
        <v>31</v>
      </c>
      <c r="E806" s="2">
        <v>85</v>
      </c>
      <c r="F806" s="2">
        <v>32</v>
      </c>
      <c r="G806" s="2">
        <f>HYPERLINK("http://fantom.gsc.riken.jp/cat/v1/#/traits/PICS:0027", "CAT_browser_link")</f>
        <v>0</v>
      </c>
      <c r="H806" s="2" t="s">
        <v>5212</v>
      </c>
      <c r="I806" s="2" t="s">
        <v>5213</v>
      </c>
      <c r="J806" s="2">
        <v>25363779</v>
      </c>
      <c r="K806" s="2" t="s">
        <v>5211</v>
      </c>
    </row>
    <row r="807" spans="1:11">
      <c r="A807" s="2" t="s">
        <v>5214</v>
      </c>
      <c r="B807" s="2" t="s">
        <v>5114</v>
      </c>
      <c r="C807" s="2" t="s">
        <v>5215</v>
      </c>
      <c r="D807" s="2" t="s">
        <v>31</v>
      </c>
      <c r="E807" s="2">
        <v>83</v>
      </c>
      <c r="F807" s="2">
        <v>29</v>
      </c>
      <c r="G807" s="2">
        <f>HYPERLINK("http://fantom.gsc.riken.jp/cat/v1/#/traits/PICS:0028", "CAT_browser_link")</f>
        <v>0</v>
      </c>
      <c r="H807" s="2" t="s">
        <v>5216</v>
      </c>
      <c r="I807" s="2" t="s">
        <v>5217</v>
      </c>
      <c r="J807" s="2">
        <v>25363779</v>
      </c>
      <c r="K807" s="2" t="s">
        <v>5215</v>
      </c>
    </row>
    <row r="808" spans="1:11">
      <c r="A808" s="2" t="s">
        <v>5218</v>
      </c>
      <c r="B808" s="2" t="s">
        <v>5114</v>
      </c>
      <c r="C808" s="2" t="s">
        <v>2271</v>
      </c>
      <c r="D808" s="2" t="s">
        <v>31</v>
      </c>
      <c r="E808" s="2">
        <v>27</v>
      </c>
      <c r="F808" s="2">
        <v>10</v>
      </c>
      <c r="G808" s="2">
        <f>HYPERLINK("http://fantom.gsc.riken.jp/cat/v1/#/traits/PICS:0029", "CAT_browser_link")</f>
        <v>0</v>
      </c>
      <c r="H808" s="2" t="s">
        <v>5219</v>
      </c>
      <c r="I808" s="2" t="s">
        <v>5220</v>
      </c>
      <c r="J808" s="2">
        <v>25363779</v>
      </c>
      <c r="K808" s="2" t="s">
        <v>2271</v>
      </c>
    </row>
    <row r="809" spans="1:11">
      <c r="A809" s="2" t="s">
        <v>5221</v>
      </c>
      <c r="B809" s="2" t="s">
        <v>5114</v>
      </c>
      <c r="C809" s="2" t="s">
        <v>5222</v>
      </c>
      <c r="D809" s="2" t="s">
        <v>31</v>
      </c>
      <c r="E809" s="2">
        <v>55</v>
      </c>
      <c r="F809" s="2">
        <v>18</v>
      </c>
      <c r="G809" s="2">
        <f>HYPERLINK("http://fantom.gsc.riken.jp/cat/v1/#/traits/PICS:0030", "CAT_browser_link")</f>
        <v>0</v>
      </c>
      <c r="H809" s="2" t="s">
        <v>5223</v>
      </c>
      <c r="I809" s="2" t="s">
        <v>5224</v>
      </c>
      <c r="J809" s="2">
        <v>25363779</v>
      </c>
      <c r="K809" s="2" t="s">
        <v>5222</v>
      </c>
    </row>
    <row r="810" spans="1:11">
      <c r="A810" s="2" t="s">
        <v>5225</v>
      </c>
      <c r="B810" s="2" t="s">
        <v>5114</v>
      </c>
      <c r="C810" s="2" t="s">
        <v>2129</v>
      </c>
      <c r="D810" s="2" t="s">
        <v>31</v>
      </c>
      <c r="E810" s="2">
        <v>115</v>
      </c>
      <c r="F810" s="2">
        <v>50</v>
      </c>
      <c r="G810" s="2">
        <f>HYPERLINK("http://fantom.gsc.riken.jp/cat/v1/#/traits/PICS:0031", "CAT_browser_link")</f>
        <v>0</v>
      </c>
      <c r="H810" s="2" t="s">
        <v>5226</v>
      </c>
      <c r="I810" s="2" t="s">
        <v>5227</v>
      </c>
      <c r="J810" s="2">
        <v>25363779</v>
      </c>
      <c r="K810" s="2" t="s">
        <v>2129</v>
      </c>
    </row>
    <row r="811" spans="1:11">
      <c r="A811" s="2" t="s">
        <v>5228</v>
      </c>
      <c r="B811" s="2" t="s">
        <v>5114</v>
      </c>
      <c r="C811" s="2" t="s">
        <v>2342</v>
      </c>
      <c r="D811" s="2" t="s">
        <v>31</v>
      </c>
      <c r="E811" s="2">
        <v>180</v>
      </c>
      <c r="F811" s="2">
        <v>71</v>
      </c>
      <c r="G811" s="2">
        <f>HYPERLINK("http://fantom.gsc.riken.jp/cat/v1/#/traits/PICS:0032", "CAT_browser_link")</f>
        <v>0</v>
      </c>
      <c r="H811" s="2" t="s">
        <v>5229</v>
      </c>
      <c r="I811" s="2" t="s">
        <v>5230</v>
      </c>
      <c r="J811" s="2">
        <v>25363779</v>
      </c>
      <c r="K811" s="2" t="s">
        <v>2342</v>
      </c>
    </row>
    <row r="812" spans="1:11">
      <c r="A812" s="2" t="s">
        <v>5231</v>
      </c>
      <c r="B812" s="2" t="s">
        <v>5114</v>
      </c>
      <c r="C812" s="2" t="s">
        <v>5232</v>
      </c>
      <c r="D812" s="2" t="s">
        <v>31</v>
      </c>
      <c r="E812" s="2">
        <v>155</v>
      </c>
      <c r="F812" s="2">
        <v>64</v>
      </c>
      <c r="G812" s="2">
        <f>HYPERLINK("http://fantom.gsc.riken.jp/cat/v1/#/traits/PICS:0033", "CAT_browser_link")</f>
        <v>0</v>
      </c>
      <c r="H812" s="2" t="s">
        <v>5233</v>
      </c>
      <c r="I812" s="2" t="s">
        <v>5234</v>
      </c>
      <c r="J812" s="2">
        <v>25363779</v>
      </c>
      <c r="K812" s="2" t="s">
        <v>5232</v>
      </c>
    </row>
    <row r="813" spans="1:11">
      <c r="A813" s="2" t="s">
        <v>5235</v>
      </c>
      <c r="B813" s="2" t="s">
        <v>5114</v>
      </c>
      <c r="C813" s="2" t="s">
        <v>5236</v>
      </c>
      <c r="D813" s="2" t="s">
        <v>31</v>
      </c>
      <c r="E813" s="2">
        <v>115</v>
      </c>
      <c r="F813" s="2">
        <v>50</v>
      </c>
      <c r="G813" s="2">
        <f>HYPERLINK("http://fantom.gsc.riken.jp/cat/v1/#/traits/PICS:0034", "CAT_browser_link")</f>
        <v>0</v>
      </c>
      <c r="H813" s="2" t="s">
        <v>5237</v>
      </c>
      <c r="I813" s="2" t="s">
        <v>5238</v>
      </c>
      <c r="J813" s="2">
        <v>25363779</v>
      </c>
      <c r="K813" s="2" t="s">
        <v>5236</v>
      </c>
    </row>
    <row r="814" spans="1:11">
      <c r="A814" s="2" t="s">
        <v>5239</v>
      </c>
      <c r="B814" s="2" t="s">
        <v>5114</v>
      </c>
      <c r="C814" s="2" t="s">
        <v>5240</v>
      </c>
      <c r="D814" s="2" t="s">
        <v>31</v>
      </c>
      <c r="E814" s="2">
        <v>85</v>
      </c>
      <c r="F814" s="2">
        <v>32</v>
      </c>
      <c r="G814" s="2">
        <f>HYPERLINK("http://fantom.gsc.riken.jp/cat/v1/#/traits/PICS:0035", "CAT_browser_link")</f>
        <v>0</v>
      </c>
      <c r="H814" s="2" t="s">
        <v>5241</v>
      </c>
      <c r="I814" s="2" t="s">
        <v>5242</v>
      </c>
      <c r="J814" s="2">
        <v>25363779</v>
      </c>
      <c r="K814" s="2" t="s">
        <v>5240</v>
      </c>
    </row>
    <row r="815" spans="1:11">
      <c r="A815" s="2" t="s">
        <v>5243</v>
      </c>
      <c r="B815" s="2" t="s">
        <v>5114</v>
      </c>
      <c r="C815" s="2" t="s">
        <v>5244</v>
      </c>
      <c r="D815" s="2" t="s">
        <v>31</v>
      </c>
      <c r="E815" s="2">
        <v>35</v>
      </c>
      <c r="F815" s="2">
        <v>10</v>
      </c>
      <c r="G815" s="2">
        <f>HYPERLINK("http://fantom.gsc.riken.jp/cat/v1/#/traits/PICS:0036", "CAT_browser_link")</f>
        <v>0</v>
      </c>
      <c r="H815" s="2" t="s">
        <v>5245</v>
      </c>
      <c r="I815" s="2" t="s">
        <v>5246</v>
      </c>
      <c r="J815" s="2">
        <v>25363779</v>
      </c>
      <c r="K815" s="2" t="s">
        <v>5244</v>
      </c>
    </row>
    <row r="816" spans="1:11">
      <c r="A816" s="2" t="s">
        <v>5247</v>
      </c>
      <c r="B816" s="2" t="s">
        <v>5114</v>
      </c>
      <c r="C816" s="2" t="s">
        <v>1590</v>
      </c>
      <c r="D816" s="2" t="s">
        <v>31</v>
      </c>
      <c r="E816" s="2">
        <v>34</v>
      </c>
      <c r="F816" s="2">
        <v>14</v>
      </c>
      <c r="G816" s="2">
        <f>HYPERLINK("http://fantom.gsc.riken.jp/cat/v1/#/traits/PICS:0037", "CAT_browser_link")</f>
        <v>0</v>
      </c>
      <c r="H816" s="2" t="s">
        <v>5248</v>
      </c>
      <c r="I816" s="2" t="s">
        <v>5249</v>
      </c>
      <c r="J816" s="2">
        <v>25363779</v>
      </c>
      <c r="K816" s="2" t="s">
        <v>1590</v>
      </c>
    </row>
    <row r="817" spans="1:11">
      <c r="A817" s="2" t="s">
        <v>5250</v>
      </c>
      <c r="B817" s="2" t="s">
        <v>5114</v>
      </c>
      <c r="C817" s="2" t="s">
        <v>69</v>
      </c>
      <c r="D817" s="2" t="s">
        <v>31</v>
      </c>
      <c r="E817" s="2">
        <v>4</v>
      </c>
      <c r="F817" s="2">
        <v>5</v>
      </c>
      <c r="G817" s="2">
        <f>HYPERLINK("http://fantom.gsc.riken.jp/cat/v1/#/traits/PICS:0038", "CAT_browser_link")</f>
        <v>0</v>
      </c>
      <c r="H817" s="2" t="s">
        <v>5251</v>
      </c>
      <c r="I817" s="2" t="s">
        <v>5252</v>
      </c>
      <c r="J817" s="2">
        <v>25363779</v>
      </c>
      <c r="K817" s="2" t="s">
        <v>69</v>
      </c>
    </row>
    <row r="818" spans="1:11">
      <c r="A818" s="2" t="s">
        <v>5253</v>
      </c>
      <c r="B818" s="2" t="s">
        <v>5114</v>
      </c>
      <c r="C818" s="2" t="s">
        <v>5254</v>
      </c>
      <c r="D818" s="2" t="s">
        <v>31</v>
      </c>
      <c r="E818" s="2">
        <v>201</v>
      </c>
      <c r="F818" s="2">
        <v>65</v>
      </c>
      <c r="G818" s="2">
        <f>HYPERLINK("http://fantom.gsc.riken.jp/cat/v1/#/traits/PICS:0039", "CAT_browser_link")</f>
        <v>0</v>
      </c>
      <c r="H818" s="2" t="s">
        <v>5255</v>
      </c>
      <c r="I818" s="2" t="s">
        <v>5256</v>
      </c>
      <c r="J818" s="2">
        <v>25363779</v>
      </c>
      <c r="K818" s="2" t="s">
        <v>5254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supp_table_12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2017-08-01T07:41:02Z</dcterms:created>
  <dcterms:modified xsi:type="dcterms:W3CDTF">2017-08-01T07:41:02Z</dcterms:modified>
</cp:coreProperties>
</file>